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Z:\LICITACAO 2022\EDITAL\TOMADA DE PREÇO\REFORMAS CRECHES\ANEXOS LOTE 01- ANTONIA DE LIMA VITÓRIO\"/>
    </mc:Choice>
  </mc:AlternateContent>
  <xr:revisionPtr revIDLastSave="0" documentId="13_ncr:1_{A8242DBE-4E62-4D35-980C-0BBB8EA36D07}" xr6:coauthVersionLast="45" xr6:coauthVersionMax="45" xr10:uidLastSave="{00000000-0000-0000-0000-000000000000}"/>
  <bookViews>
    <workbookView xWindow="-108" yWindow="-108" windowWidth="15576" windowHeight="11928" tabRatio="839" activeTab="8" xr2:uid="{72309B41-634B-4726-96D3-4B464C4994E3}"/>
  </bookViews>
  <sheets>
    <sheet name="P.O" sheetId="3" r:id="rId1"/>
    <sheet name="BDI" sheetId="13" r:id="rId2"/>
    <sheet name="CRONOGRAMA" sheetId="12" r:id="rId3"/>
    <sheet name="SINAPI INS." sheetId="6" state="hidden" r:id="rId4"/>
    <sheet name="SINAPI SERV." sheetId="5" state="hidden" r:id="rId5"/>
    <sheet name="CDHU SERV." sheetId="4" state="hidden" r:id="rId6"/>
    <sheet name="CDHU INS." sheetId="10" state="hidden" r:id="rId7"/>
    <sheet name="ORÇAMENTO" sheetId="9" r:id="rId8"/>
    <sheet name="MODELO DE QUADRO RESUMO" sheetId="14" r:id="rId9"/>
    <sheet name="MEMORIAL DE CÁLCULO" sheetId="8" state="hidden" r:id="rId10"/>
    <sheet name="CÁLCULOS" sheetId="1" state="hidden" r:id="rId11"/>
  </sheets>
  <externalReferences>
    <externalReference r:id="rId12"/>
    <externalReference r:id="rId13"/>
  </externalReferences>
  <definedNames>
    <definedName name="_xlnm.Print_Area" localSheetId="2">CRONOGRAMA!$A$1:$G$34</definedName>
    <definedName name="_xlnm.Print_Area" localSheetId="9">'MEMORIAL DE CÁLCULO'!$A$1:$I$124</definedName>
    <definedName name="_xlnm.Print_Area" localSheetId="8">'MODELO DE QUADRO RESUMO'!$A$1:$J$20</definedName>
    <definedName name="_xlnm.Print_Area" localSheetId="7">ORÇAMENTO!$A$1:$H$18</definedName>
    <definedName name="_xlnm.Print_Area" localSheetId="0">P.O!$A$1:$I$69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G11" i="14" l="1"/>
  <c r="E11" i="14"/>
  <c r="D11" i="14"/>
  <c r="E10" i="14"/>
  <c r="D10" i="14"/>
  <c r="F9" i="14"/>
  <c r="F10" i="14" s="1"/>
  <c r="G10" i="14" s="1"/>
  <c r="E9" i="14"/>
  <c r="D9" i="14"/>
  <c r="G8" i="14"/>
  <c r="E8" i="14"/>
  <c r="D8" i="14"/>
  <c r="G7" i="14"/>
  <c r="E7" i="14"/>
  <c r="D7" i="14"/>
  <c r="G9" i="14" l="1"/>
  <c r="C24" i="12" l="1"/>
  <c r="E19" i="12"/>
  <c r="E18" i="12" s="1"/>
  <c r="D19" i="12"/>
  <c r="D18" i="12" s="1"/>
  <c r="F18" i="12"/>
  <c r="I39" i="3"/>
  <c r="G40" i="3"/>
  <c r="H40" i="3" s="1"/>
  <c r="I40" i="3" s="1"/>
  <c r="E40" i="3"/>
  <c r="D40" i="3"/>
  <c r="G41" i="3"/>
  <c r="H41" i="3" s="1"/>
  <c r="I41" i="3" s="1"/>
  <c r="E41" i="3"/>
  <c r="D41" i="3"/>
  <c r="F123" i="8"/>
  <c r="F66" i="8"/>
  <c r="F25" i="3"/>
  <c r="F24" i="3"/>
  <c r="F72" i="8"/>
  <c r="F69" i="8"/>
  <c r="F57" i="8"/>
  <c r="F54" i="8"/>
  <c r="F29" i="3"/>
  <c r="F30" i="3" s="1"/>
  <c r="F63" i="8"/>
  <c r="F60" i="8"/>
  <c r="D28" i="3"/>
  <c r="E28" i="3"/>
  <c r="G28" i="3"/>
  <c r="H28" i="3" s="1"/>
  <c r="I28" i="3" s="1"/>
  <c r="F26" i="3"/>
  <c r="F27" i="3"/>
  <c r="G27" i="3"/>
  <c r="H27" i="3" s="1"/>
  <c r="E27" i="3"/>
  <c r="D27" i="3"/>
  <c r="G26" i="3"/>
  <c r="H26" i="3" s="1"/>
  <c r="E26" i="3"/>
  <c r="D26" i="3"/>
  <c r="F51" i="8"/>
  <c r="D30" i="3"/>
  <c r="E30" i="3"/>
  <c r="G30" i="3"/>
  <c r="H30" i="3" s="1"/>
  <c r="F23" i="3"/>
  <c r="G29" i="3"/>
  <c r="H29" i="3" s="1"/>
  <c r="E29" i="3"/>
  <c r="D29" i="3"/>
  <c r="G25" i="3"/>
  <c r="H25" i="3" s="1"/>
  <c r="E25" i="3"/>
  <c r="D25" i="3"/>
  <c r="G24" i="3"/>
  <c r="H24" i="3" s="1"/>
  <c r="E24" i="3"/>
  <c r="D24" i="3"/>
  <c r="G23" i="3"/>
  <c r="H23" i="3" s="1"/>
  <c r="E23" i="3"/>
  <c r="D23" i="3"/>
  <c r="D31" i="3"/>
  <c r="E31" i="3"/>
  <c r="G31" i="3"/>
  <c r="H31" i="3" s="1"/>
  <c r="I31" i="3" s="1"/>
  <c r="D32" i="3"/>
  <c r="E32" i="3"/>
  <c r="G32" i="3"/>
  <c r="H32" i="3" s="1"/>
  <c r="I32" i="3" s="1"/>
  <c r="D33" i="3"/>
  <c r="E33" i="3"/>
  <c r="G33" i="3"/>
  <c r="H33" i="3" s="1"/>
  <c r="I33" i="3" s="1"/>
  <c r="F81" i="8"/>
  <c r="F78" i="8"/>
  <c r="F75" i="8"/>
  <c r="F47" i="8"/>
  <c r="F44" i="8"/>
  <c r="F41" i="8"/>
  <c r="F38" i="8"/>
  <c r="F35" i="8"/>
  <c r="G21" i="3"/>
  <c r="H21" i="3" s="1"/>
  <c r="I21" i="3" s="1"/>
  <c r="E21" i="3"/>
  <c r="D21" i="3"/>
  <c r="D45" i="8" s="1"/>
  <c r="G18" i="3"/>
  <c r="H18" i="3" s="1"/>
  <c r="G17" i="3"/>
  <c r="H17" i="3" s="1"/>
  <c r="E18" i="3"/>
  <c r="D18" i="3"/>
  <c r="E17" i="3"/>
  <c r="E42" i="8" s="1"/>
  <c r="D17" i="3"/>
  <c r="D12" i="13"/>
  <c r="D17" i="13" s="1"/>
  <c r="J2" i="13" s="1"/>
  <c r="I27" i="3" l="1"/>
  <c r="I26" i="3"/>
  <c r="I30" i="3"/>
  <c r="I29" i="3"/>
  <c r="I25" i="3"/>
  <c r="I24" i="3"/>
  <c r="I23" i="3"/>
  <c r="I17" i="3"/>
  <c r="I18" i="3"/>
  <c r="E36" i="8"/>
  <c r="D36" i="8"/>
  <c r="H7" i="3"/>
  <c r="I7" i="3" s="1"/>
  <c r="F85" i="8"/>
  <c r="G35" i="3"/>
  <c r="H35" i="3" s="1"/>
  <c r="I35" i="3" s="1"/>
  <c r="E35" i="3"/>
  <c r="E83" i="8" s="1"/>
  <c r="D35" i="3"/>
  <c r="D83" i="8" s="1"/>
  <c r="G38" i="3"/>
  <c r="H38" i="3" s="1"/>
  <c r="I38" i="3" s="1"/>
  <c r="E38" i="3"/>
  <c r="E92" i="8" s="1"/>
  <c r="D38" i="3"/>
  <c r="D92" i="8" s="1"/>
  <c r="G37" i="3"/>
  <c r="H37" i="3" s="1"/>
  <c r="I37" i="3" s="1"/>
  <c r="E37" i="3"/>
  <c r="E89" i="8" s="1"/>
  <c r="D37" i="3"/>
  <c r="D89" i="8" s="1"/>
  <c r="G36" i="3"/>
  <c r="H36" i="3" s="1"/>
  <c r="I36" i="3" s="1"/>
  <c r="E36" i="3"/>
  <c r="E86" i="8" s="1"/>
  <c r="D36" i="3"/>
  <c r="D86" i="8" s="1"/>
  <c r="I22" i="3" l="1"/>
  <c r="I34" i="3"/>
  <c r="B72" i="1"/>
  <c r="B8" i="12"/>
  <c r="F101" i="8" l="1"/>
  <c r="G46" i="3"/>
  <c r="H46" i="3" s="1"/>
  <c r="I46" i="3" s="1"/>
  <c r="E46" i="3"/>
  <c r="E105" i="8" s="1"/>
  <c r="D46" i="3"/>
  <c r="D105" i="8" s="1"/>
  <c r="F31" i="8"/>
  <c r="F28" i="8"/>
  <c r="G15" i="3"/>
  <c r="H15" i="3" s="1"/>
  <c r="I15" i="3" s="1"/>
  <c r="E15" i="3"/>
  <c r="E29" i="8" s="1"/>
  <c r="D15" i="3"/>
  <c r="D29" i="8" s="1"/>
  <c r="G14" i="3"/>
  <c r="H14" i="3" s="1"/>
  <c r="I14" i="3" s="1"/>
  <c r="E14" i="3"/>
  <c r="E26" i="8" s="1"/>
  <c r="D14" i="3"/>
  <c r="D26" i="8" s="1"/>
  <c r="F25" i="8"/>
  <c r="G13" i="3"/>
  <c r="H13" i="3" s="1"/>
  <c r="I13" i="3" s="1"/>
  <c r="E13" i="3"/>
  <c r="E23" i="8" s="1"/>
  <c r="D13" i="3"/>
  <c r="D23" i="8" s="1"/>
  <c r="F22" i="8"/>
  <c r="F19" i="8"/>
  <c r="G12" i="3"/>
  <c r="H12" i="3" s="1"/>
  <c r="I12" i="3" s="1"/>
  <c r="E12" i="3"/>
  <c r="E20" i="8" s="1"/>
  <c r="D12" i="3"/>
  <c r="D20" i="8" s="1"/>
  <c r="G11" i="3"/>
  <c r="H11" i="3" s="1"/>
  <c r="I11" i="3" s="1"/>
  <c r="E11" i="3"/>
  <c r="E17" i="8" s="1"/>
  <c r="D11" i="3"/>
  <c r="D17" i="8" s="1"/>
  <c r="F104" i="8"/>
  <c r="G45" i="3"/>
  <c r="H45" i="3" s="1"/>
  <c r="I45" i="3" s="1"/>
  <c r="E45" i="3"/>
  <c r="E102" i="8" s="1"/>
  <c r="D45" i="3"/>
  <c r="D102" i="8" s="1"/>
  <c r="F16" i="8"/>
  <c r="G10" i="3"/>
  <c r="H10" i="3" s="1"/>
  <c r="I10" i="3" s="1"/>
  <c r="E10" i="3"/>
  <c r="E14" i="8" s="1"/>
  <c r="D10" i="3"/>
  <c r="D14" i="8" s="1"/>
  <c r="G9" i="3" l="1"/>
  <c r="H9" i="3" s="1"/>
  <c r="I9" i="3" s="1"/>
  <c r="I8" i="3" s="1"/>
  <c r="F10" i="12" s="1"/>
  <c r="D11" i="12" s="1"/>
  <c r="E9" i="3"/>
  <c r="E11" i="8" s="1"/>
  <c r="D9" i="3"/>
  <c r="D11" i="8" s="1"/>
  <c r="G43" i="3"/>
  <c r="H43" i="3" s="1"/>
  <c r="I43" i="3" s="1"/>
  <c r="E43" i="3"/>
  <c r="E96" i="8" s="1"/>
  <c r="D43" i="3"/>
  <c r="D96" i="8" s="1"/>
  <c r="K8" i="1"/>
  <c r="J12" i="1" s="1"/>
  <c r="B161" i="1"/>
  <c r="B162" i="1"/>
  <c r="F98" i="8"/>
  <c r="E33" i="8"/>
  <c r="D33" i="8"/>
  <c r="K3" i="1"/>
  <c r="M3" i="1" s="1"/>
  <c r="K4" i="1"/>
  <c r="M4" i="1" s="1"/>
  <c r="K5" i="1"/>
  <c r="M5" i="1" s="1"/>
  <c r="K2" i="1"/>
  <c r="M2" i="1" s="1"/>
  <c r="G44" i="3"/>
  <c r="H44" i="3" s="1"/>
  <c r="I44" i="3" s="1"/>
  <c r="E44" i="3"/>
  <c r="D44" i="3"/>
  <c r="M8" i="1" l="1"/>
  <c r="D10" i="12"/>
  <c r="M6" i="1"/>
  <c r="M10" i="1" s="1"/>
  <c r="E99" i="8"/>
  <c r="D99" i="8"/>
  <c r="E47" i="3"/>
  <c r="E108" i="8" s="1"/>
  <c r="D47" i="3"/>
  <c r="D108" i="8" s="1"/>
  <c r="G6" i="9"/>
  <c r="H6" i="9" s="1"/>
  <c r="G47" i="3" l="1"/>
  <c r="E79" i="8"/>
  <c r="D79" i="8"/>
  <c r="E76" i="8"/>
  <c r="D76" i="8"/>
  <c r="E7" i="8" l="1"/>
  <c r="D7" i="8"/>
  <c r="G50" i="3"/>
  <c r="H50" i="3" s="1"/>
  <c r="I50" i="3" s="1"/>
  <c r="E50" i="3"/>
  <c r="E117" i="8" s="1"/>
  <c r="D50" i="3"/>
  <c r="D117" i="8" s="1"/>
  <c r="G49" i="3"/>
  <c r="H49" i="3" s="1"/>
  <c r="I49" i="3" s="1"/>
  <c r="E49" i="3"/>
  <c r="E114" i="8" s="1"/>
  <c r="D49" i="3"/>
  <c r="D114" i="8" s="1"/>
  <c r="B160" i="1" l="1"/>
  <c r="B163" i="1" s="1"/>
  <c r="B144" i="1"/>
  <c r="B143" i="1"/>
  <c r="B142" i="1"/>
  <c r="B153" i="1"/>
  <c r="B103" i="1"/>
  <c r="B78" i="1"/>
  <c r="B83" i="1"/>
  <c r="G52" i="3"/>
  <c r="H52" i="3" s="1"/>
  <c r="I52" i="3" s="1"/>
  <c r="I51" i="3" s="1"/>
  <c r="E52" i="3"/>
  <c r="D52" i="3"/>
  <c r="G48" i="3"/>
  <c r="H48" i="3" s="1"/>
  <c r="I48" i="3" s="1"/>
  <c r="E48" i="3"/>
  <c r="E111" i="8" s="1"/>
  <c r="D48" i="3"/>
  <c r="D111" i="8" s="1"/>
  <c r="H47" i="3"/>
  <c r="I47" i="3" s="1"/>
  <c r="E73" i="8"/>
  <c r="D73" i="8"/>
  <c r="G20" i="3"/>
  <c r="H20" i="3" s="1"/>
  <c r="I20" i="3" s="1"/>
  <c r="E20" i="3"/>
  <c r="E45" i="8" s="1"/>
  <c r="D20" i="3"/>
  <c r="D42" i="8" s="1"/>
  <c r="G19" i="3"/>
  <c r="H19" i="3" s="1"/>
  <c r="I19" i="3" s="1"/>
  <c r="E19" i="3"/>
  <c r="E39" i="8" s="1"/>
  <c r="D19" i="3"/>
  <c r="D39" i="8" s="1"/>
  <c r="F22" i="12" l="1"/>
  <c r="E23" i="12" s="1"/>
  <c r="E22" i="12" s="1"/>
  <c r="I16" i="3"/>
  <c r="F12" i="12" s="1"/>
  <c r="C13" i="12" s="1"/>
  <c r="C12" i="12" s="1"/>
  <c r="I42" i="3"/>
  <c r="F20" i="12" s="1"/>
  <c r="F16" i="12"/>
  <c r="D17" i="12" s="1"/>
  <c r="F14" i="12"/>
  <c r="C15" i="12" s="1"/>
  <c r="C14" i="12" s="1"/>
  <c r="I55" i="3" l="1"/>
  <c r="D16" i="12"/>
  <c r="E21" i="12"/>
  <c r="E24" i="12" s="1"/>
  <c r="D21" i="12"/>
  <c r="I6" i="3"/>
  <c r="D20" i="12" l="1"/>
  <c r="D24" i="12"/>
  <c r="E20" i="12"/>
  <c r="F8" i="12"/>
  <c r="B6" i="1"/>
  <c r="B63" i="1"/>
  <c r="B60" i="1"/>
  <c r="B57" i="1"/>
  <c r="B54" i="1"/>
  <c r="B51" i="1"/>
  <c r="B157" i="1"/>
  <c r="B156" i="1"/>
  <c r="B152" i="1"/>
  <c r="B148" i="1"/>
  <c r="B147" i="1"/>
  <c r="B149" i="1"/>
  <c r="B139" i="1"/>
  <c r="B138" i="1"/>
  <c r="B137" i="1"/>
  <c r="B134" i="1"/>
  <c r="B129" i="1"/>
  <c r="B133" i="1"/>
  <c r="B132" i="1"/>
  <c r="B128" i="1"/>
  <c r="B127" i="1"/>
  <c r="B124" i="1"/>
  <c r="B123" i="1"/>
  <c r="B122" i="1"/>
  <c r="B117" i="1"/>
  <c r="B118" i="1"/>
  <c r="B119" i="1"/>
  <c r="B113" i="1"/>
  <c r="B112" i="1"/>
  <c r="B114" i="1"/>
  <c r="B107" i="1"/>
  <c r="B108" i="1"/>
  <c r="B109" i="1"/>
  <c r="B101" i="1"/>
  <c r="B104" i="1"/>
  <c r="B102" i="1"/>
  <c r="B96" i="1"/>
  <c r="B98" i="1"/>
  <c r="B97" i="1"/>
  <c r="B92" i="1"/>
  <c r="B91" i="1"/>
  <c r="B93" i="1"/>
  <c r="B82" i="1"/>
  <c r="B81" i="1"/>
  <c r="B88" i="1"/>
  <c r="B87" i="1"/>
  <c r="B86" i="1"/>
  <c r="B77" i="1"/>
  <c r="B76" i="1"/>
  <c r="B73" i="1"/>
  <c r="B71" i="1"/>
  <c r="B48" i="1"/>
  <c r="B45" i="1"/>
  <c r="B42" i="1"/>
  <c r="B39" i="1"/>
  <c r="B36" i="1"/>
  <c r="B33" i="1"/>
  <c r="B30" i="1"/>
  <c r="B27" i="1"/>
  <c r="B24" i="1"/>
  <c r="B21" i="1"/>
  <c r="B18" i="1"/>
  <c r="B15" i="1"/>
  <c r="B12" i="1"/>
  <c r="B9" i="1"/>
  <c r="C9" i="12" l="1"/>
  <c r="F24" i="12"/>
  <c r="G18" i="12" s="1"/>
  <c r="B154" i="1"/>
  <c r="B158" i="1"/>
  <c r="B115" i="1"/>
  <c r="B140" i="1"/>
  <c r="B125" i="1"/>
  <c r="B74" i="1"/>
  <c r="B84" i="1"/>
  <c r="B150" i="1"/>
  <c r="B145" i="1"/>
  <c r="B135" i="1"/>
  <c r="B130" i="1"/>
  <c r="B120" i="1"/>
  <c r="B110" i="1"/>
  <c r="B89" i="1"/>
  <c r="B105" i="1"/>
  <c r="B99" i="1"/>
  <c r="B94" i="1"/>
  <c r="B79" i="1"/>
  <c r="G8" i="12" l="1"/>
  <c r="E26" i="12"/>
  <c r="C8" i="12"/>
  <c r="G16" i="12"/>
  <c r="D26" i="12"/>
  <c r="G10" i="12"/>
  <c r="G22" i="12"/>
  <c r="G12" i="12"/>
  <c r="G20" i="12"/>
  <c r="G14" i="12"/>
  <c r="B69" i="1"/>
  <c r="G24" i="12" l="1"/>
  <c r="C25" i="12"/>
  <c r="C26" i="12"/>
  <c r="D25" i="12" l="1"/>
  <c r="C27" i="12"/>
  <c r="E25" i="12" l="1"/>
  <c r="D27" i="12"/>
  <c r="E27"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Bárbara Bana</author>
  </authors>
  <commentList>
    <comment ref="D5" authorId="0" shapeId="0" xr:uid="{AD9F5263-E247-4D57-9483-1DA3E4D6BA75}">
      <text>
        <r>
          <rPr>
            <b/>
            <sz val="9"/>
            <color indexed="81"/>
            <rFont val="Segoe UI"/>
            <family val="2"/>
          </rPr>
          <t>Bárbara Bana:</t>
        </r>
        <r>
          <rPr>
            <sz val="9"/>
            <color indexed="81"/>
            <rFont val="Segoe UI"/>
            <family val="2"/>
          </rPr>
          <t xml:space="preserve">
Cotação Dezembro/2021
</t>
        </r>
      </text>
    </comment>
    <comment ref="E5" authorId="0" shapeId="0" xr:uid="{E5B858A6-0222-42CE-92A8-49A80C49149D}">
      <text>
        <r>
          <rPr>
            <b/>
            <sz val="9"/>
            <color indexed="81"/>
            <rFont val="Segoe UI"/>
            <family val="2"/>
          </rPr>
          <t>Bárbara Bana:</t>
        </r>
        <r>
          <rPr>
            <sz val="9"/>
            <color indexed="81"/>
            <rFont val="Segoe UI"/>
            <family val="2"/>
          </rPr>
          <t xml:space="preserve">
Cotação em Janeiro 2022
</t>
        </r>
      </text>
    </comment>
    <comment ref="F5" authorId="0" shapeId="0" xr:uid="{C9419E60-202B-40D2-B32E-7B33AFA7B2C9}">
      <text>
        <r>
          <rPr>
            <b/>
            <sz val="9"/>
            <color indexed="81"/>
            <rFont val="Segoe UI"/>
            <family val="2"/>
          </rPr>
          <t>Bárbara Bana:</t>
        </r>
        <r>
          <rPr>
            <sz val="9"/>
            <color indexed="81"/>
            <rFont val="Segoe UI"/>
            <family val="2"/>
          </rPr>
          <t xml:space="preserve">
Cotação Janeiro/2022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Bárbara Bana</author>
  </authors>
  <commentList>
    <comment ref="M8" authorId="0" shapeId="0" xr:uid="{489DD72F-0695-4427-A3A2-6E6071A6D8D1}">
      <text>
        <r>
          <rPr>
            <b/>
            <sz val="9"/>
            <color indexed="81"/>
            <rFont val="Segoe UI"/>
            <family val="2"/>
          </rPr>
          <t>Bárbara Bana:</t>
        </r>
        <r>
          <rPr>
            <sz val="9"/>
            <color indexed="81"/>
            <rFont val="Segoe UI"/>
            <family val="2"/>
          </rPr>
          <t xml:space="preserve">
2 LADOS: INTERNO E EXTERNO
</t>
        </r>
      </text>
    </comment>
  </commentList>
</comments>
</file>

<file path=xl/sharedStrings.xml><?xml version="1.0" encoding="utf-8"?>
<sst xmlns="http://schemas.openxmlformats.org/spreadsheetml/2006/main" count="46939" uniqueCount="27235">
  <si>
    <t>SALA DE AULA 1:</t>
  </si>
  <si>
    <t>Área (m²)</t>
  </si>
  <si>
    <t>SALA DE AULA 2:</t>
  </si>
  <si>
    <t>SALA DE AULA 3:</t>
  </si>
  <si>
    <t>SALA DE AULA 4:</t>
  </si>
  <si>
    <t>SERVIÇOS:</t>
  </si>
  <si>
    <t>COORDENAÇÃO:</t>
  </si>
  <si>
    <t>COZINHA:</t>
  </si>
  <si>
    <t>DESPENSA:</t>
  </si>
  <si>
    <t>FRALDÁRIO:</t>
  </si>
  <si>
    <t>LACTÁRIO COPA:</t>
  </si>
  <si>
    <t>SECRETARIA:</t>
  </si>
  <si>
    <t>W.C CRIANÇAS:</t>
  </si>
  <si>
    <t>DEPÓSITO:</t>
  </si>
  <si>
    <t>W.C FUNCIONÁRIOS:</t>
  </si>
  <si>
    <t>ÁREA DO PISO</t>
  </si>
  <si>
    <t>ÁREA DA PAREDE</t>
  </si>
  <si>
    <t>PÉ DIREITO (m):</t>
  </si>
  <si>
    <t>Área da janela (4 unid)</t>
  </si>
  <si>
    <t>Área da porta (1 unid)</t>
  </si>
  <si>
    <t>Área da porta (2 unid)</t>
  </si>
  <si>
    <t>Área da janela (2 unid)</t>
  </si>
  <si>
    <t>Área da janela (1 unid)</t>
  </si>
  <si>
    <t>Área do elemento vazado</t>
  </si>
  <si>
    <t>REFEITÓRIO:</t>
  </si>
  <si>
    <t>Área da porta (0 unid)</t>
  </si>
  <si>
    <t>CORREDOR 1:</t>
  </si>
  <si>
    <t>Área da porta (14 unid)</t>
  </si>
  <si>
    <t>CORREDOR 2:</t>
  </si>
  <si>
    <t>CORREDOR 3:</t>
  </si>
  <si>
    <t>Área da porta (3 unid)</t>
  </si>
  <si>
    <t>VARANDA:</t>
  </si>
  <si>
    <t>CÁLCULOS - CRECHE ANTÔNIA DE LIMA VITÓRIO</t>
  </si>
  <si>
    <t>Área Total (m²)</t>
  </si>
  <si>
    <t>Largura x Comprimento:</t>
  </si>
  <si>
    <t>EXTERNO:</t>
  </si>
  <si>
    <t>PREFEITURA DE IGUAPE</t>
  </si>
  <si>
    <t>ITEM</t>
  </si>
  <si>
    <t>CÓDIGO</t>
  </si>
  <si>
    <t>FONTE</t>
  </si>
  <si>
    <t>DESCRIÇÃO DOS SERVIÇOS</t>
  </si>
  <si>
    <t>UNID.</t>
  </si>
  <si>
    <t>QUANT.</t>
  </si>
  <si>
    <t>PR. UNIT.(R$) SEM BDI</t>
  </si>
  <si>
    <t>PR. UNIT.(R$) COM BDI</t>
  </si>
  <si>
    <t>VALOR (R$)</t>
  </si>
  <si>
    <t>1.1</t>
  </si>
  <si>
    <t>SINAPI</t>
  </si>
  <si>
    <t>1.2</t>
  </si>
  <si>
    <t>03.02.040</t>
  </si>
  <si>
    <t>CDHU</t>
  </si>
  <si>
    <t>03.04.020</t>
  </si>
  <si>
    <t>03.03.060</t>
  </si>
  <si>
    <t>2.1</t>
  </si>
  <si>
    <t>06.02.020</t>
  </si>
  <si>
    <t>2.2</t>
  </si>
  <si>
    <t>11.03.090</t>
  </si>
  <si>
    <t>2.3</t>
  </si>
  <si>
    <t>11.16.020</t>
  </si>
  <si>
    <t>10.01.040</t>
  </si>
  <si>
    <t>09.01.030</t>
  </si>
  <si>
    <t>11.16.040</t>
  </si>
  <si>
    <t>11.16.060</t>
  </si>
  <si>
    <t>14.04.210</t>
  </si>
  <si>
    <t>17.02.020</t>
  </si>
  <si>
    <t>17.02.120</t>
  </si>
  <si>
    <t>17.02.220</t>
  </si>
  <si>
    <t>3.1</t>
  </si>
  <si>
    <t>38.13.010</t>
  </si>
  <si>
    <t>3.2</t>
  </si>
  <si>
    <t>39.21.020</t>
  </si>
  <si>
    <t>3.3</t>
  </si>
  <si>
    <t>40.07.010</t>
  </si>
  <si>
    <t>3.4</t>
  </si>
  <si>
    <t>40.04.470</t>
  </si>
  <si>
    <t>4.1</t>
  </si>
  <si>
    <t>18.06.102</t>
  </si>
  <si>
    <t>19.01.022</t>
  </si>
  <si>
    <t>23.13.001</t>
  </si>
  <si>
    <t>33.10.010</t>
  </si>
  <si>
    <t>33.03.750</t>
  </si>
  <si>
    <t>25.01.380</t>
  </si>
  <si>
    <t>5.1</t>
  </si>
  <si>
    <t>55.01.020</t>
  </si>
  <si>
    <t>ORÇAMENTO</t>
  </si>
  <si>
    <t>05.04.060</t>
  </si>
  <si>
    <t>14.10.101</t>
  </si>
  <si>
    <t>10.01.020</t>
  </si>
  <si>
    <t>14.20.010</t>
  </si>
  <si>
    <t>23.02.040</t>
  </si>
  <si>
    <t>6.1</t>
  </si>
  <si>
    <t>17.01.050</t>
  </si>
  <si>
    <t>6.2</t>
  </si>
  <si>
    <t>7.1</t>
  </si>
  <si>
    <t>22.02.030</t>
  </si>
  <si>
    <t>04.07.040</t>
  </si>
  <si>
    <t>22.01.220</t>
  </si>
  <si>
    <t>FONTES DE PREÇOS</t>
  </si>
  <si>
    <r>
      <rPr>
        <b/>
        <sz val="10"/>
        <rFont val="Arial"/>
        <family val="2"/>
      </rPr>
      <t>CPOS</t>
    </r>
    <r>
      <rPr>
        <sz val="10"/>
        <rFont val="Arial"/>
        <family val="2"/>
      </rPr>
      <t xml:space="preserve"> - Boletim 183 - Vigência: 17/09/2021</t>
    </r>
  </si>
  <si>
    <r>
      <t xml:space="preserve">ORÇAMENTOS EXTERNOS: </t>
    </r>
    <r>
      <rPr>
        <sz val="10"/>
        <rFont val="Arial"/>
        <family val="2"/>
      </rPr>
      <t>09/2021</t>
    </r>
  </si>
  <si>
    <t>BDI</t>
  </si>
  <si>
    <t>BDI = 26,85%</t>
  </si>
  <si>
    <t>03.03.020</t>
  </si>
  <si>
    <t xml:space="preserve">TOTAL GERAL DA OBRA </t>
  </si>
  <si>
    <t>LOCAL: Rua Júlio Bernadino Martins, 255, Rocio - Iguape/SP</t>
  </si>
  <si>
    <t>SERVIÇOS PRELIMINARES</t>
  </si>
  <si>
    <t>PINTURA</t>
  </si>
  <si>
    <t>REVESTIMENTO</t>
  </si>
  <si>
    <t>COMPANHIA DE DESENVOLVIMENTO HABITACIONAL E URBANO</t>
  </si>
  <si>
    <t>DO ESTADO DE SÃO PAULO</t>
  </si>
  <si>
    <t>BOLETIM REFERENCIAL DE CUSTOS - TABELA DE SERVIÇOS</t>
  </si>
  <si>
    <t>COM DESONERAÇÃO</t>
  </si>
  <si>
    <t>Versão 183</t>
  </si>
  <si>
    <t>Data base: AGOSTO/21</t>
  </si>
  <si>
    <t>BDI :</t>
  </si>
  <si>
    <t>L.S.:</t>
  </si>
  <si>
    <t>Referência</t>
  </si>
  <si>
    <t xml:space="preserve"> Descrição</t>
  </si>
  <si>
    <t>Un</t>
  </si>
  <si>
    <t>Material</t>
  </si>
  <si>
    <t>Mão de Obra</t>
  </si>
  <si>
    <t>Custo Total</t>
  </si>
  <si>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</si>
  <si>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</si>
  <si>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</si>
  <si>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</si>
  <si>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</si>
  <si>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</si>
  <si>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</si>
  <si>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</si>
  <si>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</si>
  <si>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</si>
  <si>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</si>
  <si>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</si>
  <si>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</si>
  <si>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</si>
  <si>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</si>
  <si>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</si>
  <si>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</si>
  <si>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</si>
  <si>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</si>
  <si>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</si>
  <si>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</si>
  <si>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</si>
  <si>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</si>
  <si>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</si>
  <si>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</si>
  <si>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</si>
  <si>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</si>
  <si>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</si>
  <si>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</si>
  <si>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</si>
  <si>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</si>
  <si>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</si>
  <si>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</si>
  <si>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</si>
  <si>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</si>
  <si>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</si>
  <si>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</si>
  <si>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</si>
  <si>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</si>
  <si>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</si>
  <si>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</si>
  <si>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</si>
  <si>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</si>
  <si>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</si>
  <si>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</si>
  <si>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</si>
  <si>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</si>
  <si>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</si>
  <si>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</si>
  <si>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</si>
  <si>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</si>
  <si>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</si>
  <si>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</si>
  <si>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</si>
  <si>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</si>
  <si>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</si>
  <si>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01.20.691</t>
  </si>
  <si>
    <t>Levantamento planimétrico cadastral com áreas ocupadas predominantemente por comunidades - área até 20.000 m² (mínimo de 3.500 m²)</t>
  </si>
  <si>
    <t>M2</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</si>
  <si>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</si>
  <si>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</si>
  <si>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</si>
  <si>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</si>
  <si>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</si>
  <si>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</si>
  <si>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</si>
  <si>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</si>
  <si>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</si>
  <si>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</si>
  <si>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</si>
  <si>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</si>
  <si>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</si>
  <si>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</si>
  <si>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</si>
  <si>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</si>
  <si>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</si>
  <si>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</si>
  <si>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</si>
  <si>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</si>
  <si>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</si>
  <si>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</si>
  <si>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</si>
  <si>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</si>
  <si>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</si>
  <si>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</si>
  <si>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</si>
  <si>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</si>
  <si>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</si>
  <si>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</si>
  <si>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</si>
  <si>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</si>
  <si>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</si>
  <si>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</si>
  <si>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</si>
  <si>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</si>
  <si>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</si>
  <si>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</si>
  <si>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</si>
  <si>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</si>
  <si>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</si>
  <si>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</si>
  <si>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</si>
  <si>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</si>
  <si>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</si>
  <si>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</si>
  <si>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</si>
  <si>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</si>
  <si>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</si>
  <si>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</si>
  <si>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</si>
  <si>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</si>
  <si>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</si>
  <si>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</si>
  <si>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</si>
  <si>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</si>
  <si>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</si>
  <si>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</si>
  <si>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</si>
  <si>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</si>
  <si>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</si>
  <si>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</si>
  <si>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</si>
  <si>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</si>
  <si>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</si>
  <si>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</si>
  <si>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</si>
  <si>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</si>
  <si>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</si>
  <si>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</si>
  <si>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</si>
  <si>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</si>
  <si>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01.23.040</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</si>
  <si>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</si>
  <si>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</si>
  <si>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</si>
  <si>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</si>
  <si>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</si>
  <si>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</si>
  <si>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</si>
  <si>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</si>
  <si>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</si>
  <si>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</si>
  <si>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</si>
  <si>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</si>
  <si>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</si>
  <si>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</si>
  <si>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</si>
  <si>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</si>
  <si>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</si>
  <si>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</si>
  <si>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</si>
  <si>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</si>
  <si>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</si>
  <si>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</si>
  <si>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</si>
  <si>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</si>
  <si>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</si>
  <si>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</si>
  <si>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</si>
  <si>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</si>
  <si>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</si>
  <si>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</si>
  <si>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</si>
  <si>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</si>
  <si>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</si>
  <si>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</si>
  <si>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</si>
  <si>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</si>
  <si>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</si>
  <si>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</si>
  <si>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</si>
  <si>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</si>
  <si>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</si>
  <si>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</si>
  <si>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</si>
  <si>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</si>
  <si>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</si>
  <si>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</si>
  <si>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</si>
  <si>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</si>
  <si>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</si>
  <si>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</si>
  <si>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</si>
  <si>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</si>
  <si>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</si>
  <si>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</si>
  <si>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</si>
  <si>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</si>
  <si>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</si>
  <si>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</si>
  <si>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</si>
  <si>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</si>
  <si>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</si>
  <si>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</si>
  <si>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</si>
  <si>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</si>
  <si>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</si>
  <si>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</si>
  <si>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</si>
  <si>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</si>
  <si>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</si>
  <si>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</si>
  <si>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</si>
  <si>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</si>
  <si>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</si>
  <si>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</si>
  <si>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</si>
  <si>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</si>
  <si>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</si>
  <si>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</si>
  <si>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</si>
  <si>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</si>
  <si>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</si>
  <si>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</si>
  <si>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</si>
  <si>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</si>
  <si>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</si>
  <si>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</si>
  <si>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</si>
  <si>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</si>
  <si>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</si>
  <si>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</si>
  <si>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</si>
  <si>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</si>
  <si>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</si>
  <si>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</si>
  <si>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</si>
  <si>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</si>
  <si>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</si>
  <si>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</si>
  <si>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</si>
  <si>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</si>
  <si>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</si>
  <si>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</si>
  <si>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</si>
  <si>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</si>
  <si>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</si>
  <si>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</si>
  <si>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</si>
  <si>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</si>
  <si>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</si>
  <si>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</si>
  <si>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</si>
  <si>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</si>
  <si>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</si>
  <si>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</si>
  <si>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</si>
  <si>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</si>
  <si>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</si>
  <si>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</si>
  <si>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</si>
  <si>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</si>
  <si>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</si>
  <si>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</si>
  <si>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</si>
  <si>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</si>
  <si>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</si>
  <si>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</si>
  <si>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</si>
  <si>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</si>
  <si>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</si>
  <si>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</si>
  <si>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</si>
  <si>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</si>
  <si>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</si>
  <si>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</si>
  <si>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</si>
  <si>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</si>
  <si>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</si>
  <si>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</si>
  <si>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</si>
  <si>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</si>
  <si>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</si>
  <si>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</si>
  <si>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</si>
  <si>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</si>
  <si>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</si>
  <si>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</si>
  <si>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</si>
  <si>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</si>
  <si>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</si>
  <si>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</si>
  <si>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</si>
  <si>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</si>
  <si>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</si>
  <si>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</si>
  <si>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</si>
  <si>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</si>
  <si>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</si>
  <si>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</si>
  <si>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</si>
  <si>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</si>
  <si>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</si>
  <si>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</si>
  <si>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</si>
  <si>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</si>
  <si>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</si>
  <si>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</si>
  <si>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</si>
  <si>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</si>
  <si>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</si>
  <si>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</si>
  <si>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</si>
  <si>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</si>
  <si>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</si>
  <si>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</si>
  <si>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</si>
  <si>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</si>
  <si>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</si>
  <si>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</si>
  <si>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</si>
  <si>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</si>
  <si>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</si>
  <si>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</si>
  <si>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</si>
  <si>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</si>
  <si>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</si>
  <si>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</si>
  <si>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</si>
  <si>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</si>
  <si>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</si>
  <si>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</si>
  <si>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</si>
  <si>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</si>
  <si>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</si>
  <si>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</si>
  <si>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</si>
  <si>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</si>
  <si>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</si>
  <si>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</si>
  <si>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</si>
  <si>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</si>
  <si>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</si>
  <si>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</si>
  <si>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</si>
  <si>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</si>
  <si>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</si>
  <si>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</si>
  <si>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</si>
  <si>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</si>
  <si>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</si>
  <si>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</si>
  <si>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</si>
  <si>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</si>
  <si>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</si>
  <si>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</si>
  <si>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</si>
  <si>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</si>
  <si>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</si>
  <si>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</si>
  <si>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</si>
  <si>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</si>
  <si>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</si>
  <si>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</si>
  <si>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</si>
  <si>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</si>
  <si>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</si>
  <si>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</si>
  <si>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</si>
  <si>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</si>
  <si>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</si>
  <si>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</si>
  <si>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</si>
  <si>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</si>
  <si>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</si>
  <si>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</si>
  <si>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</si>
  <si>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</si>
  <si>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</si>
  <si>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</si>
  <si>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</si>
  <si>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</si>
  <si>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</si>
  <si>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</si>
  <si>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02.03.250</t>
  </si>
  <si>
    <t>Tapume fixo em painel OSB - espessura 8 mm</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</si>
  <si>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</si>
  <si>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</si>
  <si>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</si>
  <si>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</si>
  <si>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</si>
  <si>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</si>
  <si>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</si>
  <si>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</si>
  <si>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</si>
  <si>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</si>
  <si>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</si>
  <si>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</si>
  <si>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</si>
  <si>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</si>
  <si>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</si>
  <si>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</si>
  <si>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</si>
  <si>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</si>
  <si>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</si>
  <si>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</si>
  <si>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</si>
  <si>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</si>
  <si>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</si>
  <si>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</si>
  <si>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</si>
  <si>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</si>
  <si>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</si>
  <si>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</si>
  <si>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</si>
  <si>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</si>
  <si>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</si>
  <si>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</si>
  <si>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</si>
  <si>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</si>
  <si>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</si>
  <si>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</si>
  <si>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</si>
  <si>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</si>
  <si>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</si>
  <si>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</si>
  <si>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</si>
  <si>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</si>
  <si>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</si>
  <si>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</si>
  <si>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</si>
  <si>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</si>
  <si>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</si>
  <si>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</si>
  <si>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</si>
  <si>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</si>
  <si>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</si>
  <si>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</si>
  <si>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</si>
  <si>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</si>
  <si>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</si>
  <si>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</si>
  <si>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</si>
  <si>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</si>
  <si>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</si>
  <si>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</si>
  <si>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</si>
  <si>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</si>
  <si>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</si>
  <si>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</si>
  <si>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</si>
  <si>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</si>
  <si>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</si>
  <si>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</si>
  <si>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</si>
  <si>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</si>
  <si>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</si>
  <si>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</si>
  <si>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</si>
  <si>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</si>
  <si>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</si>
  <si>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</si>
  <si>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</si>
  <si>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</si>
  <si>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</si>
  <si>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</si>
  <si>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</si>
  <si>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</si>
  <si>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</si>
  <si>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</si>
  <si>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</si>
  <si>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</si>
  <si>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</si>
  <si>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</si>
  <si>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</si>
  <si>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Demolição manual de alvenaria de elevação ou elemento vazado, incluindo revestimento</t>
  </si>
  <si>
    <t>03.03</t>
  </si>
  <si>
    <t>Demolição de revestimento em massa</t>
  </si>
  <si>
    <t>Apicoamento manual de piso, parede ou teto</t>
  </si>
  <si>
    <t>03.03.040</t>
  </si>
  <si>
    <t>Demolição manual de revestimento em massa de parede ou teto</t>
  </si>
  <si>
    <t>Demolição manual de revestimento em massa de piso</t>
  </si>
  <si>
    <t>03.04</t>
  </si>
  <si>
    <t>Demolição de revestimento cerâmico e ladrilho hidráulico</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</si>
  <si>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</si>
  <si>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</si>
  <si>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</si>
  <si>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</si>
  <si>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</si>
  <si>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</si>
  <si>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</si>
  <si>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</si>
  <si>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</si>
  <si>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</si>
  <si>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</si>
  <si>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</si>
  <si>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</si>
  <si>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</si>
  <si>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</si>
  <si>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</si>
  <si>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</si>
  <si>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</si>
  <si>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</si>
  <si>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</si>
  <si>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</si>
  <si>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</si>
  <si>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</si>
  <si>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</si>
  <si>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</si>
  <si>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</si>
  <si>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</si>
  <si>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</si>
  <si>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</si>
  <si>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</si>
  <si>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</si>
  <si>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</si>
  <si>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</si>
  <si>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</si>
  <si>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</si>
  <si>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</si>
  <si>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</si>
  <si>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</si>
  <si>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</si>
  <si>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</si>
  <si>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</si>
  <si>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</si>
  <si>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</si>
  <si>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</si>
  <si>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</si>
  <si>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</si>
  <si>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</si>
  <si>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</si>
  <si>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</si>
  <si>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</si>
  <si>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</si>
  <si>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</si>
  <si>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</si>
  <si>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</si>
  <si>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</si>
  <si>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</si>
  <si>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</si>
  <si>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</si>
  <si>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</si>
  <si>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</si>
  <si>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</si>
  <si>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</si>
  <si>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</si>
  <si>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</si>
  <si>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</si>
  <si>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</si>
  <si>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</si>
  <si>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</si>
  <si>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</si>
  <si>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</si>
  <si>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</si>
  <si>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</si>
  <si>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</si>
  <si>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</si>
  <si>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</si>
  <si>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</si>
  <si>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</si>
  <si>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</si>
  <si>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</si>
  <si>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</si>
  <si>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</si>
  <si>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</si>
  <si>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</si>
  <si>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</si>
  <si>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</si>
  <si>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</si>
  <si>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</si>
  <si>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</si>
  <si>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</si>
  <si>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</si>
  <si>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</si>
  <si>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</si>
  <si>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</si>
  <si>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</si>
  <si>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</si>
  <si>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</si>
  <si>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</si>
  <si>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</si>
  <si>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</si>
  <si>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</si>
  <si>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</si>
  <si>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</si>
  <si>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</si>
  <si>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</si>
  <si>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</si>
  <si>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</si>
  <si>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</si>
  <si>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</si>
  <si>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</si>
  <si>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</si>
  <si>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</si>
  <si>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</si>
  <si>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</si>
  <si>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</si>
  <si>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</si>
  <si>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</si>
  <si>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</si>
  <si>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</si>
  <si>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</si>
  <si>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</si>
  <si>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</si>
  <si>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</si>
  <si>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</si>
  <si>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</si>
  <si>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</si>
  <si>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</si>
  <si>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</si>
  <si>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</si>
  <si>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</si>
  <si>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</si>
  <si>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</si>
  <si>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</si>
  <si>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</si>
  <si>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</si>
  <si>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</si>
  <si>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</si>
  <si>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</si>
  <si>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</si>
  <si>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</si>
  <si>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</si>
  <si>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</si>
  <si>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</si>
  <si>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</si>
  <si>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</si>
  <si>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</si>
  <si>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</si>
  <si>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</si>
  <si>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</si>
  <si>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</si>
  <si>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</si>
  <si>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</si>
  <si>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</si>
  <si>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</si>
  <si>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</si>
  <si>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</si>
  <si>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</si>
  <si>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</si>
  <si>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</si>
  <si>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</si>
  <si>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</si>
  <si>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</si>
  <si>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</si>
  <si>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</si>
  <si>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</si>
  <si>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</si>
  <si>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</si>
  <si>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</si>
  <si>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</si>
  <si>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</si>
  <si>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</si>
  <si>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</si>
  <si>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</si>
  <si>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</si>
  <si>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</si>
  <si>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</si>
  <si>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</si>
  <si>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</si>
  <si>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</si>
  <si>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</si>
  <si>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</si>
  <si>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</si>
  <si>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</si>
  <si>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</si>
  <si>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</si>
  <si>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</si>
  <si>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</si>
  <si>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</si>
  <si>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</si>
  <si>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</si>
  <si>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</si>
  <si>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</si>
  <si>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</si>
  <si>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</si>
  <si>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</si>
  <si>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</si>
  <si>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</si>
  <si>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</si>
  <si>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</si>
  <si>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</si>
  <si>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</si>
  <si>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</si>
  <si>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</si>
  <si>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</si>
  <si>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</si>
  <si>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</si>
  <si>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</si>
  <si>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</si>
  <si>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</si>
  <si>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</si>
  <si>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</si>
  <si>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</si>
  <si>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</si>
  <si>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</si>
  <si>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</si>
  <si>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</si>
  <si>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</si>
  <si>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</si>
  <si>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</si>
  <si>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</si>
  <si>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</si>
  <si>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</si>
  <si>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</si>
  <si>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</si>
  <si>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</si>
  <si>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</si>
  <si>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</si>
  <si>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</si>
  <si>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</si>
  <si>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</si>
  <si>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</si>
  <si>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</si>
  <si>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</si>
  <si>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</si>
  <si>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</si>
  <si>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</si>
  <si>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</si>
  <si>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</si>
  <si>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</si>
  <si>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</si>
  <si>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</si>
  <si>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</si>
  <si>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</si>
  <si>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</si>
  <si>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</si>
  <si>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</si>
  <si>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</si>
  <si>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</si>
  <si>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</si>
  <si>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</si>
  <si>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</si>
  <si>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</si>
  <si>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</si>
  <si>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</si>
  <si>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</si>
  <si>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</si>
  <si>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</si>
  <si>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</si>
  <si>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</si>
  <si>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</si>
  <si>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</si>
  <si>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</si>
  <si>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</si>
  <si>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</si>
  <si>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</si>
  <si>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</si>
  <si>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</si>
  <si>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</si>
  <si>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</si>
  <si>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</si>
  <si>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</si>
  <si>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</si>
  <si>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</si>
  <si>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</si>
  <si>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</si>
  <si>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</si>
  <si>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</si>
  <si>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</si>
  <si>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</si>
  <si>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</si>
  <si>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</si>
  <si>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</si>
  <si>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</si>
  <si>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</si>
  <si>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</si>
  <si>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</si>
  <si>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</si>
  <si>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</si>
  <si>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</si>
  <si>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</si>
  <si>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</si>
  <si>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</si>
  <si>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</si>
  <si>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</si>
  <si>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</si>
  <si>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</si>
  <si>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</si>
  <si>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</si>
  <si>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</si>
  <si>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</si>
  <si>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</si>
  <si>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</si>
  <si>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</si>
  <si>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</si>
  <si>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</si>
  <si>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</si>
  <si>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</si>
  <si>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</si>
  <si>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</si>
  <si>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</si>
  <si>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</si>
  <si>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</si>
  <si>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</si>
  <si>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</si>
  <si>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</si>
  <si>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</si>
  <si>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</si>
  <si>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</si>
  <si>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</si>
  <si>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</si>
  <si>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</si>
  <si>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</si>
  <si>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</si>
  <si>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</si>
  <si>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</si>
  <si>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</si>
  <si>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</si>
  <si>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</si>
  <si>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</si>
  <si>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</si>
  <si>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</si>
  <si>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</si>
  <si>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</si>
  <si>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</si>
  <si>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</si>
  <si>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</si>
  <si>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</si>
  <si>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</si>
  <si>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</si>
  <si>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</si>
  <si>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</si>
  <si>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</si>
  <si>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</si>
  <si>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</si>
  <si>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</si>
  <si>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</si>
  <si>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</si>
  <si>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</si>
  <si>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</si>
  <si>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</si>
  <si>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</si>
  <si>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</si>
  <si>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</si>
  <si>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</si>
  <si>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</si>
  <si>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</si>
  <si>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</si>
  <si>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</si>
  <si>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</si>
  <si>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</si>
  <si>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</si>
  <si>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</si>
  <si>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</si>
  <si>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</si>
  <si>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</si>
  <si>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</si>
  <si>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</si>
  <si>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</si>
  <si>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</si>
  <si>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</si>
  <si>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</si>
  <si>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</si>
  <si>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</si>
  <si>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</si>
  <si>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</si>
  <si>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</si>
  <si>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</si>
  <si>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</si>
  <si>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</si>
  <si>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</si>
  <si>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</si>
  <si>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</si>
  <si>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</si>
  <si>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</si>
  <si>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</si>
  <si>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</si>
  <si>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</si>
  <si>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</si>
  <si>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</si>
  <si>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</si>
  <si>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</si>
  <si>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</si>
  <si>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</si>
  <si>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</si>
  <si>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</si>
  <si>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</si>
  <si>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</si>
  <si>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</si>
  <si>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</si>
  <si>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</si>
  <si>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</si>
  <si>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</si>
  <si>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</si>
  <si>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</si>
  <si>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</si>
  <si>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</si>
  <si>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</si>
  <si>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</si>
  <si>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</si>
  <si>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</si>
  <si>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</si>
  <si>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</si>
  <si>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</si>
  <si>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</si>
  <si>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</si>
  <si>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</si>
  <si>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</si>
  <si>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</si>
  <si>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</si>
  <si>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</si>
  <si>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</si>
  <si>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</si>
  <si>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</si>
  <si>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</si>
  <si>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</si>
  <si>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</si>
  <si>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</si>
  <si>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</si>
  <si>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</si>
  <si>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</si>
  <si>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</si>
  <si>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</si>
  <si>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</si>
  <si>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</si>
  <si>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</si>
  <si>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</si>
  <si>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</si>
  <si>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</si>
  <si>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</si>
  <si>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</si>
  <si>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</si>
  <si>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</si>
  <si>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</si>
  <si>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</si>
  <si>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</si>
  <si>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</si>
  <si>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</si>
  <si>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</si>
  <si>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</si>
  <si>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</si>
  <si>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</si>
  <si>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</si>
  <si>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</si>
  <si>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</si>
  <si>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</si>
  <si>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</si>
  <si>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</si>
  <si>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</si>
  <si>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</si>
  <si>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</si>
  <si>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</si>
  <si>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</si>
  <si>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</si>
  <si>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</si>
  <si>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</si>
  <si>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</si>
  <si>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</si>
  <si>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</si>
  <si>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</si>
  <si>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</si>
  <si>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</si>
  <si>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</si>
  <si>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</si>
  <si>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</si>
  <si>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</si>
  <si>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</si>
  <si>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</si>
  <si>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</si>
  <si>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</si>
  <si>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</si>
  <si>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</si>
  <si>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</si>
  <si>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</si>
  <si>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</si>
  <si>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</si>
  <si>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</si>
  <si>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</si>
  <si>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Transporte e taxa de destinação de resíduo sólido em aterro, tipo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</si>
  <si>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</si>
  <si>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</si>
  <si>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</si>
  <si>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</si>
  <si>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</si>
  <si>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</si>
  <si>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</si>
  <si>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</si>
  <si>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</si>
  <si>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</si>
  <si>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</si>
  <si>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</si>
  <si>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</si>
  <si>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</si>
  <si>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</si>
  <si>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</si>
  <si>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</si>
  <si>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</si>
  <si>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</si>
  <si>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</si>
  <si>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</si>
  <si>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</si>
  <si>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</si>
  <si>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</si>
  <si>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</si>
  <si>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</si>
  <si>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</si>
  <si>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</si>
  <si>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</si>
  <si>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</si>
  <si>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</si>
  <si>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</si>
  <si>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</si>
  <si>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</si>
  <si>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</si>
  <si>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</si>
  <si>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</si>
  <si>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</si>
  <si>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</si>
  <si>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</si>
  <si>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</si>
  <si>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</si>
  <si>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</si>
  <si>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</si>
  <si>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</si>
  <si>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</si>
  <si>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</si>
  <si>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</si>
  <si>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</si>
  <si>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</si>
  <si>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</si>
  <si>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</si>
  <si>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</si>
  <si>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</si>
  <si>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</si>
  <si>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</si>
  <si>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</si>
  <si>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</si>
  <si>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</si>
  <si>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</si>
  <si>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</si>
  <si>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</si>
  <si>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</si>
  <si>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</si>
  <si>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</si>
  <si>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</si>
  <si>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</si>
  <si>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</si>
  <si>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</si>
  <si>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</si>
  <si>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</si>
  <si>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</si>
  <si>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</si>
  <si>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</si>
  <si>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</si>
  <si>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</si>
  <si>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</si>
  <si>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</si>
  <si>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</si>
  <si>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</si>
  <si>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</si>
  <si>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</si>
  <si>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</si>
  <si>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</si>
  <si>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</si>
  <si>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</si>
  <si>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</si>
  <si>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</si>
  <si>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</si>
  <si>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</si>
  <si>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</si>
  <si>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</si>
  <si>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</si>
  <si>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</si>
  <si>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</si>
  <si>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</si>
  <si>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</si>
  <si>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</si>
  <si>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</si>
  <si>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</si>
  <si>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</si>
  <si>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</si>
  <si>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</si>
  <si>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</si>
  <si>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</si>
  <si>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</si>
  <si>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</si>
  <si>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</si>
  <si>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</si>
  <si>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</si>
  <si>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</si>
  <si>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</si>
  <si>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</si>
  <si>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</si>
  <si>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</si>
  <si>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</si>
  <si>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</si>
  <si>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</si>
  <si>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</si>
  <si>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</si>
  <si>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</si>
  <si>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</si>
  <si>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</si>
  <si>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</si>
  <si>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</si>
  <si>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</si>
  <si>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</si>
  <si>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</si>
  <si>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</si>
  <si>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</si>
  <si>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</si>
  <si>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</si>
  <si>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</si>
  <si>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</si>
  <si>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</si>
  <si>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</si>
  <si>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</si>
  <si>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</si>
  <si>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</si>
  <si>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</si>
  <si>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</si>
  <si>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</si>
  <si>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</si>
  <si>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</si>
  <si>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</si>
  <si>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</si>
  <si>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</si>
  <si>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</si>
  <si>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</si>
  <si>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</si>
  <si>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</si>
  <si>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</si>
  <si>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</si>
  <si>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</si>
  <si>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</si>
  <si>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</si>
  <si>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</si>
  <si>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</si>
  <si>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</si>
  <si>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</si>
  <si>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</si>
  <si>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</si>
  <si>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</si>
  <si>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</si>
  <si>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</si>
  <si>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</si>
  <si>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</si>
  <si>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</si>
  <si>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</si>
  <si>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</si>
  <si>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</si>
  <si>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</si>
  <si>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</si>
  <si>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</si>
  <si>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</si>
  <si>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</si>
  <si>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</si>
  <si>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</si>
  <si>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</si>
  <si>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</si>
  <si>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</si>
  <si>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</si>
  <si>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</si>
  <si>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</si>
  <si>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</si>
  <si>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</si>
  <si>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</si>
  <si>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</si>
  <si>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</si>
  <si>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</si>
  <si>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</si>
  <si>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</si>
  <si>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</si>
  <si>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</si>
  <si>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</si>
  <si>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</si>
  <si>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</si>
  <si>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</si>
  <si>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</si>
  <si>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</si>
  <si>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</si>
  <si>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</si>
  <si>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</si>
  <si>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</si>
  <si>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</si>
  <si>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</si>
  <si>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</si>
  <si>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</si>
  <si>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</si>
  <si>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</si>
  <si>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</si>
  <si>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</si>
  <si>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</si>
  <si>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</si>
  <si>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</si>
  <si>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</si>
  <si>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</si>
  <si>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</si>
  <si>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</si>
  <si>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</si>
  <si>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</si>
  <si>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</si>
  <si>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</si>
  <si>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</si>
  <si>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</si>
  <si>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</si>
  <si>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</si>
  <si>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</si>
  <si>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</si>
  <si>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</si>
  <si>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</si>
  <si>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</si>
  <si>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</si>
  <si>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</si>
  <si>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</si>
  <si>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09.07</t>
  </si>
  <si>
    <t>Forma em polipropileno</t>
  </si>
  <si>
    <t>09.07.060</t>
  </si>
  <si>
    <t>Forma em polipropileno (cubeta) e acessórios para laje nervurada com dimensões variáveis - locação</t>
  </si>
  <si>
    <t>10</t>
  </si>
  <si>
    <t>ARMADURA E CORDOALHA ESTRUTURAL</t>
  </si>
  <si>
    <t>10.01</t>
  </si>
  <si>
    <t>Armadura em barra</t>
  </si>
  <si>
    <t>Armadura em barra de aço CA-25 fyk = 250 MPa</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</si>
  <si>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</si>
  <si>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</si>
  <si>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</si>
  <si>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</si>
  <si>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</si>
  <si>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</si>
  <si>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</si>
  <si>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</si>
  <si>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</si>
  <si>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</si>
  <si>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</si>
  <si>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</si>
  <si>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</si>
  <si>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</si>
  <si>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</si>
  <si>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</si>
  <si>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</si>
  <si>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</si>
  <si>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</si>
  <si>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</si>
  <si>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</si>
  <si>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</si>
  <si>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</si>
  <si>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</si>
  <si>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</si>
  <si>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</si>
  <si>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</si>
  <si>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</si>
  <si>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</si>
  <si>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</si>
  <si>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</si>
  <si>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</si>
  <si>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</si>
  <si>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</si>
  <si>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</si>
  <si>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</si>
  <si>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</si>
  <si>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</si>
  <si>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</si>
  <si>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</si>
  <si>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</si>
  <si>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</si>
  <si>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</si>
  <si>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</si>
  <si>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</si>
  <si>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Concreto preparado no local, fck = 20 MPa</t>
  </si>
  <si>
    <t>11.03.140</t>
  </si>
  <si>
    <t>Concreto preparado no local, fck = 30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</si>
  <si>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</si>
  <si>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</si>
  <si>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</si>
  <si>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</si>
  <si>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</si>
  <si>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</si>
  <si>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</si>
  <si>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</si>
  <si>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</si>
  <si>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</si>
  <si>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</si>
  <si>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</si>
  <si>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</si>
  <si>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</si>
  <si>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</si>
  <si>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</si>
  <si>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</si>
  <si>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</si>
  <si>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</si>
  <si>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</si>
  <si>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</si>
  <si>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</si>
  <si>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</si>
  <si>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</si>
  <si>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</si>
  <si>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</si>
  <si>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Lançamento, espalhamento e adensamento de concreto ou massa em lastro e/ou enchimento</t>
  </si>
  <si>
    <t>Lançamento e adensamento de concreto ou massa em fundação</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</si>
  <si>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</si>
  <si>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</si>
  <si>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</si>
  <si>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</si>
  <si>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</si>
  <si>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</si>
  <si>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</si>
  <si>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</si>
  <si>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</si>
  <si>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</si>
  <si>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</si>
  <si>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</si>
  <si>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</si>
  <si>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</si>
  <si>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</si>
  <si>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</si>
  <si>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</si>
  <si>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</si>
  <si>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</si>
  <si>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</si>
  <si>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</si>
  <si>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</si>
  <si>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</si>
  <si>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</si>
  <si>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</si>
  <si>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</si>
  <si>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</si>
  <si>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</si>
  <si>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</si>
  <si>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</si>
  <si>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</si>
  <si>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</si>
  <si>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</si>
  <si>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</si>
  <si>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</si>
  <si>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</si>
  <si>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</si>
  <si>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</si>
  <si>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</si>
  <si>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</si>
  <si>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</si>
  <si>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</si>
  <si>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</si>
  <si>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</si>
  <si>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</si>
  <si>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</si>
  <si>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</si>
  <si>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</si>
  <si>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</si>
  <si>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</si>
  <si>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</si>
  <si>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</si>
  <si>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</si>
  <si>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</si>
  <si>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</si>
  <si>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12.04.010</t>
  </si>
  <si>
    <t>Taxa de mobilização e desmobilização de equipamentos para execução de estaca pré-moldada</t>
  </si>
  <si>
    <t>12.04.020</t>
  </si>
  <si>
    <t>Estaca pré-moldada de concreto até 20 t</t>
  </si>
  <si>
    <t>12.04.030</t>
  </si>
  <si>
    <t>Estaca pré-moldada de concreto até 30 t</t>
  </si>
  <si>
    <t>12.04.040</t>
  </si>
  <si>
    <t>Estaca pré-moldada de concreto até 40 t</t>
  </si>
  <si>
    <t>12.04.050</t>
  </si>
  <si>
    <t>Estaca pré-moldada de concreto até 50 t</t>
  </si>
  <si>
    <t>12.04.060</t>
  </si>
  <si>
    <t>Estaca pré-moldada de concreto até 60 t</t>
  </si>
  <si>
    <t>12.04.070</t>
  </si>
  <si>
    <t>Estaca pré-moldada de concreto até 70 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</si>
  <si>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</si>
  <si>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</si>
  <si>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</si>
  <si>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</si>
  <si>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</si>
  <si>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</si>
  <si>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</si>
  <si>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</si>
  <si>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</si>
  <si>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</si>
  <si>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</si>
  <si>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</si>
  <si>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</si>
  <si>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</si>
  <si>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</si>
  <si>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</si>
  <si>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</si>
  <si>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</si>
  <si>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</si>
  <si>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</si>
  <si>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</si>
  <si>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</si>
  <si>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</si>
  <si>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</si>
  <si>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</si>
  <si>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</si>
  <si>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</si>
  <si>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</si>
  <si>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</si>
  <si>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</si>
  <si>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</si>
  <si>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</si>
  <si>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</si>
  <si>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</si>
  <si>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</si>
  <si>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</si>
  <si>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</si>
  <si>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</si>
  <si>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</si>
  <si>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</si>
  <si>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</si>
  <si>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</si>
  <si>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</si>
  <si>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</si>
  <si>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</si>
  <si>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</si>
  <si>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</si>
  <si>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</si>
  <si>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</si>
  <si>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</si>
  <si>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</si>
  <si>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</si>
  <si>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</si>
  <si>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</si>
  <si>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</si>
  <si>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</si>
  <si>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</si>
  <si>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</si>
  <si>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</si>
  <si>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</si>
  <si>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</si>
  <si>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</si>
  <si>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</si>
  <si>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</si>
  <si>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</si>
  <si>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</si>
  <si>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</si>
  <si>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</si>
  <si>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</si>
  <si>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</si>
  <si>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</si>
  <si>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</si>
  <si>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</si>
  <si>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</si>
  <si>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</si>
  <si>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</si>
  <si>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</si>
  <si>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</si>
  <si>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</si>
  <si>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</si>
  <si>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</si>
  <si>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</si>
  <si>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</si>
  <si>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</si>
  <si>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</si>
  <si>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</si>
  <si>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</si>
  <si>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</si>
  <si>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</si>
  <si>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</si>
  <si>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</si>
  <si>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</si>
  <si>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</si>
  <si>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</si>
  <si>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</si>
  <si>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</si>
  <si>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</si>
  <si>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</si>
  <si>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</si>
  <si>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</si>
  <si>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</si>
  <si>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</si>
  <si>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</si>
  <si>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</si>
  <si>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</si>
  <si>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</si>
  <si>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</si>
  <si>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</si>
  <si>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</si>
  <si>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</si>
  <si>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</si>
  <si>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</si>
  <si>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</si>
  <si>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</si>
  <si>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</si>
  <si>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</si>
  <si>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</si>
  <si>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</si>
  <si>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</si>
  <si>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</si>
  <si>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</si>
  <si>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</si>
  <si>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</si>
  <si>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</si>
  <si>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</si>
  <si>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</si>
  <si>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</si>
  <si>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</si>
  <si>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</si>
  <si>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</si>
  <si>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</si>
  <si>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</si>
  <si>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</si>
  <si>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</si>
  <si>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</si>
  <si>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</si>
  <si>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</si>
  <si>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</si>
  <si>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</si>
  <si>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</si>
  <si>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</si>
  <si>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</si>
  <si>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</si>
  <si>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</si>
  <si>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</si>
  <si>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</si>
  <si>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</si>
  <si>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</si>
  <si>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</si>
  <si>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</si>
  <si>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</si>
  <si>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</si>
  <si>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</si>
  <si>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</si>
  <si>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</si>
  <si>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</si>
  <si>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</si>
  <si>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</si>
  <si>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</si>
  <si>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</si>
  <si>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</si>
  <si>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</si>
  <si>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</si>
  <si>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</si>
  <si>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</si>
  <si>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</si>
  <si>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</si>
  <si>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</si>
  <si>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</si>
  <si>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</si>
  <si>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</si>
  <si>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</si>
  <si>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</si>
  <si>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</si>
  <si>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</si>
  <si>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</si>
  <si>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</si>
  <si>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</si>
  <si>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</si>
  <si>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</si>
  <si>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</si>
  <si>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</si>
  <si>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</si>
  <si>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</si>
  <si>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</si>
  <si>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</si>
  <si>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</si>
  <si>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</si>
  <si>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</si>
  <si>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</si>
  <si>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</si>
  <si>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</si>
  <si>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</si>
  <si>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</si>
  <si>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</si>
  <si>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</si>
  <si>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</si>
  <si>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</si>
  <si>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</si>
  <si>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</si>
  <si>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</si>
  <si>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</si>
  <si>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</si>
  <si>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</si>
  <si>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</si>
  <si>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</si>
  <si>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</si>
  <si>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</si>
  <si>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</si>
  <si>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</si>
  <si>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</si>
  <si>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</si>
  <si>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</si>
  <si>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</si>
  <si>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</si>
  <si>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</si>
  <si>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</si>
  <si>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</si>
  <si>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</si>
  <si>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</si>
  <si>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</si>
  <si>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</si>
  <si>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</si>
  <si>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</si>
  <si>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Vergas, contravergas e pilaretes de concreto armado</t>
  </si>
  <si>
    <t>14.20.020</t>
  </si>
  <si>
    <t>Cimalha em concreto com pingadeira</t>
  </si>
  <si>
    <t>14.28</t>
  </si>
  <si>
    <t>Elementos vazados (concreto, cerâmica e vidros)</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</si>
  <si>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</si>
  <si>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</si>
  <si>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</si>
  <si>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</si>
  <si>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</si>
  <si>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</si>
  <si>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</si>
  <si>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</si>
  <si>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</si>
  <si>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</si>
  <si>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</si>
  <si>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</si>
  <si>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</si>
  <si>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</si>
  <si>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</si>
  <si>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</si>
  <si>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</si>
  <si>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</si>
  <si>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</si>
  <si>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</si>
  <si>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</si>
  <si>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</si>
  <si>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</si>
  <si>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</si>
  <si>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</si>
  <si>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</si>
  <si>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</si>
  <si>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</si>
  <si>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</si>
  <si>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</si>
  <si>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</si>
  <si>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</si>
  <si>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</si>
  <si>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</si>
  <si>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</si>
  <si>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</si>
  <si>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</si>
  <si>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</si>
  <si>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</si>
  <si>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</si>
  <si>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</si>
  <si>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</si>
  <si>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</si>
  <si>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</si>
  <si>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</si>
  <si>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</si>
  <si>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</si>
  <si>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</si>
  <si>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</si>
  <si>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</si>
  <si>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</si>
  <si>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</si>
  <si>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</si>
  <si>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</si>
  <si>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</si>
  <si>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</si>
  <si>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</si>
  <si>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</si>
  <si>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</si>
  <si>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</si>
  <si>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</si>
  <si>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</si>
  <si>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</si>
  <si>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</si>
  <si>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</si>
  <si>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</si>
  <si>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</si>
  <si>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</si>
  <si>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</si>
  <si>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</si>
  <si>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</si>
  <si>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</si>
  <si>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</si>
  <si>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</si>
  <si>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</si>
  <si>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</si>
  <si>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</si>
  <si>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</si>
  <si>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</si>
  <si>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</si>
  <si>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</si>
  <si>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</si>
  <si>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</si>
  <si>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</si>
  <si>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</si>
  <si>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</si>
  <si>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</si>
  <si>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</si>
  <si>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</si>
  <si>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</si>
  <si>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</si>
  <si>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</si>
  <si>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</si>
  <si>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</si>
  <si>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</si>
  <si>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</si>
  <si>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</si>
  <si>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</si>
  <si>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</si>
  <si>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</si>
  <si>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</si>
  <si>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</si>
  <si>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</si>
  <si>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</si>
  <si>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</si>
  <si>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</si>
  <si>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</si>
  <si>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</si>
  <si>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</si>
  <si>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</si>
  <si>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</si>
  <si>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</si>
  <si>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</si>
  <si>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</si>
  <si>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</si>
  <si>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</si>
  <si>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</si>
  <si>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</si>
  <si>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</si>
  <si>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</si>
  <si>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</si>
  <si>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</si>
  <si>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</si>
  <si>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</si>
  <si>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</si>
  <si>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</si>
  <si>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</si>
  <si>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</si>
  <si>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</si>
  <si>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</si>
  <si>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</si>
  <si>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</si>
  <si>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</si>
  <si>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</si>
  <si>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</si>
  <si>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</si>
  <si>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</si>
  <si>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</si>
  <si>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</si>
  <si>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</si>
  <si>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</si>
  <si>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</si>
  <si>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</si>
  <si>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</si>
  <si>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</si>
  <si>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</si>
  <si>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</si>
  <si>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</si>
  <si>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</si>
  <si>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</si>
  <si>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</si>
  <si>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</si>
  <si>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</si>
  <si>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</si>
  <si>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</si>
  <si>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</si>
  <si>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</si>
  <si>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</si>
  <si>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</si>
  <si>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</si>
  <si>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</si>
  <si>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</si>
  <si>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</si>
  <si>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</si>
  <si>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</si>
  <si>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</si>
  <si>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</si>
  <si>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</si>
  <si>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</si>
  <si>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</si>
  <si>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</si>
  <si>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</si>
  <si>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</si>
  <si>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</si>
  <si>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</si>
  <si>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</si>
  <si>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</si>
  <si>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</si>
  <si>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</si>
  <si>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</si>
  <si>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</si>
  <si>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</si>
  <si>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</si>
  <si>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</si>
  <si>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</si>
  <si>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</si>
  <si>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</si>
  <si>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</si>
  <si>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</si>
  <si>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</si>
  <si>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</si>
  <si>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</si>
  <si>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</si>
  <si>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</si>
  <si>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</si>
  <si>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</si>
  <si>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</si>
  <si>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</si>
  <si>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</si>
  <si>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</si>
  <si>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</si>
  <si>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</si>
  <si>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</si>
  <si>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</si>
  <si>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</si>
  <si>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</si>
  <si>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</si>
  <si>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</si>
  <si>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</si>
  <si>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</si>
  <si>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</si>
  <si>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</si>
  <si>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</si>
  <si>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</si>
  <si>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</si>
  <si>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</si>
  <si>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</si>
  <si>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</si>
  <si>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</si>
  <si>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</si>
  <si>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</si>
  <si>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</si>
  <si>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</si>
  <si>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</si>
  <si>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</si>
  <si>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</si>
  <si>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</si>
  <si>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</si>
  <si>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</si>
  <si>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</si>
  <si>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</si>
  <si>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</si>
  <si>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</si>
  <si>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</si>
  <si>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</si>
  <si>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</si>
  <si>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</si>
  <si>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</si>
  <si>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</si>
  <si>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</si>
  <si>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</si>
  <si>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</si>
  <si>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</si>
  <si>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</si>
  <si>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</si>
  <si>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</si>
  <si>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</si>
  <si>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</si>
  <si>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</si>
  <si>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</si>
  <si>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</si>
  <si>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</si>
  <si>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</si>
  <si>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</si>
  <si>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</si>
  <si>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</si>
  <si>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</si>
  <si>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</si>
  <si>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</si>
  <si>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</si>
  <si>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</si>
  <si>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</si>
  <si>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</si>
  <si>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</si>
  <si>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</si>
  <si>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</si>
  <si>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</si>
  <si>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</si>
  <si>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</si>
  <si>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</si>
  <si>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</si>
  <si>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</si>
  <si>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</si>
  <si>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</si>
  <si>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</si>
  <si>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</si>
  <si>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</si>
  <si>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</si>
  <si>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</si>
  <si>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</si>
  <si>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</si>
  <si>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</si>
  <si>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</si>
  <si>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</si>
  <si>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Regularização de piso com nata de cimento</t>
  </si>
  <si>
    <t>17.01.060</t>
  </si>
  <si>
    <t>Regularização de piso com nata de cimento e bianco</t>
  </si>
  <si>
    <t>17.01.120</t>
  </si>
  <si>
    <t>Argamassa de cimento e areia traço 1:3, com adesivo acrílico</t>
  </si>
  <si>
    <t>17.02</t>
  </si>
  <si>
    <t>Revestimento em argamassa</t>
  </si>
  <si>
    <t>Chapisco</t>
  </si>
  <si>
    <t>17.02.030</t>
  </si>
  <si>
    <t>Chapisco 1:4 com areia grossa</t>
  </si>
  <si>
    <t>17.02.040</t>
  </si>
  <si>
    <t>Chapisco com bianco</t>
  </si>
  <si>
    <t>17.02.060</t>
  </si>
  <si>
    <t>Chapisco fino peneirado</t>
  </si>
  <si>
    <t>17.02.080</t>
  </si>
  <si>
    <t>Chapisco rústico com pedra britada nº 1</t>
  </si>
  <si>
    <t>Emboço comum</t>
  </si>
  <si>
    <t>17.02.140</t>
  </si>
  <si>
    <t>Emboço desempenado com espuma de poliéster</t>
  </si>
  <si>
    <t>17.02.160</t>
  </si>
  <si>
    <t>Emboço desempenado com argamassa industrializada</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</si>
  <si>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</si>
  <si>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</si>
  <si>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</si>
  <si>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</si>
  <si>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</si>
  <si>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</si>
  <si>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</si>
  <si>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</si>
  <si>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</si>
  <si>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</si>
  <si>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</si>
  <si>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</si>
  <si>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</si>
  <si>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</si>
  <si>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</si>
  <si>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</si>
  <si>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</si>
  <si>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</si>
  <si>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</si>
  <si>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</si>
  <si>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</si>
  <si>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</si>
  <si>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</si>
  <si>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</si>
  <si>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</si>
  <si>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</si>
  <si>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</si>
  <si>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</si>
  <si>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</si>
  <si>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</si>
  <si>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</si>
  <si>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</si>
  <si>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</si>
  <si>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</si>
  <si>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</si>
  <si>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</si>
  <si>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</si>
  <si>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</si>
  <si>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</si>
  <si>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</si>
  <si>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</si>
  <si>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</si>
  <si>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</si>
  <si>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</si>
  <si>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</si>
  <si>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</si>
  <si>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</si>
  <si>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</si>
  <si>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</si>
  <si>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</si>
  <si>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</si>
  <si>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</si>
  <si>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</si>
  <si>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</si>
  <si>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</si>
  <si>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</si>
  <si>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</si>
  <si>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</si>
  <si>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</si>
  <si>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</si>
  <si>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</si>
  <si>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</si>
  <si>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</si>
  <si>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</si>
  <si>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</si>
  <si>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</si>
  <si>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</si>
  <si>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</si>
  <si>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</si>
  <si>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</si>
  <si>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</si>
  <si>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</si>
  <si>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</si>
  <si>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</si>
  <si>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</si>
  <si>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</si>
  <si>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</si>
  <si>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</si>
  <si>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</si>
  <si>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</si>
  <si>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</si>
  <si>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</si>
  <si>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</si>
  <si>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</si>
  <si>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</si>
  <si>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</si>
  <si>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</si>
  <si>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</si>
  <si>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</si>
  <si>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</si>
  <si>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</si>
  <si>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</si>
  <si>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</si>
  <si>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</si>
  <si>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</si>
  <si>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</si>
  <si>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</si>
  <si>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</si>
  <si>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</si>
  <si>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</si>
  <si>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</si>
  <si>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</si>
  <si>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</si>
  <si>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</si>
  <si>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</si>
  <si>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</si>
  <si>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</si>
  <si>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</si>
  <si>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</si>
  <si>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</si>
  <si>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</si>
  <si>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</si>
  <si>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</si>
  <si>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</si>
  <si>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</si>
  <si>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</si>
  <si>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</si>
  <si>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</si>
  <si>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</si>
  <si>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</si>
  <si>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</si>
  <si>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</si>
  <si>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</si>
  <si>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</si>
  <si>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</si>
  <si>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</si>
  <si>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</si>
  <si>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</si>
  <si>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</si>
  <si>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</si>
  <si>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</si>
  <si>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</si>
  <si>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</si>
  <si>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</si>
  <si>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</si>
  <si>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</si>
  <si>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</si>
  <si>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</si>
  <si>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</si>
  <si>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</si>
  <si>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</si>
  <si>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</si>
  <si>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</si>
  <si>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</si>
  <si>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</si>
  <si>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</si>
  <si>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</si>
  <si>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</si>
  <si>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</si>
  <si>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</si>
  <si>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</si>
  <si>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</si>
  <si>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</si>
  <si>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</si>
  <si>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</si>
  <si>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</si>
  <si>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</si>
  <si>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</si>
  <si>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</si>
  <si>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</si>
  <si>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</si>
  <si>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</si>
  <si>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</si>
  <si>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</si>
  <si>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</si>
  <si>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</si>
  <si>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</si>
  <si>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</si>
  <si>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</si>
  <si>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</si>
  <si>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</si>
  <si>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</si>
  <si>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</si>
  <si>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</si>
  <si>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</si>
  <si>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</si>
  <si>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</si>
  <si>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</si>
  <si>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</si>
  <si>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</si>
  <si>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</si>
  <si>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</si>
  <si>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</si>
  <si>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</si>
  <si>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</si>
  <si>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</si>
  <si>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</si>
  <si>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</si>
  <si>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</si>
  <si>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</si>
  <si>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</si>
  <si>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</si>
  <si>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</si>
  <si>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</si>
  <si>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</si>
  <si>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</si>
  <si>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</si>
  <si>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</si>
  <si>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</si>
  <si>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</si>
  <si>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</si>
  <si>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</si>
  <si>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</si>
  <si>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</si>
  <si>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t>
  </si>
  <si>
    <t>Revestimento em pastilha e mosaico</t>
  </si>
  <si>
    <t>18.12.020</t>
  </si>
  <si>
    <t>Revestimento em pastilha de porcelana natural ou esmaltada de 5 x 5 cm, assentado e rejuntado com argamassa colante industrializada</t>
  </si>
  <si>
    <t>18.12.120</t>
  </si>
  <si>
    <t>Revestimento em pastilha de porcelana natural ou esmaltada de 2,5 x 2,5 cm, assentado e rejuntado com argamassa colante industrializada</t>
  </si>
  <si>
    <t>18.12.140</t>
  </si>
  <si>
    <t>Revestimento em pastilha de porcelana natural ou esmaltada de 2,5 x 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</si>
  <si>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</si>
  <si>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</si>
  <si>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</si>
  <si>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</si>
  <si>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</si>
  <si>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</si>
  <si>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</si>
  <si>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</si>
  <si>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</si>
  <si>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</si>
  <si>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</si>
  <si>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</si>
  <si>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</si>
  <si>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</si>
  <si>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</si>
  <si>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</si>
  <si>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</si>
  <si>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</si>
  <si>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</si>
  <si>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</si>
  <si>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</si>
  <si>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</si>
  <si>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</si>
  <si>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19.01.412</t>
  </si>
  <si>
    <t>Revestimento em granito, espessura de 2 cm, acabamento jateado</t>
  </si>
  <si>
    <t>19.01.422</t>
  </si>
  <si>
    <t>Rodapé em granito, espessura de 2 cm e altura de 7 cm, acabamento jateado</t>
  </si>
  <si>
    <t>19.01.432</t>
  </si>
  <si>
    <t>Degrau e espelho em granito, espessura de 2 cm, acabamento jateado</t>
  </si>
  <si>
    <t>19.01.442</t>
  </si>
  <si>
    <t>Peitoril e/ou soleira em granito, espessura de 2 cm e largura de 20 a 30cm, acabamento jateado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</si>
  <si>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</si>
  <si>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</si>
  <si>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</si>
  <si>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</si>
  <si>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</si>
  <si>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</si>
  <si>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</si>
  <si>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</si>
  <si>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</si>
  <si>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</si>
  <si>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</si>
  <si>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</si>
  <si>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</si>
  <si>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</si>
  <si>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</si>
  <si>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</si>
  <si>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</si>
  <si>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</si>
  <si>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</si>
  <si>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</si>
  <si>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</si>
  <si>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</si>
  <si>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</si>
  <si>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</si>
  <si>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</si>
  <si>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</si>
  <si>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</si>
  <si>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</si>
  <si>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</si>
  <si>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</si>
  <si>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</si>
  <si>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</si>
  <si>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</si>
  <si>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</si>
  <si>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</si>
  <si>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</si>
  <si>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</si>
  <si>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</si>
  <si>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</si>
  <si>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</si>
  <si>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</si>
  <si>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</si>
  <si>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</si>
  <si>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</si>
  <si>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</si>
  <si>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</si>
  <si>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</si>
  <si>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</si>
  <si>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</si>
  <si>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</si>
  <si>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</si>
  <si>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</si>
  <si>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</si>
  <si>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</si>
  <si>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</si>
  <si>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</si>
  <si>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</si>
  <si>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</si>
  <si>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</si>
  <si>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</si>
  <si>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</si>
  <si>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</si>
  <si>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</si>
  <si>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</si>
  <si>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</si>
  <si>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</si>
  <si>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</si>
  <si>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</si>
  <si>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</si>
  <si>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</si>
  <si>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20.20.220</t>
  </si>
  <si>
    <t>Raspagem com calafetação e aplicação de cera</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</si>
  <si>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</si>
  <si>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</si>
  <si>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</si>
  <si>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</si>
  <si>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</si>
  <si>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</si>
  <si>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</si>
  <si>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</si>
  <si>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</si>
  <si>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</si>
  <si>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</si>
  <si>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</si>
  <si>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</si>
  <si>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</si>
  <si>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</si>
  <si>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</si>
  <si>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</si>
  <si>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</si>
  <si>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</si>
  <si>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</si>
  <si>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</si>
  <si>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</si>
  <si>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</si>
  <si>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</si>
  <si>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</si>
  <si>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</si>
  <si>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</si>
  <si>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</si>
  <si>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</si>
  <si>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</si>
  <si>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</si>
  <si>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</si>
  <si>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</si>
  <si>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</si>
  <si>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</si>
  <si>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placas de alumínio composto "ACM", espessura de 4 mm e acabamento em PVDF</t>
  </si>
  <si>
    <t>21.03.152</t>
  </si>
  <si>
    <t>Revestimento em placas de alumínio composto "ACM", espessura de 4 mm e acabamento em PVDF, na cor verde</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</si>
  <si>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</si>
  <si>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</si>
  <si>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</si>
  <si>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</si>
  <si>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</si>
  <si>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</si>
  <si>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</si>
  <si>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</si>
  <si>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</si>
  <si>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</si>
  <si>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</si>
  <si>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</si>
  <si>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</si>
  <si>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</si>
  <si>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</si>
  <si>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</si>
  <si>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</si>
  <si>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</si>
  <si>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</si>
  <si>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</si>
  <si>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</si>
  <si>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</si>
  <si>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</si>
  <si>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</si>
  <si>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</si>
  <si>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</si>
  <si>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</si>
  <si>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</si>
  <si>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</si>
  <si>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</si>
  <si>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</si>
  <si>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</si>
  <si>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</si>
  <si>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</si>
  <si>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</si>
  <si>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</si>
  <si>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</si>
  <si>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</si>
  <si>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</si>
  <si>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</si>
  <si>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</si>
  <si>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</si>
  <si>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</si>
  <si>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</si>
  <si>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</si>
  <si>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</si>
  <si>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</si>
  <si>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</si>
  <si>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</si>
  <si>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</si>
  <si>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</si>
  <si>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</si>
  <si>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</si>
  <si>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</si>
  <si>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</si>
  <si>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</si>
  <si>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</si>
  <si>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</si>
  <si>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</si>
  <si>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</si>
  <si>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</si>
  <si>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</si>
  <si>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</si>
  <si>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</si>
  <si>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</si>
  <si>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</si>
  <si>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</si>
  <si>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</si>
  <si>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</si>
  <si>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</si>
  <si>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</si>
  <si>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</si>
  <si>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</si>
  <si>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 cm</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</si>
  <si>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</si>
  <si>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</si>
  <si>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</si>
  <si>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</si>
  <si>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</si>
  <si>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</si>
  <si>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</si>
  <si>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Forro em painéis de gesso acartonado, espessura de 12,5 mm, fixo</t>
  </si>
  <si>
    <t>22.02.100</t>
  </si>
  <si>
    <t>Forro em painéis de gesso acartonado, acabamento liso com película em PVC - 625mm x 1250mm, espessura de 9,5mm, removível</t>
  </si>
  <si>
    <t>22.02.190</t>
  </si>
  <si>
    <t>Forro de gesso removível com película rígida de PVC de 625mm x 625mm</t>
  </si>
  <si>
    <t>22.03</t>
  </si>
  <si>
    <t>Forro sintetico</t>
  </si>
  <si>
    <t>22.03.020</t>
  </si>
  <si>
    <t>Forro em lã de vidro revestido em PVC, espessura de 20 mm</t>
  </si>
  <si>
    <t>22.03.030</t>
  </si>
  <si>
    <t>Forro em fibra mineral acústico, revestido em látex</t>
  </si>
  <si>
    <t>22.03.040</t>
  </si>
  <si>
    <t>Forro modular removível em PVC de 618mm x 1243mm</t>
  </si>
  <si>
    <t>22.03.050</t>
  </si>
  <si>
    <t>Forro em fibra mineral revestido em látex</t>
  </si>
  <si>
    <t>22.03.070</t>
  </si>
  <si>
    <t>Forro em lâmina de PVC</t>
  </si>
  <si>
    <t>22.03.122</t>
  </si>
  <si>
    <t>Forro em fibra mineral com placas acústicas removíveis de 625mm x 1250mm</t>
  </si>
  <si>
    <t>22.03.140</t>
  </si>
  <si>
    <t>Forro em fibra mineral com placas acústicas removíveis de 625mm x 625mm</t>
  </si>
  <si>
    <t>22.04</t>
  </si>
  <si>
    <t>Forro metalico</t>
  </si>
  <si>
    <t>22.04.020</t>
  </si>
  <si>
    <t>Forro metálico removível, em painéis de 625mm x 625mm, tipo colmeia</t>
  </si>
  <si>
    <t>22.06</t>
  </si>
  <si>
    <t>Brise-soleil</t>
  </si>
  <si>
    <t>22.06.130</t>
  </si>
  <si>
    <t>Brise em placa cimentícia, montado em perfil e chapa metálica</t>
  </si>
  <si>
    <t>22.06.240</t>
  </si>
  <si>
    <t>Brise metálico fixo em chapa lisa aluzinc pré-pintada, formato ogiva, lâmina frontal de 200 mm</t>
  </si>
  <si>
    <t>22.06.250</t>
  </si>
  <si>
    <t>Brise metálico curvo e móvel termoacústico em chapa lisa aluzinc pré-pintada</t>
  </si>
  <si>
    <t>22.06.300</t>
  </si>
  <si>
    <t>Brise metálico curvo e móvel em chapa microperfurada de alumínio pré-pintada</t>
  </si>
  <si>
    <t>22.06.340</t>
  </si>
  <si>
    <t>Brise metálico fixo em chapa lisa alumínio pré-pintada, formato ogiva, lâmina frontal de 200 mm</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</si>
  <si>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</si>
  <si>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</si>
  <si>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</si>
  <si>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</si>
  <si>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</si>
  <si>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</si>
  <si>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</si>
  <si>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</si>
  <si>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</si>
  <si>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</si>
  <si>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</si>
  <si>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 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</si>
  <si>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</si>
  <si>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</si>
  <si>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</si>
  <si>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</si>
  <si>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</si>
  <si>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</si>
  <si>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</si>
  <si>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</si>
  <si>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</si>
  <si>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</si>
  <si>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</si>
  <si>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</si>
  <si>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</si>
  <si>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</si>
  <si>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</si>
  <si>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</si>
  <si>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</si>
  <si>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</si>
  <si>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</si>
  <si>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</si>
  <si>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</si>
  <si>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</si>
  <si>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</si>
  <si>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</si>
  <si>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</si>
  <si>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</si>
  <si>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</si>
  <si>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</si>
  <si>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</si>
  <si>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</si>
  <si>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</si>
  <si>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</si>
  <si>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</si>
  <si>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</si>
  <si>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</si>
  <si>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</si>
  <si>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</si>
  <si>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</si>
  <si>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</si>
  <si>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</si>
  <si>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</si>
  <si>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</si>
  <si>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</si>
  <si>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</si>
  <si>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</si>
  <si>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</si>
  <si>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</si>
  <si>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</si>
  <si>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</si>
  <si>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</si>
  <si>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</si>
  <si>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</si>
  <si>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</si>
  <si>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</si>
  <si>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</si>
  <si>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</si>
  <si>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</si>
  <si>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</si>
  <si>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</si>
  <si>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</si>
  <si>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</si>
  <si>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</si>
  <si>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</si>
  <si>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</si>
  <si>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</si>
  <si>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</si>
  <si>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</si>
  <si>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</si>
  <si>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</si>
  <si>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</si>
  <si>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</si>
  <si>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</si>
  <si>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</si>
  <si>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</si>
  <si>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</si>
  <si>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</si>
  <si>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</si>
  <si>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</si>
  <si>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</si>
  <si>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</si>
  <si>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</si>
  <si>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</si>
  <si>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</si>
  <si>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</si>
  <si>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</si>
  <si>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</si>
  <si>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</si>
  <si>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</si>
  <si>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</si>
  <si>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</si>
  <si>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</si>
  <si>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</si>
  <si>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</si>
  <si>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</si>
  <si>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</si>
  <si>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</si>
  <si>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</si>
  <si>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</si>
  <si>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</si>
  <si>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</si>
  <si>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</si>
  <si>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</si>
  <si>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</si>
  <si>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</si>
  <si>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</si>
  <si>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</si>
  <si>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</si>
  <si>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</si>
  <si>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</si>
  <si>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</si>
  <si>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</si>
  <si>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</si>
  <si>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</si>
  <si>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</si>
  <si>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</si>
  <si>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</si>
  <si>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</si>
  <si>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</si>
  <si>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</si>
  <si>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</si>
  <si>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</si>
  <si>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</si>
  <si>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</si>
  <si>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</si>
  <si>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</si>
  <si>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</si>
  <si>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</si>
  <si>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</si>
  <si>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</si>
  <si>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</si>
  <si>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</si>
  <si>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</si>
  <si>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</si>
  <si>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</si>
  <si>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</si>
  <si>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</si>
  <si>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</si>
  <si>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</si>
  <si>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</si>
  <si>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</si>
  <si>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</si>
  <si>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</si>
  <si>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</si>
  <si>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</si>
  <si>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</si>
  <si>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</si>
  <si>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</si>
  <si>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</si>
  <si>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</si>
  <si>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</si>
  <si>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</si>
  <si>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</si>
  <si>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</si>
  <si>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</si>
  <si>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</si>
  <si>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</si>
  <si>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</si>
  <si>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</si>
  <si>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</si>
  <si>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</si>
  <si>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</si>
  <si>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</si>
  <si>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</si>
  <si>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</si>
  <si>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</si>
  <si>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</si>
  <si>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</si>
  <si>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</si>
  <si>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</si>
  <si>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</si>
  <si>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</si>
  <si>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</si>
  <si>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</si>
  <si>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</si>
  <si>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</si>
  <si>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</si>
  <si>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</si>
  <si>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</si>
  <si>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</si>
  <si>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</si>
  <si>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</si>
  <si>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</si>
  <si>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</si>
  <si>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</si>
  <si>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</si>
  <si>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</si>
  <si>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</si>
  <si>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</si>
  <si>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</si>
  <si>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</si>
  <si>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</si>
  <si>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</si>
  <si>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</si>
  <si>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</si>
  <si>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</si>
  <si>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</si>
  <si>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</si>
  <si>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</si>
  <si>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</si>
  <si>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</si>
  <si>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</si>
  <si>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</si>
  <si>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</si>
  <si>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</si>
  <si>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</si>
  <si>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</si>
  <si>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</si>
  <si>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</si>
  <si>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</si>
  <si>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</si>
  <si>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</si>
  <si>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</si>
  <si>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</si>
  <si>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</si>
  <si>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</si>
  <si>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</si>
  <si>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</si>
  <si>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</si>
  <si>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</si>
  <si>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</si>
  <si>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</si>
  <si>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</si>
  <si>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</si>
  <si>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</si>
  <si>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</si>
  <si>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</si>
  <si>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</si>
  <si>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</si>
  <si>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</si>
  <si>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</si>
  <si>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</si>
  <si>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</si>
  <si>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</si>
  <si>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</si>
  <si>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</si>
  <si>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</si>
  <si>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</si>
  <si>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</si>
  <si>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</si>
  <si>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</si>
  <si>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</si>
  <si>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</si>
  <si>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</si>
  <si>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</si>
  <si>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</si>
  <si>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</si>
  <si>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</si>
  <si>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</si>
  <si>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</si>
  <si>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</si>
  <si>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</si>
  <si>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</si>
  <si>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</si>
  <si>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</si>
  <si>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</si>
  <si>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</si>
  <si>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</si>
  <si>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</si>
  <si>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</si>
  <si>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</si>
  <si>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</si>
  <si>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</si>
  <si>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</si>
  <si>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</si>
  <si>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</si>
  <si>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</si>
  <si>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</si>
  <si>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</si>
  <si>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</si>
  <si>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</si>
  <si>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</si>
  <si>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</si>
  <si>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</si>
  <si>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</si>
  <si>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</si>
  <si>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</si>
  <si>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</si>
  <si>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</si>
  <si>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</si>
  <si>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(galvanizada)</t>
  </si>
  <si>
    <t>24.03.080</t>
  </si>
  <si>
    <t>Escada marinheiro com guarda corpo (degrau em ´T´)</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</si>
  <si>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</si>
  <si>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</si>
  <si>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</si>
  <si>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</si>
  <si>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</si>
  <si>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</si>
  <si>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</si>
  <si>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</si>
  <si>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</si>
  <si>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</si>
  <si>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</si>
  <si>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</si>
  <si>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</si>
  <si>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</si>
  <si>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</si>
  <si>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</si>
  <si>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</si>
  <si>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</si>
  <si>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</si>
  <si>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</si>
  <si>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</si>
  <si>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</si>
  <si>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</si>
  <si>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</si>
  <si>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</si>
  <si>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</si>
  <si>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</si>
  <si>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</si>
  <si>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</si>
  <si>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</si>
  <si>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</si>
  <si>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</si>
  <si>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</si>
  <si>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</si>
  <si>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</si>
  <si>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</si>
  <si>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</si>
  <si>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</si>
  <si>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</si>
  <si>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</si>
  <si>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</si>
  <si>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</si>
  <si>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</si>
  <si>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</si>
  <si>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</si>
  <si>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</si>
  <si>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</si>
  <si>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</si>
  <si>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</si>
  <si>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</si>
  <si>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</si>
  <si>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</si>
  <si>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</si>
  <si>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</si>
  <si>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</si>
  <si>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</si>
  <si>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</si>
  <si>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</si>
  <si>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</si>
  <si>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</si>
  <si>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</si>
  <si>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</si>
  <si>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</si>
  <si>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</si>
  <si>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</si>
  <si>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</si>
  <si>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</si>
  <si>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</si>
  <si>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</si>
  <si>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</si>
  <si>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</si>
  <si>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</si>
  <si>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</si>
  <si>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</si>
  <si>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</si>
  <si>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</si>
  <si>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</si>
  <si>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</si>
  <si>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</si>
  <si>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</si>
  <si>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</si>
  <si>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</si>
  <si>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</si>
  <si>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</si>
  <si>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</si>
  <si>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</si>
  <si>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</si>
  <si>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</si>
  <si>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</si>
  <si>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</si>
  <si>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</si>
  <si>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</si>
  <si>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</si>
  <si>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</si>
  <si>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</si>
  <si>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</si>
  <si>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</si>
  <si>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</si>
  <si>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</si>
  <si>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</si>
  <si>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</si>
  <si>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</si>
  <si>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</si>
  <si>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</si>
  <si>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</si>
  <si>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</si>
  <si>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</si>
  <si>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</si>
  <si>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</si>
  <si>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</si>
  <si>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</si>
  <si>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</si>
  <si>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</si>
  <si>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</si>
  <si>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</si>
  <si>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</si>
  <si>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</si>
  <si>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</si>
  <si>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</si>
  <si>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</si>
  <si>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</si>
  <si>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</si>
  <si>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</si>
  <si>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</si>
  <si>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</si>
  <si>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</si>
  <si>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</si>
  <si>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</si>
  <si>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</si>
  <si>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</si>
  <si>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</si>
  <si>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</si>
  <si>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</si>
  <si>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</si>
  <si>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</si>
  <si>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</si>
  <si>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</si>
  <si>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</si>
  <si>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</si>
  <si>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</si>
  <si>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</si>
  <si>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</si>
  <si>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</si>
  <si>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</si>
  <si>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</si>
  <si>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</si>
  <si>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</si>
  <si>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</si>
  <si>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</si>
  <si>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</si>
  <si>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</si>
  <si>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</si>
  <si>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</si>
  <si>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</si>
  <si>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</si>
  <si>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</si>
  <si>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</si>
  <si>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</si>
  <si>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</si>
  <si>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</si>
  <si>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</si>
  <si>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</si>
  <si>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</si>
  <si>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</si>
  <si>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</si>
  <si>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</si>
  <si>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</si>
  <si>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</si>
  <si>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</si>
  <si>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</si>
  <si>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</si>
  <si>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</si>
  <si>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</si>
  <si>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</si>
  <si>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</si>
  <si>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</si>
  <si>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</si>
  <si>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</si>
  <si>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</si>
  <si>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</si>
  <si>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</si>
  <si>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</si>
  <si>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</si>
  <si>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</si>
  <si>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</si>
  <si>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</si>
  <si>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</si>
  <si>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</si>
  <si>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</si>
  <si>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</si>
  <si>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</si>
  <si>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</si>
  <si>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</si>
  <si>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</si>
  <si>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</si>
  <si>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</si>
  <si>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</si>
  <si>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</si>
  <si>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</si>
  <si>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</si>
  <si>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</si>
  <si>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</si>
  <si>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</si>
  <si>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</si>
  <si>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</si>
  <si>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</si>
  <si>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</si>
  <si>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</si>
  <si>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</si>
  <si>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</si>
  <si>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</si>
  <si>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</si>
  <si>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</si>
  <si>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</si>
  <si>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</si>
  <si>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</si>
  <si>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</si>
  <si>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</si>
  <si>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</si>
  <si>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</si>
  <si>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</si>
  <si>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</si>
  <si>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</si>
  <si>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</si>
  <si>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</si>
  <si>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</si>
  <si>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</si>
  <si>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</si>
  <si>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</si>
  <si>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</si>
  <si>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</si>
  <si>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</si>
  <si>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</si>
  <si>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</si>
  <si>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</si>
  <si>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</si>
  <si>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</si>
  <si>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</si>
  <si>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</si>
  <si>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26.01.190</t>
  </si>
  <si>
    <t>Vidro liso laminado jateado de 6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</si>
  <si>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</si>
  <si>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</si>
  <si>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</si>
  <si>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</si>
  <si>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</si>
  <si>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</si>
  <si>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</si>
  <si>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Vidros float monolíticos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</si>
  <si>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</si>
  <si>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</si>
  <si>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</si>
  <si>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</si>
  <si>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</si>
  <si>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</si>
  <si>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</si>
  <si>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</si>
  <si>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</si>
  <si>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</si>
  <si>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</si>
  <si>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</si>
  <si>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</si>
  <si>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</si>
  <si>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</si>
  <si>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</si>
  <si>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</si>
  <si>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</si>
  <si>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</si>
  <si>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</si>
  <si>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</si>
  <si>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</si>
  <si>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</si>
  <si>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</si>
  <si>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26.03.090</t>
  </si>
  <si>
    <t>Vidro laminado temperado jateado de 8 mm</t>
  </si>
  <si>
    <t>26.03.300</t>
  </si>
  <si>
    <t>Vidro laminado temperado neutro verde de 12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</si>
  <si>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</si>
  <si>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</si>
  <si>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</si>
  <si>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</si>
  <si>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</si>
  <si>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</si>
  <si>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</si>
  <si>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</si>
  <si>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</si>
  <si>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</si>
  <si>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</si>
  <si>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</si>
  <si>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</si>
  <si>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</si>
  <si>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</si>
  <si>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</si>
  <si>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</si>
  <si>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</si>
  <si>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</si>
  <si>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</si>
  <si>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</si>
  <si>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</si>
  <si>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</si>
  <si>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</si>
  <si>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</si>
  <si>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</si>
  <si>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</si>
  <si>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</si>
  <si>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</si>
  <si>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</si>
  <si>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</si>
  <si>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</si>
  <si>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</si>
  <si>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</si>
  <si>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</si>
  <si>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</si>
  <si>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</si>
  <si>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</si>
  <si>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</si>
  <si>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</si>
  <si>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</si>
  <si>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</si>
  <si>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</si>
  <si>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</si>
  <si>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</si>
  <si>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</si>
  <si>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</si>
  <si>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</si>
  <si>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</si>
  <si>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</si>
  <si>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</si>
  <si>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</si>
  <si>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</si>
  <si>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</si>
  <si>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</si>
  <si>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</si>
  <si>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</si>
  <si>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</si>
  <si>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</si>
  <si>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</si>
  <si>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</si>
  <si>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</si>
  <si>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</si>
  <si>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</si>
  <si>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</si>
  <si>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</si>
  <si>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</si>
  <si>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</si>
  <si>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</si>
  <si>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</si>
  <si>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</si>
  <si>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</si>
  <si>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</si>
  <si>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</si>
  <si>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</si>
  <si>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</si>
  <si>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28.01.270</t>
  </si>
  <si>
    <t>Fechadura de segurança para cela tipo gorges, com clic e abertura de um lado</t>
  </si>
  <si>
    <t>28.01.280</t>
  </si>
  <si>
    <t>Fechadura de segurança para cela tipo gorges, com clic e abertura de um lado, embutida em caixa</t>
  </si>
  <si>
    <t>28.01.290</t>
  </si>
  <si>
    <t>Fechadura de segurança para corredor tipo gorges, com abertura de dois lados</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</si>
  <si>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</si>
  <si>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</si>
  <si>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</si>
  <si>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</si>
  <si>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</si>
  <si>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</si>
  <si>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</si>
  <si>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</si>
  <si>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</si>
  <si>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</si>
  <si>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</si>
  <si>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</si>
  <si>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</si>
  <si>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</si>
  <si>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</si>
  <si>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</si>
  <si>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</si>
  <si>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</si>
  <si>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</si>
  <si>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</si>
  <si>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</si>
  <si>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</si>
  <si>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</si>
  <si>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</si>
  <si>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</si>
  <si>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</si>
  <si>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</si>
  <si>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</si>
  <si>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</si>
  <si>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</si>
  <si>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</si>
  <si>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</si>
  <si>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</si>
  <si>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</si>
  <si>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</si>
  <si>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</si>
  <si>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</si>
  <si>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</si>
  <si>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</si>
  <si>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</si>
  <si>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</si>
  <si>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</si>
  <si>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</si>
  <si>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</si>
  <si>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</si>
  <si>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</si>
  <si>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</si>
  <si>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</si>
  <si>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</si>
  <si>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</si>
  <si>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</si>
  <si>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</si>
  <si>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</si>
  <si>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</si>
  <si>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</si>
  <si>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</si>
  <si>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</si>
  <si>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</si>
  <si>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</si>
  <si>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</si>
  <si>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</si>
  <si>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</si>
  <si>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</si>
  <si>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</si>
  <si>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</si>
  <si>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</si>
  <si>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</si>
  <si>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</si>
  <si>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</si>
  <si>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</si>
  <si>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</si>
  <si>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</si>
  <si>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</si>
  <si>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</si>
  <si>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</si>
  <si>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</si>
  <si>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</si>
  <si>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</si>
  <si>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</si>
  <si>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</si>
  <si>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</si>
  <si>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</si>
  <si>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</si>
  <si>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</si>
  <si>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</si>
  <si>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</si>
  <si>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</si>
  <si>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</si>
  <si>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</si>
  <si>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</si>
  <si>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</si>
  <si>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</si>
  <si>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</si>
  <si>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</si>
  <si>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</si>
  <si>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</si>
  <si>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</si>
  <si>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</si>
  <si>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</si>
  <si>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</si>
  <si>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</si>
  <si>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</si>
  <si>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</si>
  <si>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</si>
  <si>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</si>
  <si>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</si>
  <si>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</si>
  <si>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</si>
  <si>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</si>
  <si>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</si>
  <si>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</si>
  <si>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</si>
  <si>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</si>
  <si>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</si>
  <si>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</si>
  <si>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</si>
  <si>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</si>
  <si>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</si>
  <si>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</si>
  <si>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</si>
  <si>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</si>
  <si>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</si>
  <si>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</si>
  <si>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</si>
  <si>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</si>
  <si>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</si>
  <si>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</si>
  <si>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</si>
  <si>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</si>
  <si>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</si>
  <si>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</si>
  <si>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</si>
  <si>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</si>
  <si>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</si>
  <si>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</si>
  <si>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</si>
  <si>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</si>
  <si>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</si>
  <si>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</si>
  <si>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</si>
  <si>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</si>
  <si>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</si>
  <si>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</si>
  <si>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em borracha sintética colorida de 5 mm, para sinalização tátil de alerta / direcional - assentamento argamassado</t>
  </si>
  <si>
    <t>30.04.020</t>
  </si>
  <si>
    <t>Revestimento em borracha sintética colorida de 5 mm, para sinalização tátil de alerta / direcional - colado</t>
  </si>
  <si>
    <t>30.04.030</t>
  </si>
  <si>
    <t>Piso em ladrilho hidráulico podotátil várias cores (25x25x2,5cm),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</si>
  <si>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</si>
  <si>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</si>
  <si>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</si>
  <si>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</si>
  <si>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</si>
  <si>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(25x25x2,5cm) com argamassa industrializada para rejunte, juntas de 2 mm</t>
  </si>
  <si>
    <t>30.04.090</t>
  </si>
  <si>
    <t>Sinalização visual de degraus com pintura esmalte epóxi, comprimento de 20 cm</t>
  </si>
  <si>
    <t>30.04.100</t>
  </si>
  <si>
    <t>Piso tátil de concreto, alerta / direcional, intertravado,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</si>
  <si>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</si>
  <si>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</si>
  <si>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</si>
  <si>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</si>
  <si>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</si>
  <si>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</si>
  <si>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</si>
  <si>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</si>
  <si>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</si>
  <si>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</si>
  <si>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</si>
  <si>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</si>
  <si>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</si>
  <si>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</si>
  <si>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</si>
  <si>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</si>
  <si>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</si>
  <si>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</si>
  <si>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</si>
  <si>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</si>
  <si>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</si>
  <si>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</si>
  <si>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</si>
  <si>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</si>
  <si>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</si>
  <si>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</si>
  <si>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</si>
  <si>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</si>
  <si>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</si>
  <si>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</si>
  <si>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</si>
  <si>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</si>
  <si>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</si>
  <si>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</si>
  <si>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</si>
  <si>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</si>
  <si>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</si>
  <si>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</si>
  <si>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</si>
  <si>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</si>
  <si>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</si>
  <si>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</si>
  <si>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</si>
  <si>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</si>
  <si>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</si>
  <si>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</si>
  <si>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</si>
  <si>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</si>
  <si>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</si>
  <si>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</si>
  <si>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</si>
  <si>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</si>
  <si>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</si>
  <si>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</si>
  <si>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</si>
  <si>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</si>
  <si>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</si>
  <si>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</si>
  <si>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</si>
  <si>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</si>
  <si>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</si>
  <si>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para aplicação em vidros</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</si>
  <si>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</si>
  <si>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</si>
  <si>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</si>
  <si>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</si>
  <si>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</si>
  <si>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</si>
  <si>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</si>
  <si>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</si>
  <si>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</si>
  <si>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</si>
  <si>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</si>
  <si>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</si>
  <si>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</si>
  <si>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</si>
  <si>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</si>
  <si>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</si>
  <si>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</si>
  <si>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</si>
  <si>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</si>
  <si>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</si>
  <si>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</si>
  <si>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</si>
  <si>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</si>
  <si>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</si>
  <si>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</si>
  <si>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</si>
  <si>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</si>
  <si>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</si>
  <si>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</si>
  <si>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</si>
  <si>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</si>
  <si>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</si>
  <si>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</si>
  <si>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</si>
  <si>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</si>
  <si>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</si>
  <si>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</si>
  <si>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</si>
  <si>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</si>
  <si>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</si>
  <si>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</si>
  <si>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</si>
  <si>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</si>
  <si>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</si>
  <si>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</si>
  <si>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</si>
  <si>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</si>
  <si>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</si>
  <si>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</si>
  <si>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</si>
  <si>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</si>
  <si>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</si>
  <si>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</si>
  <si>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</si>
  <si>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</si>
  <si>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</si>
  <si>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</si>
  <si>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</si>
  <si>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</si>
  <si>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</si>
  <si>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</si>
  <si>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</si>
  <si>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</si>
  <si>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</si>
  <si>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</si>
  <si>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</si>
  <si>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</si>
  <si>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</si>
  <si>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</si>
  <si>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</si>
  <si>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</si>
  <si>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</si>
  <si>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</si>
  <si>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</si>
  <si>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</si>
  <si>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</si>
  <si>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</si>
  <si>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</si>
  <si>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</si>
  <si>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</si>
  <si>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</si>
  <si>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</si>
  <si>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</si>
  <si>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</si>
  <si>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</si>
  <si>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</si>
  <si>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</si>
  <si>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</si>
  <si>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</si>
  <si>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</si>
  <si>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</si>
  <si>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</si>
  <si>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</si>
  <si>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</si>
  <si>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</si>
  <si>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</si>
  <si>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</si>
  <si>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</si>
  <si>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</si>
  <si>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</si>
  <si>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</si>
  <si>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</si>
  <si>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</si>
  <si>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</si>
  <si>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</si>
  <si>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</si>
  <si>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</si>
  <si>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</si>
  <si>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</si>
  <si>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</si>
  <si>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</si>
  <si>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</si>
  <si>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</si>
  <si>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</si>
  <si>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</si>
  <si>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</si>
  <si>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</si>
  <si>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</si>
  <si>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</si>
  <si>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</si>
  <si>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</si>
  <si>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</si>
  <si>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</si>
  <si>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</si>
  <si>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</si>
  <si>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</si>
  <si>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</si>
  <si>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</si>
  <si>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</si>
  <si>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</si>
  <si>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</si>
  <si>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</si>
  <si>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</si>
  <si>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</si>
  <si>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</si>
  <si>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</si>
  <si>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</si>
  <si>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</si>
  <si>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</si>
  <si>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</si>
  <si>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</si>
  <si>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</si>
  <si>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</si>
  <si>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</si>
  <si>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</si>
  <si>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</si>
  <si>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</si>
  <si>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</si>
  <si>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</si>
  <si>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</si>
  <si>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</si>
  <si>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</si>
  <si>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</si>
  <si>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</si>
  <si>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</si>
  <si>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</si>
  <si>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</si>
  <si>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</si>
  <si>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</si>
  <si>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</si>
  <si>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</si>
  <si>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</si>
  <si>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</si>
  <si>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</si>
  <si>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</si>
  <si>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</si>
  <si>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</si>
  <si>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</si>
  <si>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</si>
  <si>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</si>
  <si>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</si>
  <si>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</si>
  <si>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</si>
  <si>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</si>
  <si>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</si>
  <si>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</si>
  <si>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</si>
  <si>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</si>
  <si>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</si>
  <si>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</si>
  <si>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</si>
  <si>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</si>
  <si>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</si>
  <si>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</si>
  <si>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</si>
  <si>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</si>
  <si>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</si>
  <si>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</si>
  <si>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</si>
  <si>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</si>
  <si>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</si>
  <si>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</si>
  <si>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</si>
  <si>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</si>
  <si>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</si>
  <si>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</si>
  <si>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</si>
  <si>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</si>
  <si>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</si>
  <si>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</si>
  <si>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</si>
  <si>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</si>
  <si>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</si>
  <si>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</si>
  <si>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</si>
  <si>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</si>
  <si>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</si>
  <si>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</si>
  <si>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</si>
  <si>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</si>
  <si>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</si>
  <si>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</si>
  <si>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</si>
  <si>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</si>
  <si>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</si>
  <si>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</si>
  <si>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</si>
  <si>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</si>
  <si>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</si>
  <si>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</si>
  <si>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</si>
  <si>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</si>
  <si>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</si>
  <si>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</si>
  <si>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</si>
  <si>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</si>
  <si>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33.07.102</t>
  </si>
  <si>
    <t>Esmalte a base de água em estrutura metálica</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</si>
  <si>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</si>
  <si>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</si>
  <si>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</si>
  <si>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</si>
  <si>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</si>
  <si>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</si>
  <si>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</si>
  <si>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</si>
  <si>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</si>
  <si>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</si>
  <si>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</si>
  <si>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</si>
  <si>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</si>
  <si>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</si>
  <si>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</si>
  <si>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</si>
  <si>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</si>
  <si>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</si>
  <si>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</si>
  <si>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</si>
  <si>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</si>
  <si>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</si>
  <si>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</si>
  <si>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</si>
  <si>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</si>
  <si>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</si>
  <si>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</si>
  <si>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</si>
  <si>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</si>
  <si>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</si>
  <si>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</si>
  <si>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</si>
  <si>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</si>
  <si>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</si>
  <si>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</si>
  <si>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</si>
  <si>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</si>
  <si>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</si>
  <si>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</si>
  <si>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</si>
  <si>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</si>
  <si>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</si>
  <si>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</si>
  <si>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</si>
  <si>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</si>
  <si>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</si>
  <si>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</si>
  <si>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</si>
  <si>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</si>
  <si>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</si>
  <si>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</si>
  <si>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</si>
  <si>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</si>
  <si>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</si>
  <si>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</si>
  <si>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</si>
  <si>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</si>
  <si>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</si>
  <si>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</si>
  <si>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</si>
  <si>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</si>
  <si>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</si>
  <si>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</si>
  <si>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</si>
  <si>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</si>
  <si>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</si>
  <si>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</si>
  <si>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</si>
  <si>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</si>
  <si>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</si>
  <si>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</si>
  <si>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</si>
  <si>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</si>
  <si>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</si>
  <si>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</si>
  <si>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</si>
  <si>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</si>
  <si>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</si>
  <si>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</si>
  <si>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</si>
  <si>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</si>
  <si>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</si>
  <si>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</si>
  <si>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</si>
  <si>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</si>
  <si>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</si>
  <si>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</si>
  <si>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</si>
  <si>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 2,00 m</t>
  </si>
  <si>
    <t>34.04.166</t>
  </si>
  <si>
    <t>Árvore ornamental tipo Aroeira salsa - h= 2,00 m</t>
  </si>
  <si>
    <t>34.04.280</t>
  </si>
  <si>
    <t>Árvore ornamental tipo Manacá-da-serra</t>
  </si>
  <si>
    <t>34.04.360</t>
  </si>
  <si>
    <t>Árvore ornamental tipo coqueiro Jerivá - h= 4,00 m</t>
  </si>
  <si>
    <t>34.04.370</t>
  </si>
  <si>
    <t>Árvore ornamental tipo Quaresmeira (Tibouchina granulosa)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</si>
  <si>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</si>
  <si>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</si>
  <si>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</si>
  <si>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</si>
  <si>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</si>
  <si>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</si>
  <si>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</si>
  <si>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</si>
  <si>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</si>
  <si>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</si>
  <si>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</si>
  <si>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</si>
  <si>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</si>
  <si>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</si>
  <si>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</si>
  <si>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</si>
  <si>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</si>
  <si>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</si>
  <si>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</si>
  <si>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</si>
  <si>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</si>
  <si>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</si>
  <si>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</si>
  <si>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</si>
  <si>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</si>
  <si>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</si>
  <si>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</si>
  <si>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</si>
  <si>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</si>
  <si>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</si>
  <si>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</si>
  <si>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</si>
  <si>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</si>
  <si>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</si>
  <si>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</si>
  <si>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</si>
  <si>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</si>
  <si>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</si>
  <si>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</si>
  <si>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</si>
  <si>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</si>
  <si>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</si>
  <si>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</si>
  <si>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</si>
  <si>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</si>
  <si>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</si>
  <si>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</si>
  <si>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</si>
  <si>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</si>
  <si>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</si>
  <si>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</si>
  <si>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</si>
  <si>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</si>
  <si>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</si>
  <si>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</si>
  <si>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</si>
  <si>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</si>
  <si>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</si>
  <si>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</si>
  <si>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</si>
  <si>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</si>
  <si>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</si>
  <si>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</si>
  <si>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</si>
  <si>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</si>
  <si>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</si>
  <si>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</si>
  <si>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</si>
  <si>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</si>
  <si>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</si>
  <si>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</si>
  <si>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</si>
  <si>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</si>
  <si>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</si>
  <si>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</si>
  <si>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</si>
  <si>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35.01.160</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</si>
  <si>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</si>
  <si>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</si>
  <si>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</si>
  <si>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</si>
  <si>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</si>
  <si>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</si>
  <si>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</si>
  <si>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</si>
  <si>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</si>
  <si>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</si>
  <si>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</si>
  <si>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</si>
  <si>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</si>
  <si>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</si>
  <si>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</si>
  <si>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</si>
  <si>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</si>
  <si>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</si>
  <si>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</si>
  <si>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</si>
  <si>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</si>
  <si>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</si>
  <si>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</si>
  <si>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</si>
  <si>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</si>
  <si>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</si>
  <si>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</si>
  <si>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</si>
  <si>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</si>
  <si>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</si>
  <si>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</si>
  <si>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</si>
  <si>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</si>
  <si>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</si>
  <si>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</si>
  <si>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</si>
  <si>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</si>
  <si>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</si>
  <si>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</si>
  <si>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</si>
  <si>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</si>
  <si>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</si>
  <si>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</si>
  <si>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</si>
  <si>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</si>
  <si>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</si>
  <si>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</si>
  <si>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</si>
  <si>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</si>
  <si>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</si>
  <si>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</si>
  <si>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</si>
  <si>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</si>
  <si>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</si>
  <si>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</si>
  <si>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</si>
  <si>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</si>
  <si>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</si>
  <si>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</si>
  <si>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</si>
  <si>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</si>
  <si>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</si>
  <si>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</si>
  <si>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</si>
  <si>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</si>
  <si>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</si>
  <si>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</si>
  <si>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</si>
  <si>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</si>
  <si>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</si>
  <si>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</si>
  <si>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</si>
  <si>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</si>
  <si>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</si>
  <si>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</si>
  <si>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</si>
  <si>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</si>
  <si>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</si>
  <si>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</si>
  <si>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</si>
  <si>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</si>
  <si>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</si>
  <si>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</si>
  <si>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</si>
  <si>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</si>
  <si>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</si>
  <si>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</si>
  <si>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</si>
  <si>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</si>
  <si>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</si>
  <si>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</si>
  <si>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</si>
  <si>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</si>
  <si>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</si>
  <si>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</si>
  <si>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36.05.020</t>
  </si>
  <si>
    <t>Isolador tipo castanha incluindo grampo de sustentação</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</si>
  <si>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</si>
  <si>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</si>
  <si>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</si>
  <si>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</si>
  <si>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</si>
  <si>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</si>
  <si>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</si>
  <si>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</si>
  <si>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</si>
  <si>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</si>
  <si>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</si>
  <si>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</si>
  <si>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</si>
  <si>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</si>
  <si>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</si>
  <si>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</si>
  <si>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</si>
  <si>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</si>
  <si>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</si>
  <si>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</si>
  <si>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</si>
  <si>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</si>
  <si>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</si>
  <si>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</si>
  <si>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</si>
  <si>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</si>
  <si>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</si>
  <si>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</si>
  <si>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</si>
  <si>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</si>
  <si>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</si>
  <si>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</si>
  <si>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</si>
  <si>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</si>
  <si>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</si>
  <si>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</si>
  <si>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</si>
  <si>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</si>
  <si>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</si>
  <si>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</si>
  <si>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</si>
  <si>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</si>
  <si>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</si>
  <si>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</si>
  <si>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</si>
  <si>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</si>
  <si>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</si>
  <si>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</si>
  <si>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</si>
  <si>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</si>
  <si>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</si>
  <si>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</si>
  <si>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</si>
  <si>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</si>
  <si>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</si>
  <si>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</si>
  <si>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</si>
  <si>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</si>
  <si>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</si>
  <si>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</si>
  <si>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</si>
  <si>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</si>
  <si>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</si>
  <si>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</si>
  <si>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</si>
  <si>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</si>
  <si>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</si>
  <si>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</si>
  <si>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</si>
  <si>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</si>
  <si>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</si>
  <si>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</si>
  <si>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</si>
  <si>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</si>
  <si>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</si>
  <si>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</si>
  <si>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</si>
  <si>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</si>
  <si>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</si>
  <si>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</si>
  <si>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</si>
  <si>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</si>
  <si>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</si>
  <si>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</si>
  <si>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</si>
  <si>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</si>
  <si>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</si>
  <si>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</si>
  <si>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</si>
  <si>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</si>
  <si>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</si>
  <si>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</si>
  <si>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</si>
  <si>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</si>
  <si>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</si>
  <si>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</si>
  <si>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</si>
  <si>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</si>
  <si>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</si>
  <si>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</si>
  <si>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</si>
  <si>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</si>
  <si>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</si>
  <si>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</si>
  <si>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</si>
  <si>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</si>
  <si>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</si>
  <si>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</si>
  <si>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</si>
  <si>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</si>
  <si>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</si>
  <si>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</si>
  <si>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</si>
  <si>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</si>
  <si>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</si>
  <si>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</si>
  <si>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</si>
  <si>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</si>
  <si>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</si>
  <si>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</si>
  <si>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</si>
  <si>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</si>
  <si>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</si>
  <si>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</si>
  <si>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</si>
  <si>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</si>
  <si>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</si>
  <si>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</si>
  <si>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</si>
  <si>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</si>
  <si>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</si>
  <si>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</si>
  <si>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</si>
  <si>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</si>
  <si>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</si>
  <si>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</si>
  <si>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</si>
  <si>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</si>
  <si>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</si>
  <si>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</si>
  <si>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</si>
  <si>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</si>
  <si>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</si>
  <si>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</si>
  <si>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</si>
  <si>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</si>
  <si>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</si>
  <si>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</si>
  <si>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</si>
  <si>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</si>
  <si>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</si>
  <si>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</si>
  <si>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</si>
  <si>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</si>
  <si>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</si>
  <si>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</si>
  <si>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</si>
  <si>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</si>
  <si>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</si>
  <si>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</si>
  <si>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</si>
  <si>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</si>
  <si>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</si>
  <si>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</si>
  <si>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</si>
  <si>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</si>
  <si>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</si>
  <si>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</si>
  <si>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</si>
  <si>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</si>
  <si>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</si>
  <si>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</si>
  <si>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</si>
  <si>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</si>
  <si>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</si>
  <si>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</si>
  <si>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</si>
  <si>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</si>
  <si>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</si>
  <si>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</si>
  <si>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</si>
  <si>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</si>
  <si>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</si>
  <si>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</si>
  <si>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</si>
  <si>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</si>
  <si>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</si>
  <si>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</si>
  <si>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</si>
  <si>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</si>
  <si>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</si>
  <si>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</si>
  <si>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</si>
  <si>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</si>
  <si>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</si>
  <si>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</si>
  <si>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</si>
  <si>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</si>
  <si>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</si>
  <si>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</si>
  <si>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</si>
  <si>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</si>
  <si>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</si>
  <si>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</si>
  <si>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</si>
  <si>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</si>
  <si>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</si>
  <si>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</si>
  <si>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</si>
  <si>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</si>
  <si>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</si>
  <si>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</si>
  <si>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</si>
  <si>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</si>
  <si>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</si>
  <si>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</si>
  <si>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</si>
  <si>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</si>
  <si>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</si>
  <si>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</si>
  <si>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</si>
  <si>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</si>
  <si>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</si>
  <si>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</si>
  <si>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</si>
  <si>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</si>
  <si>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</si>
  <si>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</si>
  <si>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</si>
  <si>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</si>
  <si>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</si>
  <si>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</si>
  <si>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</si>
  <si>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</si>
  <si>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</si>
  <si>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</si>
  <si>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</si>
  <si>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</si>
  <si>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</si>
  <si>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</si>
  <si>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</si>
  <si>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</si>
  <si>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</si>
  <si>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</si>
  <si>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</si>
  <si>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</si>
  <si>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</si>
  <si>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</si>
  <si>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</si>
  <si>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</si>
  <si>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</si>
  <si>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</si>
  <si>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</si>
  <si>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</si>
  <si>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</si>
  <si>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</si>
  <si>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</si>
  <si>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</si>
  <si>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</si>
  <si>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</si>
  <si>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</si>
  <si>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</si>
  <si>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</si>
  <si>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</si>
  <si>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</si>
  <si>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</si>
  <si>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</si>
  <si>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</si>
  <si>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</si>
  <si>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</si>
  <si>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</si>
  <si>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</si>
  <si>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</si>
  <si>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</si>
  <si>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</si>
  <si>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</si>
  <si>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</si>
  <si>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</si>
  <si>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</si>
  <si>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37.13.791</t>
  </si>
  <si>
    <t>Disjuntor em caixa aberta, com corrente nominal de 1600 A, tensão nominal de 500 V</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</si>
  <si>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</si>
  <si>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</si>
  <si>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</si>
  <si>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</si>
  <si>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</si>
  <si>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</si>
  <si>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</si>
  <si>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</si>
  <si>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</si>
  <si>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</si>
  <si>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</si>
  <si>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</si>
  <si>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</si>
  <si>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</si>
  <si>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</si>
  <si>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</si>
  <si>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</si>
  <si>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</si>
  <si>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</si>
  <si>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</si>
  <si>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</si>
  <si>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</si>
  <si>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</si>
  <si>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</si>
  <si>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</si>
  <si>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</si>
  <si>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</si>
  <si>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</si>
  <si>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</si>
  <si>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</si>
  <si>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</si>
  <si>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</si>
  <si>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</si>
  <si>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</si>
  <si>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</si>
  <si>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</si>
  <si>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</si>
  <si>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</si>
  <si>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</si>
  <si>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</si>
  <si>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</si>
  <si>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</si>
  <si>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</si>
  <si>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</si>
  <si>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</si>
  <si>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</si>
  <si>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</si>
  <si>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</si>
  <si>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</si>
  <si>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</si>
  <si>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</si>
  <si>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</si>
  <si>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</si>
  <si>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</si>
  <si>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</si>
  <si>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</si>
  <si>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</si>
  <si>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</si>
  <si>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</si>
  <si>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</si>
  <si>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</si>
  <si>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</si>
  <si>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</si>
  <si>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</si>
  <si>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</si>
  <si>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</si>
  <si>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</si>
  <si>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</si>
  <si>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</si>
  <si>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</si>
  <si>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</si>
  <si>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</si>
  <si>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</si>
  <si>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</si>
  <si>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</si>
  <si>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</si>
  <si>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</si>
  <si>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</si>
  <si>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</si>
  <si>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</si>
  <si>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</si>
  <si>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</si>
  <si>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</si>
  <si>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</si>
  <si>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</si>
  <si>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</si>
  <si>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</si>
  <si>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</si>
  <si>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</si>
  <si>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</si>
  <si>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</si>
  <si>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2500 A, trifásico, barra de cobre</t>
  </si>
  <si>
    <t>Axm</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</si>
  <si>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</si>
  <si>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</si>
  <si>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</si>
  <si>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</si>
  <si>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</si>
  <si>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</si>
  <si>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</si>
  <si>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</si>
  <si>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</si>
  <si>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</si>
  <si>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</si>
  <si>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</si>
  <si>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</si>
  <si>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</si>
  <si>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</si>
  <si>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</si>
  <si>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</si>
  <si>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</si>
  <si>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</si>
  <si>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</si>
  <si>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</si>
  <si>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</si>
  <si>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</si>
  <si>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</si>
  <si>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</si>
  <si>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</si>
  <si>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</si>
  <si>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</si>
  <si>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</si>
  <si>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</si>
  <si>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</si>
  <si>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</si>
  <si>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</si>
  <si>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</si>
  <si>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</si>
  <si>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</si>
  <si>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</si>
  <si>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</si>
  <si>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37.19.080</t>
  </si>
  <si>
    <t>Transformador de corrente 2000-5 A até 2500-5 A - janela</t>
  </si>
  <si>
    <t>37.20</t>
  </si>
  <si>
    <t>Reparos, conservacoes e complementos - GRUPO 37</t>
  </si>
  <si>
    <t>37.20.010</t>
  </si>
  <si>
    <t>Isolador em epóxi de 1 kV para barramento</t>
  </si>
  <si>
    <t>37.20.030</t>
  </si>
  <si>
    <t>Régua de bornes para 9 polos de 600 V / 50 A</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</si>
  <si>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</si>
  <si>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</si>
  <si>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</si>
  <si>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</si>
  <si>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</si>
  <si>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</si>
  <si>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</si>
  <si>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</si>
  <si>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</si>
  <si>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</si>
  <si>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</si>
  <si>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</si>
  <si>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</si>
  <si>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</si>
  <si>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</si>
  <si>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</si>
  <si>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</si>
  <si>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</si>
  <si>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</si>
  <si>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</si>
  <si>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</si>
  <si>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</si>
  <si>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</si>
  <si>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</si>
  <si>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</si>
  <si>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</si>
  <si>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</si>
  <si>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</si>
  <si>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</si>
  <si>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classe 0,6 kV, a seco</t>
  </si>
  <si>
    <t>37.24</t>
  </si>
  <si>
    <t>Supressor de surto</t>
  </si>
  <si>
    <t>37.24.031</t>
  </si>
  <si>
    <t>Supressor de surto monofásico, Fase-Terra, In 4 a 11 kA, Imax. de surto de 12 até 15 kA</t>
  </si>
  <si>
    <t>37.24.032</t>
  </si>
  <si>
    <t>Supressor de surto monofásico, Fase-Terra, In &gt; ou = 20 kA, Imax. de surto de 50 até 80 kA</t>
  </si>
  <si>
    <t>37.24.040</t>
  </si>
  <si>
    <t>Supressor de surto monofásico, Neutro-Terra, In &gt; ou = 20 kA, Imax. de surto de 65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</si>
  <si>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</si>
  <si>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</si>
  <si>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</si>
  <si>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</si>
  <si>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</si>
  <si>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</si>
  <si>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</si>
  <si>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</si>
  <si>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</si>
  <si>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</si>
  <si>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</si>
  <si>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</si>
  <si>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</si>
  <si>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</si>
  <si>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</si>
  <si>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</si>
  <si>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</si>
  <si>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</si>
  <si>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</si>
  <si>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</si>
  <si>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</si>
  <si>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</si>
  <si>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</si>
  <si>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</si>
  <si>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</si>
  <si>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</si>
  <si>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</si>
  <si>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</si>
  <si>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</si>
  <si>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</si>
  <si>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</si>
  <si>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</si>
  <si>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</si>
  <si>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</si>
  <si>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</si>
  <si>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</si>
  <si>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</si>
  <si>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</si>
  <si>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</si>
  <si>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</si>
  <si>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</si>
  <si>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</si>
  <si>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</si>
  <si>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</si>
  <si>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</si>
  <si>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</si>
  <si>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</si>
  <si>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</si>
  <si>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</si>
  <si>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</si>
  <si>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</si>
  <si>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</si>
  <si>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</si>
  <si>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</si>
  <si>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</si>
  <si>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</si>
  <si>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</si>
  <si>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</si>
  <si>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</si>
  <si>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</si>
  <si>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</si>
  <si>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</si>
  <si>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</si>
  <si>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</si>
  <si>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</si>
  <si>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</si>
  <si>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</si>
  <si>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</si>
  <si>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</si>
  <si>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</si>
  <si>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</si>
  <si>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</si>
  <si>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</si>
  <si>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</si>
  <si>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</si>
  <si>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</si>
  <si>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</si>
  <si>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</si>
  <si>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</si>
  <si>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</si>
  <si>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</si>
  <si>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</si>
  <si>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</si>
  <si>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</si>
  <si>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</si>
  <si>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</si>
  <si>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</si>
  <si>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</si>
  <si>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</si>
  <si>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</si>
  <si>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</si>
  <si>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</si>
  <si>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</si>
  <si>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</si>
  <si>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</si>
  <si>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</si>
  <si>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</si>
  <si>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</si>
  <si>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</si>
  <si>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</si>
  <si>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</si>
  <si>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</si>
  <si>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</si>
  <si>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</si>
  <si>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</si>
  <si>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</si>
  <si>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</si>
  <si>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</si>
  <si>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</si>
  <si>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</si>
  <si>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</si>
  <si>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</si>
  <si>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</si>
  <si>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</si>
  <si>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</si>
  <si>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</si>
  <si>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</si>
  <si>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</si>
  <si>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</si>
  <si>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</si>
  <si>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</si>
  <si>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</si>
  <si>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</si>
  <si>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</si>
  <si>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</si>
  <si>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</si>
  <si>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</si>
  <si>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</si>
  <si>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</si>
  <si>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</si>
  <si>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</si>
  <si>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</si>
  <si>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</si>
  <si>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</si>
  <si>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</si>
  <si>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</si>
  <si>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</si>
  <si>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</si>
  <si>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</si>
  <si>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</si>
  <si>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</si>
  <si>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</si>
  <si>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</si>
  <si>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</si>
  <si>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</si>
  <si>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</si>
  <si>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</si>
  <si>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</si>
  <si>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</si>
  <si>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</si>
  <si>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</si>
  <si>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</si>
  <si>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</si>
  <si>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</si>
  <si>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</si>
  <si>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</si>
  <si>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</si>
  <si>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</si>
  <si>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</si>
  <si>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</si>
  <si>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</si>
  <si>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</si>
  <si>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</si>
  <si>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</si>
  <si>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</si>
  <si>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</si>
  <si>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</si>
  <si>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</si>
  <si>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</si>
  <si>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</si>
  <si>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</si>
  <si>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</si>
  <si>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</si>
  <si>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</si>
  <si>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</si>
  <si>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</si>
  <si>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</si>
  <si>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</si>
  <si>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</si>
  <si>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</si>
  <si>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</si>
  <si>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</si>
  <si>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</si>
  <si>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</si>
  <si>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</si>
  <si>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</si>
  <si>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</si>
  <si>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</si>
  <si>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</si>
  <si>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</si>
  <si>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</si>
  <si>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</si>
  <si>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</si>
  <si>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</si>
  <si>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</si>
  <si>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</si>
  <si>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</si>
  <si>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</si>
  <si>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</si>
  <si>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</si>
  <si>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</si>
  <si>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</si>
  <si>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</si>
  <si>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</si>
  <si>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</si>
  <si>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</si>
  <si>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</si>
  <si>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</si>
  <si>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</si>
  <si>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</si>
  <si>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</si>
  <si>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</si>
  <si>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</si>
  <si>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</si>
  <si>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</si>
  <si>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38.16.110</t>
  </si>
  <si>
    <t>Caixa de derivação embutida ou externa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</si>
  <si>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</si>
  <si>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</si>
  <si>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</si>
  <si>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</si>
  <si>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</si>
  <si>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</si>
  <si>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</si>
  <si>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</si>
  <si>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</si>
  <si>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</si>
  <si>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</si>
  <si>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</si>
  <si>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</si>
  <si>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</si>
  <si>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</si>
  <si>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</si>
  <si>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</si>
  <si>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</si>
  <si>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</si>
  <si>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</si>
  <si>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</si>
  <si>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</si>
  <si>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</si>
  <si>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</si>
  <si>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</si>
  <si>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</si>
  <si>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</si>
  <si>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</si>
  <si>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</si>
  <si>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</si>
  <si>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</si>
  <si>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</si>
  <si>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</si>
  <si>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</si>
  <si>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</si>
  <si>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</si>
  <si>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</si>
  <si>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</si>
  <si>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</si>
  <si>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</si>
  <si>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</si>
  <si>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</si>
  <si>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</si>
  <si>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</si>
  <si>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</si>
  <si>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</si>
  <si>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</si>
  <si>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</si>
  <si>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</si>
  <si>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</si>
  <si>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</si>
  <si>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</si>
  <si>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</si>
  <si>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</si>
  <si>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</si>
  <si>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</si>
  <si>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</si>
  <si>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</si>
  <si>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</si>
  <si>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</si>
  <si>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</si>
  <si>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</si>
  <si>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</si>
  <si>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</si>
  <si>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</si>
  <si>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</si>
  <si>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</si>
  <si>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</si>
  <si>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</si>
  <si>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</si>
  <si>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</si>
  <si>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</si>
  <si>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</si>
  <si>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</si>
  <si>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</si>
  <si>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150x100mm, com acessórios</t>
  </si>
  <si>
    <t>38.22.130</t>
  </si>
  <si>
    <t>Eletrocalha perfurada galvanizada a fogo, 200x100mm, com acessórios</t>
  </si>
  <si>
    <t>38.22.140</t>
  </si>
  <si>
    <t>Eletrocalha perfurada galvanizada a fogo, 250x100mm, com acessórios</t>
  </si>
  <si>
    <t>38.22.150</t>
  </si>
  <si>
    <t>Eletrocalha perfurada galvanizada a fogo, 300x100mm, com acessórios</t>
  </si>
  <si>
    <t>38.22.160</t>
  </si>
  <si>
    <t>Eletrocalha perfurada galvanizada a fogo, 400x100mm, com acessórios</t>
  </si>
  <si>
    <t>38.22.610</t>
  </si>
  <si>
    <t>Tampa de encaixe para eletrocalha, galvanizada a fogo, L= 50mm</t>
  </si>
  <si>
    <t>38.22.620</t>
  </si>
  <si>
    <t>Tampa de encaixe para eletrocalha, galvanizada a fogo, L= 100mm</t>
  </si>
  <si>
    <t>38.22.630</t>
  </si>
  <si>
    <t>Tampa de encaixe para eletrocalha, galvanizada a fogo, L= 150mm</t>
  </si>
  <si>
    <t>38.22.640</t>
  </si>
  <si>
    <t>Tampa de encaixe para eletrocalha, galvanizada a fogo, L= 200mm</t>
  </si>
  <si>
    <t>38.22.650</t>
  </si>
  <si>
    <t>Tampa de encaixe para eletrocalha, galvanizada a fogo, L= 250mm</t>
  </si>
  <si>
    <t>38.22.660</t>
  </si>
  <si>
    <t>Tampa de encaixe para eletrocalha, galvanizada a fogo, L= 300mm</t>
  </si>
  <si>
    <t>38.22.670</t>
  </si>
  <si>
    <t>Tampa de encaixe para eletrocalha, galvanizada a fogo, L= 400mm</t>
  </si>
  <si>
    <t>38.23</t>
  </si>
  <si>
    <t>Eletrocalha e acessorios..</t>
  </si>
  <si>
    <t>38.23.010</t>
  </si>
  <si>
    <t>Suporte para eletrocalha, galvanizado a fogo, 50x50mm</t>
  </si>
  <si>
    <t>38.23.020</t>
  </si>
  <si>
    <t>Suporte para eletrocalha, galvanizado a fogo, 100x50mm</t>
  </si>
  <si>
    <t>38.23.030</t>
  </si>
  <si>
    <t>Suporte para eletrocalha, galvanizado a fogo, 150x50mm</t>
  </si>
  <si>
    <t>38.23.040</t>
  </si>
  <si>
    <t>Suporte para eletrocalha, galvanizado a fogo, 200x50mm</t>
  </si>
  <si>
    <t>38.23.050</t>
  </si>
  <si>
    <t>Suporte para eletrocalha, galvanizado a fogo, 250x50mm</t>
  </si>
  <si>
    <t>38.23.060</t>
  </si>
  <si>
    <t>Suporte para eletrocalha, galvanizado a fogo, 300x50mm</t>
  </si>
  <si>
    <t>38.23.110</t>
  </si>
  <si>
    <t>Suporte para eletrocalha, galvanizado a fogo, 100x100mm</t>
  </si>
  <si>
    <t>38.23.120</t>
  </si>
  <si>
    <t>Suporte para eletrocalha, galvanizado a fogo, 150x100mm</t>
  </si>
  <si>
    <t>38.23.130</t>
  </si>
  <si>
    <t>Suporte para eletrocalha, galvanizado a fogo, 200x100mm</t>
  </si>
  <si>
    <t>38.23.140</t>
  </si>
  <si>
    <t>Suporte para eletrocalha, galvanizado a fogo, 250x100mm</t>
  </si>
  <si>
    <t>38.23.150</t>
  </si>
  <si>
    <t>Suporte para eletrocalha, galvanizado a fogo, 300x100mm</t>
  </si>
  <si>
    <t>38.23.160</t>
  </si>
  <si>
    <t>Suporte para eletrocalha, galvanizado a fogo, 400x100mm</t>
  </si>
  <si>
    <t>38.23.210</t>
  </si>
  <si>
    <t>Mão francesa simples, galvanizada a fogo, L= 200mm</t>
  </si>
  <si>
    <t>38.23.220</t>
  </si>
  <si>
    <t>Mão francesa simples, galvanizada a fogo, L= 300mm</t>
  </si>
  <si>
    <t>38.23.230</t>
  </si>
  <si>
    <t>Mão francesa simples, galvanizada a fogo, L= 400mm</t>
  </si>
  <si>
    <t>38.23.240</t>
  </si>
  <si>
    <t>Mão francesa simples, galvanizada a fogo, L= 500mm</t>
  </si>
  <si>
    <t>38.23.310</t>
  </si>
  <si>
    <t>Mão francesa dupla, galvanizada a fogo, L= 300mm</t>
  </si>
  <si>
    <t>38.23.320</t>
  </si>
  <si>
    <t>Mão francesa dupla, galvanizada a fogo, L= 400mm</t>
  </si>
  <si>
    <t>38.23.330</t>
  </si>
  <si>
    <t>Mão francesa dupla, galvanizada a fogo, L= 500mm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</si>
  <si>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</si>
  <si>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</si>
  <si>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</si>
  <si>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</si>
  <si>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</si>
  <si>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</si>
  <si>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</si>
  <si>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</si>
  <si>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</si>
  <si>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</si>
  <si>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</si>
  <si>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</si>
  <si>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</si>
  <si>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</si>
  <si>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</si>
  <si>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</si>
  <si>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</si>
  <si>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</si>
  <si>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</si>
  <si>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</si>
  <si>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</si>
  <si>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</si>
  <si>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</si>
  <si>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</si>
  <si>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</si>
  <si>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</si>
  <si>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</si>
  <si>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</si>
  <si>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</si>
  <si>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</si>
  <si>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</si>
  <si>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</si>
  <si>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</si>
  <si>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</si>
  <si>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</si>
  <si>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</si>
  <si>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</si>
  <si>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</si>
  <si>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</si>
  <si>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</si>
  <si>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</si>
  <si>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</si>
  <si>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</si>
  <si>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</si>
  <si>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</si>
  <si>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</si>
  <si>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</si>
  <si>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</si>
  <si>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</si>
  <si>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</si>
  <si>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</si>
  <si>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</si>
  <si>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</si>
  <si>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</si>
  <si>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</si>
  <si>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</si>
  <si>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</si>
  <si>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</si>
  <si>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</si>
  <si>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</si>
  <si>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</si>
  <si>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</si>
  <si>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</si>
  <si>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</si>
  <si>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</si>
  <si>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</si>
  <si>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</si>
  <si>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</si>
  <si>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</si>
  <si>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</si>
  <si>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</si>
  <si>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</si>
  <si>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</si>
  <si>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</si>
  <si>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</si>
  <si>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</si>
  <si>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</si>
  <si>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</si>
  <si>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</si>
  <si>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</si>
  <si>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</si>
  <si>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</si>
  <si>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</si>
  <si>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</si>
  <si>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</si>
  <si>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</si>
  <si>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</si>
  <si>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</si>
  <si>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</si>
  <si>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</si>
  <si>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</si>
  <si>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</si>
  <si>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</si>
  <si>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</si>
  <si>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</si>
  <si>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</si>
  <si>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</si>
  <si>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</si>
  <si>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</si>
  <si>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</si>
  <si>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</si>
  <si>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</si>
  <si>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</si>
  <si>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</si>
  <si>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</si>
  <si>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</si>
  <si>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</si>
  <si>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</si>
  <si>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</si>
  <si>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</si>
  <si>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</si>
  <si>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</si>
  <si>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</si>
  <si>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</si>
  <si>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</si>
  <si>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</si>
  <si>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</si>
  <si>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</si>
  <si>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</si>
  <si>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</si>
  <si>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</si>
  <si>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</si>
  <si>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</si>
  <si>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</si>
  <si>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</si>
  <si>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</si>
  <si>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</si>
  <si>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</si>
  <si>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</si>
  <si>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</si>
  <si>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</si>
  <si>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</si>
  <si>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</si>
  <si>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</si>
  <si>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</si>
  <si>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</si>
  <si>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</si>
  <si>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</si>
  <si>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</si>
  <si>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</si>
  <si>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</si>
  <si>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</si>
  <si>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</si>
  <si>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</si>
  <si>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</si>
  <si>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</si>
  <si>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</si>
  <si>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</si>
  <si>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</si>
  <si>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</si>
  <si>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</si>
  <si>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</si>
  <si>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</si>
  <si>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</si>
  <si>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</si>
  <si>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</si>
  <si>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</si>
  <si>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</si>
  <si>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</si>
  <si>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</si>
  <si>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</si>
  <si>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</si>
  <si>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</si>
  <si>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</si>
  <si>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</si>
  <si>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06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</si>
  <si>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</si>
  <si>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</si>
  <si>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</si>
  <si>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</si>
  <si>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</si>
  <si>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</si>
  <si>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</si>
  <si>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</si>
  <si>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</si>
  <si>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</si>
  <si>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</si>
  <si>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</si>
  <si>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</si>
  <si>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</si>
  <si>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</si>
  <si>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</si>
  <si>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</si>
  <si>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</si>
  <si>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</si>
  <si>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</si>
  <si>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</si>
  <si>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</si>
  <si>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</si>
  <si>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</si>
  <si>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</si>
  <si>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</si>
  <si>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</si>
  <si>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</si>
  <si>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</si>
  <si>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</si>
  <si>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</si>
  <si>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</si>
  <si>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</si>
  <si>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</si>
  <si>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</si>
  <si>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</si>
  <si>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</si>
  <si>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</si>
  <si>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</si>
  <si>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</si>
  <si>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</si>
  <si>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</si>
  <si>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</si>
  <si>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</si>
  <si>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</si>
  <si>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</si>
  <si>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</si>
  <si>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</si>
  <si>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</si>
  <si>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</si>
  <si>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</si>
  <si>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</si>
  <si>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</si>
  <si>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</si>
  <si>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</si>
  <si>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</si>
  <si>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</si>
  <si>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</si>
  <si>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</si>
  <si>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</si>
  <si>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</si>
  <si>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</si>
  <si>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</si>
  <si>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</si>
  <si>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</si>
  <si>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</si>
  <si>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</si>
  <si>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</si>
  <si>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</si>
  <si>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</si>
  <si>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</si>
  <si>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</si>
  <si>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</si>
  <si>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</si>
  <si>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</si>
  <si>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</si>
  <si>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</si>
  <si>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</si>
  <si>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</si>
  <si>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</si>
  <si>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</si>
  <si>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</si>
  <si>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</si>
  <si>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</si>
  <si>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</si>
  <si>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</si>
  <si>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</si>
  <si>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</si>
  <si>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</si>
  <si>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</si>
  <si>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</si>
  <si>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</si>
  <si>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</si>
  <si>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</si>
  <si>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</si>
  <si>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</si>
  <si>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</si>
  <si>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</si>
  <si>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</si>
  <si>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</si>
  <si>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</si>
  <si>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</si>
  <si>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</si>
  <si>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</si>
  <si>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</si>
  <si>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</si>
  <si>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</si>
  <si>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</si>
  <si>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</si>
  <si>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</si>
  <si>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</si>
  <si>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</si>
  <si>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</si>
  <si>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</si>
  <si>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</si>
  <si>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</si>
  <si>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</si>
  <si>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</si>
  <si>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</si>
  <si>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</si>
  <si>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</si>
  <si>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</si>
  <si>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</si>
  <si>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</si>
  <si>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</si>
  <si>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</si>
  <si>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</si>
  <si>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</si>
  <si>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</si>
  <si>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</si>
  <si>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</si>
  <si>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</si>
  <si>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</si>
  <si>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</si>
  <si>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</si>
  <si>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</si>
  <si>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</si>
  <si>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</si>
  <si>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</si>
  <si>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</si>
  <si>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</si>
  <si>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</si>
  <si>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</si>
  <si>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</si>
  <si>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</si>
  <si>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</si>
  <si>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</si>
  <si>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</si>
  <si>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</si>
  <si>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</si>
  <si>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</si>
  <si>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</si>
  <si>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</si>
  <si>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</si>
  <si>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</si>
  <si>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</si>
  <si>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</si>
  <si>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</si>
  <si>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</si>
  <si>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</si>
  <si>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</si>
  <si>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</si>
  <si>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</si>
  <si>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</si>
  <si>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</si>
  <si>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</si>
  <si>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</si>
  <si>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</si>
  <si>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</si>
  <si>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</si>
  <si>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</si>
  <si>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</si>
  <si>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</si>
  <si>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</si>
  <si>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</si>
  <si>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</si>
  <si>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</si>
  <si>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</si>
  <si>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</si>
  <si>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</si>
  <si>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</si>
  <si>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</si>
  <si>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</si>
  <si>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</si>
  <si>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</si>
  <si>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</si>
  <si>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</si>
  <si>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</si>
  <si>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</si>
  <si>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</si>
  <si>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</si>
  <si>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</si>
  <si>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</si>
  <si>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</si>
  <si>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</si>
  <si>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</si>
  <si>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</si>
  <si>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</si>
  <si>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</si>
  <si>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</si>
  <si>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</si>
  <si>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</si>
  <si>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</si>
  <si>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Conjunto 2 tomadas 2P+T de 10 A, completo</t>
  </si>
  <si>
    <t>40.04.480</t>
  </si>
  <si>
    <t>Conjunto 1 interruptor simples e 1 tomada 2P+T de 10 A, completo</t>
  </si>
  <si>
    <t>40.04.490</t>
  </si>
  <si>
    <t>Conjunto 2 interruptores simples e 1 tomada 2P+T de 10 A, completo</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</si>
  <si>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</si>
  <si>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</si>
  <si>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</si>
  <si>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</si>
  <si>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</si>
  <si>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</si>
  <si>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</si>
  <si>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</si>
  <si>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</si>
  <si>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</si>
  <si>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</si>
  <si>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</si>
  <si>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</si>
  <si>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</si>
  <si>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</si>
  <si>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</si>
  <si>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</si>
  <si>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</si>
  <si>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</si>
  <si>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</si>
  <si>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</si>
  <si>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</si>
  <si>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</si>
  <si>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</si>
  <si>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</si>
  <si>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</si>
  <si>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</si>
  <si>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</si>
  <si>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</si>
  <si>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</si>
  <si>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</si>
  <si>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</si>
  <si>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</si>
  <si>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</si>
  <si>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</si>
  <si>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</si>
  <si>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</si>
  <si>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</si>
  <si>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</si>
  <si>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</si>
  <si>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</si>
  <si>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</si>
  <si>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</si>
  <si>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</si>
  <si>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</si>
  <si>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</si>
  <si>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</si>
  <si>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</si>
  <si>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</si>
  <si>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</si>
  <si>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</si>
  <si>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</si>
  <si>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</si>
  <si>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</si>
  <si>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</si>
  <si>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</si>
  <si>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</si>
  <si>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</si>
  <si>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</si>
  <si>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</si>
  <si>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</si>
  <si>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</si>
  <si>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</si>
  <si>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</si>
  <si>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</si>
  <si>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</si>
  <si>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</si>
  <si>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</si>
  <si>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</si>
  <si>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</si>
  <si>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</si>
  <si>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</si>
  <si>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</si>
  <si>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</si>
  <si>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</si>
  <si>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</si>
  <si>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</si>
  <si>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</si>
  <si>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</si>
  <si>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</si>
  <si>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</si>
  <si>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</si>
  <si>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</si>
  <si>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</si>
  <si>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</si>
  <si>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</si>
  <si>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</si>
  <si>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</si>
  <si>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</si>
  <si>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</si>
  <si>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</si>
  <si>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</si>
  <si>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</si>
  <si>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</si>
  <si>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</si>
  <si>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</si>
  <si>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</si>
  <si>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</si>
  <si>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</si>
  <si>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</si>
  <si>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</si>
  <si>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</si>
  <si>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</si>
  <si>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</si>
  <si>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 - 50/60Hz</t>
  </si>
  <si>
    <t>40.11.191</t>
  </si>
  <si>
    <t>Relé de tempo eletrônico cíclico regulável - 110/127 V - 48/63 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</si>
  <si>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</si>
  <si>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</si>
  <si>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</si>
  <si>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</si>
  <si>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</si>
  <si>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</si>
  <si>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</si>
  <si>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</si>
  <si>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</si>
  <si>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</si>
  <si>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</si>
  <si>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</si>
  <si>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</si>
  <si>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</si>
  <si>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</si>
  <si>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</si>
  <si>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</si>
  <si>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</si>
  <si>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</si>
  <si>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</si>
  <si>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</si>
  <si>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</si>
  <si>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</si>
  <si>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</si>
  <si>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</si>
  <si>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</si>
  <si>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</si>
  <si>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</si>
  <si>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</si>
  <si>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</si>
  <si>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</si>
  <si>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</si>
  <si>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</si>
  <si>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</si>
  <si>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</si>
  <si>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</si>
  <si>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</si>
  <si>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</si>
  <si>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</si>
  <si>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</si>
  <si>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</si>
  <si>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</si>
  <si>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</si>
  <si>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</si>
  <si>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</si>
  <si>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</si>
  <si>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</si>
  <si>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</si>
  <si>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</si>
  <si>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</si>
  <si>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</si>
  <si>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</si>
  <si>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</si>
  <si>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</si>
  <si>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</si>
  <si>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</si>
  <si>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</si>
  <si>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</si>
  <si>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</si>
  <si>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</si>
  <si>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</si>
  <si>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10W</t>
  </si>
  <si>
    <t>41.02.551</t>
  </si>
  <si>
    <t>Lâmpada LED tubular T8 com base G13, de 1850 até 2000 Im - 18 a 20W</t>
  </si>
  <si>
    <t>41.02.562</t>
  </si>
  <si>
    <t>Lâmpada LED tubular T8 com base G13, de 3400 até 4000 Im - 36 a 40W</t>
  </si>
  <si>
    <t>41.02.580</t>
  </si>
  <si>
    <t>Lâmpada LED 13,5W, com base E-27, 1400 até 1510lm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</si>
  <si>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</si>
  <si>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</si>
  <si>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</si>
  <si>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</si>
  <si>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</si>
  <si>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</si>
  <si>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</si>
  <si>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</si>
  <si>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</si>
  <si>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</si>
  <si>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</si>
  <si>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</si>
  <si>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41.05.800</t>
  </si>
  <si>
    <t>Lâmpada de vapor metálico tubular, base RX7s bilateral de 70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</si>
  <si>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</si>
  <si>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</si>
  <si>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</si>
  <si>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</si>
  <si>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</si>
  <si>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</si>
  <si>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</si>
  <si>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</si>
  <si>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</si>
  <si>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</si>
  <si>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</si>
  <si>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</si>
  <si>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</si>
  <si>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</si>
  <si>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</si>
  <si>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</si>
  <si>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</si>
  <si>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</si>
  <si>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</si>
  <si>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</si>
  <si>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</si>
  <si>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</si>
  <si>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41.07.400</t>
  </si>
  <si>
    <t>Lâmpada fluorescente compacta eletrônica "2U", base E27 de 9 W - 110 ou 220 V</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</si>
  <si>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</si>
  <si>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</si>
  <si>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</si>
  <si>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</si>
  <si>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</si>
  <si>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</si>
  <si>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</si>
  <si>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</si>
  <si>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</si>
  <si>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</si>
  <si>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</si>
  <si>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</si>
  <si>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</si>
  <si>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</si>
  <si>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</si>
  <si>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</si>
  <si>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</si>
  <si>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</si>
  <si>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</si>
  <si>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</si>
  <si>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</si>
  <si>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</si>
  <si>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</si>
  <si>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</si>
  <si>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</si>
  <si>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</si>
  <si>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</si>
  <si>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</si>
  <si>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</si>
  <si>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</si>
  <si>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</si>
  <si>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</si>
  <si>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</si>
  <si>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</si>
  <si>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</si>
  <si>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</si>
  <si>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</si>
  <si>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</si>
  <si>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</si>
  <si>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</si>
  <si>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</si>
  <si>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duas lâmpadas fluorescentes tubulares, base bipino bilateral, 16 W - 127 V / 220 V</t>
  </si>
  <si>
    <t>41.09.740</t>
  </si>
  <si>
    <t>Reator eletrônico de alto fator de potência com partida instantânea, para duas lâmpadas fluorescentes tubulares, base bipino bilateral, 28 W - 127 V / 220 V</t>
  </si>
  <si>
    <t>41.09.750</t>
  </si>
  <si>
    <t>Reator eletrônico de alto fator de potência com partida instantânea, para duas lâmpadas fluorescentes tubulares, base bipino bilateral, 32 W - 127 V / 220 V</t>
  </si>
  <si>
    <t>41.09.830</t>
  </si>
  <si>
    <t>Reator eletrônico de alto fator de potência com partida instantânea, para duas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</si>
  <si>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</si>
  <si>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</si>
  <si>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</si>
  <si>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duas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</si>
  <si>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</si>
  <si>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</si>
  <si>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</si>
  <si>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</si>
  <si>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</si>
  <si>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</si>
  <si>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</si>
  <si>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</si>
  <si>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</si>
  <si>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</si>
  <si>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</si>
  <si>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</si>
  <si>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</si>
  <si>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</si>
  <si>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</si>
  <si>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</si>
  <si>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</si>
  <si>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</si>
  <si>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</si>
  <si>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</si>
  <si>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</si>
  <si>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</si>
  <si>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</si>
  <si>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</si>
  <si>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</si>
  <si>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</si>
  <si>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</si>
  <si>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</si>
  <si>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</si>
  <si>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</si>
  <si>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41.11.100</t>
  </si>
  <si>
    <t>Luminária retangular fechada para iluminação externa em poste, tipo pétala grande</t>
  </si>
  <si>
    <t>41.11.110</t>
  </si>
  <si>
    <t>Luminária retangular fechada para iluminação externa em poste, tipo pétala pequena</t>
  </si>
  <si>
    <t>41.11.440</t>
  </si>
  <si>
    <t>Suporte tubular de fixação em poste para 1 luminária tipo pétala</t>
  </si>
  <si>
    <t>41.11.450</t>
  </si>
  <si>
    <t>Suporte tubular de fixação em poste para 2 luminárias tipo pétala</t>
  </si>
  <si>
    <t>41.11.702</t>
  </si>
  <si>
    <t>Luminária LED solar integrada para poste, eficiência mínima de 130,5 lm/W</t>
  </si>
  <si>
    <t>41.11.703</t>
  </si>
  <si>
    <t>Luminária LED retangular para poste de 14.160 até 17.475 lm, eficiência mínima 118 lm/W</t>
  </si>
  <si>
    <t>41.11.711</t>
  </si>
  <si>
    <t>Luminária LED retangular para parede/piso de 11.838 até 12.150 lm, eficiência mínima 107 lm/W</t>
  </si>
  <si>
    <t>41.11.712</t>
  </si>
  <si>
    <t>Luminária LED redonda para piso/parede, potência 6W - bivolt</t>
  </si>
  <si>
    <t>41.11.721</t>
  </si>
  <si>
    <t>Luminária LED retangular para poste de 6250 até 6674 lm, eficiência mínima 113 lm/W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</si>
  <si>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</si>
  <si>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</si>
  <si>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</si>
  <si>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</si>
  <si>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</si>
  <si>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</si>
  <si>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41.12.070</t>
  </si>
  <si>
    <t>Projetor retangular fechado, para lâmpada vapor metálico de 70 W/150 W ou halógena de 300 W/500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</si>
  <si>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</si>
  <si>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</si>
  <si>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</si>
  <si>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</si>
  <si>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</si>
  <si>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de 150 a 200W, eficiência mínima de 125 l/W, para uso externo</t>
  </si>
  <si>
    <t>41.13</t>
  </si>
  <si>
    <t>Aparelho de iluminacao a prova de tempo, gases e vapores</t>
  </si>
  <si>
    <t>41.13.030</t>
  </si>
  <si>
    <t>Luminária blindada retangular de embutir, para lâmpada de 160 W</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</si>
  <si>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</si>
  <si>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</si>
  <si>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</si>
  <si>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</si>
  <si>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</si>
  <si>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</si>
  <si>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</si>
  <si>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</si>
  <si>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</si>
  <si>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</si>
  <si>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</si>
  <si>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</si>
  <si>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</si>
  <si>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</si>
  <si>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</si>
  <si>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</si>
  <si>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41.14.180</t>
  </si>
  <si>
    <t>Luminária industrial de sobrepor ou pendente com refletor, para 1 lâmpada multivapor metálico elipsoidal de 250 W/400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</si>
  <si>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</si>
  <si>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</si>
  <si>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</si>
  <si>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</si>
  <si>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</si>
  <si>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</si>
  <si>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</si>
  <si>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</si>
  <si>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</si>
  <si>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150/250/400W</t>
  </si>
  <si>
    <t>41.14.530</t>
  </si>
  <si>
    <t>Luminária redonda de sobrepor com difusor em vidro temperado jateado para 1 ou 2 lâmpadas fluorescentes compactas de 18/26W</t>
  </si>
  <si>
    <t>41.14.560</t>
  </si>
  <si>
    <t>Luminária retangular de embutir tipo calha aberta com aletas parabólicas para 2 lâmpadas fluorescentes tubulares de 28/54W</t>
  </si>
  <si>
    <t>41.14.590</t>
  </si>
  <si>
    <t>Luminária industrial pendente tipo calha aberta instalação em perfilado para 1 ou 2 lâmpadas fluorescentes tubulares 14W</t>
  </si>
  <si>
    <t>41.14.600</t>
  </si>
  <si>
    <t>Luminária industrial pendente tipo calha aberta instalação em perfilado para 1 ou 2 lâmpadas fluorescentes tubulares 28/54W</t>
  </si>
  <si>
    <t>41.14.620</t>
  </si>
  <si>
    <t>Luminária retangular de sobrepor tipo calha aberta com refletor e aletas parabólicas para 2 lâmpadas fluorescentes tubulares 28/54W</t>
  </si>
  <si>
    <t>41.14.640</t>
  </si>
  <si>
    <t>Luminária retangular de embutir tipo calha aberta com refletor em alumínio de alto brilho para 2 lâmpadas fluorescentes tubulares de 28W/54W</t>
  </si>
  <si>
    <t>41.14.670</t>
  </si>
  <si>
    <t>Luminária triangular de sobrepor tipo arandela para fluorescente compacta de 15/20/23W</t>
  </si>
  <si>
    <t>41.14.700</t>
  </si>
  <si>
    <t>Luminária retangular de sobrepor ou arandela tipo calha fechada com difusor para 1 lâmpada fluorescente tubular de 28 W/54 W</t>
  </si>
  <si>
    <t>41.14.730</t>
  </si>
  <si>
    <t>Luminária redonda de embutir com refletor em alumínio jateado e difusor em vidro para 2 lâmpadas fluorescentes compactas duplas de 18/26W</t>
  </si>
  <si>
    <t>41.14.740</t>
  </si>
  <si>
    <t>Luminária retangular de embutir assimétrica para 1 lâmpada fluorescente tubular de 14W</t>
  </si>
  <si>
    <t>41.14.750</t>
  </si>
  <si>
    <t>Luminária redonda de sobrepor ou pendente com refletor em alumínio anodizado facho concentrado para 1 lâmpada vapor metálico elipsoidal de 250 ou 400W</t>
  </si>
  <si>
    <t>41.14.770</t>
  </si>
  <si>
    <t>Luminária quadrada de embutir tipo calha fechada, com difusor plano, para 4 lâmpadas fluorescentes tubulares de 14/16/18 W</t>
  </si>
  <si>
    <t>41.14.780</t>
  </si>
  <si>
    <t>Luminária retangular de sobrepor tipo calha fechada, com difusor plano, para 4 lâmpadas fluorescentes tubulares de 14/16/18 W</t>
  </si>
  <si>
    <t>41.14.790</t>
  </si>
  <si>
    <t>Luminária retangular de embutir tipo calha aberta com refletor assimétrico em alumínio de alto brilho para 2 lâmpadas fluorescentes tubulares de 28/54W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</si>
  <si>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</si>
  <si>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</si>
  <si>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</si>
  <si>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</si>
  <si>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</si>
  <si>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</si>
  <si>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</si>
  <si>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</si>
  <si>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</si>
  <si>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</si>
  <si>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</si>
  <si>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</si>
  <si>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</si>
  <si>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</si>
  <si>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</si>
  <si>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</si>
  <si>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</si>
  <si>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38 a 41 W</t>
  </si>
  <si>
    <t>41.31.070</t>
  </si>
  <si>
    <t>Luminária LED quadrada de sobrepor com difusor prismático translúcido, 4000 K, fluxo luminoso de 1363 a 1800 lm, potência de 15 a 24 W</t>
  </si>
  <si>
    <t>41.31.080</t>
  </si>
  <si>
    <t>Luminária LED redonda de embutir com difusor translúcido, 4000 K, fluxo luminoso de 800 a 1060 lm, potência de 9 a 12 W</t>
  </si>
  <si>
    <t>41.31.087</t>
  </si>
  <si>
    <t>Luminária LED redonda de sobrepor com difusor recuado translucido, 4000 K, fluxo luminoso de 1900 a 2000 lm, potência de 17 a 19 W</t>
  </si>
  <si>
    <t>41.31.100</t>
  </si>
  <si>
    <t>Projetor LED verde retangular, foco orientável, para fixação no piso ou parede, potência de 7,5 W</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</si>
  <si>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</si>
  <si>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</si>
  <si>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</si>
  <si>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</si>
  <si>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</si>
  <si>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</si>
  <si>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</si>
  <si>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</si>
  <si>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</si>
  <si>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</si>
  <si>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</si>
  <si>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</si>
  <si>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</si>
  <si>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</si>
  <si>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</si>
  <si>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</si>
  <si>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</si>
  <si>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</si>
  <si>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</si>
  <si>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</si>
  <si>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</si>
  <si>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</si>
  <si>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</si>
  <si>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</si>
  <si>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</si>
  <si>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</si>
  <si>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</si>
  <si>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</si>
  <si>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</si>
  <si>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</si>
  <si>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</si>
  <si>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</si>
  <si>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</si>
  <si>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</si>
  <si>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</si>
  <si>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</si>
  <si>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</si>
  <si>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</si>
  <si>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</si>
  <si>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</si>
  <si>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</si>
  <si>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</si>
  <si>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</si>
  <si>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</si>
  <si>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</si>
  <si>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</si>
  <si>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</si>
  <si>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</si>
  <si>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</si>
  <si>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</si>
  <si>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</si>
  <si>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</si>
  <si>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</si>
  <si>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</si>
  <si>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</si>
  <si>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</si>
  <si>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</si>
  <si>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</si>
  <si>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</si>
  <si>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</si>
  <si>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</si>
  <si>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</si>
  <si>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</si>
  <si>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</si>
  <si>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</si>
  <si>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</si>
  <si>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</si>
  <si>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</si>
  <si>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</si>
  <si>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</si>
  <si>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</si>
  <si>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</si>
  <si>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</si>
  <si>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</si>
  <si>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</si>
  <si>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</si>
  <si>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</si>
  <si>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</si>
  <si>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</si>
  <si>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</si>
  <si>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</si>
  <si>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</si>
  <si>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</si>
  <si>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</si>
  <si>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</si>
  <si>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</si>
  <si>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</si>
  <si>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</si>
  <si>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</si>
  <si>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</si>
  <si>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</si>
  <si>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</si>
  <si>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</si>
  <si>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</si>
  <si>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</si>
  <si>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</si>
  <si>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</si>
  <si>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</si>
  <si>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</si>
  <si>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</si>
  <si>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</si>
  <si>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</si>
  <si>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</si>
  <si>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</si>
  <si>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</si>
  <si>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</si>
  <si>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</si>
  <si>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</si>
  <si>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</si>
  <si>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</si>
  <si>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</si>
  <si>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</si>
  <si>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</si>
  <si>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</si>
  <si>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</si>
  <si>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</si>
  <si>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</si>
  <si>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</si>
  <si>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</si>
  <si>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</si>
  <si>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</si>
  <si>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</si>
  <si>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</si>
  <si>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</si>
  <si>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</si>
  <si>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</si>
  <si>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</si>
  <si>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</si>
  <si>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</si>
  <si>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</si>
  <si>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</si>
  <si>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</si>
  <si>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</si>
  <si>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</si>
  <si>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</si>
  <si>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</si>
  <si>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</si>
  <si>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</si>
  <si>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</si>
  <si>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</si>
  <si>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</si>
  <si>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</si>
  <si>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</si>
  <si>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</si>
  <si>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</si>
  <si>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</si>
  <si>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</si>
  <si>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</si>
  <si>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</si>
  <si>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</si>
  <si>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</si>
  <si>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</si>
  <si>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</si>
  <si>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</si>
  <si>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</si>
  <si>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</si>
  <si>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</si>
  <si>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</si>
  <si>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</si>
  <si>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</si>
  <si>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</si>
  <si>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</si>
  <si>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</si>
  <si>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</si>
  <si>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</si>
  <si>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</si>
  <si>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</si>
  <si>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</si>
  <si>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</si>
  <si>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</si>
  <si>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</si>
  <si>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</si>
  <si>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</si>
  <si>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</si>
  <si>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</si>
  <si>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</si>
  <si>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</si>
  <si>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</si>
  <si>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</si>
  <si>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</si>
  <si>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</si>
  <si>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</si>
  <si>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</si>
  <si>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</si>
  <si>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</si>
  <si>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</si>
  <si>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</si>
  <si>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</si>
  <si>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</si>
  <si>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</si>
  <si>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</si>
  <si>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</si>
  <si>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</si>
  <si>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</si>
  <si>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</si>
  <si>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</si>
  <si>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</si>
  <si>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</si>
  <si>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</si>
  <si>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</si>
  <si>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</si>
  <si>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</si>
  <si>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</si>
  <si>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</si>
  <si>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</si>
  <si>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</si>
  <si>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</si>
  <si>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</si>
  <si>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</si>
  <si>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</si>
  <si>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</si>
  <si>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</si>
  <si>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</si>
  <si>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</si>
  <si>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</si>
  <si>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</si>
  <si>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</si>
  <si>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</si>
  <si>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</si>
  <si>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</si>
  <si>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</si>
  <si>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</si>
  <si>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</si>
  <si>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</si>
  <si>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</si>
  <si>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</si>
  <si>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</si>
  <si>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</si>
  <si>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</si>
  <si>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</si>
  <si>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</si>
  <si>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</si>
  <si>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</si>
  <si>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</si>
  <si>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</si>
  <si>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</si>
  <si>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</si>
  <si>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</si>
  <si>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</si>
  <si>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</si>
  <si>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</si>
  <si>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</si>
  <si>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</si>
  <si>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</si>
  <si>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</si>
  <si>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</si>
  <si>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</si>
  <si>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</si>
  <si>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</si>
  <si>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</si>
  <si>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</si>
  <si>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</si>
  <si>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</si>
  <si>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</si>
  <si>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</si>
  <si>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</si>
  <si>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</si>
  <si>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</si>
  <si>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</si>
  <si>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</si>
  <si>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</si>
  <si>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</si>
  <si>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</si>
  <si>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</si>
  <si>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</si>
  <si>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</si>
  <si>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</si>
  <si>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</si>
  <si>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</si>
  <si>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</si>
  <si>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</si>
  <si>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</si>
  <si>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</si>
  <si>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</si>
  <si>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</si>
  <si>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</si>
  <si>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</si>
  <si>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</si>
  <si>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</si>
  <si>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</si>
  <si>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</si>
  <si>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</si>
  <si>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</si>
  <si>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</si>
  <si>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</si>
  <si>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</si>
  <si>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</si>
  <si>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</si>
  <si>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</si>
  <si>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</si>
  <si>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</si>
  <si>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</si>
  <si>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</si>
  <si>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</si>
  <si>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</si>
  <si>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</si>
  <si>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</si>
  <si>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</si>
  <si>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</si>
  <si>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</si>
  <si>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</si>
  <si>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</si>
  <si>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</si>
  <si>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</si>
  <si>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</si>
  <si>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</si>
  <si>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</si>
  <si>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</si>
  <si>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</si>
  <si>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</si>
  <si>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</si>
  <si>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</si>
  <si>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</si>
  <si>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</si>
  <si>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</si>
  <si>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</si>
  <si>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</si>
  <si>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</si>
  <si>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</si>
  <si>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</si>
  <si>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</si>
  <si>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</si>
  <si>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</si>
  <si>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</si>
  <si>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</si>
  <si>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</si>
  <si>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</si>
  <si>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</si>
  <si>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</si>
  <si>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</si>
  <si>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</si>
  <si>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</si>
  <si>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</si>
  <si>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</si>
  <si>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</si>
  <si>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</si>
  <si>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</si>
  <si>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</si>
  <si>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</si>
  <si>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</si>
  <si>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</si>
  <si>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</si>
  <si>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</si>
  <si>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</si>
  <si>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</si>
  <si>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</si>
  <si>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</si>
  <si>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</si>
  <si>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</si>
  <si>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</si>
  <si>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</si>
  <si>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</si>
  <si>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</si>
  <si>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</si>
  <si>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</si>
  <si>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</si>
  <si>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</si>
  <si>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</si>
  <si>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</si>
  <si>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</si>
  <si>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</si>
  <si>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</si>
  <si>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</si>
  <si>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</si>
  <si>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</si>
  <si>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</si>
  <si>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</si>
  <si>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</si>
  <si>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</si>
  <si>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</si>
  <si>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</si>
  <si>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</si>
  <si>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</si>
  <si>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</si>
  <si>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</si>
  <si>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</si>
  <si>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</si>
  <si>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</si>
  <si>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</si>
  <si>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</si>
  <si>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</si>
  <si>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</si>
  <si>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</si>
  <si>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</si>
  <si>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</si>
  <si>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</si>
  <si>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</si>
  <si>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</si>
  <si>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</si>
  <si>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</si>
  <si>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</si>
  <si>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</si>
  <si>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</si>
  <si>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</si>
  <si>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</si>
  <si>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</si>
  <si>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</si>
  <si>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</si>
  <si>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</si>
  <si>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</si>
  <si>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</si>
  <si>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</si>
  <si>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</si>
  <si>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</si>
  <si>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43.20.250</t>
  </si>
  <si>
    <t>Poço termométrico em alumínio, com haste de 30mm e rosca 1/2" npt</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</si>
  <si>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</si>
  <si>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</si>
  <si>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</si>
  <si>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</si>
  <si>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</si>
  <si>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</si>
  <si>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</si>
  <si>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</si>
  <si>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</si>
  <si>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</si>
  <si>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</si>
  <si>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</si>
  <si>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</si>
  <si>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</si>
  <si>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</si>
  <si>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</si>
  <si>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</si>
  <si>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</si>
  <si>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</si>
  <si>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</si>
  <si>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</si>
  <si>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</si>
  <si>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</si>
  <si>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</si>
  <si>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</si>
  <si>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</si>
  <si>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</si>
  <si>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</si>
  <si>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</si>
  <si>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</si>
  <si>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</si>
  <si>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</si>
  <si>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</si>
  <si>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</si>
  <si>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</si>
  <si>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</si>
  <si>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</si>
  <si>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</si>
  <si>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</si>
  <si>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</si>
  <si>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</si>
  <si>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</si>
  <si>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</si>
  <si>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</si>
  <si>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</si>
  <si>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</si>
  <si>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</si>
  <si>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</si>
  <si>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</si>
  <si>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</si>
  <si>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</si>
  <si>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</si>
  <si>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</si>
  <si>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</si>
  <si>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</si>
  <si>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</si>
  <si>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</si>
  <si>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</si>
  <si>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</si>
  <si>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</si>
  <si>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</si>
  <si>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</si>
  <si>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</si>
  <si>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</si>
  <si>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</si>
  <si>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</si>
  <si>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</si>
  <si>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</si>
  <si>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</si>
  <si>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</si>
  <si>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</si>
  <si>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</si>
  <si>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</si>
  <si>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</si>
  <si>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</si>
  <si>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</si>
  <si>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</si>
  <si>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volante tipo alavanca</t>
  </si>
  <si>
    <t>44.03.310</t>
  </si>
  <si>
    <t>Torneira de mesa para lavatório, acionamento hidromecânico, com registro integrado regulador de vazão, em latão cromado, DN= 1/2´</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</si>
  <si>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</si>
  <si>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</si>
  <si>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</si>
  <si>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</si>
  <si>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</si>
  <si>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</si>
  <si>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</si>
  <si>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</si>
  <si>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</si>
  <si>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</si>
  <si>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</si>
  <si>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</si>
  <si>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</si>
  <si>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</si>
  <si>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</si>
  <si>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</si>
  <si>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</si>
  <si>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</si>
  <si>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</si>
  <si>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</si>
  <si>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</si>
  <si>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</si>
  <si>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44.03.480</t>
  </si>
  <si>
    <t>Torneira de mesa para lavatório compacta, acionamento hidromecânico, em latão cromado, DN= 1/2´</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</si>
  <si>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</si>
  <si>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</si>
  <si>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</si>
  <si>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</si>
  <si>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</si>
  <si>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</si>
  <si>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</si>
  <si>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</si>
  <si>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</si>
  <si>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</si>
  <si>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</si>
  <si>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</si>
  <si>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</si>
  <si>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</si>
  <si>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</si>
  <si>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</si>
  <si>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</si>
  <si>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</si>
  <si>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</si>
  <si>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</si>
  <si>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</si>
  <si>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</si>
  <si>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</si>
  <si>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</si>
  <si>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</si>
  <si>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</si>
  <si>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</si>
  <si>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</si>
  <si>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</si>
  <si>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</si>
  <si>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</si>
  <si>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</si>
  <si>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</si>
  <si>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</si>
  <si>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</si>
  <si>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</si>
  <si>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</si>
  <si>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</si>
  <si>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</si>
  <si>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</si>
  <si>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</si>
  <si>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</si>
  <si>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</si>
  <si>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</si>
  <si>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</si>
  <si>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</si>
  <si>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</si>
  <si>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</si>
  <si>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</si>
  <si>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</si>
  <si>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</si>
  <si>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</si>
  <si>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</si>
  <si>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</si>
  <si>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</si>
  <si>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</si>
  <si>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</si>
  <si>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</si>
  <si>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</si>
  <si>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</si>
  <si>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</si>
  <si>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</si>
  <si>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</si>
  <si>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</si>
  <si>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</si>
  <si>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</si>
  <si>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</si>
  <si>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</si>
  <si>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</si>
  <si>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</si>
  <si>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</si>
  <si>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</si>
  <si>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</si>
  <si>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</si>
  <si>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</si>
  <si>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</si>
  <si>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</si>
  <si>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</si>
  <si>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</si>
  <si>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</si>
  <si>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</si>
  <si>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</si>
  <si>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</si>
  <si>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</si>
  <si>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</si>
  <si>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</si>
  <si>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</si>
  <si>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</si>
  <si>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</si>
  <si>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</si>
  <si>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</si>
  <si>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</si>
  <si>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</si>
  <si>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</si>
  <si>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</si>
  <si>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</si>
  <si>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</si>
  <si>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</si>
  <si>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</si>
  <si>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</si>
  <si>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</si>
  <si>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</si>
  <si>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</si>
  <si>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</si>
  <si>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</si>
  <si>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</si>
  <si>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</si>
  <si>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</si>
  <si>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</si>
  <si>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</si>
  <si>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</si>
  <si>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</si>
  <si>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</si>
  <si>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</si>
  <si>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</si>
  <si>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</si>
  <si>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</si>
  <si>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</si>
  <si>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</si>
  <si>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</si>
  <si>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</si>
  <si>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</si>
  <si>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</si>
  <si>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</si>
  <si>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</si>
  <si>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</si>
  <si>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</si>
  <si>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</si>
  <si>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</si>
  <si>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</si>
  <si>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</si>
  <si>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</si>
  <si>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</si>
  <si>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</si>
  <si>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</si>
  <si>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</si>
  <si>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</si>
  <si>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</si>
  <si>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</si>
  <si>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</si>
  <si>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</si>
  <si>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</si>
  <si>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</si>
  <si>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</si>
  <si>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</si>
  <si>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</si>
  <si>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</si>
  <si>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</si>
  <si>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</si>
  <si>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</si>
  <si>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</si>
  <si>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</si>
  <si>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</si>
  <si>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</si>
  <si>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</si>
  <si>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</si>
  <si>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</si>
  <si>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</si>
  <si>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</si>
  <si>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</si>
  <si>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</si>
  <si>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</si>
  <si>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</si>
  <si>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</si>
  <si>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</si>
  <si>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</si>
  <si>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</si>
  <si>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</si>
  <si>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</si>
  <si>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</si>
  <si>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</si>
  <si>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</si>
  <si>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</si>
  <si>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</si>
  <si>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</si>
  <si>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</si>
  <si>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</si>
  <si>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</si>
  <si>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</si>
  <si>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</si>
  <si>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</si>
  <si>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</si>
  <si>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</si>
  <si>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</si>
  <si>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</si>
  <si>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</si>
  <si>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</si>
  <si>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</si>
  <si>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</si>
  <si>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</si>
  <si>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</si>
  <si>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</si>
  <si>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</si>
  <si>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</si>
  <si>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</si>
  <si>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</si>
  <si>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</si>
  <si>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</si>
  <si>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</si>
  <si>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</si>
  <si>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</si>
  <si>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</si>
  <si>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</si>
  <si>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</si>
  <si>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</si>
  <si>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</si>
  <si>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</si>
  <si>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</si>
  <si>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</si>
  <si>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</si>
  <si>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</si>
  <si>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</si>
  <si>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</si>
  <si>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</si>
  <si>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</si>
  <si>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</si>
  <si>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</si>
  <si>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</si>
  <si>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</si>
  <si>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</si>
  <si>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</si>
  <si>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</si>
  <si>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</si>
  <si>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</si>
  <si>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</si>
  <si>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</si>
  <si>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</si>
  <si>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</si>
  <si>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</si>
  <si>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</si>
  <si>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</si>
  <si>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</si>
  <si>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</si>
  <si>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</si>
  <si>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</si>
  <si>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</si>
  <si>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</si>
  <si>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</si>
  <si>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</si>
  <si>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</si>
  <si>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</si>
  <si>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</si>
  <si>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</si>
  <si>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</si>
  <si>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</si>
  <si>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</si>
  <si>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</si>
  <si>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</si>
  <si>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</si>
  <si>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</si>
  <si>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</si>
  <si>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</si>
  <si>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</si>
  <si>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</si>
  <si>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</si>
  <si>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</si>
  <si>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</si>
  <si>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</si>
  <si>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</si>
  <si>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</si>
  <si>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</si>
  <si>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</si>
  <si>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</si>
  <si>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</si>
  <si>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</si>
  <si>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</si>
  <si>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</si>
  <si>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</si>
  <si>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</si>
  <si>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</si>
  <si>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</si>
  <si>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</si>
  <si>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</si>
  <si>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</si>
  <si>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</si>
  <si>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</si>
  <si>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</si>
  <si>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</si>
  <si>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</si>
  <si>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</si>
  <si>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</si>
  <si>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</si>
  <si>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</si>
  <si>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</si>
  <si>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</si>
  <si>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</si>
  <si>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</si>
  <si>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</si>
  <si>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</si>
  <si>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</si>
  <si>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</si>
  <si>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</si>
  <si>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</si>
  <si>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</si>
  <si>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</si>
  <si>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</si>
  <si>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</si>
  <si>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</si>
  <si>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</si>
  <si>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</si>
  <si>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</si>
  <si>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</si>
  <si>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</si>
  <si>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</si>
  <si>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</si>
  <si>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</si>
  <si>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</si>
  <si>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</si>
  <si>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</si>
  <si>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</si>
  <si>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</si>
  <si>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</si>
  <si>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</si>
  <si>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</si>
  <si>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</si>
  <si>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</si>
  <si>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</si>
  <si>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</si>
  <si>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</si>
  <si>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</si>
  <si>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</si>
  <si>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</si>
  <si>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</si>
  <si>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</si>
  <si>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</si>
  <si>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</si>
  <si>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</si>
  <si>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</si>
  <si>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</si>
  <si>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</si>
  <si>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</si>
  <si>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</si>
  <si>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</si>
  <si>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</si>
  <si>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</si>
  <si>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</si>
  <si>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</si>
  <si>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</si>
  <si>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</si>
  <si>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</si>
  <si>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</si>
  <si>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</si>
  <si>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</si>
  <si>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</si>
  <si>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</si>
  <si>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</si>
  <si>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</si>
  <si>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</si>
  <si>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</si>
  <si>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</si>
  <si>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</si>
  <si>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</si>
  <si>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</si>
  <si>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</si>
  <si>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</si>
  <si>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</si>
  <si>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</si>
  <si>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</si>
  <si>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</si>
  <si>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</si>
  <si>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</si>
  <si>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</si>
  <si>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</si>
  <si>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</si>
  <si>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</si>
  <si>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</si>
  <si>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</si>
  <si>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</si>
  <si>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</si>
  <si>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</si>
  <si>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</si>
  <si>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</si>
  <si>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</si>
  <si>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</si>
  <si>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</si>
  <si>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</si>
  <si>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</si>
  <si>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</si>
  <si>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</si>
  <si>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</si>
  <si>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</si>
  <si>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</si>
  <si>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</si>
  <si>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</si>
  <si>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</si>
  <si>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</si>
  <si>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</si>
  <si>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</si>
  <si>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</si>
  <si>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</si>
  <si>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</si>
  <si>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</si>
  <si>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</si>
  <si>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</si>
  <si>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</si>
  <si>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</si>
  <si>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</si>
  <si>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</si>
  <si>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</si>
  <si>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</si>
  <si>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</si>
  <si>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</si>
  <si>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</si>
  <si>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</si>
  <si>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</si>
  <si>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</si>
  <si>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</si>
  <si>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</si>
  <si>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</si>
  <si>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</si>
  <si>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</si>
  <si>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</si>
  <si>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</si>
  <si>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</si>
  <si>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</si>
  <si>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</si>
  <si>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</si>
  <si>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</si>
  <si>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</si>
  <si>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</si>
  <si>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</si>
  <si>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</si>
  <si>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</si>
  <si>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</si>
  <si>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</si>
  <si>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</si>
  <si>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</si>
  <si>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</si>
  <si>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</si>
  <si>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</si>
  <si>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</si>
  <si>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</si>
  <si>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</si>
  <si>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</si>
  <si>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</si>
  <si>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</si>
  <si>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</si>
  <si>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</si>
  <si>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</si>
  <si>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</si>
  <si>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</si>
  <si>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</si>
  <si>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</si>
  <si>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</si>
  <si>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</si>
  <si>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</si>
  <si>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</si>
  <si>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</si>
  <si>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</si>
  <si>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</si>
  <si>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</si>
  <si>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</si>
  <si>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</si>
  <si>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</si>
  <si>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</si>
  <si>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</si>
  <si>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</si>
  <si>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</si>
  <si>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</si>
  <si>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</si>
  <si>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</si>
  <si>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</si>
  <si>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</si>
  <si>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</si>
  <si>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</si>
  <si>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</si>
  <si>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</si>
  <si>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</si>
  <si>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</si>
  <si>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</si>
  <si>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</si>
  <si>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</si>
  <si>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</si>
  <si>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</si>
  <si>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</si>
  <si>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</si>
  <si>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</si>
  <si>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</si>
  <si>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</si>
  <si>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</si>
  <si>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</si>
  <si>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</si>
  <si>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</si>
  <si>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</si>
  <si>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</si>
  <si>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</si>
  <si>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</si>
  <si>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</si>
  <si>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</si>
  <si>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</si>
  <si>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</si>
  <si>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</si>
  <si>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</si>
  <si>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</si>
  <si>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</si>
  <si>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</si>
  <si>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</si>
  <si>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</si>
  <si>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</si>
  <si>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</si>
  <si>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</si>
  <si>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</si>
  <si>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</si>
  <si>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</si>
  <si>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</si>
  <si>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</si>
  <si>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</si>
  <si>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</si>
  <si>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</si>
  <si>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</si>
  <si>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</si>
  <si>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</si>
  <si>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</si>
  <si>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</si>
  <si>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</si>
  <si>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</si>
  <si>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</si>
  <si>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</si>
  <si>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</si>
  <si>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</si>
  <si>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</si>
  <si>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</si>
  <si>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</si>
  <si>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</si>
  <si>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</si>
  <si>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</si>
  <si>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</si>
  <si>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</si>
  <si>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</si>
  <si>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</si>
  <si>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</si>
  <si>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</si>
  <si>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</si>
  <si>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</si>
  <si>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</si>
  <si>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</si>
  <si>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</si>
  <si>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</si>
  <si>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</si>
  <si>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</si>
  <si>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</si>
  <si>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</si>
  <si>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</si>
  <si>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</si>
  <si>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</si>
  <si>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</si>
  <si>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</si>
  <si>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</si>
  <si>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</si>
  <si>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</si>
  <si>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</si>
  <si>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</si>
  <si>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</si>
  <si>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</si>
  <si>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</si>
  <si>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</si>
  <si>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</si>
  <si>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</si>
  <si>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</si>
  <si>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</si>
  <si>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</si>
  <si>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</si>
  <si>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</si>
  <si>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</si>
  <si>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</si>
  <si>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</si>
  <si>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</si>
  <si>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</si>
  <si>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</si>
  <si>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</si>
  <si>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</si>
  <si>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</si>
  <si>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</si>
  <si>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</si>
  <si>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</si>
  <si>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</si>
  <si>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</si>
  <si>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</si>
  <si>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</si>
  <si>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</si>
  <si>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</si>
  <si>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</si>
  <si>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</si>
  <si>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</si>
  <si>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</si>
  <si>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</si>
  <si>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</si>
  <si>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</si>
  <si>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</si>
  <si>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</si>
  <si>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</si>
  <si>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</si>
  <si>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</si>
  <si>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</si>
  <si>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</si>
  <si>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</si>
  <si>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</si>
  <si>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</si>
  <si>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</si>
  <si>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</si>
  <si>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</si>
  <si>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</si>
  <si>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</si>
  <si>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</si>
  <si>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</si>
  <si>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</si>
  <si>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</si>
  <si>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</si>
  <si>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</si>
  <si>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</si>
  <si>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</si>
  <si>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</si>
  <si>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</si>
  <si>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</si>
  <si>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</si>
  <si>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</si>
  <si>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</si>
  <si>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</si>
  <si>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</si>
  <si>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</si>
  <si>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</si>
  <si>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</si>
  <si>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</si>
  <si>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</si>
  <si>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</si>
  <si>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</si>
  <si>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</si>
  <si>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</si>
  <si>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</si>
  <si>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</si>
  <si>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</si>
  <si>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</si>
  <si>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</si>
  <si>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</si>
  <si>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</si>
  <si>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</si>
  <si>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</si>
  <si>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</si>
  <si>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</si>
  <si>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</si>
  <si>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</si>
  <si>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</si>
  <si>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</si>
  <si>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</si>
  <si>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</si>
  <si>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</si>
  <si>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</si>
  <si>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</si>
  <si>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</si>
  <si>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</si>
  <si>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</si>
  <si>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</si>
  <si>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</si>
  <si>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</si>
  <si>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</si>
  <si>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</si>
  <si>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</si>
  <si>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</si>
  <si>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</si>
  <si>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</si>
  <si>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</si>
  <si>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</si>
  <si>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</si>
  <si>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</si>
  <si>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</si>
  <si>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</si>
  <si>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</si>
  <si>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</si>
  <si>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</si>
  <si>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</si>
  <si>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</si>
  <si>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</si>
  <si>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</si>
  <si>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</si>
  <si>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</si>
  <si>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</si>
  <si>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</si>
  <si>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</si>
  <si>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</si>
  <si>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</si>
  <si>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</si>
  <si>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</si>
  <si>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</si>
  <si>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</si>
  <si>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</si>
  <si>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</si>
  <si>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</si>
  <si>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</si>
  <si>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</si>
  <si>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</si>
  <si>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</si>
  <si>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</si>
  <si>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</si>
  <si>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</si>
  <si>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</si>
  <si>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</si>
  <si>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</si>
  <si>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</si>
  <si>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</si>
  <si>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</si>
  <si>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</si>
  <si>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</si>
  <si>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</si>
  <si>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</si>
  <si>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</si>
  <si>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</si>
  <si>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</si>
  <si>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</si>
  <si>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</si>
  <si>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</si>
  <si>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</si>
  <si>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</si>
  <si>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</si>
  <si>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</si>
  <si>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</si>
  <si>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</si>
  <si>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</si>
  <si>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</si>
  <si>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</si>
  <si>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</si>
  <si>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</si>
  <si>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</si>
  <si>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</si>
  <si>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</si>
  <si>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</si>
  <si>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</si>
  <si>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</si>
  <si>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</si>
  <si>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</si>
  <si>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</si>
  <si>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</si>
  <si>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</si>
  <si>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</si>
  <si>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</si>
  <si>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</si>
  <si>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</si>
  <si>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</si>
  <si>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</si>
  <si>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</si>
  <si>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</si>
  <si>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</si>
  <si>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</si>
  <si>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</si>
  <si>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</si>
  <si>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</si>
  <si>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</si>
  <si>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</si>
  <si>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</si>
  <si>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</si>
  <si>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</si>
  <si>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</si>
  <si>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</si>
  <si>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</si>
  <si>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</si>
  <si>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</si>
  <si>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</si>
  <si>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</si>
  <si>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</si>
  <si>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</si>
  <si>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</si>
  <si>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</si>
  <si>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</si>
  <si>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</si>
  <si>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</si>
  <si>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</si>
  <si>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</si>
  <si>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</si>
  <si>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</si>
  <si>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</si>
  <si>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</si>
  <si>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</si>
  <si>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</si>
  <si>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</si>
  <si>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</si>
  <si>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</si>
  <si>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</si>
  <si>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</si>
  <si>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</si>
  <si>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</si>
  <si>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</si>
  <si>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</si>
  <si>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</si>
  <si>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</si>
  <si>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</si>
  <si>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</si>
  <si>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</si>
  <si>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</si>
  <si>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</si>
  <si>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</si>
  <si>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</si>
  <si>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</si>
  <si>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</si>
  <si>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</si>
  <si>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</si>
  <si>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</si>
  <si>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</si>
  <si>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</si>
  <si>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</si>
  <si>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</si>
  <si>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</si>
  <si>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</si>
  <si>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</si>
  <si>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</si>
  <si>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</si>
  <si>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</si>
  <si>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</si>
  <si>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</si>
  <si>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</si>
  <si>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</si>
  <si>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</si>
  <si>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</si>
  <si>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</si>
  <si>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</si>
  <si>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</si>
  <si>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</si>
  <si>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</si>
  <si>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</si>
  <si>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</si>
  <si>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</si>
  <si>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</si>
  <si>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</si>
  <si>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</si>
  <si>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</si>
  <si>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</si>
  <si>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</si>
  <si>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</si>
  <si>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</si>
  <si>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</si>
  <si>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</si>
  <si>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</si>
  <si>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</si>
  <si>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</si>
  <si>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</si>
  <si>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</si>
  <si>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</si>
  <si>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</si>
  <si>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</si>
  <si>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</si>
  <si>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</si>
  <si>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</si>
  <si>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</si>
  <si>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</si>
  <si>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</si>
  <si>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</si>
  <si>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</si>
  <si>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</si>
  <si>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</si>
  <si>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</si>
  <si>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</si>
  <si>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</si>
  <si>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</si>
  <si>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</si>
  <si>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</si>
  <si>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</si>
  <si>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</si>
  <si>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</si>
  <si>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</si>
  <si>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</si>
  <si>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</si>
  <si>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</si>
  <si>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</si>
  <si>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</si>
  <si>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</si>
  <si>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</si>
  <si>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</si>
  <si>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</si>
  <si>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</si>
  <si>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</si>
  <si>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</si>
  <si>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</si>
  <si>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</si>
  <si>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</si>
  <si>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</si>
  <si>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</si>
  <si>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</si>
  <si>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</si>
  <si>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</si>
  <si>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</si>
  <si>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</si>
  <si>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</si>
  <si>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</si>
  <si>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</si>
  <si>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</si>
  <si>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</si>
  <si>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</si>
  <si>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</si>
  <si>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</si>
  <si>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</si>
  <si>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</si>
  <si>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</si>
  <si>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</si>
  <si>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</si>
  <si>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</si>
  <si>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</si>
  <si>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</si>
  <si>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</si>
  <si>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</si>
  <si>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</si>
  <si>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</si>
  <si>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</si>
  <si>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</si>
  <si>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</si>
  <si>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</si>
  <si>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</si>
  <si>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</si>
  <si>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</si>
  <si>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</si>
  <si>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</si>
  <si>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</si>
  <si>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</si>
  <si>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</si>
  <si>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</si>
  <si>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</si>
  <si>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</si>
  <si>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</si>
  <si>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</si>
  <si>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</si>
  <si>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</si>
  <si>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</si>
  <si>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</si>
  <si>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</si>
  <si>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</si>
  <si>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</si>
  <si>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</si>
  <si>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</si>
  <si>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</si>
  <si>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</si>
  <si>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</si>
  <si>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</si>
  <si>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</si>
  <si>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</si>
  <si>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</si>
  <si>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</si>
  <si>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</si>
  <si>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</si>
  <si>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</si>
  <si>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</si>
  <si>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</si>
  <si>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</si>
  <si>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</si>
  <si>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</si>
  <si>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</si>
  <si>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</si>
  <si>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</si>
  <si>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</si>
  <si>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</si>
  <si>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</si>
  <si>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</si>
  <si>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</si>
  <si>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</si>
  <si>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</si>
  <si>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</si>
  <si>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</si>
  <si>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</si>
  <si>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</si>
  <si>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</si>
  <si>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</si>
  <si>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</si>
  <si>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</si>
  <si>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</si>
  <si>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</si>
  <si>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</si>
  <si>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</si>
  <si>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</si>
  <si>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</si>
  <si>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</si>
  <si>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</si>
  <si>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</si>
  <si>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</si>
  <si>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</si>
  <si>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</si>
  <si>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</si>
  <si>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</si>
  <si>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</si>
  <si>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</si>
  <si>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</si>
  <si>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</si>
  <si>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</si>
  <si>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</si>
  <si>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</si>
  <si>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</si>
  <si>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</si>
  <si>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</si>
  <si>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</si>
  <si>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</si>
  <si>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</si>
  <si>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</si>
  <si>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</si>
  <si>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</si>
  <si>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</si>
  <si>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</si>
  <si>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</si>
  <si>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</si>
  <si>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</si>
  <si>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</si>
  <si>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</si>
  <si>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</si>
  <si>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</si>
  <si>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</si>
  <si>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</si>
  <si>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</si>
  <si>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</si>
  <si>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</si>
  <si>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</si>
  <si>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</si>
  <si>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</si>
  <si>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</si>
  <si>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</si>
  <si>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</si>
  <si>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</si>
  <si>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</si>
  <si>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</si>
  <si>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</si>
  <si>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</si>
  <si>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</si>
  <si>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</si>
  <si>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</si>
  <si>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</si>
  <si>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</si>
  <si>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</si>
  <si>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</si>
  <si>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</si>
  <si>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</si>
  <si>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</si>
  <si>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</si>
  <si>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</si>
  <si>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</si>
  <si>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</si>
  <si>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</si>
  <si>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</si>
  <si>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</si>
  <si>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</si>
  <si>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</si>
  <si>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</si>
  <si>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</si>
  <si>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</si>
  <si>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</si>
  <si>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</si>
  <si>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</si>
  <si>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</si>
  <si>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</si>
  <si>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</si>
  <si>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</si>
  <si>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</si>
  <si>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</si>
  <si>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</si>
  <si>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</si>
  <si>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</si>
  <si>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</si>
  <si>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</si>
  <si>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</si>
  <si>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</si>
  <si>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</si>
  <si>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</si>
  <si>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</si>
  <si>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</si>
  <si>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</si>
  <si>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</si>
  <si>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</si>
  <si>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</si>
  <si>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</si>
  <si>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</si>
  <si>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</si>
  <si>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</si>
  <si>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</si>
  <si>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</si>
  <si>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</si>
  <si>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</si>
  <si>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</si>
  <si>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</si>
  <si>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</si>
  <si>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</si>
  <si>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</si>
  <si>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</si>
  <si>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</si>
  <si>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</si>
  <si>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</si>
  <si>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</si>
  <si>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</si>
  <si>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</si>
  <si>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</si>
  <si>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</si>
  <si>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</si>
  <si>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</si>
  <si>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</si>
  <si>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classe 150 libras para vapor e classe 600 libras para água, óleo e gás, DN= 1/2´</t>
  </si>
  <si>
    <t>47.07.020</t>
  </si>
  <si>
    <t>Válvula de esfera em aço carbono fundido, passagem plena, classe 150 libras para vapor e classe 600 libras para água, óleo e gás, DN= 3/4´</t>
  </si>
  <si>
    <t>47.07.030</t>
  </si>
  <si>
    <t>Válvula de esfera em aço carbono fundido, passagem plena, classe 150 libras para vapor e classe 600 libras para água, óleo e gás, DN= 1´</t>
  </si>
  <si>
    <t>47.07.031</t>
  </si>
  <si>
    <t>Válvula de esfera em aço carbono fundido, passagem plena, classe 150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</si>
  <si>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</si>
  <si>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</si>
  <si>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</si>
  <si>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</si>
  <si>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</si>
  <si>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</si>
  <si>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</si>
  <si>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</si>
  <si>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</si>
  <si>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</si>
  <si>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</si>
  <si>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</si>
  <si>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</si>
  <si>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</si>
  <si>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</si>
  <si>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</si>
  <si>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</si>
  <si>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</si>
  <si>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</si>
  <si>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</si>
  <si>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</si>
  <si>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</si>
  <si>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</si>
  <si>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</si>
  <si>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</si>
  <si>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</si>
  <si>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</si>
  <si>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</si>
  <si>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</si>
  <si>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</si>
  <si>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</si>
  <si>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</si>
  <si>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</si>
  <si>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</si>
  <si>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</si>
  <si>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</si>
  <si>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</si>
  <si>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</si>
  <si>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</si>
  <si>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</si>
  <si>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</si>
  <si>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</si>
  <si>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</si>
  <si>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</si>
  <si>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</si>
  <si>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</si>
  <si>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</si>
  <si>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</si>
  <si>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</si>
  <si>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</si>
  <si>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</si>
  <si>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</si>
  <si>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</si>
  <si>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</si>
  <si>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</si>
  <si>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</si>
  <si>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</si>
  <si>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</si>
  <si>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</si>
  <si>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</si>
  <si>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</si>
  <si>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</si>
  <si>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</si>
  <si>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</si>
  <si>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</si>
  <si>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</si>
  <si>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</si>
  <si>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</si>
  <si>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</si>
  <si>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</si>
  <si>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</si>
  <si>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</si>
  <si>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</si>
  <si>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</si>
  <si>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</si>
  <si>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</si>
  <si>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</si>
  <si>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</si>
  <si>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</si>
  <si>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</si>
  <si>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</si>
  <si>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</si>
  <si>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</si>
  <si>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</si>
  <si>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</si>
  <si>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</si>
  <si>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</si>
  <si>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</si>
  <si>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</si>
  <si>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</si>
  <si>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</si>
  <si>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</si>
  <si>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</si>
  <si>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</si>
  <si>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</si>
  <si>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</si>
  <si>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</si>
  <si>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</si>
  <si>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</si>
  <si>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</si>
  <si>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</si>
  <si>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</si>
  <si>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</si>
  <si>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</si>
  <si>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</si>
  <si>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</si>
  <si>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</si>
  <si>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</si>
  <si>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</si>
  <si>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</si>
  <si>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</si>
  <si>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</si>
  <si>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</si>
  <si>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</si>
  <si>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</si>
  <si>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</si>
  <si>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</si>
  <si>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</si>
  <si>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</si>
  <si>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</si>
  <si>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</si>
  <si>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</si>
  <si>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</si>
  <si>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</si>
  <si>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</si>
  <si>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</si>
  <si>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</si>
  <si>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</si>
  <si>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</si>
  <si>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</si>
  <si>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</si>
  <si>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</si>
  <si>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</si>
  <si>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</si>
  <si>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</si>
  <si>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</si>
  <si>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</si>
  <si>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</si>
  <si>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</si>
  <si>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</si>
  <si>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</si>
  <si>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</si>
  <si>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</si>
  <si>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</si>
  <si>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</si>
  <si>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</si>
  <si>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</si>
  <si>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</si>
  <si>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</si>
  <si>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</si>
  <si>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</si>
  <si>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</si>
  <si>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</si>
  <si>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</si>
  <si>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</si>
  <si>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</si>
  <si>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</si>
  <si>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</si>
  <si>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</si>
  <si>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</si>
  <si>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</si>
  <si>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</si>
  <si>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</si>
  <si>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</si>
  <si>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</si>
  <si>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premoldada com tampa em concreto, 40 x 40 x 35 cm</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</si>
  <si>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</si>
  <si>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</si>
  <si>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</si>
  <si>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</si>
  <si>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</si>
  <si>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</si>
  <si>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</si>
  <si>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</si>
  <si>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</si>
  <si>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</si>
  <si>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</si>
  <si>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</si>
  <si>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</si>
  <si>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</si>
  <si>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</si>
  <si>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</si>
  <si>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</si>
  <si>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</si>
  <si>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</si>
  <si>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</si>
  <si>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</si>
  <si>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</si>
  <si>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</si>
  <si>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</si>
  <si>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</si>
  <si>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</si>
  <si>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</si>
  <si>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</si>
  <si>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</si>
  <si>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</si>
  <si>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</si>
  <si>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</si>
  <si>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</si>
  <si>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</si>
  <si>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</si>
  <si>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</si>
  <si>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</si>
  <si>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</si>
  <si>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</si>
  <si>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250 (ruptura &gt; 250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</si>
  <si>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</si>
  <si>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</si>
  <si>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</si>
  <si>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</si>
  <si>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</si>
  <si>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</si>
  <si>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</si>
  <si>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</si>
  <si>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</si>
  <si>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</si>
  <si>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</si>
  <si>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</si>
  <si>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</si>
  <si>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</si>
  <si>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</si>
  <si>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</si>
  <si>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</si>
  <si>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</si>
  <si>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</si>
  <si>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</si>
  <si>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</si>
  <si>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</si>
  <si>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</si>
  <si>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</si>
  <si>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</si>
  <si>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</si>
  <si>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</si>
  <si>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</si>
  <si>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</si>
  <si>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</si>
  <si>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</si>
  <si>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</si>
  <si>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</si>
  <si>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</si>
  <si>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</si>
  <si>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</si>
  <si>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</si>
  <si>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</si>
  <si>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</si>
  <si>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</si>
  <si>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</si>
  <si>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</si>
  <si>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</si>
  <si>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</si>
  <si>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</si>
  <si>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</si>
  <si>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</si>
  <si>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</si>
  <si>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</si>
  <si>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</si>
  <si>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</si>
  <si>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</si>
  <si>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</si>
  <si>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</si>
  <si>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</si>
  <si>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</si>
  <si>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</si>
  <si>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</si>
  <si>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</si>
  <si>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</si>
  <si>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</si>
  <si>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</si>
  <si>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</si>
  <si>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</si>
  <si>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</si>
  <si>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</si>
  <si>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</si>
  <si>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</si>
  <si>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</si>
  <si>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</si>
  <si>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</si>
  <si>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</si>
  <si>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</si>
  <si>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</si>
  <si>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</si>
  <si>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</si>
  <si>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</si>
  <si>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</si>
  <si>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</si>
  <si>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</si>
  <si>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</si>
  <si>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</si>
  <si>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</si>
  <si>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</si>
  <si>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</si>
  <si>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</si>
  <si>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</si>
  <si>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</si>
  <si>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</si>
  <si>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</si>
  <si>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</si>
  <si>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</si>
  <si>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</si>
  <si>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</si>
  <si>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</si>
  <si>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</si>
  <si>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</si>
  <si>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</si>
  <si>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</si>
  <si>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</si>
  <si>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</si>
  <si>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</si>
  <si>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</si>
  <si>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</si>
  <si>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</si>
  <si>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</si>
  <si>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</si>
  <si>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</si>
  <si>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</si>
  <si>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</si>
  <si>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</si>
  <si>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</si>
  <si>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</si>
  <si>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</si>
  <si>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</si>
  <si>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</si>
  <si>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</si>
  <si>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</si>
  <si>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</si>
  <si>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</si>
  <si>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</si>
  <si>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</si>
  <si>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</si>
  <si>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</si>
  <si>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</si>
  <si>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</si>
  <si>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</si>
  <si>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</si>
  <si>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</si>
  <si>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</si>
  <si>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</si>
  <si>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</si>
  <si>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</si>
  <si>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</si>
  <si>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</si>
  <si>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</si>
  <si>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</si>
  <si>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</si>
  <si>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</si>
  <si>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</si>
  <si>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50.05.070</t>
  </si>
  <si>
    <t>Luminária para unidade centralizada pendente completa com lâmpadas fluorescentes compactas de 9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</si>
  <si>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</si>
  <si>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</si>
  <si>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</si>
  <si>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</si>
  <si>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</si>
  <si>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</si>
  <si>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</si>
  <si>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</si>
  <si>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</si>
  <si>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</si>
  <si>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</si>
  <si>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</si>
  <si>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</si>
  <si>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</si>
  <si>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50.05.260</t>
  </si>
  <si>
    <t>Bloco autônomo de iluminação de emergência com autonomia mínima de 1 hora, equipado com 2 lâmpadas de 11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</si>
  <si>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</si>
  <si>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</si>
  <si>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</si>
  <si>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</si>
  <si>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</si>
  <si>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</si>
  <si>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</si>
  <si>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</si>
  <si>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</si>
  <si>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</si>
  <si>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</si>
  <si>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</si>
  <si>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</si>
  <si>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</si>
  <si>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</si>
  <si>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</si>
  <si>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</si>
  <si>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</si>
  <si>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</si>
  <si>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</si>
  <si>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</si>
  <si>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</si>
  <si>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</si>
  <si>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</si>
  <si>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</si>
  <si>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</si>
  <si>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</si>
  <si>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</si>
  <si>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</si>
  <si>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</si>
  <si>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</si>
  <si>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</si>
  <si>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</si>
  <si>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</si>
  <si>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</si>
  <si>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</si>
  <si>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</si>
  <si>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</si>
  <si>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</si>
  <si>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</si>
  <si>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</si>
  <si>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</si>
  <si>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</si>
  <si>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</si>
  <si>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</si>
  <si>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</si>
  <si>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</si>
  <si>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</si>
  <si>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</si>
  <si>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</si>
  <si>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</si>
  <si>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</si>
  <si>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</si>
  <si>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</si>
  <si>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</si>
  <si>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</si>
  <si>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</si>
  <si>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</si>
  <si>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</si>
  <si>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</si>
  <si>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</si>
  <si>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</si>
  <si>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</si>
  <si>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</si>
  <si>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</si>
  <si>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</si>
  <si>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</si>
  <si>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</si>
  <si>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</si>
  <si>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</si>
  <si>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</si>
  <si>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</si>
  <si>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</si>
  <si>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</si>
  <si>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</si>
  <si>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</si>
  <si>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</si>
  <si>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</si>
  <si>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</si>
  <si>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</si>
  <si>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</si>
  <si>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</si>
  <si>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</si>
  <si>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</si>
  <si>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</si>
  <si>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</si>
  <si>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</si>
  <si>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</si>
  <si>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</si>
  <si>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</si>
  <si>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</si>
  <si>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</si>
  <si>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</si>
  <si>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</si>
  <si>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</si>
  <si>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</si>
  <si>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</si>
  <si>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</si>
  <si>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</si>
  <si>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</si>
  <si>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</si>
  <si>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</si>
  <si>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</si>
  <si>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</si>
  <si>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</si>
  <si>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</si>
  <si>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</si>
  <si>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</si>
  <si>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</si>
  <si>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</si>
  <si>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</si>
  <si>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</si>
  <si>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</si>
  <si>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</si>
  <si>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</si>
  <si>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</si>
  <si>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</si>
  <si>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</si>
  <si>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</si>
  <si>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</si>
  <si>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</si>
  <si>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</si>
  <si>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</si>
  <si>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</si>
  <si>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54.04.392</t>
  </si>
  <si>
    <t>Piso em placa de concreto permeável drenante, cor natural, com resina protetora</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</si>
  <si>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</si>
  <si>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</si>
  <si>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</si>
  <si>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</si>
  <si>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</si>
  <si>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</si>
  <si>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</si>
  <si>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</si>
  <si>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</si>
  <si>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</si>
  <si>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54.06.150</t>
  </si>
  <si>
    <t>Execução de perfil extrusado no local</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</si>
  <si>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</si>
  <si>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</si>
  <si>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</si>
  <si>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</si>
  <si>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</si>
  <si>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</si>
  <si>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</si>
  <si>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</si>
  <si>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</si>
  <si>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20 x 20 cm,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</si>
  <si>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</si>
  <si>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</si>
  <si>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</si>
  <si>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</si>
  <si>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</si>
  <si>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</si>
  <si>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</si>
  <si>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</si>
  <si>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</si>
  <si>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</si>
  <si>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</si>
  <si>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</si>
  <si>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</si>
  <si>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</si>
  <si>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</si>
  <si>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</si>
  <si>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</si>
  <si>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</si>
  <si>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</si>
  <si>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</si>
  <si>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</si>
  <si>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</si>
  <si>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</si>
  <si>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</si>
  <si>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</si>
  <si>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</si>
  <si>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</si>
  <si>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</si>
  <si>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</si>
  <si>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</si>
  <si>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</si>
  <si>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</si>
  <si>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</si>
  <si>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</si>
  <si>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</si>
  <si>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</si>
  <si>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</si>
  <si>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</si>
  <si>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</si>
  <si>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</si>
  <si>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</si>
  <si>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</si>
  <si>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</si>
  <si>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</si>
  <si>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</si>
  <si>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</si>
  <si>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</si>
  <si>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</si>
  <si>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</si>
  <si>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</si>
  <si>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</si>
  <si>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</si>
  <si>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</si>
  <si>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</si>
  <si>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</si>
  <si>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</si>
  <si>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</si>
  <si>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</si>
  <si>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</si>
  <si>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</si>
  <si>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</si>
  <si>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</si>
  <si>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</si>
  <si>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</si>
  <si>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</si>
  <si>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</si>
  <si>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</si>
  <si>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</si>
  <si>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</si>
  <si>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</si>
  <si>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</si>
  <si>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</si>
  <si>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</si>
  <si>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</si>
  <si>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</si>
  <si>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</si>
  <si>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</si>
  <si>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</si>
  <si>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</si>
  <si>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</si>
  <si>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</si>
  <si>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</si>
  <si>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</si>
  <si>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</si>
  <si>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</si>
  <si>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</si>
  <si>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</si>
  <si>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</si>
  <si>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</si>
  <si>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</si>
  <si>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</si>
  <si>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</si>
  <si>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</si>
  <si>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</si>
  <si>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</si>
  <si>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</si>
  <si>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</si>
  <si>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</si>
  <si>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</si>
  <si>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</si>
  <si>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</si>
  <si>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</si>
  <si>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</si>
  <si>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</si>
  <si>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</si>
  <si>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</si>
  <si>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</si>
  <si>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</si>
  <si>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</si>
  <si>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</si>
  <si>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</si>
  <si>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</si>
  <si>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</si>
  <si>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</si>
  <si>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</si>
  <si>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</si>
  <si>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</si>
  <si>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</si>
  <si>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</si>
  <si>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</si>
  <si>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</si>
  <si>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</si>
  <si>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</si>
  <si>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</si>
  <si>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</si>
  <si>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</si>
  <si>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</si>
  <si>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</si>
  <si>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</si>
  <si>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</si>
  <si>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</si>
  <si>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</si>
  <si>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</si>
  <si>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</si>
  <si>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</si>
  <si>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</si>
  <si>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</si>
  <si>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</si>
  <si>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</si>
  <si>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</si>
  <si>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</si>
  <si>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</si>
  <si>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</si>
  <si>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</si>
  <si>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</si>
  <si>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</si>
  <si>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</si>
  <si>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</si>
  <si>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</si>
  <si>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</si>
  <si>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</si>
  <si>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</si>
  <si>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</si>
  <si>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</si>
  <si>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</si>
  <si>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</si>
  <si>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</si>
  <si>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</si>
  <si>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</si>
  <si>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</si>
  <si>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</si>
  <si>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</si>
  <si>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</si>
  <si>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</si>
  <si>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</si>
  <si>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</si>
  <si>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</si>
  <si>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</si>
  <si>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</si>
  <si>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</si>
  <si>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</si>
  <si>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</si>
  <si>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</si>
  <si>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</si>
  <si>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</si>
  <si>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</si>
  <si>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</si>
  <si>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</si>
  <si>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</si>
  <si>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</si>
  <si>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</si>
  <si>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</si>
  <si>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</si>
  <si>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</si>
  <si>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</si>
  <si>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</si>
  <si>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35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</si>
  <si>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</si>
  <si>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</si>
  <si>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</si>
  <si>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</si>
  <si>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</si>
  <si>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</si>
  <si>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</si>
  <si>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</si>
  <si>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</si>
  <si>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</si>
  <si>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</si>
  <si>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</si>
  <si>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</si>
  <si>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</si>
  <si>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</si>
  <si>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 a 2-1/2"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</si>
  <si>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</si>
  <si>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</si>
  <si>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</si>
  <si>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</si>
  <si>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</si>
  <si>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</si>
  <si>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</si>
  <si>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</si>
  <si>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</si>
  <si>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</si>
  <si>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</si>
  <si>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</si>
  <si>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</si>
  <si>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</si>
  <si>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</si>
  <si>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</si>
  <si>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</si>
  <si>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</si>
  <si>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</si>
  <si>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</si>
  <si>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61.15.163</t>
  </si>
  <si>
    <t>Pressostato diferencial para utilização em sistema central de ar condicionado, controle de pressão diferencial 55 de 414 kPa</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</si>
  <si>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</si>
  <si>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</si>
  <si>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</si>
  <si>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</si>
  <si>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</si>
  <si>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</si>
  <si>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</si>
  <si>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</si>
  <si>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</si>
  <si>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</si>
  <si>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</si>
  <si>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</si>
  <si>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</si>
  <si>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</si>
  <si>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</si>
  <si>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</si>
  <si>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</si>
  <si>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</si>
  <si>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</si>
  <si>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</si>
  <si>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</si>
  <si>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</si>
  <si>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</si>
  <si>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</si>
  <si>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</si>
  <si>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</si>
  <si>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</si>
  <si>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</si>
  <si>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</si>
  <si>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</si>
  <si>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</si>
  <si>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</si>
  <si>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</si>
  <si>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</si>
  <si>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</si>
  <si>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</si>
  <si>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</si>
  <si>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</si>
  <si>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</si>
  <si>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</si>
  <si>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</si>
  <si>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</si>
  <si>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</si>
  <si>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</si>
  <si>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</si>
  <si>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</si>
  <si>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</si>
  <si>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</si>
  <si>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</si>
  <si>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</si>
  <si>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</si>
  <si>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</si>
  <si>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</si>
  <si>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</si>
  <si>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</si>
  <si>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</si>
  <si>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</si>
  <si>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</si>
  <si>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</si>
  <si>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</si>
  <si>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</si>
  <si>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</si>
  <si>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</si>
  <si>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</si>
  <si>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</si>
  <si>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</si>
  <si>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</si>
  <si>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</si>
  <si>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</si>
  <si>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</si>
  <si>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</si>
  <si>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</si>
  <si>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</si>
  <si>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</si>
  <si>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</si>
  <si>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</si>
  <si>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</si>
  <si>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</si>
  <si>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</si>
  <si>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</si>
  <si>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</si>
  <si>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</si>
  <si>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</si>
  <si>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</si>
  <si>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</si>
  <si>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</si>
  <si>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</si>
  <si>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</si>
  <si>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</si>
  <si>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</si>
  <si>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</si>
  <si>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</si>
  <si>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</si>
  <si>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</si>
  <si>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</si>
  <si>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</si>
  <si>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</si>
  <si>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</si>
  <si>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</si>
  <si>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</si>
  <si>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</si>
  <si>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</si>
  <si>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</si>
  <si>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</si>
  <si>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</si>
  <si>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</si>
  <si>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</si>
  <si>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</si>
  <si>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</si>
  <si>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</si>
  <si>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</si>
  <si>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</si>
  <si>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</si>
  <si>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</si>
  <si>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</si>
  <si>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</si>
  <si>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</si>
  <si>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</si>
  <si>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</si>
  <si>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</si>
  <si>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</si>
  <si>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</si>
  <si>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</si>
  <si>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</si>
  <si>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</si>
  <si>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</si>
  <si>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</si>
  <si>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</si>
  <si>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</si>
  <si>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</si>
  <si>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</si>
  <si>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</si>
  <si>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</si>
  <si>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</si>
  <si>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</si>
  <si>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</si>
  <si>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</si>
  <si>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</si>
  <si>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</si>
  <si>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</si>
  <si>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</si>
  <si>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</si>
  <si>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</si>
  <si>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</si>
  <si>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</si>
  <si>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</si>
  <si>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</si>
  <si>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</si>
  <si>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</si>
  <si>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</si>
  <si>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</si>
  <si>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</si>
  <si>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</si>
  <si>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</si>
  <si>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</si>
  <si>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</si>
  <si>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</si>
  <si>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</si>
  <si>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</si>
  <si>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</si>
  <si>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</si>
  <si>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</si>
  <si>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</si>
  <si>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</si>
  <si>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</si>
  <si>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</si>
  <si>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</si>
  <si>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</si>
  <si>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</si>
  <si>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</si>
  <si>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</si>
  <si>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</si>
  <si>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</si>
  <si>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</si>
  <si>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</si>
  <si>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</si>
  <si>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</si>
  <si>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</si>
  <si>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</si>
  <si>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</si>
  <si>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</si>
  <si>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</si>
  <si>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</si>
  <si>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</si>
  <si>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</si>
  <si>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</si>
  <si>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</si>
  <si>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</si>
  <si>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</si>
  <si>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</si>
  <si>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</si>
  <si>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</si>
  <si>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</si>
  <si>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</si>
  <si>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</si>
  <si>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</si>
  <si>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</si>
  <si>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</si>
  <si>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</si>
  <si>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</si>
  <si>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</si>
  <si>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</si>
  <si>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</si>
  <si>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</si>
  <si>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</si>
  <si>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</si>
  <si>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</si>
  <si>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</si>
  <si>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</si>
  <si>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</si>
  <si>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</si>
  <si>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</si>
  <si>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</si>
  <si>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</si>
  <si>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</si>
  <si>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</si>
  <si>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</si>
  <si>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</si>
  <si>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</si>
  <si>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</si>
  <si>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</si>
  <si>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</si>
  <si>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</si>
  <si>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</si>
  <si>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</si>
  <si>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</si>
  <si>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</si>
  <si>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</si>
  <si>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</si>
  <si>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</si>
  <si>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</si>
  <si>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</si>
  <si>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</si>
  <si>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</si>
  <si>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</si>
  <si>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</si>
  <si>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</si>
  <si>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</si>
  <si>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</si>
  <si>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</si>
  <si>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</si>
  <si>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</si>
  <si>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</si>
  <si>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</si>
  <si>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</si>
  <si>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</si>
  <si>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</si>
  <si>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</si>
  <si>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</si>
  <si>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</si>
  <si>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</si>
  <si>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</si>
  <si>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</si>
  <si>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</si>
  <si>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</si>
  <si>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</si>
  <si>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</si>
  <si>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</si>
  <si>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</si>
  <si>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</si>
  <si>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</si>
  <si>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</si>
  <si>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</si>
  <si>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</si>
  <si>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</si>
  <si>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</si>
  <si>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</si>
  <si>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</si>
  <si>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</si>
  <si>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</si>
  <si>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</si>
  <si>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</si>
  <si>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</si>
  <si>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</si>
  <si>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</si>
  <si>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</si>
  <si>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</si>
  <si>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</si>
  <si>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</si>
  <si>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</si>
  <si>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</si>
  <si>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</si>
  <si>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</si>
  <si>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</si>
  <si>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</si>
  <si>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</si>
  <si>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</si>
  <si>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</si>
  <si>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</si>
  <si>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</si>
  <si>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</si>
  <si>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</si>
  <si>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</si>
  <si>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</si>
  <si>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</si>
  <si>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</si>
  <si>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</si>
  <si>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</si>
  <si>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</si>
  <si>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</si>
  <si>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</si>
  <si>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</si>
  <si>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</si>
  <si>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</si>
  <si>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</si>
  <si>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</si>
  <si>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</si>
  <si>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</si>
  <si>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</si>
  <si>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Amplificador de potência para VHF e CATV-50 dB, frequência 40 a 550 MHz</t>
  </si>
  <si>
    <t>69.10.140</t>
  </si>
  <si>
    <t>Antena parabólica com captador de sinais e modulador de áudio e vídeo</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</si>
  <si>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</si>
  <si>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</si>
  <si>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</si>
  <si>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</si>
  <si>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</si>
  <si>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</si>
  <si>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</si>
  <si>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</si>
  <si>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</si>
  <si>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</si>
  <si>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</si>
  <si>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</si>
  <si>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</si>
  <si>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</si>
  <si>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</si>
  <si>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</si>
  <si>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</si>
  <si>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</si>
  <si>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</si>
  <si>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</si>
  <si>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</si>
  <si>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</si>
  <si>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</si>
  <si>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</si>
  <si>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</si>
  <si>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</si>
  <si>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</si>
  <si>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</si>
  <si>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</si>
  <si>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</si>
  <si>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</si>
  <si>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</si>
  <si>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</si>
  <si>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</si>
  <si>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</si>
  <si>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</si>
  <si>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</si>
  <si>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</si>
  <si>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</si>
  <si>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</si>
  <si>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</si>
  <si>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</si>
  <si>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</si>
  <si>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</si>
  <si>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</si>
  <si>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</si>
  <si>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</si>
  <si>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</si>
  <si>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</si>
  <si>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</si>
  <si>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</si>
  <si>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</si>
  <si>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</si>
  <si>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</si>
  <si>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70.01.001</t>
  </si>
  <si>
    <t>Faixa elevada para travessia de pedestres</t>
  </si>
  <si>
    <t>70.01.010</t>
  </si>
  <si>
    <t>Ondulação transversal - lombada tipo A</t>
  </si>
  <si>
    <t>70.01.011</t>
  </si>
  <si>
    <t>Ondulação transversal - lombada tipo B</t>
  </si>
  <si>
    <t>70.01.050</t>
  </si>
  <si>
    <t>Defensa semimaleavel simples</t>
  </si>
  <si>
    <t>70.01.060</t>
  </si>
  <si>
    <t>Terminal absorvedor de impacto não direcionável</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</si>
  <si>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</si>
  <si>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</si>
  <si>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</si>
  <si>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</si>
  <si>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</si>
  <si>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</si>
  <si>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</si>
  <si>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</si>
  <si>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</si>
  <si>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</si>
  <si>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</si>
  <si>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</si>
  <si>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</si>
  <si>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</si>
  <si>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</si>
  <si>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</si>
  <si>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</si>
  <si>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</si>
  <si>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</si>
  <si>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</si>
  <si>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</si>
  <si>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</si>
  <si>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</si>
  <si>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</si>
  <si>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</si>
  <si>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</si>
  <si>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</si>
  <si>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</si>
  <si>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</si>
  <si>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</si>
  <si>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</si>
  <si>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</si>
  <si>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</si>
  <si>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</si>
  <si>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</si>
  <si>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</si>
  <si>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</si>
  <si>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</si>
  <si>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</si>
  <si>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</si>
  <si>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</si>
  <si>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</si>
  <si>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</si>
  <si>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</si>
  <si>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</si>
  <si>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</si>
  <si>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</si>
  <si>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</si>
  <si>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</si>
  <si>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</si>
  <si>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</si>
  <si>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</si>
  <si>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</si>
  <si>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</si>
  <si>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</si>
  <si>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</si>
  <si>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</si>
  <si>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</si>
  <si>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</si>
  <si>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</si>
  <si>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</si>
  <si>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</si>
  <si>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</si>
  <si>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</si>
  <si>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</si>
  <si>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</si>
  <si>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</si>
  <si>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</si>
  <si>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</si>
  <si>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</si>
  <si>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</si>
  <si>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 rodas) refletivo</t>
  </si>
  <si>
    <t>70.06.010</t>
  </si>
  <si>
    <t>Tacha refletiva de vidro temperado</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</si>
  <si>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</si>
  <si>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</si>
  <si>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</si>
  <si>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</si>
  <si>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</si>
  <si>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</si>
  <si>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</si>
  <si>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</si>
  <si>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</si>
  <si>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</si>
  <si>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</si>
  <si>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</si>
  <si>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</si>
  <si>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</si>
  <si>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</si>
  <si>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</si>
  <si>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</si>
  <si>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</si>
  <si>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</si>
  <si>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</si>
  <si>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</si>
  <si>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</si>
  <si>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</si>
  <si>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</si>
  <si>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</si>
  <si>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</si>
  <si>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</si>
  <si>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</si>
  <si>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</si>
  <si>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</si>
  <si>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</si>
  <si>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</si>
  <si>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</si>
  <si>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</si>
  <si>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</si>
  <si>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</si>
  <si>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</si>
  <si>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</si>
  <si>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</si>
  <si>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</si>
  <si>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</si>
  <si>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</si>
  <si>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</si>
  <si>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</si>
  <si>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</si>
  <si>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</si>
  <si>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</si>
  <si>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</si>
  <si>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</si>
  <si>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</si>
  <si>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</si>
  <si>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</si>
  <si>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</si>
  <si>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</si>
  <si>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</si>
  <si>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</si>
  <si>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COBERTURA</t>
  </si>
  <si>
    <t>DESCRICAO DA COMPOSICAO</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</si>
  <si>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</si>
  <si>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</si>
  <si>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</si>
  <si>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</si>
  <si>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</si>
  <si>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</si>
  <si>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</si>
  <si>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</si>
  <si>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</si>
  <si>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</si>
  <si>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</si>
  <si>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</si>
  <si>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</si>
  <si>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</si>
  <si>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</si>
  <si>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</si>
  <si>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</si>
  <si>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</si>
  <si>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</si>
  <si>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</si>
  <si>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</si>
  <si>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</si>
  <si>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</si>
  <si>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</si>
  <si>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</si>
  <si>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</si>
  <si>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</si>
  <si>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</si>
  <si>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</si>
  <si>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</si>
  <si>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</si>
  <si>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</si>
  <si>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</si>
  <si>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</si>
  <si>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</si>
  <si>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</si>
  <si>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</si>
  <si>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</si>
  <si>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</si>
  <si>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</si>
  <si>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</si>
  <si>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</si>
  <si>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</si>
  <si>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</si>
  <si>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</si>
  <si>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</si>
  <si>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</si>
  <si>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</si>
  <si>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</si>
  <si>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</si>
  <si>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</si>
  <si>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</si>
  <si>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</si>
  <si>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</si>
  <si>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</si>
  <si>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</si>
  <si>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</si>
  <si>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</si>
  <si>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</si>
  <si>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</si>
  <si>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</si>
  <si>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</si>
  <si>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</si>
  <si>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</si>
  <si>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</si>
  <si>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</si>
  <si>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</si>
  <si>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</si>
  <si>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</si>
  <si>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</si>
  <si>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</si>
  <si>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</si>
  <si>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</si>
  <si>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</si>
  <si>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</si>
  <si>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</si>
  <si>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</si>
  <si>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</si>
  <si>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</si>
  <si>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</si>
  <si>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</si>
  <si>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</si>
  <si>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</si>
  <si>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</si>
  <si>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</si>
  <si>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</si>
  <si>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</si>
  <si>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</si>
  <si>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</si>
  <si>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</si>
  <si>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</si>
  <si>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</si>
  <si>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</si>
  <si>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</si>
  <si>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</si>
  <si>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</si>
  <si>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</si>
  <si>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</si>
  <si>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</si>
  <si>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</si>
  <si>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</si>
  <si>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</si>
  <si>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</si>
  <si>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</si>
  <si>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</si>
  <si>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</si>
  <si>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</si>
  <si>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</si>
  <si>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</si>
  <si>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</si>
  <si>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</si>
  <si>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</si>
  <si>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</si>
  <si>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</si>
  <si>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</si>
  <si>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</si>
  <si>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</si>
  <si>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</si>
  <si>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</si>
  <si>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</si>
  <si>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</si>
  <si>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</si>
  <si>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</si>
  <si>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</si>
  <si>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</si>
  <si>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</si>
  <si>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</si>
  <si>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</si>
  <si>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</si>
  <si>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</si>
  <si>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</si>
  <si>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</si>
  <si>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</si>
  <si>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</si>
  <si>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</si>
  <si>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</si>
  <si>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</si>
  <si>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</si>
  <si>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</si>
  <si>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</si>
  <si>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</si>
  <si>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</si>
  <si>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</si>
  <si>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</si>
  <si>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</si>
  <si>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</si>
  <si>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</si>
  <si>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</si>
  <si>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</si>
  <si>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</si>
  <si>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</si>
  <si>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</si>
  <si>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</si>
  <si>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</si>
  <si>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</si>
  <si>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</si>
  <si>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</si>
  <si>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</si>
  <si>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</si>
  <si>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</si>
  <si>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</si>
  <si>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</si>
  <si>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</si>
  <si>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</si>
  <si>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</si>
  <si>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</si>
  <si>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</si>
  <si>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</si>
  <si>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</si>
  <si>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</si>
  <si>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</si>
  <si>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</si>
  <si>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</si>
  <si>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</si>
  <si>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</si>
  <si>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</si>
  <si>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</si>
  <si>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</si>
  <si>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</si>
  <si>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</si>
  <si>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</si>
  <si>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</si>
  <si>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</si>
  <si>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</si>
  <si>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</si>
  <si>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</si>
  <si>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</si>
  <si>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</si>
  <si>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</si>
  <si>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</si>
  <si>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</si>
  <si>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</si>
  <si>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</si>
  <si>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</si>
  <si>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</si>
  <si>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</si>
  <si>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</si>
  <si>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</si>
  <si>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</si>
  <si>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</si>
  <si>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</si>
  <si>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</si>
  <si>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</si>
  <si>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</si>
  <si>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</si>
  <si>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</si>
  <si>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</si>
  <si>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</si>
  <si>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</si>
  <si>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</si>
  <si>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</si>
  <si>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</si>
  <si>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</si>
  <si>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</si>
  <si>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</si>
  <si>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</si>
  <si>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</si>
  <si>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</si>
  <si>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</si>
  <si>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</si>
  <si>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</si>
  <si>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</si>
  <si>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</si>
  <si>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</si>
  <si>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</si>
  <si>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</si>
  <si>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</si>
  <si>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</si>
  <si>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</si>
  <si>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</si>
  <si>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</si>
  <si>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</si>
  <si>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</si>
  <si>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</si>
  <si>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</si>
  <si>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</si>
  <si>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</si>
  <si>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</si>
  <si>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</si>
  <si>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</si>
  <si>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</si>
  <si>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</si>
  <si>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</si>
  <si>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</si>
  <si>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</si>
  <si>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</si>
  <si>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</si>
  <si>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</si>
  <si>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</si>
  <si>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</si>
  <si>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</si>
  <si>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</si>
  <si>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</si>
  <si>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</si>
  <si>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</si>
  <si>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</si>
  <si>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</si>
  <si>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</si>
  <si>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</si>
  <si>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</si>
  <si>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</si>
  <si>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</si>
  <si>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</si>
  <si>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</si>
  <si>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</si>
  <si>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</si>
  <si>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</si>
  <si>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</si>
  <si>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</si>
  <si>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</si>
  <si>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</si>
  <si>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</si>
  <si>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</si>
  <si>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</si>
  <si>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</si>
  <si>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</si>
  <si>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</si>
  <si>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</si>
  <si>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</si>
  <si>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</si>
  <si>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</si>
  <si>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</si>
  <si>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</si>
  <si>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</si>
  <si>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</si>
  <si>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</si>
  <si>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</si>
  <si>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</si>
  <si>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</si>
  <si>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</si>
  <si>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</si>
  <si>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</si>
  <si>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</si>
  <si>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</si>
  <si>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</si>
  <si>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</si>
  <si>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</si>
  <si>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</si>
  <si>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</si>
  <si>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</si>
  <si>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</si>
  <si>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</si>
  <si>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</si>
  <si>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</si>
  <si>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</si>
  <si>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</si>
  <si>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</si>
  <si>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</si>
  <si>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</si>
  <si>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</si>
  <si>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</si>
  <si>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</si>
  <si>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</si>
  <si>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</si>
  <si>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</si>
  <si>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</si>
  <si>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</si>
  <si>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</si>
  <si>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</si>
  <si>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</si>
  <si>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</si>
  <si>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</si>
  <si>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</si>
  <si>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</si>
  <si>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</si>
  <si>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</si>
  <si>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</si>
  <si>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</si>
  <si>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</si>
  <si>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</si>
  <si>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</si>
  <si>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</si>
  <si>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</si>
  <si>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</si>
  <si>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</si>
  <si>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</si>
  <si>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</si>
  <si>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</si>
  <si>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</si>
  <si>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</si>
  <si>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</si>
  <si>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</si>
  <si>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</si>
  <si>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</si>
  <si>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</si>
  <si>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</si>
  <si>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</si>
  <si>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</si>
  <si>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</si>
  <si>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</si>
  <si>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</si>
  <si>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</si>
  <si>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</si>
  <si>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</si>
  <si>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</si>
  <si>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</si>
  <si>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</si>
  <si>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</si>
  <si>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</si>
  <si>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</si>
  <si>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</si>
  <si>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</si>
  <si>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</si>
  <si>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</si>
  <si>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</si>
  <si>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</si>
  <si>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</si>
  <si>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</si>
  <si>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</si>
  <si>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</si>
  <si>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</si>
  <si>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</si>
  <si>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</si>
  <si>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</si>
  <si>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</si>
  <si>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</si>
  <si>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</si>
  <si>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</si>
  <si>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</si>
  <si>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</si>
  <si>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</si>
  <si>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</si>
  <si>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</si>
  <si>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</si>
  <si>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</si>
  <si>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</si>
  <si>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</si>
  <si>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</si>
  <si>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</si>
  <si>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</si>
  <si>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</si>
  <si>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</si>
  <si>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</si>
  <si>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</si>
  <si>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</si>
  <si>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</si>
  <si>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</si>
  <si>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</si>
  <si>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</si>
  <si>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</si>
  <si>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</si>
  <si>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</si>
  <si>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</si>
  <si>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</si>
  <si>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</si>
  <si>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</si>
  <si>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</si>
  <si>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</si>
  <si>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</si>
  <si>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</si>
  <si>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</si>
  <si>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</si>
  <si>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</si>
  <si>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</si>
  <si>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</si>
  <si>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</si>
  <si>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</si>
  <si>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</si>
  <si>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</si>
  <si>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</si>
  <si>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</si>
  <si>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</si>
  <si>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</si>
  <si>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</si>
  <si>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</si>
  <si>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</si>
  <si>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</si>
  <si>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</si>
  <si>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</si>
  <si>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</si>
  <si>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</si>
  <si>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</si>
  <si>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</si>
  <si>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</si>
  <si>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</si>
  <si>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</si>
  <si>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</si>
  <si>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</si>
  <si>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</si>
  <si>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</si>
  <si>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</si>
  <si>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</si>
  <si>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</si>
  <si>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</si>
  <si>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</si>
  <si>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</si>
  <si>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</si>
  <si>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</si>
  <si>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</si>
  <si>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</si>
  <si>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</si>
  <si>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</si>
  <si>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</si>
  <si>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</si>
  <si>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</si>
  <si>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</si>
  <si>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</si>
  <si>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</si>
  <si>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</si>
  <si>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</si>
  <si>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</si>
  <si>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</si>
  <si>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</si>
  <si>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</si>
  <si>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</si>
  <si>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</si>
  <si>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</si>
  <si>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</si>
  <si>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</si>
  <si>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</si>
  <si>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</si>
  <si>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</si>
  <si>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</si>
  <si>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</si>
  <si>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</si>
  <si>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</si>
  <si>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</si>
  <si>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</si>
  <si>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</si>
  <si>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</si>
  <si>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</si>
  <si>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</si>
  <si>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</si>
  <si>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</si>
  <si>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</si>
  <si>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</si>
  <si>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</si>
  <si>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</si>
  <si>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</si>
  <si>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</si>
  <si>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</si>
  <si>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</si>
  <si>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</si>
  <si>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</si>
  <si>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</si>
  <si>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</si>
  <si>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</si>
  <si>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</si>
  <si>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</si>
  <si>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</si>
  <si>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</si>
  <si>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</si>
  <si>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</si>
  <si>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</si>
  <si>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</si>
  <si>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</si>
  <si>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</si>
  <si>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</si>
  <si>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</si>
  <si>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</si>
  <si>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</si>
  <si>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</si>
  <si>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</si>
  <si>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</si>
  <si>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</si>
  <si>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</si>
  <si>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</si>
  <si>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</si>
  <si>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</si>
  <si>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</si>
  <si>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</si>
  <si>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</si>
  <si>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</si>
  <si>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</si>
  <si>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</si>
  <si>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</si>
  <si>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</si>
  <si>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</si>
  <si>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</si>
  <si>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</si>
  <si>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</si>
  <si>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</si>
  <si>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</si>
  <si>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</si>
  <si>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</si>
  <si>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</si>
  <si>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</si>
  <si>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</si>
  <si>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</si>
  <si>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</si>
  <si>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</si>
  <si>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</si>
  <si>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</si>
  <si>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</si>
  <si>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</si>
  <si>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</si>
  <si>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</si>
  <si>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</si>
  <si>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</si>
  <si>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</si>
  <si>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</si>
  <si>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</si>
  <si>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</si>
  <si>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</si>
  <si>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</si>
  <si>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</si>
  <si>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</si>
  <si>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</si>
  <si>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</si>
  <si>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</si>
  <si>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</si>
  <si>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</si>
  <si>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</si>
  <si>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</si>
  <si>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</si>
  <si>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</si>
  <si>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</si>
  <si>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</si>
  <si>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</si>
  <si>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</si>
  <si>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</si>
  <si>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</si>
  <si>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</si>
  <si>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</si>
  <si>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</si>
  <si>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</si>
  <si>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</si>
  <si>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</si>
  <si>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</si>
  <si>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</si>
  <si>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</si>
  <si>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</si>
  <si>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</si>
  <si>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</si>
  <si>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</si>
  <si>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</si>
  <si>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</si>
  <si>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</si>
  <si>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</si>
  <si>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</si>
  <si>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</si>
  <si>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</si>
  <si>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</si>
  <si>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</si>
  <si>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</si>
  <si>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</si>
  <si>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</si>
  <si>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</si>
  <si>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</si>
  <si>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</si>
  <si>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</si>
  <si>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</si>
  <si>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</si>
  <si>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</si>
  <si>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</si>
  <si>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</si>
  <si>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</si>
  <si>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</si>
  <si>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</si>
  <si>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</si>
  <si>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</si>
  <si>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</si>
  <si>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</si>
  <si>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</si>
  <si>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</si>
  <si>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</si>
  <si>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</si>
  <si>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</si>
  <si>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</si>
  <si>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</si>
  <si>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</si>
  <si>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</si>
  <si>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</si>
  <si>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</si>
  <si>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</si>
  <si>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</si>
  <si>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</si>
  <si>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</si>
  <si>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</si>
  <si>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</si>
  <si>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</si>
  <si>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</si>
  <si>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</si>
  <si>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</si>
  <si>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</si>
  <si>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</si>
  <si>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</si>
  <si>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</si>
  <si>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</si>
  <si>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</si>
  <si>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</si>
  <si>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</si>
  <si>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</si>
  <si>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</si>
  <si>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</si>
  <si>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</si>
  <si>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</si>
  <si>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</si>
  <si>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</si>
  <si>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</si>
  <si>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</si>
  <si>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</si>
  <si>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</si>
  <si>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</si>
  <si>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</si>
  <si>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</si>
  <si>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</si>
  <si>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</si>
  <si>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</si>
  <si>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</si>
  <si>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</si>
  <si>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</si>
  <si>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</si>
  <si>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</si>
  <si>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</si>
  <si>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</si>
  <si>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</si>
  <si>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</si>
  <si>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</si>
  <si>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</si>
  <si>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</si>
  <si>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</si>
  <si>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</si>
  <si>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</si>
  <si>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</si>
  <si>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</si>
  <si>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</si>
  <si>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</si>
  <si>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</si>
  <si>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</si>
  <si>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</si>
  <si>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</si>
  <si>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</si>
  <si>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</si>
  <si>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</si>
  <si>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</si>
  <si>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</si>
  <si>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</si>
  <si>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</si>
  <si>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</si>
  <si>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</si>
  <si>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</si>
  <si>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</si>
  <si>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</si>
  <si>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</si>
  <si>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</si>
  <si>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</si>
  <si>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</si>
  <si>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</si>
  <si>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</si>
  <si>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</si>
  <si>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</si>
  <si>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</si>
  <si>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</si>
  <si>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</si>
  <si>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</si>
  <si>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</si>
  <si>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</si>
  <si>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</si>
  <si>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</si>
  <si>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</si>
  <si>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</si>
  <si>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</si>
  <si>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</si>
  <si>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</si>
  <si>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</si>
  <si>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</si>
  <si>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</si>
  <si>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</si>
  <si>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</si>
  <si>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</si>
  <si>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</si>
  <si>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</si>
  <si>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</si>
  <si>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</si>
  <si>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</si>
  <si>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</si>
  <si>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</si>
  <si>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</si>
  <si>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</si>
  <si>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</si>
  <si>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</si>
  <si>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</si>
  <si>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</si>
  <si>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</si>
  <si>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</si>
  <si>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</si>
  <si>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</si>
  <si>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</si>
  <si>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</si>
  <si>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</si>
  <si>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</si>
  <si>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</si>
  <si>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</si>
  <si>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</si>
  <si>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</si>
  <si>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</si>
  <si>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</si>
  <si>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</si>
  <si>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</si>
  <si>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</si>
  <si>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</si>
  <si>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</si>
  <si>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</si>
  <si>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</si>
  <si>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</si>
  <si>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</si>
  <si>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</si>
  <si>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</si>
  <si>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</si>
  <si>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</si>
  <si>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</si>
  <si>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</si>
  <si>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</si>
  <si>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</si>
  <si>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</si>
  <si>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</si>
  <si>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</si>
  <si>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</si>
  <si>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</si>
  <si>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</si>
  <si>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</si>
  <si>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</si>
  <si>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</si>
  <si>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</si>
  <si>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</si>
  <si>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</si>
  <si>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</si>
  <si>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</si>
  <si>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</si>
  <si>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</si>
  <si>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</si>
  <si>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</si>
  <si>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</si>
  <si>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</si>
  <si>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</si>
  <si>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</si>
  <si>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</si>
  <si>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</si>
  <si>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</si>
  <si>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</si>
  <si>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</si>
  <si>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</si>
  <si>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</si>
  <si>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</si>
  <si>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</si>
  <si>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</si>
  <si>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</si>
  <si>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</si>
  <si>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</si>
  <si>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</si>
  <si>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</si>
  <si>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</si>
  <si>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</si>
  <si>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</si>
  <si>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</si>
  <si>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</si>
  <si>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</si>
  <si>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</si>
  <si>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</si>
  <si>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</si>
  <si>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</si>
  <si>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</si>
  <si>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</si>
  <si>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</si>
  <si>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</si>
  <si>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</si>
  <si>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</si>
  <si>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</si>
  <si>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</si>
  <si>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</si>
  <si>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</si>
  <si>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</si>
  <si>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</si>
  <si>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</si>
  <si>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</si>
  <si>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</si>
  <si>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</si>
  <si>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</si>
  <si>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</si>
  <si>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</si>
  <si>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</si>
  <si>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</si>
  <si>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</si>
  <si>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</si>
  <si>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</si>
  <si>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</si>
  <si>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</si>
  <si>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</si>
  <si>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</si>
  <si>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</si>
  <si>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</si>
  <si>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</si>
  <si>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</si>
  <si>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</si>
  <si>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</si>
  <si>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</si>
  <si>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</si>
  <si>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</si>
  <si>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</si>
  <si>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</si>
  <si>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</si>
  <si>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</si>
  <si>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</si>
  <si>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</si>
  <si>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</si>
  <si>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</si>
  <si>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</si>
  <si>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</si>
  <si>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</si>
  <si>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</si>
  <si>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</si>
  <si>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</si>
  <si>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</si>
  <si>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</si>
  <si>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</si>
  <si>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</si>
  <si>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</si>
  <si>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</si>
  <si>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</si>
  <si>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</si>
  <si>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</si>
  <si>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</si>
  <si>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</si>
  <si>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</si>
  <si>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</si>
  <si>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</si>
  <si>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</si>
  <si>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</si>
  <si>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</si>
  <si>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</si>
  <si>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</si>
  <si>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</si>
  <si>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</si>
  <si>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</si>
  <si>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</si>
  <si>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</si>
  <si>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</si>
  <si>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</si>
  <si>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</si>
  <si>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</si>
  <si>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</si>
  <si>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</si>
  <si>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</si>
  <si>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</si>
  <si>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</si>
  <si>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</si>
  <si>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</si>
  <si>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</si>
  <si>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</si>
  <si>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</si>
  <si>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</si>
  <si>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</si>
  <si>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</si>
  <si>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</si>
  <si>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</si>
  <si>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</si>
  <si>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</si>
  <si>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</si>
  <si>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</si>
  <si>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</si>
  <si>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</si>
  <si>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</si>
  <si>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</si>
  <si>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</si>
  <si>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</si>
  <si>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</si>
  <si>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</si>
  <si>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</si>
  <si>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</si>
  <si>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</si>
  <si>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</si>
  <si>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</si>
  <si>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</si>
  <si>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</si>
  <si>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</si>
  <si>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</si>
  <si>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</si>
  <si>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</si>
  <si>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</si>
  <si>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</si>
  <si>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</si>
  <si>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</si>
  <si>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</si>
  <si>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</si>
  <si>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</si>
  <si>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</si>
  <si>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</si>
  <si>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</si>
  <si>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</si>
  <si>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</si>
  <si>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</si>
  <si>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</si>
  <si>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</si>
  <si>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</si>
  <si>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</si>
  <si>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</si>
  <si>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</si>
  <si>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</si>
  <si>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</si>
  <si>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</si>
  <si>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</si>
  <si>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</si>
  <si>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</si>
  <si>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</si>
  <si>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</si>
  <si>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</si>
  <si>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</si>
  <si>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</si>
  <si>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</si>
  <si>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</si>
  <si>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</si>
  <si>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</si>
  <si>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</si>
  <si>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</si>
  <si>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</si>
  <si>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</si>
  <si>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</si>
  <si>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</si>
  <si>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</si>
  <si>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</si>
  <si>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</si>
  <si>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</si>
  <si>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</si>
  <si>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</si>
  <si>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</si>
  <si>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</si>
  <si>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</si>
  <si>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</si>
  <si>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</si>
  <si>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</si>
  <si>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</si>
  <si>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</si>
  <si>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</si>
  <si>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</si>
  <si>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</si>
  <si>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</si>
  <si>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</si>
  <si>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</si>
  <si>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</si>
  <si>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</si>
  <si>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</si>
  <si>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</si>
  <si>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</si>
  <si>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</si>
  <si>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</si>
  <si>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</si>
  <si>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</si>
  <si>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</si>
  <si>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</si>
  <si>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</si>
  <si>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</si>
  <si>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</si>
  <si>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</si>
  <si>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</si>
  <si>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</si>
  <si>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</si>
  <si>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</si>
  <si>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</si>
  <si>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</si>
  <si>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</si>
  <si>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</si>
  <si>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</si>
  <si>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</si>
  <si>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</si>
  <si>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</si>
  <si>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</si>
  <si>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</si>
  <si>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</si>
  <si>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</si>
  <si>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</si>
  <si>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</si>
  <si>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</si>
  <si>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</si>
  <si>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</si>
  <si>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</si>
  <si>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</si>
  <si>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</si>
  <si>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</si>
  <si>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</si>
  <si>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</si>
  <si>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</si>
  <si>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</si>
  <si>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</si>
  <si>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</si>
  <si>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</si>
  <si>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</si>
  <si>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</si>
  <si>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</si>
  <si>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</si>
  <si>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</si>
  <si>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</si>
  <si>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</si>
  <si>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</si>
  <si>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</si>
  <si>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</si>
  <si>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</si>
  <si>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</si>
  <si>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</si>
  <si>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</si>
  <si>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</si>
  <si>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</si>
  <si>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</si>
  <si>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</si>
  <si>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</si>
  <si>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</si>
  <si>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</si>
  <si>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</si>
  <si>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</si>
  <si>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</si>
  <si>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</si>
  <si>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</si>
  <si>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</si>
  <si>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</si>
  <si>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</si>
  <si>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</si>
  <si>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</si>
  <si>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</si>
  <si>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</si>
  <si>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</si>
  <si>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</si>
  <si>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</si>
  <si>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</si>
  <si>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</si>
  <si>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</si>
  <si>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</si>
  <si>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</si>
  <si>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</si>
  <si>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</si>
  <si>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</si>
  <si>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</si>
  <si>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</si>
  <si>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</si>
  <si>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</si>
  <si>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</si>
  <si>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</si>
  <si>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</si>
  <si>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</si>
  <si>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</si>
  <si>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</si>
  <si>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</si>
  <si>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</si>
  <si>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</si>
  <si>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</si>
  <si>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</si>
  <si>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</si>
  <si>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</si>
  <si>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</si>
  <si>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</si>
  <si>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</si>
  <si>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</si>
  <si>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</si>
  <si>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</si>
  <si>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</si>
  <si>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</si>
  <si>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</si>
  <si>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</si>
  <si>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</si>
  <si>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</si>
  <si>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</si>
  <si>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</si>
  <si>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</si>
  <si>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</si>
  <si>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</si>
  <si>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</si>
  <si>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</si>
  <si>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</si>
  <si>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</si>
  <si>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</si>
  <si>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</si>
  <si>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</si>
  <si>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</si>
  <si>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</si>
  <si>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</si>
  <si>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</si>
  <si>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</si>
  <si>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</si>
  <si>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</si>
  <si>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</si>
  <si>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</si>
  <si>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</si>
  <si>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</si>
  <si>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</si>
  <si>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</si>
  <si>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</si>
  <si>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</si>
  <si>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</si>
  <si>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</si>
  <si>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</si>
  <si>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</si>
  <si>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</si>
  <si>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</si>
  <si>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</si>
  <si>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</si>
  <si>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</si>
  <si>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</si>
  <si>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</si>
  <si>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</si>
  <si>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</si>
  <si>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</si>
  <si>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</si>
  <si>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</si>
  <si>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</si>
  <si>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</si>
  <si>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</si>
  <si>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</si>
  <si>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</si>
  <si>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</si>
  <si>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</si>
  <si>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</si>
  <si>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</si>
  <si>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</si>
  <si>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</si>
  <si>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</si>
  <si>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</si>
  <si>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</si>
  <si>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</si>
  <si>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</si>
  <si>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</si>
  <si>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</si>
  <si>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</si>
  <si>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</si>
  <si>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</si>
  <si>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</si>
  <si>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</si>
  <si>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</si>
  <si>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</si>
  <si>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</si>
  <si>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</si>
  <si>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</si>
  <si>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</si>
  <si>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</si>
  <si>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</si>
  <si>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</si>
  <si>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</si>
  <si>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</si>
  <si>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</si>
  <si>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</si>
  <si>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</si>
  <si>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</si>
  <si>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</si>
  <si>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</si>
  <si>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</si>
  <si>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</si>
  <si>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</si>
  <si>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</si>
  <si>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</si>
  <si>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</si>
  <si>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</si>
  <si>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</si>
  <si>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</si>
  <si>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</si>
  <si>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</si>
  <si>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</si>
  <si>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</si>
  <si>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</si>
  <si>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</si>
  <si>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</si>
  <si>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</si>
  <si>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</si>
  <si>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</si>
  <si>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</si>
  <si>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</si>
  <si>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</si>
  <si>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</si>
  <si>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</si>
  <si>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</si>
  <si>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</si>
  <si>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</si>
  <si>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</si>
  <si>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</si>
  <si>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</si>
  <si>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</si>
  <si>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</si>
  <si>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</si>
  <si>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</si>
  <si>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</si>
  <si>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</si>
  <si>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</si>
  <si>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</si>
  <si>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</si>
  <si>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</si>
  <si>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</si>
  <si>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</si>
  <si>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</si>
  <si>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</si>
  <si>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</si>
  <si>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</si>
  <si>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</si>
  <si>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</si>
  <si>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</si>
  <si>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</si>
  <si>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</si>
  <si>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</si>
  <si>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</si>
  <si>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</si>
  <si>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</si>
  <si>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</si>
  <si>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</si>
  <si>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</si>
  <si>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</si>
  <si>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</si>
  <si>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</si>
  <si>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</si>
  <si>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</si>
  <si>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</si>
  <si>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</si>
  <si>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</si>
  <si>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</si>
  <si>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</si>
  <si>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</si>
  <si>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</si>
  <si>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</si>
  <si>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</si>
  <si>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</si>
  <si>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</si>
  <si>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</si>
  <si>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</si>
  <si>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</si>
  <si>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</si>
  <si>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</si>
  <si>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</si>
  <si>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</si>
  <si>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</si>
  <si>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</si>
  <si>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</si>
  <si>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</si>
  <si>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</si>
  <si>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</si>
  <si>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</si>
  <si>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</si>
  <si>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</si>
  <si>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</si>
  <si>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</si>
  <si>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</si>
  <si>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</si>
  <si>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</si>
  <si>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</si>
  <si>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</si>
  <si>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</si>
  <si>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</si>
  <si>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</si>
  <si>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</si>
  <si>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</si>
  <si>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</si>
  <si>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</si>
  <si>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</si>
  <si>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</si>
  <si>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</si>
  <si>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</si>
  <si>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</si>
  <si>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</si>
  <si>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</si>
  <si>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</si>
  <si>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</si>
  <si>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</si>
  <si>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</si>
  <si>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</si>
  <si>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</si>
  <si>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</si>
  <si>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</si>
  <si>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</si>
  <si>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</si>
  <si>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</si>
  <si>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</si>
  <si>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</si>
  <si>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</si>
  <si>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</si>
  <si>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</si>
  <si>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</si>
  <si>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</si>
  <si>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</si>
  <si>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</si>
  <si>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</si>
  <si>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</si>
  <si>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</si>
  <si>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</si>
  <si>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</si>
  <si>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</si>
  <si>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</si>
  <si>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</si>
  <si>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</si>
  <si>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</si>
  <si>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</si>
  <si>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</si>
  <si>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</si>
  <si>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</si>
  <si>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</si>
  <si>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</si>
  <si>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</si>
  <si>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</si>
  <si>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</si>
  <si>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</si>
  <si>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</si>
  <si>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</si>
  <si>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</si>
  <si>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</si>
  <si>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</si>
  <si>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</si>
  <si>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</si>
  <si>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</si>
  <si>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</si>
  <si>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</si>
  <si>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</si>
  <si>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</si>
  <si>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</si>
  <si>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</si>
  <si>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</si>
  <si>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</si>
  <si>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</si>
  <si>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</si>
  <si>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</si>
  <si>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</si>
  <si>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</si>
  <si>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</si>
  <si>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</si>
  <si>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</si>
  <si>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</si>
  <si>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</si>
  <si>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</si>
  <si>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</si>
  <si>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</si>
  <si>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</si>
  <si>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</si>
  <si>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</si>
  <si>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</si>
  <si>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</si>
  <si>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</si>
  <si>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</si>
  <si>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</si>
  <si>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</si>
  <si>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</si>
  <si>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</si>
  <si>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</si>
  <si>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</si>
  <si>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</si>
  <si>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</si>
  <si>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</si>
  <si>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</si>
  <si>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</si>
  <si>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</si>
  <si>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</si>
  <si>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</si>
  <si>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</si>
  <si>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</si>
  <si>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</si>
  <si>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</si>
  <si>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</si>
  <si>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</si>
  <si>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</si>
  <si>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</si>
  <si>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</si>
  <si>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</si>
  <si>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</si>
  <si>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</si>
  <si>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</si>
  <si>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</si>
  <si>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</si>
  <si>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</si>
  <si>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</si>
  <si>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</si>
  <si>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</si>
  <si>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</si>
  <si>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</si>
  <si>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</si>
  <si>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</si>
  <si>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</si>
  <si>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</si>
  <si>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</si>
  <si>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</si>
  <si>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</si>
  <si>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</si>
  <si>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</si>
  <si>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</si>
  <si>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</si>
  <si>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</si>
  <si>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</si>
  <si>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</si>
  <si>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</si>
  <si>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</si>
  <si>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</si>
  <si>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</si>
  <si>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</si>
  <si>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</si>
  <si>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</si>
  <si>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</si>
  <si>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</si>
  <si>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</si>
  <si>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</si>
  <si>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</si>
  <si>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</si>
  <si>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</si>
  <si>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</si>
  <si>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</si>
  <si>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</si>
  <si>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</si>
  <si>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</si>
  <si>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</si>
  <si>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</si>
  <si>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</si>
  <si>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</si>
  <si>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</si>
  <si>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</si>
  <si>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</si>
  <si>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</si>
  <si>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</si>
  <si>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</si>
  <si>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</si>
  <si>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</si>
  <si>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</si>
  <si>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</si>
  <si>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</si>
  <si>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</si>
  <si>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</si>
  <si>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</si>
  <si>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</si>
  <si>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</si>
  <si>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</si>
  <si>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</si>
  <si>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</si>
  <si>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</si>
  <si>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</si>
  <si>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</si>
  <si>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</si>
  <si>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</si>
  <si>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</si>
  <si>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</si>
  <si>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</si>
  <si>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</si>
  <si>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</si>
  <si>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</si>
  <si>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</si>
  <si>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</si>
  <si>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</si>
  <si>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</si>
  <si>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</si>
  <si>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</si>
  <si>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</si>
  <si>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</si>
  <si>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</si>
  <si>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</si>
  <si>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</si>
  <si>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</si>
  <si>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</si>
  <si>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</si>
  <si>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</si>
  <si>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</si>
  <si>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</si>
  <si>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</si>
  <si>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</si>
  <si>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</si>
  <si>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</si>
  <si>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</si>
  <si>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</si>
  <si>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</si>
  <si>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</si>
  <si>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</si>
  <si>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</si>
  <si>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</si>
  <si>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</si>
  <si>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</si>
  <si>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</si>
  <si>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</si>
  <si>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</si>
  <si>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</si>
  <si>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</si>
  <si>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</si>
  <si>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</si>
  <si>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</si>
  <si>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</si>
  <si>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</si>
  <si>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</si>
  <si>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</si>
  <si>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</si>
  <si>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</si>
  <si>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</si>
  <si>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</si>
  <si>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</si>
  <si>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</si>
  <si>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</si>
  <si>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</si>
  <si>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</si>
  <si>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</si>
  <si>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</si>
  <si>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</si>
  <si>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</si>
  <si>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</si>
  <si>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</si>
  <si>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</si>
  <si>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</si>
  <si>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</si>
  <si>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</si>
  <si>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</si>
  <si>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</si>
  <si>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</si>
  <si>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</si>
  <si>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</si>
  <si>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</si>
  <si>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</si>
  <si>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</si>
  <si>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</si>
  <si>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</si>
  <si>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</si>
  <si>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</si>
  <si>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</si>
  <si>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</si>
  <si>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</si>
  <si>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</si>
  <si>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</si>
  <si>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</si>
  <si>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</si>
  <si>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</si>
  <si>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</si>
  <si>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</si>
  <si>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</si>
  <si>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</si>
  <si>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</si>
  <si>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</si>
  <si>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</si>
  <si>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</si>
  <si>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</si>
  <si>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</si>
  <si>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</si>
  <si>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</si>
  <si>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</si>
  <si>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</si>
  <si>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</si>
  <si>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</si>
  <si>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</si>
  <si>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</si>
  <si>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</si>
  <si>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</si>
  <si>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</si>
  <si>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</si>
  <si>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</si>
  <si>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</si>
  <si>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</si>
  <si>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</si>
  <si>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</si>
  <si>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</si>
  <si>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</si>
  <si>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</si>
  <si>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</si>
  <si>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</si>
  <si>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</si>
  <si>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</si>
  <si>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</si>
  <si>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</si>
  <si>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</si>
  <si>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</si>
  <si>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</si>
  <si>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</si>
  <si>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</si>
  <si>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</si>
  <si>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</si>
  <si>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</si>
  <si>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</si>
  <si>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</si>
  <si>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</si>
  <si>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</si>
  <si>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</si>
  <si>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</si>
  <si>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</si>
  <si>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</si>
  <si>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</si>
  <si>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</si>
  <si>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</si>
  <si>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</si>
  <si>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</si>
  <si>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</si>
  <si>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</si>
  <si>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</si>
  <si>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</si>
  <si>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</si>
  <si>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</si>
  <si>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</si>
  <si>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</si>
  <si>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</si>
  <si>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</si>
  <si>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</si>
  <si>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</si>
  <si>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</si>
  <si>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</si>
  <si>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</si>
  <si>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</si>
  <si>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</si>
  <si>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</si>
  <si>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</si>
  <si>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</si>
  <si>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</si>
  <si>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</si>
  <si>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</si>
  <si>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</si>
  <si>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</si>
  <si>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</si>
  <si>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</si>
  <si>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</si>
  <si>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</si>
  <si>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</si>
  <si>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</si>
  <si>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</si>
  <si>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</si>
  <si>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</si>
  <si>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</si>
  <si>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</si>
  <si>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</si>
  <si>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</si>
  <si>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</si>
  <si>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</si>
  <si>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</si>
  <si>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</si>
  <si>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</si>
  <si>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</si>
  <si>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</si>
  <si>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</si>
  <si>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</si>
  <si>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</si>
  <si>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</si>
  <si>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</si>
  <si>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</si>
  <si>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</si>
  <si>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</si>
  <si>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</si>
  <si>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</si>
  <si>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</si>
  <si>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</si>
  <si>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</si>
  <si>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</si>
  <si>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</si>
  <si>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</si>
  <si>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</si>
  <si>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</si>
  <si>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</si>
  <si>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</si>
  <si>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</si>
  <si>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</si>
  <si>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</si>
  <si>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</si>
  <si>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</si>
  <si>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</si>
  <si>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</si>
  <si>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</si>
  <si>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</si>
  <si>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</si>
  <si>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</si>
  <si>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</si>
  <si>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</si>
  <si>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</si>
  <si>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</si>
  <si>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</si>
  <si>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</si>
  <si>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</si>
  <si>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</si>
  <si>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</si>
  <si>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</si>
  <si>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</si>
  <si>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</si>
  <si>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</si>
  <si>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</si>
  <si>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</si>
  <si>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</si>
  <si>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</si>
  <si>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</si>
  <si>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</si>
  <si>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</si>
  <si>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</si>
  <si>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</si>
  <si>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</si>
  <si>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</si>
  <si>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</si>
  <si>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</si>
  <si>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</si>
  <si>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</si>
  <si>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</si>
  <si>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</si>
  <si>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</si>
  <si>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</si>
  <si>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</si>
  <si>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</si>
  <si>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</si>
  <si>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</si>
  <si>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</si>
  <si>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</si>
  <si>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</si>
  <si>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</si>
  <si>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</si>
  <si>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</si>
  <si>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</si>
  <si>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</si>
  <si>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</si>
  <si>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</si>
  <si>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</si>
  <si>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</si>
  <si>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</si>
  <si>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</si>
  <si>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</si>
  <si>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</si>
  <si>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</si>
  <si>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</si>
  <si>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</si>
  <si>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</si>
  <si>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</si>
  <si>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</si>
  <si>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</si>
  <si>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</si>
  <si>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</si>
  <si>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</si>
  <si>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</si>
  <si>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</si>
  <si>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</si>
  <si>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</si>
  <si>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</si>
  <si>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</si>
  <si>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</si>
  <si>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</si>
  <si>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</si>
  <si>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</si>
  <si>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</si>
  <si>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</si>
  <si>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</si>
  <si>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</si>
  <si>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</si>
  <si>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</si>
  <si>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</si>
  <si>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</si>
  <si>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</si>
  <si>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</si>
  <si>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</si>
  <si>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</si>
  <si>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</si>
  <si>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</si>
  <si>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</si>
  <si>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</si>
  <si>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</si>
  <si>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</si>
  <si>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</si>
  <si>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</si>
  <si>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</si>
  <si>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</si>
  <si>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</si>
  <si>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</si>
  <si>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</si>
  <si>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</si>
  <si>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</si>
  <si>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</si>
  <si>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</si>
  <si>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</si>
  <si>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</si>
  <si>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</si>
  <si>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</si>
  <si>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</si>
  <si>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</si>
  <si>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</si>
  <si>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</si>
  <si>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</si>
  <si>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</si>
  <si>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</si>
  <si>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</si>
  <si>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</si>
  <si>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</si>
  <si>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</si>
  <si>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</si>
  <si>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</si>
  <si>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</si>
  <si>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</si>
  <si>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</si>
  <si>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</si>
  <si>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</si>
  <si>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</si>
  <si>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</si>
  <si>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</si>
  <si>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</si>
  <si>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</si>
  <si>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</si>
  <si>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</si>
  <si>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</si>
  <si>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</si>
  <si>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</si>
  <si>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</si>
  <si>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</si>
  <si>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</si>
  <si>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</si>
  <si>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</si>
  <si>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</si>
  <si>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</si>
  <si>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</si>
  <si>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</si>
  <si>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</si>
  <si>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</si>
  <si>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</si>
  <si>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</si>
  <si>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</si>
  <si>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</si>
  <si>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</si>
  <si>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</si>
  <si>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</si>
  <si>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</si>
  <si>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</si>
  <si>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</si>
  <si>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</si>
  <si>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</si>
  <si>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</si>
  <si>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</si>
  <si>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</si>
  <si>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</si>
  <si>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</si>
  <si>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</si>
  <si>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</si>
  <si>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</si>
  <si>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</si>
  <si>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</si>
  <si>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</si>
  <si>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</si>
  <si>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</si>
  <si>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</si>
  <si>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</si>
  <si>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</si>
  <si>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</si>
  <si>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</si>
  <si>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</si>
  <si>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</si>
  <si>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</si>
  <si>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</si>
  <si>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</si>
  <si>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</si>
  <si>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</si>
  <si>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</si>
  <si>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</si>
  <si>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</si>
  <si>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</si>
  <si>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</si>
  <si>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</si>
  <si>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</si>
  <si>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</si>
  <si>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</si>
  <si>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</si>
  <si>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</si>
  <si>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</si>
  <si>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</si>
  <si>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</si>
  <si>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</si>
  <si>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</si>
  <si>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</si>
  <si>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</si>
  <si>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</si>
  <si>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</si>
  <si>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</si>
  <si>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</si>
  <si>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</si>
  <si>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</si>
  <si>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</si>
  <si>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</si>
  <si>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</si>
  <si>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</si>
  <si>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</si>
  <si>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</si>
  <si>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</si>
  <si>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</si>
  <si>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</si>
  <si>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</si>
  <si>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</si>
  <si>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</si>
  <si>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</si>
  <si>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</si>
  <si>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</si>
  <si>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</si>
  <si>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</si>
  <si>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</si>
  <si>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</si>
  <si>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</si>
  <si>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</si>
  <si>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</si>
  <si>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</si>
  <si>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</si>
  <si>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</si>
  <si>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</si>
  <si>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</si>
  <si>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</si>
  <si>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</si>
  <si>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</si>
  <si>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</si>
  <si>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</si>
  <si>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</si>
  <si>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</si>
  <si>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</si>
  <si>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</si>
  <si>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</si>
  <si>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</si>
  <si>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</si>
  <si>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</si>
  <si>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</si>
  <si>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</si>
  <si>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</si>
  <si>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</si>
  <si>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</si>
  <si>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</si>
  <si>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</si>
  <si>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</si>
  <si>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</si>
  <si>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</si>
  <si>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</si>
  <si>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</si>
  <si>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</si>
  <si>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</si>
  <si>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</si>
  <si>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</si>
  <si>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</si>
  <si>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</si>
  <si>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</si>
  <si>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</si>
  <si>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</si>
  <si>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</si>
  <si>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</si>
  <si>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</si>
  <si>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</si>
  <si>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</si>
  <si>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</si>
  <si>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</si>
  <si>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</si>
  <si>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</si>
  <si>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</si>
  <si>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</si>
  <si>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</si>
  <si>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</si>
  <si>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</si>
  <si>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</si>
  <si>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</si>
  <si>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</si>
  <si>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</si>
  <si>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</si>
  <si>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</si>
  <si>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</si>
  <si>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</si>
  <si>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</si>
  <si>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</si>
  <si>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</si>
  <si>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</si>
  <si>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</si>
  <si>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</si>
  <si>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</si>
  <si>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</si>
  <si>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</si>
  <si>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</si>
  <si>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</si>
  <si>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</si>
  <si>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</si>
  <si>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</si>
  <si>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</si>
  <si>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</si>
  <si>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</si>
  <si>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</si>
  <si>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</si>
  <si>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</si>
  <si>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</si>
  <si>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</si>
  <si>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</si>
  <si>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</si>
  <si>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</si>
  <si>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</si>
  <si>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</si>
  <si>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</si>
  <si>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</si>
  <si>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</si>
  <si>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</si>
  <si>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</si>
  <si>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</si>
  <si>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</si>
  <si>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</si>
  <si>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</si>
  <si>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</si>
  <si>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</si>
  <si>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</si>
  <si>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</si>
  <si>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</si>
  <si>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</si>
  <si>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</si>
  <si>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</si>
  <si>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</si>
  <si>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</si>
  <si>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</si>
  <si>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</si>
  <si>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</si>
  <si>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</si>
  <si>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</si>
  <si>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</si>
  <si>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</si>
  <si>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</si>
  <si>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</si>
  <si>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</si>
  <si>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</si>
  <si>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</si>
  <si>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</si>
  <si>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</si>
  <si>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</si>
  <si>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</si>
  <si>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</si>
  <si>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</si>
  <si>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</si>
  <si>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</si>
  <si>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</si>
  <si>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</si>
  <si>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</si>
  <si>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</si>
  <si>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</si>
  <si>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</si>
  <si>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</si>
  <si>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</si>
  <si>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</si>
  <si>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</si>
  <si>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</si>
  <si>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</si>
  <si>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</si>
  <si>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</si>
  <si>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</si>
  <si>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</si>
  <si>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</si>
  <si>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</si>
  <si>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</si>
  <si>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</si>
  <si>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</si>
  <si>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</si>
  <si>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</si>
  <si>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</si>
  <si>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</si>
  <si>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</si>
  <si>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</si>
  <si>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</si>
  <si>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</si>
  <si>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</si>
  <si>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</si>
  <si>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</si>
  <si>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</si>
  <si>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</si>
  <si>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</si>
  <si>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</si>
  <si>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</si>
  <si>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</si>
  <si>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</si>
  <si>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</si>
  <si>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</si>
  <si>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</si>
  <si>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</si>
  <si>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</si>
  <si>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</si>
  <si>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</si>
  <si>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</si>
  <si>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</si>
  <si>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</si>
  <si>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</si>
  <si>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</si>
  <si>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</si>
  <si>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</si>
  <si>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</si>
  <si>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</si>
  <si>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</si>
  <si>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</si>
  <si>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</si>
  <si>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</si>
  <si>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</si>
  <si>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</si>
  <si>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</si>
  <si>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</si>
  <si>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</si>
  <si>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</si>
  <si>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</si>
  <si>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</si>
  <si>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</si>
  <si>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</si>
  <si>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</si>
  <si>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</si>
  <si>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</si>
  <si>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</si>
  <si>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</si>
  <si>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</si>
  <si>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</si>
  <si>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</si>
  <si>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</si>
  <si>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</si>
  <si>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</si>
  <si>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</si>
  <si>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</si>
  <si>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</si>
  <si>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</si>
  <si>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</si>
  <si>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</si>
  <si>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</si>
  <si>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</si>
  <si>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</si>
  <si>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</si>
  <si>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</si>
  <si>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</si>
  <si>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</si>
  <si>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</si>
  <si>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</si>
  <si>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</si>
  <si>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</si>
  <si>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</si>
  <si>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</si>
  <si>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</si>
  <si>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</si>
  <si>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</si>
  <si>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</si>
  <si>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</si>
  <si>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</si>
  <si>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</si>
  <si>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</si>
  <si>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</si>
  <si>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</si>
  <si>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</si>
  <si>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</si>
  <si>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</si>
  <si>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</si>
  <si>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</si>
  <si>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</si>
  <si>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</si>
  <si>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</si>
  <si>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</si>
  <si>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</si>
  <si>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</si>
  <si>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</si>
  <si>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</si>
  <si>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</si>
  <si>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</si>
  <si>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</si>
  <si>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</si>
  <si>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</si>
  <si>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</si>
  <si>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</si>
  <si>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</si>
  <si>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</si>
  <si>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</si>
  <si>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</si>
  <si>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</si>
  <si>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</si>
  <si>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</si>
  <si>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</si>
  <si>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</si>
  <si>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</si>
  <si>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</si>
  <si>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</si>
  <si>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</si>
  <si>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</si>
  <si>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</si>
  <si>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</si>
  <si>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</si>
  <si>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</si>
  <si>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</si>
  <si>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</si>
  <si>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</si>
  <si>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</si>
  <si>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</si>
  <si>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</si>
  <si>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</si>
  <si>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</si>
  <si>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</si>
  <si>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</si>
  <si>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</si>
  <si>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</si>
  <si>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</si>
  <si>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</si>
  <si>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</si>
  <si>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</si>
  <si>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</si>
  <si>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</si>
  <si>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</si>
  <si>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</si>
  <si>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</si>
  <si>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</si>
  <si>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</si>
  <si>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</si>
  <si>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</si>
  <si>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</si>
  <si>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</si>
  <si>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</si>
  <si>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</si>
  <si>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</si>
  <si>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</si>
  <si>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</si>
  <si>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</si>
  <si>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</si>
  <si>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</si>
  <si>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</si>
  <si>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</si>
  <si>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</si>
  <si>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</si>
  <si>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</si>
  <si>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</si>
  <si>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</si>
  <si>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</si>
  <si>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</si>
  <si>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</si>
  <si>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</si>
  <si>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</si>
  <si>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</si>
  <si>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</si>
  <si>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</si>
  <si>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</si>
  <si>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</si>
  <si>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</si>
  <si>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</si>
  <si>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</si>
  <si>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</si>
  <si>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</si>
  <si>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</si>
  <si>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</si>
  <si>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</si>
  <si>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</si>
  <si>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</si>
  <si>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</si>
  <si>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</si>
  <si>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</si>
  <si>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</si>
  <si>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</si>
  <si>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</si>
  <si>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</si>
  <si>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</si>
  <si>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</si>
  <si>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</si>
  <si>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</si>
  <si>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</si>
  <si>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</si>
  <si>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</si>
  <si>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</si>
  <si>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</si>
  <si>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</si>
  <si>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</si>
  <si>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</si>
  <si>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</si>
  <si>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</si>
  <si>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</si>
  <si>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</si>
  <si>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</si>
  <si>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</si>
  <si>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</si>
  <si>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</si>
  <si>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</si>
  <si>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</si>
  <si>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</si>
  <si>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</si>
  <si>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</si>
  <si>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</si>
  <si>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</si>
  <si>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</si>
  <si>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</si>
  <si>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</si>
  <si>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</si>
  <si>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</si>
  <si>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</si>
  <si>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</si>
  <si>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</si>
  <si>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</si>
  <si>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</si>
  <si>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</si>
  <si>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</si>
  <si>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</si>
  <si>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</si>
  <si>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</si>
  <si>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</si>
  <si>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</si>
  <si>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</si>
  <si>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</si>
  <si>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</si>
  <si>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</si>
  <si>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</si>
  <si>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</si>
  <si>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</si>
  <si>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</si>
  <si>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</si>
  <si>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</si>
  <si>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</si>
  <si>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</si>
  <si>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</si>
  <si>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</si>
  <si>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</si>
  <si>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</si>
  <si>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</si>
  <si>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</si>
  <si>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</si>
  <si>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</si>
  <si>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</si>
  <si>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</si>
  <si>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</si>
  <si>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</si>
  <si>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</si>
  <si>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</si>
  <si>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</si>
  <si>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</si>
  <si>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</si>
  <si>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</si>
  <si>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</si>
  <si>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</si>
  <si>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</si>
  <si>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</si>
  <si>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</si>
  <si>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</si>
  <si>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</si>
  <si>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</si>
  <si>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</si>
  <si>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</si>
  <si>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</si>
  <si>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</si>
  <si>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</si>
  <si>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</si>
  <si>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</si>
  <si>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</si>
  <si>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</si>
  <si>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</si>
  <si>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</si>
  <si>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</si>
  <si>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</si>
  <si>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</si>
  <si>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</si>
  <si>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</si>
  <si>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</si>
  <si>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</si>
  <si>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</si>
  <si>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</si>
  <si>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</si>
  <si>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</si>
  <si>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</si>
  <si>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</si>
  <si>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</si>
  <si>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</si>
  <si>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</si>
  <si>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</si>
  <si>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</si>
  <si>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</si>
  <si>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</si>
  <si>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</si>
  <si>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</si>
  <si>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</si>
  <si>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</si>
  <si>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</si>
  <si>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</si>
  <si>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</si>
  <si>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</si>
  <si>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</si>
  <si>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</si>
  <si>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</si>
  <si>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</si>
  <si>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</si>
  <si>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</si>
  <si>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</si>
  <si>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</si>
  <si>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</si>
  <si>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</si>
  <si>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</si>
  <si>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</si>
  <si>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</si>
  <si>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</si>
  <si>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</si>
  <si>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</si>
  <si>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</si>
  <si>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</si>
  <si>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</si>
  <si>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</si>
  <si>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</si>
  <si>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</si>
  <si>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</si>
  <si>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</si>
  <si>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</si>
  <si>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</si>
  <si>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</si>
  <si>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</si>
  <si>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</si>
  <si>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</si>
  <si>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</si>
  <si>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</si>
  <si>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</si>
  <si>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</si>
  <si>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</si>
  <si>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</si>
  <si>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</si>
  <si>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</si>
  <si>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</si>
  <si>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</si>
  <si>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</si>
  <si>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</si>
  <si>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</si>
  <si>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</si>
  <si>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</si>
  <si>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</si>
  <si>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</si>
  <si>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</si>
  <si>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</si>
  <si>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</si>
  <si>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</si>
  <si>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</si>
  <si>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</si>
  <si>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</si>
  <si>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</si>
  <si>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</si>
  <si>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</si>
  <si>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</si>
  <si>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</si>
  <si>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</si>
  <si>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</si>
  <si>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</si>
  <si>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</si>
  <si>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</si>
  <si>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</si>
  <si>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</si>
  <si>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</si>
  <si>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</si>
  <si>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</si>
  <si>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</si>
  <si>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</si>
  <si>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</si>
  <si>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</si>
  <si>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</si>
  <si>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</si>
  <si>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</si>
  <si>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</si>
  <si>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</si>
  <si>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</si>
  <si>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</si>
  <si>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</si>
  <si>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</si>
  <si>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</si>
  <si>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</si>
  <si>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</si>
  <si>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</si>
  <si>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</si>
  <si>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</si>
  <si>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</si>
  <si>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</si>
  <si>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</si>
  <si>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</si>
  <si>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</si>
  <si>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</si>
  <si>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</si>
  <si>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</si>
  <si>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</si>
  <si>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</si>
  <si>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</si>
  <si>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</si>
  <si>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</si>
  <si>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</si>
  <si>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</si>
  <si>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</si>
  <si>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</si>
  <si>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</si>
  <si>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</si>
  <si>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</si>
  <si>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</si>
  <si>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</si>
  <si>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</si>
  <si>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</si>
  <si>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</si>
  <si>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</si>
  <si>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</si>
  <si>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</si>
  <si>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</si>
  <si>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</si>
  <si>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</si>
  <si>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</si>
  <si>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</si>
  <si>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</si>
  <si>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</si>
  <si>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</si>
  <si>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</si>
  <si>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</si>
  <si>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</si>
  <si>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</si>
  <si>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</si>
  <si>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</si>
  <si>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</si>
  <si>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</si>
  <si>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</si>
  <si>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</si>
  <si>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</si>
  <si>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</si>
  <si>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</si>
  <si>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</si>
  <si>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</si>
  <si>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</si>
  <si>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</si>
  <si>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</si>
  <si>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</si>
  <si>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</si>
  <si>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</si>
  <si>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</si>
  <si>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</si>
  <si>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</si>
  <si>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</si>
  <si>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</si>
  <si>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</si>
  <si>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</si>
  <si>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</si>
  <si>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</si>
  <si>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</si>
  <si>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</si>
  <si>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</si>
  <si>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</si>
  <si>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</si>
  <si>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</si>
  <si>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</si>
  <si>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</si>
  <si>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</si>
  <si>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</si>
  <si>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</si>
  <si>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</si>
  <si>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</si>
  <si>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</si>
  <si>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</si>
  <si>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</si>
  <si>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</si>
  <si>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</si>
  <si>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</si>
  <si>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</si>
  <si>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</si>
  <si>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</si>
  <si>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</si>
  <si>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</si>
  <si>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</si>
  <si>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</si>
  <si>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</si>
  <si>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</si>
  <si>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</si>
  <si>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</si>
  <si>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</si>
  <si>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</si>
  <si>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</si>
  <si>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</si>
  <si>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</si>
  <si>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</si>
  <si>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</si>
  <si>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</si>
  <si>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</si>
  <si>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</si>
  <si>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</si>
  <si>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</si>
  <si>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</si>
  <si>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</si>
  <si>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</si>
  <si>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</si>
  <si>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</si>
  <si>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</si>
  <si>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</si>
  <si>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</si>
  <si>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</si>
  <si>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</si>
  <si>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</si>
  <si>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</si>
  <si>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</si>
  <si>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</si>
  <si>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</si>
  <si>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</si>
  <si>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</si>
  <si>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</si>
  <si>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</si>
  <si>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</si>
  <si>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</si>
  <si>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</si>
  <si>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</si>
  <si>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</si>
  <si>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</si>
  <si>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</si>
  <si>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</si>
  <si>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</si>
  <si>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</si>
  <si>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</si>
  <si>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</si>
  <si>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</si>
  <si>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</si>
  <si>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</si>
  <si>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</si>
  <si>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</si>
  <si>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</si>
  <si>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</si>
  <si>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</si>
  <si>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</si>
  <si>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</si>
  <si>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</si>
  <si>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</si>
  <si>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</si>
  <si>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</si>
  <si>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</si>
  <si>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</si>
  <si>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</si>
  <si>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</si>
  <si>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</si>
  <si>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</si>
  <si>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</si>
  <si>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</si>
  <si>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</si>
  <si>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</si>
  <si>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</si>
  <si>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</si>
  <si>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</si>
  <si>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</si>
  <si>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</si>
  <si>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</si>
  <si>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</si>
  <si>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</si>
  <si>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</si>
  <si>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</si>
  <si>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</si>
  <si>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</si>
  <si>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</si>
  <si>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</si>
  <si>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</si>
  <si>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</si>
  <si>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</si>
  <si>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</si>
  <si>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</si>
  <si>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</si>
  <si>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</si>
  <si>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</si>
  <si>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</si>
  <si>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</si>
  <si>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</si>
  <si>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</si>
  <si>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</si>
  <si>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</si>
  <si>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</si>
  <si>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</si>
  <si>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</si>
  <si>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</si>
  <si>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</si>
  <si>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</si>
  <si>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</si>
  <si>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</si>
  <si>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</si>
  <si>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</si>
  <si>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</si>
  <si>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</si>
  <si>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</si>
  <si>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</si>
  <si>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</si>
  <si>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</si>
  <si>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</si>
  <si>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</si>
  <si>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</si>
  <si>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</si>
  <si>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</si>
  <si>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</si>
  <si>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</si>
  <si>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</si>
  <si>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</si>
  <si>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</si>
  <si>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</si>
  <si>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</si>
  <si>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</si>
  <si>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</si>
  <si>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</si>
  <si>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</si>
  <si>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</si>
  <si>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</si>
  <si>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</si>
  <si>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</si>
  <si>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</si>
  <si>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</si>
  <si>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</si>
  <si>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</si>
  <si>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</si>
  <si>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</si>
  <si>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</si>
  <si>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</si>
  <si>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</si>
  <si>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</si>
  <si>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</si>
  <si>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</si>
  <si>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</si>
  <si>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</si>
  <si>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</si>
  <si>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</si>
  <si>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</si>
  <si>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</si>
  <si>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</si>
  <si>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</si>
  <si>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</si>
  <si>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</si>
  <si>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</si>
  <si>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</si>
  <si>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</si>
  <si>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</si>
  <si>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</si>
  <si>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</si>
  <si>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</si>
  <si>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</si>
  <si>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</si>
  <si>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</si>
  <si>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</si>
  <si>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</si>
  <si>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</si>
  <si>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</si>
  <si>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</si>
  <si>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</si>
  <si>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</si>
  <si>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</si>
  <si>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</si>
  <si>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</si>
  <si>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</si>
  <si>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</si>
  <si>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</si>
  <si>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</si>
  <si>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</si>
  <si>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</si>
  <si>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</si>
  <si>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</si>
  <si>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</si>
  <si>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</si>
  <si>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</si>
  <si>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</si>
  <si>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</si>
  <si>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</si>
  <si>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</si>
  <si>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</si>
  <si>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</si>
  <si>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</si>
  <si>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</si>
  <si>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</si>
  <si>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</si>
  <si>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</si>
  <si>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</si>
  <si>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</si>
  <si>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</si>
  <si>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</si>
  <si>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</si>
  <si>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</si>
  <si>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</si>
  <si>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</si>
  <si>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</si>
  <si>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</si>
  <si>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</si>
  <si>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</si>
  <si>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</si>
  <si>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</si>
  <si>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</si>
  <si>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</si>
  <si>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</si>
  <si>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</si>
  <si>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</si>
  <si>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</si>
  <si>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</si>
  <si>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</si>
  <si>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</si>
  <si>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</si>
  <si>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</si>
  <si>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</si>
  <si>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</si>
  <si>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</si>
  <si>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</si>
  <si>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</si>
  <si>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</si>
  <si>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</si>
  <si>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</si>
  <si>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</si>
  <si>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</si>
  <si>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</si>
  <si>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</si>
  <si>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</si>
  <si>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</si>
  <si>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</si>
  <si>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</si>
  <si>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</si>
  <si>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</si>
  <si>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</si>
  <si>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</si>
  <si>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</si>
  <si>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</si>
  <si>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</si>
  <si>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</si>
  <si>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</si>
  <si>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</si>
  <si>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</si>
  <si>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</si>
  <si>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</si>
  <si>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</si>
  <si>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</si>
  <si>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</si>
  <si>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</si>
  <si>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</si>
  <si>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</si>
  <si>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</si>
  <si>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</si>
  <si>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</si>
  <si>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</si>
  <si>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</si>
  <si>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</si>
  <si>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</si>
  <si>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</si>
  <si>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</si>
  <si>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</si>
  <si>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</si>
  <si>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</si>
  <si>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</si>
  <si>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</si>
  <si>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</si>
  <si>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</si>
  <si>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</si>
  <si>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</si>
  <si>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</si>
  <si>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</si>
  <si>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</si>
  <si>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</si>
  <si>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</si>
  <si>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</si>
  <si>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</si>
  <si>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</si>
  <si>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</si>
  <si>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</si>
  <si>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</si>
  <si>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</si>
  <si>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</si>
  <si>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</si>
  <si>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</si>
  <si>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</si>
  <si>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</si>
  <si>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</si>
  <si>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</si>
  <si>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</si>
  <si>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</si>
  <si>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</si>
  <si>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</si>
  <si>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</si>
  <si>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</si>
  <si>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</si>
  <si>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</si>
  <si>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</si>
  <si>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</si>
  <si>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</si>
  <si>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</si>
  <si>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</si>
  <si>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</si>
  <si>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</si>
  <si>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</si>
  <si>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</si>
  <si>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</si>
  <si>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</si>
  <si>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</si>
  <si>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</si>
  <si>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</si>
  <si>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</si>
  <si>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</si>
  <si>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</si>
  <si>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</si>
  <si>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</si>
  <si>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</si>
  <si>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</si>
  <si>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</si>
  <si>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</si>
  <si>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</si>
  <si>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</si>
  <si>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</si>
  <si>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</si>
  <si>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</si>
  <si>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</si>
  <si>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</si>
  <si>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</si>
  <si>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</si>
  <si>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</si>
  <si>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</si>
  <si>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</si>
  <si>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</si>
  <si>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</si>
  <si>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</si>
  <si>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</si>
  <si>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</si>
  <si>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</si>
  <si>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</si>
  <si>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</si>
  <si>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</si>
  <si>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</si>
  <si>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</si>
  <si>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</si>
  <si>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</si>
  <si>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</si>
  <si>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</si>
  <si>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</si>
  <si>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</si>
  <si>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</si>
  <si>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</si>
  <si>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</si>
  <si>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</si>
  <si>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</si>
  <si>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</si>
  <si>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</si>
  <si>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</si>
  <si>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</si>
  <si>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</si>
  <si>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</si>
  <si>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</si>
  <si>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</si>
  <si>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</si>
  <si>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</si>
  <si>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</si>
  <si>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</si>
  <si>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</si>
  <si>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</si>
  <si>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</si>
  <si>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</si>
  <si>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</si>
  <si>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</si>
  <si>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</si>
  <si>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</si>
  <si>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</si>
  <si>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</si>
  <si>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</si>
  <si>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</si>
  <si>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</si>
  <si>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</si>
  <si>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</si>
  <si>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</si>
  <si>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</si>
  <si>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</si>
  <si>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</si>
  <si>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</si>
  <si>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</si>
  <si>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</si>
  <si>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</si>
  <si>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</si>
  <si>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</si>
  <si>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</si>
  <si>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</si>
  <si>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</si>
  <si>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</si>
  <si>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</si>
  <si>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</si>
  <si>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</si>
  <si>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</si>
  <si>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</si>
  <si>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</si>
  <si>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</si>
  <si>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</si>
  <si>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</si>
  <si>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</si>
  <si>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</si>
  <si>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</si>
  <si>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</si>
  <si>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</si>
  <si>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</si>
  <si>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</si>
  <si>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</si>
  <si>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</si>
  <si>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</si>
  <si>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</si>
  <si>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</si>
  <si>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</si>
  <si>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</si>
  <si>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</si>
  <si>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</si>
  <si>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</si>
  <si>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</si>
  <si>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</si>
  <si>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</si>
  <si>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</si>
  <si>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</si>
  <si>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</si>
  <si>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</si>
  <si>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</si>
  <si>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</si>
  <si>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</si>
  <si>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</si>
  <si>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</si>
  <si>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</si>
  <si>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</si>
  <si>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</si>
  <si>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</si>
  <si>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</si>
  <si>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</si>
  <si>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</si>
  <si>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</si>
  <si>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</si>
  <si>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</si>
  <si>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</si>
  <si>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</si>
  <si>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</si>
  <si>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</si>
  <si>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</si>
  <si>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</si>
  <si>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</si>
  <si>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</si>
  <si>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</si>
  <si>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</si>
  <si>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</si>
  <si>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</si>
  <si>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</si>
  <si>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</si>
  <si>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</si>
  <si>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</si>
  <si>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</si>
  <si>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</si>
  <si>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</si>
  <si>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</si>
  <si>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</si>
  <si>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</si>
  <si>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</si>
  <si>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</si>
  <si>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</si>
  <si>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</si>
  <si>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</si>
  <si>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</si>
  <si>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</si>
  <si>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</si>
  <si>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</si>
  <si>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</si>
  <si>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</si>
  <si>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</si>
  <si>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</si>
  <si>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</si>
  <si>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</si>
  <si>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</si>
  <si>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</si>
  <si>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</si>
  <si>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</si>
  <si>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</si>
  <si>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</si>
  <si>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</si>
  <si>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</si>
  <si>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</si>
  <si>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</si>
  <si>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</si>
  <si>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</si>
  <si>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</si>
  <si>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</si>
  <si>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</si>
  <si>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</si>
  <si>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</si>
  <si>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</si>
  <si>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</si>
  <si>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</si>
  <si>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</si>
  <si>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</si>
  <si>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</si>
  <si>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</si>
  <si>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</si>
  <si>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</si>
  <si>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</si>
  <si>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</si>
  <si>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</si>
  <si>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</si>
  <si>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</si>
  <si>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</si>
  <si>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</si>
  <si>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</si>
  <si>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</si>
  <si>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</si>
  <si>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</si>
  <si>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</si>
  <si>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</si>
  <si>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</si>
  <si>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</si>
  <si>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</si>
  <si>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</si>
  <si>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</si>
  <si>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</si>
  <si>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</si>
  <si>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</si>
  <si>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</si>
  <si>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</si>
  <si>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</si>
  <si>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</si>
  <si>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</si>
  <si>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</si>
  <si>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</si>
  <si>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</si>
  <si>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</si>
  <si>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</si>
  <si>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</si>
  <si>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</si>
  <si>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</si>
  <si>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</si>
  <si>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</si>
  <si>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</si>
  <si>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</si>
  <si>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</si>
  <si>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</si>
  <si>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</si>
  <si>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</si>
  <si>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</si>
  <si>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</si>
  <si>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</si>
  <si>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</si>
  <si>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</si>
  <si>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</si>
  <si>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</si>
  <si>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</si>
  <si>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</si>
  <si>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</si>
  <si>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</si>
  <si>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</si>
  <si>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</si>
  <si>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</si>
  <si>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</si>
  <si>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</si>
  <si>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</si>
  <si>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</si>
  <si>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</si>
  <si>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</si>
  <si>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</si>
  <si>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</si>
  <si>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</si>
  <si>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</si>
  <si>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</si>
  <si>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</si>
  <si>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</si>
  <si>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</si>
  <si>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</si>
  <si>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</si>
  <si>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</si>
  <si>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</si>
  <si>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</si>
  <si>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</si>
  <si>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</si>
  <si>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</si>
  <si>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</si>
  <si>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</si>
  <si>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</si>
  <si>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</si>
  <si>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</si>
  <si>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</si>
  <si>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</si>
  <si>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</si>
  <si>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</si>
  <si>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</si>
  <si>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</si>
  <si>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</si>
  <si>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</si>
  <si>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</si>
  <si>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</si>
  <si>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</si>
  <si>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</si>
  <si>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</si>
  <si>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</si>
  <si>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</si>
  <si>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</si>
  <si>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</si>
  <si>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</si>
  <si>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</si>
  <si>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</si>
  <si>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</si>
  <si>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</si>
  <si>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</si>
  <si>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</si>
  <si>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</si>
  <si>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</si>
  <si>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</si>
  <si>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</si>
  <si>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</si>
  <si>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</si>
  <si>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</si>
  <si>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</si>
  <si>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</si>
  <si>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</si>
  <si>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</si>
  <si>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</si>
  <si>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</si>
  <si>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</si>
  <si>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</si>
  <si>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</si>
  <si>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</si>
  <si>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</si>
  <si>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</si>
  <si>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</si>
  <si>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</si>
  <si>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</si>
  <si>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</si>
  <si>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</si>
  <si>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</si>
  <si>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</si>
  <si>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</si>
  <si>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</si>
  <si>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</si>
  <si>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</si>
  <si>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</si>
  <si>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</si>
  <si>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</si>
  <si>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</si>
  <si>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</si>
  <si>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</si>
  <si>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</si>
  <si>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</si>
  <si>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</si>
  <si>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</si>
  <si>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</si>
  <si>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</si>
  <si>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</si>
  <si>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</si>
  <si>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</si>
  <si>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</si>
  <si>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</si>
  <si>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</si>
  <si>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</si>
  <si>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</si>
  <si>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</si>
  <si>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</si>
  <si>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</si>
  <si>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</si>
  <si>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</si>
  <si>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</si>
  <si>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</si>
  <si>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</si>
  <si>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</si>
  <si>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</si>
  <si>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</si>
  <si>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</si>
  <si>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</si>
  <si>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</si>
  <si>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</si>
  <si>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</si>
  <si>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</si>
  <si>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</si>
  <si>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</si>
  <si>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</si>
  <si>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</si>
  <si>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</si>
  <si>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</si>
  <si>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</si>
  <si>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</si>
  <si>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</si>
  <si>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</si>
  <si>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</si>
  <si>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</si>
  <si>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</si>
  <si>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</si>
  <si>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</si>
  <si>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</si>
  <si>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</si>
  <si>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</si>
  <si>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</si>
  <si>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</si>
  <si>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</si>
  <si>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</si>
  <si>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</si>
  <si>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</si>
  <si>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</si>
  <si>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</si>
  <si>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</si>
  <si>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</si>
  <si>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</si>
  <si>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</si>
  <si>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</si>
  <si>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</si>
  <si>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</si>
  <si>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</si>
  <si>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</si>
  <si>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</si>
  <si>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</si>
  <si>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</si>
  <si>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</si>
  <si>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</si>
  <si>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</si>
  <si>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</si>
  <si>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</si>
  <si>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</si>
  <si>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</si>
  <si>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</si>
  <si>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</si>
  <si>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</si>
  <si>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</si>
  <si>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</si>
  <si>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</si>
  <si>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</si>
  <si>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</si>
  <si>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</si>
  <si>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</si>
  <si>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</si>
  <si>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</si>
  <si>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</si>
  <si>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</si>
  <si>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</si>
  <si>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</si>
  <si>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</si>
  <si>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</si>
  <si>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</si>
  <si>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</si>
  <si>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</si>
  <si>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</si>
  <si>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</si>
  <si>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</si>
  <si>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</si>
  <si>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</si>
  <si>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</si>
  <si>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</si>
  <si>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</si>
  <si>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</si>
  <si>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</si>
  <si>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</si>
  <si>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</si>
  <si>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</si>
  <si>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</si>
  <si>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</si>
  <si>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</si>
  <si>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</si>
  <si>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</si>
  <si>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</si>
  <si>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</si>
  <si>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</si>
  <si>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</si>
  <si>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</si>
  <si>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</si>
  <si>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</si>
  <si>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</si>
  <si>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</si>
  <si>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</si>
  <si>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</si>
  <si>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</si>
  <si>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</si>
  <si>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</si>
  <si>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</si>
  <si>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</si>
  <si>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</si>
  <si>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</si>
  <si>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</si>
  <si>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</si>
  <si>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</si>
  <si>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</si>
  <si>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</si>
  <si>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</si>
  <si>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</si>
  <si>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</si>
  <si>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</si>
  <si>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</si>
  <si>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</si>
  <si>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</si>
  <si>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</si>
  <si>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</si>
  <si>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</si>
  <si>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</si>
  <si>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</si>
  <si>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</si>
  <si>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</si>
  <si>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</si>
  <si>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</si>
  <si>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</si>
  <si>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</si>
  <si>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</si>
  <si>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</si>
  <si>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</si>
  <si>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</si>
  <si>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</si>
  <si>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</si>
  <si>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</si>
  <si>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</si>
  <si>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</si>
  <si>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</si>
  <si>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</si>
  <si>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</si>
  <si>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</si>
  <si>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</si>
  <si>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</si>
  <si>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</si>
  <si>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</si>
  <si>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</si>
  <si>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</si>
  <si>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</si>
  <si>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</si>
  <si>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</si>
  <si>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</si>
  <si>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</si>
  <si>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</si>
  <si>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</si>
  <si>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</si>
  <si>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</si>
  <si>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</si>
  <si>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</si>
  <si>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</si>
  <si>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</si>
  <si>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</si>
  <si>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</si>
  <si>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</si>
  <si>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</si>
  <si>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</si>
  <si>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</si>
  <si>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</si>
  <si>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</si>
  <si>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</si>
  <si>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</si>
  <si>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</si>
  <si>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</si>
  <si>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</si>
  <si>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</si>
  <si>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</si>
  <si>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</si>
  <si>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</si>
  <si>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</si>
  <si>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</si>
  <si>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</si>
  <si>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</si>
  <si>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</si>
  <si>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</si>
  <si>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</si>
  <si>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</si>
  <si>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</si>
  <si>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</si>
  <si>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</si>
  <si>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</si>
  <si>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</si>
  <si>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</si>
  <si>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</si>
  <si>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</si>
  <si>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</si>
  <si>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</si>
  <si>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</si>
  <si>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</si>
  <si>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</si>
  <si>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</si>
  <si>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</si>
  <si>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</si>
  <si>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</si>
  <si>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</si>
  <si>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</si>
  <si>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</si>
  <si>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</si>
  <si>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</si>
  <si>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</si>
  <si>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</si>
  <si>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</si>
  <si>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</si>
  <si>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</si>
  <si>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</si>
  <si>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</si>
  <si>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</si>
  <si>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</si>
  <si>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</si>
  <si>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</si>
  <si>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</si>
  <si>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</si>
  <si>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</si>
  <si>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</si>
  <si>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</si>
  <si>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</si>
  <si>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</si>
  <si>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</si>
  <si>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</si>
  <si>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</si>
  <si>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</si>
  <si>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</si>
  <si>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</si>
  <si>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</si>
  <si>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</si>
  <si>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</si>
  <si>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</si>
  <si>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</si>
  <si>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</si>
  <si>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</si>
  <si>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</si>
  <si>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</si>
  <si>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</si>
  <si>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</si>
  <si>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</si>
  <si>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</si>
  <si>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</si>
  <si>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</si>
  <si>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</si>
  <si>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</si>
  <si>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</si>
  <si>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</si>
  <si>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</si>
  <si>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</si>
  <si>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</si>
  <si>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</si>
  <si>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</si>
  <si>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</si>
  <si>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</si>
  <si>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</si>
  <si>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</si>
  <si>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</si>
  <si>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</si>
  <si>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</si>
  <si>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</si>
  <si>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</si>
  <si>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</si>
  <si>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</si>
  <si>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</si>
  <si>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</si>
  <si>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</si>
  <si>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</si>
  <si>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</si>
  <si>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</si>
  <si>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</si>
  <si>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</si>
  <si>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</si>
  <si>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</si>
  <si>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</si>
  <si>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</si>
  <si>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</si>
  <si>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</si>
  <si>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</si>
  <si>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</si>
  <si>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</si>
  <si>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</si>
  <si>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</si>
  <si>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</si>
  <si>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</si>
  <si>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</si>
  <si>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</si>
  <si>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</si>
  <si>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</si>
  <si>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</si>
  <si>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</si>
  <si>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</si>
  <si>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</si>
  <si>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</si>
  <si>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</si>
  <si>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</si>
  <si>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</si>
  <si>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</si>
  <si>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</si>
  <si>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</si>
  <si>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</si>
  <si>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</si>
  <si>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</si>
  <si>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</si>
  <si>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</si>
  <si>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</si>
  <si>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</si>
  <si>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</si>
  <si>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</si>
  <si>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</si>
  <si>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</si>
  <si>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</si>
  <si>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</si>
  <si>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</si>
  <si>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</si>
  <si>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</si>
  <si>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</si>
  <si>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</si>
  <si>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</si>
  <si>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</si>
  <si>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</si>
  <si>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</si>
  <si>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</si>
  <si>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</si>
  <si>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</si>
  <si>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</si>
  <si>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</si>
  <si>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</si>
  <si>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</si>
  <si>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</si>
  <si>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</si>
  <si>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</si>
  <si>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</si>
  <si>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</si>
  <si>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</si>
  <si>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</si>
  <si>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</si>
  <si>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</si>
  <si>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</si>
  <si>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</si>
  <si>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</si>
  <si>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</si>
  <si>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</si>
  <si>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</si>
  <si>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</si>
  <si>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</si>
  <si>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</si>
  <si>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</si>
  <si>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</si>
  <si>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</si>
  <si>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</si>
  <si>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</si>
  <si>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</si>
  <si>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</si>
  <si>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</si>
  <si>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</si>
  <si>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</si>
  <si>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</si>
  <si>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</si>
  <si>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</si>
  <si>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</si>
  <si>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</si>
  <si>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</si>
  <si>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</si>
  <si>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</si>
  <si>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</si>
  <si>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</si>
  <si>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</si>
  <si>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</si>
  <si>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</si>
  <si>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</si>
  <si>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</si>
  <si>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</si>
  <si>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</si>
  <si>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</si>
  <si>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</si>
  <si>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</si>
  <si>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</si>
  <si>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</si>
  <si>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</si>
  <si>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</si>
  <si>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</si>
  <si>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</si>
  <si>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</si>
  <si>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</si>
  <si>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</si>
  <si>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</si>
  <si>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</si>
  <si>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</si>
  <si>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</si>
  <si>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</si>
  <si>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</si>
  <si>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</si>
  <si>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</si>
  <si>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</si>
  <si>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</si>
  <si>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</si>
  <si>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</si>
  <si>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</si>
  <si>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</si>
  <si>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</si>
  <si>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</si>
  <si>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</si>
  <si>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</si>
  <si>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</si>
  <si>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</si>
  <si>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</si>
  <si>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</si>
  <si>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</si>
  <si>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</si>
  <si>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</si>
  <si>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</si>
  <si>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</si>
  <si>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</si>
  <si>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</si>
  <si>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</si>
  <si>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</si>
  <si>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</si>
  <si>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</si>
  <si>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</si>
  <si>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</si>
  <si>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</si>
  <si>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</si>
  <si>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</si>
  <si>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</si>
  <si>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</si>
  <si>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</si>
  <si>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</si>
  <si>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</si>
  <si>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</si>
  <si>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</si>
  <si>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</si>
  <si>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</si>
  <si>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</si>
  <si>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</si>
  <si>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</si>
  <si>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</si>
  <si>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</si>
  <si>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</si>
  <si>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</si>
  <si>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</si>
  <si>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</si>
  <si>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</si>
  <si>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</si>
  <si>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</si>
  <si>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</si>
  <si>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</si>
  <si>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</si>
  <si>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</si>
  <si>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</si>
  <si>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</si>
  <si>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</si>
  <si>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</si>
  <si>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</si>
  <si>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</si>
  <si>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</si>
  <si>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</si>
  <si>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</si>
  <si>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</si>
  <si>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</si>
  <si>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</si>
  <si>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</si>
  <si>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</si>
  <si>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</si>
  <si>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</si>
  <si>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</si>
  <si>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</si>
  <si>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</si>
  <si>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</si>
  <si>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</si>
  <si>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</si>
  <si>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</si>
  <si>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</si>
  <si>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</si>
  <si>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</si>
  <si>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</si>
  <si>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</si>
  <si>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</si>
  <si>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</si>
  <si>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</si>
  <si>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</si>
  <si>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</si>
  <si>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</si>
  <si>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</si>
  <si>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</si>
  <si>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</si>
  <si>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</si>
  <si>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</si>
  <si>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</si>
  <si>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</si>
  <si>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</si>
  <si>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</si>
  <si>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</si>
  <si>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</si>
  <si>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</si>
  <si>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</si>
  <si>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</si>
  <si>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</si>
  <si>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</si>
  <si>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</si>
  <si>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</si>
  <si>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</si>
  <si>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</si>
  <si>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</si>
  <si>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</si>
  <si>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</si>
  <si>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</si>
  <si>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</si>
  <si>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</si>
  <si>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</si>
  <si>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</si>
  <si>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</si>
  <si>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</si>
  <si>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</si>
  <si>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</si>
  <si>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</si>
  <si>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</si>
  <si>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</si>
  <si>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</si>
  <si>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</si>
  <si>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</si>
  <si>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</si>
  <si>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</si>
  <si>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</si>
  <si>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</si>
  <si>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</si>
  <si>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</si>
  <si>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</si>
  <si>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</si>
  <si>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</si>
  <si>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</si>
  <si>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</si>
  <si>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</si>
  <si>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</si>
  <si>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</si>
  <si>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</si>
  <si>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</si>
  <si>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</si>
  <si>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</si>
  <si>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</si>
  <si>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</si>
  <si>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</si>
  <si>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</si>
  <si>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</si>
  <si>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</si>
  <si>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</si>
  <si>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</si>
  <si>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</si>
  <si>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</si>
  <si>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</si>
  <si>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</si>
  <si>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</si>
  <si>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</si>
  <si>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</si>
  <si>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</si>
  <si>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</si>
  <si>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</si>
  <si>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</si>
  <si>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</si>
  <si>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</si>
  <si>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</si>
  <si>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</si>
  <si>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</si>
  <si>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</si>
  <si>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</si>
  <si>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</si>
  <si>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</si>
  <si>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</si>
  <si>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</si>
  <si>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</si>
  <si>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</si>
  <si>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</si>
  <si>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</si>
  <si>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</si>
  <si>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</si>
  <si>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</si>
  <si>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</si>
  <si>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</si>
  <si>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</si>
  <si>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</si>
  <si>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</si>
  <si>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</si>
  <si>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</si>
  <si>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</si>
  <si>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</si>
  <si>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</si>
  <si>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</si>
  <si>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</si>
  <si>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</si>
  <si>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</si>
  <si>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</si>
  <si>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</si>
  <si>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</si>
  <si>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</si>
  <si>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</si>
  <si>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</si>
  <si>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</si>
  <si>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</si>
  <si>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</si>
  <si>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</si>
  <si>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</si>
  <si>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</si>
  <si>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</si>
  <si>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</si>
  <si>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</si>
  <si>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</si>
  <si>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</si>
  <si>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</si>
  <si>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</si>
  <si>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</si>
  <si>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</si>
  <si>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</si>
  <si>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</si>
  <si>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</si>
  <si>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</si>
  <si>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</si>
  <si>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</si>
  <si>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</si>
  <si>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</si>
  <si>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</si>
  <si>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</si>
  <si>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</si>
  <si>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</si>
  <si>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</si>
  <si>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</si>
  <si>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</si>
  <si>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</si>
  <si>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</si>
  <si>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</si>
  <si>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</si>
  <si>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</si>
  <si>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</si>
  <si>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</si>
  <si>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</si>
  <si>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</si>
  <si>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</si>
  <si>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</si>
  <si>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</si>
  <si>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</si>
  <si>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</si>
  <si>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</si>
  <si>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</si>
  <si>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</si>
  <si>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</si>
  <si>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</si>
  <si>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</si>
  <si>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</si>
  <si>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</si>
  <si>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</si>
  <si>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</si>
  <si>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</si>
  <si>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</si>
  <si>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</si>
  <si>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</si>
  <si>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</si>
  <si>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</si>
  <si>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</si>
  <si>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</si>
  <si>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</si>
  <si>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</si>
  <si>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</si>
  <si>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</si>
  <si>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</si>
  <si>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</si>
  <si>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</si>
  <si>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</si>
  <si>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</si>
  <si>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</si>
  <si>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</si>
  <si>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</si>
  <si>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</si>
  <si>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</si>
  <si>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</si>
  <si>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</si>
  <si>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</si>
  <si>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</si>
  <si>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</si>
  <si>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</si>
  <si>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</si>
  <si>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</si>
  <si>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</si>
  <si>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</si>
  <si>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</si>
  <si>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</si>
  <si>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</si>
  <si>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</si>
  <si>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</si>
  <si>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</si>
  <si>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</si>
  <si>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</si>
  <si>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</si>
  <si>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</si>
  <si>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</si>
  <si>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</si>
  <si>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</si>
  <si>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</si>
  <si>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</si>
  <si>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</si>
  <si>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</si>
  <si>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</si>
  <si>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</si>
  <si>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</si>
  <si>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</si>
  <si>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</si>
  <si>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</si>
  <si>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</si>
  <si>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</si>
  <si>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</si>
  <si>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</si>
  <si>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</si>
  <si>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</si>
  <si>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</si>
  <si>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</si>
  <si>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</si>
  <si>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</si>
  <si>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</si>
  <si>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</si>
  <si>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</si>
  <si>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</si>
  <si>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</si>
  <si>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</si>
  <si>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</si>
  <si>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</si>
  <si>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</si>
  <si>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</si>
  <si>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</si>
  <si>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</si>
  <si>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</si>
  <si>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</si>
  <si>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</si>
  <si>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</si>
  <si>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</si>
  <si>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</si>
  <si>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</si>
  <si>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</si>
  <si>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</si>
  <si>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</si>
  <si>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</si>
  <si>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</si>
  <si>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</si>
  <si>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</si>
  <si>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</si>
  <si>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</si>
  <si>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</si>
  <si>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</si>
  <si>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</si>
  <si>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</si>
  <si>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</si>
  <si>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</si>
  <si>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</si>
  <si>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</si>
  <si>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</si>
  <si>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</si>
  <si>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</si>
  <si>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</si>
  <si>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</si>
  <si>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</si>
  <si>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</si>
  <si>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</si>
  <si>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</si>
  <si>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</si>
  <si>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</si>
  <si>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</si>
  <si>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</si>
  <si>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</si>
  <si>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</si>
  <si>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</si>
  <si>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</si>
  <si>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</si>
  <si>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</si>
  <si>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</si>
  <si>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</si>
  <si>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</si>
  <si>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</si>
  <si>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</si>
  <si>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</si>
  <si>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</si>
  <si>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</si>
  <si>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</si>
  <si>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</si>
  <si>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</si>
  <si>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</si>
  <si>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</si>
  <si>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</si>
  <si>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</si>
  <si>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</si>
  <si>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</si>
  <si>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</si>
  <si>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</si>
  <si>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</si>
  <si>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</si>
  <si>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</si>
  <si>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</si>
  <si>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</si>
  <si>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</si>
  <si>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</si>
  <si>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</si>
  <si>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</si>
  <si>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</si>
  <si>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</si>
  <si>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</si>
  <si>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</si>
  <si>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</si>
  <si>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</si>
  <si>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</si>
  <si>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</si>
  <si>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</si>
  <si>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</si>
  <si>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</si>
  <si>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</si>
  <si>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</si>
  <si>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</si>
  <si>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</si>
  <si>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</si>
  <si>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</si>
  <si>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</si>
  <si>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</si>
  <si>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</si>
  <si>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</si>
  <si>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</si>
  <si>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</si>
  <si>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</si>
  <si>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</si>
  <si>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</si>
  <si>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</si>
  <si>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</si>
  <si>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</si>
  <si>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</si>
  <si>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</si>
  <si>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</si>
  <si>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</si>
  <si>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</si>
  <si>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</si>
  <si>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</si>
  <si>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</si>
  <si>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</si>
  <si>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</si>
  <si>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</si>
  <si>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</si>
  <si>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</si>
  <si>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</si>
  <si>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</si>
  <si>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</si>
  <si>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</si>
  <si>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</si>
  <si>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</si>
  <si>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</si>
  <si>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</si>
  <si>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</si>
  <si>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</si>
  <si>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</si>
  <si>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</si>
  <si>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</si>
  <si>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</si>
  <si>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</si>
  <si>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</si>
  <si>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</si>
  <si>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</si>
  <si>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</si>
  <si>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</si>
  <si>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</si>
  <si>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</si>
  <si>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</si>
  <si>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</si>
  <si>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</si>
  <si>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</si>
  <si>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</si>
  <si>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</si>
  <si>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</si>
  <si>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</si>
  <si>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</si>
  <si>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</si>
  <si>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</si>
  <si>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</si>
  <si>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</si>
  <si>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</si>
  <si>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</si>
  <si>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</si>
  <si>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</si>
  <si>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</si>
  <si>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</si>
  <si>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</si>
  <si>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</si>
  <si>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</si>
  <si>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</si>
  <si>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</si>
  <si>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</si>
  <si>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</si>
  <si>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</si>
  <si>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</si>
  <si>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</si>
  <si>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</si>
  <si>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</si>
  <si>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</si>
  <si>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</si>
  <si>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</si>
  <si>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</si>
  <si>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</si>
  <si>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</si>
  <si>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</si>
  <si>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</si>
  <si>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</si>
  <si>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</si>
  <si>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</si>
  <si>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</si>
  <si>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</si>
  <si>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</si>
  <si>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</si>
  <si>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</si>
  <si>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</si>
  <si>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</si>
  <si>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</si>
  <si>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</si>
  <si>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</si>
  <si>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</si>
  <si>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</si>
  <si>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</si>
  <si>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</si>
  <si>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</si>
  <si>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</si>
  <si>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</si>
  <si>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</si>
  <si>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</si>
  <si>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</si>
  <si>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</si>
  <si>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</si>
  <si>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</si>
  <si>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</si>
  <si>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</si>
  <si>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</si>
  <si>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</si>
  <si>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</si>
  <si>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</si>
  <si>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</si>
  <si>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</si>
  <si>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</si>
  <si>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</si>
  <si>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</si>
  <si>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</si>
  <si>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</si>
  <si>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</si>
  <si>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</si>
  <si>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</si>
  <si>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</si>
  <si>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</si>
  <si>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</si>
  <si>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</si>
  <si>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</si>
  <si>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</si>
  <si>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</si>
  <si>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</si>
  <si>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</si>
  <si>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</si>
  <si>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</si>
  <si>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</si>
  <si>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</si>
  <si>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</si>
  <si>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</si>
  <si>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</si>
  <si>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</si>
  <si>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</si>
  <si>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</si>
  <si>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</si>
  <si>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</si>
  <si>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</si>
  <si>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</si>
  <si>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</si>
  <si>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</si>
  <si>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</si>
  <si>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</si>
  <si>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</si>
  <si>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</si>
  <si>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</si>
  <si>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</si>
  <si>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</si>
  <si>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</si>
  <si>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</si>
  <si>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</si>
  <si>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</si>
  <si>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</si>
  <si>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</si>
  <si>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</si>
  <si>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</si>
  <si>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</si>
  <si>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</si>
  <si>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</si>
  <si>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</si>
  <si>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</si>
  <si>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</si>
  <si>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</si>
  <si>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</si>
  <si>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</si>
  <si>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</si>
  <si>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</si>
  <si>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</si>
  <si>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</si>
  <si>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</si>
  <si>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</si>
  <si>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</si>
  <si>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</si>
  <si>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</si>
  <si>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</si>
  <si>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</si>
  <si>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</si>
  <si>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</si>
  <si>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</si>
  <si>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</si>
  <si>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</si>
  <si>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</si>
  <si>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</si>
  <si>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</si>
  <si>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</si>
  <si>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</si>
  <si>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</si>
  <si>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</si>
  <si>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</si>
  <si>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</si>
  <si>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</si>
  <si>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</si>
  <si>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</si>
  <si>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</si>
  <si>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</si>
  <si>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</si>
  <si>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</si>
  <si>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</si>
  <si>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</si>
  <si>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</si>
  <si>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</si>
  <si>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</si>
  <si>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</si>
  <si>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</si>
  <si>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</si>
  <si>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</si>
  <si>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</si>
  <si>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</si>
  <si>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</si>
  <si>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</si>
  <si>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</si>
  <si>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</si>
  <si>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</si>
  <si>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</si>
  <si>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</si>
  <si>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</si>
  <si>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</si>
  <si>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</si>
  <si>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</si>
  <si>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</si>
  <si>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</si>
  <si>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</si>
  <si>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</si>
  <si>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</si>
  <si>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</si>
  <si>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</si>
  <si>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</si>
  <si>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</si>
  <si>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</si>
  <si>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</si>
  <si>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</si>
  <si>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</si>
  <si>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</si>
  <si>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</si>
  <si>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</si>
  <si>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</si>
  <si>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</si>
  <si>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</si>
  <si>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</si>
  <si>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</si>
  <si>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</si>
  <si>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</si>
  <si>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</si>
  <si>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</si>
  <si>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</si>
  <si>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</si>
  <si>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</si>
  <si>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</si>
  <si>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</si>
  <si>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</si>
  <si>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</si>
  <si>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</si>
  <si>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</si>
  <si>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</si>
  <si>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</si>
  <si>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</si>
  <si>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</si>
  <si>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</si>
  <si>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</si>
  <si>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</si>
  <si>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</si>
  <si>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</si>
  <si>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</si>
  <si>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</si>
  <si>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</si>
  <si>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</si>
  <si>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</si>
  <si>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</si>
  <si>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</si>
  <si>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</si>
  <si>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</si>
  <si>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</si>
  <si>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</si>
  <si>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</si>
  <si>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</si>
  <si>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</si>
  <si>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</si>
  <si>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</si>
  <si>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</si>
  <si>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</si>
  <si>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</si>
  <si>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</si>
  <si>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</si>
  <si>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</si>
  <si>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</si>
  <si>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</si>
  <si>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</si>
  <si>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</si>
  <si>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</si>
  <si>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</si>
  <si>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</si>
  <si>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</si>
  <si>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</si>
  <si>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</si>
  <si>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</si>
  <si>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</si>
  <si>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</si>
  <si>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</si>
  <si>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</si>
  <si>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</si>
  <si>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</si>
  <si>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</si>
  <si>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</si>
  <si>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</si>
  <si>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</si>
  <si>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</si>
  <si>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</si>
  <si>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</si>
  <si>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</si>
  <si>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</si>
  <si>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</si>
  <si>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</si>
  <si>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</si>
  <si>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</si>
  <si>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</si>
  <si>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</si>
  <si>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</si>
  <si>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</si>
  <si>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</si>
  <si>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</si>
  <si>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</si>
  <si>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</si>
  <si>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</si>
  <si>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</si>
  <si>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</si>
  <si>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</si>
  <si>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</si>
  <si>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</si>
  <si>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</si>
  <si>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</si>
  <si>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</si>
  <si>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</si>
  <si>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</si>
  <si>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</si>
  <si>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</si>
  <si>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</si>
  <si>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</si>
  <si>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</si>
  <si>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</si>
  <si>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</si>
  <si>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</si>
  <si>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</si>
  <si>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</si>
  <si>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</si>
  <si>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</si>
  <si>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</si>
  <si>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</si>
  <si>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</si>
  <si>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</si>
  <si>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</si>
  <si>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</si>
  <si>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</si>
  <si>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</si>
  <si>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</si>
  <si>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</si>
  <si>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</si>
  <si>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</si>
  <si>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</si>
  <si>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</si>
  <si>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</si>
  <si>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</si>
  <si>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</si>
  <si>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</si>
  <si>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</si>
  <si>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</si>
  <si>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</si>
  <si>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</si>
  <si>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</si>
  <si>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</si>
  <si>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</si>
  <si>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</si>
  <si>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</si>
  <si>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</si>
  <si>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</si>
  <si>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</si>
  <si>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</si>
  <si>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</si>
  <si>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</si>
  <si>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</si>
  <si>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</si>
  <si>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</si>
  <si>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</si>
  <si>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</si>
  <si>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</si>
  <si>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</si>
  <si>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</si>
  <si>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</si>
  <si>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</si>
  <si>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</si>
  <si>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</si>
  <si>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</si>
  <si>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</si>
  <si>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</si>
  <si>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</si>
  <si>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</si>
  <si>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</si>
  <si>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</si>
  <si>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</si>
  <si>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</si>
  <si>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</si>
  <si>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</si>
  <si>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</si>
  <si>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</si>
  <si>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</si>
  <si>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</si>
  <si>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</si>
  <si>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</si>
  <si>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</si>
  <si>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</si>
  <si>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</si>
  <si>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</si>
  <si>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</si>
  <si>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</si>
  <si>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</si>
  <si>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</si>
  <si>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</si>
  <si>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</si>
  <si>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</si>
  <si>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</si>
  <si>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</si>
  <si>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</si>
  <si>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</si>
  <si>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</si>
  <si>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</si>
  <si>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</si>
  <si>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</si>
  <si>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</si>
  <si>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</si>
  <si>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</si>
  <si>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</si>
  <si>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</si>
  <si>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</si>
  <si>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</si>
  <si>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</si>
  <si>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</si>
  <si>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</si>
  <si>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</si>
  <si>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</si>
  <si>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</si>
  <si>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</si>
  <si>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</si>
  <si>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</si>
  <si>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</si>
  <si>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</si>
  <si>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</si>
  <si>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</si>
  <si>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</si>
  <si>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</si>
  <si>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</si>
  <si>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</si>
  <si>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</si>
  <si>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</si>
  <si>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</si>
  <si>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</si>
  <si>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</si>
  <si>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</si>
  <si>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</si>
  <si>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</si>
  <si>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</si>
  <si>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</si>
  <si>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</si>
  <si>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</si>
  <si>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</si>
  <si>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</si>
  <si>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</si>
  <si>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</si>
  <si>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</si>
  <si>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</si>
  <si>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</si>
  <si>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</si>
  <si>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</si>
  <si>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</si>
  <si>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</si>
  <si>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</si>
  <si>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</si>
  <si>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</si>
  <si>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</si>
  <si>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</si>
  <si>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</si>
  <si>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</si>
  <si>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</si>
  <si>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</si>
  <si>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</si>
  <si>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</si>
  <si>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</si>
  <si>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</si>
  <si>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</si>
  <si>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</si>
  <si>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</si>
  <si>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</si>
  <si>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</si>
  <si>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</si>
  <si>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</si>
  <si>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</si>
  <si>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</si>
  <si>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</si>
  <si>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</si>
  <si>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</si>
  <si>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</si>
  <si>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</si>
  <si>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</si>
  <si>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</si>
  <si>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</si>
  <si>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</si>
  <si>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</si>
  <si>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</si>
  <si>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</si>
  <si>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</si>
  <si>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</si>
  <si>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</si>
  <si>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</si>
  <si>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</si>
  <si>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</si>
  <si>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</si>
  <si>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</si>
  <si>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</si>
  <si>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</si>
  <si>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</si>
  <si>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</si>
  <si>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</si>
  <si>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</si>
  <si>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</si>
  <si>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</si>
  <si>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</si>
  <si>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</si>
  <si>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</si>
  <si>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</si>
  <si>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</si>
  <si>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</si>
  <si>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</si>
  <si>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</si>
  <si>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</si>
  <si>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</si>
  <si>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</si>
  <si>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</si>
  <si>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</si>
  <si>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</si>
  <si>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</si>
  <si>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</si>
  <si>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</si>
  <si>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</si>
  <si>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</si>
  <si>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</si>
  <si>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</si>
  <si>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</si>
  <si>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</si>
  <si>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</si>
  <si>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</si>
  <si>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</si>
  <si>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</si>
  <si>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</si>
  <si>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</si>
  <si>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</si>
  <si>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</si>
  <si>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</si>
  <si>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</si>
  <si>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</si>
  <si>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</si>
  <si>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</si>
  <si>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</si>
  <si>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</si>
  <si>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</si>
  <si>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</si>
  <si>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</si>
  <si>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</si>
  <si>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</si>
  <si>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</si>
  <si>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</si>
  <si>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</si>
  <si>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</si>
  <si>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</si>
  <si>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</si>
  <si>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</si>
  <si>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</si>
  <si>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</si>
  <si>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</si>
  <si>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</si>
  <si>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</si>
  <si>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</si>
  <si>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</si>
  <si>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</si>
  <si>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</si>
  <si>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</si>
  <si>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</si>
  <si>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</si>
  <si>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</si>
  <si>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</si>
  <si>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</si>
  <si>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</si>
  <si>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</si>
  <si>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</si>
  <si>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</si>
  <si>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</si>
  <si>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</si>
  <si>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</si>
  <si>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</si>
  <si>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</si>
  <si>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</si>
  <si>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</si>
  <si>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</si>
  <si>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</si>
  <si>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</si>
  <si>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</si>
  <si>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</si>
  <si>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</si>
  <si>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</si>
  <si>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</si>
  <si>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</si>
  <si>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</si>
  <si>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</si>
  <si>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</si>
  <si>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</si>
  <si>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</si>
  <si>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</si>
  <si>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</si>
  <si>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</si>
  <si>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</si>
  <si>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</si>
  <si>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</si>
  <si>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</si>
  <si>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</si>
  <si>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</si>
  <si>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</si>
  <si>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</si>
  <si>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</si>
  <si>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</si>
  <si>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</si>
  <si>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</si>
  <si>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</si>
  <si>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</si>
  <si>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</si>
  <si>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</si>
  <si>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</si>
  <si>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</si>
  <si>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</si>
  <si>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</si>
  <si>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</si>
  <si>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</si>
  <si>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</si>
  <si>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</si>
  <si>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</si>
  <si>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</si>
  <si>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</si>
  <si>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</si>
  <si>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</si>
  <si>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</si>
  <si>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</si>
  <si>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</si>
  <si>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</si>
  <si>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</si>
  <si>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</si>
  <si>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</si>
  <si>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</si>
  <si>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</si>
  <si>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</si>
  <si>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</si>
  <si>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</si>
  <si>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</si>
  <si>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</si>
  <si>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</si>
  <si>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</si>
  <si>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</si>
  <si>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</si>
  <si>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</si>
  <si>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</si>
  <si>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</si>
  <si>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</si>
  <si>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</si>
  <si>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</si>
  <si>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</si>
  <si>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</si>
  <si>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</si>
  <si>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</si>
  <si>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</si>
  <si>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</si>
  <si>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</si>
  <si>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</si>
  <si>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</si>
  <si>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</si>
  <si>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</si>
  <si>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</si>
  <si>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</si>
  <si>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</si>
  <si>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</si>
  <si>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</si>
  <si>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</si>
  <si>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</si>
  <si>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</si>
  <si>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</si>
  <si>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</si>
  <si>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</si>
  <si>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</si>
  <si>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</si>
  <si>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</si>
  <si>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</si>
  <si>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</si>
  <si>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</si>
  <si>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</si>
  <si>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</si>
  <si>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</si>
  <si>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</si>
  <si>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</si>
  <si>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</si>
  <si>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</si>
  <si>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</si>
  <si>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</si>
  <si>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</si>
  <si>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</si>
  <si>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</si>
  <si>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</si>
  <si>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</si>
  <si>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</si>
  <si>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</si>
  <si>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</si>
  <si>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</si>
  <si>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</si>
  <si>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</si>
  <si>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</si>
  <si>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</si>
  <si>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</si>
  <si>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</si>
  <si>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</si>
  <si>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</si>
  <si>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</si>
  <si>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</si>
  <si>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</si>
  <si>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</si>
  <si>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</si>
  <si>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</si>
  <si>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</si>
  <si>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</si>
  <si>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</si>
  <si>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</si>
  <si>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</si>
  <si>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</si>
  <si>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</si>
  <si>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</si>
  <si>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</si>
  <si>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</si>
  <si>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</si>
  <si>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</si>
  <si>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</si>
  <si>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</si>
  <si>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</si>
  <si>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</si>
  <si>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</si>
  <si>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</si>
  <si>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</si>
  <si>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</si>
  <si>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</si>
  <si>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</si>
  <si>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</si>
  <si>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</si>
  <si>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</si>
  <si>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</si>
  <si>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</si>
  <si>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</si>
  <si>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</si>
  <si>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</si>
  <si>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</si>
  <si>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</si>
  <si>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</si>
  <si>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</si>
  <si>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</si>
  <si>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</si>
  <si>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</si>
  <si>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</si>
  <si>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</si>
  <si>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</si>
  <si>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</si>
  <si>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</si>
  <si>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</si>
  <si>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</si>
  <si>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</si>
  <si>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</si>
  <si>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</si>
  <si>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</si>
  <si>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</si>
  <si>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</si>
  <si>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</si>
  <si>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</si>
  <si>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</si>
  <si>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</si>
  <si>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</si>
  <si>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</si>
  <si>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</si>
  <si>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</si>
  <si>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</si>
  <si>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</si>
  <si>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</si>
  <si>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</si>
  <si>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</si>
  <si>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</si>
  <si>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</si>
  <si>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</si>
  <si>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</si>
  <si>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</si>
  <si>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</si>
  <si>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</si>
  <si>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</si>
  <si>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</si>
  <si>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</si>
  <si>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</si>
  <si>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</si>
  <si>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</si>
  <si>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</si>
  <si>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</si>
  <si>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</si>
  <si>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</si>
  <si>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</si>
  <si>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</si>
  <si>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</si>
  <si>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</si>
  <si>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</si>
  <si>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</si>
  <si>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</si>
  <si>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</si>
  <si>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</si>
  <si>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</si>
  <si>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</si>
  <si>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</si>
  <si>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</si>
  <si>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</si>
  <si>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</si>
  <si>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</si>
  <si>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</si>
  <si>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</si>
  <si>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</si>
  <si>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</si>
  <si>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</si>
  <si>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</si>
  <si>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</si>
  <si>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</si>
  <si>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</si>
  <si>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</si>
  <si>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</si>
  <si>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</si>
  <si>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</si>
  <si>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</si>
  <si>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</si>
  <si>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</si>
  <si>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</si>
  <si>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</si>
  <si>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</si>
  <si>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</si>
  <si>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</si>
  <si>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</si>
  <si>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</si>
  <si>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</si>
  <si>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</si>
  <si>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</si>
  <si>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</si>
  <si>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</si>
  <si>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</si>
  <si>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</si>
  <si>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</si>
  <si>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</si>
  <si>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</si>
  <si>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</si>
  <si>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</si>
  <si>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</si>
  <si>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</si>
  <si>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</si>
  <si>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</si>
  <si>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</si>
  <si>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</si>
  <si>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</si>
  <si>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</si>
  <si>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</si>
  <si>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</si>
  <si>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</si>
  <si>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</si>
  <si>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</si>
  <si>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</si>
  <si>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</si>
  <si>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</si>
  <si>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</si>
  <si>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</si>
  <si>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</si>
  <si>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</si>
  <si>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</si>
  <si>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</si>
  <si>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</si>
  <si>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</si>
  <si>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</si>
  <si>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</si>
  <si>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</si>
  <si>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</si>
  <si>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</si>
  <si>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</si>
  <si>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</si>
  <si>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</si>
  <si>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</si>
  <si>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</si>
  <si>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</si>
  <si>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</si>
  <si>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</si>
  <si>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</si>
  <si>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</si>
  <si>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</si>
  <si>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</si>
  <si>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</si>
  <si>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</si>
  <si>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</si>
  <si>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</si>
  <si>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</si>
  <si>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</si>
  <si>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</si>
  <si>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</si>
  <si>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</si>
  <si>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</si>
  <si>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</si>
  <si>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</si>
  <si>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</si>
  <si>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</si>
  <si>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</si>
  <si>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</si>
  <si>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</si>
  <si>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</si>
  <si>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</si>
  <si>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</si>
  <si>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</si>
  <si>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</si>
  <si>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</si>
  <si>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</si>
  <si>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</si>
  <si>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</si>
  <si>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</si>
  <si>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</si>
  <si>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</si>
  <si>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</si>
  <si>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</si>
  <si>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</si>
  <si>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</si>
  <si>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</si>
  <si>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</si>
  <si>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</si>
  <si>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</si>
  <si>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</si>
  <si>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</si>
  <si>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</si>
  <si>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</si>
  <si>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</si>
  <si>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</si>
  <si>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</si>
  <si>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</si>
  <si>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</si>
  <si>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</si>
  <si>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</si>
  <si>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</si>
  <si>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</si>
  <si>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</si>
  <si>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</si>
  <si>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</si>
  <si>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</si>
  <si>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</si>
  <si>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</si>
  <si>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</si>
  <si>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</si>
  <si>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</si>
  <si>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</si>
  <si>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</si>
  <si>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</si>
  <si>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</si>
  <si>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</si>
  <si>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</si>
  <si>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</si>
  <si>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</si>
  <si>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</si>
  <si>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</si>
  <si>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</si>
  <si>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</si>
  <si>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</si>
  <si>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</si>
  <si>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</si>
  <si>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</si>
  <si>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</si>
  <si>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</si>
  <si>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</si>
  <si>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</si>
  <si>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</si>
  <si>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</si>
  <si>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</si>
  <si>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</si>
  <si>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</si>
  <si>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</si>
  <si>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</si>
  <si>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</si>
  <si>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</si>
  <si>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</si>
  <si>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</si>
  <si>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</si>
  <si>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</si>
  <si>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</si>
  <si>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</si>
  <si>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</si>
  <si>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</si>
  <si>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</si>
  <si>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</si>
  <si>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</si>
  <si>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</si>
  <si>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</si>
  <si>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</si>
  <si>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</si>
  <si>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</si>
  <si>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</si>
  <si>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</si>
  <si>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</si>
  <si>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</si>
  <si>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</si>
  <si>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</si>
  <si>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</si>
  <si>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</si>
  <si>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</si>
  <si>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</si>
  <si>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</si>
  <si>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</si>
  <si>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</si>
  <si>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</si>
  <si>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</si>
  <si>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</si>
  <si>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</si>
  <si>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</si>
  <si>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</si>
  <si>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</si>
  <si>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</si>
  <si>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</si>
  <si>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</si>
  <si>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</si>
  <si>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</si>
  <si>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</si>
  <si>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</si>
  <si>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</si>
  <si>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</si>
  <si>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</si>
  <si>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</si>
  <si>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</si>
  <si>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</si>
  <si>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</si>
  <si>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</si>
  <si>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</si>
  <si>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</si>
  <si>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</si>
  <si>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</si>
  <si>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</si>
  <si>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</si>
  <si>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</si>
  <si>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</si>
  <si>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</si>
  <si>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</si>
  <si>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</si>
  <si>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</si>
  <si>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</si>
  <si>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</si>
  <si>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</si>
  <si>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</si>
  <si>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</si>
  <si>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</si>
  <si>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</si>
  <si>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</si>
  <si>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</si>
  <si>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</si>
  <si>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</si>
  <si>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</si>
  <si>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</si>
  <si>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</si>
  <si>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</si>
  <si>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</si>
  <si>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</si>
  <si>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</si>
  <si>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</si>
  <si>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</si>
  <si>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</si>
  <si>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</si>
  <si>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</si>
  <si>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</si>
  <si>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</si>
  <si>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</si>
  <si>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</si>
  <si>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</si>
  <si>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</si>
  <si>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</si>
  <si>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</si>
  <si>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</si>
  <si>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</si>
  <si>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</si>
  <si>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</si>
  <si>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</si>
  <si>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</si>
  <si>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</si>
  <si>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</si>
  <si>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</si>
  <si>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</si>
  <si>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</si>
  <si>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</si>
  <si>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</si>
  <si>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</si>
  <si>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</si>
  <si>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</si>
  <si>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</si>
  <si>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</si>
  <si>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</si>
  <si>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</si>
  <si>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</si>
  <si>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</si>
  <si>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</si>
  <si>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</si>
  <si>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</si>
  <si>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</si>
  <si>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</si>
  <si>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</si>
  <si>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</si>
  <si>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</si>
  <si>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</si>
  <si>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</si>
  <si>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</si>
  <si>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</si>
  <si>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</si>
  <si>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</si>
  <si>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</si>
  <si>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</si>
  <si>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</si>
  <si>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</si>
  <si>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</si>
  <si>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</si>
  <si>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</si>
  <si>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</si>
  <si>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</si>
  <si>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</si>
  <si>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</si>
  <si>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</si>
  <si>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</si>
  <si>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</si>
  <si>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</si>
  <si>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</si>
  <si>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</si>
  <si>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</si>
  <si>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</si>
  <si>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</si>
  <si>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</si>
  <si>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</si>
  <si>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</si>
  <si>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</si>
  <si>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</si>
  <si>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</si>
  <si>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</si>
  <si>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</si>
  <si>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</si>
  <si>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</si>
  <si>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</si>
  <si>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</si>
  <si>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</si>
  <si>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</si>
  <si>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</si>
  <si>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</si>
  <si>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</si>
  <si>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</si>
  <si>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</si>
  <si>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</si>
  <si>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</si>
  <si>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</si>
  <si>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</si>
  <si>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</si>
  <si>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</si>
  <si>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</si>
  <si>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</si>
  <si>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</si>
  <si>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</si>
  <si>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</si>
  <si>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</si>
  <si>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</si>
  <si>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</si>
  <si>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</si>
  <si>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</si>
  <si>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</si>
  <si>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</si>
  <si>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</si>
  <si>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</si>
  <si>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</si>
  <si>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</si>
  <si>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</si>
  <si>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</si>
  <si>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</si>
  <si>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</si>
  <si>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</si>
  <si>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</si>
  <si>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</si>
  <si>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</si>
  <si>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</si>
  <si>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</si>
  <si>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</si>
  <si>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</si>
  <si>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</si>
  <si>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</si>
  <si>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</si>
  <si>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</si>
  <si>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</si>
  <si>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</si>
  <si>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</si>
  <si>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</si>
  <si>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</si>
  <si>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</si>
  <si>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</si>
  <si>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</si>
  <si>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</si>
  <si>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</si>
  <si>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</si>
  <si>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</si>
  <si>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</si>
  <si>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</si>
  <si>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</si>
  <si>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</si>
  <si>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</si>
  <si>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</si>
  <si>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</si>
  <si>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</si>
  <si>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</si>
  <si>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</si>
  <si>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</si>
  <si>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</si>
  <si>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</si>
  <si>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</si>
  <si>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</si>
  <si>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</si>
  <si>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</si>
  <si>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</si>
  <si>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</si>
  <si>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</si>
  <si>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</si>
  <si>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</si>
  <si>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</si>
  <si>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</si>
  <si>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</si>
  <si>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</si>
  <si>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</si>
  <si>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</si>
  <si>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</si>
  <si>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</si>
  <si>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</si>
  <si>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</si>
  <si>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</si>
  <si>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</si>
  <si>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</si>
  <si>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</si>
  <si>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</si>
  <si>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</si>
  <si>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</si>
  <si>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</si>
  <si>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</si>
  <si>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</si>
  <si>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</si>
  <si>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</si>
  <si>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</si>
  <si>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</si>
  <si>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</si>
  <si>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</si>
  <si>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</si>
  <si>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</si>
  <si>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</si>
  <si>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</si>
  <si>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</si>
  <si>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</si>
  <si>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</si>
  <si>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</si>
  <si>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</si>
  <si>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</si>
  <si>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</si>
  <si>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</si>
  <si>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</si>
  <si>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</si>
  <si>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</si>
  <si>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</si>
  <si>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</si>
  <si>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</si>
  <si>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</si>
  <si>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</si>
  <si>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</si>
  <si>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</si>
  <si>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</si>
  <si>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</si>
  <si>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</si>
  <si>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</si>
  <si>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</si>
  <si>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</si>
  <si>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</si>
  <si>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</si>
  <si>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</si>
  <si>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</si>
  <si>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</si>
  <si>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</si>
  <si>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</si>
  <si>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</si>
  <si>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</si>
  <si>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</si>
  <si>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</si>
  <si>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</si>
  <si>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</si>
  <si>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</si>
  <si>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</si>
  <si>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</si>
  <si>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</si>
  <si>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</si>
  <si>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</si>
  <si>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</si>
  <si>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</si>
  <si>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</si>
  <si>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</si>
  <si>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</si>
  <si>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</si>
  <si>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</si>
  <si>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</si>
  <si>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</si>
  <si>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</si>
  <si>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</si>
  <si>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</si>
  <si>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</si>
  <si>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</si>
  <si>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</si>
  <si>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</si>
  <si>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</si>
  <si>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</si>
  <si>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</si>
  <si>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</si>
  <si>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</si>
  <si>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</si>
  <si>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</si>
  <si>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</si>
  <si>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</si>
  <si>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</si>
  <si>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</si>
  <si>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</si>
  <si>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</si>
  <si>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</si>
  <si>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</si>
  <si>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</si>
  <si>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</si>
  <si>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</si>
  <si>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</si>
  <si>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</si>
  <si>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</si>
  <si>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</si>
  <si>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</si>
  <si>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</si>
  <si>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</si>
  <si>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</si>
  <si>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</si>
  <si>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</si>
  <si>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</si>
  <si>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</si>
  <si>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</si>
  <si>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</si>
  <si>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</si>
  <si>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</si>
  <si>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</si>
  <si>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</si>
  <si>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</si>
  <si>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</si>
  <si>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</si>
  <si>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</si>
  <si>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</si>
  <si>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</si>
  <si>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</si>
  <si>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</si>
  <si>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</si>
  <si>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</si>
  <si>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</si>
  <si>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</si>
  <si>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</si>
  <si>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</si>
  <si>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</si>
  <si>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</si>
  <si>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</si>
  <si>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</si>
  <si>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</si>
  <si>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</si>
  <si>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</si>
  <si>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</si>
  <si>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</si>
  <si>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</si>
  <si>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</si>
  <si>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</si>
  <si>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</si>
  <si>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</si>
  <si>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</si>
  <si>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</si>
  <si>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</si>
  <si>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</si>
  <si>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</si>
  <si>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</si>
  <si>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</si>
  <si>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</si>
  <si>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</si>
  <si>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</si>
  <si>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</si>
  <si>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</si>
  <si>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</si>
  <si>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</si>
  <si>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</si>
  <si>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</si>
  <si>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</si>
  <si>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</si>
  <si>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</si>
  <si>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</si>
  <si>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</si>
  <si>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</si>
  <si>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</si>
  <si>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</si>
  <si>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</si>
  <si>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</si>
  <si>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</si>
  <si>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</si>
  <si>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</si>
  <si>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</si>
  <si>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</si>
  <si>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</si>
  <si>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</si>
  <si>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</si>
  <si>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</si>
  <si>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</si>
  <si>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</si>
  <si>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</si>
  <si>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</si>
  <si>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</si>
  <si>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</si>
  <si>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</si>
  <si>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</si>
  <si>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</si>
  <si>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</si>
  <si>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</si>
  <si>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</si>
  <si>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</si>
  <si>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</si>
  <si>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</si>
  <si>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</si>
  <si>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</si>
  <si>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</si>
  <si>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</si>
  <si>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</si>
  <si>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</si>
  <si>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</si>
  <si>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</si>
  <si>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</si>
  <si>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</si>
  <si>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</si>
  <si>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</si>
  <si>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</si>
  <si>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</si>
  <si>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</si>
  <si>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</si>
  <si>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</si>
  <si>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</si>
  <si>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</si>
  <si>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</si>
  <si>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</si>
  <si>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</si>
  <si>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</si>
  <si>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</si>
  <si>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</si>
  <si>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</si>
  <si>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</si>
  <si>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</si>
  <si>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</si>
  <si>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</si>
  <si>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</si>
  <si>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</si>
  <si>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</si>
  <si>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</si>
  <si>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</si>
  <si>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</si>
  <si>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</si>
  <si>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</si>
  <si>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</si>
  <si>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</si>
  <si>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</si>
  <si>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</si>
  <si>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</si>
  <si>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</si>
  <si>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</si>
  <si>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</si>
  <si>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</si>
  <si>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</si>
  <si>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</si>
  <si>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</si>
  <si>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</si>
  <si>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</si>
  <si>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</si>
  <si>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</si>
  <si>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</si>
  <si>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</si>
  <si>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</si>
  <si>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</si>
  <si>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</si>
  <si>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</si>
  <si>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</si>
  <si>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</si>
  <si>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</si>
  <si>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</si>
  <si>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</si>
  <si>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</si>
  <si>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</si>
  <si>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</si>
  <si>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</si>
  <si>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</si>
  <si>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</si>
  <si>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</si>
  <si>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</si>
  <si>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</si>
  <si>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</si>
  <si>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</si>
  <si>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</si>
  <si>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</si>
  <si>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</si>
  <si>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</si>
  <si>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</si>
  <si>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</si>
  <si>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</si>
  <si>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</si>
  <si>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</si>
  <si>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</si>
  <si>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</si>
  <si>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</si>
  <si>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</si>
  <si>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</si>
  <si>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</si>
  <si>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</si>
  <si>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</si>
  <si>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</si>
  <si>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</si>
  <si>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</si>
  <si>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</si>
  <si>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</si>
  <si>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</si>
  <si>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</si>
  <si>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</si>
  <si>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</si>
  <si>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</si>
  <si>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</si>
  <si>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</si>
  <si>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</si>
  <si>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</si>
  <si>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</si>
  <si>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</si>
  <si>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</si>
  <si>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</si>
  <si>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</si>
  <si>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</si>
  <si>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</si>
  <si>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</si>
  <si>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</si>
  <si>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</si>
  <si>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</si>
  <si>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</si>
  <si>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</si>
  <si>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</si>
  <si>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</si>
  <si>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</si>
  <si>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</si>
  <si>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</si>
  <si>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</si>
  <si>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</si>
  <si>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</si>
  <si>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</si>
  <si>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</si>
  <si>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</si>
  <si>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</si>
  <si>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</si>
  <si>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</si>
  <si>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</si>
  <si>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</si>
  <si>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</si>
  <si>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</si>
  <si>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</si>
  <si>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</si>
  <si>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</si>
  <si>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</si>
  <si>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</si>
  <si>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</si>
  <si>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</si>
  <si>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</si>
  <si>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</si>
  <si>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</si>
  <si>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</si>
  <si>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</si>
  <si>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</si>
  <si>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</si>
  <si>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</si>
  <si>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</si>
  <si>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</si>
  <si>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</si>
  <si>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</si>
  <si>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</si>
  <si>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</si>
  <si>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</si>
  <si>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</si>
  <si>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</si>
  <si>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</si>
  <si>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</si>
  <si>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</si>
  <si>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</si>
  <si>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</si>
  <si>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</si>
  <si>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</si>
  <si>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</si>
  <si>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</si>
  <si>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</si>
  <si>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</si>
  <si>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</si>
  <si>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</si>
  <si>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</si>
  <si>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</si>
  <si>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</si>
  <si>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</si>
  <si>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</si>
  <si>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</si>
  <si>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</si>
  <si>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</si>
  <si>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</si>
  <si>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</si>
  <si>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</si>
  <si>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</si>
  <si>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</si>
  <si>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</si>
  <si>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</si>
  <si>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</si>
  <si>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</si>
  <si>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</si>
  <si>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</si>
  <si>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</si>
  <si>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</si>
  <si>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</si>
  <si>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</si>
  <si>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</si>
  <si>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</si>
  <si>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</si>
  <si>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</si>
  <si>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</si>
  <si>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</si>
  <si>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</si>
  <si>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</si>
  <si>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</si>
  <si>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</si>
  <si>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</si>
  <si>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</si>
  <si>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</si>
  <si>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</si>
  <si>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</si>
  <si>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</si>
  <si>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</si>
  <si>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</si>
  <si>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</si>
  <si>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</si>
  <si>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</si>
  <si>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</si>
  <si>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</si>
  <si>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</si>
  <si>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</si>
  <si>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</si>
  <si>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</si>
  <si>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</si>
  <si>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</si>
  <si>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</si>
  <si>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</si>
  <si>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</si>
  <si>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</si>
  <si>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</si>
  <si>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</si>
  <si>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</si>
  <si>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</si>
  <si>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</si>
  <si>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</si>
  <si>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</si>
  <si>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</si>
  <si>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</si>
  <si>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</si>
  <si>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</si>
  <si>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</si>
  <si>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</si>
  <si>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</si>
  <si>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</si>
  <si>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</si>
  <si>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</si>
  <si>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</si>
  <si>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</si>
  <si>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</si>
  <si>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</si>
  <si>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</si>
  <si>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</si>
  <si>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</si>
  <si>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</si>
  <si>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</si>
  <si>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</si>
  <si>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</si>
  <si>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</si>
  <si>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</si>
  <si>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</si>
  <si>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</si>
  <si>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</si>
  <si>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</si>
  <si>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</si>
  <si>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</si>
  <si>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</si>
  <si>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</si>
  <si>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</si>
  <si>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</si>
  <si>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</si>
  <si>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</si>
  <si>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</si>
  <si>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</si>
  <si>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</si>
  <si>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</si>
  <si>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</si>
  <si>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</si>
  <si>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</si>
  <si>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</si>
  <si>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</si>
  <si>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</si>
  <si>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</si>
  <si>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</si>
  <si>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</si>
  <si>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</si>
  <si>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</si>
  <si>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</si>
  <si>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</si>
  <si>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</si>
  <si>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</si>
  <si>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</si>
  <si>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</si>
  <si>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</si>
  <si>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</si>
  <si>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</si>
  <si>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</si>
  <si>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</si>
  <si>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</si>
  <si>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</si>
  <si>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</si>
  <si>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</si>
  <si>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</si>
  <si>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</si>
  <si>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</si>
  <si>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</si>
  <si>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</si>
  <si>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</si>
  <si>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</si>
  <si>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</si>
  <si>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</si>
  <si>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</si>
  <si>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</si>
  <si>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</si>
  <si>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</si>
  <si>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</si>
  <si>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</si>
  <si>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</si>
  <si>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</si>
  <si>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</si>
  <si>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</si>
  <si>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</si>
  <si>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</si>
  <si>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</si>
  <si>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</si>
  <si>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</si>
  <si>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</si>
  <si>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</si>
  <si>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</si>
  <si>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</si>
  <si>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</si>
  <si>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</si>
  <si>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</si>
  <si>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</si>
  <si>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</si>
  <si>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</si>
  <si>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</si>
  <si>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</si>
  <si>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</si>
  <si>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</si>
  <si>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</si>
  <si>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</si>
  <si>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</si>
  <si>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</si>
  <si>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</si>
  <si>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</si>
  <si>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</si>
  <si>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</si>
  <si>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</si>
  <si>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</si>
  <si>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</si>
  <si>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</si>
  <si>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</si>
  <si>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</si>
  <si>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</si>
  <si>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</si>
  <si>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</si>
  <si>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</si>
  <si>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</si>
  <si>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</si>
  <si>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</si>
  <si>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</si>
  <si>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</si>
  <si>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</si>
  <si>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</si>
  <si>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</si>
  <si>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</si>
  <si>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</si>
  <si>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</si>
  <si>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</si>
  <si>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</si>
  <si>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</si>
  <si>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</si>
  <si>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</si>
  <si>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</si>
  <si>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</si>
  <si>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</si>
  <si>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</si>
  <si>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</si>
  <si>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</si>
  <si>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</si>
  <si>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</si>
  <si>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</si>
  <si>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</si>
  <si>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</si>
  <si>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</si>
  <si>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</si>
  <si>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</si>
  <si>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</si>
  <si>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</si>
  <si>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</si>
  <si>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</si>
  <si>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</si>
  <si>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</si>
  <si>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</si>
  <si>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</si>
  <si>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</si>
  <si>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</si>
  <si>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</si>
  <si>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</si>
  <si>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</si>
  <si>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</si>
  <si>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</si>
  <si>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</si>
  <si>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</si>
  <si>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</si>
  <si>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</si>
  <si>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</si>
  <si>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</si>
  <si>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</si>
  <si>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</si>
  <si>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</si>
  <si>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</si>
  <si>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</si>
  <si>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</si>
  <si>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</si>
  <si>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</si>
  <si>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</si>
  <si>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</si>
  <si>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</si>
  <si>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</si>
  <si>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</si>
  <si>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</si>
  <si>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</si>
  <si>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</si>
  <si>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</si>
  <si>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</si>
  <si>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</si>
  <si>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</si>
  <si>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</si>
  <si>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</si>
  <si>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</si>
  <si>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</si>
  <si>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</si>
  <si>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</si>
  <si>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</si>
  <si>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</si>
  <si>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</si>
  <si>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</si>
  <si>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</si>
  <si>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</si>
  <si>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</si>
  <si>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</si>
  <si>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</si>
  <si>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</si>
  <si>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</si>
  <si>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</si>
  <si>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</si>
  <si>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</si>
  <si>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</si>
  <si>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</si>
  <si>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</si>
  <si>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</si>
  <si>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</si>
  <si>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</si>
  <si>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</si>
  <si>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</si>
  <si>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</si>
  <si>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</si>
  <si>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</si>
  <si>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</si>
  <si>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</si>
  <si>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</si>
  <si>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</si>
  <si>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</si>
  <si>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</si>
  <si>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</si>
  <si>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</si>
  <si>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</si>
  <si>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</si>
  <si>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</si>
  <si>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</si>
  <si>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</si>
  <si>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</si>
  <si>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</si>
  <si>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</si>
  <si>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</si>
  <si>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</si>
  <si>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</si>
  <si>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</si>
  <si>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</si>
  <si>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</si>
  <si>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</si>
  <si>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</si>
  <si>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</si>
  <si>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</si>
  <si>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</si>
  <si>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</si>
  <si>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</si>
  <si>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</si>
  <si>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</si>
  <si>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</si>
  <si>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</si>
  <si>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</si>
  <si>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</si>
  <si>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</si>
  <si>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</si>
  <si>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</si>
  <si>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</si>
  <si>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</si>
  <si>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</si>
  <si>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</si>
  <si>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</si>
  <si>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</si>
  <si>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</si>
  <si>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</si>
  <si>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</si>
  <si>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</si>
  <si>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</si>
  <si>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</si>
  <si>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</si>
  <si>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</si>
  <si>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</si>
  <si>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</si>
  <si>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</si>
  <si>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</si>
  <si>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</si>
  <si>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</si>
  <si>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</si>
  <si>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</si>
  <si>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</si>
  <si>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</si>
  <si>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</si>
  <si>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</si>
  <si>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</si>
  <si>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</si>
  <si>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</si>
  <si>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</si>
  <si>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</si>
  <si>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</si>
  <si>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</si>
  <si>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</si>
  <si>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</si>
  <si>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</si>
  <si>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</si>
  <si>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</si>
  <si>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</si>
  <si>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</si>
  <si>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</si>
  <si>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</si>
  <si>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</si>
  <si>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</si>
  <si>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</si>
  <si>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</si>
  <si>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</si>
  <si>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</si>
  <si>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</si>
  <si>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</si>
  <si>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</si>
  <si>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</si>
  <si>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</si>
  <si>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</si>
  <si>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</si>
  <si>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</si>
  <si>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</si>
  <si>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</si>
  <si>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</si>
  <si>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</si>
  <si>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</si>
  <si>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</si>
  <si>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</si>
  <si>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</si>
  <si>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</si>
  <si>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</si>
  <si>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</si>
  <si>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</si>
  <si>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</si>
  <si>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</si>
  <si>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</si>
  <si>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</si>
  <si>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</si>
  <si>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</si>
  <si>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</si>
  <si>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</si>
  <si>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</si>
  <si>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</si>
  <si>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</si>
  <si>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</si>
  <si>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</si>
  <si>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</si>
  <si>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</si>
  <si>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</si>
  <si>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</si>
  <si>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</si>
  <si>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</si>
  <si>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</si>
  <si>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</si>
  <si>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</si>
  <si>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</si>
  <si>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</si>
  <si>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</si>
  <si>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</si>
  <si>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</si>
  <si>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</si>
  <si>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</si>
  <si>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</si>
  <si>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</si>
  <si>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</si>
  <si>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</si>
  <si>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</si>
  <si>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</si>
  <si>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</si>
  <si>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</si>
  <si>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</si>
  <si>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</si>
  <si>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</si>
  <si>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</si>
  <si>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</si>
  <si>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</si>
  <si>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</si>
  <si>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</si>
  <si>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</si>
  <si>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</si>
  <si>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</si>
  <si>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</si>
  <si>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</si>
  <si>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</si>
  <si>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</si>
  <si>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</si>
  <si>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</si>
  <si>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</si>
  <si>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</si>
  <si>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</si>
  <si>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</si>
  <si>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</si>
  <si>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</si>
  <si>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</si>
  <si>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</si>
  <si>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</si>
  <si>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</si>
  <si>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</si>
  <si>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</si>
  <si>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</si>
  <si>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</si>
  <si>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</si>
  <si>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</si>
  <si>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</si>
  <si>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</si>
  <si>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</si>
  <si>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</si>
  <si>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</si>
  <si>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</si>
  <si>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</si>
  <si>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</si>
  <si>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</si>
  <si>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</si>
  <si>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</si>
  <si>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</si>
  <si>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</si>
  <si>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</si>
  <si>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</si>
  <si>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</si>
  <si>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</si>
  <si>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</si>
  <si>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</si>
  <si>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</si>
  <si>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</si>
  <si>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</si>
  <si>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</si>
  <si>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</si>
  <si>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</si>
  <si>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</si>
  <si>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</si>
  <si>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</si>
  <si>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</si>
  <si>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</si>
  <si>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</si>
  <si>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</si>
  <si>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</si>
  <si>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</si>
  <si>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</si>
  <si>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</si>
  <si>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</si>
  <si>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</si>
  <si>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</si>
  <si>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</si>
  <si>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</si>
  <si>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</si>
  <si>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</si>
  <si>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</si>
  <si>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</si>
  <si>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</si>
  <si>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</si>
  <si>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</si>
  <si>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</si>
  <si>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</si>
  <si>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</si>
  <si>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</si>
  <si>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</si>
  <si>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</si>
  <si>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</si>
  <si>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</si>
  <si>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</si>
  <si>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</si>
  <si>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</si>
  <si>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</si>
  <si>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</si>
  <si>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</si>
  <si>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</si>
  <si>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</si>
  <si>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</si>
  <si>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</si>
  <si>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</si>
  <si>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</si>
  <si>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</si>
  <si>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</si>
  <si>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</si>
  <si>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</si>
  <si>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</si>
  <si>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</si>
  <si>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</si>
  <si>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</si>
  <si>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</si>
  <si>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</si>
  <si>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</si>
  <si>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</si>
  <si>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</si>
  <si>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</si>
  <si>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</si>
  <si>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</si>
  <si>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</si>
  <si>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</si>
  <si>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</si>
  <si>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</si>
  <si>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</si>
  <si>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</si>
  <si>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</si>
  <si>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</si>
  <si>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</si>
  <si>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</si>
  <si>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</si>
  <si>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</si>
  <si>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</si>
  <si>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</si>
  <si>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</si>
  <si>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</si>
  <si>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</si>
  <si>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</si>
  <si>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</si>
  <si>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</si>
  <si>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</si>
  <si>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</si>
  <si>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</si>
  <si>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</si>
  <si>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</si>
  <si>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</si>
  <si>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</si>
  <si>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</si>
  <si>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</si>
  <si>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</si>
  <si>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</si>
  <si>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</si>
  <si>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</si>
  <si>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</si>
  <si>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</si>
  <si>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</si>
  <si>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</si>
  <si>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</si>
  <si>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</si>
  <si>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</si>
  <si>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</si>
  <si>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</si>
  <si>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</si>
  <si>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</si>
  <si>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</si>
  <si>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</si>
  <si>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</si>
  <si>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</si>
  <si>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</si>
  <si>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</si>
  <si>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</si>
  <si>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</si>
  <si>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</si>
  <si>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</si>
  <si>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</si>
  <si>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</si>
  <si>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</si>
  <si>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</si>
  <si>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</si>
  <si>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</si>
  <si>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</si>
  <si>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</si>
  <si>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</si>
  <si>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</si>
  <si>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</si>
  <si>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</si>
  <si>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</si>
  <si>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</si>
  <si>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</si>
  <si>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</si>
  <si>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</si>
  <si>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</si>
  <si>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</si>
  <si>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</si>
  <si>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</si>
  <si>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</si>
  <si>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</si>
  <si>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</si>
  <si>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</si>
  <si>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</si>
  <si>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</si>
  <si>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</si>
  <si>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</si>
  <si>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</si>
  <si>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</si>
  <si>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</si>
  <si>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</si>
  <si>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</si>
  <si>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</si>
  <si>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</si>
  <si>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</si>
  <si>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</si>
  <si>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</si>
  <si>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</si>
  <si>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</si>
  <si>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</si>
  <si>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</si>
  <si>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</si>
  <si>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</si>
  <si>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</si>
  <si>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</si>
  <si>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</si>
  <si>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</si>
  <si>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</si>
  <si>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</si>
  <si>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</si>
  <si>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</si>
  <si>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</si>
  <si>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</si>
  <si>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</si>
  <si>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</si>
  <si>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</si>
  <si>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</si>
  <si>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</si>
  <si>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</si>
  <si>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</si>
  <si>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</si>
  <si>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</si>
  <si>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</si>
  <si>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</si>
  <si>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</si>
  <si>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</si>
  <si>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</si>
  <si>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</si>
  <si>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</si>
  <si>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</si>
  <si>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</si>
  <si>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</si>
  <si>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</si>
  <si>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</si>
  <si>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</si>
  <si>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</si>
  <si>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</si>
  <si>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</si>
  <si>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</si>
  <si>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</si>
  <si>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</si>
  <si>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</si>
  <si>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</si>
  <si>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</si>
  <si>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</si>
  <si>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</si>
  <si>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</si>
  <si>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</si>
  <si>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</si>
  <si>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</si>
  <si>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</si>
  <si>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</si>
  <si>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</si>
  <si>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</si>
  <si>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</si>
  <si>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</si>
  <si>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</si>
  <si>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</si>
  <si>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</si>
  <si>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</si>
  <si>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</si>
  <si>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</si>
  <si>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</si>
  <si>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</si>
  <si>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</si>
  <si>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</si>
  <si>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</si>
  <si>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</si>
  <si>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</si>
  <si>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</si>
  <si>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</si>
  <si>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</si>
  <si>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</si>
  <si>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</si>
  <si>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</si>
  <si>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</si>
  <si>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</si>
  <si>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</si>
  <si>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</si>
  <si>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</si>
  <si>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</si>
  <si>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</si>
  <si>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</si>
  <si>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</si>
  <si>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</si>
  <si>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</si>
  <si>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</si>
  <si>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</si>
  <si>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</si>
  <si>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</si>
  <si>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</si>
  <si>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</si>
  <si>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</si>
  <si>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</si>
  <si>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</si>
  <si>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</si>
  <si>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</si>
  <si>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</si>
  <si>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</si>
  <si>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</si>
  <si>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</si>
  <si>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</si>
  <si>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</si>
  <si>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</si>
  <si>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</si>
  <si>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</si>
  <si>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</si>
  <si>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</si>
  <si>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</si>
  <si>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</si>
  <si>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</si>
  <si>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</si>
  <si>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</si>
  <si>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</si>
  <si>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</si>
  <si>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</si>
  <si>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</si>
  <si>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</si>
  <si>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</si>
  <si>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</si>
  <si>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</si>
  <si>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</si>
  <si>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</si>
  <si>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</si>
  <si>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</si>
  <si>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</si>
  <si>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</si>
  <si>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</si>
  <si>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</si>
  <si>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</si>
  <si>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</si>
  <si>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</si>
  <si>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</si>
  <si>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</si>
  <si>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</si>
  <si>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</si>
  <si>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</si>
  <si>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</si>
  <si>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</si>
  <si>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</si>
  <si>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</si>
  <si>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</si>
  <si>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</si>
  <si>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</si>
  <si>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</si>
  <si>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</si>
  <si>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</si>
  <si>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</si>
  <si>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</si>
  <si>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</si>
  <si>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</si>
  <si>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</si>
  <si>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</si>
  <si>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</si>
  <si>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</si>
  <si>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</si>
  <si>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</si>
  <si>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</si>
  <si>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</si>
  <si>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</si>
  <si>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</si>
  <si>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</si>
  <si>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</si>
  <si>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</si>
  <si>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</si>
  <si>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</si>
  <si>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</si>
  <si>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</si>
  <si>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</si>
  <si>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</si>
  <si>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</si>
  <si>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</si>
  <si>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</si>
  <si>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</si>
  <si>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</si>
  <si>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</si>
  <si>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</si>
  <si>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</si>
  <si>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</si>
  <si>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</si>
  <si>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</si>
  <si>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</si>
  <si>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</si>
  <si>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</si>
  <si>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</si>
  <si>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</si>
  <si>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</si>
  <si>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</si>
  <si>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</si>
  <si>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</si>
  <si>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</si>
  <si>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</si>
  <si>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</si>
  <si>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</si>
  <si>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</si>
  <si>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</si>
  <si>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</si>
  <si>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</si>
  <si>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</si>
  <si>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</si>
  <si>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</si>
  <si>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</si>
  <si>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</si>
  <si>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</si>
  <si>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</si>
  <si>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</si>
  <si>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</si>
  <si>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</si>
  <si>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</si>
  <si>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</si>
  <si>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</si>
  <si>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</si>
  <si>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</si>
  <si>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</si>
  <si>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</si>
  <si>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</si>
  <si>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</si>
  <si>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</si>
  <si>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</si>
  <si>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</si>
  <si>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</si>
  <si>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</si>
  <si>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</si>
  <si>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</si>
  <si>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</si>
  <si>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</si>
  <si>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</si>
  <si>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</si>
  <si>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</si>
  <si>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</si>
  <si>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</si>
  <si>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</si>
  <si>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</si>
  <si>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</si>
  <si>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</si>
  <si>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</si>
  <si>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</si>
  <si>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</si>
  <si>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</si>
  <si>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</si>
  <si>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</si>
  <si>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</si>
  <si>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</si>
  <si>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</si>
  <si>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</si>
  <si>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</si>
  <si>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</si>
  <si>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</si>
  <si>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</si>
  <si>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</si>
  <si>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</si>
  <si>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</si>
  <si>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</si>
  <si>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</si>
  <si>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</si>
  <si>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</si>
  <si>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</si>
  <si>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</si>
  <si>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</si>
  <si>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</si>
  <si>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</si>
  <si>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</si>
  <si>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</si>
  <si>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</si>
  <si>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</si>
  <si>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</si>
  <si>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</si>
  <si>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</si>
  <si>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</si>
  <si>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</si>
  <si>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</si>
  <si>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</si>
  <si>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</si>
  <si>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</si>
  <si>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</si>
  <si>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</si>
  <si>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</si>
  <si>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</si>
  <si>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</si>
  <si>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</si>
  <si>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</si>
  <si>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</si>
  <si>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</si>
  <si>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</si>
  <si>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</si>
  <si>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</si>
  <si>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</si>
  <si>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</si>
  <si>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</si>
  <si>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</si>
  <si>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</si>
  <si>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</si>
  <si>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</si>
  <si>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</si>
  <si>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</si>
  <si>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</si>
  <si>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</si>
  <si>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</si>
  <si>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</si>
  <si>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</si>
  <si>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</si>
  <si>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</si>
  <si>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</si>
  <si>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</si>
  <si>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</si>
  <si>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</si>
  <si>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</si>
  <si>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</si>
  <si>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</si>
  <si>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</si>
  <si>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</si>
  <si>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</si>
  <si>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</si>
  <si>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</si>
  <si>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</si>
  <si>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</si>
  <si>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</si>
  <si>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</si>
  <si>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</si>
  <si>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</si>
  <si>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</si>
  <si>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</si>
  <si>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</si>
  <si>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</si>
  <si>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</si>
  <si>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</si>
  <si>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</si>
  <si>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</si>
  <si>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</si>
  <si>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</si>
  <si>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</si>
  <si>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</si>
  <si>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</si>
  <si>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</si>
  <si>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</si>
  <si>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</si>
  <si>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</si>
  <si>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</si>
  <si>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</si>
  <si>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</si>
  <si>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</si>
  <si>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</si>
  <si>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</si>
  <si>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</si>
  <si>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</si>
  <si>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</si>
  <si>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</si>
  <si>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</si>
  <si>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</si>
  <si>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</si>
  <si>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</si>
  <si>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</si>
  <si>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</si>
  <si>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</si>
  <si>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</si>
  <si>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</si>
  <si>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</si>
  <si>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</si>
  <si>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</si>
  <si>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</si>
  <si>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</si>
  <si>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</si>
  <si>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</si>
  <si>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</si>
  <si>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</si>
  <si>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</si>
  <si>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</si>
  <si>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</si>
  <si>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</si>
  <si>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</si>
  <si>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</si>
  <si>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</si>
  <si>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</si>
  <si>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</si>
  <si>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</si>
  <si>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</si>
  <si>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</si>
  <si>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</si>
  <si>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</si>
  <si>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</si>
  <si>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</si>
  <si>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</si>
  <si>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</si>
  <si>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</si>
  <si>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</si>
  <si>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</si>
  <si>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</si>
  <si>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</si>
  <si>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</si>
  <si>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</si>
  <si>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</si>
  <si>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</si>
  <si>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</si>
  <si>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</si>
  <si>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</si>
  <si>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</si>
  <si>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</si>
  <si>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</si>
  <si>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</si>
  <si>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</si>
  <si>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</si>
  <si>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</si>
  <si>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</si>
  <si>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</si>
  <si>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</si>
  <si>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</si>
  <si>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</si>
  <si>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</si>
  <si>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</si>
  <si>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</si>
  <si>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</si>
  <si>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</si>
  <si>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</si>
  <si>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</si>
  <si>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</si>
  <si>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</si>
  <si>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</si>
  <si>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</si>
  <si>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</si>
  <si>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</si>
  <si>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</si>
  <si>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</si>
  <si>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</si>
  <si>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</si>
  <si>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</si>
  <si>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</si>
  <si>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</si>
  <si>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</si>
  <si>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</si>
  <si>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</si>
  <si>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</si>
  <si>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</si>
  <si>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</si>
  <si>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</si>
  <si>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</si>
  <si>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</si>
  <si>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</si>
  <si>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</si>
  <si>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</si>
  <si>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</si>
  <si>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</si>
  <si>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</si>
  <si>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</si>
  <si>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</si>
  <si>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</si>
  <si>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</si>
  <si>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</si>
  <si>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</si>
  <si>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</si>
  <si>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</si>
  <si>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</si>
  <si>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</si>
  <si>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</si>
  <si>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</si>
  <si>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</si>
  <si>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</si>
  <si>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</si>
  <si>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</si>
  <si>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</si>
  <si>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</si>
  <si>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</si>
  <si>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</si>
  <si>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</si>
  <si>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</si>
  <si>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</si>
  <si>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</si>
  <si>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</si>
  <si>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</si>
  <si>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</si>
  <si>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</si>
  <si>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</si>
  <si>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</si>
  <si>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</si>
  <si>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</si>
  <si>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</si>
  <si>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</si>
  <si>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</si>
  <si>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</si>
  <si>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</si>
  <si>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</si>
  <si>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</si>
  <si>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</si>
  <si>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</si>
  <si>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</si>
  <si>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</si>
  <si>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</si>
  <si>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</si>
  <si>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</si>
  <si>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</si>
  <si>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</si>
  <si>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</si>
  <si>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</si>
  <si>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</si>
  <si>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</si>
  <si>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</si>
  <si>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</si>
  <si>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</si>
  <si>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</si>
  <si>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</si>
  <si>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</si>
  <si>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</si>
  <si>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</si>
  <si>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</si>
  <si>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</si>
  <si>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</si>
  <si>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</si>
  <si>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</si>
  <si>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</si>
  <si>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</si>
  <si>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</si>
  <si>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</si>
  <si>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</si>
  <si>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</si>
  <si>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</si>
  <si>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</si>
  <si>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</si>
  <si>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</si>
  <si>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</si>
  <si>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</si>
  <si>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</si>
  <si>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</si>
  <si>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</si>
  <si>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</si>
  <si>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</si>
  <si>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</si>
  <si>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</si>
  <si>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</si>
  <si>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</si>
  <si>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</si>
  <si>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</si>
  <si>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</si>
  <si>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</si>
  <si>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</si>
  <si>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</si>
  <si>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</si>
  <si>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</si>
  <si>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</si>
  <si>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</si>
  <si>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</si>
  <si>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</si>
  <si>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</si>
  <si>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</si>
  <si>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</si>
  <si>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</si>
  <si>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</si>
  <si>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</si>
  <si>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</si>
  <si>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</si>
  <si>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</si>
  <si>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</si>
  <si>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</si>
  <si>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</si>
  <si>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</si>
  <si>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</si>
  <si>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</si>
  <si>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</si>
  <si>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</si>
  <si>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</si>
  <si>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</si>
  <si>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</si>
  <si>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</si>
  <si>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</si>
  <si>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</si>
  <si>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</si>
  <si>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</si>
  <si>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</si>
  <si>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</si>
  <si>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</si>
  <si>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</si>
  <si>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</si>
  <si>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</si>
  <si>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</si>
  <si>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</si>
  <si>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</si>
  <si>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</si>
  <si>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</si>
  <si>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</si>
  <si>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</si>
  <si>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</si>
  <si>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</si>
  <si>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</si>
  <si>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</si>
  <si>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</si>
  <si>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</si>
  <si>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</si>
  <si>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</si>
  <si>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</si>
  <si>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</si>
  <si>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</si>
  <si>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</si>
  <si>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</si>
  <si>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</si>
  <si>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</si>
  <si>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</si>
  <si>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</si>
  <si>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</si>
  <si>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</si>
  <si>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</si>
  <si>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</si>
  <si>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</si>
  <si>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</si>
  <si>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</si>
  <si>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</si>
  <si>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</si>
  <si>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</si>
  <si>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</si>
  <si>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</si>
  <si>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</si>
  <si>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</si>
  <si>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</si>
  <si>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</si>
  <si>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</si>
  <si>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</si>
  <si>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</si>
  <si>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</si>
  <si>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</si>
  <si>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</si>
  <si>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</si>
  <si>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</si>
  <si>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</si>
  <si>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</si>
  <si>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</si>
  <si>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</si>
  <si>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</si>
  <si>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</si>
  <si>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</si>
  <si>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</si>
  <si>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</si>
  <si>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</si>
  <si>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</si>
  <si>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</si>
  <si>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</si>
  <si>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</si>
  <si>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</si>
  <si>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</si>
  <si>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</si>
  <si>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</si>
  <si>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</si>
  <si>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</si>
  <si>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</si>
  <si>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</si>
  <si>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</si>
  <si>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</si>
  <si>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</si>
  <si>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</si>
  <si>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</si>
  <si>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</si>
  <si>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</si>
  <si>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</si>
  <si>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</si>
  <si>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</si>
  <si>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</si>
  <si>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</si>
  <si>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</si>
  <si>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</si>
  <si>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</si>
  <si>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</si>
  <si>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</si>
  <si>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</si>
  <si>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</si>
  <si>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</si>
  <si>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</si>
  <si>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</si>
  <si>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</si>
  <si>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</si>
  <si>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</si>
  <si>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</si>
  <si>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</si>
  <si>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</si>
  <si>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</si>
  <si>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</si>
  <si>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</si>
  <si>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</si>
  <si>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</si>
  <si>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</si>
  <si>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</si>
  <si>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</si>
  <si>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</si>
  <si>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</si>
  <si>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</si>
  <si>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</si>
  <si>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</si>
  <si>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</si>
  <si>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</si>
  <si>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</si>
  <si>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</si>
  <si>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</si>
  <si>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</si>
  <si>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</si>
  <si>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</si>
  <si>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</si>
  <si>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</si>
  <si>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</si>
  <si>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</si>
  <si>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</si>
  <si>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</si>
  <si>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</si>
  <si>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</si>
  <si>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</si>
  <si>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</si>
  <si>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</si>
  <si>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</si>
  <si>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</si>
  <si>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</si>
  <si>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</si>
  <si>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</si>
  <si>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</si>
  <si>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</si>
  <si>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</si>
  <si>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</si>
  <si>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</si>
  <si>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</si>
  <si>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</si>
  <si>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</si>
  <si>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</si>
  <si>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</si>
  <si>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</si>
  <si>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</si>
  <si>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</si>
  <si>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</si>
  <si>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</si>
  <si>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</si>
  <si>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</si>
  <si>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</si>
  <si>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</si>
  <si>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</si>
  <si>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</si>
  <si>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</si>
  <si>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ÁREA (m²):</t>
  </si>
  <si>
    <t>6.3</t>
  </si>
  <si>
    <t>SERVIÇOS COMPLEMENTARES</t>
  </si>
  <si>
    <t xml:space="preserve">        PRECOS DE INSUMOS</t>
  </si>
  <si>
    <t/>
  </si>
  <si>
    <t>LOCALIDADE: 2840 - SAO PAULO</t>
  </si>
  <si>
    <t>ENCARGOS SOCIAIS (%) HORISTA  84,97  MENSALISTA  47,60</t>
  </si>
  <si>
    <t xml:space="preserve">CODIGO  </t>
  </si>
  <si>
    <t>DESCRICAO DO INSUMO</t>
  </si>
  <si>
    <t>UNIDADE</t>
  </si>
  <si>
    <t xml:space="preserve">  PREÇO R$</t>
  </si>
  <si>
    <t xml:space="preserve">UN    </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</si>
  <si>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</si>
  <si>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</si>
  <si>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</si>
  <si>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</si>
  <si>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</si>
  <si>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</si>
  <si>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</si>
  <si>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</si>
  <si>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</si>
  <si>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</si>
  <si>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</si>
  <si>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</si>
  <si>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</si>
  <si>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</si>
  <si>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</si>
  <si>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</si>
  <si>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</si>
  <si>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</si>
  <si>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</si>
  <si>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</si>
  <si>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</si>
  <si>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</si>
  <si>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</si>
  <si>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</si>
  <si>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</si>
  <si>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</si>
  <si>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</si>
  <si>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</si>
  <si>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</si>
  <si>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</si>
  <si>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</si>
  <si>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</si>
  <si>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</si>
  <si>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</si>
  <si>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</si>
  <si>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</si>
  <si>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</si>
  <si>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</si>
  <si>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</si>
  <si>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</si>
  <si>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</si>
  <si>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</si>
  <si>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</si>
  <si>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</si>
  <si>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</si>
  <si>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</si>
  <si>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</si>
  <si>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</si>
  <si>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</si>
  <si>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</si>
  <si>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</si>
  <si>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</si>
  <si>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</si>
  <si>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</si>
  <si>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</si>
  <si>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</si>
  <si>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</si>
  <si>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</si>
  <si>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</si>
  <si>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</si>
  <si>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</si>
  <si>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</si>
  <si>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</si>
  <si>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</si>
  <si>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</si>
  <si>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</si>
  <si>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</si>
  <si>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</si>
  <si>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</si>
  <si>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</si>
  <si>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</si>
  <si>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</si>
  <si>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</si>
  <si>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</si>
  <si>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</si>
  <si>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</si>
  <si>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</si>
  <si>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</si>
  <si>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</si>
  <si>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</si>
  <si>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</si>
  <si>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</si>
  <si>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</si>
  <si>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</si>
  <si>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</si>
  <si>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</si>
  <si>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</si>
  <si>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</si>
  <si>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</si>
  <si>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</si>
  <si>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</si>
  <si>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</si>
  <si>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</si>
  <si>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</si>
  <si>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</si>
  <si>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</si>
  <si>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</si>
  <si>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</si>
  <si>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</si>
  <si>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</si>
  <si>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</si>
  <si>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</si>
  <si>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</si>
  <si>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</si>
  <si>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</si>
  <si>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</si>
  <si>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</si>
  <si>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</si>
  <si>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</si>
  <si>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</si>
  <si>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</si>
  <si>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</si>
  <si>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</si>
  <si>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</si>
  <si>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</si>
  <si>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</si>
  <si>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</si>
  <si>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</si>
  <si>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</si>
  <si>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</si>
  <si>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</si>
  <si>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</si>
  <si>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</si>
  <si>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</si>
  <si>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</si>
  <si>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</si>
  <si>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</si>
  <si>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</si>
  <si>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</si>
  <si>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</si>
  <si>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</si>
  <si>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</si>
  <si>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</si>
  <si>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</si>
  <si>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</si>
  <si>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</si>
  <si>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</si>
  <si>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</si>
  <si>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</si>
  <si>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</si>
  <si>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</si>
  <si>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</si>
  <si>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</si>
  <si>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</si>
  <si>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</si>
  <si>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</si>
  <si>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</si>
  <si>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</si>
  <si>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</si>
  <si>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</si>
  <si>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</si>
  <si>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</si>
  <si>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</si>
  <si>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</si>
  <si>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</si>
  <si>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</si>
  <si>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</si>
  <si>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</si>
  <si>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</si>
  <si>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</si>
  <si>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</si>
  <si>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</si>
  <si>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</si>
  <si>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</si>
  <si>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</si>
  <si>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</si>
  <si>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</si>
  <si>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</si>
  <si>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</si>
  <si>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</si>
  <si>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</si>
  <si>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</si>
  <si>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</si>
  <si>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</si>
  <si>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</si>
  <si>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</si>
  <si>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</si>
  <si>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</si>
  <si>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</si>
  <si>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</si>
  <si>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</si>
  <si>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</si>
  <si>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</si>
  <si>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</si>
  <si>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</si>
  <si>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</si>
  <si>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</si>
  <si>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</si>
  <si>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</si>
  <si>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</si>
  <si>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</si>
  <si>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</si>
  <si>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</si>
  <si>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</si>
  <si>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</si>
  <si>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</si>
  <si>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</si>
  <si>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</si>
  <si>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</si>
  <si>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</si>
  <si>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</si>
  <si>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</si>
  <si>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</si>
  <si>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</si>
  <si>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</si>
  <si>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</si>
  <si>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</si>
  <si>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</si>
  <si>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</si>
  <si>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</si>
  <si>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</si>
  <si>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</si>
  <si>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</si>
  <si>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</si>
  <si>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</si>
  <si>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</si>
  <si>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</si>
  <si>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</si>
  <si>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</si>
  <si>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</si>
  <si>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</si>
  <si>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</si>
  <si>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</si>
  <si>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</si>
  <si>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</si>
  <si>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</si>
  <si>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</si>
  <si>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</si>
  <si>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</si>
  <si>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</si>
  <si>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</si>
  <si>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</si>
  <si>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</si>
  <si>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</si>
  <si>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</si>
  <si>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</si>
  <si>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</si>
  <si>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</si>
  <si>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</si>
  <si>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</si>
  <si>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</si>
  <si>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</si>
  <si>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</si>
  <si>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</si>
  <si>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</si>
  <si>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</si>
  <si>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</si>
  <si>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</si>
  <si>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</si>
  <si>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</si>
  <si>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</si>
  <si>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</si>
  <si>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</si>
  <si>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</si>
  <si>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</si>
  <si>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</si>
  <si>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</si>
  <si>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</si>
  <si>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</si>
  <si>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</si>
  <si>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</si>
  <si>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</si>
  <si>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</si>
  <si>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</si>
  <si>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</si>
  <si>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</si>
  <si>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</si>
  <si>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</si>
  <si>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</si>
  <si>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</si>
  <si>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</si>
  <si>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</si>
  <si>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</si>
  <si>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</si>
  <si>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</si>
  <si>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</si>
  <si>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</si>
  <si>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</si>
  <si>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</si>
  <si>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</si>
  <si>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</si>
  <si>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</si>
  <si>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</si>
  <si>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</si>
  <si>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</si>
  <si>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</si>
  <si>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</si>
  <si>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</si>
  <si>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</si>
  <si>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</si>
  <si>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</si>
  <si>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</si>
  <si>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</si>
  <si>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</si>
  <si>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</si>
  <si>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</si>
  <si>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</si>
  <si>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</si>
  <si>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</si>
  <si>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</si>
  <si>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</si>
  <si>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</si>
  <si>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</si>
  <si>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</si>
  <si>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</si>
  <si>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</si>
  <si>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</si>
  <si>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</si>
  <si>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</si>
  <si>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</si>
  <si>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</si>
  <si>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</si>
  <si>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</si>
  <si>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</si>
  <si>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</si>
  <si>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</si>
  <si>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</si>
  <si>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</si>
  <si>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</si>
  <si>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</si>
  <si>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</si>
  <si>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</si>
  <si>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</si>
  <si>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</si>
  <si>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</si>
  <si>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</si>
  <si>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</si>
  <si>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</si>
  <si>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</si>
  <si>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</si>
  <si>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</si>
  <si>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</si>
  <si>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</si>
  <si>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</si>
  <si>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</si>
  <si>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</si>
  <si>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</si>
  <si>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</si>
  <si>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</si>
  <si>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</si>
  <si>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</si>
  <si>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</si>
  <si>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</si>
  <si>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</si>
  <si>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</si>
  <si>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</si>
  <si>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</si>
  <si>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</si>
  <si>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</si>
  <si>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</si>
  <si>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</si>
  <si>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</si>
  <si>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</si>
  <si>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</si>
  <si>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</si>
  <si>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</si>
  <si>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</si>
  <si>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</si>
  <si>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</si>
  <si>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</si>
  <si>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</si>
  <si>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</si>
  <si>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</si>
  <si>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</si>
  <si>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</si>
  <si>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</si>
  <si>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</si>
  <si>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</si>
  <si>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</si>
  <si>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</si>
  <si>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</si>
  <si>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</si>
  <si>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</si>
  <si>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</si>
  <si>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</si>
  <si>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</si>
  <si>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</si>
  <si>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</si>
  <si>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</si>
  <si>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</si>
  <si>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</si>
  <si>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</si>
  <si>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</si>
  <si>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</si>
  <si>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</si>
  <si>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</si>
  <si>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</si>
  <si>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</si>
  <si>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</si>
  <si>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</si>
  <si>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</si>
  <si>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</si>
  <si>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</si>
  <si>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</si>
  <si>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</si>
  <si>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</si>
  <si>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</si>
  <si>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</si>
  <si>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</si>
  <si>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</si>
  <si>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</si>
  <si>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</si>
  <si>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</si>
  <si>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</si>
  <si>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</si>
  <si>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</si>
  <si>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</si>
  <si>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</si>
  <si>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</si>
  <si>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</si>
  <si>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</si>
  <si>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</si>
  <si>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</si>
  <si>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</si>
  <si>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</si>
  <si>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</si>
  <si>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</si>
  <si>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</si>
  <si>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</si>
  <si>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</si>
  <si>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</si>
  <si>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</si>
  <si>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</si>
  <si>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</si>
  <si>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</si>
  <si>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</si>
  <si>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</si>
  <si>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</si>
  <si>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</si>
  <si>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</si>
  <si>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</si>
  <si>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</si>
  <si>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</si>
  <si>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</si>
  <si>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</si>
  <si>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</si>
  <si>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</si>
  <si>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</si>
  <si>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</si>
  <si>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</si>
  <si>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</si>
  <si>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</si>
  <si>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</si>
  <si>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</si>
  <si>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</si>
  <si>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</si>
  <si>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</si>
  <si>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</si>
  <si>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</si>
  <si>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</si>
  <si>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</si>
  <si>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</si>
  <si>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</si>
  <si>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</si>
  <si>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</si>
  <si>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</si>
  <si>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</si>
  <si>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</si>
  <si>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</si>
  <si>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</si>
  <si>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</si>
  <si>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</si>
  <si>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</si>
  <si>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</si>
  <si>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</si>
  <si>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</si>
  <si>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</si>
  <si>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</si>
  <si>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</si>
  <si>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</si>
  <si>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</si>
  <si>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</si>
  <si>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</si>
  <si>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</si>
  <si>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</si>
  <si>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</si>
  <si>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</si>
  <si>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</si>
  <si>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</si>
  <si>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</si>
  <si>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</si>
  <si>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</si>
  <si>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</si>
  <si>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</si>
  <si>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</si>
  <si>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</si>
  <si>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</si>
  <si>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</si>
  <si>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</si>
  <si>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</si>
  <si>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</si>
  <si>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</si>
  <si>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</si>
  <si>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</si>
  <si>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</si>
  <si>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</si>
  <si>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</si>
  <si>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</si>
  <si>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</si>
  <si>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</si>
  <si>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</si>
  <si>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</si>
  <si>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</si>
  <si>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</si>
  <si>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</si>
  <si>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</si>
  <si>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</si>
  <si>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</si>
  <si>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</si>
  <si>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</si>
  <si>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</si>
  <si>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</si>
  <si>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</si>
  <si>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</si>
  <si>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</si>
  <si>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</si>
  <si>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</si>
  <si>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</si>
  <si>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</si>
  <si>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</si>
  <si>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</si>
  <si>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</si>
  <si>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</si>
  <si>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</si>
  <si>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</si>
  <si>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</si>
  <si>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</si>
  <si>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</si>
  <si>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</si>
  <si>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</si>
  <si>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</si>
  <si>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</si>
  <si>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</si>
  <si>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</si>
  <si>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</si>
  <si>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</si>
  <si>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</si>
  <si>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</si>
  <si>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</si>
  <si>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</si>
  <si>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</si>
  <si>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</si>
  <si>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</si>
  <si>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</si>
  <si>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</si>
  <si>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</si>
  <si>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</si>
  <si>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</si>
  <si>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</si>
  <si>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</si>
  <si>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</si>
  <si>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</si>
  <si>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</si>
  <si>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</si>
  <si>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</si>
  <si>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</si>
  <si>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</si>
  <si>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</si>
  <si>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</si>
  <si>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</si>
  <si>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</si>
  <si>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</si>
  <si>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</si>
  <si>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</si>
  <si>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</si>
  <si>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</si>
  <si>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</si>
  <si>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</si>
  <si>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</si>
  <si>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</si>
  <si>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</si>
  <si>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</si>
  <si>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</si>
  <si>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</si>
  <si>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</si>
  <si>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</si>
  <si>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</si>
  <si>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</si>
  <si>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</si>
  <si>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</si>
  <si>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</si>
  <si>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</si>
  <si>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</si>
  <si>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</si>
  <si>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</si>
  <si>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</si>
  <si>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</si>
  <si>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</si>
  <si>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</si>
  <si>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</si>
  <si>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</si>
  <si>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</si>
  <si>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</si>
  <si>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</si>
  <si>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</si>
  <si>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</si>
  <si>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</si>
  <si>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</si>
  <si>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</si>
  <si>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</si>
  <si>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</si>
  <si>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</si>
  <si>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</si>
  <si>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</si>
  <si>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</si>
  <si>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</si>
  <si>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</si>
  <si>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</si>
  <si>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</si>
  <si>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</si>
  <si>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</si>
  <si>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</si>
  <si>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</si>
  <si>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</si>
  <si>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</si>
  <si>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</si>
  <si>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</si>
  <si>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</si>
  <si>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</si>
  <si>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</si>
  <si>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</si>
  <si>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</si>
  <si>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</si>
  <si>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</si>
  <si>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</si>
  <si>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</si>
  <si>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</si>
  <si>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</si>
  <si>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</si>
  <si>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</si>
  <si>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</si>
  <si>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</si>
  <si>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</si>
  <si>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</si>
  <si>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</si>
  <si>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</si>
  <si>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</si>
  <si>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</si>
  <si>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</si>
  <si>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</si>
  <si>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</si>
  <si>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</si>
  <si>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</si>
  <si>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</si>
  <si>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</si>
  <si>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</si>
  <si>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</si>
  <si>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</si>
  <si>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</si>
  <si>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</si>
  <si>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</si>
  <si>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</si>
  <si>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</si>
  <si>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</si>
  <si>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</si>
  <si>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</si>
  <si>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</si>
  <si>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</si>
  <si>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</si>
  <si>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</si>
  <si>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</si>
  <si>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</si>
  <si>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</si>
  <si>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</si>
  <si>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</si>
  <si>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</si>
  <si>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</si>
  <si>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</si>
  <si>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</si>
  <si>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</si>
  <si>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</si>
  <si>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</si>
  <si>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</si>
  <si>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</si>
  <si>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</si>
  <si>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</si>
  <si>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</si>
  <si>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</si>
  <si>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</si>
  <si>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</si>
  <si>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</si>
  <si>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</si>
  <si>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</si>
  <si>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</si>
  <si>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</si>
  <si>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</si>
  <si>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</si>
  <si>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</si>
  <si>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</si>
  <si>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</si>
  <si>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</si>
  <si>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</si>
  <si>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</si>
  <si>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</si>
  <si>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</si>
  <si>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</si>
  <si>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</si>
  <si>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</si>
  <si>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</si>
  <si>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</si>
  <si>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</si>
  <si>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</si>
  <si>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</si>
  <si>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</si>
  <si>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</si>
  <si>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</si>
  <si>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</si>
  <si>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</si>
  <si>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</si>
  <si>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</si>
  <si>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</si>
  <si>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</si>
  <si>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</si>
  <si>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</si>
  <si>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</si>
  <si>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</si>
  <si>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</si>
  <si>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</si>
  <si>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</si>
  <si>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</si>
  <si>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</si>
  <si>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</si>
  <si>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</si>
  <si>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</si>
  <si>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</si>
  <si>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</si>
  <si>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</si>
  <si>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</si>
  <si>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</si>
  <si>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</si>
  <si>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</si>
  <si>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</si>
  <si>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</si>
  <si>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</si>
  <si>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</si>
  <si>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</si>
  <si>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</si>
  <si>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</si>
  <si>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</si>
  <si>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</si>
  <si>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</si>
  <si>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</si>
  <si>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</si>
  <si>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</si>
  <si>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</si>
  <si>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</si>
  <si>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</si>
  <si>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</si>
  <si>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</si>
  <si>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</si>
  <si>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</si>
  <si>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</si>
  <si>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</si>
  <si>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</si>
  <si>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</si>
  <si>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</si>
  <si>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</si>
  <si>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</si>
  <si>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</si>
  <si>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</si>
  <si>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</si>
  <si>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</si>
  <si>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</si>
  <si>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</si>
  <si>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</si>
  <si>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</si>
  <si>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</si>
  <si>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</si>
  <si>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</si>
  <si>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</si>
  <si>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</si>
  <si>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</si>
  <si>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</si>
  <si>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</si>
  <si>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</si>
  <si>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</si>
  <si>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</si>
  <si>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</si>
  <si>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</si>
  <si>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</si>
  <si>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</si>
  <si>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</si>
  <si>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</si>
  <si>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</si>
  <si>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</si>
  <si>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</si>
  <si>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</si>
  <si>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</si>
  <si>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</si>
  <si>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</si>
  <si>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</si>
  <si>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</si>
  <si>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</si>
  <si>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</si>
  <si>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</si>
  <si>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</si>
  <si>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</si>
  <si>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</si>
  <si>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</si>
  <si>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</si>
  <si>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</si>
  <si>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</si>
  <si>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</si>
  <si>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</si>
  <si>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</si>
  <si>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</si>
  <si>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</si>
  <si>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</si>
  <si>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</si>
  <si>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</si>
  <si>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</si>
  <si>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</si>
  <si>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</si>
  <si>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</si>
  <si>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</si>
  <si>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</si>
  <si>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</si>
  <si>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</si>
  <si>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</si>
  <si>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</si>
  <si>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</si>
  <si>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</si>
  <si>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</si>
  <si>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</si>
  <si>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</si>
  <si>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</si>
  <si>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</si>
  <si>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</si>
  <si>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</si>
  <si>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</si>
  <si>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</si>
  <si>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</si>
  <si>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</si>
  <si>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</si>
  <si>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</si>
  <si>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</si>
  <si>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</si>
  <si>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</si>
  <si>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</si>
  <si>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</si>
  <si>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</si>
  <si>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</si>
  <si>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</si>
  <si>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</si>
  <si>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</si>
  <si>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</si>
  <si>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</si>
  <si>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</si>
  <si>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</si>
  <si>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</si>
  <si>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</si>
  <si>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</si>
  <si>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</si>
  <si>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</si>
  <si>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</si>
  <si>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</si>
  <si>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</si>
  <si>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</si>
  <si>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</si>
  <si>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</si>
  <si>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</si>
  <si>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</si>
  <si>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</si>
  <si>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</si>
  <si>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</si>
  <si>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</si>
  <si>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</si>
  <si>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</si>
  <si>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</si>
  <si>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</si>
  <si>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</si>
  <si>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</si>
  <si>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</si>
  <si>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</si>
  <si>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</si>
  <si>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</si>
  <si>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</si>
  <si>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</si>
  <si>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</si>
  <si>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</si>
  <si>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</si>
  <si>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</si>
  <si>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</si>
  <si>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</si>
  <si>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</si>
  <si>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</si>
  <si>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</si>
  <si>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</si>
  <si>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</si>
  <si>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</si>
  <si>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</si>
  <si>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</si>
  <si>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</si>
  <si>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</si>
  <si>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</si>
  <si>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</si>
  <si>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</si>
  <si>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</si>
  <si>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</si>
  <si>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</si>
  <si>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</si>
  <si>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</si>
  <si>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</si>
  <si>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</si>
  <si>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</si>
  <si>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</si>
  <si>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</si>
  <si>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</si>
  <si>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</si>
  <si>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</si>
  <si>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</si>
  <si>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</si>
  <si>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</si>
  <si>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</si>
  <si>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</si>
  <si>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</si>
  <si>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</si>
  <si>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</si>
  <si>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</si>
  <si>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</si>
  <si>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</si>
  <si>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</si>
  <si>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</si>
  <si>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</si>
  <si>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</si>
  <si>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</si>
  <si>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</si>
  <si>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</si>
  <si>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</si>
  <si>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</si>
  <si>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</si>
  <si>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</si>
  <si>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</si>
  <si>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</si>
  <si>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</si>
  <si>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</si>
  <si>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</si>
  <si>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</si>
  <si>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</si>
  <si>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</si>
  <si>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</si>
  <si>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</si>
  <si>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</si>
  <si>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</si>
  <si>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</si>
  <si>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</si>
  <si>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</si>
  <si>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</si>
  <si>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</si>
  <si>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</si>
  <si>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</si>
  <si>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</si>
  <si>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</si>
  <si>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</si>
  <si>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</si>
  <si>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</si>
  <si>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</si>
  <si>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</si>
  <si>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</si>
  <si>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</si>
  <si>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</si>
  <si>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</si>
  <si>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</si>
  <si>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</si>
  <si>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</si>
  <si>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</si>
  <si>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</si>
  <si>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</si>
  <si>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</si>
  <si>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</si>
  <si>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</si>
  <si>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</si>
  <si>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</si>
  <si>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</si>
  <si>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</si>
  <si>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</si>
  <si>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</si>
  <si>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</si>
  <si>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</si>
  <si>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</si>
  <si>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</si>
  <si>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</si>
  <si>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</si>
  <si>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</si>
  <si>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</si>
  <si>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</si>
  <si>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</si>
  <si>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</si>
  <si>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</si>
  <si>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</si>
  <si>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</si>
  <si>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</si>
  <si>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</si>
  <si>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</si>
  <si>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</si>
  <si>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</si>
  <si>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</si>
  <si>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</si>
  <si>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</si>
  <si>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</si>
  <si>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</si>
  <si>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</si>
  <si>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</si>
  <si>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</si>
  <si>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</si>
  <si>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</si>
  <si>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</si>
  <si>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</si>
  <si>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</si>
  <si>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</si>
  <si>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</si>
  <si>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</si>
  <si>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</si>
  <si>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</si>
  <si>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</si>
  <si>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</si>
  <si>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</si>
  <si>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</si>
  <si>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</si>
  <si>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</si>
  <si>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</si>
  <si>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</si>
  <si>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</si>
  <si>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</si>
  <si>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</si>
  <si>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</si>
  <si>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</si>
  <si>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</si>
  <si>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</si>
  <si>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</si>
  <si>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</si>
  <si>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</si>
  <si>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</si>
  <si>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</si>
  <si>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</si>
  <si>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</si>
  <si>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</si>
  <si>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</si>
  <si>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</si>
  <si>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</si>
  <si>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</si>
  <si>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</si>
  <si>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</si>
  <si>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</si>
  <si>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</si>
  <si>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</si>
  <si>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</si>
  <si>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</si>
  <si>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</si>
  <si>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</si>
  <si>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</si>
  <si>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</si>
  <si>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</si>
  <si>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</si>
  <si>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</si>
  <si>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</si>
  <si>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</si>
  <si>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</si>
  <si>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</si>
  <si>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</si>
  <si>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</si>
  <si>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</si>
  <si>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</si>
  <si>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</si>
  <si>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</si>
  <si>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</si>
  <si>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</si>
  <si>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</si>
  <si>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</si>
  <si>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</si>
  <si>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</si>
  <si>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</si>
  <si>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</si>
  <si>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</si>
  <si>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</si>
  <si>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</si>
  <si>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</si>
  <si>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</si>
  <si>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</si>
  <si>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</si>
  <si>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</si>
  <si>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</si>
  <si>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</si>
  <si>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</si>
  <si>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</si>
  <si>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</si>
  <si>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</si>
  <si>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</si>
  <si>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</si>
  <si>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</si>
  <si>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</si>
  <si>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</si>
  <si>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</si>
  <si>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</si>
  <si>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</si>
  <si>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</si>
  <si>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</si>
  <si>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</si>
  <si>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</si>
  <si>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</si>
  <si>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</si>
  <si>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</si>
  <si>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</si>
  <si>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</si>
  <si>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</si>
  <si>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</si>
  <si>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</si>
  <si>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</si>
  <si>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</si>
  <si>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</si>
  <si>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</si>
  <si>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</si>
  <si>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</si>
  <si>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</si>
  <si>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</si>
  <si>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</si>
  <si>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</si>
  <si>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</si>
  <si>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</si>
  <si>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</si>
  <si>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</si>
  <si>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</si>
  <si>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</si>
  <si>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</si>
  <si>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</si>
  <si>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</si>
  <si>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</si>
  <si>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</si>
  <si>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</si>
  <si>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</si>
  <si>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</si>
  <si>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</si>
  <si>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</si>
  <si>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</si>
  <si>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</si>
  <si>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</si>
  <si>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</si>
  <si>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</si>
  <si>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</si>
  <si>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</si>
  <si>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</si>
  <si>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</si>
  <si>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</si>
  <si>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</si>
  <si>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</si>
  <si>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</si>
  <si>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</si>
  <si>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</si>
  <si>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</si>
  <si>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</si>
  <si>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</si>
  <si>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</si>
  <si>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</si>
  <si>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</si>
  <si>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</si>
  <si>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</si>
  <si>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</si>
  <si>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</si>
  <si>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</si>
  <si>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</si>
  <si>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</si>
  <si>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</si>
  <si>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</si>
  <si>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</si>
  <si>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</si>
  <si>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</si>
  <si>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</si>
  <si>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</si>
  <si>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</si>
  <si>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</si>
  <si>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</si>
  <si>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</si>
  <si>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</si>
  <si>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</si>
  <si>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</si>
  <si>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</si>
  <si>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</si>
  <si>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</si>
  <si>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</si>
  <si>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</si>
  <si>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</si>
  <si>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</si>
  <si>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</si>
  <si>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</si>
  <si>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</si>
  <si>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</si>
  <si>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</si>
  <si>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</si>
  <si>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</si>
  <si>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</si>
  <si>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</si>
  <si>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</si>
  <si>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</si>
  <si>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</si>
  <si>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</si>
  <si>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</si>
  <si>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</si>
  <si>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</si>
  <si>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</si>
  <si>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</si>
  <si>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</si>
  <si>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</si>
  <si>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</si>
  <si>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</si>
  <si>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</si>
  <si>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</si>
  <si>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</si>
  <si>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</si>
  <si>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</si>
  <si>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</si>
  <si>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</si>
  <si>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</si>
  <si>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</si>
  <si>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</si>
  <si>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</si>
  <si>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</si>
  <si>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</si>
  <si>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</si>
  <si>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</si>
  <si>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</si>
  <si>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</si>
  <si>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</si>
  <si>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</si>
  <si>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</si>
  <si>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</si>
  <si>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</si>
  <si>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</si>
  <si>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</si>
  <si>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</si>
  <si>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</si>
  <si>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</si>
  <si>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</si>
  <si>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</si>
  <si>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</si>
  <si>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</si>
  <si>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</si>
  <si>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</si>
  <si>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</si>
  <si>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</si>
  <si>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</si>
  <si>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</si>
  <si>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</si>
  <si>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</si>
  <si>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</si>
  <si>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</si>
  <si>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</si>
  <si>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</si>
  <si>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</si>
  <si>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</si>
  <si>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</si>
  <si>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</si>
  <si>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</si>
  <si>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</si>
  <si>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</si>
  <si>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</si>
  <si>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</si>
  <si>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</si>
  <si>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</si>
  <si>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</si>
  <si>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</si>
  <si>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</si>
  <si>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</si>
  <si>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</si>
  <si>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</si>
  <si>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</si>
  <si>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</si>
  <si>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</si>
  <si>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</si>
  <si>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</si>
  <si>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</si>
  <si>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</si>
  <si>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</si>
  <si>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</si>
  <si>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</si>
  <si>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</si>
  <si>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</si>
  <si>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</si>
  <si>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</si>
  <si>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</si>
  <si>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</si>
  <si>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</si>
  <si>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</si>
  <si>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</si>
  <si>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</si>
  <si>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</si>
  <si>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</si>
  <si>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</si>
  <si>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</si>
  <si>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</si>
  <si>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</si>
  <si>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</si>
  <si>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</si>
  <si>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</si>
  <si>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</si>
  <si>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</si>
  <si>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</si>
  <si>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</si>
  <si>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</si>
  <si>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</si>
  <si>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</si>
  <si>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</si>
  <si>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</si>
  <si>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</si>
  <si>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</si>
  <si>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</si>
  <si>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</si>
  <si>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</si>
  <si>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</si>
  <si>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</si>
  <si>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</si>
  <si>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</si>
  <si>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</si>
  <si>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</si>
  <si>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</si>
  <si>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</si>
  <si>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</si>
  <si>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</si>
  <si>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</si>
  <si>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</si>
  <si>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</si>
  <si>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</si>
  <si>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</si>
  <si>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</si>
  <si>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</si>
  <si>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</si>
  <si>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</si>
  <si>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</si>
  <si>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</si>
  <si>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</si>
  <si>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</si>
  <si>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</si>
  <si>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</si>
  <si>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</si>
  <si>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</si>
  <si>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</si>
  <si>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</si>
  <si>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</si>
  <si>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</si>
  <si>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</si>
  <si>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</si>
  <si>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</si>
  <si>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</si>
  <si>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</si>
  <si>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</si>
  <si>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</si>
  <si>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</si>
  <si>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</si>
  <si>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</si>
  <si>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</si>
  <si>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</si>
  <si>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</si>
  <si>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</si>
  <si>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</si>
  <si>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</si>
  <si>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</si>
  <si>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</si>
  <si>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</si>
  <si>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</si>
  <si>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</si>
  <si>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</si>
  <si>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</si>
  <si>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</si>
  <si>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</si>
  <si>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</si>
  <si>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</si>
  <si>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</si>
  <si>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</si>
  <si>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</si>
  <si>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</si>
  <si>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</si>
  <si>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</si>
  <si>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</si>
  <si>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</si>
  <si>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</si>
  <si>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</si>
  <si>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</si>
  <si>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</si>
  <si>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</si>
  <si>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</si>
  <si>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</si>
  <si>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</si>
  <si>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</si>
  <si>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</si>
  <si>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</si>
  <si>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</si>
  <si>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</si>
  <si>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</si>
  <si>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</si>
  <si>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</si>
  <si>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</si>
  <si>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</si>
  <si>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</si>
  <si>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</si>
  <si>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</si>
  <si>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</si>
  <si>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</si>
  <si>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</si>
  <si>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</si>
  <si>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</si>
  <si>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</si>
  <si>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</si>
  <si>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</si>
  <si>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</si>
  <si>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</si>
  <si>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</si>
  <si>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</si>
  <si>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</si>
  <si>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</si>
  <si>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</si>
  <si>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</si>
  <si>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</si>
  <si>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</si>
  <si>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</si>
  <si>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</si>
  <si>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</si>
  <si>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</si>
  <si>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</si>
  <si>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</si>
  <si>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</si>
  <si>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</si>
  <si>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</si>
  <si>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</si>
  <si>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</si>
  <si>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</si>
  <si>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</si>
  <si>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</si>
  <si>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</si>
  <si>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</si>
  <si>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</si>
  <si>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</si>
  <si>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</si>
  <si>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</si>
  <si>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</si>
  <si>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</si>
  <si>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</si>
  <si>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</si>
  <si>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</si>
  <si>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</si>
  <si>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</si>
  <si>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</si>
  <si>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</si>
  <si>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</si>
  <si>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</si>
  <si>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</si>
  <si>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</si>
  <si>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</si>
  <si>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</si>
  <si>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</si>
  <si>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</si>
  <si>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</si>
  <si>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</si>
  <si>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</si>
  <si>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</si>
  <si>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</si>
  <si>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</si>
  <si>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</si>
  <si>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</si>
  <si>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</si>
  <si>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</si>
  <si>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</si>
  <si>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</si>
  <si>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</si>
  <si>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</si>
  <si>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</si>
  <si>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</si>
  <si>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</si>
  <si>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</si>
  <si>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</si>
  <si>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</si>
  <si>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</si>
  <si>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</si>
  <si>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</si>
  <si>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</si>
  <si>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</si>
  <si>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</si>
  <si>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</si>
  <si>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</si>
  <si>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</si>
  <si>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</si>
  <si>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</si>
  <si>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</si>
  <si>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</si>
  <si>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</si>
  <si>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</si>
  <si>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</si>
  <si>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</si>
  <si>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</si>
  <si>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</si>
  <si>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</si>
  <si>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</si>
  <si>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</si>
  <si>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</si>
  <si>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</si>
  <si>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</si>
  <si>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</si>
  <si>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</si>
  <si>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</si>
  <si>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</si>
  <si>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</si>
  <si>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</si>
  <si>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</si>
  <si>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</si>
  <si>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</si>
  <si>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</si>
  <si>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</si>
  <si>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</si>
  <si>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</si>
  <si>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</si>
  <si>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</si>
  <si>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</si>
  <si>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</si>
  <si>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</si>
  <si>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</si>
  <si>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</si>
  <si>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</si>
  <si>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</si>
  <si>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</si>
  <si>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</si>
  <si>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</si>
  <si>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</si>
  <si>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</si>
  <si>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</si>
  <si>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</si>
  <si>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</si>
  <si>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</si>
  <si>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</si>
  <si>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</si>
  <si>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</si>
  <si>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</si>
  <si>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</si>
  <si>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</si>
  <si>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</si>
  <si>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</si>
  <si>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</si>
  <si>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</si>
  <si>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</si>
  <si>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</si>
  <si>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</si>
  <si>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</si>
  <si>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</si>
  <si>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</si>
  <si>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</si>
  <si>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</si>
  <si>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</si>
  <si>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</si>
  <si>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</si>
  <si>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</si>
  <si>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</si>
  <si>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</si>
  <si>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</si>
  <si>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</si>
  <si>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</si>
  <si>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</si>
  <si>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</si>
  <si>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</si>
  <si>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</si>
  <si>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</si>
  <si>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</si>
  <si>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</si>
  <si>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</si>
  <si>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</si>
  <si>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</si>
  <si>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</si>
  <si>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</si>
  <si>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</si>
  <si>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</si>
  <si>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</si>
  <si>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</si>
  <si>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</si>
  <si>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</si>
  <si>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</si>
  <si>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</si>
  <si>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</si>
  <si>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</si>
  <si>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</si>
  <si>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</si>
  <si>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</si>
  <si>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</si>
  <si>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</si>
  <si>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</si>
  <si>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</si>
  <si>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</si>
  <si>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</si>
  <si>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</si>
  <si>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</si>
  <si>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</si>
  <si>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</si>
  <si>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</si>
  <si>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</si>
  <si>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</si>
  <si>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</si>
  <si>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</si>
  <si>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</si>
  <si>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</si>
  <si>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</si>
  <si>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</si>
  <si>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</si>
  <si>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</si>
  <si>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</si>
  <si>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</si>
  <si>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</si>
  <si>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</si>
  <si>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</si>
  <si>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</si>
  <si>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</si>
  <si>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</si>
  <si>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</si>
  <si>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</si>
  <si>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</si>
  <si>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</si>
  <si>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</si>
  <si>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</si>
  <si>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</si>
  <si>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</si>
  <si>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</si>
  <si>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</si>
  <si>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</si>
  <si>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</si>
  <si>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</si>
  <si>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</si>
  <si>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</si>
  <si>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</si>
  <si>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</si>
  <si>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</si>
  <si>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</si>
  <si>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</si>
  <si>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</si>
  <si>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</si>
  <si>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</si>
  <si>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</si>
  <si>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</si>
  <si>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</si>
  <si>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</si>
  <si>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</si>
  <si>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</si>
  <si>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</si>
  <si>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</si>
  <si>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</si>
  <si>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</si>
  <si>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</si>
  <si>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</si>
  <si>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</si>
  <si>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</si>
  <si>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</si>
  <si>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</si>
  <si>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</si>
  <si>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</si>
  <si>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</si>
  <si>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</si>
  <si>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</si>
  <si>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</si>
  <si>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</si>
  <si>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</si>
  <si>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</si>
  <si>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</si>
  <si>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</si>
  <si>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</si>
  <si>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</si>
  <si>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</si>
  <si>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</si>
  <si>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</si>
  <si>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</si>
  <si>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</si>
  <si>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</si>
  <si>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</si>
  <si>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</si>
  <si>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</si>
  <si>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</si>
  <si>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</si>
  <si>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</si>
  <si>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</si>
  <si>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</si>
  <si>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</si>
  <si>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</si>
  <si>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</si>
  <si>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</si>
  <si>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</si>
  <si>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</si>
  <si>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</si>
  <si>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</si>
  <si>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</si>
  <si>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</si>
  <si>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</si>
  <si>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</si>
  <si>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</si>
  <si>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</si>
  <si>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</si>
  <si>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</si>
  <si>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</si>
  <si>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</si>
  <si>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</si>
  <si>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</si>
  <si>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</si>
  <si>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</si>
  <si>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</si>
  <si>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</si>
  <si>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</si>
  <si>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</si>
  <si>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</si>
  <si>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</si>
  <si>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</si>
  <si>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</si>
  <si>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</si>
  <si>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</si>
  <si>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</si>
  <si>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</si>
  <si>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</si>
  <si>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</si>
  <si>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</si>
  <si>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</si>
  <si>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</si>
  <si>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</si>
  <si>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</si>
  <si>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</si>
  <si>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</si>
  <si>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</si>
  <si>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</si>
  <si>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</si>
  <si>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</si>
  <si>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</si>
  <si>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</si>
  <si>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</si>
  <si>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</si>
  <si>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</si>
  <si>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</si>
  <si>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</si>
  <si>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</si>
  <si>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</si>
  <si>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</si>
  <si>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</si>
  <si>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</si>
  <si>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</si>
  <si>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</si>
  <si>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</si>
  <si>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</si>
  <si>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</si>
  <si>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</si>
  <si>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</si>
  <si>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</si>
  <si>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</si>
  <si>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</si>
  <si>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</si>
  <si>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</si>
  <si>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</si>
  <si>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</si>
  <si>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</si>
  <si>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</si>
  <si>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</si>
  <si>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</si>
  <si>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</si>
  <si>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</si>
  <si>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</si>
  <si>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</si>
  <si>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</si>
  <si>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</si>
  <si>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</si>
  <si>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</si>
  <si>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</si>
  <si>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</si>
  <si>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</si>
  <si>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</si>
  <si>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</si>
  <si>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</si>
  <si>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</si>
  <si>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</si>
  <si>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</si>
  <si>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</si>
  <si>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</si>
  <si>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</si>
  <si>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</si>
  <si>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</si>
  <si>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</si>
  <si>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</si>
  <si>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</si>
  <si>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</si>
  <si>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</si>
  <si>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</si>
  <si>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</si>
  <si>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</si>
  <si>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</si>
  <si>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</si>
  <si>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</si>
  <si>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</si>
  <si>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</si>
  <si>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</si>
  <si>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</si>
  <si>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</si>
  <si>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</si>
  <si>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</si>
  <si>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</si>
  <si>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</si>
  <si>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</si>
  <si>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</si>
  <si>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</si>
  <si>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</si>
  <si>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</si>
  <si>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</si>
  <si>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</si>
  <si>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</si>
  <si>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</si>
  <si>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</si>
  <si>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</si>
  <si>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</si>
  <si>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</si>
  <si>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</si>
  <si>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</si>
  <si>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</si>
  <si>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</si>
  <si>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</si>
  <si>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</si>
  <si>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</si>
  <si>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</si>
  <si>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</si>
  <si>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</si>
  <si>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</si>
  <si>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</si>
  <si>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</si>
  <si>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</si>
  <si>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</si>
  <si>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</si>
  <si>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</si>
  <si>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</si>
  <si>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</si>
  <si>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</si>
  <si>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</si>
  <si>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</si>
  <si>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</si>
  <si>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</si>
  <si>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</si>
  <si>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</si>
  <si>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</si>
  <si>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</si>
  <si>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</si>
  <si>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</si>
  <si>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</si>
  <si>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</si>
  <si>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</si>
  <si>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</si>
  <si>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</si>
  <si>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</si>
  <si>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</si>
  <si>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</si>
  <si>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</si>
  <si>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</si>
  <si>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</si>
  <si>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</si>
  <si>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</si>
  <si>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</si>
  <si>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</si>
  <si>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</si>
  <si>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</si>
  <si>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</si>
  <si>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</si>
  <si>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</si>
  <si>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</si>
  <si>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</si>
  <si>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</si>
  <si>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</si>
  <si>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</si>
  <si>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</si>
  <si>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</si>
  <si>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</si>
  <si>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</si>
  <si>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</si>
  <si>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</si>
  <si>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</si>
  <si>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</si>
  <si>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</si>
  <si>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</si>
  <si>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</si>
  <si>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</si>
  <si>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</si>
  <si>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</si>
  <si>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</si>
  <si>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</si>
  <si>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</si>
  <si>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</si>
  <si>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</si>
  <si>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</si>
  <si>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</si>
  <si>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</si>
  <si>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</si>
  <si>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</si>
  <si>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</si>
  <si>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</si>
  <si>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</si>
  <si>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</si>
  <si>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</si>
  <si>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</si>
  <si>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</si>
  <si>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</si>
  <si>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</si>
  <si>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</si>
  <si>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</si>
  <si>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</si>
  <si>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</si>
  <si>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</si>
  <si>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</si>
  <si>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</si>
  <si>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</si>
  <si>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</si>
  <si>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</si>
  <si>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</si>
  <si>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</si>
  <si>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</si>
  <si>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</si>
  <si>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</si>
  <si>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</si>
  <si>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</si>
  <si>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</si>
  <si>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</si>
  <si>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</si>
  <si>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</si>
  <si>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</si>
  <si>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</si>
  <si>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</si>
  <si>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</si>
  <si>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</si>
  <si>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</si>
  <si>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</si>
  <si>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</si>
  <si>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</si>
  <si>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</si>
  <si>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</si>
  <si>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</si>
  <si>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</si>
  <si>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</si>
  <si>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</si>
  <si>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</si>
  <si>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</si>
  <si>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</si>
  <si>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</si>
  <si>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</si>
  <si>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</si>
  <si>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</si>
  <si>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</si>
  <si>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</si>
  <si>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</si>
  <si>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</si>
  <si>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</si>
  <si>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</si>
  <si>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</si>
  <si>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</si>
  <si>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</si>
  <si>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</si>
  <si>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</si>
  <si>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</si>
  <si>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</si>
  <si>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</si>
  <si>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</si>
  <si>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</si>
  <si>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</si>
  <si>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</si>
  <si>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</si>
  <si>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</si>
  <si>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</si>
  <si>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</si>
  <si>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</si>
  <si>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</si>
  <si>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</si>
  <si>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</si>
  <si>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</si>
  <si>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</si>
  <si>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</si>
  <si>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</si>
  <si>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</si>
  <si>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</si>
  <si>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</si>
  <si>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</si>
  <si>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</si>
  <si>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</si>
  <si>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</si>
  <si>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</si>
  <si>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</si>
  <si>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</si>
  <si>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</si>
  <si>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</si>
  <si>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</si>
  <si>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</si>
  <si>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</si>
  <si>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</si>
  <si>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</si>
  <si>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</si>
  <si>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</si>
  <si>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</si>
  <si>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</si>
  <si>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</si>
  <si>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</si>
  <si>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</si>
  <si>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</si>
  <si>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</si>
  <si>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</si>
  <si>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</si>
  <si>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</si>
  <si>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</si>
  <si>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</si>
  <si>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</si>
  <si>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</si>
  <si>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</si>
  <si>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</si>
  <si>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</si>
  <si>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</si>
  <si>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</si>
  <si>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</si>
  <si>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</si>
  <si>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</si>
  <si>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</si>
  <si>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</si>
  <si>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</si>
  <si>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</si>
  <si>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</si>
  <si>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</si>
  <si>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</si>
  <si>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</si>
  <si>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</si>
  <si>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</si>
  <si>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</si>
  <si>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</si>
  <si>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</si>
  <si>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</si>
  <si>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</si>
  <si>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</si>
  <si>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</si>
  <si>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</si>
  <si>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</si>
  <si>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</si>
  <si>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</si>
  <si>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</si>
  <si>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</si>
  <si>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</si>
  <si>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</si>
  <si>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</si>
  <si>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</si>
  <si>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</si>
  <si>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</si>
  <si>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</si>
  <si>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</si>
  <si>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</si>
  <si>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</si>
  <si>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</si>
  <si>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</si>
  <si>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</si>
  <si>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</si>
  <si>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</si>
  <si>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</si>
  <si>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</si>
  <si>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</si>
  <si>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</si>
  <si>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</si>
  <si>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</si>
  <si>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</si>
  <si>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</si>
  <si>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</si>
  <si>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</si>
  <si>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</si>
  <si>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</si>
  <si>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</si>
  <si>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</si>
  <si>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</si>
  <si>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</si>
  <si>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</si>
  <si>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</si>
  <si>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</si>
  <si>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</si>
  <si>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</si>
  <si>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</si>
  <si>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</si>
  <si>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</si>
  <si>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</si>
  <si>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</si>
  <si>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</si>
  <si>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</si>
  <si>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</si>
  <si>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</si>
  <si>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</si>
  <si>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</si>
  <si>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</si>
  <si>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</si>
  <si>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</si>
  <si>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</si>
  <si>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</si>
  <si>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</si>
  <si>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</si>
  <si>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</si>
  <si>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</si>
  <si>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</si>
  <si>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</si>
  <si>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</si>
  <si>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</si>
  <si>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</si>
  <si>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</si>
  <si>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</si>
  <si>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</si>
  <si>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</si>
  <si>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</si>
  <si>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</si>
  <si>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</si>
  <si>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</si>
  <si>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</si>
  <si>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</si>
  <si>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</si>
  <si>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</si>
  <si>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</si>
  <si>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</si>
  <si>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</si>
  <si>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</si>
  <si>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</si>
  <si>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</si>
  <si>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</si>
  <si>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</si>
  <si>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</si>
  <si>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</si>
  <si>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</si>
  <si>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</si>
  <si>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</si>
  <si>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</si>
  <si>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</si>
  <si>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</si>
  <si>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</si>
  <si>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</si>
  <si>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</si>
  <si>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</si>
  <si>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</si>
  <si>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</si>
  <si>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</si>
  <si>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</si>
  <si>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</si>
  <si>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</si>
  <si>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</si>
  <si>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</si>
  <si>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</si>
  <si>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</si>
  <si>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</si>
  <si>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</si>
  <si>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</si>
  <si>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</si>
  <si>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</si>
  <si>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</si>
  <si>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</si>
  <si>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</si>
  <si>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</si>
  <si>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</si>
  <si>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</si>
  <si>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</si>
  <si>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</si>
  <si>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</si>
  <si>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</si>
  <si>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</si>
  <si>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</si>
  <si>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</si>
  <si>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</si>
  <si>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</si>
  <si>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</si>
  <si>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</si>
  <si>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</si>
  <si>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</si>
  <si>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</si>
  <si>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</si>
  <si>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</si>
  <si>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</si>
  <si>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</si>
  <si>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</si>
  <si>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</si>
  <si>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</si>
  <si>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</si>
  <si>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</si>
  <si>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</si>
  <si>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</si>
  <si>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</si>
  <si>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</si>
  <si>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</si>
  <si>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</si>
  <si>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</si>
  <si>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</si>
  <si>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</si>
  <si>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</si>
  <si>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</si>
  <si>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</si>
  <si>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</si>
  <si>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</si>
  <si>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</si>
  <si>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</si>
  <si>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</si>
  <si>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</si>
  <si>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</si>
  <si>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</si>
  <si>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</si>
  <si>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</si>
  <si>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</si>
  <si>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</si>
  <si>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</si>
  <si>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</si>
  <si>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</si>
  <si>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</si>
  <si>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</si>
  <si>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</si>
  <si>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</si>
  <si>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</si>
  <si>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</si>
  <si>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</si>
  <si>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</si>
  <si>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</si>
  <si>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</si>
  <si>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</si>
  <si>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</si>
  <si>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</si>
  <si>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</si>
  <si>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</si>
  <si>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</si>
  <si>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</si>
  <si>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</si>
  <si>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</si>
  <si>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</si>
  <si>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</si>
  <si>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</si>
  <si>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</si>
  <si>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</si>
  <si>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</si>
  <si>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</si>
  <si>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</si>
  <si>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</si>
  <si>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</si>
  <si>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</si>
  <si>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</si>
  <si>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</si>
  <si>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</si>
  <si>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</si>
  <si>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</si>
  <si>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</si>
  <si>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</si>
  <si>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</si>
  <si>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</si>
  <si>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</si>
  <si>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</si>
  <si>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</si>
  <si>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</si>
  <si>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</si>
  <si>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</si>
  <si>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</si>
  <si>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</si>
  <si>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</si>
  <si>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</si>
  <si>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</si>
  <si>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</si>
  <si>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</si>
  <si>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</si>
  <si>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</si>
  <si>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</si>
  <si>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</si>
  <si>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</si>
  <si>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</si>
  <si>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</si>
  <si>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</si>
  <si>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</si>
  <si>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</si>
  <si>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</si>
  <si>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</si>
  <si>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</si>
  <si>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</si>
  <si>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</si>
  <si>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</si>
  <si>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</si>
  <si>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</si>
  <si>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</si>
  <si>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</si>
  <si>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</si>
  <si>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</si>
  <si>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</si>
  <si>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</si>
  <si>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</si>
  <si>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</si>
  <si>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</si>
  <si>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</si>
  <si>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</si>
  <si>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</si>
  <si>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</si>
  <si>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</si>
  <si>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</si>
  <si>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</si>
  <si>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</si>
  <si>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</si>
  <si>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</si>
  <si>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</si>
  <si>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</si>
  <si>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</si>
  <si>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</si>
  <si>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</si>
  <si>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</si>
  <si>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</si>
  <si>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</si>
  <si>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</si>
  <si>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</si>
  <si>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</si>
  <si>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</si>
  <si>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</si>
  <si>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</si>
  <si>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</si>
  <si>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</si>
  <si>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</si>
  <si>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</si>
  <si>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</si>
  <si>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</si>
  <si>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</si>
  <si>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</si>
  <si>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</si>
  <si>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</si>
  <si>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</si>
  <si>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</si>
  <si>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</si>
  <si>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</si>
  <si>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</si>
  <si>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</si>
  <si>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</si>
  <si>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</si>
  <si>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</si>
  <si>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</si>
  <si>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</si>
  <si>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</si>
  <si>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</si>
  <si>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</si>
  <si>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</si>
  <si>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</si>
  <si>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</si>
  <si>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</si>
  <si>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</si>
  <si>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</si>
  <si>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</si>
  <si>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</si>
  <si>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</si>
  <si>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</si>
  <si>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</si>
  <si>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</si>
  <si>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</si>
  <si>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</si>
  <si>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</si>
  <si>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</si>
  <si>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</si>
  <si>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</si>
  <si>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</si>
  <si>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</si>
  <si>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</si>
  <si>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</si>
  <si>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</si>
  <si>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</si>
  <si>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</si>
  <si>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</si>
  <si>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</si>
  <si>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</si>
  <si>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</si>
  <si>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</si>
  <si>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</si>
  <si>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</si>
  <si>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</si>
  <si>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</si>
  <si>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</si>
  <si>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</si>
  <si>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</si>
  <si>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</si>
  <si>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</si>
  <si>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</si>
  <si>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</si>
  <si>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</si>
  <si>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</si>
  <si>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</si>
  <si>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</si>
  <si>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</si>
  <si>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</si>
  <si>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</si>
  <si>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</si>
  <si>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</si>
  <si>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</si>
  <si>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</si>
  <si>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</si>
  <si>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</si>
  <si>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</si>
  <si>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</si>
  <si>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</si>
  <si>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</si>
  <si>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</si>
  <si>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</si>
  <si>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</si>
  <si>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</si>
  <si>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</si>
  <si>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</si>
  <si>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</si>
  <si>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</si>
  <si>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</si>
  <si>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</si>
  <si>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</si>
  <si>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</si>
  <si>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</si>
  <si>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</si>
  <si>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</si>
  <si>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</si>
  <si>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</si>
  <si>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</si>
  <si>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</si>
  <si>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</si>
  <si>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</si>
  <si>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</si>
  <si>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</si>
  <si>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</si>
  <si>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</si>
  <si>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</si>
  <si>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</si>
  <si>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</si>
  <si>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</si>
  <si>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</si>
  <si>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</si>
  <si>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</si>
  <si>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</si>
  <si>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</si>
  <si>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</si>
  <si>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</si>
  <si>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</si>
  <si>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</si>
  <si>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</si>
  <si>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</si>
  <si>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</si>
  <si>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</si>
  <si>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</si>
  <si>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</si>
  <si>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</si>
  <si>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</si>
  <si>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</si>
  <si>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</si>
  <si>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</si>
  <si>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</si>
  <si>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</si>
  <si>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</si>
  <si>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</si>
  <si>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</si>
  <si>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</si>
  <si>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</si>
  <si>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</si>
  <si>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</si>
  <si>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</si>
  <si>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</si>
  <si>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</si>
  <si>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</si>
  <si>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</si>
  <si>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</si>
  <si>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</si>
  <si>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</si>
  <si>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</si>
  <si>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</si>
  <si>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</si>
  <si>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</si>
  <si>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</si>
  <si>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</si>
  <si>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</si>
  <si>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</si>
  <si>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</si>
  <si>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</si>
  <si>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</si>
  <si>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</si>
  <si>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</si>
  <si>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</si>
  <si>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</si>
  <si>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</si>
  <si>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</si>
  <si>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</si>
  <si>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</si>
  <si>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</si>
  <si>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</si>
  <si>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</si>
  <si>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</si>
  <si>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</si>
  <si>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</si>
  <si>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</si>
  <si>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</si>
  <si>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</si>
  <si>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</si>
  <si>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</si>
  <si>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</si>
  <si>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</si>
  <si>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</si>
  <si>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</si>
  <si>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</si>
  <si>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</si>
  <si>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</si>
  <si>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</si>
  <si>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</si>
  <si>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</si>
  <si>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</si>
  <si>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</si>
  <si>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</si>
  <si>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</si>
  <si>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</si>
  <si>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</si>
  <si>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</si>
  <si>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</si>
  <si>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</si>
  <si>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</si>
  <si>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</si>
  <si>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</si>
  <si>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</si>
  <si>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</si>
  <si>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</si>
  <si>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</si>
  <si>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</si>
  <si>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</si>
  <si>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</si>
  <si>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</si>
  <si>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</si>
  <si>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</si>
  <si>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</si>
  <si>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</si>
  <si>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</si>
  <si>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</si>
  <si>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</si>
  <si>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</si>
  <si>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</si>
  <si>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</si>
  <si>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</si>
  <si>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</si>
  <si>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</si>
  <si>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</si>
  <si>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</si>
  <si>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</si>
  <si>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</si>
  <si>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</si>
  <si>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</si>
  <si>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</si>
  <si>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</si>
  <si>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</si>
  <si>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</si>
  <si>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</si>
  <si>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</si>
  <si>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</si>
  <si>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</si>
  <si>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</si>
  <si>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</si>
  <si>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</si>
  <si>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</si>
  <si>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</si>
  <si>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</si>
  <si>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</si>
  <si>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</si>
  <si>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</si>
  <si>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</si>
  <si>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</si>
  <si>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</si>
  <si>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</si>
  <si>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</si>
  <si>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</si>
  <si>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</si>
  <si>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</si>
  <si>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</si>
  <si>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</si>
  <si>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</si>
  <si>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</si>
  <si>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</si>
  <si>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</si>
  <si>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</si>
  <si>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</si>
  <si>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</si>
  <si>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</si>
  <si>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</si>
  <si>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</si>
  <si>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</si>
  <si>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</si>
  <si>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</si>
  <si>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</si>
  <si>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</si>
  <si>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</si>
  <si>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</si>
  <si>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</si>
  <si>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</si>
  <si>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</si>
  <si>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</si>
  <si>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</si>
  <si>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</si>
  <si>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</si>
  <si>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</si>
  <si>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</si>
  <si>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</si>
  <si>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</si>
  <si>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</si>
  <si>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</si>
  <si>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</si>
  <si>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</si>
  <si>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</si>
  <si>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</si>
  <si>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</si>
  <si>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</si>
  <si>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</si>
  <si>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</si>
  <si>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</si>
  <si>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</si>
  <si>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</si>
  <si>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</si>
  <si>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</si>
  <si>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</si>
  <si>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</si>
  <si>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</si>
  <si>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</si>
  <si>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</si>
  <si>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</si>
  <si>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</si>
  <si>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</si>
  <si>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</si>
  <si>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</si>
  <si>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</si>
  <si>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</si>
  <si>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</si>
  <si>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</si>
  <si>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</si>
  <si>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</si>
  <si>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</si>
  <si>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</si>
  <si>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</si>
  <si>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</si>
  <si>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</si>
  <si>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</si>
  <si>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</si>
  <si>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</si>
  <si>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</si>
  <si>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</si>
  <si>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</si>
  <si>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</si>
  <si>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</si>
  <si>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</si>
  <si>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</si>
  <si>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</si>
  <si>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</si>
  <si>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</si>
  <si>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</si>
  <si>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</si>
  <si>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</si>
  <si>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</si>
  <si>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</si>
  <si>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</si>
  <si>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</si>
  <si>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</si>
  <si>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</si>
  <si>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</si>
  <si>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</si>
  <si>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</si>
  <si>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</si>
  <si>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</si>
  <si>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</si>
  <si>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</si>
  <si>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</si>
  <si>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</si>
  <si>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</si>
  <si>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</si>
  <si>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</si>
  <si>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</si>
  <si>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</si>
  <si>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</si>
  <si>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</si>
  <si>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</si>
  <si>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</si>
  <si>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</si>
  <si>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</si>
  <si>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</si>
  <si>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</si>
  <si>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</si>
  <si>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</si>
  <si>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</si>
  <si>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</si>
  <si>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</si>
  <si>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</si>
  <si>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</si>
  <si>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</si>
  <si>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</si>
  <si>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</si>
  <si>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</si>
  <si>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</si>
  <si>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</si>
  <si>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</si>
  <si>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</si>
  <si>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</si>
  <si>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</si>
  <si>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</si>
  <si>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</si>
  <si>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</si>
  <si>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</si>
  <si>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</si>
  <si>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</si>
  <si>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</si>
  <si>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</si>
  <si>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</si>
  <si>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</si>
  <si>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</si>
  <si>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</si>
  <si>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</si>
  <si>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</si>
  <si>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</si>
  <si>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</si>
  <si>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</si>
  <si>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</si>
  <si>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</si>
  <si>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</si>
  <si>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</si>
  <si>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</si>
  <si>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</si>
  <si>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</si>
  <si>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</si>
  <si>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</si>
  <si>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</si>
  <si>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</si>
  <si>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</si>
  <si>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</si>
  <si>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</si>
  <si>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</si>
  <si>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</si>
  <si>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</si>
  <si>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</si>
  <si>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</si>
  <si>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</si>
  <si>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</si>
  <si>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</si>
  <si>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</si>
  <si>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</si>
  <si>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</si>
  <si>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</si>
  <si>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</si>
  <si>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</si>
  <si>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</si>
  <si>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</si>
  <si>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</si>
  <si>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</si>
  <si>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</si>
  <si>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</si>
  <si>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</si>
  <si>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</si>
  <si>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</si>
  <si>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</si>
  <si>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</si>
  <si>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</si>
  <si>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</si>
  <si>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</si>
  <si>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</si>
  <si>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</si>
  <si>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</si>
  <si>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</si>
  <si>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</si>
  <si>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</si>
  <si>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</si>
  <si>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</si>
  <si>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</si>
  <si>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</si>
  <si>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</si>
  <si>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</si>
  <si>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</si>
  <si>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</si>
  <si>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</si>
  <si>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</si>
  <si>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</si>
  <si>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</si>
  <si>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</si>
  <si>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</si>
  <si>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</si>
  <si>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</si>
  <si>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</si>
  <si>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</si>
  <si>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</si>
  <si>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</si>
  <si>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</si>
  <si>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</si>
  <si>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</si>
  <si>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</si>
  <si>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</si>
  <si>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</si>
  <si>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</si>
  <si>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</si>
  <si>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</si>
  <si>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</si>
  <si>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</si>
  <si>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</si>
  <si>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</si>
  <si>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</si>
  <si>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</si>
  <si>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</si>
  <si>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</si>
  <si>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</si>
  <si>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</si>
  <si>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</si>
  <si>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</si>
  <si>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</si>
  <si>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</si>
  <si>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</si>
  <si>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</si>
  <si>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</si>
  <si>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</si>
  <si>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</si>
  <si>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</si>
  <si>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</si>
  <si>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</si>
  <si>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</si>
  <si>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</si>
  <si>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</si>
  <si>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</si>
  <si>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</si>
  <si>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</si>
  <si>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</si>
  <si>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</si>
  <si>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</si>
  <si>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</si>
  <si>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</si>
  <si>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</si>
  <si>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</si>
  <si>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</si>
  <si>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</si>
  <si>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</si>
  <si>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</si>
  <si>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</si>
  <si>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</si>
  <si>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</si>
  <si>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</si>
  <si>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</si>
  <si>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</si>
  <si>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</si>
  <si>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</si>
  <si>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</si>
  <si>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</si>
  <si>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</si>
  <si>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</si>
  <si>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</si>
  <si>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</si>
  <si>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</si>
  <si>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</si>
  <si>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</si>
  <si>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</si>
  <si>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</si>
  <si>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</si>
  <si>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</si>
  <si>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</si>
  <si>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</si>
  <si>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</si>
  <si>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</si>
  <si>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</si>
  <si>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</si>
  <si>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</si>
  <si>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</si>
  <si>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</si>
  <si>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</si>
  <si>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</si>
  <si>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</si>
  <si>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</si>
  <si>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</si>
  <si>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</si>
  <si>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</si>
  <si>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</si>
  <si>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</si>
  <si>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</si>
  <si>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</si>
  <si>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</si>
  <si>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</si>
  <si>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</si>
  <si>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</si>
  <si>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</si>
  <si>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</si>
  <si>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</si>
  <si>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</si>
  <si>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</si>
  <si>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</si>
  <si>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</si>
  <si>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</si>
  <si>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</si>
  <si>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</si>
  <si>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</si>
  <si>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</si>
  <si>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</si>
  <si>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</si>
  <si>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</si>
  <si>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</si>
  <si>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</si>
  <si>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</si>
  <si>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</si>
  <si>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</si>
  <si>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</si>
  <si>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</si>
  <si>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</si>
  <si>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</si>
  <si>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</si>
  <si>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</si>
  <si>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</si>
  <si>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</si>
  <si>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</si>
  <si>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</si>
  <si>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</si>
  <si>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</si>
  <si>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</si>
  <si>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</si>
  <si>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</si>
  <si>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</si>
  <si>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</si>
  <si>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</si>
  <si>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</si>
  <si>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</si>
  <si>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</si>
  <si>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</si>
  <si>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</si>
  <si>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</si>
  <si>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</si>
  <si>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</si>
  <si>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</si>
  <si>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</si>
  <si>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</si>
  <si>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</si>
  <si>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</si>
  <si>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</si>
  <si>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</si>
  <si>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</si>
  <si>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</si>
  <si>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</si>
  <si>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</si>
  <si>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</si>
  <si>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</si>
  <si>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</si>
  <si>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</si>
  <si>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</si>
  <si>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</si>
  <si>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</si>
  <si>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</si>
  <si>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</si>
  <si>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</si>
  <si>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</si>
  <si>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</si>
  <si>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</si>
  <si>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</si>
  <si>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</si>
  <si>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</si>
  <si>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</si>
  <si>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</si>
  <si>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</si>
  <si>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</si>
  <si>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</si>
  <si>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</si>
  <si>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</si>
  <si>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</si>
  <si>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</si>
  <si>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</si>
  <si>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</si>
  <si>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</si>
  <si>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</si>
  <si>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</si>
  <si>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</si>
  <si>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</si>
  <si>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</si>
  <si>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</si>
  <si>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</si>
  <si>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</si>
  <si>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</si>
  <si>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</si>
  <si>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</si>
  <si>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</si>
  <si>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</si>
  <si>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</si>
  <si>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</si>
  <si>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</si>
  <si>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</si>
  <si>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</si>
  <si>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</si>
  <si>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</si>
  <si>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</si>
  <si>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</si>
  <si>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</si>
  <si>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</si>
  <si>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</si>
  <si>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</si>
  <si>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</si>
  <si>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</si>
  <si>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</si>
  <si>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</si>
  <si>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</si>
  <si>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</si>
  <si>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</si>
  <si>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</si>
  <si>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</si>
  <si>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</si>
  <si>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</si>
  <si>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</si>
  <si>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</si>
  <si>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</si>
  <si>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</si>
  <si>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</si>
  <si>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</si>
  <si>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</si>
  <si>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</si>
  <si>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</si>
  <si>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</si>
  <si>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</si>
  <si>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</si>
  <si>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</si>
  <si>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</si>
  <si>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</si>
  <si>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</si>
  <si>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</si>
  <si>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</si>
  <si>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</si>
  <si>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</si>
  <si>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</si>
  <si>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</si>
  <si>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</si>
  <si>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</si>
  <si>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</si>
  <si>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</si>
  <si>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</si>
  <si>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</si>
  <si>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</si>
  <si>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</si>
  <si>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</si>
  <si>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</si>
  <si>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</si>
  <si>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</si>
  <si>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</si>
  <si>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</si>
  <si>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</si>
  <si>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</si>
  <si>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</si>
  <si>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</si>
  <si>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</si>
  <si>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</si>
  <si>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</si>
  <si>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</si>
  <si>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</si>
  <si>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</si>
  <si>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</si>
  <si>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</si>
  <si>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</si>
  <si>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</si>
  <si>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</si>
  <si>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</si>
  <si>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</si>
  <si>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</si>
  <si>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</si>
  <si>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</si>
  <si>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</si>
  <si>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</si>
  <si>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</si>
  <si>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</si>
  <si>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</si>
  <si>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</si>
  <si>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</si>
  <si>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</si>
  <si>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</si>
  <si>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</si>
  <si>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</si>
  <si>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</si>
  <si>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</si>
  <si>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</si>
  <si>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</si>
  <si>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</si>
  <si>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</si>
  <si>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</si>
  <si>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</si>
  <si>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</si>
  <si>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</si>
  <si>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</si>
  <si>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</si>
  <si>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</si>
  <si>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</si>
  <si>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</si>
  <si>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</si>
  <si>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</si>
  <si>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</si>
  <si>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</si>
  <si>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</si>
  <si>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</si>
  <si>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</si>
  <si>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</si>
  <si>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</si>
  <si>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</si>
  <si>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</si>
  <si>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</si>
  <si>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</si>
  <si>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</si>
  <si>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</si>
  <si>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</si>
  <si>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</si>
  <si>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</si>
  <si>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</si>
  <si>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</si>
  <si>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</si>
  <si>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</si>
  <si>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</si>
  <si>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</si>
  <si>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</si>
  <si>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</si>
  <si>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</si>
  <si>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</si>
  <si>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</si>
  <si>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</si>
  <si>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</si>
  <si>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</si>
  <si>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</si>
  <si>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</si>
  <si>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</si>
  <si>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</si>
  <si>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</si>
  <si>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</si>
  <si>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</si>
  <si>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</si>
  <si>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</si>
  <si>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</si>
  <si>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</si>
  <si>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</si>
  <si>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</si>
  <si>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</si>
  <si>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</si>
  <si>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</si>
  <si>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</si>
  <si>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</si>
  <si>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</si>
  <si>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</si>
  <si>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</si>
  <si>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</si>
  <si>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</si>
  <si>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</si>
  <si>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</si>
  <si>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</si>
  <si>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</si>
  <si>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</si>
  <si>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</si>
  <si>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</si>
  <si>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</si>
  <si>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</si>
  <si>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</si>
  <si>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</si>
  <si>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</si>
  <si>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</si>
  <si>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</si>
  <si>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</si>
  <si>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</si>
  <si>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</si>
  <si>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</si>
  <si>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</si>
  <si>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</si>
  <si>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</si>
  <si>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</si>
  <si>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</si>
  <si>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</si>
  <si>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</si>
  <si>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</si>
  <si>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</si>
  <si>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</si>
  <si>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</si>
  <si>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</si>
  <si>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</si>
  <si>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</si>
  <si>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</si>
  <si>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</si>
  <si>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</si>
  <si>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</si>
  <si>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</si>
  <si>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</si>
  <si>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</si>
  <si>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</si>
  <si>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</si>
  <si>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</si>
  <si>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</si>
  <si>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</si>
  <si>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</si>
  <si>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</si>
  <si>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</si>
  <si>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</si>
  <si>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</si>
  <si>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</si>
  <si>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</si>
  <si>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</si>
  <si>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</si>
  <si>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</si>
  <si>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</si>
  <si>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</si>
  <si>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</si>
  <si>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</si>
  <si>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</si>
  <si>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</si>
  <si>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</si>
  <si>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</si>
  <si>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</si>
  <si>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</si>
  <si>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</si>
  <si>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</si>
  <si>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</si>
  <si>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</si>
  <si>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</si>
  <si>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</si>
  <si>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</si>
  <si>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</si>
  <si>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</si>
  <si>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</si>
  <si>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</si>
  <si>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</si>
  <si>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</si>
  <si>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</si>
  <si>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</si>
  <si>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</si>
  <si>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</si>
  <si>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</si>
  <si>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</si>
  <si>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</si>
  <si>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</si>
  <si>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</si>
  <si>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</si>
  <si>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CROMADO DE MESA, BICA BAIXA, PARA LAVATORIO (REF 1875)</t>
  </si>
  <si>
    <t>MISTURADOR CROMADO DE PAREDE PARA LAVATORIO (REF 1878)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</si>
  <si>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</si>
  <si>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</si>
  <si>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</si>
  <si>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</si>
  <si>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</si>
  <si>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</si>
  <si>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</si>
  <si>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</si>
  <si>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</si>
  <si>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</si>
  <si>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</si>
  <si>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</si>
  <si>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</si>
  <si>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</si>
  <si>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</si>
  <si>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</si>
  <si>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</si>
  <si>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</si>
  <si>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</si>
  <si>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</si>
  <si>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</si>
  <si>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</si>
  <si>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</si>
  <si>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</si>
  <si>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</si>
  <si>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</si>
  <si>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</si>
  <si>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</si>
  <si>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</si>
  <si>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</si>
  <si>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</si>
  <si>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</si>
  <si>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</si>
  <si>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</si>
  <si>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</si>
  <si>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</si>
  <si>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</si>
  <si>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</si>
  <si>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</si>
  <si>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</si>
  <si>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</si>
  <si>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</si>
  <si>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</si>
  <si>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</si>
  <si>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</si>
  <si>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</si>
  <si>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</si>
  <si>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</si>
  <si>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</si>
  <si>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</si>
  <si>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</si>
  <si>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</si>
  <si>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</si>
  <si>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</si>
  <si>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</si>
  <si>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</si>
  <si>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</si>
  <si>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</si>
  <si>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</si>
  <si>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</si>
  <si>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</si>
  <si>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</si>
  <si>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</si>
  <si>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</si>
  <si>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</si>
  <si>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</si>
  <si>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</si>
  <si>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</si>
  <si>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</si>
  <si>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</si>
  <si>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</si>
  <si>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</si>
  <si>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</si>
  <si>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</si>
  <si>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</si>
  <si>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</si>
  <si>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</si>
  <si>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</si>
  <si>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</si>
  <si>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</si>
  <si>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</si>
  <si>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</si>
  <si>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</si>
  <si>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</si>
  <si>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</si>
  <si>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</si>
  <si>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</si>
  <si>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</si>
  <si>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</si>
  <si>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</si>
  <si>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</si>
  <si>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</si>
  <si>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</si>
  <si>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</si>
  <si>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</si>
  <si>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</si>
  <si>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</si>
  <si>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</si>
  <si>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</si>
  <si>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</si>
  <si>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</si>
  <si>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</si>
  <si>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</si>
  <si>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</si>
  <si>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</si>
  <si>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</si>
  <si>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</si>
  <si>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</si>
  <si>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</si>
  <si>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</si>
  <si>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</si>
  <si>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</si>
  <si>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</si>
  <si>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</si>
  <si>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</si>
  <si>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</si>
  <si>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</si>
  <si>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</si>
  <si>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</si>
  <si>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</si>
  <si>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</si>
  <si>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</si>
  <si>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</si>
  <si>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</si>
  <si>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</si>
  <si>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</si>
  <si>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</si>
  <si>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</si>
  <si>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</si>
  <si>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</si>
  <si>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</si>
  <si>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</si>
  <si>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</si>
  <si>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</si>
  <si>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</si>
  <si>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</si>
  <si>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</si>
  <si>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</si>
  <si>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</si>
  <si>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</si>
  <si>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</si>
  <si>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</si>
  <si>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</si>
  <si>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</si>
  <si>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</si>
  <si>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</si>
  <si>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</si>
  <si>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</si>
  <si>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</si>
  <si>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</si>
  <si>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</si>
  <si>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</si>
  <si>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</si>
  <si>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</si>
  <si>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</si>
  <si>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</si>
  <si>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</si>
  <si>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</si>
  <si>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</si>
  <si>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</si>
  <si>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</si>
  <si>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</si>
  <si>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</si>
  <si>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</si>
  <si>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</si>
  <si>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</si>
  <si>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</si>
  <si>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</si>
  <si>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</si>
  <si>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</si>
  <si>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</si>
  <si>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</si>
  <si>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</si>
  <si>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</si>
  <si>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</si>
  <si>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</si>
  <si>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</si>
  <si>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</si>
  <si>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</si>
  <si>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</si>
  <si>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</si>
  <si>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</si>
  <si>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</si>
  <si>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</si>
  <si>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</si>
  <si>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</si>
  <si>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</si>
  <si>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</si>
  <si>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</si>
  <si>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</si>
  <si>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</si>
  <si>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</si>
  <si>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</si>
  <si>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</si>
  <si>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</si>
  <si>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</si>
  <si>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</si>
  <si>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</si>
  <si>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</si>
  <si>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</si>
  <si>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</si>
  <si>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</si>
  <si>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</si>
  <si>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</si>
  <si>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</si>
  <si>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</si>
  <si>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</si>
  <si>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</si>
  <si>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</si>
  <si>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</si>
  <si>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</si>
  <si>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</si>
  <si>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</si>
  <si>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</si>
  <si>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</si>
  <si>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</si>
  <si>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</si>
  <si>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</si>
  <si>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</si>
  <si>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</si>
  <si>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</si>
  <si>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</si>
  <si>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</si>
  <si>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</si>
  <si>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</si>
  <si>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</si>
  <si>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</si>
  <si>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</si>
  <si>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</si>
  <si>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</si>
  <si>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</si>
  <si>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</si>
  <si>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</si>
  <si>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</si>
  <si>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</si>
  <si>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</si>
  <si>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</si>
  <si>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</si>
  <si>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</si>
  <si>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</si>
  <si>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</si>
  <si>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</si>
  <si>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</si>
  <si>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</si>
  <si>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</si>
  <si>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</si>
  <si>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</si>
  <si>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</si>
  <si>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</si>
  <si>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</si>
  <si>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</si>
  <si>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</si>
  <si>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</si>
  <si>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</si>
  <si>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</si>
  <si>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</si>
  <si>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</si>
  <si>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</si>
  <si>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</si>
  <si>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</si>
  <si>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</si>
  <si>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</si>
  <si>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</si>
  <si>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</si>
  <si>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</si>
  <si>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</si>
  <si>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</si>
  <si>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</si>
  <si>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</si>
  <si>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</si>
  <si>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</si>
  <si>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</si>
  <si>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</si>
  <si>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</si>
  <si>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</si>
  <si>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</si>
  <si>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</si>
  <si>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</si>
  <si>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</si>
  <si>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</si>
  <si>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</si>
  <si>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</si>
  <si>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</si>
  <si>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</si>
  <si>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</si>
  <si>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</si>
  <si>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</si>
  <si>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</si>
  <si>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</si>
  <si>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</si>
  <si>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</si>
  <si>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</si>
  <si>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</si>
  <si>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</si>
  <si>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</si>
  <si>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</si>
  <si>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</si>
  <si>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</si>
  <si>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</si>
  <si>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</si>
  <si>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</si>
  <si>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</si>
  <si>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</si>
  <si>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</si>
  <si>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</si>
  <si>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</si>
  <si>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</si>
  <si>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</si>
  <si>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</si>
  <si>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</si>
  <si>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</si>
  <si>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</si>
  <si>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</si>
  <si>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</si>
  <si>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</si>
  <si>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</si>
  <si>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</si>
  <si>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</si>
  <si>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</si>
  <si>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</si>
  <si>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</si>
  <si>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</si>
  <si>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</si>
  <si>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</si>
  <si>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</si>
  <si>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</si>
  <si>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</si>
  <si>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</si>
  <si>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</si>
  <si>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</si>
  <si>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</si>
  <si>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</si>
  <si>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</si>
  <si>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</si>
  <si>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</si>
  <si>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</si>
  <si>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</si>
  <si>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</si>
  <si>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</si>
  <si>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</si>
  <si>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</si>
  <si>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</si>
  <si>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</si>
  <si>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</si>
  <si>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</si>
  <si>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</si>
  <si>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</si>
  <si>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</si>
  <si>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</si>
  <si>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</si>
  <si>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</si>
  <si>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</si>
  <si>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</si>
  <si>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</si>
  <si>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</si>
  <si>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</si>
  <si>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</si>
  <si>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</si>
  <si>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</si>
  <si>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</si>
  <si>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</si>
  <si>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</si>
  <si>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</si>
  <si>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</si>
  <si>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</si>
  <si>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</si>
  <si>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</si>
  <si>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</si>
  <si>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</si>
  <si>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</si>
  <si>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</si>
  <si>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</si>
  <si>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</si>
  <si>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</si>
  <si>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</si>
  <si>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</si>
  <si>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</si>
  <si>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</si>
  <si>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</si>
  <si>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</si>
  <si>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</si>
  <si>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</si>
  <si>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</si>
  <si>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</si>
  <si>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</si>
  <si>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</si>
  <si>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</si>
  <si>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</si>
  <si>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</si>
  <si>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</si>
  <si>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</si>
  <si>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</si>
  <si>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</si>
  <si>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</si>
  <si>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</si>
  <si>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</si>
  <si>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</si>
  <si>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</si>
  <si>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</si>
  <si>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</si>
  <si>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</si>
  <si>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</si>
  <si>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</si>
  <si>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</si>
  <si>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</si>
  <si>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</si>
  <si>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</si>
  <si>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</si>
  <si>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</si>
  <si>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</si>
  <si>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</si>
  <si>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</si>
  <si>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</si>
  <si>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</si>
  <si>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</si>
  <si>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</si>
  <si>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</si>
  <si>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</si>
  <si>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</si>
  <si>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</si>
  <si>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</si>
  <si>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</si>
  <si>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</si>
  <si>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</si>
  <si>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</si>
  <si>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</si>
  <si>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</si>
  <si>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</si>
  <si>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</si>
  <si>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</si>
  <si>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</si>
  <si>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</si>
  <si>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</si>
  <si>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</si>
  <si>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</si>
  <si>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</si>
  <si>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</si>
  <si>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</si>
  <si>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</si>
  <si>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</si>
  <si>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</si>
  <si>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</si>
  <si>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</si>
  <si>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</si>
  <si>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</si>
  <si>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</si>
  <si>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</si>
  <si>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</si>
  <si>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</si>
  <si>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</si>
  <si>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</si>
  <si>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</si>
  <si>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</si>
  <si>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</si>
  <si>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</si>
  <si>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</si>
  <si>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</si>
  <si>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</si>
  <si>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</si>
  <si>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</si>
  <si>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</si>
  <si>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</si>
  <si>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</si>
  <si>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</si>
  <si>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</si>
  <si>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</si>
  <si>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</si>
  <si>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</si>
  <si>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</si>
  <si>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</si>
  <si>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</si>
  <si>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</si>
  <si>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</si>
  <si>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</si>
  <si>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</si>
  <si>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</si>
  <si>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</si>
  <si>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</si>
  <si>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</si>
  <si>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</si>
  <si>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</si>
  <si>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</si>
  <si>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</si>
  <si>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</si>
  <si>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</si>
  <si>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</si>
  <si>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</si>
  <si>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</si>
  <si>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</si>
  <si>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</si>
  <si>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</si>
  <si>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</si>
  <si>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</si>
  <si>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</si>
  <si>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</si>
  <si>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</si>
  <si>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</si>
  <si>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</si>
  <si>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</si>
  <si>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</si>
  <si>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</si>
  <si>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</si>
  <si>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</si>
  <si>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</si>
  <si>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</si>
  <si>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</si>
  <si>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</si>
  <si>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</si>
  <si>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</si>
  <si>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</si>
  <si>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</si>
  <si>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</si>
  <si>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</si>
  <si>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</si>
  <si>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</si>
  <si>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</si>
  <si>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</si>
  <si>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</si>
  <si>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</si>
  <si>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</si>
  <si>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</si>
  <si>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</si>
  <si>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</si>
  <si>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</si>
  <si>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</si>
  <si>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</si>
  <si>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</si>
  <si>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</si>
  <si>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</si>
  <si>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</si>
  <si>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</si>
  <si>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</si>
  <si>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</si>
  <si>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</si>
  <si>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</si>
  <si>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</si>
  <si>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</si>
  <si>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</si>
  <si>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</si>
  <si>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</si>
  <si>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</si>
  <si>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</si>
  <si>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</si>
  <si>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</si>
  <si>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</si>
  <si>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</si>
  <si>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</si>
  <si>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</si>
  <si>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</si>
  <si>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</si>
  <si>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</si>
  <si>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</si>
  <si>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</si>
  <si>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</si>
  <si>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</si>
  <si>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</si>
  <si>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</si>
  <si>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</si>
  <si>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</si>
  <si>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</si>
  <si>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</si>
  <si>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</si>
  <si>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</si>
  <si>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</si>
  <si>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</si>
  <si>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</si>
  <si>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</si>
  <si>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</si>
  <si>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</si>
  <si>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</si>
  <si>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</si>
  <si>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</si>
  <si>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</si>
  <si>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</si>
  <si>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</si>
  <si>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</si>
  <si>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</si>
  <si>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</si>
  <si>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</si>
  <si>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</si>
  <si>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</si>
  <si>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</si>
  <si>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</si>
  <si>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</si>
  <si>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</si>
  <si>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</si>
  <si>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</si>
  <si>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</si>
  <si>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</si>
  <si>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</si>
  <si>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</si>
  <si>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</si>
  <si>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</si>
  <si>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</si>
  <si>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</si>
  <si>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</si>
  <si>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</si>
  <si>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</si>
  <si>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</si>
  <si>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</si>
  <si>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</si>
  <si>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</si>
  <si>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</si>
  <si>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</si>
  <si>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</si>
  <si>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</si>
  <si>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</si>
  <si>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</si>
  <si>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</si>
  <si>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</si>
  <si>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</si>
  <si>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</si>
  <si>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</si>
  <si>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</si>
  <si>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</si>
  <si>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</si>
  <si>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</si>
  <si>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</si>
  <si>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</si>
  <si>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</si>
  <si>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</si>
  <si>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</si>
  <si>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</si>
  <si>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</si>
  <si>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</si>
  <si>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</si>
  <si>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</si>
  <si>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</si>
  <si>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</si>
  <si>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</si>
  <si>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</si>
  <si>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</si>
  <si>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</si>
  <si>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</si>
  <si>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</si>
  <si>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</si>
  <si>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</si>
  <si>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</si>
  <si>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</si>
  <si>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</si>
  <si>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</si>
  <si>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</si>
  <si>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</si>
  <si>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</si>
  <si>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</si>
  <si>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</si>
  <si>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</si>
  <si>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</si>
  <si>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</si>
  <si>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</si>
  <si>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</si>
  <si>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</si>
  <si>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</si>
  <si>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</si>
  <si>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</si>
  <si>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</si>
  <si>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</si>
  <si>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</si>
  <si>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</si>
  <si>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</si>
  <si>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</si>
  <si>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</si>
  <si>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</si>
  <si>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</si>
  <si>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</si>
  <si>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</si>
  <si>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</si>
  <si>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</si>
  <si>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</si>
  <si>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</si>
  <si>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</si>
  <si>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</si>
  <si>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</si>
  <si>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</si>
  <si>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</si>
  <si>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</si>
  <si>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</si>
  <si>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</si>
  <si>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</si>
  <si>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</si>
  <si>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</si>
  <si>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</si>
  <si>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</si>
  <si>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</si>
  <si>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</si>
  <si>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</si>
  <si>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</si>
  <si>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</si>
  <si>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</si>
  <si>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</si>
  <si>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</si>
  <si>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</si>
  <si>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</si>
  <si>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</si>
  <si>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</si>
  <si>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</si>
  <si>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</si>
  <si>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</si>
  <si>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</si>
  <si>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</si>
  <si>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</si>
  <si>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</si>
  <si>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</si>
  <si>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</si>
  <si>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</si>
  <si>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</si>
  <si>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</si>
  <si>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</si>
  <si>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</si>
  <si>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</si>
  <si>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</si>
  <si>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</si>
  <si>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</si>
  <si>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</si>
  <si>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</si>
  <si>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</si>
  <si>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</si>
  <si>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</si>
  <si>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</si>
  <si>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</si>
  <si>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</si>
  <si>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</si>
  <si>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</si>
  <si>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</si>
  <si>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</si>
  <si>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</si>
  <si>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</si>
  <si>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</si>
  <si>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</si>
  <si>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</si>
  <si>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</si>
  <si>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</si>
  <si>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</si>
  <si>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</si>
  <si>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</si>
  <si>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</si>
  <si>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</si>
  <si>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</si>
  <si>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</si>
  <si>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</si>
  <si>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</si>
  <si>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</si>
  <si>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</si>
  <si>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</si>
  <si>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</si>
  <si>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</si>
  <si>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</si>
  <si>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</si>
  <si>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</si>
  <si>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</si>
  <si>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</si>
  <si>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</si>
  <si>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</si>
  <si>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</si>
  <si>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</si>
  <si>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</si>
  <si>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</si>
  <si>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</si>
  <si>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</si>
  <si>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</si>
  <si>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</si>
  <si>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</si>
  <si>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</si>
  <si>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</si>
  <si>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</si>
  <si>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</si>
  <si>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</si>
  <si>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</si>
  <si>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</si>
  <si>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</si>
  <si>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</si>
  <si>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</si>
  <si>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</si>
  <si>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</si>
  <si>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</si>
  <si>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</si>
  <si>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</si>
  <si>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</si>
  <si>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</si>
  <si>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</si>
  <si>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</si>
  <si>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</si>
  <si>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</si>
  <si>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</si>
  <si>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</si>
  <si>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</si>
  <si>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</si>
  <si>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</si>
  <si>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</si>
  <si>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</si>
  <si>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</si>
  <si>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</si>
  <si>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</si>
  <si>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</si>
  <si>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</si>
  <si>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</si>
  <si>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</si>
  <si>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</si>
  <si>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</si>
  <si>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</si>
  <si>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</si>
  <si>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</si>
  <si>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</si>
  <si>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</si>
  <si>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</si>
  <si>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</si>
  <si>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</si>
  <si>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</si>
  <si>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</si>
  <si>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</si>
  <si>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</si>
  <si>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</si>
  <si>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</si>
  <si>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</si>
  <si>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</si>
  <si>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</si>
  <si>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</si>
  <si>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</si>
  <si>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</si>
  <si>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</si>
  <si>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</si>
  <si>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</si>
  <si>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</si>
  <si>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</si>
  <si>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</si>
  <si>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</si>
  <si>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</si>
  <si>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</si>
  <si>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</si>
  <si>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</si>
  <si>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</si>
  <si>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</si>
  <si>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</si>
  <si>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</si>
  <si>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</si>
  <si>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</si>
  <si>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</si>
  <si>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</si>
  <si>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</si>
  <si>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</si>
  <si>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</si>
  <si>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</si>
  <si>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</si>
  <si>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</si>
  <si>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</si>
  <si>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</si>
  <si>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</si>
  <si>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</si>
  <si>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</si>
  <si>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</si>
  <si>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</si>
  <si>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</si>
  <si>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</si>
  <si>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</si>
  <si>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</si>
  <si>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</si>
  <si>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</si>
  <si>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</si>
  <si>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</si>
  <si>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</si>
  <si>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</si>
  <si>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</si>
  <si>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</si>
  <si>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</si>
  <si>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</si>
  <si>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</si>
  <si>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</si>
  <si>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</si>
  <si>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</si>
  <si>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</si>
  <si>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</si>
  <si>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</si>
  <si>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</si>
  <si>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</si>
  <si>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</si>
  <si>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</si>
  <si>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</si>
  <si>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</si>
  <si>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</si>
  <si>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</si>
  <si>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</si>
  <si>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</si>
  <si>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</si>
  <si>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</si>
  <si>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</si>
  <si>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</si>
  <si>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</si>
  <si>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</si>
  <si>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</si>
  <si>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</si>
  <si>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</si>
  <si>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</si>
  <si>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</si>
  <si>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</si>
  <si>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</si>
  <si>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</si>
  <si>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</si>
  <si>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</si>
  <si>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</si>
  <si>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</si>
  <si>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</si>
  <si>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</si>
  <si>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</si>
  <si>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</si>
  <si>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</si>
  <si>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</si>
  <si>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</si>
  <si>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</si>
  <si>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</si>
  <si>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</si>
  <si>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</si>
  <si>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</si>
  <si>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</si>
  <si>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</si>
  <si>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</si>
  <si>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</si>
  <si>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</si>
  <si>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</si>
  <si>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</si>
  <si>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</si>
  <si>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</si>
  <si>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</si>
  <si>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</si>
  <si>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</si>
  <si>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</si>
  <si>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</si>
  <si>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</si>
  <si>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</si>
  <si>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</si>
  <si>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</si>
  <si>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</si>
  <si>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</si>
  <si>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</si>
  <si>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</si>
  <si>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</si>
  <si>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</si>
  <si>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</si>
  <si>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</si>
  <si>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</si>
  <si>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</si>
  <si>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</si>
  <si>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</si>
  <si>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</si>
  <si>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</si>
  <si>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</si>
  <si>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</si>
  <si>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</si>
  <si>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</si>
  <si>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</si>
  <si>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</si>
  <si>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</si>
  <si>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</si>
  <si>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</si>
  <si>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</si>
  <si>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</si>
  <si>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</si>
  <si>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</si>
  <si>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</si>
  <si>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</si>
  <si>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</si>
  <si>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</si>
  <si>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</si>
  <si>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</si>
  <si>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</si>
  <si>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</si>
  <si>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</si>
  <si>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</si>
  <si>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</si>
  <si>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</si>
  <si>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</si>
  <si>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</si>
  <si>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</si>
  <si>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</si>
  <si>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</si>
  <si>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</si>
  <si>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</si>
  <si>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</si>
  <si>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</si>
  <si>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</si>
  <si>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</si>
  <si>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</si>
  <si>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</si>
  <si>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</si>
  <si>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</si>
  <si>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</si>
  <si>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</si>
  <si>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</si>
  <si>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</si>
  <si>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</si>
  <si>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</si>
  <si>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</si>
  <si>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</si>
  <si>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</si>
  <si>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</si>
  <si>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</si>
  <si>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</si>
  <si>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</si>
  <si>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</si>
  <si>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</si>
  <si>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</si>
  <si>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</si>
  <si>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</si>
  <si>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</si>
  <si>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</si>
  <si>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</si>
  <si>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</si>
  <si>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</si>
  <si>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</si>
  <si>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</si>
  <si>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</si>
  <si>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</si>
  <si>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</si>
  <si>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</si>
  <si>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</si>
  <si>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</si>
  <si>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</si>
  <si>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</si>
  <si>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</si>
  <si>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</si>
  <si>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</si>
  <si>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</si>
  <si>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</si>
  <si>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</si>
  <si>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</si>
  <si>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</si>
  <si>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</si>
  <si>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</si>
  <si>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</si>
  <si>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</si>
  <si>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</si>
  <si>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</si>
  <si>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</si>
  <si>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</si>
  <si>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</si>
  <si>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</si>
  <si>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</si>
  <si>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</si>
  <si>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</si>
  <si>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</si>
  <si>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</si>
  <si>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</si>
  <si>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</si>
  <si>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</si>
  <si>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</si>
  <si>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</si>
  <si>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</si>
  <si>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</si>
  <si>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</si>
  <si>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</si>
  <si>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</si>
  <si>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</si>
  <si>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</si>
  <si>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</si>
  <si>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</si>
  <si>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</si>
  <si>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</si>
  <si>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</si>
  <si>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</si>
  <si>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</si>
  <si>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</si>
  <si>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</si>
  <si>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</si>
  <si>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</si>
  <si>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</si>
  <si>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</si>
  <si>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</si>
  <si>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</si>
  <si>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</si>
  <si>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</si>
  <si>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</si>
  <si>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</si>
  <si>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</si>
  <si>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</si>
  <si>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</si>
  <si>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</si>
  <si>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</si>
  <si>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</si>
  <si>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</si>
  <si>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</si>
  <si>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</si>
  <si>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</si>
  <si>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</si>
  <si>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</si>
  <si>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</si>
  <si>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</si>
  <si>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</si>
  <si>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</si>
  <si>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</si>
  <si>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</si>
  <si>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</si>
  <si>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</si>
  <si>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</si>
  <si>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</si>
  <si>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</si>
  <si>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</si>
  <si>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</si>
  <si>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</si>
  <si>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</si>
  <si>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</si>
  <si>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</si>
  <si>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</si>
  <si>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</si>
  <si>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</si>
  <si>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</si>
  <si>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</si>
  <si>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</si>
  <si>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</si>
  <si>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</si>
  <si>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</si>
  <si>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</si>
  <si>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</si>
  <si>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</si>
  <si>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</si>
  <si>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</si>
  <si>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</si>
  <si>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</si>
  <si>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</si>
  <si>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</si>
  <si>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</si>
  <si>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</si>
  <si>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</si>
  <si>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</si>
  <si>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</si>
  <si>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</si>
  <si>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</si>
  <si>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</si>
  <si>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</si>
  <si>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</si>
  <si>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</si>
  <si>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</si>
  <si>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</si>
  <si>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</si>
  <si>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</si>
  <si>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</si>
  <si>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</si>
  <si>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</si>
  <si>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</si>
  <si>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</si>
  <si>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</si>
  <si>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</si>
  <si>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</si>
  <si>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</si>
  <si>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</si>
  <si>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</si>
  <si>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</si>
  <si>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</si>
  <si>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</si>
  <si>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</si>
  <si>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</si>
  <si>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</si>
  <si>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</si>
  <si>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</si>
  <si>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</si>
  <si>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</si>
  <si>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</si>
  <si>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</si>
  <si>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</si>
  <si>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</si>
  <si>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</si>
  <si>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</si>
  <si>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</si>
  <si>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</si>
  <si>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</si>
  <si>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</si>
  <si>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</si>
  <si>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</si>
  <si>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</si>
  <si>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</si>
  <si>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</si>
  <si>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</si>
  <si>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</si>
  <si>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</si>
  <si>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</si>
  <si>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</si>
  <si>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</si>
  <si>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</si>
  <si>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</si>
  <si>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</si>
  <si>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</si>
  <si>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</si>
  <si>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</si>
  <si>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</si>
  <si>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</si>
  <si>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</si>
  <si>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</si>
  <si>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</si>
  <si>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</si>
  <si>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</si>
  <si>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</si>
  <si>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</si>
  <si>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</si>
  <si>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</si>
  <si>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</si>
  <si>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</si>
  <si>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</si>
  <si>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</si>
  <si>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</si>
  <si>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</si>
  <si>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</si>
  <si>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</si>
  <si>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</si>
  <si>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</si>
  <si>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</si>
  <si>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</si>
  <si>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</si>
  <si>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</si>
  <si>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</si>
  <si>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</si>
  <si>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</si>
  <si>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</si>
  <si>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</si>
  <si>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</si>
  <si>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</si>
  <si>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</si>
  <si>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</si>
  <si>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</si>
  <si>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</si>
  <si>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</si>
  <si>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</si>
  <si>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</si>
  <si>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</si>
  <si>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</si>
  <si>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</si>
  <si>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</si>
  <si>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</si>
  <si>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</si>
  <si>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</si>
  <si>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</si>
  <si>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</si>
  <si>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</si>
  <si>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</si>
  <si>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</si>
  <si>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</si>
  <si>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</si>
  <si>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</si>
  <si>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</si>
  <si>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</si>
  <si>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</si>
  <si>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</si>
  <si>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</si>
  <si>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</si>
  <si>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</si>
  <si>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</si>
  <si>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</si>
  <si>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</si>
  <si>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</si>
  <si>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</si>
  <si>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</si>
  <si>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</si>
  <si>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</si>
  <si>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</si>
  <si>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</si>
  <si>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</si>
  <si>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</si>
  <si>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</si>
  <si>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</si>
  <si>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</si>
  <si>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</si>
  <si>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</si>
  <si>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</si>
  <si>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</si>
  <si>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</si>
  <si>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</si>
  <si>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</si>
  <si>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</si>
  <si>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</si>
  <si>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</si>
  <si>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</si>
  <si>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</si>
  <si>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</si>
  <si>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</si>
  <si>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</si>
  <si>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</si>
  <si>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</si>
  <si>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</si>
  <si>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</si>
  <si>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</si>
  <si>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</si>
  <si>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</si>
  <si>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</si>
  <si>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</si>
  <si>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</si>
  <si>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</si>
  <si>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</si>
  <si>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</si>
  <si>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</si>
  <si>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</si>
  <si>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</si>
  <si>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</si>
  <si>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</si>
  <si>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</si>
  <si>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</si>
  <si>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</si>
  <si>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</si>
  <si>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</si>
  <si>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</si>
  <si>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</si>
  <si>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</si>
  <si>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</si>
  <si>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</si>
  <si>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</si>
  <si>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</si>
  <si>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</si>
  <si>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</si>
  <si>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</si>
  <si>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</si>
  <si>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</si>
  <si>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</si>
  <si>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</si>
  <si>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</si>
  <si>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</si>
  <si>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</si>
  <si>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</si>
  <si>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</si>
  <si>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</si>
  <si>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</si>
  <si>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</si>
  <si>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</si>
  <si>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</si>
  <si>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</si>
  <si>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</si>
  <si>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</si>
  <si>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</si>
  <si>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</si>
  <si>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</si>
  <si>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</si>
  <si>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</si>
  <si>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</si>
  <si>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</si>
  <si>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</si>
  <si>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</si>
  <si>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</si>
  <si>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</si>
  <si>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</si>
  <si>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</si>
  <si>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</si>
  <si>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</si>
  <si>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</si>
  <si>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</si>
  <si>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</si>
  <si>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</si>
  <si>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</si>
  <si>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</si>
  <si>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</si>
  <si>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</si>
  <si>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</si>
  <si>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</si>
  <si>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</si>
  <si>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</si>
  <si>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</si>
  <si>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</si>
  <si>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</si>
  <si>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</si>
  <si>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</si>
  <si>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</si>
  <si>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</si>
  <si>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</si>
  <si>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</si>
  <si>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</si>
  <si>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</si>
  <si>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</si>
  <si>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</si>
  <si>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</si>
  <si>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</si>
  <si>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</si>
  <si>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</si>
  <si>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</si>
  <si>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</si>
  <si>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</si>
  <si>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</si>
  <si>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</si>
  <si>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</si>
  <si>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</si>
  <si>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</si>
  <si>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</si>
  <si>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</si>
  <si>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</si>
  <si>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</si>
  <si>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</si>
  <si>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</si>
  <si>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</si>
  <si>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</si>
  <si>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</si>
  <si>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</si>
  <si>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</si>
  <si>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</si>
  <si>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</si>
  <si>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</si>
  <si>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</si>
  <si>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</si>
  <si>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</si>
  <si>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</si>
  <si>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</si>
  <si>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</si>
  <si>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</si>
  <si>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</si>
  <si>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</si>
  <si>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</si>
  <si>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</si>
  <si>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</si>
  <si>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</si>
  <si>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</si>
  <si>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</si>
  <si>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</si>
  <si>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</si>
  <si>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</si>
  <si>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</si>
  <si>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</si>
  <si>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</si>
  <si>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</si>
  <si>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</si>
  <si>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</si>
  <si>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</si>
  <si>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</si>
  <si>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</si>
  <si>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</si>
  <si>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</si>
  <si>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</si>
  <si>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</si>
  <si>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</si>
  <si>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</si>
  <si>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</si>
  <si>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</si>
  <si>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</si>
  <si>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</si>
  <si>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</si>
  <si>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</si>
  <si>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</si>
  <si>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</si>
  <si>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</si>
  <si>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</si>
  <si>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</si>
  <si>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</si>
  <si>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</si>
  <si>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</si>
  <si>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</si>
  <si>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</si>
  <si>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</si>
  <si>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</si>
  <si>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</si>
  <si>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</si>
  <si>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</si>
  <si>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</si>
  <si>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</si>
  <si>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</si>
  <si>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</si>
  <si>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</si>
  <si>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</si>
  <si>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</si>
  <si>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</si>
  <si>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</si>
  <si>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</si>
  <si>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</si>
  <si>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</si>
  <si>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</si>
  <si>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</si>
  <si>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</si>
  <si>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</si>
  <si>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</si>
  <si>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</si>
  <si>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</si>
  <si>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</si>
  <si>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</si>
  <si>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</si>
  <si>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</si>
  <si>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</si>
  <si>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</si>
  <si>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</si>
  <si>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</si>
  <si>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</si>
  <si>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</si>
  <si>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</si>
  <si>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</si>
  <si>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</si>
  <si>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</si>
  <si>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</si>
  <si>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</si>
  <si>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</si>
  <si>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</si>
  <si>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</si>
  <si>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</si>
  <si>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</si>
  <si>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</si>
  <si>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</si>
  <si>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</si>
  <si>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</si>
  <si>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</si>
  <si>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</si>
  <si>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</si>
  <si>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</si>
  <si>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</si>
  <si>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</si>
  <si>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</si>
  <si>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</si>
  <si>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</si>
  <si>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</si>
  <si>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</si>
  <si>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</si>
  <si>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</si>
  <si>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</si>
  <si>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</si>
  <si>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</si>
  <si>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</si>
  <si>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</si>
  <si>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</si>
  <si>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</si>
  <si>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</si>
  <si>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</si>
  <si>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</si>
  <si>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</si>
  <si>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</si>
  <si>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</si>
  <si>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</si>
  <si>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</si>
  <si>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</si>
  <si>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</si>
  <si>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</si>
  <si>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</si>
  <si>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</si>
  <si>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</si>
  <si>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</si>
  <si>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</si>
  <si>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</si>
  <si>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</si>
  <si>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</si>
  <si>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</si>
  <si>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</si>
  <si>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</si>
  <si>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</si>
  <si>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</si>
  <si>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</si>
  <si>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</si>
  <si>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</si>
  <si>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</si>
  <si>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</si>
  <si>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</si>
  <si>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</si>
  <si>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</si>
  <si>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</si>
  <si>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</si>
  <si>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</si>
  <si>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</si>
  <si>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</si>
  <si>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</si>
  <si>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</si>
  <si>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</si>
  <si>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</si>
  <si>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</si>
  <si>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</si>
  <si>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</si>
  <si>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</si>
  <si>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</si>
  <si>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</si>
  <si>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</si>
  <si>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</si>
  <si>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</si>
  <si>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</si>
  <si>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</si>
  <si>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</si>
  <si>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</si>
  <si>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</si>
  <si>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</si>
  <si>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</si>
  <si>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</si>
  <si>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</si>
  <si>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</si>
  <si>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</si>
  <si>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</si>
  <si>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</si>
  <si>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</si>
  <si>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</si>
  <si>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</si>
  <si>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</si>
  <si>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</si>
  <si>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</si>
  <si>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</si>
  <si>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</si>
  <si>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</si>
  <si>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</si>
  <si>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</si>
  <si>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</si>
  <si>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</si>
  <si>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</si>
  <si>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</si>
  <si>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</si>
  <si>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</si>
  <si>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</si>
  <si>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</si>
  <si>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</si>
  <si>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</si>
  <si>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</si>
  <si>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</si>
  <si>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</si>
  <si>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</si>
  <si>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</si>
  <si>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</si>
  <si>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</si>
  <si>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</si>
  <si>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</si>
  <si>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</si>
  <si>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</si>
  <si>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</si>
  <si>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</si>
  <si>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</si>
  <si>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</si>
  <si>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</si>
  <si>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</si>
  <si>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</si>
  <si>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</si>
  <si>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</si>
  <si>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</si>
  <si>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</si>
  <si>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</si>
  <si>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</si>
  <si>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</si>
  <si>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</si>
  <si>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</si>
  <si>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</si>
  <si>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</si>
  <si>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</si>
  <si>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</si>
  <si>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</si>
  <si>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</si>
  <si>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</si>
  <si>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</si>
  <si>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</si>
  <si>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</si>
  <si>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</si>
  <si>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</si>
  <si>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</si>
  <si>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</si>
  <si>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</si>
  <si>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</si>
  <si>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</si>
  <si>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</si>
  <si>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</si>
  <si>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</si>
  <si>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</si>
  <si>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</si>
  <si>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</si>
  <si>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</si>
  <si>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</si>
  <si>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</si>
  <si>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</si>
  <si>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</si>
  <si>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</si>
  <si>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</si>
  <si>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</si>
  <si>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</si>
  <si>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</si>
  <si>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</si>
  <si>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</si>
  <si>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</si>
  <si>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</si>
  <si>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</si>
  <si>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</si>
  <si>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</si>
  <si>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</si>
  <si>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</si>
  <si>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</si>
  <si>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</si>
  <si>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</si>
  <si>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</si>
  <si>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</si>
  <si>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</si>
  <si>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</si>
  <si>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</si>
  <si>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</si>
  <si>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</si>
  <si>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</si>
  <si>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</si>
  <si>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</si>
  <si>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</si>
  <si>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</si>
  <si>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</si>
  <si>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</si>
  <si>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</si>
  <si>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</si>
  <si>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</si>
  <si>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</si>
  <si>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</si>
  <si>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</si>
  <si>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</si>
  <si>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</si>
  <si>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</si>
  <si>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</si>
  <si>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</si>
  <si>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</si>
  <si>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</si>
  <si>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</si>
  <si>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</si>
  <si>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</si>
  <si>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</si>
  <si>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</si>
  <si>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</si>
  <si>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</si>
  <si>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</si>
  <si>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</si>
  <si>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</si>
  <si>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</si>
  <si>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</si>
  <si>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</si>
  <si>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</si>
  <si>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</si>
  <si>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</si>
  <si>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</si>
  <si>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</si>
  <si>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</si>
  <si>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</si>
  <si>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</si>
  <si>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</si>
  <si>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</si>
  <si>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</si>
  <si>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</si>
  <si>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</si>
  <si>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</si>
  <si>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</si>
  <si>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</si>
  <si>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</si>
  <si>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</si>
  <si>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</si>
  <si>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</si>
  <si>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</si>
  <si>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</si>
  <si>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</si>
  <si>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</si>
  <si>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</si>
  <si>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</si>
  <si>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</si>
  <si>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</si>
  <si>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</si>
  <si>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</si>
  <si>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</si>
  <si>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</si>
  <si>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</si>
  <si>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</si>
  <si>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</si>
  <si>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</si>
  <si>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</si>
  <si>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</si>
  <si>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</si>
  <si>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</si>
  <si>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</si>
  <si>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</si>
  <si>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</si>
  <si>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</si>
  <si>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</si>
  <si>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</si>
  <si>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</si>
  <si>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</si>
  <si>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</si>
  <si>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</si>
  <si>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</si>
  <si>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</si>
  <si>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</si>
  <si>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</si>
  <si>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</si>
  <si>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</si>
  <si>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</si>
  <si>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</si>
  <si>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</si>
  <si>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</si>
  <si>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</si>
  <si>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</si>
  <si>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</si>
  <si>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</si>
  <si>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</si>
  <si>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</si>
  <si>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</si>
  <si>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</si>
  <si>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</si>
  <si>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</si>
  <si>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</si>
  <si>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</si>
  <si>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</si>
  <si>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</si>
  <si>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</si>
  <si>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</si>
  <si>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</si>
  <si>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</si>
  <si>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</si>
  <si>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</si>
  <si>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</si>
  <si>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</si>
  <si>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</si>
  <si>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</si>
  <si>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</si>
  <si>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</si>
  <si>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</si>
  <si>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</si>
  <si>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</si>
  <si>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</si>
  <si>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</si>
  <si>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</si>
  <si>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</si>
  <si>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</si>
  <si>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</si>
  <si>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</si>
  <si>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</si>
  <si>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</si>
  <si>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</si>
  <si>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</si>
  <si>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</si>
  <si>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</si>
  <si>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</si>
  <si>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</si>
  <si>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</si>
  <si>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</si>
  <si>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</si>
  <si>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</si>
  <si>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</si>
  <si>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</si>
  <si>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</si>
  <si>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</si>
  <si>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</si>
  <si>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</si>
  <si>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</si>
  <si>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</si>
  <si>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</si>
  <si>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</si>
  <si>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</si>
  <si>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</si>
  <si>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</si>
  <si>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</si>
  <si>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</si>
  <si>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</si>
  <si>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</si>
  <si>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</si>
  <si>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</si>
  <si>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</si>
  <si>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</si>
  <si>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</si>
  <si>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</si>
  <si>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</si>
  <si>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</si>
  <si>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</si>
  <si>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</si>
  <si>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</si>
  <si>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</si>
  <si>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</si>
  <si>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</si>
  <si>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</si>
  <si>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</si>
  <si>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</si>
  <si>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</si>
  <si>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</si>
  <si>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</si>
  <si>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</si>
  <si>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</si>
  <si>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</si>
  <si>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</si>
  <si>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</si>
  <si>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</si>
  <si>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</si>
  <si>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</si>
  <si>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</si>
  <si>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</si>
  <si>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</si>
  <si>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</si>
  <si>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</si>
  <si>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</si>
  <si>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</si>
  <si>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</si>
  <si>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</si>
  <si>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</si>
  <si>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</si>
  <si>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</si>
  <si>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</si>
  <si>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</si>
  <si>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</si>
  <si>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</si>
  <si>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</si>
  <si>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</si>
  <si>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</si>
  <si>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</si>
  <si>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</si>
  <si>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</si>
  <si>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</si>
  <si>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</si>
  <si>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</si>
  <si>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</si>
  <si>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</si>
  <si>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</si>
  <si>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</si>
  <si>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</si>
  <si>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</si>
  <si>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</si>
  <si>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</si>
  <si>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</si>
  <si>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</si>
  <si>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</si>
  <si>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</si>
  <si>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</si>
  <si>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</si>
  <si>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</si>
  <si>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</si>
  <si>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</si>
  <si>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</si>
  <si>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</si>
  <si>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INSTALAÇÃO ELÉTRICA</t>
  </si>
  <si>
    <t>Comprimento x Largura</t>
  </si>
  <si>
    <t>LIMPEZA</t>
  </si>
  <si>
    <t>OBRA: REFORMA NA CRECHE ANTONIA DE LIMA VITORIO</t>
  </si>
  <si>
    <t>LOCAL: Rua Júlio Bernadino Martins, 255 - Rocio, Iguape/SP</t>
  </si>
  <si>
    <t>PLANILHAS DE PREÇOS UNITÁRIOS MÉDIOS</t>
  </si>
  <si>
    <t>1.</t>
  </si>
  <si>
    <t>DISCRIMINAÇÃO</t>
  </si>
  <si>
    <t>PREÇOS UNITÁRIO (R$)</t>
  </si>
  <si>
    <t>MÉDIA</t>
  </si>
  <si>
    <t>MÉDIA + BDI 26,85%</t>
  </si>
  <si>
    <t>un</t>
  </si>
  <si>
    <t>TOLDOS GLOBAL</t>
  </si>
  <si>
    <t>TOLDOS DECORELY</t>
  </si>
  <si>
    <t>Fornecimento e Instalação de Toldo - (sala diretoria)</t>
  </si>
  <si>
    <t>BOLETIM REFERENCIAL DE CUSTOS</t>
  </si>
  <si>
    <t>RELATÓRIO DE INSUMOS</t>
  </si>
  <si>
    <t>L.S. : 0,00%</t>
  </si>
  <si>
    <t xml:space="preserve"> Descrição do Insumo</t>
  </si>
  <si>
    <t>Unidade</t>
  </si>
  <si>
    <t>Custo (R$)</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</si>
  <si>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</si>
  <si>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</si>
  <si>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</si>
  <si>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</si>
  <si>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</si>
  <si>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</si>
  <si>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</si>
  <si>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</si>
  <si>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</si>
  <si>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</si>
  <si>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</si>
  <si>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Taxa de destinação de resíduo sólido em aterro; tipo inerte</t>
  </si>
  <si>
    <t>A.05.000.020306</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</si>
  <si>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</si>
  <si>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</si>
  <si>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</si>
  <si>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</si>
  <si>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</si>
  <si>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</si>
  <si>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</si>
  <si>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</si>
  <si>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</si>
  <si>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</si>
  <si>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</si>
  <si>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Locação máquinas de solda MIG/MAC, modelo TRR 3410 marca Bambozzi, (100% ciclo), para arame sólido/tubular 0,8 até 1,6mm, trifásicos, 220/380/440 V</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</si>
  <si>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</si>
  <si>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</si>
  <si>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</si>
  <si>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</si>
  <si>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</si>
  <si>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</si>
  <si>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</si>
  <si>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</si>
  <si>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</si>
  <si>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</si>
  <si>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</si>
  <si>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</si>
  <si>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</si>
  <si>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</si>
  <si>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</si>
  <si>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</si>
  <si>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</si>
  <si>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</si>
  <si>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</si>
  <si>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</si>
  <si>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</si>
  <si>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</si>
  <si>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</si>
  <si>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</si>
  <si>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</si>
  <si>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</si>
  <si>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</si>
  <si>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</si>
  <si>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</si>
  <si>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</si>
  <si>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</si>
  <si>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</si>
  <si>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</si>
  <si>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</si>
  <si>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</si>
  <si>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</si>
  <si>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</si>
  <si>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A.08.000.020108</t>
  </si>
  <si>
    <t>Taxa de mobilização e desmobilização de equipamentos para execução de estaca pré-moldada em concreto</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</si>
  <si>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</si>
  <si>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</si>
  <si>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</si>
  <si>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</si>
  <si>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</si>
  <si>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</si>
  <si>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</si>
  <si>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</si>
  <si>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</si>
  <si>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</si>
  <si>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</si>
  <si>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</si>
  <si>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</si>
  <si>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</si>
  <si>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</si>
  <si>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</si>
  <si>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</si>
  <si>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</si>
  <si>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</si>
  <si>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</si>
  <si>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</si>
  <si>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</si>
  <si>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</si>
  <si>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</si>
  <si>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</si>
  <si>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</si>
  <si>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</si>
  <si>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A.08.000.020198</t>
  </si>
  <si>
    <t>Estaca pré-moldada cravada para 20t</t>
  </si>
  <si>
    <t>A.08.000.020201</t>
  </si>
  <si>
    <t>Estaca pré-moldada cravada para 30t</t>
  </si>
  <si>
    <t>A.08.000.020203</t>
  </si>
  <si>
    <t>Estaca pré-moldada cravada para 40t</t>
  </si>
  <si>
    <t>A.08.000.020205</t>
  </si>
  <si>
    <t>Estaca pré-moldada cravada para 60t</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</si>
  <si>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</si>
  <si>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</si>
  <si>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</si>
  <si>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</si>
  <si>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</si>
  <si>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</si>
  <si>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</si>
  <si>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</si>
  <si>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</si>
  <si>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</si>
  <si>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</si>
  <si>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</si>
  <si>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</si>
  <si>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</si>
  <si>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</si>
  <si>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</si>
  <si>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</si>
  <si>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</si>
  <si>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</si>
  <si>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</si>
  <si>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</si>
  <si>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</si>
  <si>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</si>
  <si>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</si>
  <si>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</si>
  <si>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</si>
  <si>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</si>
  <si>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</si>
  <si>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</si>
  <si>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</si>
  <si>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</si>
  <si>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</si>
  <si>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A.08.000.090121</t>
  </si>
  <si>
    <t>Estaca pré-moldada cravada para 50t</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</si>
  <si>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</si>
  <si>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</si>
  <si>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</si>
  <si>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</si>
  <si>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</si>
  <si>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</si>
  <si>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</si>
  <si>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</si>
  <si>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</si>
  <si>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</si>
  <si>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</si>
  <si>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</si>
  <si>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</si>
  <si>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</si>
  <si>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</si>
  <si>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</si>
  <si>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</si>
  <si>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</si>
  <si>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</si>
  <si>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</si>
  <si>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</si>
  <si>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</si>
  <si>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</si>
  <si>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</si>
  <si>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</si>
  <si>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</si>
  <si>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</si>
  <si>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</si>
  <si>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</si>
  <si>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</si>
  <si>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</si>
  <si>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</si>
  <si>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</si>
  <si>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</si>
  <si>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</si>
  <si>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</si>
  <si>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</si>
  <si>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</si>
  <si>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</si>
  <si>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</si>
  <si>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</si>
  <si>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</si>
  <si>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</si>
  <si>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</si>
  <si>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</si>
  <si>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</si>
  <si>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</si>
  <si>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</si>
  <si>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</si>
  <si>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</si>
  <si>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</si>
  <si>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</si>
  <si>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</si>
  <si>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</si>
  <si>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</si>
  <si>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</si>
  <si>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</si>
  <si>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</si>
  <si>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</si>
  <si>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</si>
  <si>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</si>
  <si>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</si>
  <si>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</si>
  <si>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</si>
  <si>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</si>
  <si>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</si>
  <si>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</si>
  <si>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</si>
  <si>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</si>
  <si>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</si>
  <si>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</si>
  <si>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</si>
  <si>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</si>
  <si>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</si>
  <si>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</si>
  <si>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</si>
  <si>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</si>
  <si>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</si>
  <si>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</si>
  <si>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</si>
  <si>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</si>
  <si>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</si>
  <si>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</si>
  <si>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</si>
  <si>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</si>
  <si>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</si>
  <si>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</si>
  <si>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</si>
  <si>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</si>
  <si>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</si>
  <si>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</si>
  <si>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</si>
  <si>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</si>
  <si>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</si>
  <si>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</si>
  <si>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</si>
  <si>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</si>
  <si>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</si>
  <si>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</si>
  <si>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</si>
  <si>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</si>
  <si>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</si>
  <si>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</si>
  <si>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</si>
  <si>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</si>
  <si>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</si>
  <si>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</si>
  <si>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</si>
  <si>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</si>
  <si>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</si>
  <si>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</si>
  <si>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</si>
  <si>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</si>
  <si>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</si>
  <si>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</si>
  <si>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</si>
  <si>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</si>
  <si>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</si>
  <si>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</si>
  <si>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</si>
  <si>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</si>
  <si>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</si>
  <si>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</si>
  <si>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</si>
  <si>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</si>
  <si>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</si>
  <si>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</si>
  <si>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</si>
  <si>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</si>
  <si>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</si>
  <si>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</si>
  <si>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</si>
  <si>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</si>
  <si>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</si>
  <si>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</si>
  <si>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</si>
  <si>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</si>
  <si>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</si>
  <si>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</si>
  <si>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</si>
  <si>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</si>
  <si>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</si>
  <si>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</si>
  <si>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</si>
  <si>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</si>
  <si>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</si>
  <si>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</si>
  <si>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</si>
  <si>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</si>
  <si>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</si>
  <si>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</si>
  <si>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</si>
  <si>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</si>
  <si>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</si>
  <si>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</si>
  <si>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</si>
  <si>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</si>
  <si>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</si>
  <si>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</si>
  <si>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</si>
  <si>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</si>
  <si>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</si>
  <si>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</si>
  <si>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</si>
  <si>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</si>
  <si>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</si>
  <si>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</si>
  <si>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</si>
  <si>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</si>
  <si>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</si>
  <si>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</si>
  <si>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</si>
  <si>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</si>
  <si>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</si>
  <si>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</si>
  <si>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</si>
  <si>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</si>
  <si>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</si>
  <si>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</si>
  <si>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</si>
  <si>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</si>
  <si>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</si>
  <si>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</si>
  <si>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</si>
  <si>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</si>
  <si>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</si>
  <si>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</si>
  <si>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</si>
  <si>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</si>
  <si>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</si>
  <si>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</si>
  <si>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</si>
  <si>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</si>
  <si>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</si>
  <si>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</si>
  <si>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</si>
  <si>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</si>
  <si>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</si>
  <si>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</si>
  <si>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</si>
  <si>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</si>
  <si>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</si>
  <si>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</si>
  <si>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</si>
  <si>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</si>
  <si>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</si>
  <si>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</si>
  <si>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</si>
  <si>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</si>
  <si>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</si>
  <si>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</si>
  <si>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</si>
  <si>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</si>
  <si>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</si>
  <si>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</si>
  <si>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</si>
  <si>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</si>
  <si>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</si>
  <si>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</si>
  <si>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</si>
  <si>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</si>
  <si>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</si>
  <si>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</si>
  <si>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</si>
  <si>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</si>
  <si>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</si>
  <si>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</si>
  <si>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</si>
  <si>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</si>
  <si>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</si>
  <si>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Nitobond EPD Adesivo estrutural à base de resina epoxi de alta viscosidade</t>
  </si>
  <si>
    <t>B.02.000.028016</t>
  </si>
  <si>
    <t>Adesivo colante "Bianco" (embalagem em balde de 18 kg)</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</si>
  <si>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</si>
  <si>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</si>
  <si>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</si>
  <si>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</si>
  <si>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</si>
  <si>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</si>
  <si>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</si>
  <si>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</si>
  <si>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</si>
  <si>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</si>
  <si>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</si>
  <si>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</si>
  <si>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</si>
  <si>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</si>
  <si>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</si>
  <si>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</si>
  <si>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</si>
  <si>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</si>
  <si>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</si>
  <si>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</si>
  <si>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</si>
  <si>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</si>
  <si>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</si>
  <si>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</si>
  <si>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</si>
  <si>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</si>
  <si>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</si>
  <si>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</si>
  <si>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</si>
  <si>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</si>
  <si>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</si>
  <si>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</si>
  <si>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</si>
  <si>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</si>
  <si>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</si>
  <si>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Adesivo estrutural bicomponente, à base de epóxi, ref. Cola Compound- Otto Baumgart</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</si>
  <si>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</si>
  <si>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</si>
  <si>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</si>
  <si>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</si>
  <si>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</si>
  <si>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</si>
  <si>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</si>
  <si>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</si>
  <si>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</si>
  <si>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</si>
  <si>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</si>
  <si>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</si>
  <si>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</si>
  <si>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</si>
  <si>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</si>
  <si>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</si>
  <si>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</si>
  <si>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</si>
  <si>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</si>
  <si>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</si>
  <si>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</si>
  <si>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</si>
  <si>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</si>
  <si>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</si>
  <si>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</si>
  <si>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nº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</si>
  <si>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</si>
  <si>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</si>
  <si>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</si>
  <si>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</si>
  <si>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</si>
  <si>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</si>
  <si>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</si>
  <si>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</si>
  <si>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</si>
  <si>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</si>
  <si>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</si>
  <si>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</si>
  <si>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</si>
  <si>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</si>
  <si>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</si>
  <si>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</si>
  <si>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</si>
  <si>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</si>
  <si>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</si>
  <si>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</si>
  <si>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</si>
  <si>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escadas, rampas, corredores e saídas de emergência, entre outros, na cor preta, para áreas internas e externas, alto tráfego, com largura de 5 cm, ref. Safety Walk Ne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</si>
  <si>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</si>
  <si>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</si>
  <si>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</si>
  <si>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</si>
  <si>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</si>
  <si>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Resina epóxi de baixa viscosidade para injeção de fissuras, ref. Anchorbond Injeção da Anchortec, ou equivalente</t>
  </si>
  <si>
    <t>B.07.000.038005</t>
  </si>
  <si>
    <t>Disco de desbaste 7´</t>
  </si>
  <si>
    <t>B.07.000.038098</t>
  </si>
  <si>
    <t>Lona plástica preta</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</si>
  <si>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</si>
  <si>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</si>
  <si>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</si>
  <si>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</si>
  <si>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</si>
  <si>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</si>
  <si>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</si>
  <si>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</si>
  <si>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</si>
  <si>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</si>
  <si>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</si>
  <si>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</si>
  <si>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</si>
  <si>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</si>
  <si>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</si>
  <si>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</si>
  <si>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</si>
  <si>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B.09.000.024005</t>
  </si>
  <si>
    <t>Impermeabilização em argamassa de concreto não estrutural, com consumo de cimento 350 Kg/m³, relação a/c de 0,5 e aditivo hidrófugo impermeabilizante, dosado em central</t>
  </si>
  <si>
    <t>B.09.000.024006</t>
  </si>
  <si>
    <t>Agente de cura química para concreto e argamassa, ref. Quimicret Quimatécnica, Basf Masterkure 201, Curing-Otto Baumgart ou equivalente</t>
  </si>
  <si>
    <t>B.09.000.024069</t>
  </si>
  <si>
    <t>Aditivo hidrófugo de pega normal, ref. Vedacit / Otto Baumgart, Sika 1 / Sika</t>
  </si>
  <si>
    <t>B.09.000.028074</t>
  </si>
  <si>
    <t>Adesivo para poliuretano PA 02</t>
  </si>
  <si>
    <t>bg</t>
  </si>
  <si>
    <t>B.09.000.039023</t>
  </si>
  <si>
    <t>Adesivo/selador à base de emulsão acrílica, ref. Nitobond AR da Anchortec ou Rheomix 104 da BASF ou equivalente</t>
  </si>
  <si>
    <t>B.09.000.039075</t>
  </si>
  <si>
    <t>Cola para chapas melamínicas</t>
  </si>
  <si>
    <t>B.09.000.039076</t>
  </si>
  <si>
    <t>Cola branca específica para piso, tacos madeira</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</si>
  <si>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</si>
  <si>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</si>
  <si>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</si>
  <si>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</si>
  <si>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</si>
  <si>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</si>
  <si>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</si>
  <si>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</si>
  <si>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</si>
  <si>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</si>
  <si>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</si>
  <si>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</si>
  <si>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</si>
  <si>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</si>
  <si>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</si>
  <si>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</si>
  <si>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</si>
  <si>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</si>
  <si>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</si>
  <si>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</si>
  <si>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</si>
  <si>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</si>
  <si>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</si>
  <si>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</si>
  <si>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</si>
  <si>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</si>
  <si>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</si>
  <si>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</si>
  <si>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</si>
  <si>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</si>
  <si>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</si>
  <si>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</si>
  <si>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</si>
  <si>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</si>
  <si>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</si>
  <si>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</si>
  <si>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</si>
  <si>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</si>
  <si>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</si>
  <si>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</si>
  <si>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</si>
  <si>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</si>
  <si>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</si>
  <si>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</si>
  <si>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</si>
  <si>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</si>
  <si>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</si>
  <si>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</si>
  <si>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</si>
  <si>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</si>
  <si>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</si>
  <si>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</si>
  <si>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</si>
  <si>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</si>
  <si>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</si>
  <si>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</si>
  <si>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</si>
  <si>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</si>
  <si>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</si>
  <si>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</si>
  <si>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Piso em placa de concreto permeável drenante, cinza natural de 40x40x6cm, com resina protetora; ref. DRCCL19D12M da Drenalte, Ecoverde, Oterprem, Presto ou equivalente, conforme Norma ACI 522 R-06</t>
  </si>
  <si>
    <t>C.04.000.020530</t>
  </si>
  <si>
    <t>Concreto usinado fck= 15 MPa, slump 5 ± 1cm, brita 1 e 2</t>
  </si>
  <si>
    <t>C.04.000.020535</t>
  </si>
  <si>
    <t>Concreto usinado fck= 20 MPa, slump 5 ± 1cm, brita 1 e 2</t>
  </si>
  <si>
    <t>C.04.000.020536</t>
  </si>
  <si>
    <t>Concreto usinado fck= 25 MPa, slump 5 ± 1cm, slump 1 e 2</t>
  </si>
  <si>
    <t>C.04.000.020542</t>
  </si>
  <si>
    <t>Concreto usinado fck= 35 MPa, slump 5 ± 1cm, brita 1 e 2</t>
  </si>
  <si>
    <t>C.04.000.020544</t>
  </si>
  <si>
    <t>Concreto usinado fck= 30 MPa, slump 5 ± 1cm, brita 1 e 2</t>
  </si>
  <si>
    <t>C.04.000.020546</t>
  </si>
  <si>
    <t>Concreto usinado bombeado fck= 40 MPa, slump 8 ± 1cm, brita 1 e 2</t>
  </si>
  <si>
    <t>C.04.000.020551</t>
  </si>
  <si>
    <t>Concreto usinado fck= 40 MPa, slump 5 ± 1cm, brita 1 e 2</t>
  </si>
  <si>
    <t>C.04.000.020553</t>
  </si>
  <si>
    <t>Concreto usinado bombeado fck= 20 MPa, slump 8 ± 1cm, brita 1 e 2</t>
  </si>
  <si>
    <t>C.04.000.020554</t>
  </si>
  <si>
    <t>Concreto usinado bombeado fck= 25 MPa, slump 8 ± 1cm, brita 1 e 2</t>
  </si>
  <si>
    <t>C.04.000.020556</t>
  </si>
  <si>
    <t>Concreto usinado bombeado fck= 35 MPa, slump 8 ± 1cm, brita 1 e 2</t>
  </si>
  <si>
    <t>C.04.000.020559</t>
  </si>
  <si>
    <t>Concreto usinado bombeado fck= 30 MPa, slump 8 ± 1cm, brita 1 e 2</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</si>
  <si>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</si>
  <si>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</si>
  <si>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</si>
  <si>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</si>
  <si>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</si>
  <si>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</si>
  <si>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</si>
  <si>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</si>
  <si>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</si>
  <si>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</si>
  <si>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</si>
  <si>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</si>
  <si>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</si>
  <si>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Enchimento de laje com concreto celular, densidade 1200kg/m³</t>
  </si>
  <si>
    <t>C.05.000.020379</t>
  </si>
  <si>
    <t>Tubo de papelão para forma com diâmetro de 45 cm</t>
  </si>
  <si>
    <t>C.05.000.021235</t>
  </si>
  <si>
    <t>Tubo de papelão para forma com diâmetro de 30 cm</t>
  </si>
  <si>
    <t>C.05.000.021238</t>
  </si>
  <si>
    <t>Tubo de papelão para forma com diâmetro de 25 cm</t>
  </si>
  <si>
    <t>C.05.000.021239</t>
  </si>
  <si>
    <t>Tubo de papelão para forma com diâmetro de 35 cm</t>
  </si>
  <si>
    <t>C.05.000.021240</t>
  </si>
  <si>
    <t>Tubo de papelão para fôrma com diâmetro de 40 cm</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</si>
  <si>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</si>
  <si>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</si>
  <si>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</si>
  <si>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</si>
  <si>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</si>
  <si>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</si>
  <si>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</si>
  <si>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</si>
  <si>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</si>
  <si>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</si>
  <si>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</si>
  <si>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</si>
  <si>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</si>
  <si>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</si>
  <si>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</si>
  <si>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</si>
  <si>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</si>
  <si>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</si>
  <si>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</si>
  <si>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</si>
  <si>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</si>
  <si>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</si>
  <si>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</si>
  <si>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</si>
  <si>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</si>
  <si>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</si>
  <si>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</si>
  <si>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</si>
  <si>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</si>
  <si>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</si>
  <si>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</si>
  <si>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</si>
  <si>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</si>
  <si>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</si>
  <si>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</si>
  <si>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</si>
  <si>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</si>
  <si>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</si>
  <si>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</si>
  <si>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</si>
  <si>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</si>
  <si>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</si>
  <si>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</si>
  <si>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</si>
  <si>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</si>
  <si>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F75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</si>
  <si>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</si>
  <si>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</si>
  <si>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</si>
  <si>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</si>
  <si>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</si>
  <si>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</si>
  <si>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</si>
  <si>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Bloco de concreto estrutural de 14 x 19 x 39 cm, classe B (resistência &gt; ou = 4 Mpa)</t>
  </si>
  <si>
    <t>C.07.000.022538</t>
  </si>
  <si>
    <t>Bloco de concreto estrutural de 19 x 19 x 39 cm, classe B (resistência &gt; ou = 4 Mpa)</t>
  </si>
  <si>
    <t>C.07.000.022539</t>
  </si>
  <si>
    <t>Bloco de concreto estrutural de 14 x 19 x 39 cm, classe A (resistência &gt; ou = 8 Mpa)</t>
  </si>
  <si>
    <t>C.07.000.022540</t>
  </si>
  <si>
    <t>Bloco de concreto estrutural de 19 x 19 x 39 cm, classe A (resistência &gt; ou = 8 Mpa)</t>
  </si>
  <si>
    <t>C.07.000.022577</t>
  </si>
  <si>
    <t>Bloco de concreto para piso drenante de 50 x 50 x 10 cm; ref. Neo-Rex CGD / Facital AD-CGD ou equivalente</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</si>
  <si>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</si>
  <si>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</si>
  <si>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</si>
  <si>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</si>
  <si>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</si>
  <si>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do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</si>
  <si>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</si>
  <si>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</si>
  <si>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</si>
  <si>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</si>
  <si>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</si>
  <si>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Banco em concreto pré-moldado, reto, sem encosto, com 3 pés, medindo aproximadamente 300 x 45 x 45 cm; ref. BVA-300 da Neo-Rex ou equivalente</t>
  </si>
  <si>
    <t>C.07.000.027504</t>
  </si>
  <si>
    <t>Mourão de concreto 10x10x300cm, curvo com 8 furos</t>
  </si>
  <si>
    <t>C.07.000.027520</t>
  </si>
  <si>
    <t>Mourão em concreto de 10x10x220cm, reto com furos a cada 20cm</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</si>
  <si>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</si>
  <si>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</si>
  <si>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</si>
  <si>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</si>
  <si>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</si>
  <si>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</si>
  <si>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</si>
  <si>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</si>
  <si>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</si>
  <si>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</si>
  <si>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</si>
  <si>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</si>
  <si>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</si>
  <si>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</si>
  <si>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</si>
  <si>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</si>
  <si>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</si>
  <si>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</si>
  <si>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</si>
  <si>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</si>
  <si>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</si>
  <si>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</si>
  <si>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</si>
  <si>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Ladrilho hidráulico várias cores, exceto branco, cinza e preto, de 20x20x1,8cm, ref. fabricação Fulget, Artefatos cimentos Maria Estela Ltda ou Pisos Paulista</t>
  </si>
  <si>
    <t>C.10.000.036514</t>
  </si>
  <si>
    <t>Guia pré-moldada reta/curva, padrão PMSP 100, fck 25MPa</t>
  </si>
  <si>
    <t>C.10.000.036525</t>
  </si>
  <si>
    <t>Guias pré-moldada curvas, padrão PMSP 100, fck 25 MPa</t>
  </si>
  <si>
    <t>C.10.000.091167</t>
  </si>
  <si>
    <t>Ladrilho hidráulico nas cores: branco, preto e cinza, de 20 x 20 x 1,8 cm, ref. fabricação Fulget ou equivalente</t>
  </si>
  <si>
    <t>D.01.000.035569</t>
  </si>
  <si>
    <t>Raspagem/calafetação/cera em piso de madeira - aplicado</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</si>
  <si>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</si>
  <si>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</si>
  <si>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</si>
  <si>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</si>
  <si>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</si>
  <si>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</si>
  <si>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</si>
  <si>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</si>
  <si>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</si>
  <si>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</si>
  <si>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</si>
  <si>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pinus-elioti,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</si>
  <si>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</si>
  <si>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</si>
  <si>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</si>
  <si>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</si>
  <si>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</si>
  <si>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</si>
  <si>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</si>
  <si>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</si>
  <si>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</si>
  <si>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</si>
  <si>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D.02.000.021027</t>
  </si>
  <si>
    <t>Vigas em cambará, cedrinho, eucalipto-citriodora, eucalipto-saligna, garapa, cupiúba, itaúba, de 6,0 x 16,0cm</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</si>
  <si>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</si>
  <si>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</si>
  <si>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</si>
  <si>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</si>
  <si>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</si>
  <si>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</si>
  <si>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</si>
  <si>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</si>
  <si>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D.02.000.021070</t>
  </si>
  <si>
    <t>Chapa OSB (Oriented Strand Board), dimensões 122 x 220 x 8 mm</t>
  </si>
  <si>
    <t>D.02.000.021071</t>
  </si>
  <si>
    <t>Chapa OSB (Oriented Strand Board), dimensões 122 x 220 x 10 mm</t>
  </si>
  <si>
    <t>D.02.000.021072</t>
  </si>
  <si>
    <t>Chapa OSB (Oriented Strand Board), dimensões 122 x 220 x 12 mm</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</si>
  <si>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</si>
  <si>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</si>
  <si>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</si>
  <si>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</si>
  <si>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</si>
  <si>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</si>
  <si>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</si>
  <si>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</si>
  <si>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</si>
  <si>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</si>
  <si>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</si>
  <si>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</si>
  <si>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</si>
  <si>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</si>
  <si>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</si>
  <si>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</si>
  <si>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</si>
  <si>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</si>
  <si>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</si>
  <si>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</si>
  <si>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</si>
  <si>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</si>
  <si>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</si>
  <si>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</si>
  <si>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</si>
  <si>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</si>
  <si>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</si>
  <si>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</si>
  <si>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</si>
  <si>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</si>
  <si>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</si>
  <si>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</si>
  <si>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resistente a umidade "PIM RU", para acabamento revestida ou em pintura, 01 folha, de 35mm, para divisória sanitária, desempenho superior para uso público, tráfego intenso de 100.000 ciclos, padrão dimensional médio/pesado,</t>
  </si>
  <si>
    <t>D.04.000.030025</t>
  </si>
  <si>
    <t xml:space="preserve">Porta lisa de madeira, interna, resistente a umidade "PIM RU", para acabamento em pintura, 01 folha, tipo acessível, desempenho superior para uso público, tráfego intenso de 100.000 ciclos, padrão dimensional médio/pesado, com ferragens, completo - 90 x </t>
  </si>
  <si>
    <t>D.04.000.030026</t>
  </si>
  <si>
    <t xml:space="preserve">Porta lisa de madeira, interna, resistente a umidade "PIM RU", para acabamento em pintura, 01 folha, de correr ou deslizante, tipo acessível, desempenho superior para uso público, tráfego intenso de 100.000 ciclos, padrão dimensional pesado, com sistema </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</si>
  <si>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</si>
  <si>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</si>
  <si>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</si>
  <si>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</si>
  <si>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</si>
  <si>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</si>
  <si>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</si>
  <si>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</si>
  <si>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</si>
  <si>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</si>
  <si>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</si>
  <si>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</si>
  <si>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</si>
  <si>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</si>
  <si>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</si>
  <si>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</si>
  <si>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</si>
  <si>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</si>
  <si>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</si>
  <si>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</si>
  <si>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</si>
  <si>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</si>
  <si>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</si>
  <si>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</si>
  <si>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</si>
  <si>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</si>
  <si>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</si>
  <si>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</si>
  <si>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</si>
  <si>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</si>
  <si>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</si>
  <si>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0,72x2,10m</t>
  </si>
  <si>
    <t>D.04.000.030226</t>
  </si>
  <si>
    <t>Folha de porta macho/fêmea sem emenda de 0,82x2,10m</t>
  </si>
  <si>
    <t>D.04.000.030227</t>
  </si>
  <si>
    <t>Folha de porta macho/fêmea sem emenda de 0,92x2,10m</t>
  </si>
  <si>
    <t>D.04.000.030228</t>
  </si>
  <si>
    <t>Folha de porta macho/fêmea sem emenda de 0,62x2,10m</t>
  </si>
  <si>
    <t>D.04.000.030274</t>
  </si>
  <si>
    <t>Folha de porta lisa em madeira para pintura 110 x 210 cm</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</si>
  <si>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</si>
  <si>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</si>
  <si>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</si>
  <si>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</si>
  <si>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</si>
  <si>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</si>
  <si>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</si>
  <si>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</si>
  <si>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</si>
  <si>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</si>
  <si>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</si>
  <si>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</si>
  <si>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D.04.000.036002</t>
  </si>
  <si>
    <t>Rodapé de madeira ipê/jatobá de 7 x 1,5 cm</t>
  </si>
  <si>
    <t>D.04.000.036006</t>
  </si>
  <si>
    <t>Soalho madeira aparelhada em cumaru, ipê, jatobá, tauari, garapa, angelim-pedra, de 20 x 2 cm</t>
  </si>
  <si>
    <t>D.04.000.036106</t>
  </si>
  <si>
    <t>Cordão meia cana de madeira aparelhada 1 x 1cm, em cumaru, ipê, jatobá, tauari, garapa, angelim-pedra, de 1 x 1cm</t>
  </si>
  <si>
    <t>D.04.000.098078</t>
  </si>
  <si>
    <t>Lousa em laminado melamínico, branco linha comercial</t>
  </si>
  <si>
    <t>D.05.000.023507</t>
  </si>
  <si>
    <t>Divisória cega tipo naval, Divilux 35 Fibraroc Formidur BPplus - instalado</t>
  </si>
  <si>
    <t>D.05.000.023509</t>
  </si>
  <si>
    <t>Divisória para sanitários, painéis em laminado melamínico estrutural, perfis em alumínio, inclusive ferragem</t>
  </si>
  <si>
    <t>D.05.000.023512</t>
  </si>
  <si>
    <t>Divisória painel/vidro/vidro, tipo naval, Divilux 35 MSO, Eucaplac UV instalado</t>
  </si>
  <si>
    <t>D.05.000.023585</t>
  </si>
  <si>
    <t>Divisória Divilux 35 MSO Eucaplac UV cega - instalado</t>
  </si>
  <si>
    <t>D.05.000.024618</t>
  </si>
  <si>
    <t>D.05.000.024619</t>
  </si>
  <si>
    <t>Divisória tipo piso/teto em vidro temperado simples de 6mm, com coluna estrutural em alumínio extrudado</t>
  </si>
  <si>
    <t>D.05.000.024620</t>
  </si>
  <si>
    <t>Divisória tipo piso/teto em vidro temperado duplo de 6mm e micro persianas, com coluna estrutural em alumínio extrudado</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</si>
  <si>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</si>
  <si>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</si>
  <si>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</si>
  <si>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</si>
  <si>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</si>
  <si>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</si>
  <si>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</si>
  <si>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</si>
  <si>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</si>
  <si>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</si>
  <si>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</si>
  <si>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</si>
  <si>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</si>
  <si>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</si>
  <si>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</si>
  <si>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</si>
  <si>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</si>
  <si>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</si>
  <si>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</si>
  <si>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</si>
  <si>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</si>
  <si>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</si>
  <si>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</si>
  <si>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</si>
  <si>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</si>
  <si>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</si>
  <si>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</si>
  <si>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</si>
  <si>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</si>
  <si>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</si>
  <si>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</si>
  <si>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</si>
  <si>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</si>
  <si>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</si>
  <si>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</si>
  <si>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</si>
  <si>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</si>
  <si>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</si>
  <si>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</si>
  <si>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</si>
  <si>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</si>
  <si>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</si>
  <si>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</si>
  <si>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</si>
  <si>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</si>
  <si>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</si>
  <si>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</si>
  <si>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</si>
  <si>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</si>
  <si>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</si>
  <si>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E.03.000.049535</t>
  </si>
  <si>
    <t>Parafuso cabeça abaulada M10 x 115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</si>
  <si>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</si>
  <si>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</si>
  <si>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</si>
  <si>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</si>
  <si>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</si>
  <si>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</si>
  <si>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</si>
  <si>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</si>
  <si>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</si>
  <si>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</si>
  <si>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</si>
  <si>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</si>
  <si>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</si>
  <si>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</si>
  <si>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</si>
  <si>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</si>
  <si>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</si>
  <si>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</si>
  <si>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</si>
  <si>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</si>
  <si>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</si>
  <si>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</si>
  <si>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</si>
  <si>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</si>
  <si>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</si>
  <si>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</si>
  <si>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</si>
  <si>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</si>
  <si>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</si>
  <si>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</si>
  <si>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</si>
  <si>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</si>
  <si>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</si>
  <si>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</si>
  <si>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</si>
  <si>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</si>
  <si>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</si>
  <si>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</si>
  <si>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</si>
  <si>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</si>
  <si>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</si>
  <si>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</si>
  <si>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</si>
  <si>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Içador, carga de trabalho 3.000 kg, ref. TP24 fabricação Trejor</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</si>
  <si>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</si>
  <si>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</si>
  <si>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</si>
  <si>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</si>
  <si>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</si>
  <si>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</si>
  <si>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</si>
  <si>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</si>
  <si>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</si>
  <si>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</si>
  <si>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</si>
  <si>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</si>
  <si>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</si>
  <si>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</si>
  <si>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</si>
  <si>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</si>
  <si>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</si>
  <si>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</si>
  <si>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E.06.000.065001</t>
  </si>
  <si>
    <t>Reservatório metálico cilíndrico horizontal, capacidade de 1.000 litros</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</si>
  <si>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</si>
  <si>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</si>
  <si>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</si>
  <si>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</si>
  <si>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</si>
  <si>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</si>
  <si>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E.07.000.020127</t>
  </si>
  <si>
    <t>Perfil em alumínio anodizado natural, perfil qualquer</t>
  </si>
  <si>
    <t>E.07.000.026650</t>
  </si>
  <si>
    <t>Cantoneira em alumínio antiderrapante, dimensões 50 x 30 mm, ref. comercial Artesana ou equivalente</t>
  </si>
  <si>
    <t>E.07.000.026661</t>
  </si>
  <si>
    <t>Chapa lisa em alumínio 2000 x 1000 x 3 mm (16,20 kg/pc)</t>
  </si>
  <si>
    <t>E.07.000.026667</t>
  </si>
  <si>
    <t>Cantoneira sextavada em alumínio para placa cerâmica, acabamento natural ref. Canto metal A3 ou equivalente</t>
  </si>
  <si>
    <t>E.07.000.027632</t>
  </si>
  <si>
    <t>Gradil em alumínio natural com portão central de 2 folhas de 80cm cada - sob medida</t>
  </si>
  <si>
    <t>E.07.000.033503</t>
  </si>
  <si>
    <t>Cantoneira em alumínio ´Y´ para massa, espessura de 1,5mm, ref. R-78da Pin-Can, M-1 da Canto Metal ou equivalente</t>
  </si>
  <si>
    <t>E.07.000.090592</t>
  </si>
  <si>
    <t>Cinta de alumínio, diâmetro de 1/2´</t>
  </si>
  <si>
    <t>E.07.000.093837</t>
  </si>
  <si>
    <t>Fita porosa de 25mm x 25 m</t>
  </si>
  <si>
    <t>E.08.000.021080</t>
  </si>
  <si>
    <t>Perfil em alumínio anodizado tipo U, abas iguais, de 9,53x9,53x1,58mm</t>
  </si>
  <si>
    <t>E.08.000.025044</t>
  </si>
  <si>
    <t>Brise metálico curvo e móvel termoacustico, em chapa lisa de alumínio pré-pintada, preenchido com poliuretano expandido injetado, largura 335 mm, ref. Asa de avião da Refax, BSM335 da Sul Metal ou equivalente</t>
  </si>
  <si>
    <t>E.08.000.025053</t>
  </si>
  <si>
    <t>Brise metálico curvo e móvel em chapa microperfurada de alumínio pré-pintada, ref. AS288 Retrátil da Refax, SM A300 da Sul Metais ou equivalente</t>
  </si>
  <si>
    <t>E.08.000.025059</t>
  </si>
  <si>
    <t>Brise metálico em Alumínio, espessura 0,5 mm, com aletas de 20 cm, estrutura auxiliar, ref. AB200 da Refax, BSM-A200 da Sul Metais ou equivalente</t>
  </si>
  <si>
    <t>E.08.000.026215</t>
  </si>
  <si>
    <t>Revestimento tipo ACM com acabamento em PVDF e espessura de 4 mm - instalado</t>
  </si>
  <si>
    <t>E.08.000.026216</t>
  </si>
  <si>
    <t>Revestimento tipo ACM com acabamento em PVDF e espessura de 4 mm, na cor verde - instalado</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</si>
  <si>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</si>
  <si>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</si>
  <si>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</si>
  <si>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</si>
  <si>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</si>
  <si>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Caixa de derivação, embutida ou externa, 2x30x40 / 2x40x40 / 2x30x60mm, para rodapé duplo</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</si>
  <si>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</si>
  <si>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</si>
  <si>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</si>
  <si>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</si>
  <si>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</si>
  <si>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</si>
  <si>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</si>
  <si>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</si>
  <si>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</si>
  <si>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</si>
  <si>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</si>
  <si>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</si>
  <si>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</si>
  <si>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</si>
  <si>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</si>
  <si>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</si>
  <si>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</si>
  <si>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Tela ondulada de arame galvanizado, fio 10B WG, malha 1´ artística</t>
  </si>
  <si>
    <t>E.10.000.027529</t>
  </si>
  <si>
    <t>Tela de alambrado em arame galvanizado, fio 16BWG, malha 1´</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</si>
  <si>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</si>
  <si>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</si>
  <si>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</si>
  <si>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</si>
  <si>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</si>
  <si>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</si>
  <si>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</si>
  <si>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</si>
  <si>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</si>
  <si>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</si>
  <si>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</si>
  <si>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</si>
  <si>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</si>
  <si>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</si>
  <si>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</si>
  <si>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</si>
  <si>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</si>
  <si>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</si>
  <si>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</si>
  <si>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</si>
  <si>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</si>
  <si>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</si>
  <si>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</si>
  <si>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</si>
  <si>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</si>
  <si>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</si>
  <si>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</si>
  <si>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</si>
  <si>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</si>
  <si>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</si>
  <si>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</si>
  <si>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</si>
  <si>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</si>
  <si>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Revestimento em aço inoxidável AISI304, liga18,8 em chapa 20 com espessura de 1mm, acabamento escovado - colocado</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</si>
  <si>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</si>
  <si>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</si>
  <si>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</si>
  <si>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</si>
  <si>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</si>
  <si>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</si>
  <si>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</si>
  <si>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</si>
  <si>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</si>
  <si>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</si>
  <si>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</si>
  <si>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</si>
  <si>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E.20.000.025640</t>
  </si>
  <si>
    <t>Brise metálico curvo/móvel termoacústico, chapa lisa aluzinc pré-pintada, injeção poliuretano expandido, ref. Termobrise Luxalon 335 da Hunter Douglas, Asa de avião da Refax, BSM335 da Sul Metais ou equivalente</t>
  </si>
  <si>
    <t>E.20.000.091554</t>
  </si>
  <si>
    <t>Brise metálico fixo em chapa lisa de Aluzinc pré-pintada, espessura de 0,6 mm, seção "U" dimensão 200x75mm, ref. Aerobrise 200 da Hunter Douglas, AB 200 da Refax, BSM-A200 da Sul Metais ou equivalente</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</si>
  <si>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</si>
  <si>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</si>
  <si>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</si>
  <si>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</si>
  <si>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</si>
  <si>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</si>
  <si>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</si>
  <si>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</si>
  <si>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</si>
  <si>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</si>
  <si>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</si>
  <si>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</si>
  <si>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</si>
  <si>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</si>
  <si>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</si>
  <si>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</si>
  <si>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</si>
  <si>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</si>
  <si>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</si>
  <si>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</si>
  <si>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</si>
  <si>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</si>
  <si>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</si>
  <si>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</si>
  <si>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</si>
  <si>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</si>
  <si>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</si>
  <si>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</si>
  <si>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</si>
  <si>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</si>
  <si>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</si>
  <si>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</si>
  <si>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</si>
  <si>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</si>
  <si>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</si>
  <si>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</si>
  <si>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</si>
  <si>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Pintura impermeabilizante com asfalto oxidado e solventes orgânicos, ref. Viabit/Viapol, Neutrol/Otto Baumgart/IGOL55 Sika, ou equivalente</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</si>
  <si>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</si>
  <si>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</si>
  <si>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</si>
  <si>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</si>
  <si>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</si>
  <si>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</si>
  <si>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</si>
  <si>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</si>
  <si>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</si>
  <si>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</si>
  <si>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</si>
  <si>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</si>
  <si>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</si>
  <si>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</si>
  <si>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</si>
  <si>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</si>
  <si>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</si>
  <si>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</si>
  <si>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</si>
  <si>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</si>
  <si>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</si>
  <si>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</si>
  <si>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</si>
  <si>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</si>
  <si>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</si>
  <si>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</si>
  <si>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</si>
  <si>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</si>
  <si>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</si>
  <si>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</si>
  <si>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</si>
  <si>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</si>
  <si>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</si>
  <si>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</si>
  <si>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</si>
  <si>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</si>
  <si>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</si>
  <si>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</si>
  <si>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</si>
  <si>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</si>
  <si>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</si>
  <si>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</si>
  <si>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</si>
  <si>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</si>
  <si>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</si>
  <si>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</si>
  <si>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</si>
  <si>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</si>
  <si>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</si>
  <si>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</si>
  <si>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</si>
  <si>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</si>
  <si>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</si>
  <si>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</si>
  <si>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</si>
  <si>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</si>
  <si>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</si>
  <si>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</si>
  <si>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</si>
  <si>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</si>
  <si>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</si>
  <si>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</si>
  <si>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</si>
  <si>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</si>
  <si>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</si>
  <si>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</si>
  <si>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</si>
  <si>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Mastique silicone Silix 567; referência comercial Rhodia / Dow Corning 790 ou equivalente</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</si>
  <si>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</si>
  <si>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</si>
  <si>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</si>
  <si>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</si>
  <si>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</si>
  <si>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</si>
  <si>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</si>
  <si>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</si>
  <si>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</si>
  <si>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 Vedaflex da Otto Baumgart, Sikaflex 1A da Sika, Durolastic poliuretano da Wolf Hacker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</si>
  <si>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</si>
  <si>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</si>
  <si>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</si>
  <si>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</si>
  <si>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</si>
  <si>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</si>
  <si>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</si>
  <si>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</si>
  <si>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</si>
  <si>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</si>
  <si>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</si>
  <si>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Perfilado termoplast. PVC, Vedacit O-12/Sika O-12</t>
  </si>
  <si>
    <t>F.08.000.036027</t>
  </si>
  <si>
    <t>Perfilado termoplast. PVC, Vedacit O-22/Sika O-22</t>
  </si>
  <si>
    <t>F.08.000.036063</t>
  </si>
  <si>
    <t>Juntas latão 3/4´x 1/8´</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</si>
  <si>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</si>
  <si>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</si>
  <si>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</si>
  <si>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</si>
  <si>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</si>
  <si>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</si>
  <si>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</si>
  <si>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</si>
  <si>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</si>
  <si>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</si>
  <si>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</si>
  <si>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Forro termoacústico em lã de vidro com acabamento plástico; e= 20 mm, densidade 60 kg/m³, com estrutura de sustentação colocado; ref. Forrovid K-60 ou equivalente</t>
  </si>
  <si>
    <t>F.10.000.024058</t>
  </si>
  <si>
    <t>Lâmina refletiva revestida nas 2 faces em alumínio, dupla malha de reforço de resina termoplástica de alta densidade e laminação com filme entre suas camadas, classe A atendendo norma ABNT NBR 15567, espessura 0,20mm; ref. Duralfoil Multi 2 de Gib do Bra</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</si>
  <si>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</si>
  <si>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</si>
  <si>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</si>
  <si>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</si>
  <si>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</si>
  <si>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</si>
  <si>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</si>
  <si>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</si>
  <si>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</si>
  <si>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</si>
  <si>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</si>
  <si>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</si>
  <si>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</si>
  <si>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</si>
  <si>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</si>
  <si>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</si>
  <si>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</si>
  <si>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</si>
  <si>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</si>
  <si>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</si>
  <si>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</si>
  <si>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</si>
  <si>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</si>
  <si>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</si>
  <si>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</si>
  <si>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</si>
  <si>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</si>
  <si>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</si>
  <si>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</si>
  <si>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</si>
  <si>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</si>
  <si>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</si>
  <si>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</si>
  <si>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</si>
  <si>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</si>
  <si>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</si>
  <si>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</si>
  <si>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</si>
  <si>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</si>
  <si>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</si>
  <si>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</si>
  <si>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</si>
  <si>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</si>
  <si>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</si>
  <si>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</si>
  <si>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</si>
  <si>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</si>
  <si>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</si>
  <si>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</si>
  <si>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</si>
  <si>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</si>
  <si>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</si>
  <si>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</si>
  <si>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</si>
  <si>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</si>
  <si>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</si>
  <si>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</si>
  <si>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</si>
  <si>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</si>
  <si>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</si>
  <si>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</si>
  <si>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</si>
  <si>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</si>
  <si>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</si>
  <si>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</si>
  <si>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</si>
  <si>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</si>
  <si>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</si>
  <si>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</si>
  <si>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</si>
  <si>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</si>
  <si>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</si>
  <si>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</si>
  <si>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</si>
  <si>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</si>
  <si>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</si>
  <si>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</si>
  <si>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</si>
  <si>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</si>
  <si>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</si>
  <si>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</si>
  <si>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Bloco cerâmico para vedação 9 x 19 x 39 cm, uso revestido</t>
  </si>
  <si>
    <t>G.01.000.022542</t>
  </si>
  <si>
    <t>Bloco cerâmico para vedação 14 x 19 x 39 cm</t>
  </si>
  <si>
    <t>G.01.000.022543</t>
  </si>
  <si>
    <t>Bloco cerâmico para vedação 19 x 19 x 39 cm, uso revestido</t>
  </si>
  <si>
    <t>G.01.000.022544</t>
  </si>
  <si>
    <t>Bloco cerâmico estrutural 14 x 19 x 39 cm, uso revestido</t>
  </si>
  <si>
    <t>G.01.000.022545</t>
  </si>
  <si>
    <t>Bloco cerâmico estrutural 19 x 19 x 39 cm, uso revestido</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</si>
  <si>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</si>
  <si>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</si>
  <si>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</si>
  <si>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</si>
  <si>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</si>
  <si>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</si>
  <si>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</si>
  <si>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</si>
  <si>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</si>
  <si>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</si>
  <si>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</si>
  <si>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</si>
  <si>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</si>
  <si>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</si>
  <si>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</si>
  <si>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 x 30 cm, ref. Ivaí, Mosaico Amazonas ou equivalente</t>
  </si>
  <si>
    <t>G.02.000.023001</t>
  </si>
  <si>
    <t>Porcelanato esmaltado tipo antiderrapante, com acabamento retificado, indicado para áreas externas, grupo de absorção BIa; referência comercial Eliane, Itagres, Elizabeth, Cecrisa ou equivalente</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</si>
  <si>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</si>
  <si>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</si>
  <si>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</si>
  <si>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 cm, monocromática; ref. linha Prisma Bianco da Portobello ou equivalente</t>
  </si>
  <si>
    <t>G.02.000.023006</t>
  </si>
  <si>
    <t>Placa cerâmica esmaltada para parede ou fachada, de 10x10 cm, monocromática, diversas cores, ref. linha Arquiteto Urbano da Portobello, linha galeria branca da Eliane, linha Onix da Atlas ou equivalente</t>
  </si>
  <si>
    <t>G.02.000.023007</t>
  </si>
  <si>
    <t>Placa cerâmica esmaltada para parede, ambientes internos, tipo monoporosa, formato retangular; ref. linha Diamante da Eliane, linha Monocrom da Cecrisa-Portinari ou equivalente</t>
  </si>
  <si>
    <t>G.02.000.023008</t>
  </si>
  <si>
    <t>Placa cerâmica esmaltada para parede, de 15x15 cm, tipo monocolor, diversas cores, ref. linha Piscina da Eliane ou equivalente</t>
  </si>
  <si>
    <t>G.02.000.023009</t>
  </si>
  <si>
    <t>Placa cerâmica esmaltada para parede, de 20x20 cm, tipo monocolor, diversas cores, ref. linhas Marinha e piscina da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</si>
  <si>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</si>
  <si>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</si>
  <si>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</si>
  <si>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</si>
  <si>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G.02.000.032009</t>
  </si>
  <si>
    <t>Ladrilho hidráulico para portadores de deficiência física/visual 25 x 25 x 2,5 cm, ref. Tátil cônico da Paulista, Podotáctil da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</si>
  <si>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</si>
  <si>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</si>
  <si>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</si>
  <si>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</si>
  <si>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</si>
  <si>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Eliane, Cecrisa-Portinari, Incefra, Cerâmica Almeida ou equivalente</t>
  </si>
  <si>
    <t>G.02.000.034532</t>
  </si>
  <si>
    <t>Placa cerâmica esmaltada tipo rústica para área interna com saída para o exterior, grupo de absorção BIIb, classe de abrasão PEI-5, resistência química B; ref. Eliane, Incefra, Cerâmica Almeida, Elizabeth ou equivalente</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</si>
  <si>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</si>
  <si>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</si>
  <si>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</si>
  <si>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</si>
  <si>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</si>
  <si>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</si>
  <si>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</si>
  <si>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12 a 14 mm; ref. Gail, Cerâmica São Luiz ou equivalente</t>
  </si>
  <si>
    <t>G.02.000.034538</t>
  </si>
  <si>
    <t>Rodapé em placa cerâmica extrudada para piso industrial, de alta resistência química e mecânica, com altura de 10 cm, topo boleado; ref. Gail, Cerâmica São Luiz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</si>
  <si>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</si>
  <si>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</si>
  <si>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</si>
  <si>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</si>
  <si>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</si>
  <si>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</si>
  <si>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</si>
  <si>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</si>
  <si>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</si>
  <si>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</si>
  <si>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</si>
  <si>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n. 26, com uma folha de abrir, completa, sem barra antipânico</t>
  </si>
  <si>
    <t>H.01.000.021234</t>
  </si>
  <si>
    <t>Porta corta-fogo em aço galvanizada P.90, com barra antipânico numa face e maçaneta na outra, completa; ref. Authentic ou equivalente</t>
  </si>
  <si>
    <t>H.01.000.021403</t>
  </si>
  <si>
    <t>Porta corta-fogo classe P.120 de 90 x 210 cm, chapa de aço n. 26, com uma folha de abrir, completa, sem barra anti-pânico</t>
  </si>
  <si>
    <t>H.01.000.031213</t>
  </si>
  <si>
    <t>Porta corta-fogo classe P.90 leve de 90x210cm, completa, com maçaneta tipo alavanca e batentes (NBR 11742)</t>
  </si>
  <si>
    <t>H.01.000.031233</t>
  </si>
  <si>
    <t>Porta corta-fogo classe P.90 de 100 x 210cm,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</si>
  <si>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</si>
  <si>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</si>
  <si>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</si>
  <si>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</si>
  <si>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</si>
  <si>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</si>
  <si>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</si>
  <si>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</si>
  <si>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</si>
  <si>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</si>
  <si>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</si>
  <si>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</si>
  <si>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</si>
  <si>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</si>
  <si>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</si>
  <si>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Instalação de visor (vidro branco de 3mm) de 20x30cm, em porta de madeira colocado</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</si>
  <si>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</si>
  <si>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</si>
  <si>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</si>
  <si>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</si>
  <si>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</si>
  <si>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</si>
  <si>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</si>
  <si>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</si>
  <si>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</si>
  <si>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</si>
  <si>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</si>
  <si>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</si>
  <si>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</si>
  <si>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</si>
  <si>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</si>
  <si>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</si>
  <si>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</si>
  <si>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</si>
  <si>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</si>
  <si>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</si>
  <si>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</si>
  <si>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</si>
  <si>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</si>
  <si>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</si>
  <si>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</si>
  <si>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</si>
  <si>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</si>
  <si>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</si>
  <si>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</si>
  <si>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</si>
  <si>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</si>
  <si>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</si>
  <si>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</si>
  <si>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</si>
  <si>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</si>
  <si>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</si>
  <si>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</si>
  <si>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</si>
  <si>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</si>
  <si>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</si>
  <si>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</si>
  <si>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</si>
  <si>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</si>
  <si>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</si>
  <si>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</si>
  <si>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</si>
  <si>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</si>
  <si>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</si>
  <si>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</si>
  <si>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</si>
  <si>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</si>
  <si>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</si>
  <si>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</si>
  <si>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</si>
  <si>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</si>
  <si>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</si>
  <si>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</si>
  <si>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</si>
  <si>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</si>
  <si>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H.03.000.090910</t>
  </si>
  <si>
    <t>Tela de proteção de aço, malha ondulada artística de 1´, fio 10 com requadro em perfil ´L´ de 1´ x 1´ x 1/8´ - (3,40 x 1,30 m)</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</si>
  <si>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</si>
  <si>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</si>
  <si>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</si>
  <si>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</si>
  <si>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</si>
  <si>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</si>
  <si>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</si>
  <si>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</si>
  <si>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</si>
  <si>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</si>
  <si>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</si>
  <si>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</si>
  <si>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</si>
  <si>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</si>
  <si>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</si>
  <si>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Alambrado em tela de aço galvanizado malha 2´, montantes metálicos extremo superior duplo e arame farpado, acima de 4m de altura, instalado, ref. São Luiz ou Alambre</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</si>
  <si>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</si>
  <si>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</si>
  <si>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</si>
  <si>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</si>
  <si>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</si>
  <si>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</si>
  <si>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</si>
  <si>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</si>
  <si>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H.04.000.031224</t>
  </si>
  <si>
    <t>Porta/portão correr tela ondulada em aço galvanizado sobmedida</t>
  </si>
  <si>
    <t>H.04.000.031249</t>
  </si>
  <si>
    <t>Porta em ferro galvanizado de correr, para vidro 2 folhas, completa sob medida</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</si>
  <si>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</si>
  <si>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</si>
  <si>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</si>
  <si>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</si>
  <si>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</si>
  <si>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</si>
  <si>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</si>
  <si>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</si>
  <si>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</si>
  <si>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Batente em chapa 16 dobrada e zincada</t>
  </si>
  <si>
    <t>H.04.000.031352</t>
  </si>
  <si>
    <t>Guarda-corpo tubular em aço galvanizado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</si>
  <si>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</si>
  <si>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</si>
  <si>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</si>
  <si>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</si>
  <si>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</si>
  <si>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</si>
  <si>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</si>
  <si>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</si>
  <si>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</si>
  <si>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</si>
  <si>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</si>
  <si>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dimensões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</si>
  <si>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</si>
  <si>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</si>
  <si>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</si>
  <si>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</si>
  <si>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</si>
  <si>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</si>
  <si>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</si>
  <si>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</si>
  <si>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</si>
  <si>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</si>
  <si>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</si>
  <si>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</si>
  <si>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</si>
  <si>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</si>
  <si>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</si>
  <si>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</si>
  <si>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</si>
  <si>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</si>
  <si>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</si>
  <si>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Grade para piso eletrofundida em aço carbono galvanizado a fogo antiderrapante de 30 x 100 mm, barra chata 4 x 2 mm e redonda com diâmetro de 5 mm</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</si>
  <si>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</si>
  <si>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</si>
  <si>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</si>
  <si>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</si>
  <si>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</si>
  <si>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</si>
  <si>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</si>
  <si>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</si>
  <si>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</si>
  <si>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</si>
  <si>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</si>
  <si>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</si>
  <si>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</si>
  <si>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</si>
  <si>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</si>
  <si>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</si>
  <si>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</si>
  <si>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</si>
  <si>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</si>
  <si>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</si>
  <si>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</si>
  <si>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</si>
  <si>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</si>
  <si>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Porta de abrir em alumínio com pintura eletrostática branca, sob medida, instalada - SEM VIDRO</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</si>
  <si>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</si>
  <si>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</si>
  <si>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</si>
  <si>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</si>
  <si>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</si>
  <si>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</si>
  <si>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</si>
  <si>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</si>
  <si>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</si>
  <si>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</si>
  <si>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</si>
  <si>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</si>
  <si>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</si>
  <si>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</si>
  <si>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</si>
  <si>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</si>
  <si>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</si>
  <si>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</si>
  <si>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</si>
  <si>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</si>
  <si>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com divisão horizontal e vidro fixo - linha comercial</t>
  </si>
  <si>
    <t>H.05.000.031107</t>
  </si>
  <si>
    <t>Porta veneziana abrir em alumínio, linha comercial</t>
  </si>
  <si>
    <t>H.05.000.031108</t>
  </si>
  <si>
    <t>Portinhola tipo veneziana alumínio, linha comercial</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</si>
  <si>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</si>
  <si>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</si>
  <si>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</si>
  <si>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</si>
  <si>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</si>
  <si>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</si>
  <si>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</si>
  <si>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</si>
  <si>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</si>
  <si>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</si>
  <si>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</si>
  <si>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</si>
  <si>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</si>
  <si>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</si>
  <si>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</si>
  <si>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</si>
  <si>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</si>
  <si>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Porta de correr em alumínio com veneziana e vidro liso, linha 25, cor branca, folhas móveis, vidro liso; ref. linha 25 Magnum da Atlântica Esquadrias, linha 25 Premium da Lux Esquadrias, linha 25 da AJ Esquadrias ou equivalente - linha comercial</t>
  </si>
  <si>
    <t>H.05.000.032421</t>
  </si>
  <si>
    <t>Porta veneziana de abrir em alumínio, cor branca, com pintura eletrostática a pó; ref. Sasazaki, Ebel, Brimak ou equivalente, linha comercial</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</si>
  <si>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</si>
  <si>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</si>
  <si>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</si>
  <si>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</si>
  <si>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</si>
  <si>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</si>
  <si>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</si>
  <si>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</si>
  <si>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</si>
  <si>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</si>
  <si>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</si>
  <si>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</si>
  <si>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</si>
  <si>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</si>
  <si>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</si>
  <si>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</si>
  <si>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</si>
  <si>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Canaleta com grelha removível em alumínio, saída central ou vertical, de 46 x 52 mm, grelha abre e fecha de 46 x 1000 mm; ref. SP46 linha Abreseka da Sekapiso, Aminox ou equivalente</t>
  </si>
  <si>
    <t>H.05.000.090632</t>
  </si>
  <si>
    <t>Caixilho em alumínio anodizado fosco L 25, tipo veneziana, sob medida</t>
  </si>
  <si>
    <t>H.05.000.090633</t>
  </si>
  <si>
    <t>Portinhola em alumínio anodizado fosco L 16, tipo veneziana de giro para abrigo, completa, com batente e ferragens, sob medida</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</si>
  <si>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</si>
  <si>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</si>
  <si>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</si>
  <si>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</si>
  <si>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</si>
  <si>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</si>
  <si>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</si>
  <si>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</si>
  <si>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</si>
  <si>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</si>
  <si>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</si>
  <si>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Vidro temperado serigrafado Sreen de 8 mm incolor - material</t>
  </si>
  <si>
    <t>H.07.000.037005</t>
  </si>
  <si>
    <t>Vidro liso laminado jateado de 6 mm - material</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</si>
  <si>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</si>
  <si>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</si>
  <si>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</si>
  <si>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</si>
  <si>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</si>
  <si>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</si>
  <si>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</si>
  <si>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</si>
  <si>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</si>
  <si>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</si>
  <si>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</si>
  <si>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</si>
  <si>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</si>
  <si>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</si>
  <si>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</si>
  <si>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</si>
  <si>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</si>
  <si>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</si>
  <si>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H.07.000.037049</t>
  </si>
  <si>
    <t>Vidro laminado temperado neutro verde, composto por vidro temperado neutro verde 6 mm, camada de PVB e vidro temperado incolor 6 mm - material</t>
  </si>
  <si>
    <t>H.07.000.037073</t>
  </si>
  <si>
    <t>Vidros float monolíticos de aparência verde, com espessura de 6 mm</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</si>
  <si>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</si>
  <si>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</si>
  <si>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</si>
  <si>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</si>
  <si>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</si>
  <si>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</si>
  <si>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</si>
  <si>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</si>
  <si>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</si>
  <si>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</si>
  <si>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</si>
  <si>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</si>
  <si>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</si>
  <si>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</si>
  <si>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</si>
  <si>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</si>
  <si>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</si>
  <si>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</si>
  <si>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</si>
  <si>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</si>
  <si>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</si>
  <si>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</si>
  <si>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</si>
  <si>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</si>
  <si>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</si>
  <si>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</si>
  <si>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</si>
  <si>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</si>
  <si>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</si>
  <si>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</si>
  <si>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H.07.000.037100</t>
  </si>
  <si>
    <t>Vidro laminado temperado jateado de 8mm - material</t>
  </si>
  <si>
    <t>H.08.000.010001</t>
  </si>
  <si>
    <t>Veda porta/veda fresta para portas 90 cm com escova em alumínio branco, parafusado, ref. comercial Reisam ou equivalente</t>
  </si>
  <si>
    <t>H.08.000.031218</t>
  </si>
  <si>
    <t>Fechadura tipo alavanca com chave para porta corta-fogo, cilindro para acionamento com chave; ref. PHT05 da Dorma, 5122 Sobrano, 09.164-065-PPT La Fonte ou equivalente</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</si>
  <si>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</si>
  <si>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</si>
  <si>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</si>
  <si>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</si>
  <si>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</si>
  <si>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</si>
  <si>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</si>
  <si>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</si>
  <si>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</si>
  <si>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</si>
  <si>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</si>
  <si>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</si>
  <si>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</si>
  <si>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Dobradiça vai-vem de 3" com mola em latão cromado, ref. 355/3 da Page ou equivalente</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</si>
  <si>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</si>
  <si>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</si>
  <si>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</si>
  <si>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</si>
  <si>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</si>
  <si>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 SM1020 fabricação Dorma, 1101 Santa Marina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</si>
  <si>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</si>
  <si>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</si>
  <si>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</si>
  <si>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</si>
  <si>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</si>
  <si>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</si>
  <si>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</si>
  <si>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</si>
  <si>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</si>
  <si>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</si>
  <si>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</si>
  <si>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</si>
  <si>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</si>
  <si>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</si>
  <si>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</si>
  <si>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</si>
  <si>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</si>
  <si>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Ferragem adicional para porta de divisória, vão simples colocado</t>
  </si>
  <si>
    <t>H.08.000.031699</t>
  </si>
  <si>
    <t>Ferragem adicional para porta de divisória, vão duplo colocado</t>
  </si>
  <si>
    <t>H.08.000.031701</t>
  </si>
  <si>
    <t>Dobradiça de aço cromado de 3 1/2", para portas de até 21 kg, ref. União Mundial ou equivalente - (embalagem com 3 dobradiças)</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</si>
  <si>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</si>
  <si>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</si>
  <si>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</si>
  <si>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</si>
  <si>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</si>
  <si>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</si>
  <si>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</si>
  <si>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</si>
  <si>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</si>
  <si>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</si>
  <si>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</si>
  <si>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</si>
  <si>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</si>
  <si>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</si>
  <si>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</si>
  <si>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</si>
  <si>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</si>
  <si>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</si>
  <si>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</si>
  <si>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</si>
  <si>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</si>
  <si>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</si>
  <si>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</si>
  <si>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Francesa 460-45 da Pado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</si>
  <si>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</si>
  <si>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</si>
  <si>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</si>
  <si>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</si>
  <si>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</si>
  <si>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Fechadura elétrica de sobrepor e fonte, para portas ou portões de metal ou madeira, ref. C-90 dupla da HDL; fonte com botão, ref. TRA-400 da HDL, ou equivalente</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</si>
  <si>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</si>
  <si>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</si>
  <si>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</si>
  <si>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</si>
  <si>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</si>
  <si>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</si>
  <si>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</si>
  <si>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</si>
  <si>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</si>
  <si>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</si>
  <si>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</si>
  <si>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</si>
  <si>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</si>
  <si>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</si>
  <si>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</si>
  <si>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</si>
  <si>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</si>
  <si>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</si>
  <si>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</si>
  <si>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</si>
  <si>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</si>
  <si>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</si>
  <si>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</si>
  <si>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</si>
  <si>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</si>
  <si>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</si>
  <si>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</si>
  <si>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</si>
  <si>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</si>
  <si>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</si>
  <si>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</si>
  <si>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</si>
  <si>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</si>
  <si>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</si>
  <si>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</si>
  <si>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</si>
  <si>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</si>
  <si>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</si>
  <si>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</si>
  <si>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</si>
  <si>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</si>
  <si>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</si>
  <si>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</si>
  <si>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</si>
  <si>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</si>
  <si>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</si>
  <si>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</si>
  <si>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</si>
  <si>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</si>
  <si>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</si>
  <si>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</si>
  <si>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</si>
  <si>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</si>
  <si>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</si>
  <si>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</si>
  <si>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</si>
  <si>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</si>
  <si>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</si>
  <si>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</si>
  <si>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</si>
  <si>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</si>
  <si>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Dobradiça tipo gonzo em aço SAE 1045, diâmetro de 1 1/2´ com abas de 2´ x 3/8´ instalada</t>
  </si>
  <si>
    <t>H.12.000.031752</t>
  </si>
  <si>
    <t>Fechadura para cela com abertura de 1 lado, ref. Arouca 7979FZ ( 2 chaves )</t>
  </si>
  <si>
    <t>H.12.000.031754</t>
  </si>
  <si>
    <t>Fechadura para cela com abertura de 1 lado, ref. Arouca 7981FZ ( 2 chaves )</t>
  </si>
  <si>
    <t>H.12.000.031755</t>
  </si>
  <si>
    <t>Fechadura de segurança para corredor, com abertura 2 lados, ref. Arouca 7980 FZ ( 2chaves )</t>
  </si>
  <si>
    <t>H.13.000.069501</t>
  </si>
  <si>
    <t>Solda 50/50</t>
  </si>
  <si>
    <t>H.13.000.069502</t>
  </si>
  <si>
    <t>Pasta para soldar</t>
  </si>
  <si>
    <t>H.13.000.069565</t>
  </si>
  <si>
    <t>Solda eletrolítica tipo Smaw-AWS 6013 eletrodos esp. 2,5/3,25/4,0mm, ref. ESAB, LINCOLN e WELD</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</si>
  <si>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</si>
  <si>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</si>
  <si>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</si>
  <si>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</si>
  <si>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</si>
  <si>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em chapa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</si>
  <si>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</si>
  <si>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</si>
  <si>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</si>
  <si>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</si>
  <si>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</si>
  <si>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</si>
  <si>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</si>
  <si>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</si>
  <si>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</si>
  <si>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</si>
  <si>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</si>
  <si>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</si>
  <si>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J.01.000.038013</t>
  </si>
  <si>
    <t>Lixa de pano folha para ferro, GR. 100, ref. Norton, ou 3 M, ou equivalente</t>
  </si>
  <si>
    <t>J.01.000.038014</t>
  </si>
  <si>
    <t>Lixa massa/madeira uso geral Norton, Alcar ou equivalente (médias)</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</si>
  <si>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</si>
  <si>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</si>
  <si>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</si>
  <si>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</si>
  <si>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</si>
  <si>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</si>
  <si>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</si>
  <si>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</si>
  <si>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</si>
  <si>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Líquido imunizante para madeira pentox (Montana), Penetrol Cupim (Otto Baungart)</t>
  </si>
  <si>
    <t>J.02.000.024076</t>
  </si>
  <si>
    <t>Resina 100% acrílica plastificante, Hiper 409 da NS Brasil ou equivalente</t>
  </si>
  <si>
    <t>J.02.000.024147</t>
  </si>
  <si>
    <t>Resina acrílica para piso granilite</t>
  </si>
  <si>
    <t>J.02.000.024148</t>
  </si>
  <si>
    <t>Resina epóxi para piso granilite</t>
  </si>
  <si>
    <t>J.02.000.028056</t>
  </si>
  <si>
    <t>Tinta esmalte sintético alto brilho, grafite metálico, para estrutura metálica, ref. Suvinil, Luxens, Maza ou equivalente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</si>
  <si>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</si>
  <si>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</si>
  <si>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</si>
  <si>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</si>
  <si>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</si>
  <si>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</si>
  <si>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</si>
  <si>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</si>
  <si>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</si>
  <si>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</si>
  <si>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</si>
  <si>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</si>
  <si>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J.02.000.037509</t>
  </si>
  <si>
    <t>Primer base epóxi cromato de zinco 1 demão, ref. Nitoprimer ZN Fosroc ou equivalente</t>
  </si>
  <si>
    <t>J.02.000.037510</t>
  </si>
  <si>
    <t>Massa corrida de base acrílica; ref. Massa Acrílica (Suvinil/Glasurit), Massa FC (Fusecolor), Massa Especial para fachada (Retinco) ou equivalente</t>
  </si>
  <si>
    <t>J.02.000.037513</t>
  </si>
  <si>
    <t>Tinta látex,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</si>
  <si>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</si>
  <si>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</si>
  <si>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</si>
  <si>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</si>
  <si>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</si>
  <si>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</si>
  <si>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</si>
  <si>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</si>
  <si>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</si>
  <si>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</si>
  <si>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</si>
  <si>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</si>
  <si>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</si>
  <si>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</si>
  <si>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</si>
  <si>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</si>
  <si>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</si>
  <si>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</si>
  <si>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</si>
  <si>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</si>
  <si>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</si>
  <si>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CKC, Unifrax, Jotun Brasil, Sherwin Williams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</si>
  <si>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</si>
  <si>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</si>
  <si>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</si>
  <si>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</si>
  <si>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</si>
  <si>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</si>
  <si>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</si>
  <si>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</si>
  <si>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</si>
  <si>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Tinta latex acrílica antimofo; ref. Metalatex antimofo (Sherwin Williams) ou equivalente</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</si>
  <si>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</si>
  <si>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</si>
  <si>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</si>
  <si>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</si>
  <si>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</si>
  <si>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</si>
  <si>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J.02.000.038034</t>
  </si>
  <si>
    <t>Tinta a óleo acabamento liso brilhante, ref. Óleo Coral (Coral), Suvinil Tinta Óleo (Glasurit)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</si>
  <si>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</si>
  <si>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</si>
  <si>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</si>
  <si>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</si>
  <si>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</si>
  <si>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</si>
  <si>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</si>
  <si>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</si>
  <si>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</si>
  <si>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</si>
  <si>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</si>
  <si>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</si>
  <si>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</si>
  <si>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</si>
  <si>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</si>
  <si>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</si>
  <si>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</si>
  <si>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</si>
  <si>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</si>
  <si>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Divisória em granilite maciça ou revestida, e= 3,0cm instalado</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</si>
  <si>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</si>
  <si>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</si>
  <si>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</si>
  <si>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</si>
  <si>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</si>
  <si>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</si>
  <si>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</si>
  <si>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</si>
  <si>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</si>
  <si>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</si>
  <si>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</si>
  <si>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</si>
  <si>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</si>
  <si>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</si>
  <si>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</si>
  <si>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</si>
  <si>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</si>
  <si>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</si>
  <si>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</si>
  <si>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</si>
  <si>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</si>
  <si>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</si>
  <si>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</si>
  <si>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</si>
  <si>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</si>
  <si>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</si>
  <si>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</si>
  <si>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</si>
  <si>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</si>
  <si>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Divisória placa granito cinza andorinha; dimensões 1,0x2,0 m, com espessura de 3 cm; colocado (fixada piso e parede)</t>
  </si>
  <si>
    <t>K.02.000.023555</t>
  </si>
  <si>
    <t>Divisória em mármore branco, dimensões 1,0x2,0 m; com espessura de 3 cm, colocado (fixada piso e parede)</t>
  </si>
  <si>
    <t>K.02.000.032502</t>
  </si>
  <si>
    <t>Tampo (com frontão) em granito, com espessura de 2 cm, com furo para 1 cuba simples, nas cores Andorinha, cinza Corumbá, Santa Cecília, verde Ubatuba, acabamento polido</t>
  </si>
  <si>
    <t>K.02.000.032503</t>
  </si>
  <si>
    <t>Revestimento de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</si>
  <si>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</si>
  <si>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</si>
  <si>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</si>
  <si>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Peitoril e/ou soleira em granito, com espessura de 2 cm e largura de 20 cm, nas cores cinza Andorinha, cinza Corumbá, Santa Cecília, verde Ubatuba ou branco Dallas, acabamento polido - material</t>
  </si>
  <si>
    <t>K.02.000.032509</t>
  </si>
  <si>
    <t>Peitoril e/ou soleira em granito, com espessura de 2 cm e largura de 21 até 30 cm, nas cores cinza Andorinha, cinza Corumbá, Santa Cecília, verde Ubatuba ou branco Dallas, acabamento polido - material</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</si>
  <si>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</si>
  <si>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</si>
  <si>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</si>
  <si>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</si>
  <si>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</si>
  <si>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</si>
  <si>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</si>
  <si>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</si>
  <si>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</si>
  <si>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</si>
  <si>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</si>
  <si>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</si>
  <si>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</si>
  <si>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</si>
  <si>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</si>
  <si>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</si>
  <si>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</si>
  <si>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</si>
  <si>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</si>
  <si>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</si>
  <si>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</si>
  <si>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</si>
  <si>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K.02.000.036087</t>
  </si>
  <si>
    <t>Revestimento em granito, com espessura de 2 cm, nas cores cinza Andorinha, cinza Corumbá, Santa Cecília, verde Ubatuba ou branco Dallas, acabamento jateado - material</t>
  </si>
  <si>
    <t>K.02.000.036088</t>
  </si>
  <si>
    <t>Rodapé em granito, com espessura de 2 cm e altura de 7 cm, nas cores cinza Andorinha, cinza Corumbá, Santa Cecília, verde Ubatuba ou branco Dallas, acabamento jateado - material</t>
  </si>
  <si>
    <t>K.02.000.036089</t>
  </si>
  <si>
    <t>Degrau e espelho em granito, (piso 30cm e espelho 20cm), com espessura de 2 cm, nas cores cinza Andorinha, cinza Corumbá, Santa Cecília, verde Ubatuba ou branco Dallas, acabamento jateado - material</t>
  </si>
  <si>
    <t>K.02.000.036090</t>
  </si>
  <si>
    <t>Peitoril e/ou soleira em granito, espessura de 2 cm e largura de 20 até 30 cm, nas cores cinza Andorinha, cinza Corumbá, Santa Cecília, verde Ubatuba ou branco Dallas, acabamento jateado - material</t>
  </si>
  <si>
    <t>K.02.000.065652</t>
  </si>
  <si>
    <t>Tampo (com frontão) para pia em mármore Espírito Santo; com espessura de 3 cm; dimensão de 0,60x1,50; furo para 1 cuba simples colocado</t>
  </si>
  <si>
    <t>K.03.000.032508</t>
  </si>
  <si>
    <t>Peitoril e/ou soleira em ardósia na cor verde, com espessura de 2 cm e largura até 20 cm, nas cores Andorinha ou Corumbá, acabamento polido</t>
  </si>
  <si>
    <t>K.03.000.032517</t>
  </si>
  <si>
    <t>Ardósia verde de 40 x 40cm e espessura de 1,50cm</t>
  </si>
  <si>
    <t>K.03.000.032519</t>
  </si>
  <si>
    <t>Rodapé em ardósia verde com altura de 7 cm</t>
  </si>
  <si>
    <t>K.03.000.035017</t>
  </si>
  <si>
    <t>Arenito comum para revestimento</t>
  </si>
  <si>
    <t>K.03.000.035055</t>
  </si>
  <si>
    <t>Pedra em mosaico português 2 cores colocado</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</si>
  <si>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</si>
  <si>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</si>
  <si>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</si>
  <si>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</si>
  <si>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</si>
  <si>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</si>
  <si>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</si>
  <si>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</si>
  <si>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L.01.000.023531</t>
  </si>
  <si>
    <t>Divisória em placas de gesso acartonado, resistência ao fogo 30 minutos, espessura 73/48mm - 1ST 12,5 + 1ST 12,5</t>
  </si>
  <si>
    <t>L.01.000.023533</t>
  </si>
  <si>
    <t>Divisória em placas de gesso acartonado, resistência ao fogo 30 minutos, espessura 73/48mm - 1ST 12,5 + 1ST 12,5 - com lã mineral</t>
  </si>
  <si>
    <t>L.01.000.023534</t>
  </si>
  <si>
    <t>Divisória em placas de gesso acartonado, resistência ao fogo 30 minutos, espessura 100/70mm - 1ST 15 + 1ST 15 - com lã mineral</t>
  </si>
  <si>
    <t>L.01.000.023535</t>
  </si>
  <si>
    <t>Divisória em placas de gesso acartonado, resistência ao fogo 30 minutos, espessura 100/70mm - 1ST 15 + 1ST 15</t>
  </si>
  <si>
    <t>L.01.000.023560</t>
  </si>
  <si>
    <t>Divisória em placas de gesso acartonado, resistência ao fogo 30 minutos, espessura 100/70mm - 1RU 15 + 1RU 15</t>
  </si>
  <si>
    <t>L.01.000.023564</t>
  </si>
  <si>
    <t>Divisória em placas duplas de gesso acartonado, resistência ao fogo 60 minutos, espessura 120/70mm - 2ST 12,5 + 2ST 12,5 - com lã mineral</t>
  </si>
  <si>
    <t>L.01.000.023587</t>
  </si>
  <si>
    <t>Divisória em placas de gesso acartonado, resistência ao fogo 60 minutos, espessura 120/90mm - 1RF 15 + 1RF 15 - com lã mineral</t>
  </si>
  <si>
    <t>L.01.000.023606</t>
  </si>
  <si>
    <t>Forro em painéis de gesso acartonado removível, acabamento liso com película rígida de PVC, placas 625x1250mm, espessura de 9,5mm; ref. Gyprex liso Placo ou equivalente - instalado</t>
  </si>
  <si>
    <t>L.01.000.023630</t>
  </si>
  <si>
    <t>Divisória em placas duplas de gesso acartonado, resistência ao fogo 120 minutos, espessura 130/70mm - 2RF 15 + 2RF 15</t>
  </si>
  <si>
    <t>L.01.000.023631</t>
  </si>
  <si>
    <t>Divisória em placas duplas de gesso acartonado, resistência ao fogo 60 minutos, espessura 120/70mm - 2ST 12,5 + 2RU 12,5</t>
  </si>
  <si>
    <t>L.01.000.023632</t>
  </si>
  <si>
    <t>Divisória em placas duplas de gesso acartonado, resistência ao fogo 60 minutos, espessura 120/70mm - 2RU 12,5 + 2RU 12,5</t>
  </si>
  <si>
    <t>L.01.000.023633</t>
  </si>
  <si>
    <t>Divisória em placas duplas de gesso acartonado, resistência ao fogo 60 minutos, espessura 98/48mm - 2ST 12,5 + 2ST 12,5 - com lã mineral</t>
  </si>
  <si>
    <t>L.01.000.023634</t>
  </si>
  <si>
    <t>Divisória em placas duplas de gesso acartonado, resistência ao fogo 60 minutos, espessura 98/48mm - 2RU 12,5 + 2RU 12,5 - com lã mineral</t>
  </si>
  <si>
    <t>L.01.000.023635</t>
  </si>
  <si>
    <t>Divisória em placas duplas de gesso acartonado, resistência ao fogo 60 minutos, espessura 98/48mm - 2ST 12,5 + 2RU 12,5 - com lã mineral</t>
  </si>
  <si>
    <t>L.01.000.034019</t>
  </si>
  <si>
    <t>Moldura gesso simples, espessura até 6,0cm, instalada</t>
  </si>
  <si>
    <t>L.01.000.034021</t>
  </si>
  <si>
    <t>Forro em painel de gesso acartonado, tipo standard, espessura 12,5mm, estrutura em aço galvanizado; ref. Gypsum FGE, Placostil F530 ou equivalente</t>
  </si>
  <si>
    <t>L.01.000.034024</t>
  </si>
  <si>
    <t>Forro em placa de gesso liso, fixado e estruturado</t>
  </si>
  <si>
    <t>L.02.000.023653</t>
  </si>
  <si>
    <t>Forro de gesso removível com película rígida de PVC de 625 x 625mm; ref. Gyprex da Placo ou equivalente</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</si>
  <si>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</si>
  <si>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</si>
  <si>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</si>
  <si>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</si>
  <si>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Elevado Concrestiell ou equivalente - instalad</t>
  </si>
  <si>
    <t>M.03.000.020450</t>
  </si>
  <si>
    <t>Limpeza fossa séptica</t>
  </si>
  <si>
    <t>M.04.000.022593</t>
  </si>
  <si>
    <t>Piso podotátil alerta / direcional em borracha - espessura 5 mm de relevo, dimensões (250 x 250) mm</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</si>
  <si>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</si>
  <si>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</si>
  <si>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M.04.000.023626</t>
  </si>
  <si>
    <t>Forro em fibra mineral com placas acústicas removíveis de 625 x 625mm; ref. linha Sandila NRC T24 da OWA do Brasil ou equivalente</t>
  </si>
  <si>
    <t>M.04.000.023650</t>
  </si>
  <si>
    <t>Forro metálico removível tipo colmeia, paineis de 625 x 625 mm, modulação das células de 125 x 125 mm, ref. CELL T15 da Hunter Douglas ou equivalente</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</si>
  <si>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</si>
  <si>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</si>
  <si>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</si>
  <si>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</si>
  <si>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M.04.000.024108</t>
  </si>
  <si>
    <t>Anel de borracha para sinalização tátil, para corrimão, com diâmetro de 4,5 cm</t>
  </si>
  <si>
    <t>M.04.000.024522</t>
  </si>
  <si>
    <t>Isolamento térmico em polietileno expandido para tubulação água quente e refrigeração, espessura de 5mm, diâmetro de 15mm, ref. Elumaflex, Polipex</t>
  </si>
  <si>
    <t>M.04.000.024523</t>
  </si>
  <si>
    <t>Isolamento térmico em polietileno expandido para tubulação água quente e refrigeração, espessura de 5mm, diâmetro de 22mm, ref. Elumaflex, Polipex</t>
  </si>
  <si>
    <t>M.04.000.024524</t>
  </si>
  <si>
    <t>Isolamento térmico em polietileno expandido para tubulação água quente e refrigeração, espessura de 5mm, diâmetro de 28mm, ref. Elumaflex, Polipex</t>
  </si>
  <si>
    <t>M.04.000.024525</t>
  </si>
  <si>
    <t>Isolamento térmico em polietileno expandido para tubulação água quente e refrigeração, espessura de 10mm, diâmetro de 35mm, ref. Elumaflex, Polipex</t>
  </si>
  <si>
    <t>M.04.000.024526</t>
  </si>
  <si>
    <t>Isolamento térmico em polietileno expandido para tubulação água quente e refrigeração, espessura de 10mm, diâmetro de 42mm, ref. Elumaflex, Polipex</t>
  </si>
  <si>
    <t>M.04.000.024527</t>
  </si>
  <si>
    <t>Isolamento térmico em polietileno expandido para tubulação água quente e refrigeração, espessura de 10mm, diâmetro de 54mm, ref. Elumaflex, Polipex</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</si>
  <si>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</si>
  <si>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</si>
  <si>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</si>
  <si>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</si>
  <si>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</si>
  <si>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Cantoneira de sobrepor em PVC, dimensões (40x40x2,8)mm - 90º - referência TEC-029 da Tecnoperfil ou equivalente</t>
  </si>
  <si>
    <t>M.04.000.030375</t>
  </si>
  <si>
    <t>Canto externo de acabamento em PVC, perfil de 1,0 x 3,0 cm, ref. TEC 183 da Tecnoperfil ou equivalente - barra de 2,70 m</t>
  </si>
  <si>
    <t>M.04.000.030376</t>
  </si>
  <si>
    <t>Corrimão, bate-maca ou protetor de parede em PVC, com altura de 131mm, barras de 4,0m, nas azul ou marfim, ref. TEC 026 da Tecnoperfil ou equivalente</t>
  </si>
  <si>
    <t>M.04.000.030377</t>
  </si>
  <si>
    <t>Protetor de parede ou bate-maca em PVC flexível, com altura de 150mm, nas amarelo, branco ou preto, rolo de 25m, ref. TEC 913 da Tecnoperfil ou equivalente</t>
  </si>
  <si>
    <t>M.04.000.030378</t>
  </si>
  <si>
    <t>Bate-maca ou protetor curvo de parede em PVC, com altura de 200mm, nas cores branco, bege azul escuro, barra de 4m, ref. TEC 198 da Tecnoperfil ou equivalente</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</si>
  <si>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</si>
  <si>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</si>
  <si>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</si>
  <si>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</si>
  <si>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</si>
  <si>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</si>
  <si>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</si>
  <si>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</si>
  <si>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M.04.000.033508</t>
  </si>
  <si>
    <t>Piso de borracha sintética preta, ref. Daud ou equivalente colado</t>
  </si>
  <si>
    <t>M.04.000.033510</t>
  </si>
  <si>
    <t>Rodapé de borracha sintética preta, altura até 7 cm, ref. Le Corp, Daud ou equivalente colado</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</si>
  <si>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</si>
  <si>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</si>
  <si>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</si>
  <si>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</si>
  <si>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</si>
  <si>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</si>
  <si>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</si>
  <si>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</si>
  <si>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</si>
  <si>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</si>
  <si>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</si>
  <si>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</si>
  <si>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</si>
  <si>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</si>
  <si>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</si>
  <si>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</si>
  <si>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</si>
  <si>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</si>
  <si>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</si>
  <si>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Revestimento vinílico em placas de 30 x 30 cm, classe II A, com e= 2,0 mm; ref. Paviflex Natural da Tarkett ou equivalente</t>
  </si>
  <si>
    <t>M.04.000.033541</t>
  </si>
  <si>
    <t>Revestimento vinílico em placas de 30 x 30 cm, classe II A, com e= 3,2 mm; ref. Paviflex Natural da Tarkett ou equivalente</t>
  </si>
  <si>
    <t>M.04.000.033542</t>
  </si>
  <si>
    <t>Piso vinílico em manta heterogênea com e= 2mm, classe III A; ref. linhas Flourish / Decode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</si>
  <si>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</si>
  <si>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</si>
  <si>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</si>
  <si>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</si>
  <si>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</si>
  <si>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</si>
  <si>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</si>
  <si>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Forro modular removível em PVC, em placas de 618 x 1243mm, espessura 10 mm, montado com estrutura de sustentação</t>
  </si>
  <si>
    <t>M.04.000.034020</t>
  </si>
  <si>
    <t>Placas em lã de vidro microperfurado, revestida em PVC tipo Forrovid, para reparos em forro existente</t>
  </si>
  <si>
    <t>M.04.000.034027</t>
  </si>
  <si>
    <t>Forro em lâmina PVC, frisada, largura 100/200mm (média); com estrutura de sustentação colocado; ref. Tigre ou equivalente</t>
  </si>
  <si>
    <t>M.04.000.034035</t>
  </si>
  <si>
    <t>Forro em painel de fibra mineral, acabamento em pintura vinílica, 625x1250mm, com estrutura de sustentação, ref. Armstrong Encore HumiGuard Plus ou equivalmente</t>
  </si>
  <si>
    <t>M.04.000.035525</t>
  </si>
  <si>
    <t>Carpete tráfego intenso, comercial, bouclê, filamento nylon, altura de 6,0mm, ref. Astral Beaulieu, Chronos 22 oz Shaw ou equivalente - colocado</t>
  </si>
  <si>
    <t>M.04.000.035526</t>
  </si>
  <si>
    <t>Carpete tráfego moderado, comercial, bouclê, filamento polipropileno, com altura de 5,4 a 8mm; ref. Essex Beauliex, Champion Inybra, Project  Meller ou equivalente - colocado</t>
  </si>
  <si>
    <t>M.04.000.035531</t>
  </si>
  <si>
    <t>Revestimento vinílico com espessura total de 2mm, em manta 2m, uso comercial pesado 23/34/43, reação ao fogo II-A, resistência antiderrapante, resistência à abrasão EM ISO 10581 - tipo I, tratamento anti-bacteriano incorporado, tratamento superfície "PUR</t>
  </si>
  <si>
    <t>M.04.000.035583</t>
  </si>
  <si>
    <t>Piso de borracha para sinalização tátil de alerta/direcional colorido em placas 25 x 25 cm, espessura 5,0 mm, ref. Daud, Andaluz, ou equivalente</t>
  </si>
  <si>
    <t>M.04.000.036047</t>
  </si>
  <si>
    <t>Rodapé de cordão em poliamida (nylon) ou em polipropileno - colocado</t>
  </si>
  <si>
    <t>M.04.000.036135</t>
  </si>
  <si>
    <t>Revestimento laminado melamínico dissipativo texturizado ou liso, e=2mm, placa 60x60cm, várias cores, ref. Formipiso ou equivalente instalado</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</si>
  <si>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</si>
  <si>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</si>
  <si>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</si>
  <si>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</si>
  <si>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</si>
  <si>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</si>
  <si>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</si>
  <si>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Película de controle solar refletiva para vidros, na cor prata, referência Window Film Silver 35 da 3M ou equivalente - instalado</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</si>
  <si>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</si>
  <si>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</si>
  <si>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</si>
  <si>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</si>
  <si>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</si>
  <si>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</si>
  <si>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</si>
  <si>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</si>
  <si>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</si>
  <si>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</si>
  <si>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</si>
  <si>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</si>
  <si>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</si>
  <si>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</si>
  <si>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</si>
  <si>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</si>
  <si>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</si>
  <si>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</si>
  <si>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</si>
  <si>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</si>
  <si>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</si>
  <si>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</si>
  <si>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</si>
  <si>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</si>
  <si>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</si>
  <si>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</si>
  <si>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</si>
  <si>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</si>
  <si>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</si>
  <si>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</si>
  <si>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</si>
  <si>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</si>
  <si>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</si>
  <si>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 4,00m</t>
  </si>
  <si>
    <t>N.01.000.039164</t>
  </si>
  <si>
    <t>Árvore do tipo Falso barbatimão (Cassia leptophylla) - h =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</si>
  <si>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</si>
  <si>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</si>
  <si>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</si>
  <si>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</si>
  <si>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</si>
  <si>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</si>
  <si>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</si>
  <si>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</si>
  <si>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</si>
  <si>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</si>
  <si>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</si>
  <si>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</si>
  <si>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</si>
  <si>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Tanque simples em granito sintético, ref. T60 Marsinty</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</si>
  <si>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</si>
  <si>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</si>
  <si>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</si>
  <si>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</si>
  <si>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</si>
  <si>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</si>
  <si>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</si>
  <si>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</si>
  <si>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</si>
  <si>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</si>
  <si>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</si>
  <si>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</si>
  <si>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</si>
  <si>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</si>
  <si>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</si>
  <si>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</si>
  <si>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</si>
  <si>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</si>
  <si>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</si>
  <si>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</si>
  <si>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</si>
  <si>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</si>
  <si>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</si>
  <si>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</si>
  <si>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</si>
  <si>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</si>
  <si>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</si>
  <si>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</si>
  <si>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</si>
  <si>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</si>
  <si>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</si>
  <si>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</si>
  <si>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</si>
  <si>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N.05.000.036710</t>
  </si>
  <si>
    <t>Aro duplo de aço basquete</t>
  </si>
  <si>
    <t>N.05.000.036711</t>
  </si>
  <si>
    <t>Cesto para basquete em malha de náilon, fio 2</t>
  </si>
  <si>
    <t>N.05.000.036719</t>
  </si>
  <si>
    <t>Trave oficial para futebol de salão completa</t>
  </si>
  <si>
    <t>N.05.000.036720</t>
  </si>
  <si>
    <t>Rede para futebol de salão, em náilon, fio 2</t>
  </si>
  <si>
    <t>N.06.000.050297</t>
  </si>
  <si>
    <t>N.06.000.050298</t>
  </si>
  <si>
    <t>N.06.000.050299</t>
  </si>
  <si>
    <t>N.07.000.000001</t>
  </si>
  <si>
    <t>Tacha refletiva de plástico/resina tipo I monodirecional conforme NBR 14636, ref. comercial ICD vias, LMC tintas, Sinalmax ou equivalente</t>
  </si>
  <si>
    <t>N.07.000.000002</t>
  </si>
  <si>
    <t>Tacha refletiva de plástico/resina tipo II monodirecional conforme NBR 14636, ref. comercial ICD vias, LMC tintas, Sinalmax ou equivalente</t>
  </si>
  <si>
    <t>N.07.000.000003</t>
  </si>
  <si>
    <t>Tacha refletiva de plástico/resina tipo I bidirecional conforme NBR 14636, ref. comercial ICD vias, LMC tintas, Sinalmax ou equivalente</t>
  </si>
  <si>
    <t>N.07.000.000004</t>
  </si>
  <si>
    <t>Tacha refletiva de plástico/resina tipo II bidirecional conforme NBR 14636, ref. comercial ICD vias, LMC tintas, Sinalmax ou equivalente</t>
  </si>
  <si>
    <t>N.07.000.000005</t>
  </si>
  <si>
    <t>Tacha refletiva de vidro temperado conforme NBR 15766, ref. comercial Prismatic ou equivalente</t>
  </si>
  <si>
    <t>N.07.000.000006</t>
  </si>
  <si>
    <t>Tachão refletivo de plástico/resina tipo I monodirecional conforme NBR 15576, ref. comercial ICD vias, LMC tintas, Sinalmax ou equivalente</t>
  </si>
  <si>
    <t>N.07.000.000007</t>
  </si>
  <si>
    <t>Tachão refletivo de plástico/resina tipo I bidirecional conforme NBR 15576, ref. comercial ICD vias, LMC tintas, Sinalmax ou equivalente</t>
  </si>
  <si>
    <t>N.07.000.000008</t>
  </si>
  <si>
    <t>Segregador refletivo de plástico/resina (bate rodas), ref. comercial ICD vias, LMC tintas, Sinalmax ou equivalente</t>
  </si>
  <si>
    <t>N.07.000.000009</t>
  </si>
  <si>
    <t>Abraçadeira em aço galvanizado com parafusos e porcas para placas de sinalização</t>
  </si>
  <si>
    <t>N.07.000.000010</t>
  </si>
  <si>
    <t>Placa de regulamentação, advertência, educativa, de orientação turística e de serviços, em chapa de aço tipo NB 1010/1020, esp. 1,25 mm, bitola 18, ou esp. 1,50 mm, bitola 16 - ABNT NBR 11904, área até 2,0 m², totalmente refletiva com película IA/IA - AB</t>
  </si>
  <si>
    <t>N.07.000.000011</t>
  </si>
  <si>
    <t xml:space="preserve">Placa de regulamentação, advertência, educativa, de orientação turística e de serviços, em chapa de aço tipo NB 1010/1020, esp. 1,25 mm, bitola 18, ou esp. 1,50 mm, bitola 16 - ABNT NBR 11904, área até 2,0 m², totalmente refletiva com película III/III - </t>
  </si>
  <si>
    <t>N.07.000.000012</t>
  </si>
  <si>
    <t>Placa de regulamentação, advertência, educativa, de orientação turística e de serviços, em chapa de alumínio liga 5052, tempera H-34, esp.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</si>
  <si>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</si>
  <si>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</si>
  <si>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</si>
  <si>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</si>
  <si>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</si>
  <si>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</si>
  <si>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</si>
  <si>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</si>
  <si>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</si>
  <si>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</si>
  <si>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</si>
  <si>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</si>
  <si>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</si>
  <si>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</si>
  <si>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</si>
  <si>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</si>
  <si>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</si>
  <si>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</si>
  <si>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</si>
  <si>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</si>
  <si>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</si>
  <si>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</si>
  <si>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</si>
  <si>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</si>
  <si>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</si>
  <si>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</si>
  <si>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</si>
  <si>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</si>
  <si>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</si>
  <si>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</si>
  <si>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premoldada com tampa em concreto, 40 x 40 x 35 cm</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</si>
  <si>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</si>
  <si>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</si>
  <si>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</si>
  <si>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</si>
  <si>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</si>
  <si>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</si>
  <si>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</si>
  <si>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</si>
  <si>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</si>
  <si>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</si>
  <si>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</si>
  <si>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</si>
  <si>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</si>
  <si>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</si>
  <si>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</si>
  <si>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</si>
  <si>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</si>
  <si>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</si>
  <si>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</si>
  <si>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</si>
  <si>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</si>
  <si>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</si>
  <si>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</si>
  <si>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</si>
  <si>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</si>
  <si>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</si>
  <si>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</si>
  <si>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</si>
  <si>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</si>
  <si>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</si>
  <si>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</si>
  <si>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</si>
  <si>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</si>
  <si>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</si>
  <si>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</si>
  <si>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</si>
  <si>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</si>
  <si>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</si>
  <si>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</si>
  <si>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</si>
  <si>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</si>
  <si>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</si>
  <si>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</si>
  <si>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</si>
  <si>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</si>
  <si>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</si>
  <si>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</si>
  <si>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</si>
  <si>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</si>
  <si>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</si>
  <si>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</si>
  <si>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</si>
  <si>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</si>
  <si>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</si>
  <si>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</si>
  <si>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</si>
  <si>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</si>
  <si>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</si>
  <si>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</si>
  <si>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</si>
  <si>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</si>
  <si>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</si>
  <si>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</si>
  <si>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</si>
  <si>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</si>
  <si>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</si>
  <si>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</si>
  <si>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</si>
  <si>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</si>
  <si>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</si>
  <si>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</si>
  <si>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</si>
  <si>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</si>
  <si>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</si>
  <si>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</si>
  <si>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</si>
  <si>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</si>
  <si>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</si>
  <si>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</si>
  <si>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</si>
  <si>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</si>
  <si>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</si>
  <si>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</si>
  <si>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</si>
  <si>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</si>
  <si>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</si>
  <si>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O.02.000.090596</t>
  </si>
  <si>
    <t>Tubo de PVC rígido DEFoFo, DN= 150mm (DE= 170mm), ref. Vinilfer</t>
  </si>
  <si>
    <t>O.02.000.090600</t>
  </si>
  <si>
    <t>Bengala em PVC rígido para o ramal de entrada, diâmetro de 32 mm, padrão Eletropaulo; ref. Coflex ou equivalente</t>
  </si>
  <si>
    <t>O.02.000.090637</t>
  </si>
  <si>
    <t>Tubo de PVC rígido DEFoFo, DN= 100mm (DE= 118mm), ref. Vinilfer</t>
  </si>
  <si>
    <t>O.02.000.090829</t>
  </si>
  <si>
    <t>Caixa sifonada em PVC rígido de 150 x 185 x 75 mm, ref. Tigre</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</si>
  <si>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</si>
  <si>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</si>
  <si>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</si>
  <si>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</si>
  <si>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</si>
  <si>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</si>
  <si>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</si>
  <si>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</si>
  <si>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</si>
  <si>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</si>
  <si>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</si>
  <si>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</si>
  <si>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</si>
  <si>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</si>
  <si>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</si>
  <si>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</si>
  <si>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</si>
  <si>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</si>
  <si>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</si>
  <si>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</si>
  <si>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</si>
  <si>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</si>
  <si>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</si>
  <si>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</si>
  <si>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</si>
  <si>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</si>
  <si>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</si>
  <si>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</si>
  <si>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</si>
  <si>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</si>
  <si>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</si>
  <si>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</si>
  <si>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</si>
  <si>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</si>
  <si>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</si>
  <si>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</si>
  <si>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</si>
  <si>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</si>
  <si>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</si>
  <si>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</si>
  <si>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</si>
  <si>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</si>
  <si>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</si>
  <si>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</si>
  <si>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</si>
  <si>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</si>
  <si>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</si>
  <si>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</si>
  <si>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</si>
  <si>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</si>
  <si>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</si>
  <si>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</si>
  <si>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</si>
  <si>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</si>
  <si>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</si>
  <si>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</si>
  <si>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</si>
  <si>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</si>
  <si>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</si>
  <si>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Válvula esfera passagem plena, extremidades rosqueáveis, corpo aço carbono fundido, esfera aço inox, DN= 1.1/4´, classe 150lbs p/vapor, 600lbs p/água, óleo e gás</t>
  </si>
  <si>
    <t>O.04.000.064080</t>
  </si>
  <si>
    <t>Válvula esfera passagem plena, extremidades rosqueáveis, corpo em aço carbono fundido, esfera em aço inoxidável, DN= 1/2´, classe 150lbs para vapor, 600lbs para água, óleo e gás</t>
  </si>
  <si>
    <t>O.04.000.064081</t>
  </si>
  <si>
    <t>Válvula esfera passagem plena, extremidades rosqueáveis, corpo aço carbono fundido, esfera aço inox, DN= 3/4´, classe 150lbs para vapor, 600lbs para água, óleo e gás</t>
  </si>
  <si>
    <t>O.04.000.064082</t>
  </si>
  <si>
    <t>Válvula esfera passagem plena, extremidades rosqueáveis, corpo aço carbono fundido, esfera aço inox, DN= 1´, classe 150lbs para vapor, 600lbs para água, óleo e gás</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</si>
  <si>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</si>
  <si>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</si>
  <si>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</si>
  <si>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</si>
  <si>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</si>
  <si>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</si>
  <si>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</si>
  <si>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</si>
  <si>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</si>
  <si>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</si>
  <si>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</si>
  <si>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</si>
  <si>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</si>
  <si>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</si>
  <si>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</si>
  <si>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</si>
  <si>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</si>
  <si>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</si>
  <si>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</si>
  <si>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</si>
  <si>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</si>
  <si>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diâmetro_x000D_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</si>
  <si>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</si>
  <si>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</si>
  <si>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</si>
  <si>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</si>
  <si>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</si>
  <si>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</si>
  <si>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O.05.000.036507</t>
  </si>
  <si>
    <t>Tampão em ferro dúctil de Ø 600mm, classe 125 (ruptura &gt;125 kN), conforme NBR 10160/2005</t>
  </si>
  <si>
    <t>O.05.000.036508</t>
  </si>
  <si>
    <t>Tampão em ferro dúctil, de Ø 600mm, classe 250 (ruptura &gt;250 kN), conforme NBR 10160/2005</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</si>
  <si>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</si>
  <si>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</si>
  <si>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</si>
  <si>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</si>
  <si>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</si>
  <si>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</si>
  <si>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</si>
  <si>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</si>
  <si>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</si>
  <si>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</si>
  <si>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</si>
  <si>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</si>
  <si>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</si>
  <si>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</si>
  <si>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</si>
  <si>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</si>
  <si>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</si>
  <si>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</si>
  <si>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</si>
  <si>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</si>
  <si>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</si>
  <si>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</si>
  <si>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</si>
  <si>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</si>
  <si>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</si>
  <si>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</si>
  <si>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</si>
  <si>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</si>
  <si>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</si>
  <si>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</si>
  <si>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</si>
  <si>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</si>
  <si>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</si>
  <si>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</si>
  <si>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</si>
  <si>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</si>
  <si>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</si>
  <si>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</si>
  <si>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</si>
  <si>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</si>
  <si>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</si>
  <si>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</si>
  <si>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</si>
  <si>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</si>
  <si>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</si>
  <si>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</si>
  <si>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</si>
  <si>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</si>
  <si>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</si>
  <si>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</si>
  <si>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</si>
  <si>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</si>
  <si>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</si>
  <si>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</si>
  <si>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</si>
  <si>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</si>
  <si>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</si>
  <si>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</si>
  <si>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</si>
  <si>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</si>
  <si>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</si>
  <si>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</si>
  <si>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</si>
  <si>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</si>
  <si>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</si>
  <si>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</si>
  <si>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</si>
  <si>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</si>
  <si>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</si>
  <si>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</si>
  <si>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</si>
  <si>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</si>
  <si>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</si>
  <si>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</si>
  <si>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</si>
  <si>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</si>
  <si>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</si>
  <si>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</si>
  <si>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</si>
  <si>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</si>
  <si>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</si>
  <si>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</si>
  <si>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</si>
  <si>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</si>
  <si>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</si>
  <si>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</si>
  <si>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</si>
  <si>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</si>
  <si>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</si>
  <si>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</si>
  <si>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</si>
  <si>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</si>
  <si>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</si>
  <si>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</si>
  <si>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</si>
  <si>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</si>
  <si>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</si>
  <si>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</si>
  <si>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</si>
  <si>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</si>
  <si>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</si>
  <si>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</si>
  <si>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</si>
  <si>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</si>
  <si>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</si>
  <si>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</si>
  <si>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</si>
  <si>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</si>
  <si>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</si>
  <si>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</si>
  <si>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</si>
  <si>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</si>
  <si>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</si>
  <si>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</si>
  <si>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</si>
  <si>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</si>
  <si>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</si>
  <si>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</si>
  <si>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</si>
  <si>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</si>
  <si>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</si>
  <si>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</si>
  <si>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</si>
  <si>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</si>
  <si>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</si>
  <si>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</si>
  <si>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</si>
  <si>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</si>
  <si>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</si>
  <si>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</si>
  <si>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</si>
  <si>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</si>
  <si>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</si>
  <si>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</si>
  <si>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</si>
  <si>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</si>
  <si>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</si>
  <si>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</si>
  <si>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</si>
  <si>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</si>
  <si>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</si>
  <si>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</si>
  <si>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</si>
  <si>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</si>
  <si>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</si>
  <si>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</si>
  <si>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</si>
  <si>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</si>
  <si>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</si>
  <si>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</si>
  <si>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</si>
  <si>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</si>
  <si>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</si>
  <si>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</si>
  <si>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</si>
  <si>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</si>
  <si>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</si>
  <si>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</si>
  <si>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</si>
  <si>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</si>
  <si>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</si>
  <si>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</si>
  <si>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</si>
  <si>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</si>
  <si>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</si>
  <si>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</si>
  <si>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</si>
  <si>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</si>
  <si>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</si>
  <si>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</si>
  <si>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</si>
  <si>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</si>
  <si>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</si>
  <si>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</si>
  <si>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</si>
  <si>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</si>
  <si>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</si>
  <si>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</si>
  <si>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</si>
  <si>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</si>
  <si>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</si>
  <si>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</si>
  <si>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</si>
  <si>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</si>
  <si>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</si>
  <si>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</si>
  <si>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</si>
  <si>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</si>
  <si>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</si>
  <si>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</si>
  <si>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</si>
  <si>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</si>
  <si>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</si>
  <si>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</si>
  <si>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</si>
  <si>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</si>
  <si>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</si>
  <si>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</si>
  <si>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</si>
  <si>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</si>
  <si>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</si>
  <si>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</si>
  <si>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</si>
  <si>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</si>
  <si>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</si>
  <si>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</si>
  <si>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</si>
  <si>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</si>
  <si>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</si>
  <si>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</si>
  <si>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</si>
  <si>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</si>
  <si>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</si>
  <si>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</si>
  <si>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</si>
  <si>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</si>
  <si>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</si>
  <si>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</si>
  <si>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</si>
  <si>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</si>
  <si>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</si>
  <si>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</si>
  <si>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</si>
  <si>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</si>
  <si>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</si>
  <si>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</si>
  <si>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</si>
  <si>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</si>
  <si>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</si>
  <si>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</si>
  <si>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</si>
  <si>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</si>
  <si>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</si>
  <si>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</si>
  <si>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</si>
  <si>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</si>
  <si>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</si>
  <si>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</si>
  <si>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</si>
  <si>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</si>
  <si>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</si>
  <si>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</si>
  <si>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</si>
  <si>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</si>
  <si>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</si>
  <si>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</si>
  <si>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</si>
  <si>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</si>
  <si>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</si>
  <si>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</si>
  <si>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</si>
  <si>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</si>
  <si>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</si>
  <si>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</si>
  <si>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</si>
  <si>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</si>
  <si>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</si>
  <si>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</si>
  <si>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</si>
  <si>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</si>
  <si>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</si>
  <si>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</si>
  <si>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</si>
  <si>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</si>
  <si>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</si>
  <si>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</si>
  <si>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</si>
  <si>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</si>
  <si>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</si>
  <si>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</si>
  <si>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</si>
  <si>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</si>
  <si>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</si>
  <si>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</si>
  <si>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</si>
  <si>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</si>
  <si>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</si>
  <si>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</si>
  <si>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</si>
  <si>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</si>
  <si>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</si>
  <si>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O.05.000.063504</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</si>
  <si>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</si>
  <si>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</si>
  <si>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</si>
  <si>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</si>
  <si>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</si>
  <si>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</si>
  <si>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</si>
  <si>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</si>
  <si>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</si>
  <si>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</si>
  <si>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</si>
  <si>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</si>
  <si>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</si>
  <si>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</si>
  <si>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</si>
  <si>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</si>
  <si>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</si>
  <si>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</si>
  <si>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</si>
  <si>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</si>
  <si>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</si>
  <si>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</si>
  <si>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</si>
  <si>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</si>
  <si>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</si>
  <si>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</si>
  <si>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</si>
  <si>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</si>
  <si>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</si>
  <si>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</si>
  <si>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</si>
  <si>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</si>
  <si>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</si>
  <si>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</si>
  <si>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</si>
  <si>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</si>
  <si>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</si>
  <si>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Válvula esfera em aço carbono fundido, passagem plena, extremidades rosqueáveis, classe 300lbs para vapor saturado VMR Spirax Sarc - DN 2´, ou equivalente</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</si>
  <si>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</si>
  <si>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</si>
  <si>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</si>
  <si>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</si>
  <si>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</si>
  <si>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</si>
  <si>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</si>
  <si>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</si>
  <si>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</si>
  <si>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</si>
  <si>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</si>
  <si>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</si>
  <si>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</si>
  <si>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</si>
  <si>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</si>
  <si>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</si>
  <si>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</si>
  <si>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Grelha com malha quadriculada e requadro, em ferro fundido nodular de 50 x 100 x 4,5 cm</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</si>
  <si>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</si>
  <si>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</si>
  <si>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</si>
  <si>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</si>
  <si>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</si>
  <si>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</si>
  <si>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</si>
  <si>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</si>
  <si>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</si>
  <si>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</si>
  <si>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</si>
  <si>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</si>
  <si>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</si>
  <si>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</si>
  <si>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</si>
  <si>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Registro automático de entrada (RAU) em ferro dúctil com flange tipo ABNT ou ISO, classe PN-10, DN= 3´, haste em aço inoxidável AISI410</t>
  </si>
  <si>
    <t>O.05.000.090133</t>
  </si>
  <si>
    <t>Tampão ferro fundido com tampa articulada, de 400 x 600 mm, classe 15 (ruptura &gt; 1500 kg); ref. TA-40AR da Afer, TF-40 da Fuminas ou equivalente</t>
  </si>
  <si>
    <t>O.05.000.090427</t>
  </si>
  <si>
    <t>Grelha hemisférica em ferro fundido de 4´</t>
  </si>
  <si>
    <t>O.05.000.090496</t>
  </si>
  <si>
    <t>Grelha hemisférica em ferro fundido de 3´</t>
  </si>
  <si>
    <t>O.05.000.091139</t>
  </si>
  <si>
    <t>Grelha hemisférica em ferro fundido de 2´</t>
  </si>
  <si>
    <t>O.05.000.091171</t>
  </si>
  <si>
    <t>Grelha hemisférica em ferro fundido de 6´</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</si>
  <si>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</si>
  <si>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</si>
  <si>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</si>
  <si>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</si>
  <si>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</si>
  <si>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</si>
  <si>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</si>
  <si>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</si>
  <si>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</si>
  <si>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</si>
  <si>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</si>
  <si>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</si>
  <si>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</si>
  <si>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</si>
  <si>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</si>
  <si>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</si>
  <si>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</si>
  <si>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</si>
  <si>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</si>
  <si>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</si>
  <si>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</si>
  <si>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</si>
  <si>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</si>
  <si>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</si>
  <si>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</si>
  <si>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</si>
  <si>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</si>
  <si>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</si>
  <si>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</si>
  <si>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</si>
  <si>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</si>
  <si>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</si>
  <si>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</si>
  <si>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</si>
  <si>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</si>
  <si>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</si>
  <si>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</si>
  <si>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</si>
  <si>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</si>
  <si>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</si>
  <si>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</si>
  <si>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</si>
  <si>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</si>
  <si>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</si>
  <si>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</si>
  <si>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</si>
  <si>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</si>
  <si>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</si>
  <si>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</si>
  <si>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</si>
  <si>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</si>
  <si>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</si>
  <si>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</si>
  <si>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</si>
  <si>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</si>
  <si>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</si>
  <si>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</si>
  <si>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</si>
  <si>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</si>
  <si>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</si>
  <si>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</si>
  <si>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</si>
  <si>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</si>
  <si>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</si>
  <si>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</si>
  <si>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</si>
  <si>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</si>
  <si>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</si>
  <si>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</si>
  <si>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</si>
  <si>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</si>
  <si>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</si>
  <si>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</si>
  <si>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</si>
  <si>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</si>
  <si>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</si>
  <si>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</si>
  <si>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</si>
  <si>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</si>
  <si>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</si>
  <si>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</si>
  <si>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</si>
  <si>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</si>
  <si>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</si>
  <si>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</si>
  <si>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</si>
  <si>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</si>
  <si>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</si>
  <si>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</si>
  <si>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</si>
  <si>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</si>
  <si>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</si>
  <si>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</si>
  <si>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50kg GLP/hora, ref. 76510/2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</si>
  <si>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</si>
  <si>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</si>
  <si>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</si>
  <si>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</si>
  <si>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</si>
  <si>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</si>
  <si>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</si>
  <si>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</si>
  <si>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</si>
  <si>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</si>
  <si>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</si>
  <si>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</si>
  <si>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</si>
  <si>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</si>
  <si>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</si>
  <si>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</si>
  <si>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</si>
  <si>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</si>
  <si>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</si>
  <si>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</si>
  <si>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</si>
  <si>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</si>
  <si>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</si>
  <si>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</si>
  <si>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</si>
  <si>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</si>
  <si>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</si>
  <si>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</si>
  <si>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</si>
  <si>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</si>
  <si>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</si>
  <si>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</si>
  <si>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</si>
  <si>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</si>
  <si>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</si>
  <si>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</si>
  <si>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</si>
  <si>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</si>
  <si>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</si>
  <si>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</si>
  <si>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</si>
  <si>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</si>
  <si>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</si>
  <si>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</si>
  <si>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</si>
  <si>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</si>
  <si>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</si>
  <si>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</si>
  <si>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</si>
  <si>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</si>
  <si>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</si>
  <si>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</si>
  <si>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</si>
  <si>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</si>
  <si>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</si>
  <si>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</si>
  <si>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</si>
  <si>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</si>
  <si>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</si>
  <si>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</si>
  <si>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</si>
  <si>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</si>
  <si>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</si>
  <si>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</si>
  <si>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</si>
  <si>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</si>
  <si>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</si>
  <si>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</si>
  <si>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</si>
  <si>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</si>
  <si>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</si>
  <si>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</si>
  <si>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</si>
  <si>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</si>
  <si>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</si>
  <si>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</si>
  <si>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</si>
  <si>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</si>
  <si>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</si>
  <si>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Torneira de boia em cobre de 3/4´</t>
  </si>
  <si>
    <t>O.08.000.069516</t>
  </si>
  <si>
    <t>Torneira de boia em cobre de 1´</t>
  </si>
  <si>
    <t>O.08.000.069517</t>
  </si>
  <si>
    <t>Torneira de boia em cobre de 1 1/2´</t>
  </si>
  <si>
    <t>O.08.000.069518</t>
  </si>
  <si>
    <t>Torneira de boia em cobre de 2´</t>
  </si>
  <si>
    <t>O.08.000.069522</t>
  </si>
  <si>
    <t>Torneira de boia em cobre de 1 1/4´</t>
  </si>
  <si>
    <t>O.08.000.069523</t>
  </si>
  <si>
    <t>Torneira de boia em cobre de 2 1/2´</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</si>
  <si>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</si>
  <si>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</si>
  <si>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</si>
  <si>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</si>
  <si>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</si>
  <si>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</si>
  <si>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</si>
  <si>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</si>
  <si>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</si>
  <si>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</si>
  <si>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</si>
  <si>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</si>
  <si>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</si>
  <si>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</si>
  <si>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</si>
  <si>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</si>
  <si>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</si>
  <si>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</si>
  <si>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</si>
  <si>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</si>
  <si>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</si>
  <si>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</si>
  <si>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</si>
  <si>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</si>
  <si>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</si>
  <si>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</si>
  <si>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</si>
  <si>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</si>
  <si>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</si>
  <si>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</si>
  <si>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</si>
  <si>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</si>
  <si>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</si>
  <si>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</si>
  <si>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</si>
  <si>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</si>
  <si>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</si>
  <si>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</si>
  <si>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</si>
  <si>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</si>
  <si>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O.09.000.064023</t>
  </si>
  <si>
    <t>Válvula de retenção horizontal em bronze 4´</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</si>
  <si>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</si>
  <si>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</si>
  <si>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</si>
  <si>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</si>
  <si>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</si>
  <si>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</si>
  <si>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</si>
  <si>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</si>
  <si>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</si>
  <si>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</si>
  <si>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</si>
  <si>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</si>
  <si>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</si>
  <si>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</si>
  <si>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</si>
  <si>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</si>
  <si>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</si>
  <si>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</si>
  <si>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</si>
  <si>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</si>
  <si>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</si>
  <si>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</si>
  <si>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</si>
  <si>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</si>
  <si>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</si>
  <si>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</si>
  <si>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</si>
  <si>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</si>
  <si>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</si>
  <si>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</si>
  <si>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</si>
  <si>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</si>
  <si>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</si>
  <si>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</si>
  <si>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</si>
  <si>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</si>
  <si>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</si>
  <si>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</si>
  <si>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</si>
  <si>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</si>
  <si>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</si>
  <si>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</si>
  <si>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</si>
  <si>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</si>
  <si>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</si>
  <si>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</si>
  <si>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</si>
  <si>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</si>
  <si>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</si>
  <si>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</si>
  <si>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</si>
  <si>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</si>
  <si>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</si>
  <si>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</si>
  <si>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</si>
  <si>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</si>
  <si>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</si>
  <si>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</si>
  <si>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</si>
  <si>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</si>
  <si>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</si>
  <si>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</si>
  <si>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</si>
  <si>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</si>
  <si>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</si>
  <si>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</si>
  <si>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</si>
  <si>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</si>
  <si>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</si>
  <si>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</si>
  <si>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</si>
  <si>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</si>
  <si>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</si>
  <si>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</si>
  <si>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</si>
  <si>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</si>
  <si>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</si>
  <si>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Bacia sifonada de louça branca 6 litros; ref. linha Sabará ou Diamantina da Icasa, linha Ravena da Deca, ou equivalente</t>
  </si>
  <si>
    <t>O.10.000.065506</t>
  </si>
  <si>
    <t>Bacia turca de louça branca, 6 litros com sifão, linha Institucional da Celite ou equivalente</t>
  </si>
  <si>
    <t>O.10.000.065508</t>
  </si>
  <si>
    <t>Lavatório de louça, branco, com coluna de 46x56cm, ref. Icasa, Deca Ravena</t>
  </si>
  <si>
    <t>O.10.000.065509</t>
  </si>
  <si>
    <t>Lavatório de louça, sem coluna de 46 x 36 cm; ref. Icasa, Sabará, Deca Ravena</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</si>
  <si>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</si>
  <si>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</si>
  <si>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</si>
  <si>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</si>
  <si>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</si>
  <si>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</si>
  <si>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</si>
  <si>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</si>
  <si>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</si>
  <si>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</si>
  <si>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</si>
  <si>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</si>
  <si>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</si>
  <si>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</si>
  <si>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</si>
  <si>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</si>
  <si>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</si>
  <si>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</si>
  <si>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</si>
  <si>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</si>
  <si>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</si>
  <si>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</si>
  <si>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</si>
  <si>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</si>
  <si>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</si>
  <si>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</si>
  <si>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</si>
  <si>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</si>
  <si>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</si>
  <si>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</si>
  <si>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</si>
  <si>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</si>
  <si>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</si>
  <si>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</si>
  <si>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</si>
  <si>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</si>
  <si>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</si>
  <si>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</si>
  <si>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</si>
  <si>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</si>
  <si>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</si>
  <si>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</si>
  <si>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</si>
  <si>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</si>
  <si>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</si>
  <si>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</si>
  <si>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</si>
  <si>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</si>
  <si>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</si>
  <si>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</si>
  <si>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</si>
  <si>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</si>
  <si>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</si>
  <si>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</si>
  <si>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</si>
  <si>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</si>
  <si>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</si>
  <si>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</si>
  <si>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</si>
  <si>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</si>
  <si>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</si>
  <si>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</si>
  <si>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</si>
  <si>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</si>
  <si>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</si>
  <si>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</si>
  <si>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</si>
  <si>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</si>
  <si>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</si>
  <si>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ref.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</si>
  <si>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</si>
  <si>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</si>
  <si>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</si>
  <si>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</si>
  <si>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</si>
  <si>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</si>
  <si>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</si>
  <si>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</si>
  <si>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O.11.000.066004</t>
  </si>
  <si>
    <t>Torneira mesa para lavatório acionamento hidromecânico, com registro integrado regulador, latão cromado, DN 1/2´; ref. Decamatic 1170C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</si>
  <si>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</si>
  <si>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</si>
  <si>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</si>
  <si>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</si>
  <si>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</si>
  <si>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</si>
  <si>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</si>
  <si>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</si>
  <si>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</si>
  <si>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Torneira curta cromada de 1/2´ para tanque; ref. Chaveta 1126C da Metais Poly, linha C23 da Forusi ou equivalente</t>
  </si>
  <si>
    <t>O.11.000.066016</t>
  </si>
  <si>
    <t>Torneira curta cromada de 3/4´ para tanque; ref. Chaveta 1126C da Metais Poly, linha C23 da Forusi ou equivalente</t>
  </si>
  <si>
    <t>O.11.000.066018</t>
  </si>
  <si>
    <t>Torneira longa de 1/2´ ou 3/4´ para pia com arejador; ref. Spagna, 2159 C24 da Metais Poly, linha C23 da Forusi ou equivalente</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</si>
  <si>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</si>
  <si>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</si>
  <si>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</si>
  <si>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</si>
  <si>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</si>
  <si>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</si>
  <si>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</si>
  <si>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</si>
  <si>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O.11.000.066026</t>
  </si>
  <si>
    <t>Torneira de mesa para lavatório compacta, acionamento hidromecânico, latão cromado, DN 1/2´; ref. Presmatic ou equivalente</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</si>
  <si>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</si>
  <si>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</si>
  <si>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</si>
  <si>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</si>
  <si>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</si>
  <si>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</si>
  <si>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</si>
  <si>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</si>
  <si>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</si>
  <si>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</si>
  <si>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</si>
  <si>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</si>
  <si>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</si>
  <si>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</si>
  <si>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</si>
  <si>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Torneira de mesa (de metal) com bica móvel e arejador, de 1/2´ ou 3/4´, ref. Docol/00111506 ou equivalente</t>
  </si>
  <si>
    <t>O.11.000.066063</t>
  </si>
  <si>
    <t>Torneira de acionamento restrito em latão cromado, registro 1/2' com adaptador para 3/4', ref. comercial 20000806 da Docol ou equivalente</t>
  </si>
  <si>
    <t>O.11.000.066064</t>
  </si>
  <si>
    <t>Torneira de parede p/lavatório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</si>
  <si>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</si>
  <si>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</si>
  <si>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</si>
  <si>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</si>
  <si>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</si>
  <si>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Torneira de mesa para lavatório acionamento hidromecânico com alavanca, registro integrado regulador de vazão, latão cromado, ref. linha DocolMatc 185106 da Docol</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</si>
  <si>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</si>
  <si>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</si>
  <si>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</si>
  <si>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</si>
  <si>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</si>
  <si>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</si>
  <si>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</si>
  <si>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</si>
  <si>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</si>
  <si>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</si>
  <si>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</si>
  <si>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Regulador de pressão, estágio único 12kg/h, ref. 76511- Aliança</t>
  </si>
  <si>
    <t>O.11.000.068511</t>
  </si>
  <si>
    <t>Regulador de alta pressão, vazão 90kg, mod.76510/3 da Aliança</t>
  </si>
  <si>
    <t>O.11.000.068513</t>
  </si>
  <si>
    <t>Regulador para gás, industrial vazão 12kg/h, 2º estágio, ref. 76511/1 Aliança</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</si>
  <si>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</si>
  <si>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</si>
  <si>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</si>
  <si>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</si>
  <si>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</si>
  <si>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</si>
  <si>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</si>
  <si>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</si>
  <si>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</si>
  <si>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</si>
  <si>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</si>
  <si>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</si>
  <si>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</si>
  <si>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</si>
  <si>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</si>
  <si>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</si>
  <si>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</si>
  <si>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</si>
  <si>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</si>
  <si>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</si>
  <si>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</si>
  <si>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</si>
  <si>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</si>
  <si>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Anel de borracha EPDM de 50 mm (2´), para tubulação em ferro fundido, ref. AFLEX Saint Gobain</t>
  </si>
  <si>
    <t>O.12.000.061115</t>
  </si>
  <si>
    <t>Anel de borracha EPDM de 75 mm (3´), para tubulação em ferro fundido, ref. AFLEX Saint Gobain</t>
  </si>
  <si>
    <t>O.12.000.061116</t>
  </si>
  <si>
    <t>Anel de borracha EPDM de 100 mm (4´), para tubulação em ferro fundido, ref. AFLEX Saint Gobain</t>
  </si>
  <si>
    <t>O.12.000.062671</t>
  </si>
  <si>
    <t>Anel borracha para tubo PVC 50mm (2´)</t>
  </si>
  <si>
    <t>O.12.000.062672</t>
  </si>
  <si>
    <t>Anel borracha para tubo PVC 75mm (3´)</t>
  </si>
  <si>
    <t>O.12.000.062673</t>
  </si>
  <si>
    <t>Anel borracha para tubo PVC 100mm (4´)</t>
  </si>
  <si>
    <t>O.12.000.062674</t>
  </si>
  <si>
    <t>Anel borracha para tubo PVC 150mm (6´)</t>
  </si>
  <si>
    <t>O.12.000.063510</t>
  </si>
  <si>
    <t>Arruela de borracha para flange, diâmetro 50mm</t>
  </si>
  <si>
    <t>O.12.000.064109</t>
  </si>
  <si>
    <t>Filtro de pressão em ABS para 360 l/h, ref. Cuno / Aqualar APL230 AP200LE</t>
  </si>
  <si>
    <t>O.12.000.064504</t>
  </si>
  <si>
    <t>Sifão sanfonado universal de 1´ x 40mm e 50mm, ref. SSU e SSU40 da Astra</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</si>
  <si>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</si>
  <si>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</si>
  <si>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</si>
  <si>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</si>
  <si>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</si>
  <si>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</si>
  <si>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</si>
  <si>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</si>
  <si>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</si>
  <si>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</si>
  <si>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</si>
  <si>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</si>
  <si>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</si>
  <si>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</si>
  <si>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</si>
  <si>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</si>
  <si>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</si>
  <si>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</si>
  <si>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</si>
  <si>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</si>
  <si>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</si>
  <si>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Tubo de ligação em cobre acabamento cromado para mictório DN= 1/2´, comprimento 20 ou 30cm, ref. VLC 454 ou VLC 456 Esteves</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</si>
  <si>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</si>
  <si>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</si>
  <si>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</si>
  <si>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</si>
  <si>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</si>
  <si>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</si>
  <si>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</si>
  <si>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</si>
  <si>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</si>
  <si>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</si>
  <si>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</si>
  <si>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</si>
  <si>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</si>
  <si>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</si>
  <si>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</si>
  <si>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Anel borracha expansão para ligação em bacia sifonada, 100 mm (4´)</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</si>
  <si>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</si>
  <si>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</si>
  <si>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</si>
  <si>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</si>
  <si>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</si>
  <si>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</si>
  <si>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</si>
  <si>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</si>
  <si>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</si>
  <si>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</si>
  <si>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</si>
  <si>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</si>
  <si>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</si>
  <si>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</si>
  <si>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</si>
  <si>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</si>
  <si>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</si>
  <si>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</si>
  <si>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</si>
  <si>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</si>
  <si>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</si>
  <si>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</si>
  <si>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</si>
  <si>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</si>
  <si>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</si>
  <si>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</si>
  <si>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</si>
  <si>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</si>
  <si>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</si>
  <si>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</si>
  <si>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</si>
  <si>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</si>
  <si>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</si>
  <si>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</si>
  <si>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</si>
  <si>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</si>
  <si>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</si>
  <si>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</si>
  <si>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</si>
  <si>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</si>
  <si>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</si>
  <si>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</si>
  <si>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</si>
  <si>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</si>
  <si>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</si>
  <si>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</si>
  <si>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</si>
  <si>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</si>
  <si>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</si>
  <si>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</si>
  <si>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</si>
  <si>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</si>
  <si>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</si>
  <si>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</si>
  <si>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</si>
  <si>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</si>
  <si>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</si>
  <si>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</si>
  <si>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</si>
  <si>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</si>
  <si>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</si>
  <si>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</si>
  <si>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</si>
  <si>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</si>
  <si>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</si>
  <si>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</si>
  <si>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</si>
  <si>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</si>
  <si>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</si>
  <si>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</si>
  <si>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</si>
  <si>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</si>
  <si>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</si>
  <si>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</si>
  <si>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</si>
  <si>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</si>
  <si>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</si>
  <si>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</si>
  <si>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</si>
  <si>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</si>
  <si>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</si>
  <si>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</si>
  <si>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</si>
  <si>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</si>
  <si>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</si>
  <si>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</si>
  <si>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</si>
  <si>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</si>
  <si>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</si>
  <si>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</si>
  <si>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</si>
  <si>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</si>
  <si>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</si>
  <si>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</si>
  <si>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</si>
  <si>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</si>
  <si>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</si>
  <si>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</si>
  <si>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</si>
  <si>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pré-moldada de concreto, diâmetro externo de 2,50m, com 2 aberturas de inspeção (para fossa séptica)</t>
  </si>
  <si>
    <t>O.13.000.060250</t>
  </si>
  <si>
    <t>Tampão pré-moldado de concreto armado, diâmetro externo de 2,00 m, com 1 inspeção 0,60 cm se necessário (para sumidouro)</t>
  </si>
  <si>
    <t>O.13.000.060251</t>
  </si>
  <si>
    <t>Anel pré-moldado em concreto armado, liso ou perfurado, diâmetro externo de 2,0 m, h= 0,50 m</t>
  </si>
  <si>
    <t>O.13.000.091172</t>
  </si>
  <si>
    <t>Anel pré-moldado em concreto, diâmetro externo de 3,00 m, h= 0,50 m</t>
  </si>
  <si>
    <t>O.13.000.091262</t>
  </si>
  <si>
    <t>Tubo de concreto (PA-2) DN= 1500mm</t>
  </si>
  <si>
    <t>O.15.000.062636</t>
  </si>
  <si>
    <t>Purificador de pressão elétrico em chapa eletrozincado e tampo em aço inoxidável 304 escovado e ralo sifonado, capacidade de fornecimento de água gelada 2,75 L/h; sistema duplo de filtração integrado com filtros Pré C+3 e C+5; ref. PDF 100 da IBBL ou equ</t>
  </si>
  <si>
    <t>O.15.000.062637</t>
  </si>
  <si>
    <t>Purificador de pressão elétrico em chapa eletrozincado e tampo em aço inoxidável 304 escovado e ralo sifonado, com 2 torneiras, capacidade de fornecimento de água gelada 7,2 L/h; sistema duplo de filtração integrado com filtros Pré C+3 e C+5; ref. PDF 30</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</si>
  <si>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</si>
  <si>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</si>
  <si>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</si>
  <si>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e tampo em aço inoxidável 304, com 3 torneiras de pressão em latão cromado, capacidade de refrigeração de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</si>
  <si>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</si>
  <si>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</si>
  <si>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</si>
  <si>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</si>
  <si>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</si>
  <si>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</si>
  <si>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</si>
  <si>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</si>
  <si>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</si>
  <si>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</si>
  <si>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</si>
  <si>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</si>
  <si>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</si>
  <si>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</si>
  <si>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</si>
  <si>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</si>
  <si>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</si>
  <si>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</si>
  <si>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</si>
  <si>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</si>
  <si>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</si>
  <si>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</si>
  <si>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</si>
  <si>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</si>
  <si>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</si>
  <si>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</si>
  <si>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</si>
  <si>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</si>
  <si>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</si>
  <si>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</si>
  <si>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</si>
  <si>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</si>
  <si>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</si>
  <si>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</si>
  <si>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</si>
  <si>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</si>
  <si>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</si>
  <si>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</si>
  <si>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</si>
  <si>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Grelha com calha e cesto coletor para piso, em aço inox com 15cm de largura</t>
  </si>
  <si>
    <t>O.15.000.067556</t>
  </si>
  <si>
    <t>Grelha com calha e cesto coletor para piso, em aço inoxidável com 20cm de largura</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</si>
  <si>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</si>
  <si>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</si>
  <si>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</si>
  <si>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</si>
  <si>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</si>
  <si>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</si>
  <si>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</si>
  <si>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quebra-vidro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</si>
  <si>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</si>
  <si>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</si>
  <si>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</si>
  <si>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</si>
  <si>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</si>
  <si>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</si>
  <si>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</si>
  <si>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</si>
  <si>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</si>
  <si>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</si>
  <si>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</si>
  <si>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</si>
  <si>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</si>
  <si>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</si>
  <si>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</si>
  <si>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</si>
  <si>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</si>
  <si>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</si>
  <si>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</si>
  <si>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</si>
  <si>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</si>
  <si>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</si>
  <si>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</si>
  <si>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</si>
  <si>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</si>
  <si>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</si>
  <si>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</si>
  <si>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</si>
  <si>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</si>
  <si>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</si>
  <si>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</si>
  <si>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</si>
  <si>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</si>
  <si>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</si>
  <si>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</si>
  <si>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</si>
  <si>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</si>
  <si>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</si>
  <si>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</si>
  <si>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</si>
  <si>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</si>
  <si>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</si>
  <si>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</si>
  <si>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</si>
  <si>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</si>
  <si>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</si>
  <si>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</si>
  <si>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</si>
  <si>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</si>
  <si>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</si>
  <si>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</si>
  <si>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</si>
  <si>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</si>
  <si>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</si>
  <si>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</si>
  <si>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</si>
  <si>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</si>
  <si>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</si>
  <si>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</si>
  <si>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</si>
  <si>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</si>
  <si>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</si>
  <si>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</si>
  <si>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</si>
  <si>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</si>
  <si>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</si>
  <si>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</si>
  <si>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</si>
  <si>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</si>
  <si>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</si>
  <si>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Termômetro bimetálico mostrador tipo relógio circular, com diâmetro de 4´, escala de 0°C até 100°C; referência HTA-100-100 Hygro-Therm ou equivalente</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</si>
  <si>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</si>
  <si>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</si>
  <si>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</si>
  <si>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</si>
  <si>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O.17.000.047526</t>
  </si>
  <si>
    <t>Conjunto misturador para até 16 duchas, com 02 aquecedores REU304UBRS de 35,5L/min., 2 válvulas, 1 bomba, 1 quadro comando, ref. SME-2 Rinnai ou equivalente</t>
  </si>
  <si>
    <t>O.17.000.047527</t>
  </si>
  <si>
    <t>Conjunto misturador para até 24 duchas, com 03 aquecedores REU304UBRS de 35,5L/min., 4 válvulas, 1 bomba, 1 quadro comando, ref. SME-3 Rinnai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</si>
  <si>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</si>
  <si>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</si>
  <si>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</si>
  <si>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</si>
  <si>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</si>
  <si>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</si>
  <si>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</si>
  <si>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Controlador diferencial de temperatura para sistema de aquecimento solar, ref. Anasol ou equivalente</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</si>
  <si>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</si>
  <si>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</si>
  <si>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</si>
  <si>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</si>
  <si>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</si>
  <si>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</si>
  <si>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</si>
  <si>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</si>
  <si>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</si>
  <si>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Reservatório em polietileno, com tampa de rosca, capacidade de 1.000 litros, ref. Acqualimp, Fortlev, Tigre ou equivalente</t>
  </si>
  <si>
    <t>O.18.000.065002</t>
  </si>
  <si>
    <t>Reservatório em polietileno, com tampa de rosca, capacidade de 500 litros, ref. Acqualimp, Fortlev, Tigre ou equivalente</t>
  </si>
  <si>
    <t>O.18.000.065003</t>
  </si>
  <si>
    <t>Reservatório em poliester reforçado de fibra vidro, capacidade de 15.000 litros</t>
  </si>
  <si>
    <t>O.18.000.065008</t>
  </si>
  <si>
    <t>Reservatório em poliester reforçado de fibra vidro, capacidade de 1.000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</si>
  <si>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</si>
  <si>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</si>
  <si>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</si>
  <si>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</si>
  <si>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</si>
  <si>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</si>
  <si>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</si>
  <si>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</si>
  <si>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</si>
  <si>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</si>
  <si>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</si>
  <si>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</si>
  <si>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</si>
  <si>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</si>
  <si>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</si>
  <si>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Chapa em poliester reforçado com fibra de vidro PRFV (stop log) de 0,45 x 0,50 m, com espessura de 10 mm; ref. Sigma, Inccer, Sanecomfibra ou equivalente</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</si>
  <si>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</si>
  <si>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</si>
  <si>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</si>
  <si>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</si>
  <si>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</si>
  <si>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</si>
  <si>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</si>
  <si>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</si>
  <si>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</si>
  <si>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</si>
  <si>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</si>
  <si>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</si>
  <si>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</si>
  <si>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</si>
  <si>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</si>
  <si>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</si>
  <si>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</si>
  <si>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</si>
  <si>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</si>
  <si>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</si>
  <si>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</si>
  <si>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</si>
  <si>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</si>
  <si>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</si>
  <si>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</si>
  <si>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</si>
  <si>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</si>
  <si>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</si>
  <si>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</si>
  <si>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</si>
  <si>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</si>
  <si>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</si>
  <si>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</si>
  <si>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</si>
  <si>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</si>
  <si>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</si>
  <si>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</si>
  <si>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</si>
  <si>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</si>
  <si>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</si>
  <si>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</si>
  <si>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</si>
  <si>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</si>
  <si>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</si>
  <si>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</si>
  <si>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</si>
  <si>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</si>
  <si>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</si>
  <si>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</si>
  <si>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</si>
  <si>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</si>
  <si>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</si>
  <si>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</si>
  <si>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</si>
  <si>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</si>
  <si>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</si>
  <si>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</si>
  <si>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</si>
  <si>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</si>
  <si>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</si>
  <si>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</si>
  <si>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</si>
  <si>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</si>
  <si>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</si>
  <si>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</si>
  <si>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</si>
  <si>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</si>
  <si>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</si>
  <si>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</si>
  <si>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</si>
  <si>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</si>
  <si>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</si>
  <si>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</si>
  <si>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</si>
  <si>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</si>
  <si>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</si>
  <si>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</si>
  <si>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</si>
  <si>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</si>
  <si>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</si>
  <si>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</si>
  <si>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</si>
  <si>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</si>
  <si>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</si>
  <si>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</si>
  <si>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</si>
  <si>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</si>
  <si>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</si>
  <si>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</si>
  <si>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</si>
  <si>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</si>
  <si>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</si>
  <si>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</si>
  <si>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</si>
  <si>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</si>
  <si>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</si>
  <si>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</si>
  <si>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</si>
  <si>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</si>
  <si>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</si>
  <si>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</si>
  <si>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</si>
  <si>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</si>
  <si>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</si>
  <si>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</si>
  <si>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</si>
  <si>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</si>
  <si>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</si>
  <si>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</si>
  <si>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</si>
  <si>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</si>
  <si>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</si>
  <si>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</si>
  <si>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</si>
  <si>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</si>
  <si>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</si>
  <si>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</si>
  <si>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</si>
  <si>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</si>
  <si>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</si>
  <si>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</si>
  <si>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</si>
  <si>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</si>
  <si>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</si>
  <si>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</si>
  <si>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</si>
  <si>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</si>
  <si>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</si>
  <si>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</si>
  <si>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</si>
  <si>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</si>
  <si>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</si>
  <si>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</si>
  <si>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</si>
  <si>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</si>
  <si>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</si>
  <si>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</si>
  <si>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</si>
  <si>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</si>
  <si>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</si>
  <si>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</si>
  <si>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</si>
  <si>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</si>
  <si>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</si>
  <si>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</si>
  <si>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</si>
  <si>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</si>
  <si>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</si>
  <si>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</si>
  <si>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</si>
  <si>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</si>
  <si>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</si>
  <si>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</si>
  <si>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</si>
  <si>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</si>
  <si>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</si>
  <si>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</si>
  <si>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</si>
  <si>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</si>
  <si>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</si>
  <si>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</si>
  <si>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</si>
  <si>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</si>
  <si>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</si>
  <si>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</si>
  <si>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</si>
  <si>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</si>
  <si>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</si>
  <si>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</si>
  <si>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</si>
  <si>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</si>
  <si>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</si>
  <si>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</si>
  <si>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</si>
  <si>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</si>
  <si>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</si>
  <si>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</si>
  <si>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</si>
  <si>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</si>
  <si>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</si>
  <si>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</si>
  <si>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</si>
  <si>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</si>
  <si>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</si>
  <si>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</si>
  <si>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</si>
  <si>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</si>
  <si>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</si>
  <si>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</si>
  <si>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</si>
  <si>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</si>
  <si>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</si>
  <si>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</si>
  <si>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</si>
  <si>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</si>
  <si>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</si>
  <si>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</si>
  <si>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</si>
  <si>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</si>
  <si>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</si>
  <si>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</si>
  <si>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</si>
  <si>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</si>
  <si>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</si>
  <si>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</si>
  <si>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</si>
  <si>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</si>
  <si>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</si>
  <si>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</si>
  <si>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</si>
  <si>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</si>
  <si>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</si>
  <si>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</si>
  <si>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</si>
  <si>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</si>
  <si>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</si>
  <si>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Cruzeta reforçada em ferro galvanizado para fixação de 4 projetores, externo; ref. TC 714/R Tropico ou equivalente</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</si>
  <si>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</si>
  <si>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</si>
  <si>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</si>
  <si>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</si>
  <si>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</si>
  <si>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</si>
  <si>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</si>
  <si>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</si>
  <si>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</si>
  <si>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</si>
  <si>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</si>
  <si>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</si>
  <si>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</si>
  <si>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</si>
  <si>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</si>
  <si>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</si>
  <si>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</si>
  <si>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</si>
  <si>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</si>
  <si>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</si>
  <si>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</si>
  <si>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</si>
  <si>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</si>
  <si>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</si>
  <si>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</si>
  <si>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</si>
  <si>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</si>
  <si>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</si>
  <si>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</si>
  <si>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</si>
  <si>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</si>
  <si>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</si>
  <si>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</si>
  <si>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</si>
  <si>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</si>
  <si>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</si>
  <si>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</si>
  <si>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</si>
  <si>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</si>
  <si>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</si>
  <si>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</si>
  <si>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</si>
  <si>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</si>
  <si>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</si>
  <si>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</si>
  <si>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</si>
  <si>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</si>
  <si>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</si>
  <si>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</si>
  <si>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</si>
  <si>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</si>
  <si>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</si>
  <si>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</si>
  <si>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</si>
  <si>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</si>
  <si>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</si>
  <si>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</si>
  <si>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</si>
  <si>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</si>
  <si>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</si>
  <si>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</si>
  <si>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</si>
  <si>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</si>
  <si>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</si>
  <si>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</si>
  <si>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</si>
  <si>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</si>
  <si>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</si>
  <si>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</si>
  <si>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</si>
  <si>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</si>
  <si>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</si>
  <si>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</si>
  <si>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</si>
  <si>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</si>
  <si>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</si>
  <si>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</si>
  <si>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</si>
  <si>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</si>
  <si>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</si>
  <si>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</si>
  <si>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</si>
  <si>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</si>
  <si>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</si>
  <si>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</si>
  <si>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</si>
  <si>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</si>
  <si>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</si>
  <si>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</si>
  <si>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</si>
  <si>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</si>
  <si>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</si>
  <si>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</si>
  <si>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</si>
  <si>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</si>
  <si>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</si>
  <si>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</si>
  <si>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P.04.000.062206</t>
  </si>
  <si>
    <t>P.04.000.062207</t>
  </si>
  <si>
    <t>P.04.000.062208</t>
  </si>
  <si>
    <t>P.04.000.062210</t>
  </si>
  <si>
    <t>P.04.000.062211</t>
  </si>
  <si>
    <t>P.04.000.062212</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</si>
  <si>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</si>
  <si>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</si>
  <si>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</si>
  <si>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</si>
  <si>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</si>
  <si>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</si>
  <si>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</si>
  <si>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</si>
  <si>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</si>
  <si>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</si>
  <si>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</si>
  <si>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</si>
  <si>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</si>
  <si>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</si>
  <si>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</si>
  <si>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tomadas de energia, RJ, sobressalente, interruptor ou espelho de 3x30x40 / 3x40x40 / 3x30x60mm, ref. 3114PT Real Perfil ou equivalente</t>
  </si>
  <si>
    <t>P.04.000.062808</t>
  </si>
  <si>
    <t>Caixa de derivação, embutida ou externa, 3x30x40 / 3x40x40 / 3x30x60mm, para rodapé triplo</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</si>
  <si>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</si>
  <si>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</si>
  <si>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</si>
  <si>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</si>
  <si>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</si>
  <si>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</si>
  <si>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</si>
  <si>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</si>
  <si>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</si>
  <si>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</si>
  <si>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</si>
  <si>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</si>
  <si>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</si>
  <si>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</si>
  <si>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</si>
  <si>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</si>
  <si>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</si>
  <si>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</si>
  <si>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</si>
  <si>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</si>
  <si>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</si>
  <si>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</si>
  <si>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</si>
  <si>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</si>
  <si>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10m</t>
  </si>
  <si>
    <t>P.04.000.091362</t>
  </si>
  <si>
    <t>Poste telecônico reto em aço SAE 1010/1020 galvanizado a fogo, altura de 8,00m</t>
  </si>
  <si>
    <t>P.04.000.092151</t>
  </si>
  <si>
    <t>Cruzeta em aço carbono galvanizado, perfil ´L´, dimensões 8 x 75 x 2500 mm, ref. 400238 Romagnole ou equivalente</t>
  </si>
  <si>
    <t>P.04.000.092157</t>
  </si>
  <si>
    <t>Eletroduto metálico flexível de 3/4´, ref. Sealtubo da SPTF</t>
  </si>
  <si>
    <t>P.04.000.092158</t>
  </si>
  <si>
    <t>Eletroduto metálico flexível de 1´, ref. Sealtubo da SPTF</t>
  </si>
  <si>
    <t>P.04.000.092160</t>
  </si>
  <si>
    <t>Eletroduto metálico flexível de 2´, ref. Sealtubo da SPTF</t>
  </si>
  <si>
    <t>P.04.000.092172</t>
  </si>
  <si>
    <t>Poste telecônico reto em aço SAE 1010/1020 galvanizado a fogo, altura de 6,00m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</si>
  <si>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</si>
  <si>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</si>
  <si>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</si>
  <si>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</si>
  <si>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</si>
  <si>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</si>
  <si>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</si>
  <si>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</si>
  <si>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</si>
  <si>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</si>
  <si>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</si>
  <si>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</si>
  <si>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</si>
  <si>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</si>
  <si>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</si>
  <si>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</si>
  <si>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</si>
  <si>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</si>
  <si>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</si>
  <si>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</si>
  <si>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</si>
  <si>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</si>
  <si>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</si>
  <si>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</si>
  <si>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</si>
  <si>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</si>
  <si>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</si>
  <si>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P.07.000.045033</t>
  </si>
  <si>
    <t>Caixa tomada em poliamida para piso elevado com 4 alojamentos elétricos, até 8 alojamentos para telefonia e dados; ref. SPE-2702R da Sperone, CCT215E/CQT215E da Arcoplan ou equivalente</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</si>
  <si>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</si>
  <si>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</si>
  <si>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</si>
  <si>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</si>
  <si>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</si>
  <si>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</si>
  <si>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</si>
  <si>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</si>
  <si>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</si>
  <si>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</si>
  <si>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</si>
  <si>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</si>
  <si>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</si>
  <si>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</si>
  <si>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</si>
  <si>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</si>
  <si>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</si>
  <si>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</si>
  <si>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</si>
  <si>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Caixa em alumínio fundido a prova de tempo, umidade, gases, vapores e pó, tampa plana, de 200x200x200mm, ref. ER12 P/15 Telbra, CX/R12P-15 Conex, ou equivalente</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</si>
  <si>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</si>
  <si>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</si>
  <si>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</si>
  <si>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</si>
  <si>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</si>
  <si>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</si>
  <si>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</si>
  <si>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</si>
  <si>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</si>
  <si>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</si>
  <si>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</si>
  <si>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</si>
  <si>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</si>
  <si>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</si>
  <si>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Caixa em alumínio fundido à prova de tempo, umidade, gases, vapores e pó, com tampa plana, de 445 x 350 x 220 mm, ref. TMR/45GR da Telbra ou equivalente</t>
  </si>
  <si>
    <t>P.07.000.090886</t>
  </si>
  <si>
    <t>Caixa em alumínio fundido à prova de tempo, umidade, gases, vapores e pó, tampa plana, de 240x240x150mm, ref. ER12 P/22 Telbra, CX/R12P-22 Conex, ou equivalente</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</si>
  <si>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</si>
  <si>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</si>
  <si>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</si>
  <si>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</si>
  <si>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</si>
  <si>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</si>
  <si>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</si>
  <si>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</si>
  <si>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</si>
  <si>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</si>
  <si>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</si>
  <si>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</si>
  <si>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</si>
  <si>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</si>
  <si>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</si>
  <si>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</si>
  <si>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</si>
  <si>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</si>
  <si>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</si>
  <si>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</si>
  <si>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</si>
  <si>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</si>
  <si>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</si>
  <si>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</si>
  <si>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</si>
  <si>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</si>
  <si>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</si>
  <si>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</si>
  <si>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</si>
  <si>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</si>
  <si>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</si>
  <si>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</si>
  <si>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</si>
  <si>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</si>
  <si>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</si>
  <si>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</si>
  <si>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</si>
  <si>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</si>
  <si>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</si>
  <si>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</si>
  <si>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</si>
  <si>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</si>
  <si>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</si>
  <si>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</si>
  <si>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</si>
  <si>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</si>
  <si>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</si>
  <si>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</si>
  <si>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</si>
  <si>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</si>
  <si>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</si>
  <si>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</si>
  <si>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</si>
  <si>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</si>
  <si>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</si>
  <si>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</si>
  <si>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</si>
  <si>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</si>
  <si>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</si>
  <si>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</si>
  <si>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</si>
  <si>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</si>
  <si>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</si>
  <si>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</si>
  <si>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</si>
  <si>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</si>
  <si>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</si>
  <si>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</si>
  <si>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</si>
  <si>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</si>
  <si>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</si>
  <si>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</si>
  <si>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</si>
  <si>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</si>
  <si>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</si>
  <si>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</si>
  <si>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</si>
  <si>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</si>
  <si>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</si>
  <si>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</si>
  <si>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</si>
  <si>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</si>
  <si>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</si>
  <si>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</si>
  <si>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</si>
  <si>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</si>
  <si>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</si>
  <si>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</si>
  <si>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</si>
  <si>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</si>
  <si>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</si>
  <si>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</si>
  <si>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</si>
  <si>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</si>
  <si>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</si>
  <si>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</si>
  <si>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</si>
  <si>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</si>
  <si>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</si>
  <si>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</si>
  <si>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</si>
  <si>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</si>
  <si>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</si>
  <si>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</si>
  <si>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</si>
  <si>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</si>
  <si>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</si>
  <si>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</si>
  <si>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</si>
  <si>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</si>
  <si>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</si>
  <si>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</si>
  <si>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</si>
  <si>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</si>
  <si>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</si>
  <si>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</si>
  <si>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</si>
  <si>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</si>
  <si>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</si>
  <si>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</si>
  <si>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</si>
  <si>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</si>
  <si>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</si>
  <si>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</si>
  <si>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</si>
  <si>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</si>
  <si>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</si>
  <si>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</si>
  <si>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</si>
  <si>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</si>
  <si>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</si>
  <si>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</si>
  <si>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</si>
  <si>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</si>
  <si>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</si>
  <si>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</si>
  <si>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</si>
  <si>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</si>
  <si>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</si>
  <si>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</si>
  <si>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</si>
  <si>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</si>
  <si>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</si>
  <si>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</si>
  <si>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</si>
  <si>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</si>
  <si>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</si>
  <si>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</si>
  <si>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</si>
  <si>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Trilho eletrificado com 1 circuito alimentação em alumínio, para instalação spots, pintura na cor branco, ref. TRA Altrac mono da Altena</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</si>
  <si>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</si>
  <si>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</si>
  <si>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</si>
  <si>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</si>
  <si>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</si>
  <si>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</si>
  <si>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</si>
  <si>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</si>
  <si>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</si>
  <si>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</si>
  <si>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</si>
  <si>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</si>
  <si>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</si>
  <si>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</si>
  <si>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</si>
  <si>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</si>
  <si>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</si>
  <si>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</si>
  <si>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</si>
  <si>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</si>
  <si>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</si>
  <si>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 F/UTP de 2,0 a 3,0 m, RJ-45 / RJ-45 categoria 6A, ref. CM T568A/B fabricação Furukawa ou equivalente</t>
  </si>
  <si>
    <t>P.10.000.050020</t>
  </si>
  <si>
    <t>Cabo telefônico CTP-APL-G-50, com 10 pares de 0,50mm, em cobre nu, isolação em polietileno ou polipropileno, capa externa tipo APL, de acordo com especificação TELEBRÁS; ref. Furukawa, Pirelli ou equivalente</t>
  </si>
  <si>
    <t>P.10.000.050021</t>
  </si>
  <si>
    <t>Cabo telefônico CTP-APL-G-50, com 20 pares de 0,50mm, em cobre nu, isolação em polietileno ou polipropileno, capa externa tipo APL, de acordo com especificação TELEBRÁS; ref. Furukawa, Pirelli ou equivalente</t>
  </si>
  <si>
    <t>P.10.000.050023</t>
  </si>
  <si>
    <t>Cabo telefônico CTP-APL-G-50, com 50 pares de 0,50mm, em cobre nu,  isolação em polietileno ou polipropileno, capa externa tipo APL, de acordo com especificação TELEBRÁS; ref. Furukawa, Pirelli ou equivalente</t>
  </si>
  <si>
    <t>P.10.000.050026</t>
  </si>
  <si>
    <t>Cabo telefônico CTP-APL, com 10 pares de 0,65mm, em cobre nu, isolação em polietileno ou polipropileno, capa externa tipo APL, de acordo com especificação TELEBRÁS; ref. Furukawa, Pirelli ou equivalente</t>
  </si>
  <si>
    <t>P.10.000.050027</t>
  </si>
  <si>
    <t>Cabo telefônico CTP-APL, com 20 pares de 0,65mm, em cobre nu, isolação em polietileno ou polipropileno, capa externa tipo APL, de acordo com especificação TELEBRÁS; ref. Furukawa ou equivalente</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</si>
  <si>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</si>
  <si>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</si>
  <si>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</si>
  <si>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</si>
  <si>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</si>
  <si>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</si>
  <si>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</si>
  <si>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Cabo telefônico tipo CTP-APL-SN, com 10 pares de 0,50mm, em cobre estanhado, isolação em polietileno ou polipropileno, capa externa tipo APL, de acordo com especificação TELEBRÁS; ref. Furukawa, Pirelli ou equivalente</t>
  </si>
  <si>
    <t>P.10.000.090418</t>
  </si>
  <si>
    <t>Cabo telefônico tipo CI, com 10 pares de 0,50mm, em cobre eletrolítico estanhado, isolação em poliolefina não propagante à chama, capa externa em cloreto de polivinila PVC, de acordo com especificação TELEBRÁS; ref. Furukawa, Pirelli ou equivalente</t>
  </si>
  <si>
    <t>P.10.000.090419</t>
  </si>
  <si>
    <t>Cabo telefônico tipo CI, com 20 pares de 0,50mm, em cobre eletrolítico estanhado, isolação em poliolefina não propagante à chama, capa externa em cloreto de polivinila PVC, de acordo com especificação TELEBRÁS; ref. Furukawa, Pirelli ou equivalente</t>
  </si>
  <si>
    <t>P.10.000.090707</t>
  </si>
  <si>
    <t>Cabo telefônico tipo CI, com 50 pares de 0,50mm, em cobre eletrolítico estanhado, isolação em poliolefina não propagante à chama, capa externa em cloreto de polivinila PVC, de acordo com especificação TELEBRÁS; ref. Furukawa, Pirelli ou equivalente</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</si>
  <si>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</si>
  <si>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</si>
  <si>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</si>
  <si>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</si>
  <si>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</si>
  <si>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</si>
  <si>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P.10.000.091239</t>
  </si>
  <si>
    <t>Fio telefônico interno tipo FI 60, 1 par de 0,60mm de diâmetro, em cobre eletrolítico estanhado, isolação em cloredo de polivinila PVC, de acordo com especificação Telebrás</t>
  </si>
  <si>
    <t>P.10.000.091377</t>
  </si>
  <si>
    <t>Fio telefônico externo tipo FE-160, com diâmetro nominal de 1,60mm, isolação em polietileno (PE), de acordo com especificação Telebrás</t>
  </si>
  <si>
    <t>P.10.000.091379</t>
  </si>
  <si>
    <t>Cabo telefônico CTP-APL, com 20 pares de 0,50mm, isolação em polietileno ou polipropileno, capa externa tipo APL, de acordo com especificação TELEBRÁS; ref. Furukawa, Pirelli ou equivalente</t>
  </si>
  <si>
    <t>P.10.000.091381</t>
  </si>
  <si>
    <t>Cabo telefônico CTP-APL, com 50 pares de 0,50mm, em cobre nu, isolação em polietileno ou polipropileno, capa externa tipo APL, de acordo com especificação TELEBRÁS; ref. Furukawa, Pirelli ou equivalente</t>
  </si>
  <si>
    <t>P.10.000.091382</t>
  </si>
  <si>
    <t>Cabo telefônico CTP-APL, com 100 pares de 0,50mm, em cobre nu, isolação em polietileno ou polipropileno, capa externa tipo APL, de acordo com especificação TELEBRÁS; ref. Furukawa, Pirelli ou equivalente</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</si>
  <si>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</si>
  <si>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</si>
  <si>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</si>
  <si>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</si>
  <si>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</si>
  <si>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Cabo telefônico CTP-APL, com 50 pares de 0,65mm, em cobre nu, isolação em polietileno ou polipropileno, capa externa tipo APL, de acordo com especificação TELEBRÁS; ref. Furukawa, Pirelli ou equivalente</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</si>
  <si>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</si>
  <si>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</si>
  <si>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</si>
  <si>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</si>
  <si>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</si>
  <si>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</si>
  <si>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</si>
  <si>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</si>
  <si>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</si>
  <si>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</si>
  <si>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</si>
  <si>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</si>
  <si>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</si>
  <si>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</si>
  <si>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</si>
  <si>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</si>
  <si>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</si>
  <si>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</si>
  <si>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</si>
  <si>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</si>
  <si>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</si>
  <si>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</si>
  <si>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</si>
  <si>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</si>
  <si>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</si>
  <si>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</si>
  <si>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</si>
  <si>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</si>
  <si>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</si>
  <si>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</si>
  <si>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</si>
  <si>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</si>
  <si>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</si>
  <si>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</si>
  <si>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</si>
  <si>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</si>
  <si>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</si>
  <si>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</si>
  <si>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</si>
  <si>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</si>
  <si>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</si>
  <si>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</si>
  <si>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</si>
  <si>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</si>
  <si>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</si>
  <si>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</si>
  <si>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</si>
  <si>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</si>
  <si>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</si>
  <si>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</si>
  <si>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</si>
  <si>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</si>
  <si>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</si>
  <si>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</si>
  <si>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</si>
  <si>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</si>
  <si>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</si>
  <si>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</si>
  <si>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</si>
  <si>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</si>
  <si>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</si>
  <si>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</si>
  <si>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</si>
  <si>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</si>
  <si>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</si>
  <si>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</si>
  <si>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</si>
  <si>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</si>
  <si>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</si>
  <si>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</si>
  <si>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</si>
  <si>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</si>
  <si>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</si>
  <si>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</si>
  <si>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</si>
  <si>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</si>
  <si>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</si>
  <si>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</si>
  <si>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</si>
  <si>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</si>
  <si>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</si>
  <si>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</si>
  <si>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</si>
  <si>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</si>
  <si>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</si>
  <si>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</si>
  <si>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</si>
  <si>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</si>
  <si>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</si>
  <si>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</si>
  <si>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</si>
  <si>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</si>
  <si>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</si>
  <si>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</si>
  <si>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</si>
  <si>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</si>
  <si>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</si>
  <si>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</si>
  <si>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</si>
  <si>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</si>
  <si>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</si>
  <si>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</si>
  <si>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</si>
  <si>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</si>
  <si>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</si>
  <si>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</si>
  <si>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</si>
  <si>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</si>
  <si>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</si>
  <si>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</si>
  <si>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</si>
  <si>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</si>
  <si>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</si>
  <si>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</si>
  <si>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</si>
  <si>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</si>
  <si>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</si>
  <si>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</si>
  <si>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</si>
  <si>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</si>
  <si>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0,6 kV / 200 VA, 4AM4095</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</si>
  <si>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</si>
  <si>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</si>
  <si>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</si>
  <si>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</si>
  <si>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</si>
  <si>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</si>
  <si>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</si>
  <si>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</si>
  <si>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</si>
  <si>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</si>
  <si>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P.12.000.041042</t>
  </si>
  <si>
    <t>Transformador de corrente de 12,5VA, 2000-5A até 2500-5A, janela; ref. STB-816 da Sassi, SN157-0003556 da Soltran, LK-DP812 2000 da Lukma, 4NC5438-2CJ21 da Siemens ou equivalente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</si>
  <si>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</si>
  <si>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</si>
  <si>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</si>
  <si>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</si>
  <si>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</si>
  <si>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</si>
  <si>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</si>
  <si>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</si>
  <si>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</si>
  <si>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</si>
  <si>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</si>
  <si>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</si>
  <si>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</si>
  <si>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</si>
  <si>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</si>
  <si>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P.12.000.049751</t>
  </si>
  <si>
    <t>Supressor de surto monofásico, neutro-terra, In &gt; ou = 20 KA, Imax. de surto de 65 até 80 KA; ref. JSPD 165, SPM 165B da Eletromar, LK385 da Lukma ou equivalente</t>
  </si>
  <si>
    <t>P.12.000.049753</t>
  </si>
  <si>
    <t>Supressor de surto monofásico, Fase-Terra, In 4 a 11 kA, Imax. de surto de 12 até 15 kA, ref. 722.B.010.127 / 220 fabricação Clamper, DPS15275 fabricação Steck ou equivalente</t>
  </si>
  <si>
    <t>P.12.000.049754</t>
  </si>
  <si>
    <t>Supressor de surto monofásico, Fase-Terra, IN &gt; ou =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</si>
  <si>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</si>
  <si>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</si>
  <si>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</si>
  <si>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</si>
  <si>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</si>
  <si>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</si>
  <si>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</si>
  <si>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</si>
  <si>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</si>
  <si>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Dispositivo de proteção contra surto, classe 2, tipo cartuchos substituíveis (plug in), nível de proteção menor que 2,5 kV, 4 polos; 3F+N, 240V/415V, configuração de aterramento: TN-S, curva de ensaio: 8/20µs, In/Imax: 20kA/40kA; ref. 5SD7 464-1 da Sieme</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</si>
  <si>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</si>
  <si>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</si>
  <si>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</si>
  <si>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</si>
  <si>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</si>
  <si>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</si>
  <si>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</si>
  <si>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</si>
  <si>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</si>
  <si>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</si>
  <si>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</si>
  <si>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</si>
  <si>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</si>
  <si>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</si>
  <si>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</si>
  <si>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Suporte e variador de luminosidade rotativo até 1000W 127/220V, com placa, na cor branca ou marfim, ref. Linha Siena da Alumbra</t>
  </si>
  <si>
    <t>P.13.000.042203</t>
  </si>
  <si>
    <t>Tomada para telefone 4P padrão Telebras, c/placa</t>
  </si>
  <si>
    <t>P.13.000.042284</t>
  </si>
  <si>
    <t>Botão de comando duplo sem sinalização</t>
  </si>
  <si>
    <t>P.13.000.042285</t>
  </si>
  <si>
    <t>Placa com ou sem furo, em poliestireno de 4´x 2´, ref. modelo Silentoque da Pial ou equivalente</t>
  </si>
  <si>
    <t>P.13.000.042286</t>
  </si>
  <si>
    <t>Placa de 4´x 4´</t>
  </si>
  <si>
    <t>P.13.000.042289</t>
  </si>
  <si>
    <t>Botoeira comando liga-desliga sem sinalizador, ref. 3SB06 01-7BG Siemens ou equivalente</t>
  </si>
  <si>
    <t>P.13.000.042351</t>
  </si>
  <si>
    <t>Tomada para TV, tipo pino Jack, com placa, ref. linha Trii da Tramontina, Simon, Pial Legrand, ou equivalente</t>
  </si>
  <si>
    <t>P.13.000.042354</t>
  </si>
  <si>
    <t>Cigarra de embutir 50/60HZ até 127V, ref. PIAL 1140</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</si>
  <si>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</si>
  <si>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</si>
  <si>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</si>
  <si>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</si>
  <si>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</si>
  <si>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</si>
  <si>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</si>
  <si>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</si>
  <si>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</si>
  <si>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</si>
  <si>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</si>
  <si>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</si>
  <si>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</si>
  <si>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</si>
  <si>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</si>
  <si>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</si>
  <si>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</si>
  <si>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</si>
  <si>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</si>
  <si>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</si>
  <si>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</si>
  <si>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</si>
  <si>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</si>
  <si>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Caixa de tomada pré-zincado a fogo/galvanizado e tampa basculante, 2 x (25 x 70 mm), ref. 145-01R da Mopa</t>
  </si>
  <si>
    <t>P.13.000.045013</t>
  </si>
  <si>
    <t>Caixa de tomada pré-zincado a fogo/galvanizado e tampa basculante, 3 x (25 x 70 mm), ref. 145-02R da Mopa</t>
  </si>
  <si>
    <t>P.13.000.045014</t>
  </si>
  <si>
    <t>Caixa de tomada pré-zincado a fogo/galvanizado e tampa basculante com rebaixo, 4 x (25 x 70 mm), ref. VL 4.38.4 da Valeman ou equivalente</t>
  </si>
  <si>
    <t>P.13.000.045021</t>
  </si>
  <si>
    <t>Caixa em PVC octogonal de 4´x 4´</t>
  </si>
  <si>
    <t>P.13.000.045028</t>
  </si>
  <si>
    <t>Tomada para telefone, tipo RJ11(2 fios)ref.09996 Pial</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</si>
  <si>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</si>
  <si>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</si>
  <si>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</si>
  <si>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</si>
  <si>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</si>
  <si>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</si>
  <si>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</si>
  <si>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</si>
  <si>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</si>
  <si>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</si>
  <si>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</si>
  <si>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18, estampada, de 4´ x 2´</t>
  </si>
  <si>
    <t>P.13.000.045136</t>
  </si>
  <si>
    <t>Caixa de ferro chapa 18, estampada octogonal, de 3´ x 3´</t>
  </si>
  <si>
    <t>P.13.000.045137</t>
  </si>
  <si>
    <t>Caixa de ferro chapa 18, estampada, de 4´ x 4´</t>
  </si>
  <si>
    <t>P.13.000.045140</t>
  </si>
  <si>
    <t>Caixa de ferro chapa 18, estampada octogonal FM, de 4´ x 4´</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</si>
  <si>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</si>
  <si>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</si>
  <si>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</si>
  <si>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</si>
  <si>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</si>
  <si>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</si>
  <si>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</si>
  <si>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</si>
  <si>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</si>
  <si>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</si>
  <si>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</si>
  <si>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</si>
  <si>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</si>
  <si>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</si>
  <si>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</si>
  <si>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</si>
  <si>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</si>
  <si>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</si>
  <si>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</si>
  <si>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</si>
  <si>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</si>
  <si>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</si>
  <si>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</si>
  <si>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</si>
  <si>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</si>
  <si>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</si>
  <si>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</si>
  <si>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Tomada 2P+T - 16 A de sobrepor, 380 / 440 V, ref. SN-3009 IP 44 da Steck + plugue ref. SN-3079 IP 44 da Steck</t>
  </si>
  <si>
    <t>P.13.000.045572</t>
  </si>
  <si>
    <t>Tomada 2P+T, 10A 250V, completa - ref. 054343 da Pial Legrand ou equivalente</t>
  </si>
  <si>
    <t>P.13.000.045573</t>
  </si>
  <si>
    <t>Tomada 2P+T, 20A - 250V, completa -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</si>
  <si>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</si>
  <si>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</si>
  <si>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</si>
  <si>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</si>
  <si>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</si>
  <si>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</si>
  <si>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</si>
  <si>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 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</si>
  <si>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</si>
  <si>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</si>
  <si>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</si>
  <si>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</si>
  <si>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</si>
  <si>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</si>
  <si>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</si>
  <si>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</si>
  <si>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</si>
  <si>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</si>
  <si>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</si>
  <si>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</si>
  <si>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</si>
  <si>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</si>
  <si>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</si>
  <si>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</si>
  <si>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</si>
  <si>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Lâmpada halógena Palito, base R7s bilateral 300W 110/220V, compr. 118mm; ref. 91750/91436 QuartzLine GE, ref. Haloline 64703/64701 Osram</t>
  </si>
  <si>
    <t>P.14.000.046507</t>
  </si>
  <si>
    <t>Lâmpada fluorescente tubular comum 16W, base Bipino, bilateral; ref. F016/CW-640 da Osram, TLDRS16W-CO-25 da Philips ou equivalente</t>
  </si>
  <si>
    <t>P.14.000.046508</t>
  </si>
  <si>
    <t>Lâmpada fluorescente compacta sem reator integrado, base G24d-2 18W-2U duplo; ref. D18W/21-827 da Duluz, 840 da Osram, PL-C/2P18W/827 ou 840 da Philips ou equivalente</t>
  </si>
  <si>
    <t>P.14.000.046510</t>
  </si>
  <si>
    <t>Lâmpada fluorescente tubular comum 20W, base Bipino bilateral; ref. L20 LDE Osram, TLTRS20W-ELD-25 Philips ou equivalente</t>
  </si>
  <si>
    <t>P.14.000.046511</t>
  </si>
  <si>
    <t>Lâmpada fluorescente tubular comum 40W, base Bipino bilateral; ref. Universal 85858 GE, L40LDE Osram, TLTRS40W-ELD-25 Philips ou equivalente</t>
  </si>
  <si>
    <t>P.14.000.046512</t>
  </si>
  <si>
    <t>Lâmpada fluorescente tubular comum 15W, base bipino, Bilateral; ref. Convencional 29534 GE, L15-LD Osram, TLD15W-ELD-25 Philips ou equivalente</t>
  </si>
  <si>
    <t>P.14.000.046514</t>
  </si>
  <si>
    <t>Lâmpada fluorescente compacta longa sem reator interado, base 2G11 36W-1U-longa, simples; ref. L36W/21 da Dulux, 830 ou 31/840 da Osram ou equivalente</t>
  </si>
  <si>
    <t>P.14.000.046518</t>
  </si>
  <si>
    <t>Lâmpada de vapor metálico tubular base G12 de 70W; ref. CDM-T 70 da Philips ou equivalente</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</si>
  <si>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</si>
  <si>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</si>
  <si>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</si>
  <si>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</si>
  <si>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</si>
  <si>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</si>
  <si>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</si>
  <si>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</si>
  <si>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</si>
  <si>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</si>
  <si>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</si>
  <si>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</si>
  <si>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</si>
  <si>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</si>
  <si>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</si>
  <si>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</si>
  <si>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</si>
  <si>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</si>
  <si>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</si>
  <si>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</si>
  <si>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</si>
  <si>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mínima 25.000 horas, garantia mínima de 3 anos pelo fabricante, ref. ESSENTIAL LEDtube 1200mm 18W 840/865 da Philips, TUBO LED T8 20 W/4000/5000/6500 1200 mm da Os</t>
  </si>
  <si>
    <t>P.14.000.090586</t>
  </si>
  <si>
    <t>Lâmpada fluorescente tubular comum 32W, base Bipino bilateral; ref.12028 GE, F032/CW-640 Osram, TLDRS32W-CO25 Philips ou equivalente</t>
  </si>
  <si>
    <t>P.14.000.091202</t>
  </si>
  <si>
    <t>Lâmpada fluorescente compacta sem reator integrado,base G-23 9W-1U simples, ref. BIAXS9W da GE, Dulux, S9W/41 da Osram ou equivalente</t>
  </si>
  <si>
    <t>P.14.000.091203</t>
  </si>
  <si>
    <t>Lâmpada fluorescente compacta sem reator integrado, base G-24D-3 26W-2U duplo; ref. D26 W / 41-827 da Dulux, 840 da Osram, PL-C / 2 P26 W / 827 ou 840 da Philips ou equivalente</t>
  </si>
  <si>
    <t>P.14.000.092178</t>
  </si>
  <si>
    <t>Lâmpada fluorescente compacta eletrônica com reator integrado com base E27; 9W-2U duplo 110/220V; ref. GE, Lighex, Valepinho, Ourolux, Ecolume ou equivalente</t>
  </si>
  <si>
    <t>P.14.000.092180</t>
  </si>
  <si>
    <t>Lâmpada fluorescente compacta eletrônica, reator integrado, base E27, 15W 3U triplo 110/220V; ref. Triple BIAX eletrônica GE, Dulux Energy Saver Osram, G28101-110W ou G28831-220W da Ozli do Brasil ou equivalente</t>
  </si>
  <si>
    <t>P.14.000.092181</t>
  </si>
  <si>
    <t>Lâmpada fluorescente compacta eletrônica com reator integrado, base E27; 20W-3U triplo 110/220V; ref. Triple BIAX eletrônica da GE, DULUX Energy Saver da Osram ou equivalente</t>
  </si>
  <si>
    <t>P.14.000.092182</t>
  </si>
  <si>
    <t>Lâmpada fluorescente compacta eletrônica, reator integrado, base E27; 23W-3U, 110/220V; ref. Universal da Philips ou equivalente</t>
  </si>
  <si>
    <t>P.14.000.092185</t>
  </si>
  <si>
    <t>Lâmpada vapor metálico tubular, base RX7s bilateral 70W; ref. HQI-TS 70 da Osram, MHN-TD70 da Philips ou equivalente</t>
  </si>
  <si>
    <t>P.15.000.031407</t>
  </si>
  <si>
    <t>Luminária blindada tipo arandela, com suporte articulado, globo em vidro liso incolor e grade de proteção, para lâmpada LED; ref. Tramontina ou equivalente</t>
  </si>
  <si>
    <t>P.15.000.031434</t>
  </si>
  <si>
    <t>Luminária LED redonda de sobrepor, potência de 17 a 19W, fluxo luminoso de 1900 a 2000 lm, temperatura cor 4000K, com difusor recuado translucido, ref. AL 0350 da Ajalumi, ARM99-83 C da ARM, EF72-S2000840 da Lumicenter, PL 644/LED20W TL da Prolumi ou equ</t>
  </si>
  <si>
    <t>P.15.000.031437</t>
  </si>
  <si>
    <t>Projetor LED verde retangular, foco orientável, fixação em solo ou parede, bivolt, a prova d´água IP65, ângulo de abertura 120°, fluxo luminoso 375lm, potência de 7,5 W; ref. Ecoforce ou equivalente</t>
  </si>
  <si>
    <t>P.15.000.034061</t>
  </si>
  <si>
    <t>Luminária quadrada, tipo embutir com difusor translúcido, para 4 lâmpadas fluorescentes tubulares 14/16/18W, L40E416B da AMES, CHT10-E416ACL da Lumicenter, PL 389/42 TL da Prolumi ou equivalente</t>
  </si>
  <si>
    <t>P.15.000.034081</t>
  </si>
  <si>
    <t>Luminária retangular de sobrepor ou arandela tipo calha fechada difusor para 1 lâmpada fluorescente 28/54W, ref. AI-40 Lumalux, PDL29 AMES, 850128 LC ARM, FHT07-S128 da Lumicenter, PL 689/128 TL da Prolumi ou equivalente</t>
  </si>
  <si>
    <t>P.15.000.034084</t>
  </si>
  <si>
    <t>Luminária quadrada tipo sobrepor, difusor translucido, para 4 lâmpadas fluorescentes tubulares 14/16/18W, ref. FSA-36 da Lumalux, L40S416B da AMES, 750416 LC da ARM, PL 289/42 TL da Prolumi, CHT10-S416ACL da Lumicenter, AL 7760 da Ajalumi ou equivalente</t>
  </si>
  <si>
    <t>P.15.000.034101</t>
  </si>
  <si>
    <t>Luminária industrial pendente tipo calha aberta instalação em perfilado com gancho I-45 para 1/2 lâmpadas fluorescentes 14W, ref. CR216RF da AMES, 681214 BC da ARM, FAN04-S214 da Lumicenter, PL 204/214 da Prolumi ou equivalente</t>
  </si>
  <si>
    <t>P.15.000.034102</t>
  </si>
  <si>
    <t>Luminária industrial pendente tipo calha aberta instalação em perfilado com gancho I-45 para 1 ou 2 lâmpadas fluorescentes 28/54W, ref. CR232RF da AMES, 681228 BC  da ARM, FAN04-S228 da Lumicenter, PL 204/228 da Prolumi ou equivalente</t>
  </si>
  <si>
    <t>P.15.000.034104</t>
  </si>
  <si>
    <t>Luminária retangular de sobrepor tipo calha aberta com refletor e aletas parabólicas para 2 lâmpadas fluorescentes 28/54W; ref. DBL 3391 2x28W da Light Tool, LS 503 da Intral, FAA06-S228 da Lumicenter, 720228BC da ARM ou equivalente</t>
  </si>
  <si>
    <t>P.15.000.034106</t>
  </si>
  <si>
    <t>Luminária retangular de embutir tipo calha aberta com refletor em alumínio de alto brilho para 2 lâmpadas fluorescentes 28/54W, ref. CE228RF da AMES, 130228 BC da ARM, FAN06-E228 da Lumicenter, PL 381/228 da Prolumi ou equivalente</t>
  </si>
  <si>
    <t>P.15.000.034109</t>
  </si>
  <si>
    <t>Luminária triangular de sobrepor tipo arandela para 1 lâmpada fluorescente compacta de 15/20/23W, ref. AI-03 da Lumalux, ART225 da AMES, ARM99-510 C da ARM, PL 727/126 da Prolumi, AL 2001 da Ajalumi ou equivalente</t>
  </si>
  <si>
    <t>P.15.000.034118</t>
  </si>
  <si>
    <t>Luminária LED retangular de sobrepor, potência 38 a 41W, fluxo luminoso 3690 a 4800 lm, 220V, temperatura cor 4000K, difusor translúcido, AL 0756 da Ajalumi, SM-755/2LED LC da ARM, FSA-72 da Lumalux, PL PL 389/2LED19 ON TL da Prolumi, LHT42-S4000840 da L</t>
  </si>
  <si>
    <t>P.15.000.034120</t>
  </si>
  <si>
    <t>Luminária LED redonda, embutir, 9 a 12W, fluxo luminoso 800 a 1060 lm, 220V, temperatura cor 4000K, difusor translúcido, ref.  AL 0185 da Ajalumi, ARM-702/1 LED da ARM, EF70-E0850840 da Lumicenter, PL 616/LED15W TL da Prolumi ou equivalente</t>
  </si>
  <si>
    <t>P.15.000.034123</t>
  </si>
  <si>
    <t>Luminária LED redonta, para piso ou parede, potência 6W, 630 lumens, temperatura de cor 3000k, bivolt; ref. comercial: Brilia ou equivalente</t>
  </si>
  <si>
    <t>P.15.000.034124</t>
  </si>
  <si>
    <t>Luminária para travessia de pedestres leds , com relés e braço articulado, ref. DI-955/01.034.CET25, relê MP-3263, braço DTVS-BA-TB-3212.1 da Repume ou equivalente</t>
  </si>
  <si>
    <t>P.15.000.034127</t>
  </si>
  <si>
    <t>Luminária LED retangular para poste de 14.160 até 17475 lm, IRC&gt;=70, temperatura de cor entre 5000 e 6000 K, IP&gt;=66, ref. FLED 120-SS06 da Fortlight, LEX01-S3M750 da Lumicenter, SL DURA-115 da Ledstar-Unicoba, GL216 da Glight ou equivalente</t>
  </si>
  <si>
    <t>P.15.000.034128</t>
  </si>
  <si>
    <t>Luminária LED retangular para parede/piso de 11.838 até 12.150 lm, IRC&gt;=70, temperatura de cor entre 5000 e 6000 K, IP&gt;=66, ref. FLED 100-RR25 da Fortlight, LEX11-S3M750 da Lumicenter, CLF-MP100 da Conexled ou equivalente</t>
  </si>
  <si>
    <t>P.15.000.034129</t>
  </si>
  <si>
    <t>Luminária LED retangular para poste de 6250 até 6674 lm, eficiência mínima 113 lm/W, IRC&gt;=70, temperatura de cor 5000 a 6500 K, IP&gt;=54, ref. CLU-M60 fabricação Conexled, TK SL-50 da Ledstar, GL216 50 da Glight ou equivalente</t>
  </si>
  <si>
    <t>P.15.000.034200</t>
  </si>
  <si>
    <t>Luminária LED solar integrada para postes, ref. linha Sahy CLS-UF80 da Conexled, Atlas All in One 80W da Fotovolt,  EIF-80W da Lightsolar ou equivalente</t>
  </si>
  <si>
    <t>P.15.000.045618</t>
  </si>
  <si>
    <t>Módulo tomada RJ-45 1 posto, referência Alumbra linha Belise ou equivalente</t>
  </si>
  <si>
    <t>P.15.000.046012</t>
  </si>
  <si>
    <t>Luminária quadrada de embutir tipo calha aberta com aletas planas para 2 lâmpadas fluorescentes compactas de 18/26W, ref. EDQ-46 da Lumalux, RE227AL da AMES, 1202E27 BC da ARM, PF90-E226 da Lumicenter, PL 688/226 da Prolumi ou equivalente</t>
  </si>
  <si>
    <t>P.15.000.046028</t>
  </si>
  <si>
    <t>Projetor retangular fechado, com alojamento para reator, para lâmpada vapor metálico ou de sódio de 150 a 400 W, ref. Tropico TPE3170 ou equivalente</t>
  </si>
  <si>
    <t>P.15.000.046030</t>
  </si>
  <si>
    <t>Braço em tubo de ferro galvanizado a fogo, de 1´ x 1,00m, para fixação de uma luminária externa; ref. Trópico ou equivalente</t>
  </si>
  <si>
    <t>P.15.000.046031</t>
  </si>
  <si>
    <t>Luminária redonda de embutir com difusor recuado para 1 ou 2 lâmpadas fluorescentes compactas de 15/18/20/23/26W; ref. EDR-45 da Lumalux, YEE410 da AMES, ARM99-ML539 C da ARM, PL 613/226 da Prolumi, AL 1761 da Ajalumi ou equivalente</t>
  </si>
  <si>
    <t>P.15.000.046046</t>
  </si>
  <si>
    <t>Projetor retangular fechado com aletas, para lâmpada vapor metálico 1000/2000 W, vapor sódio 1000 W; ref. TPE 3260/20 da Trópico ou equivalente</t>
  </si>
  <si>
    <t>P.15.000.046047</t>
  </si>
  <si>
    <t>Projetor retangular fechado, ref. Projeto F5096</t>
  </si>
  <si>
    <t>P.15.000.046048</t>
  </si>
  <si>
    <t>Projetor retangular fechado para lâmpadas vapor metálico e vapor de sódio 250/400W</t>
  </si>
  <si>
    <t>P.15.000.046049</t>
  </si>
  <si>
    <t>Projetor cônico fechado, para lâmpadas v. metálico e v. sódio 250/400W, mista 250/500W, ref.TPE320/4 Tropico, DI-295 Repume ou equivalente</t>
  </si>
  <si>
    <t>P.15.000.046050</t>
  </si>
  <si>
    <t>Projetor LED modular de 150 a 200W, eficiência minima de 125 l/W, ref. CLF-MP200C da Conexled, HRS-200 da H2xtech, RFL180-B502-002 da LED ou equivalente</t>
  </si>
  <si>
    <t>P.15.000.046064</t>
  </si>
  <si>
    <t>Luminária retangular de sobrepor tipo calha aberta para 2 lâmpadas fluorescentes tubulares de 32W, ref. CN10-S232 da Lumicenter ou equivalente</t>
  </si>
  <si>
    <t>P.15.000.046068</t>
  </si>
  <si>
    <t>Luminária retangular de sobrepor tipo calha aberta para 4 lâmpadas fluorescentes tubulares de 32W, ref. CN10-S432 da Lumicenter ou equivalente</t>
  </si>
  <si>
    <t>P.15.000.046071</t>
  </si>
  <si>
    <t>Luminária retangular de sobrepor tipo calha aberta com refletor em alumínio de alto brilho para 2 lâmpadas fluorescentes 32/36W, ref. CS232RF da AMES, CAN03-S232 da Lumicenter, PL 228/24 da Prolumi ou equivalente</t>
  </si>
  <si>
    <t>P.15.000.046093</t>
  </si>
  <si>
    <t>Luminária decorativa tipo poste balizador, com altura aproximada de 500mm a 600mm; ref. E210M da Ames Iluminação, 0532 FM Lustres ou equivalente</t>
  </si>
  <si>
    <t>P.15.000.046106</t>
  </si>
  <si>
    <t>Luminária fechada retangular tipo pétala pequena, com alojamento para reator, ref. DP-2198-01, DP-2198-02 da Projeto ou equivalente</t>
  </si>
  <si>
    <t>P.15.000.046107</t>
  </si>
  <si>
    <t>Luminária fechada retangular tipo pétala grande, com alojamento para reator, ref. DP-2305-01 da Projeto</t>
  </si>
  <si>
    <t>P.15.000.046109</t>
  </si>
  <si>
    <t>Plafon de plástico e/ou PVC, para acabamento de ponto de luz, com soquete E-27, ref. PF1 ou PF2 da Wetzel</t>
  </si>
  <si>
    <t>P.15.000.046175</t>
  </si>
  <si>
    <t>Luminária quadrada de embutir tipo calha aberta refletor e aleta parabólicas em alumínio para 4 lâmpadas fluorescentes 14/16/18W, ref. CE416AL-N da AMES, 101416 BC da ARM, CAA1-E416 da Lumicenter, PL 375/42 da Prolumi ou equivalente</t>
  </si>
  <si>
    <t>P.15.000.046177</t>
  </si>
  <si>
    <t>Luminária de embutir redonda com foco orientável e acessórios antiofuscante, para 1 lâmpada dicroica de 50 W, base GZ-10; ref. linha face plana IL0075-GZ da Interlight ou equivalente</t>
  </si>
  <si>
    <t>P.15.000.046347</t>
  </si>
  <si>
    <t>Luminária redonda de embutir com refletor em alumínio para 2 lâmpadas fluorescentes compactas duplas de 18/26W, ref. EDR-30 da Lumalux, YE410 da AMES, ARM99-702 C da ARM , PL 613/226 da Prolumi, AL 1501 da Ajalumi ou equivalente</t>
  </si>
  <si>
    <t>P.15.000.046348</t>
  </si>
  <si>
    <t>Luminária retangular de embutir assimétrica para 1 lâmpada fluorescente tubular de 14W, ref. FEA-62 da Lumalux, LE32WLL da AMES, 136114 BC da ARM, FAN03-E114 da Lumicenter, PL 381/114 ASS da Prolumi ou equivalente</t>
  </si>
  <si>
    <t>P.15.000.046349</t>
  </si>
  <si>
    <t>Luminária redonda de sobrepor ou pendente com difusor para facho concentrado para 1 lâmpada vapor metálico elipsoidal de 250 / 400W; ref. LI2020C da AMES, PL 421 20" da Prolumi ou equivalente</t>
  </si>
  <si>
    <t>P.15.000.046351</t>
  </si>
  <si>
    <t>Luminária retangular de embutir tipo calha aberta com refletor assimétrico em alumínio para 2 lâmpadas fluorescentes 28/54W, ref. FEA-62 da Lumalux, 136228 BC da ARM, PL 381/228 ASS da Prolumi, FAN03-E228 da Lumicenter ou equivalente</t>
  </si>
  <si>
    <t>P.15.000.046568</t>
  </si>
  <si>
    <t>Luminária redonda de sobrepor com difusor em vidro temperado jateado para 1 ou 2 lâmpadas fluorescentes compactas de 18/26W; ref. PFD-03 da Lumalux, YE510G da AMES, ARM99-2018 C da ARM, PL 644/226 da Prolumi, AL 3001/G da Ajalumi ou equivalente</t>
  </si>
  <si>
    <t>P.15.000.046585</t>
  </si>
  <si>
    <t>Luminária industrial pendente refletor prismático sem alojamento para reator, lâmpadas sódio/metálico/mista 150/250/400W, ref. DI-850 e DI-855 da Repume</t>
  </si>
  <si>
    <t>P.15.000.049559</t>
  </si>
  <si>
    <t>Laço lateral duplo para cabo 4 15kV</t>
  </si>
  <si>
    <t>P.15.000.049560</t>
  </si>
  <si>
    <t>Laço pre-formado de topo para cabo CA 4 AWG</t>
  </si>
  <si>
    <t>P.15.000.090205</t>
  </si>
  <si>
    <t xml:space="preserve">Luminária LED quadrada de sobrepor, potência 15 a 24W fluxo luminoso 1363 a 1800 lm, 220V, temperatura de cor 4000 K, difusor prismático transparente; ref. 400-24/1 LED da ARM, EF75-S2000840, difusor leitoso da Lumicenter, PL 289/LED18W TL da Prolumi ou </t>
  </si>
  <si>
    <t>P.15.000.090331</t>
  </si>
  <si>
    <t>Luminária blindada retangular embutir para lâmpadas vapor sódio 70W, PLE 18/26W; referência comercial Shomei SBL 630/2, Telbra EY 31-2, Repume DI-140/A ou equivalente</t>
  </si>
  <si>
    <t>P.15.000.091173</t>
  </si>
  <si>
    <t>Luminária blindada oval de sobrepor em alumínio fundido ou arandela, para lâmpada fluorescente compacta</t>
  </si>
  <si>
    <t>P.15.000.091242</t>
  </si>
  <si>
    <t>Luminária blindada de sobrepor ou pendente para 1 lâmpada fluorescente 32/36/40 W, ref. HT 01S132 da Lumicenter ou equivalente</t>
  </si>
  <si>
    <t>P.15.000.091243</t>
  </si>
  <si>
    <t>Luminária blindada de sobrepor ou pendente para 2 lâmpadas fluorescentes 32/36/40 W, ref. HT01S232 da Lumicenter ou equivalente</t>
  </si>
  <si>
    <t>P.15.000.091298</t>
  </si>
  <si>
    <t>Luminária retangular de embutir tipo calha fechada com difusor plano em acrílico para 2 lâmpadas fluorescentes de 28/32/36/54W, ref. L40E232B da AMES, 152228 LC da ARM, FHT07-E228 da Lumicenter, PL 389/24 TL da Prolumi ou equivalente</t>
  </si>
  <si>
    <t>P.15.000.091336</t>
  </si>
  <si>
    <t>Luminária retangular de sobrepor tipo calha fechada difusor em acrílico translúcido para 2 lâmpadas fluorescentes 28/32/36/54W, ref. L40S232B da AMES, 750228 LC da ARM, FHT05-S228 da Lumicenter, PL 289/24 TL da Prolumi, AL 7551.2FT28 da Ajalumi ou equiva</t>
  </si>
  <si>
    <t>P.15.000.092133</t>
  </si>
  <si>
    <t>Luminária industrial de sobrepor ou pendente com refletor, para 1 lâmpada multivapor metálico elipsoidal de 250W/400W; ref. PI-19 da Lumalux, LI1022B da AMES, ARM99-TLP04 C da ARM ou equivalente</t>
  </si>
  <si>
    <t>P.15.000.092173</t>
  </si>
  <si>
    <t>Luminária pública fechada pétala pequena em alumínio fundido, refrator lente em vidro temperado, ref. DI-1031V da Repume, LX-17/3 da Lumel ou equivalente</t>
  </si>
  <si>
    <t>P.15.000.092174</t>
  </si>
  <si>
    <t>Suporte tubular de fixação em poste para 1 luminária tipo pétala; ref. TPC 105/1-0° da Trópico, DTS-1-60 da Repume, SUP-1 da AMES, RCA Lâmpadas, SB-1 Reto da Induspar ou equivalente</t>
  </si>
  <si>
    <t>P.15.000.092175</t>
  </si>
  <si>
    <t>Suporte tubular de fixação em poste para 2 luminárias tipo pétala; ref. TPC 105/2-180° da Trópico, DTS-2-60 da Repume, SUP-02 da AMES, RCA lâmpadas, SB-2 Angular da Induspar ou equivalente</t>
  </si>
  <si>
    <t>P.16.000.067001</t>
  </si>
  <si>
    <t>Bloco autônomo de iluminação de emergência LED, com autonomia de 3 horas, equipado com 2 faróis, fluxo luminoso de 2.000 até 3.000 lúmens; ref. FAE-LED216 da KBR, Bloco de 3000 lumens da Segurimax ou equivalente</t>
  </si>
  <si>
    <t>P.16.000.067014</t>
  </si>
  <si>
    <t>Bloco autônomo de iluminação emergência, autonomia mínima 1 hora, completo, 2 lâmpadas 11W, ref. Fluxoon 2x11 Aureon, F-2x11W Gevi Gamma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</si>
  <si>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</si>
  <si>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</si>
  <si>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</si>
  <si>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</si>
  <si>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</si>
  <si>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</si>
  <si>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P.16.000.091343</t>
  </si>
  <si>
    <t>Luminária para unidade centralizada pendente, completa, com duas lâmpadas fluorescentes compactas 9W, ref. PL 9W, LFA-18D/2F da Aureon ou equivalente</t>
  </si>
  <si>
    <t>P.16.000.091345</t>
  </si>
  <si>
    <t>Luminária para unidade centralizada de sobrepor, completa, com lâmpada fluorescente de 15W, PL 15W,  ref. G45 da Gevi gamma ou equivalente</t>
  </si>
  <si>
    <t>P.16.000.091551</t>
  </si>
  <si>
    <t>Central de iluminação de emergência com autonomia de 1 hora até 240W, ref. BF/42 da unilamp, ILU300P/12V da Gevi Gamma, CIE 12/360 da Aureon ou equivalente</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</si>
  <si>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</si>
  <si>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</si>
  <si>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</si>
  <si>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</si>
  <si>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</si>
  <si>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</si>
  <si>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</si>
  <si>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ref. ABL2REM24015H da Scheneider, LRS-35-24 da Mean Well ou equivalente</t>
  </si>
  <si>
    <t>P.17.000.030515</t>
  </si>
  <si>
    <t>P.17.000.030518</t>
  </si>
  <si>
    <t>Guia organizadora de cabos para rack, 019´ 1U</t>
  </si>
  <si>
    <t>P.17.000.030520</t>
  </si>
  <si>
    <t>Rack fechado, ventilado padrão metálico, 19 x 20 Us x 470 mm, ref. Carthom´s</t>
  </si>
  <si>
    <t>P.17.000.030522</t>
  </si>
  <si>
    <t>P.17.000.030523</t>
  </si>
  <si>
    <t>Bandeja fixa para rack, 19´ x 500 mm</t>
  </si>
  <si>
    <t>P.17.000.030524</t>
  </si>
  <si>
    <t>P.17.000.030525</t>
  </si>
  <si>
    <t>Bandeja deslizante para rack, 19´ x 800 mm</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</si>
  <si>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</si>
  <si>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</si>
  <si>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</si>
  <si>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</si>
  <si>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</si>
  <si>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</si>
  <si>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</si>
  <si>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</si>
  <si>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</si>
  <si>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</si>
  <si>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</si>
  <si>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</si>
  <si>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</si>
  <si>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</si>
  <si>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</si>
  <si>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</si>
  <si>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</si>
  <si>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</si>
  <si>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</si>
  <si>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</si>
  <si>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</si>
  <si>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</si>
  <si>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</si>
  <si>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</si>
  <si>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</si>
  <si>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</si>
  <si>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PABX híbrida de telefonia para 8 linhas tronco e 128 ramais (digital e analógico), recurso PBX-Networking, ref. KX-TDE600 IP Panasonic ou equivalente</t>
  </si>
  <si>
    <t>P.17.000.030601</t>
  </si>
  <si>
    <t>Central PABX híbrida de telefonia para 8 linhas tronco+128 ramais (digital e analógico); ref. Impacta 220 Intelbras, Impacta 300 Intelbras ou equivalente</t>
  </si>
  <si>
    <t>P.17.000.030700</t>
  </si>
  <si>
    <t>Sinalizador audiovisual endereçável com LEDs pulsantes do tipo flash, ref. SAV-E da Firemac, VALKYRIE A da Global Fire ou equivalente</t>
  </si>
  <si>
    <t>P.17.000.030701</t>
  </si>
  <si>
    <t>P.17.000.030702</t>
  </si>
  <si>
    <t>Repetidor de Sinal I/I e V/I</t>
  </si>
  <si>
    <t>P.17.000.030703</t>
  </si>
  <si>
    <t>Sensor de temperatura ambiente PT100 2 fios</t>
  </si>
  <si>
    <t>P.17.000.030704</t>
  </si>
  <si>
    <t>Transmissor de Pressão Diferencial, operação de 0 a 750 Pa</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</si>
  <si>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</si>
  <si>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</si>
  <si>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</si>
  <si>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</si>
  <si>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</si>
  <si>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</si>
  <si>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</si>
  <si>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</si>
  <si>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</si>
  <si>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</si>
  <si>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</si>
  <si>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</si>
  <si>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</si>
  <si>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P.17.000.030716</t>
  </si>
  <si>
    <t>Poço Termométrico em alumínio com haste de 30mm e rosca 1/2" npt, ref. Comercial: Full Gauge ou equivalente</t>
  </si>
  <si>
    <t>P.17.000.030717</t>
  </si>
  <si>
    <t>Pressostato diferencial para utilização em sistema central de ar condicionado, controle da pressão diferencial 55 de 414kPa; ref. SP74JA da Actua ou equivalente</t>
  </si>
  <si>
    <t>P.17.000.031477</t>
  </si>
  <si>
    <t>Ponto de acesso de dados (Acess Point), para acesso em rede local sem fio, ref. com.: EAP245-AC1750-V1 da TP-Link, WAP150 da Cisco, DAP-2610 da D-Link ou equivalente</t>
  </si>
  <si>
    <t>P.17.000.031489</t>
  </si>
  <si>
    <t>Central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</si>
  <si>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</si>
  <si>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</si>
  <si>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</si>
  <si>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</si>
  <si>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</si>
  <si>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Porteiro eletrônico com 1 interfone, ref. Amelco AM-M100</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</si>
  <si>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</si>
  <si>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</si>
  <si>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</si>
  <si>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</si>
  <si>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</si>
  <si>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</si>
  <si>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</si>
  <si>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</si>
  <si>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</si>
  <si>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</si>
  <si>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</si>
  <si>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</si>
  <si>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</si>
  <si>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</si>
  <si>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</si>
  <si>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</si>
  <si>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</si>
  <si>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</si>
  <si>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</si>
  <si>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</si>
  <si>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</si>
  <si>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</si>
  <si>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</si>
  <si>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</si>
  <si>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</si>
  <si>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</si>
  <si>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</si>
  <si>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</si>
  <si>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</si>
  <si>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</si>
  <si>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</si>
  <si>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</si>
  <si>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</si>
  <si>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</si>
  <si>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</si>
  <si>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Amplificador de potência, 50 dB, para VHF e CATV, frequência 40 a 550 MHz, ref. WCATV Wadt ou equivalente</t>
  </si>
  <si>
    <t>P.17.000.042546</t>
  </si>
  <si>
    <t>Bloco de distribuição com protetor de surtos para 10 pares; referência comercial BTDG NA/BTDG NF, circuito aberto/fechado da Bargoa ou equivalente</t>
  </si>
  <si>
    <t>P.17.000.042561</t>
  </si>
  <si>
    <t>Antena parabólica multiponto e receptor analógico, ref. Antena Elsys, Century, ou equivalente; Receptor Petit Etrs39, Nano Box Vr Century ou equivalente; com controle remoto</t>
  </si>
  <si>
    <t>P.17.000.042562</t>
  </si>
  <si>
    <t>Filtro passivo e misturador de sinais VHF / UHF / CATV, ref. PQMB-2300B da Proeletronic ou equivalente</t>
  </si>
  <si>
    <t>P.17.000.042563</t>
  </si>
  <si>
    <t>Modulador de canais modelo ágil, ref. PQMO 2600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</si>
  <si>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</si>
  <si>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</si>
  <si>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</si>
  <si>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</si>
  <si>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</si>
  <si>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</si>
  <si>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</si>
  <si>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</si>
  <si>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</si>
  <si>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</si>
  <si>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</si>
  <si>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</si>
  <si>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</si>
  <si>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</si>
  <si>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</si>
  <si>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</si>
  <si>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</si>
  <si>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</si>
  <si>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</si>
  <si>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</si>
  <si>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</si>
  <si>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</si>
  <si>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</si>
  <si>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</si>
  <si>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</si>
  <si>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</si>
  <si>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</si>
  <si>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</si>
  <si>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</si>
  <si>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</si>
  <si>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</si>
  <si>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</si>
  <si>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</si>
  <si>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</si>
  <si>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</si>
  <si>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</si>
  <si>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</si>
  <si>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</si>
  <si>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</si>
  <si>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</si>
  <si>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</si>
  <si>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</si>
  <si>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</si>
  <si>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</si>
  <si>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</si>
  <si>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</si>
  <si>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</si>
  <si>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</si>
  <si>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</si>
  <si>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</si>
  <si>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</si>
  <si>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</si>
  <si>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</si>
  <si>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</si>
  <si>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</si>
  <si>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</si>
  <si>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</si>
  <si>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</si>
  <si>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</si>
  <si>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</si>
  <si>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</si>
  <si>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</si>
  <si>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</si>
  <si>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</si>
  <si>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</si>
  <si>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</si>
  <si>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</si>
  <si>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</si>
  <si>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</si>
  <si>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</si>
  <si>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</si>
  <si>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</si>
  <si>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</si>
  <si>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referência comercial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</si>
  <si>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</si>
  <si>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</si>
  <si>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</si>
  <si>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</si>
  <si>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</si>
  <si>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</si>
  <si>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</si>
  <si>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</si>
  <si>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</si>
  <si>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</si>
  <si>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</si>
  <si>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</si>
  <si>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</si>
  <si>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</si>
  <si>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</si>
  <si>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</si>
  <si>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</si>
  <si>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</si>
  <si>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</si>
  <si>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Caixa de entrada tipo ´E´ de (560x350x210)mm, ref. BN, Olipe, ou equivalente - padrão Eletropaulo</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</si>
  <si>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</si>
  <si>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</si>
  <si>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</si>
  <si>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</si>
  <si>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</si>
  <si>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</si>
  <si>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</si>
  <si>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</si>
  <si>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</si>
  <si>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</si>
  <si>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</si>
  <si>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</si>
  <si>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</si>
  <si>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Quadro Telebras de embutir em chapa de (120 x 120 x 120) mm, com fundo de madeira, ref. Olipe, Lintermani ou equivalente</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</si>
  <si>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</si>
  <si>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</si>
  <si>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</si>
  <si>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</si>
  <si>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</si>
  <si>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</si>
  <si>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</si>
  <si>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</si>
  <si>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</si>
  <si>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</si>
  <si>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</si>
  <si>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</si>
  <si>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</si>
  <si>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</si>
  <si>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</si>
  <si>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</si>
  <si>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</si>
  <si>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</si>
  <si>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</si>
  <si>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</si>
  <si>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</si>
  <si>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</si>
  <si>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</si>
  <si>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</si>
  <si>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</si>
  <si>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</si>
  <si>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</si>
  <si>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</si>
  <si>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</si>
  <si>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</si>
  <si>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</si>
  <si>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</si>
  <si>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</si>
  <si>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</si>
  <si>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</si>
  <si>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</si>
  <si>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</si>
  <si>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</si>
  <si>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</si>
  <si>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Placa de montagem para quadros em geral, em chapa de aço carbono, espessura 2,25mm, acabamento pintura eletrostática; ref. Painel Mix, Painel.ind.br ou equivalnete</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</si>
  <si>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</si>
  <si>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</si>
  <si>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</si>
  <si>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</si>
  <si>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</si>
  <si>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</si>
  <si>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</si>
  <si>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</si>
  <si>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</si>
  <si>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</si>
  <si>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</si>
  <si>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</si>
  <si>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</si>
  <si>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</si>
  <si>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</si>
  <si>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</si>
  <si>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</si>
  <si>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</si>
  <si>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</si>
  <si>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</si>
  <si>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</si>
  <si>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</si>
  <si>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</si>
  <si>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</si>
  <si>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</si>
  <si>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</si>
  <si>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</si>
  <si>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</si>
  <si>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</si>
  <si>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</si>
  <si>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</si>
  <si>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</si>
  <si>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</si>
  <si>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</si>
  <si>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</si>
  <si>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</si>
  <si>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</si>
  <si>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</si>
  <si>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</si>
  <si>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</si>
  <si>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</si>
  <si>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</si>
  <si>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</si>
  <si>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</si>
  <si>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</si>
  <si>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</si>
  <si>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</si>
  <si>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</si>
  <si>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</si>
  <si>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</si>
  <si>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</si>
  <si>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</si>
  <si>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</si>
  <si>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</si>
  <si>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</si>
  <si>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Haste de aterramento de 5/8"x2,4 m, em aço SAE1010/1020, trefilado e revestido de cobre eletrolítico; ref. PK0065 da Paraklin, TEL5824 da Termotécnica ou equivalente</t>
  </si>
  <si>
    <t>P.19.000.042253</t>
  </si>
  <si>
    <t>Mastro p/sinalizador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</si>
  <si>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</si>
  <si>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</si>
  <si>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</si>
  <si>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</si>
  <si>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</si>
  <si>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</si>
  <si>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</si>
  <si>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</si>
  <si>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</si>
  <si>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</si>
  <si>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</si>
  <si>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</si>
  <si>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</si>
  <si>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</si>
  <si>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</si>
  <si>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</si>
  <si>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</si>
  <si>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</si>
  <si>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</si>
  <si>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</si>
  <si>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</si>
  <si>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</si>
  <si>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</si>
  <si>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</si>
  <si>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</si>
  <si>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</si>
  <si>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</si>
  <si>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</si>
  <si>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</si>
  <si>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</si>
  <si>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</si>
  <si>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</si>
  <si>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</si>
  <si>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</si>
  <si>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</si>
  <si>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</si>
  <si>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</si>
  <si>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</si>
  <si>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</si>
  <si>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</si>
  <si>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</si>
  <si>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</si>
  <si>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</si>
  <si>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 - sem frete</t>
  </si>
  <si>
    <t>P.19.000.044314</t>
  </si>
  <si>
    <t>Suporte para fixação de fita de alumínio 7/8" x 1/8" e/ou cabo de cobre nu, com base ondulada, ref. SGG 03 (longitudinal) da Gelcam ou equivalente - sem frete</t>
  </si>
  <si>
    <t>P.19.000.044315</t>
  </si>
  <si>
    <t>Suporte para fixação de fita de alumínio 7/8´ x 1/8´, com base plana, ref. SGG 04/F da Gelcam ou equivalente - sem frete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</si>
  <si>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</si>
  <si>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</si>
  <si>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</si>
  <si>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</si>
  <si>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</si>
  <si>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</si>
  <si>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</si>
  <si>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</si>
  <si>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</si>
  <si>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</si>
  <si>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</si>
  <si>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</si>
  <si>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</si>
  <si>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</si>
  <si>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</si>
  <si>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</si>
  <si>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</si>
  <si>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</si>
  <si>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</si>
  <si>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</si>
  <si>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</si>
  <si>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</si>
  <si>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</si>
  <si>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</si>
  <si>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</si>
  <si>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</si>
  <si>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</si>
  <si>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</si>
  <si>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</si>
  <si>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</si>
  <si>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</si>
  <si>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</si>
  <si>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</si>
  <si>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</si>
  <si>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</si>
  <si>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</si>
  <si>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</si>
  <si>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</si>
  <si>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</si>
  <si>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</si>
  <si>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</si>
  <si>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</si>
  <si>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</si>
  <si>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</si>
  <si>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</si>
  <si>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</si>
  <si>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</si>
  <si>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</si>
  <si>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</si>
  <si>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</si>
  <si>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</si>
  <si>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</si>
  <si>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</si>
  <si>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</si>
  <si>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</si>
  <si>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</si>
  <si>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</si>
  <si>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</si>
  <si>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</si>
  <si>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</si>
  <si>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</si>
  <si>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</si>
  <si>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</si>
  <si>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</si>
  <si>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</si>
  <si>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</si>
  <si>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</si>
  <si>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</si>
  <si>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</si>
  <si>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</si>
  <si>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</si>
  <si>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</si>
  <si>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</si>
  <si>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</si>
  <si>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</si>
  <si>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</si>
  <si>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</si>
  <si>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</si>
  <si>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</si>
  <si>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</si>
  <si>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</si>
  <si>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</si>
  <si>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</si>
  <si>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</si>
  <si>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</si>
  <si>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</si>
  <si>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</si>
  <si>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</si>
  <si>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</si>
  <si>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</si>
  <si>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</si>
  <si>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</si>
  <si>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</si>
  <si>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</si>
  <si>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</si>
  <si>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</si>
  <si>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</si>
  <si>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</si>
  <si>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</si>
  <si>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</si>
  <si>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</si>
  <si>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</si>
  <si>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</si>
  <si>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</si>
  <si>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</si>
  <si>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</si>
  <si>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</si>
  <si>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</si>
  <si>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</si>
  <si>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</si>
  <si>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</si>
  <si>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</si>
  <si>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</si>
  <si>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</si>
  <si>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</si>
  <si>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</si>
  <si>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</si>
  <si>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</si>
  <si>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</si>
  <si>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</si>
  <si>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</si>
  <si>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</si>
  <si>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</si>
  <si>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</si>
  <si>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</si>
  <si>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</si>
  <si>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</si>
  <si>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</si>
  <si>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</si>
  <si>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</si>
  <si>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Sinalizador visual de advertência, entrada/saída de garagem sequencial duplo, com base fixação, placa de sinalização; referência comercial RT-23P Rontan, EG-30 da Seton ou equivalente</t>
  </si>
  <si>
    <t>P.19.000.092266</t>
  </si>
  <si>
    <t>Sinalizador audiovisual de advertência, entrada/saída de garagem sequencial duplo, com base fixação, placa de sinalização; referência comercial RT23PA Rontan, EG-30 Sonic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</si>
  <si>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</si>
  <si>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</si>
  <si>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</si>
  <si>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</si>
  <si>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</si>
  <si>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</si>
  <si>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</si>
  <si>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</si>
  <si>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</si>
  <si>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</si>
  <si>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</si>
  <si>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</si>
  <si>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</si>
  <si>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</si>
  <si>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</si>
  <si>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</si>
  <si>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</si>
  <si>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</si>
  <si>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</si>
  <si>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</si>
  <si>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P.21.000.049570</t>
  </si>
  <si>
    <t>Pedra de concreto para estaiamento, ref. ND.01.46.01/1 Elektro</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</si>
  <si>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</si>
  <si>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</si>
  <si>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</si>
  <si>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</si>
  <si>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</si>
  <si>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</si>
  <si>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</si>
  <si>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</si>
  <si>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</si>
  <si>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2500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</si>
  <si>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</si>
  <si>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</si>
  <si>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</si>
  <si>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</si>
  <si>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</si>
  <si>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</si>
  <si>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</si>
  <si>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</si>
  <si>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</si>
  <si>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</si>
  <si>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</si>
  <si>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</si>
  <si>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</si>
  <si>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</si>
  <si>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</si>
  <si>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</si>
  <si>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</si>
  <si>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</si>
  <si>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</si>
  <si>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</si>
  <si>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</si>
  <si>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</si>
  <si>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</si>
  <si>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Régua de bornes para 9 polos, 600V/50A</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</si>
  <si>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</si>
  <si>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</si>
  <si>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</si>
  <si>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</si>
  <si>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</si>
  <si>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</si>
  <si>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</si>
  <si>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</si>
  <si>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P.26.000.044011</t>
  </si>
  <si>
    <t>Disjuntor em caixa aberta, com corrente nominal de 1600 A, tensão nominal de 500 V; ref. IZMU40 da Eaton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</si>
  <si>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</si>
  <si>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</si>
  <si>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</si>
  <si>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</si>
  <si>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</si>
  <si>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</si>
  <si>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</si>
  <si>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</si>
  <si>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</si>
  <si>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</si>
  <si>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</si>
  <si>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</si>
  <si>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</si>
  <si>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</si>
  <si>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</si>
  <si>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</si>
  <si>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</si>
  <si>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</si>
  <si>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</si>
  <si>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</si>
  <si>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</si>
  <si>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</si>
  <si>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</si>
  <si>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</si>
  <si>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</si>
  <si>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</si>
  <si>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</si>
  <si>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</si>
  <si>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</si>
  <si>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</si>
  <si>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</si>
  <si>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Dispositivo diferencial residual de 80 A x 30 mA, 4 polos, ref. PBA 480/030 da GE, 5SM1-347-0 da Siemens ou equivalente</t>
  </si>
  <si>
    <t>P.26.000.044606</t>
  </si>
  <si>
    <t>Dispositivo diferencial residual de 100 A x 30 mA, 4 polos, ref. BPC 4100/030 da GE, 30-100-4 da Weg, SDR-049031 da Steck ou equivalente</t>
  </si>
  <si>
    <t>P.26.000.044611</t>
  </si>
  <si>
    <t>Dispositivo referencial residual de 25A x 30mA - 4 polos; ref. WRx12530mA da Cutler Hammer, 5SM1 da Siemens, SDR 425-30 da Steck ou equivalente</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</si>
  <si>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</si>
  <si>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</si>
  <si>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</si>
  <si>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</si>
  <si>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</si>
  <si>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</si>
  <si>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</si>
  <si>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</si>
  <si>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</si>
  <si>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</si>
  <si>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</si>
  <si>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</si>
  <si>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</si>
  <si>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</si>
  <si>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</si>
  <si>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</si>
  <si>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</si>
  <si>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</si>
  <si>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</si>
  <si>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</si>
  <si>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</si>
  <si>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em caixa moldada, térmico fixo e magnético ajustável, tripolar 600V, corrente de 500 até 630A; ref. DCM630S3-500A e DCM630S3-600A da Metaltex, DAM1-630S-500A da JNG, DWB800S500-3DA da WEG, FM6-SD630-630 da BHS, 1SDA054396R1BR d</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</si>
  <si>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</si>
  <si>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</si>
  <si>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</si>
  <si>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</si>
  <si>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</si>
  <si>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</si>
  <si>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</si>
  <si>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</si>
  <si>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</si>
  <si>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 A ref. 5SPA 280-7 até 100 A, ref. 5SP4 191-7, fabricação Siemens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</si>
  <si>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</si>
  <si>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</si>
  <si>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</si>
  <si>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</si>
  <si>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</si>
  <si>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</si>
  <si>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</si>
  <si>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</si>
  <si>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</si>
  <si>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</si>
  <si>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</si>
  <si>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de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</si>
  <si>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</si>
  <si>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</si>
  <si>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</si>
  <si>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</si>
  <si>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</si>
  <si>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</si>
  <si>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</si>
  <si>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</si>
  <si>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</si>
  <si>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</si>
  <si>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</si>
  <si>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</si>
  <si>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</si>
  <si>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</si>
  <si>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</si>
  <si>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</si>
  <si>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</si>
  <si>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</si>
  <si>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</si>
  <si>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</si>
  <si>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</si>
  <si>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</si>
  <si>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</si>
  <si>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</si>
  <si>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</si>
  <si>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</si>
  <si>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</si>
  <si>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</si>
  <si>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</si>
  <si>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</si>
  <si>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</si>
  <si>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Chave fusível base ´C´ para 25kV/100A, com capacidade de ruptura até 6,3kA, com fusível</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</si>
  <si>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</si>
  <si>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</si>
  <si>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</si>
  <si>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</si>
  <si>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</si>
  <si>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Chave fusível base ´C´ para 15kV/100A, com capacidade de ruptura até 10kA, com fusível</t>
  </si>
  <si>
    <t>P.27.000.043657</t>
  </si>
  <si>
    <t>Chave fusível base ´C´ para 15kV/200A, com capacidade de ruptura até 10kA, com fusível</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</si>
  <si>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</si>
  <si>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</si>
  <si>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</si>
  <si>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</si>
  <si>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</si>
  <si>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</si>
  <si>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</si>
  <si>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</si>
  <si>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</si>
  <si>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</si>
  <si>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</si>
  <si>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</si>
  <si>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</si>
  <si>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</si>
  <si>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</si>
  <si>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</si>
  <si>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</si>
  <si>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</si>
  <si>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</si>
  <si>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</si>
  <si>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</si>
  <si>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</si>
  <si>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</si>
  <si>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</si>
  <si>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</si>
  <si>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</si>
  <si>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</si>
  <si>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</si>
  <si>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</si>
  <si>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</si>
  <si>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</si>
  <si>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</si>
  <si>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</si>
  <si>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</si>
  <si>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</si>
  <si>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</si>
  <si>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</si>
  <si>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</si>
  <si>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</si>
  <si>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</si>
  <si>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</si>
  <si>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</si>
  <si>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</si>
  <si>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</si>
  <si>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</si>
  <si>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</si>
  <si>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</si>
  <si>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</si>
  <si>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</si>
  <si>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</si>
  <si>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</si>
  <si>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Chave comutadora tetrapolar, reversão sob carga, sem porta-fusível, 630, A 690V, tensão de isolamento 1000V, ref. BB32-630/4 (back to back) da Holec</t>
  </si>
  <si>
    <t>P.27.000.044101</t>
  </si>
  <si>
    <t>Fusível Diazed rap/ret 35A a 63A</t>
  </si>
  <si>
    <t>P.27.000.044102</t>
  </si>
  <si>
    <t>Fusível Diazed retardado 2A a 25A, referência modelo 2A 500V 5SB2 11 da Siemens, 20A 500VCA FDW-20S / 25A 500VCA FDW-25S Web ou equivalente</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</si>
  <si>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</si>
  <si>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</si>
  <si>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</si>
  <si>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</si>
  <si>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</si>
  <si>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</si>
  <si>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</si>
  <si>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</si>
  <si>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</si>
  <si>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</si>
  <si>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</si>
  <si>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</si>
  <si>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</si>
  <si>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</si>
  <si>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</si>
  <si>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</si>
  <si>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</si>
  <si>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JNG, FM96 da Renz, FM96 600V 7KM1751-4223Z-0600 da Siemens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</si>
  <si>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</si>
  <si>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</si>
  <si>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</si>
  <si>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</si>
  <si>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</si>
  <si>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</si>
  <si>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</si>
  <si>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</si>
  <si>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</si>
  <si>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</si>
  <si>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P.28.000.049719</t>
  </si>
  <si>
    <t>Reator eletromagnético de alto fator de potência com capacitor e ignitor, para lâmpada vapor metálico 70W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</si>
  <si>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</si>
  <si>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</si>
  <si>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</si>
  <si>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</si>
  <si>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</si>
  <si>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</si>
  <si>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</si>
  <si>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</si>
  <si>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</si>
  <si>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</si>
  <si>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</si>
  <si>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</si>
  <si>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</si>
  <si>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</si>
  <si>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</si>
  <si>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</si>
  <si>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</si>
  <si>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ET-E 50A26S da Philips ou equivalente</t>
  </si>
  <si>
    <t>P.29.000.042163</t>
  </si>
  <si>
    <t>Rele de corrente Ajustável de 0 a 200A</t>
  </si>
  <si>
    <t>P.29.000.042164</t>
  </si>
  <si>
    <t>Relé de tempo eletrônico de 3 - 30seg 220V 50/60Hz</t>
  </si>
  <si>
    <t>P.29.000.042165</t>
  </si>
  <si>
    <t>Relé tempo eletrônico ciclico, regulável, 110V, frequência de 48Hz a 63Hz, alimentação 24 Vcc/Vca ou 100 a 240 Vca - 110 Vca; ref. AD da Coal, TCS da Altronic, CLC-1R da Clip ou equivalente</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</si>
  <si>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</si>
  <si>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</si>
  <si>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</si>
  <si>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</si>
  <si>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</si>
  <si>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</si>
  <si>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</si>
  <si>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</si>
  <si>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</si>
  <si>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</si>
  <si>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</si>
  <si>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</si>
  <si>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</si>
  <si>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</si>
  <si>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</si>
  <si>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</si>
  <si>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</si>
  <si>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</si>
  <si>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</si>
  <si>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</si>
  <si>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</si>
  <si>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</si>
  <si>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</si>
  <si>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</si>
  <si>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</si>
  <si>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</si>
  <si>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</si>
  <si>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</si>
  <si>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</si>
  <si>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</si>
  <si>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</si>
  <si>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</si>
  <si>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</si>
  <si>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</si>
  <si>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</si>
  <si>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</si>
  <si>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</si>
  <si>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</si>
  <si>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</si>
  <si>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</si>
  <si>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</si>
  <si>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</si>
  <si>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</si>
  <si>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</si>
  <si>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</si>
  <si>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</si>
  <si>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</si>
  <si>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</si>
  <si>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</si>
  <si>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</si>
  <si>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</si>
  <si>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Cabo coaxial tipo RG 6, malha mínima 90%, capa polietileno antichama preto/branco, ref. Eldtec, Cableteck, Commscope ou equivalente</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</si>
  <si>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</si>
  <si>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</si>
  <si>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</si>
  <si>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</si>
  <si>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</si>
  <si>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</si>
  <si>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</si>
  <si>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</si>
  <si>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</si>
  <si>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</si>
  <si>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</si>
  <si>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</si>
  <si>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</si>
  <si>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</si>
  <si>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</si>
  <si>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</si>
  <si>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</si>
  <si>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</si>
  <si>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</si>
  <si>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</si>
  <si>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</si>
  <si>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</si>
  <si>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</si>
  <si>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</si>
  <si>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</si>
  <si>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</si>
  <si>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</si>
  <si>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</si>
  <si>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</si>
  <si>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</si>
  <si>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</si>
  <si>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</si>
  <si>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</si>
  <si>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</si>
  <si>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</si>
  <si>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</si>
  <si>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</si>
  <si>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</si>
  <si>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</si>
  <si>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</si>
  <si>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</si>
  <si>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</si>
  <si>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</si>
  <si>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</si>
  <si>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</si>
  <si>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</si>
  <si>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</si>
  <si>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</si>
  <si>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</si>
  <si>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</si>
  <si>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</si>
  <si>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</si>
  <si>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</si>
  <si>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</si>
  <si>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</si>
  <si>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</si>
  <si>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</si>
  <si>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</si>
  <si>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</si>
  <si>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</si>
  <si>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</si>
  <si>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</si>
  <si>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</si>
  <si>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</si>
  <si>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</si>
  <si>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</si>
  <si>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</si>
  <si>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</si>
  <si>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</si>
  <si>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</si>
  <si>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</si>
  <si>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</si>
  <si>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</si>
  <si>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</si>
  <si>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</si>
  <si>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</si>
  <si>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</si>
  <si>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</si>
  <si>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</si>
  <si>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</si>
  <si>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</si>
  <si>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</si>
  <si>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</si>
  <si>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</si>
  <si>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</si>
  <si>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</si>
  <si>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</si>
  <si>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</si>
  <si>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</si>
  <si>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</si>
  <si>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</si>
  <si>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</si>
  <si>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</si>
  <si>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</si>
  <si>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</si>
  <si>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</si>
  <si>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</si>
  <si>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</si>
  <si>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</si>
  <si>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</si>
  <si>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</si>
  <si>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</si>
  <si>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</si>
  <si>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</si>
  <si>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</si>
  <si>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</si>
  <si>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</si>
  <si>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</si>
  <si>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</si>
  <si>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</si>
  <si>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</si>
  <si>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</si>
  <si>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</si>
  <si>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</si>
  <si>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</si>
  <si>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</si>
  <si>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</si>
  <si>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</si>
  <si>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</si>
  <si>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</si>
  <si>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</si>
  <si>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</si>
  <si>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</si>
  <si>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</si>
  <si>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</si>
  <si>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</si>
  <si>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</si>
  <si>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</si>
  <si>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</si>
  <si>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</si>
  <si>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</si>
  <si>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</si>
  <si>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</si>
  <si>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</si>
  <si>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</si>
  <si>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</si>
  <si>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</si>
  <si>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</si>
  <si>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</si>
  <si>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</si>
  <si>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</si>
  <si>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</si>
  <si>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</si>
  <si>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</si>
  <si>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</si>
  <si>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</si>
  <si>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</si>
  <si>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</si>
  <si>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</si>
  <si>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</si>
  <si>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</si>
  <si>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</si>
  <si>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</si>
  <si>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</si>
  <si>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</si>
  <si>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</si>
  <si>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</si>
  <si>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</si>
  <si>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</si>
  <si>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</si>
  <si>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</si>
  <si>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</si>
  <si>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</si>
  <si>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</si>
  <si>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</si>
  <si>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</si>
  <si>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</si>
  <si>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</si>
  <si>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</si>
  <si>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</si>
  <si>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</si>
  <si>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</si>
  <si>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</si>
  <si>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</si>
  <si>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</si>
  <si>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</si>
  <si>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</si>
  <si>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</si>
  <si>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</si>
  <si>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</si>
  <si>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</si>
  <si>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</si>
  <si>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</si>
  <si>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</si>
  <si>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</si>
  <si>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</si>
  <si>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</si>
  <si>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</si>
  <si>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</si>
  <si>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</si>
  <si>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</si>
  <si>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</si>
  <si>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</si>
  <si>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</si>
  <si>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</si>
  <si>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</si>
  <si>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</si>
  <si>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</si>
  <si>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</si>
  <si>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</si>
  <si>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</si>
  <si>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</si>
  <si>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</si>
  <si>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</si>
  <si>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</si>
  <si>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35 mmCA</t>
  </si>
  <si>
    <t>Q.04.000.032319</t>
  </si>
  <si>
    <t>Resfriadora de líquidos com compressor Screw/parafuso (chiller), condensação à ar, capacidade 200-210 TR, compacto, com tubulações, fiações e controles internos, 380V/60Hz, ref. 30 RB-A Carrier, R407C série SAZ mod. RCU210SAZ4A7P chiller Hitachi ou equiv</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</si>
  <si>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</si>
  <si>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</si>
  <si>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</si>
  <si>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</si>
  <si>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</si>
  <si>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Tratamento de ar compacta fancolete hidrônico tipo cassette, com ventiladores centrífugos de dupla aspiração e motor elétrico, estrutura e painéis de plástico de alta resistência, refrigeração 32.000 Btu/h - 2,6 TR, ref. 40HK-32 Carrier ou equivalente</t>
  </si>
  <si>
    <t>Q.04.000.032325</t>
  </si>
  <si>
    <t>Tratamento de ar compacta fancolete hidrônico tipo piso-teto, serpentina, filtros de ar, ventiladores e motores elétricos, estrutura e painéis de plástico de alta resistência, revestidos com isolamento térmico e acústico, vazão 637 m³/h, refrigeração 14.</t>
  </si>
  <si>
    <t>Q.04.000.032327</t>
  </si>
  <si>
    <t>Tratamento de ar compacta fancolete hidrônico tipo piso-teto, serpentina, filtros de ar, ventiladores e motores elétricos, estrutura e painéis de plástico de alta resistência, revestidos com isolamento térmico e acústico, vazão 1.215 m³/h, refrigeração 2</t>
  </si>
  <si>
    <t>Q.04.000.032329</t>
  </si>
  <si>
    <t>Tratamento de ar compacta fancolete hidrônico tipo piso-teto, serpentina, filtros de ar, ventiladores e motores elétricos, estrutura e painéis de plástico de alta resistência, revestidos com isolamento térmico e acústico, vazão 1.758 m³/h, refrigeração 3</t>
  </si>
  <si>
    <t>Q.04.000.032331</t>
  </si>
  <si>
    <t>Tratamento de ar compacta fancolete hidrônico tipo piso-teto, serpentina, filtros de ar, ventiladores e motores elétricos, estrutura e painéis de plástico de alta resistência, revestidos com isolamento térmico e acústico, vazão 2.166 m³/h, refrigeração 4</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</si>
  <si>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</si>
  <si>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</si>
  <si>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</si>
  <si>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</si>
  <si>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</si>
  <si>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</si>
  <si>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</si>
  <si>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Unidades de Tratamento de ar (fan-coil) - 4.000 m³/h - 6TR, pressão estática externa 50mmCA; ref. Carrier, Trox, Constarco ou equivalente</t>
  </si>
  <si>
    <t>Q.04.000.032344</t>
  </si>
  <si>
    <t>Q.04.000.032345</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</si>
  <si>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</si>
  <si>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</si>
  <si>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</si>
  <si>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</si>
  <si>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</si>
  <si>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</si>
  <si>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</si>
  <si>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</si>
  <si>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</si>
  <si>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</si>
  <si>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</si>
  <si>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</si>
  <si>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</si>
  <si>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</si>
  <si>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</si>
  <si>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</si>
  <si>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</si>
  <si>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</si>
  <si>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</si>
  <si>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</si>
  <si>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</si>
  <si>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</si>
  <si>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</si>
  <si>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R.03.000.020338</t>
  </si>
  <si>
    <t>Tela tipo mosquiteira removível em fibra de vidro revestida em pvc, perfil alumínio, borracha EPDM, Kit fixação com 4 cantoneiras, travas e parafusos com buchas</t>
  </si>
  <si>
    <t>R.03.000.020341</t>
  </si>
  <si>
    <t>Tela em poliéster, malha 2 x 2 mm, gramatura mínima de 36g/m², estruturante para impermeabilização a frio</t>
  </si>
  <si>
    <t>R.03.000.020342</t>
  </si>
  <si>
    <t>Tela em polietileno, malha hexagonal de 1/2´, gramatura mínima de 205g/m², ref. Pinteiro 5110P ou 5111P da Nortene, ou equivalente</t>
  </si>
  <si>
    <t>R.03.000.027502</t>
  </si>
  <si>
    <t>Tela em polietileno (nylon), malha 10x10cm - fio com espessura de 2 mm, instalada</t>
  </si>
  <si>
    <t>S.01.000.009521</t>
  </si>
  <si>
    <t>Grupo gerador - 2,5/3 kVA</t>
  </si>
  <si>
    <t>S.01.000.009700</t>
  </si>
  <si>
    <t>Defensa metálica semimaleável simples</t>
  </si>
  <si>
    <t>S.01.000.020276</t>
  </si>
  <si>
    <t>Estaca tipo Raiz, diâmetro de 15 cm para 25 t, em rocha</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</si>
  <si>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</si>
  <si>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</si>
  <si>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</si>
  <si>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</si>
  <si>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</si>
  <si>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</si>
  <si>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</si>
  <si>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</si>
  <si>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</si>
  <si>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</si>
  <si>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</si>
  <si>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</si>
  <si>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</si>
  <si>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</si>
  <si>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</si>
  <si>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</si>
  <si>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</si>
  <si>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</si>
  <si>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</si>
  <si>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</si>
  <si>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S.01.000.080230</t>
  </si>
  <si>
    <t>Pá-carregadeira sobre pneus, potência 120 a 122HP (88,5 a 119 kW) capacidade da caçamba de 1,7 a 5,0m³, ref. CAT924G da CATERPILLAR</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</si>
  <si>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</si>
  <si>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</si>
  <si>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</si>
  <si>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</si>
  <si>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</si>
  <si>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</si>
  <si>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</si>
  <si>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</si>
  <si>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</si>
  <si>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</si>
  <si>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</si>
  <si>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</si>
  <si>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</si>
  <si>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</si>
  <si>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</si>
  <si>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</si>
  <si>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</si>
  <si>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Rolo compactador vibratório com pé de carneiro em aço, potência 121 a 127HP (90 a 93 kW), ref. CA25PD DYNAPAC</t>
  </si>
  <si>
    <t>S.01.000.080332</t>
  </si>
  <si>
    <t>Motoniveladora com escarificador potência 140HP (104kW), ref. CAT 120H da CATERPILLAR</t>
  </si>
  <si>
    <t>S.01.000.080334</t>
  </si>
  <si>
    <t>Placa vibratória impacto de 1.700 kg, com motor diesel, ou gasolina, ou elétrico, ref. Placa Vibratoria Dynapac CM13 da Flygt do Brasil ou equivalente</t>
  </si>
  <si>
    <t>S.01.000.080337</t>
  </si>
  <si>
    <t>Rolo compactador autopropelido, vibratório em aço, cilindros lisos em tandem, potência 80 HP (59 kW); ref. CC21 Dynapac 6 toneladas</t>
  </si>
  <si>
    <t>S.01.000.080338</t>
  </si>
  <si>
    <t>Rolo compactador de pneus para asfalto, capacidade 27 toneladas</t>
  </si>
  <si>
    <t>S.01.000.080342</t>
  </si>
  <si>
    <t>Trator de esteira lâmina reta/riper - 328HP, CATEPILLAR-D8R PS328 ou equivalente</t>
  </si>
  <si>
    <t>S.01.000.080344</t>
  </si>
  <si>
    <t>Trator sobre esteiras potência 76 a 88HP (56 a 64,9kW), ref. D4 da Komatsu</t>
  </si>
  <si>
    <t>S.01.000.080349</t>
  </si>
  <si>
    <t>Veículo com capacidade para 4 pessoas</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</si>
  <si>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</si>
  <si>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</si>
  <si>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</si>
  <si>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</si>
  <si>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</si>
  <si>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</si>
  <si>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</si>
  <si>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</si>
  <si>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</si>
  <si>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</si>
  <si>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</si>
  <si>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</si>
  <si>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</si>
  <si>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</si>
  <si>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S.01.000.091716</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</si>
  <si>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</si>
  <si>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</si>
  <si>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</si>
  <si>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</si>
  <si>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</si>
  <si>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</si>
  <si>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</si>
  <si>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</si>
  <si>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S.03.000.032568</t>
  </si>
  <si>
    <t>Rodapé em mármore branco com espessura de 2 cm e altura de 7,0cm, acabamento polido</t>
  </si>
  <si>
    <t>S.03.000.036500</t>
  </si>
  <si>
    <t>Tampão ferro dúctil de 300x300mm, classe 125 (ruptura &gt; 125 kN), conforme NBR 10160/2005</t>
  </si>
  <si>
    <t>S.03.000.036510</t>
  </si>
  <si>
    <t>Execução de guia e sarjeta extrusada in loco, perfil 450</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</si>
  <si>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</si>
  <si>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</si>
  <si>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</si>
  <si>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</si>
  <si>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</si>
  <si>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</si>
  <si>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</si>
  <si>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</si>
  <si>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</si>
  <si>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</si>
  <si>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</si>
  <si>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</si>
  <si>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S.03.000.067004</t>
  </si>
  <si>
    <t>Escavação e carga mecanizada em campo aberto com rompedor hidráulico, em rocha</t>
  </si>
  <si>
    <t>S.03.000.080127</t>
  </si>
  <si>
    <t>Máquina projetora de concreto</t>
  </si>
  <si>
    <t>S.03.000.080128</t>
  </si>
  <si>
    <t>Compressor de ar rebocável, vazão 748pcm, motor a diesel, pot. 210cv</t>
  </si>
  <si>
    <t>S.03.000.080308</t>
  </si>
  <si>
    <t>Transporte de material asfáltico, com caminhão com capacidade de 20000l em rodovia pavimentada para distância médias de transporte igual ou inferior a 100km. af_02/2016</t>
  </si>
  <si>
    <t>TxKM</t>
  </si>
  <si>
    <t>S.03.000.080328</t>
  </si>
  <si>
    <t>Guindaste hidráulico autopropelido, com lança telescópica, para espaços limitados, tração 4x4, capacidade acima de 30 ton, potência 97 KW</t>
  </si>
  <si>
    <t>S.04.000.020160</t>
  </si>
  <si>
    <t>Batente de alumínio para divisória</t>
  </si>
  <si>
    <t>S.04.000.020750</t>
  </si>
  <si>
    <t>Mão-de-obra / equipamentos mecânico e rotativo / corte / laser</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</si>
  <si>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</si>
  <si>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</si>
  <si>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</si>
  <si>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</si>
  <si>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</si>
  <si>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</si>
  <si>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</si>
  <si>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</si>
  <si>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</si>
  <si>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S.04.000.021531</t>
  </si>
  <si>
    <t>Barra de transferência em aço liso, diâmetro de 12,5 mm e comprimento de 35 cm</t>
  </si>
  <si>
    <t>S.04.000.022069</t>
  </si>
  <si>
    <t>Espaçador treliçado de aço, H= 5 cm</t>
  </si>
  <si>
    <t>S.04.000.024045</t>
  </si>
  <si>
    <t>Disco diamantado para máquinas serra-mármore</t>
  </si>
  <si>
    <t>S.04.000.024123</t>
  </si>
  <si>
    <t>Fibra de polipropileno corrugada</t>
  </si>
  <si>
    <t>S.04.000.026514</t>
  </si>
  <si>
    <t>Parafuso auto-atarraxante com fenda, zincado branco de 9,5 x 2,9 mm</t>
  </si>
  <si>
    <t>S.04.000.026515</t>
  </si>
  <si>
    <t>Parafuso galvanizado com cabeça panela de 6mm x 80mm, com buch de nylon Ux10</t>
  </si>
  <si>
    <t>S.04.000.026601</t>
  </si>
  <si>
    <t>Perfil ´U´ enrijecido (60x45x20)mm chapa 14 galvanizado</t>
  </si>
  <si>
    <t>S.04.000.026727</t>
  </si>
  <si>
    <t>Parafuso auto-atarraxante 5,5x38mm com arruela e bucha tipo S8</t>
  </si>
  <si>
    <t>S.04.000.026728</t>
  </si>
  <si>
    <t>Parafuso em inox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</si>
  <si>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</si>
  <si>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</si>
  <si>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</si>
  <si>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</si>
  <si>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</si>
  <si>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</si>
  <si>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</si>
  <si>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</si>
  <si>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</si>
  <si>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Porta/balcão tipo basculante com acionamento manual - 3,50 x 1,50 m - BA-10</t>
  </si>
  <si>
    <t>S.04.000.031215</t>
  </si>
  <si>
    <t>Ferro trabalhado</t>
  </si>
  <si>
    <t>S.04.000.031547</t>
  </si>
  <si>
    <t>Elevador para passageiros, uso interno com capacidade mínima de 600kg para duas paradas, portas unilaterais</t>
  </si>
  <si>
    <t>S.04.000.031548</t>
  </si>
  <si>
    <t>Elevador para passageiros, uso interno com capacidade mínima de 600kg para três paradas, portas unilaterais</t>
  </si>
  <si>
    <t>S.04.000.031550</t>
  </si>
  <si>
    <t>Elevador para passageiros, uso interno com capacidade mínima de 600kg para três paradas, portas bilaterais</t>
  </si>
  <si>
    <t>S.04.000.031551</t>
  </si>
  <si>
    <t>Elevador para passageiros, uso interno com capacidade mínima de 600kg para quatro paradas, portas bilaterais</t>
  </si>
  <si>
    <t>S.04.000.031552</t>
  </si>
  <si>
    <t>Elevador para passageiros, uso interno com capacidade mínima de 600kg para quatro paradas, portas unilaterais</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</si>
  <si>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</si>
  <si>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</si>
  <si>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</si>
  <si>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</si>
  <si>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</si>
  <si>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</si>
  <si>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</si>
  <si>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</si>
  <si>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</si>
  <si>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</si>
  <si>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</si>
  <si>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</si>
  <si>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</si>
  <si>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</si>
  <si>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</si>
  <si>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</si>
  <si>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</si>
  <si>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</si>
  <si>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</si>
  <si>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Forro fibra mineral acústico, borda Square Lay-in, placas de 1250x625x16mm ou 625x625x16mm, pintura base poliester, estrutura de sustentação perfil ´T´; ref. Giorgian ou equivalente</t>
  </si>
  <si>
    <t>S.04.000.034078</t>
  </si>
  <si>
    <t>Luminária retangular de embutir tipo calha aberta com aletas parabólicas para 2 lâmpadas fluorescentes tubulares, ref. 123232 BC da ARM, FAA04-E228 da Lumicenter, PL 377/24 da Prolumi ou equivalente</t>
  </si>
  <si>
    <t>S.04.000.036075</t>
  </si>
  <si>
    <t>Junta elástica estrutural neoprene aplicada, ref. JJ2020F da Juntas Jeene</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</si>
  <si>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</si>
  <si>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</si>
  <si>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</si>
  <si>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</si>
  <si>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</si>
  <si>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</si>
  <si>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S.04.000.038009</t>
  </si>
  <si>
    <t>Selador para pintura latex</t>
  </si>
  <si>
    <t>S.04.000.038010</t>
  </si>
  <si>
    <t>Lixa carbeto de silício de 7´</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</si>
  <si>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</si>
  <si>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</si>
  <si>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</si>
  <si>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</si>
  <si>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S.04.000.040515</t>
  </si>
  <si>
    <t>Isolador tipo ´castanha´ com grampo de sustentação</t>
  </si>
  <si>
    <t>S.04.000.042631</t>
  </si>
  <si>
    <t>Cantoneira em aço galvanizado de 2" x 2" x 1/8"</t>
  </si>
  <si>
    <t>S.04.000.042634</t>
  </si>
  <si>
    <t>Trilho chapa 50x60x1,9mm galvanizado para porta de correr</t>
  </si>
  <si>
    <t>S.04.000.042635</t>
  </si>
  <si>
    <t>Rodizio em aço duplo de 1 1/2"</t>
  </si>
  <si>
    <t>S.04.000.046214</t>
  </si>
  <si>
    <t>Sensor presença c/fotocélula, bivolt, p/iluminação teto, alcance 6m,120°, tempo de desligamento 1 ou 4 minutos</t>
  </si>
  <si>
    <t>S.04.000.049579</t>
  </si>
  <si>
    <t>Serra circular</t>
  </si>
  <si>
    <t>S.04.000.062028</t>
  </si>
  <si>
    <t>Baguete plástico tipo Tarucel, D= 6 mm</t>
  </si>
  <si>
    <t>S.04.000.062553</t>
  </si>
  <si>
    <t>Anel borracha para tubo PVC 40mm (1 1/2´)</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</si>
  <si>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</si>
  <si>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</si>
  <si>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</si>
  <si>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</si>
  <si>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</si>
  <si>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</si>
  <si>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</si>
  <si>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</si>
  <si>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</si>
  <si>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</si>
  <si>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</si>
  <si>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</si>
  <si>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</si>
  <si>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</si>
  <si>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</si>
  <si>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</si>
  <si>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</si>
  <si>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</si>
  <si>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</si>
  <si>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</si>
  <si>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</si>
  <si>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</si>
  <si>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</si>
  <si>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</si>
  <si>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</si>
  <si>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</si>
  <si>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</si>
  <si>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</si>
  <si>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</si>
  <si>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</si>
  <si>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</si>
  <si>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</si>
  <si>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S.05.000.020219</t>
  </si>
  <si>
    <t>Estaca pré-moldada cravada para 70T</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</si>
  <si>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</si>
  <si>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</si>
  <si>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</si>
  <si>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</si>
  <si>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</si>
  <si>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</si>
  <si>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</si>
  <si>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</si>
  <si>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</si>
  <si>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</si>
  <si>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</si>
  <si>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</si>
  <si>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</si>
  <si>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</si>
  <si>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</si>
  <si>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</si>
  <si>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</si>
  <si>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</si>
  <si>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</si>
  <si>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</si>
  <si>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</si>
  <si>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</si>
  <si>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</si>
  <si>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</si>
  <si>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</si>
  <si>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</si>
  <si>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</si>
  <si>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</si>
  <si>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</si>
  <si>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</si>
  <si>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</si>
  <si>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</si>
  <si>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S.05.000.035587</t>
  </si>
  <si>
    <t>Piso podotátil colorido intertravado, tipo alerta ou direcional, espessura de 6 cm</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</si>
  <si>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</si>
  <si>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</si>
  <si>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</si>
  <si>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</si>
  <si>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</si>
  <si>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</si>
  <si>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</si>
  <si>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</si>
  <si>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</si>
  <si>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</si>
  <si>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</si>
  <si>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</si>
  <si>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</si>
  <si>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</si>
  <si>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</si>
  <si>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</si>
  <si>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</si>
  <si>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</si>
  <si>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</si>
  <si>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</si>
  <si>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</si>
  <si>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</si>
  <si>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</si>
  <si>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</si>
  <si>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</si>
  <si>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</si>
  <si>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</si>
  <si>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</si>
  <si>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</si>
  <si>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</si>
  <si>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S.06.000.085678</t>
  </si>
  <si>
    <t>Retroescavadeira sobre rodas com carregadeira, tração 4x4, potência liquida 88 HP, peso operacional mínimo 6674 kg capacidade da carregadeira de 1 m³ e da retroescavadeira mínima de 0,26 m³, profundidade de escavação máxima de 4,37 m</t>
  </si>
  <si>
    <t>S.07.000.009675</t>
  </si>
  <si>
    <t>Martelete perfurador/rompedor elétrico - 1,5 kW</t>
  </si>
  <si>
    <t>S.07.000.009687</t>
  </si>
  <si>
    <t>Caminhão carroceria com capacidade de 5 t - 115 kW</t>
  </si>
  <si>
    <t>S.07.000.009800</t>
  </si>
  <si>
    <t>Bate-estaca hidráulico para defensas montado em caminhão guindauto com capacidade de 20 t.m e carroceria de 4 t - 136 kW</t>
  </si>
  <si>
    <t>JANELA 1</t>
  </si>
  <si>
    <t>JANELA 2</t>
  </si>
  <si>
    <t>JANELA 3</t>
  </si>
  <si>
    <t>JANELA 4</t>
  </si>
  <si>
    <t>TOTAL</t>
  </si>
  <si>
    <t>QTDE</t>
  </si>
  <si>
    <t>3 JANELAS NO REFEITÓRIO</t>
  </si>
  <si>
    <t>1 JANELA NO FRALDÁRIO</t>
  </si>
  <si>
    <t>1 UNIDADE DE TOLDO PARA A JANELA DA DIRETORIA</t>
  </si>
  <si>
    <t>1 UNIDADE DE LAMPADA REFLETORA PARA ILUMINAÇÃO NA ENTRADA DA CRECHE</t>
  </si>
  <si>
    <t>Área de todas as janelas (J1, J2, J3 e J4) x unidades</t>
  </si>
  <si>
    <t>(J1: 1,80 x 1,20 x 16) (J2: 1,60 x 1,20 x 5) (J3: 1,0 x 0,6 x 4) (J4: 0,6 x 0,6 x 1)</t>
  </si>
  <si>
    <t>Área do vidro x 3 Janelas da sala de aula1</t>
  </si>
  <si>
    <t>2,16 m² x 3 unidades</t>
  </si>
  <si>
    <t>(Comprimento + Largura x 2 lados) x 2 salas</t>
  </si>
  <si>
    <t>Comprimento x Largura x 2 salas (Sala de aula 3 e 4)</t>
  </si>
  <si>
    <t>Área da janela (26 unid)</t>
  </si>
  <si>
    <t>PORTA 4</t>
  </si>
  <si>
    <t>3.5</t>
  </si>
  <si>
    <t>4.2</t>
  </si>
  <si>
    <t>4.3</t>
  </si>
  <si>
    <t>MANUTENÇÃO NO ARMÁRIO DA COZINHA</t>
  </si>
  <si>
    <t>Área do armário da cozinha, retirado do software AutoCad</t>
  </si>
  <si>
    <t>2 prateleiras do lado maior e 2 prateleiras do lado menor</t>
  </si>
  <si>
    <t>(2 x 2,75 x 0,54) + (2 x 1,50 x 0,54)</t>
  </si>
  <si>
    <t>Rodapé do ármario nos banheiros: Comprimento x Altura 0,07m</t>
  </si>
  <si>
    <t>(1,95 + 1,95)</t>
  </si>
  <si>
    <t>(2,21 x 0,8) + (1,46 x 0,8)</t>
  </si>
  <si>
    <t xml:space="preserve">Área Frontal do armário da cozinha </t>
  </si>
  <si>
    <t>Duas paredes de para sustentação das pedras</t>
  </si>
  <si>
    <t>2 (Comprimento 0,54 x Altura 0,90)</t>
  </si>
  <si>
    <t>Duas paredes, nos dois lados</t>
  </si>
  <si>
    <t>0,97 x 2 lados</t>
  </si>
  <si>
    <t>1 UNIDADE DE PORTA PARA TROCAR A DO REFEITÓRIO</t>
  </si>
  <si>
    <t>UM</t>
  </si>
  <si>
    <t>ESTÂNCIA BALNEÁRIA</t>
  </si>
  <si>
    <t>OBRA: REFORMA DA CRECHE ANTÔNIA DE LIMA VITÓRIO, ROCIO</t>
  </si>
  <si>
    <t>PLANILHA FÍSICO-FINANCEIRO</t>
  </si>
  <si>
    <t>Item</t>
  </si>
  <si>
    <t>Descrição</t>
  </si>
  <si>
    <t>PERÍODO EM MESES</t>
  </si>
  <si>
    <t>Valor do  Item</t>
  </si>
  <si>
    <t>Participação do Total</t>
  </si>
  <si>
    <t>1º</t>
  </si>
  <si>
    <t>2º</t>
  </si>
  <si>
    <t>LIMPEZA FINAL</t>
  </si>
  <si>
    <t xml:space="preserve"> </t>
  </si>
  <si>
    <t>Total Mensal (R$)</t>
  </si>
  <si>
    <t>Total acumulado (R$)</t>
  </si>
  <si>
    <t>Percentual Mensal</t>
  </si>
  <si>
    <t>Percentual Acumulado</t>
  </si>
  <si>
    <t>3°</t>
  </si>
  <si>
    <t>LOCAL: Rua Júlio Bernadino Martins, 255 - Rocio - Iguape/SP</t>
  </si>
  <si>
    <t>OBRA: REFORMA DA CRECHE ANTÔNIA DE LIMA VITÓRIO</t>
  </si>
  <si>
    <t>MANUTENÇÃO NA COZINHA</t>
  </si>
  <si>
    <t>COBERTURA/TELHADO</t>
  </si>
  <si>
    <t xml:space="preserve">REVESTIMENTO </t>
  </si>
  <si>
    <t>MANUTENÇÃO NA COZINHA (ARMÁRIO)</t>
  </si>
  <si>
    <t>Área da janela (6 unid)</t>
  </si>
  <si>
    <t>206 m de cabo</t>
  </si>
  <si>
    <t>45 m de cado</t>
  </si>
  <si>
    <t>Remoção dos cabos de energia</t>
  </si>
  <si>
    <t>206 + 45</t>
  </si>
  <si>
    <t>14 UNIDADES DE LAMPADA COM BASE PLAFON A PEDIDO DO DEP. DE EDUCAÇÃO</t>
  </si>
  <si>
    <t>16.06.078</t>
  </si>
  <si>
    <t>FDE</t>
  </si>
  <si>
    <t>FORNECIMENTO E INSTALAÇÃO DE PLACA DE IDENTIFICAÇÃO DE OBRAS INCLUSO SUPORTES DE MADEIRA</t>
  </si>
  <si>
    <t>3,0 X 1,50 m</t>
  </si>
  <si>
    <t>PCI.817.01 - CUSTO DE COMPOSIÇÕES - SINTÉTICO         DATA DE EMISSÃO: 16/12/2021 00:15:50           DATA DE RT: 14/12/2021</t>
  </si>
  <si>
    <t>ENCARGOS SOCIAIS DESONERADOS: 84,97%(HORA)   47,60%(MÊS)</t>
  </si>
  <si>
    <t>ABRANGÊNCIA: NACIONAL      LOCALIDADE: SAO PAULO        DATA DE PREÇO: 11/2021      REFERÊNCIA COLETA : MEDIANO</t>
  </si>
  <si>
    <t>CODIGO DA COMPOSICAO</t>
  </si>
  <si>
    <t>UN.</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</si>
  <si>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</si>
  <si>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</si>
  <si>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</si>
  <si>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</si>
  <si>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</si>
  <si>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</si>
  <si>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</si>
  <si>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</si>
  <si>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</si>
  <si>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</si>
  <si>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</si>
  <si>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</si>
  <si>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</si>
  <si>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</si>
  <si>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</si>
  <si>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</si>
  <si>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</si>
  <si>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</si>
  <si>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</si>
  <si>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</si>
  <si>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</si>
  <si>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</si>
  <si>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</si>
  <si>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</si>
  <si>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</si>
  <si>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</si>
  <si>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</si>
  <si>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</si>
  <si>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</si>
  <si>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</si>
  <si>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</si>
  <si>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</si>
  <si>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</si>
  <si>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</si>
  <si>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</si>
  <si>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</si>
  <si>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</si>
  <si>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</si>
  <si>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</si>
  <si>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</si>
  <si>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</si>
  <si>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</si>
  <si>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</si>
  <si>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</si>
  <si>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</si>
  <si>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</si>
  <si>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</si>
  <si>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</si>
  <si>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</si>
  <si>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</si>
  <si>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</si>
  <si>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</si>
  <si>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</si>
  <si>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</si>
  <si>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</si>
  <si>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</si>
  <si>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</si>
  <si>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</si>
  <si>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</si>
  <si>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</si>
  <si>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</si>
  <si>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</si>
  <si>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</si>
  <si>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</si>
  <si>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</si>
  <si>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</si>
  <si>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</si>
  <si>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</si>
  <si>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</si>
  <si>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</si>
  <si>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</si>
  <si>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</si>
  <si>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</si>
  <si>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</si>
  <si>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</si>
  <si>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</si>
  <si>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</si>
  <si>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</si>
  <si>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</si>
  <si>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</si>
  <si>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</si>
  <si>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</si>
  <si>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</si>
  <si>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</si>
  <si>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</si>
  <si>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</si>
  <si>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r>
      <rPr>
        <b/>
        <sz val="10"/>
        <rFont val="Arial"/>
        <family val="2"/>
      </rPr>
      <t>SINAPI</t>
    </r>
    <r>
      <rPr>
        <sz val="10"/>
        <rFont val="Arial"/>
        <family val="2"/>
      </rPr>
      <t xml:space="preserve"> - Composições - emissão 16/12/2021</t>
    </r>
  </si>
  <si>
    <r>
      <rPr>
        <b/>
        <sz val="10"/>
        <rFont val="Arial"/>
        <family val="2"/>
      </rPr>
      <t>SINAPI</t>
    </r>
    <r>
      <rPr>
        <sz val="10"/>
        <rFont val="Arial"/>
        <family val="2"/>
      </rPr>
      <t xml:space="preserve"> - Insumos - mês de coleta 11/2021</t>
    </r>
  </si>
  <si>
    <r>
      <t xml:space="preserve">MES DE COLETA: </t>
    </r>
    <r>
      <rPr>
        <sz val="11"/>
        <color rgb="FFFF0000"/>
        <rFont val="Arial"/>
        <family val="2"/>
      </rPr>
      <t>11/2021</t>
    </r>
  </si>
  <si>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</si>
  <si>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</si>
  <si>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</si>
  <si>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</si>
  <si>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</si>
  <si>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</si>
  <si>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</si>
  <si>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</si>
  <si>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</si>
  <si>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</si>
  <si>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</si>
  <si>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</si>
  <si>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</si>
  <si>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</si>
  <si>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</si>
  <si>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</si>
  <si>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</si>
  <si>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</si>
  <si>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AQUECEDOR DE OLEO BPF (FLUIDO) TERMICO, CAPACIDADE DE 300.000  KCAL/H</t>
  </si>
  <si>
    <t>BETONEIRA CAPACIDADE NOMINAL 600 L, CAPACIDADE DE MISTURA 440 L, MOTOR A GASOLINA POTENCIA 10 HP, COM  CARREGADOR</t>
  </si>
  <si>
    <t>BOMBA TRIPLEX COM MOTOR A DIESEL, NACIONAL, DIAMETRO DE SUCCAO DE 2  1/2''</t>
  </si>
  <si>
    <t>CIMENTO PORTLAND ESTRUTURAL BRANCO  CPB-32</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</si>
  <si>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</si>
  <si>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</si>
  <si>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</si>
  <si>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</si>
  <si>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</si>
  <si>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</si>
  <si>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</si>
  <si>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</si>
  <si>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</si>
  <si>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FERTILIZANTE NPK -  10:10:10</t>
  </si>
  <si>
    <t>FUNDO SINTETICO NIVELADOR BRANCO FOSCO PARA MADEIRA</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</si>
  <si>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</si>
  <si>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</si>
  <si>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</si>
  <si>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50 M, CAPACIDADE MAXIMA 100 T, POTENCIA 350 KW,  TRACAO 10 X 6</t>
  </si>
  <si>
    <t>JARDINEIRO HORISTA</t>
  </si>
  <si>
    <t>LIXA EM FOLHA PARA PAREDE OU MADEIRA, NUMERO 120, COR VERMELHA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</si>
  <si>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</si>
  <si>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</si>
  <si>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</si>
  <si>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</si>
  <si>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</si>
  <si>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</si>
  <si>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</si>
  <si>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</si>
  <si>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</si>
  <si>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</si>
  <si>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</si>
  <si>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</si>
  <si>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</si>
  <si>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</si>
  <si>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MASSA ACRILICA PARA SUPERFICIES INTERNAS E EXTERNAS</t>
  </si>
  <si>
    <t>MASSA CORRIDA PARA SUPERFICIES DE AMBIENTES INTERNOS</t>
  </si>
  <si>
    <t>MASSA PARA MADEIRA - INTERIOR E EXTERIOR</t>
  </si>
  <si>
    <t>MONTADOR DE ESTRUTURAS METALICAS HORISTA</t>
  </si>
  <si>
    <t>OPERADOR DE DEMARCADORA DE FAIXAS DE TRAFEGO HORISTA</t>
  </si>
  <si>
    <t>OPERADOR DE PAVIMENTADORA / MESA VIBROACABADORA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</si>
  <si>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</si>
  <si>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</si>
  <si>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</si>
  <si>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</si>
  <si>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PONTEIRO PARA MARTELO ROMPEDOR, DIAMETRO = *28* MM, COMPRIMENTO = *520* MM, ENCAIXE  SEXTAVADO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</si>
  <si>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</si>
  <si>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</si>
  <si>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</si>
  <si>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</si>
  <si>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</si>
  <si>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</si>
  <si>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</si>
  <si>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</si>
  <si>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</si>
  <si>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</si>
  <si>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</si>
  <si>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</si>
  <si>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</si>
  <si>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</si>
  <si>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</si>
  <si>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</si>
  <si>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</si>
  <si>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</si>
  <si>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</si>
  <si>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</si>
  <si>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</si>
  <si>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</si>
  <si>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</si>
  <si>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</si>
  <si>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</si>
  <si>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</si>
  <si>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</si>
  <si>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</si>
  <si>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</si>
  <si>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</si>
  <si>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</si>
  <si>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</si>
  <si>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</si>
  <si>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</si>
  <si>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</si>
  <si>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</si>
  <si>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</si>
  <si>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</si>
  <si>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</si>
  <si>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</si>
  <si>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</si>
  <si>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</si>
  <si>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</si>
  <si>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</si>
  <si>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</si>
  <si>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</si>
  <si>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</si>
  <si>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</si>
  <si>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</si>
  <si>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</si>
  <si>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</si>
  <si>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RASTELEIRO HORISTA</t>
  </si>
  <si>
    <t>REBOLO ABRASIVO RETO DE USO GERAL GRAO 36, DE 6 X 1 " ( DIAMETRO X ALTURA)</t>
  </si>
  <si>
    <t>SERVICO DE BOMBEAMENTO DE CONCRETO COM CONSUMO MINIMO DE 40  M3</t>
  </si>
  <si>
    <t>SILICA ATIVA PARA ADICAO EM CONCRETO E  ARGAMASSA</t>
  </si>
  <si>
    <t>TELA DE ANIAGEM ( JUTA)</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</si>
  <si>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</si>
  <si>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</si>
  <si>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</si>
  <si>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</si>
  <si>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</si>
  <si>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</si>
  <si>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</si>
  <si>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</si>
  <si>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</si>
  <si>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</si>
  <si>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</si>
  <si>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</si>
  <si>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</si>
  <si>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</si>
  <si>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</si>
  <si>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</si>
  <si>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</si>
  <si>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</si>
  <si>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</si>
  <si>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</si>
  <si>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TOTAL DE INSUMOS : 5220</t>
  </si>
  <si>
    <r>
      <rPr>
        <b/>
        <sz val="10"/>
        <rFont val="Arial"/>
        <family val="2"/>
      </rPr>
      <t>FDE</t>
    </r>
    <r>
      <rPr>
        <sz val="10"/>
        <rFont val="Arial"/>
        <family val="2"/>
      </rPr>
      <t xml:space="preserve"> - Outubro 2021</t>
    </r>
  </si>
  <si>
    <t>4.4</t>
  </si>
  <si>
    <t>Engenheira Civil</t>
  </si>
  <si>
    <t>__________________________________</t>
  </si>
  <si>
    <t>Construção de Rodovias e Ferrovias</t>
  </si>
  <si>
    <t>COMPOSIÇÃO DO BDI</t>
  </si>
  <si>
    <t>2.2. Para o tipo de obra “Construção de Rodovias e Ferrovias”:</t>
  </si>
  <si>
    <t>COMPOSIÇÃO DO BDI (acórdão 2622/2013-TCU-Plenário)</t>
  </si>
  <si>
    <t>ITENS</t>
  </si>
  <si>
    <t>DESCRIÇÃO</t>
  </si>
  <si>
    <t>%</t>
  </si>
  <si>
    <t>PARCELA DO BDI</t>
  </si>
  <si>
    <t>1 Quartil</t>
  </si>
  <si>
    <t>Médio</t>
  </si>
  <si>
    <t>3 Quartil</t>
  </si>
  <si>
    <t>AC</t>
  </si>
  <si>
    <t>Administraçao central</t>
  </si>
  <si>
    <t>Administração Central</t>
  </si>
  <si>
    <t>S + G</t>
  </si>
  <si>
    <t>Seguros e Garantias</t>
  </si>
  <si>
    <t>Seguro e Garantia</t>
  </si>
  <si>
    <t xml:space="preserve">R </t>
  </si>
  <si>
    <t>Riscos</t>
  </si>
  <si>
    <t>Risco</t>
  </si>
  <si>
    <t>DF</t>
  </si>
  <si>
    <t>Despesas Financeiras</t>
  </si>
  <si>
    <t>Lucro/Remuneração</t>
  </si>
  <si>
    <t>Lucro</t>
  </si>
  <si>
    <t>l</t>
  </si>
  <si>
    <t>Impostos/tributos</t>
  </si>
  <si>
    <t>PIS, COFINS e ISSQN</t>
  </si>
  <si>
    <t>Conforme legislação específica</t>
  </si>
  <si>
    <t>PIS</t>
  </si>
  <si>
    <t>COFINS</t>
  </si>
  <si>
    <t>ISS</t>
  </si>
  <si>
    <t>Contribuição Previdenciaria</t>
  </si>
  <si>
    <t>Taxa do BDI  (%)</t>
  </si>
  <si>
    <t>Fórmula usada no cálculo do BDI ou LDI (acórdão 2622/2013-TCU-Plenário):</t>
  </si>
  <si>
    <t>Onde:</t>
  </si>
  <si>
    <t>AC: taxa de administração central;</t>
  </si>
  <si>
    <t>S: taxa de seguros;</t>
  </si>
  <si>
    <t>R: taxa de riscos;</t>
  </si>
  <si>
    <t>G: taxa de garantias;</t>
  </si>
  <si>
    <t>DF: taxa de despesas financeiras;</t>
  </si>
  <si>
    <t>L: taxa de lucro/remuneração;</t>
  </si>
  <si>
    <t>I: taxa de incidência de impostos (PIS, COFINS, ISS e Contribuição Previdenciária).</t>
  </si>
  <si>
    <t>Obs.:</t>
  </si>
  <si>
    <r>
      <t>Para orçamentos considerando a Desoneração Fiscal deverá ser somada a alíquota de</t>
    </r>
    <r>
      <rPr>
        <sz val="10"/>
        <rFont val="Arial Black"/>
        <family val="2"/>
      </rPr>
      <t xml:space="preserve"> 4,5%</t>
    </r>
    <r>
      <rPr>
        <sz val="10"/>
        <rFont val="Arial"/>
        <family val="2"/>
      </rPr>
      <t xml:space="preserve"> referente a Contibuição Previdenciária no item </t>
    </r>
    <r>
      <rPr>
        <b/>
        <sz val="10"/>
        <rFont val="Arial"/>
        <family val="2"/>
      </rPr>
      <t>Impostos/tributos</t>
    </r>
  </si>
  <si>
    <t>4.5</t>
  </si>
  <si>
    <t>Comprimento do Rufo: Refeitorio</t>
  </si>
  <si>
    <t>5,40 + 1,35 + 8,55m</t>
  </si>
  <si>
    <t>Comprimento da Cumeeira: Refeitorio + Sala de Serviços</t>
  </si>
  <si>
    <t>(5,40 + 1,35 + 8,55m) + (3,10 + 3,40m)</t>
  </si>
  <si>
    <t>Comprimento das Trincas: Refeitório</t>
  </si>
  <si>
    <t>8,55 + 1,0 + 2,5m</t>
  </si>
  <si>
    <t>5.2</t>
  </si>
  <si>
    <t>5.3</t>
  </si>
  <si>
    <t>6.4</t>
  </si>
  <si>
    <t>5,80 m x 5,30 m x 0,03m x 3 salas</t>
  </si>
  <si>
    <t>5,80 m x 5,30 m x 3 salas</t>
  </si>
  <si>
    <t>(5,8 + 5,3 + 5,8 + 5,3) x 3 salas</t>
  </si>
  <si>
    <t>REVESTIMENTO (3 SALAS DE AULA)</t>
  </si>
  <si>
    <t>TOLDOS VERASTO</t>
  </si>
  <si>
    <t xml:space="preserve">FORNECIMENTO E INSTALAÇÃO DE TOLDO  </t>
  </si>
  <si>
    <t>5.4</t>
  </si>
  <si>
    <t>Comprimento x Largura x Espessura x 2 salas (Sala de aula 1,2 e 3)</t>
  </si>
  <si>
    <t>Área do Piso + Área do Rodapé</t>
  </si>
  <si>
    <t>(5,80 x 5,30 x 3salas) + ((8cm x (5,8+5,8+5,3+5,3)) x 3salas</t>
  </si>
  <si>
    <t>Área do piso x Espessura</t>
  </si>
  <si>
    <t>Volume do entulho: contrapiso + piso + rodapé</t>
  </si>
  <si>
    <t>Volume do concreto para contrapiso</t>
  </si>
  <si>
    <t xml:space="preserve">Volume do Lastro </t>
  </si>
  <si>
    <t>(5,80 x 5,30 x 0,05) x 3 salas</t>
  </si>
  <si>
    <t>Área de aplicação da Lona</t>
  </si>
  <si>
    <t>(5,80 x 5,30) x 3 salas</t>
  </si>
  <si>
    <t>(5,80 x 5,30 x 0,05) x 3salas</t>
  </si>
  <si>
    <t>5,80 x 5,30 x 0,14m x 3 salas</t>
  </si>
  <si>
    <t>(5,8 x 5,3 x 0,14 x 3) + (5,8 x 5,3 x 0,03 x 3) + (0,08 x (5,8+5,8+5,3+5,3) x 3)</t>
  </si>
  <si>
    <t>(Área do piso / Área da peça) x (Peso da peça: 21,80 kg/pç)        (Q-92: 1,48)</t>
  </si>
  <si>
    <t>((30,74m²) / (2,45m x 6,0m)) x 21,80kg/pç) x 3 salas</t>
  </si>
  <si>
    <t>2.4</t>
  </si>
  <si>
    <t>2.5</t>
  </si>
  <si>
    <t>2.6</t>
  </si>
  <si>
    <t>2.7</t>
  </si>
  <si>
    <t>4.6</t>
  </si>
  <si>
    <t>4.7</t>
  </si>
  <si>
    <t>4.8</t>
  </si>
  <si>
    <t>4.9</t>
  </si>
  <si>
    <t>4.10</t>
  </si>
  <si>
    <t>4.11</t>
  </si>
  <si>
    <t>6.5</t>
  </si>
  <si>
    <t>6.6</t>
  </si>
  <si>
    <t>6.7</t>
  </si>
  <si>
    <t>6.8</t>
  </si>
  <si>
    <t>Planilha Orçamentária do Departamento de Obras e Serviços da Prefeitura de Iguape, em Janeiro de 2022.</t>
  </si>
  <si>
    <t xml:space="preserve">Área da escola </t>
  </si>
  <si>
    <t>(35,40 x 9,85)</t>
  </si>
  <si>
    <t>________________________________________</t>
  </si>
  <si>
    <t>7.2</t>
  </si>
  <si>
    <t>7.3</t>
  </si>
  <si>
    <t>7.4</t>
  </si>
  <si>
    <t>7.5</t>
  </si>
  <si>
    <t>7.6</t>
  </si>
  <si>
    <t>7.7</t>
  </si>
  <si>
    <t>7.8</t>
  </si>
  <si>
    <t>8.1</t>
  </si>
  <si>
    <t>Thayná Brena Alves Fausto</t>
  </si>
  <si>
    <t xml:space="preserve">Thayná Brena Alves Fausto </t>
  </si>
  <si>
    <t xml:space="preserve">ITENS DE RELEVÂNCIA </t>
  </si>
  <si>
    <t>QUANT. MÍNIMA</t>
  </si>
  <si>
    <t>ACERVO 1</t>
  </si>
  <si>
    <t>ACERVO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</si>
</sst>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000000"/>
    <numFmt numFmtId="165" formatCode="_(* #,##0.00_);_(* \(#,##0.00\);_(* \-??_);_(@_)"/>
    <numFmt numFmtId="166" formatCode="&quot;R$ &quot;#,##0.00"/>
    <numFmt numFmtId="167" formatCode="0.0000%"/>
    <numFmt numFmtId="168" formatCode="&quot;R$&quot;\ #,##0.00"/>
    <numFmt numFmtId="169" formatCode="#,##0.00_ ;\-#,##0.00\ "/>
  </numFmts>
  <fonts count="56"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sz val="11"/>
      <color rgb="FFFF0000"/>
      <name val="Calibri"/>
      <family val="2"/>
      <scheme val="minor"/>
    </font>
    <font>
      <sz val="11"/>
      <color theme="1"/>
      <name val="Calibri"/>
      <family val="2"/>
      <scheme val="minor"/>
    </font>
    <font>
      <sz val="10"/>
      <name val="Arial"/>
      <family val="2"/>
    </font>
    <font>
      <b/>
      <sz val="20"/>
      <name val="Arial"/>
      <family val="2"/>
    </font>
    <font>
      <sz val="12"/>
      <name val="Arial"/>
      <family val="2"/>
    </font>
    <font>
      <b/>
      <sz val="10"/>
      <name val="Arial"/>
      <family val="2"/>
    </font>
    <font>
      <sz val="10"/>
      <color rgb="FF000000"/>
      <name val="Arial"/>
      <family val="2"/>
    </font>
    <font>
      <b/>
      <sz val="10"/>
      <color indexed="8"/>
      <name val="Arial"/>
      <family val="2"/>
    </font>
    <font>
      <b/>
      <sz val="12"/>
      <name val="Calibri"/>
      <family val="2"/>
      <scheme val="minor"/>
    </font>
    <font>
      <sz val="10"/>
      <color theme="1"/>
      <name val="Arial"/>
      <family val="2"/>
    </font>
    <font>
      <b/>
      <sz val="12"/>
      <name val="Arial"/>
      <family val="2"/>
    </font>
    <font>
      <b/>
      <sz val="12"/>
      <color theme="1"/>
      <name val="Arial"/>
      <family val="2"/>
    </font>
    <font>
      <sz val="12"/>
      <color indexed="8"/>
      <name val="Arial"/>
      <family val="2"/>
    </font>
    <font>
      <b/>
      <sz val="12"/>
      <color indexed="8"/>
      <name val="Arial"/>
      <family val="2"/>
    </font>
    <font>
      <b/>
      <sz val="13"/>
      <color theme="4"/>
      <name val="Arial"/>
      <family val="2"/>
    </font>
    <font>
      <b/>
      <u/>
      <sz val="12"/>
      <color indexed="8"/>
      <name val="Arial"/>
      <family val="2"/>
    </font>
    <font>
      <sz val="11"/>
      <color theme="1"/>
      <name val="Arial"/>
      <family val="2"/>
    </font>
    <font>
      <b/>
      <sz val="11"/>
      <color theme="1"/>
      <name val="Arial"/>
      <family val="2"/>
    </font>
    <font>
      <sz val="11"/>
      <color indexed="8"/>
      <name val="Arial"/>
      <family val="2"/>
    </font>
    <font>
      <b/>
      <i/>
      <sz val="11"/>
      <color indexed="8"/>
      <name val="Arial"/>
      <family val="2"/>
    </font>
    <font>
      <b/>
      <i/>
      <sz val="10"/>
      <name val="Arial"/>
      <family val="2"/>
    </font>
    <font>
      <sz val="8"/>
      <name val="Calibri"/>
      <family val="2"/>
      <scheme val="minor"/>
    </font>
    <font>
      <sz val="10"/>
      <name val="Courier New"/>
      <family val="3"/>
    </font>
    <font>
      <b/>
      <sz val="10"/>
      <name val="Courier New"/>
      <family val="3"/>
    </font>
    <font>
      <b/>
      <sz val="11"/>
      <color rgb="FFFF0000"/>
      <name val="Arial"/>
      <family val="2"/>
    </font>
    <font>
      <sz val="11"/>
      <color indexed="8"/>
      <name val="Calibri"/>
      <family val="2"/>
    </font>
    <font>
      <sz val="12"/>
      <name val="Calibri"/>
      <family val="2"/>
      <scheme val="minor"/>
    </font>
    <font>
      <sz val="11"/>
      <color indexed="8"/>
      <name val="Calibri"/>
      <family val="2"/>
      <scheme val="minor"/>
    </font>
    <font>
      <b/>
      <sz val="11"/>
      <color indexed="8"/>
      <name val="Arial"/>
      <family val="2"/>
    </font>
    <font>
      <b/>
      <i/>
      <sz val="11"/>
      <color indexed="8"/>
      <name val="Calibri Light"/>
      <family val="2"/>
      <scheme val="major"/>
    </font>
    <font>
      <b/>
      <i/>
      <sz val="10"/>
      <color rgb="FF000000"/>
      <name val="Arial"/>
      <family val="2"/>
    </font>
    <font>
      <sz val="9"/>
      <color indexed="81"/>
      <name val="Segoe UI"/>
      <family val="2"/>
    </font>
    <font>
      <b/>
      <sz val="9"/>
      <color indexed="81"/>
      <name val="Segoe UI"/>
      <family val="2"/>
    </font>
    <font>
      <sz val="11"/>
      <name val="Arial"/>
      <family val="2"/>
    </font>
    <font>
      <sz val="11"/>
      <color rgb="FFFF0000"/>
      <name val="Arial"/>
      <family val="2"/>
    </font>
    <font>
      <b/>
      <sz val="16"/>
      <name val="Arial"/>
      <family val="2"/>
    </font>
    <font>
      <b/>
      <sz val="14"/>
      <name val="Arial"/>
      <family val="2"/>
    </font>
    <font>
      <b/>
      <sz val="18"/>
      <name val="Arial"/>
      <family val="2"/>
    </font>
    <font>
      <sz val="10"/>
      <color rgb="FFFF0000"/>
      <name val="Arial"/>
      <family val="2"/>
    </font>
    <font>
      <b/>
      <sz val="11"/>
      <name val="Arial"/>
      <family val="2"/>
    </font>
    <font>
      <b/>
      <sz val="11"/>
      <color rgb="FF00B050"/>
      <name val="Arial"/>
      <family val="2"/>
    </font>
    <font>
      <i/>
      <sz val="10"/>
      <name val="Arial"/>
      <family val="2"/>
    </font>
    <font>
      <b/>
      <sz val="10"/>
      <color rgb="FF000000"/>
      <name val="Arial"/>
      <family val="2"/>
    </font>
    <font>
      <sz val="18"/>
      <name val="Arial"/>
      <family val="2"/>
    </font>
    <font>
      <sz val="9"/>
      <name val="Arial"/>
      <family val="2"/>
    </font>
    <font>
      <sz val="10"/>
      <name val="Arial Black"/>
      <family val="2"/>
    </font>
    <font>
      <b/>
      <sz val="11"/>
      <color rgb="FF545454"/>
      <name val="Arial"/>
      <family val="2"/>
    </font>
    <font>
      <sz val="11"/>
      <color rgb="FF545454"/>
      <name val="Arial"/>
      <family val="2"/>
    </font>
    <font>
      <sz val="8"/>
      <name val="Arial"/>
      <family val="2"/>
    </font>
    <font>
      <sz val="12"/>
      <color theme="1"/>
      <name val="Arial"/>
      <family val="2"/>
    </font>
    <font>
      <sz val="14"/>
      <name val="Arial"/>
      <family val="2"/>
    </font>
    <font>
      <sz val="14"/>
      <color indexed="8"/>
      <name val="Arial"/>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9"/>
      </patternFill>
    </fill>
    <fill>
      <patternFill patternType="solid">
        <fgColor indexed="2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indexed="44"/>
        <bgColor indexed="22"/>
      </patternFill>
    </fill>
    <fill>
      <patternFill patternType="solid">
        <fgColor theme="0" tint="-0.14999847407452621"/>
        <bgColor indexed="31"/>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auto="1"/>
      </left>
      <right style="thin">
        <color indexed="64"/>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s>
  <cellStyleXfs count="8">
    <xf numFmtId="0" fontId="0" fillId="0" borderId="0"/>
    <xf numFmtId="43" fontId="5" fillId="0" borderId="0" applyFont="0" applyFill="0" applyBorder="0" applyAlignment="0" applyProtection="0"/>
    <xf numFmtId="0" fontId="6" fillId="0" borderId="0"/>
    <xf numFmtId="43" fontId="6" fillId="0" borderId="0" applyFont="0" applyFill="0" applyBorder="0" applyAlignment="0" applyProtection="0"/>
    <xf numFmtId="0" fontId="29" fillId="0" borderId="0"/>
    <xf numFmtId="0" fontId="6" fillId="0" borderId="0"/>
    <xf numFmtId="0" fontId="31" fillId="0" borderId="0"/>
    <xf numFmtId="9" fontId="6" fillId="0" borderId="0" applyFont="0" applyFill="0" applyBorder="0" applyAlignment="0" applyProtection="0"/>
  </cellStyleXfs>
  <cellXfs count="529">
    <xf numFmtId="0" fontId="0" fillId="0" borderId="0" xfId="0"/>
    <xf numFmtId="2" fontId="0" fillId="0" borderId="0" xfId="0" applyNumberFormat="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0" fillId="0" borderId="6" xfId="0" applyBorder="1"/>
    <xf numFmtId="0" fontId="0" fillId="0" borderId="0" xfId="0" applyFill="1"/>
    <xf numFmtId="2" fontId="0" fillId="0" borderId="2" xfId="0" applyNumberFormat="1" applyFill="1" applyBorder="1" applyAlignment="1">
      <alignment horizontal="center"/>
    </xf>
    <xf numFmtId="2" fontId="0" fillId="0" borderId="3" xfId="0" applyNumberFormat="1" applyFill="1" applyBorder="1" applyAlignment="1">
      <alignment horizontal="center"/>
    </xf>
    <xf numFmtId="0" fontId="1" fillId="0" borderId="4" xfId="0" applyFont="1" applyFill="1" applyBorder="1" applyAlignment="1">
      <alignment horizontal="center"/>
    </xf>
    <xf numFmtId="0" fontId="1" fillId="0" borderId="5" xfId="0" applyFont="1" applyFill="1" applyBorder="1" applyAlignment="1">
      <alignment horizontal="center"/>
    </xf>
    <xf numFmtId="0" fontId="0" fillId="0" borderId="6" xfId="0" applyFill="1" applyBorder="1"/>
    <xf numFmtId="2" fontId="0" fillId="0" borderId="0" xfId="0" applyNumberFormat="1" applyFill="1" applyBorder="1" applyAlignment="1">
      <alignment horizontal="center"/>
    </xf>
    <xf numFmtId="2" fontId="0" fillId="0" borderId="10" xfId="0" applyNumberFormat="1" applyFill="1" applyBorder="1" applyAlignment="1">
      <alignment horizontal="center"/>
    </xf>
    <xf numFmtId="0" fontId="2" fillId="0" borderId="0" xfId="0" applyFont="1" applyAlignment="1">
      <alignment horizontal="center"/>
    </xf>
    <xf numFmtId="0" fontId="3" fillId="2" borderId="7" xfId="0" applyFont="1" applyFill="1" applyBorder="1" applyAlignment="1">
      <alignment horizontal="center"/>
    </xf>
    <xf numFmtId="2" fontId="3" fillId="2" borderId="8" xfId="0" applyNumberFormat="1" applyFont="1" applyFill="1" applyBorder="1" applyAlignment="1">
      <alignment horizontal="center"/>
    </xf>
    <xf numFmtId="0" fontId="2" fillId="0" borderId="0" xfId="0" applyFont="1" applyAlignment="1"/>
    <xf numFmtId="0" fontId="0" fillId="0" borderId="1" xfId="0" applyFont="1" applyFill="1" applyBorder="1"/>
    <xf numFmtId="0" fontId="0" fillId="0" borderId="1" xfId="0" applyFont="1" applyBorder="1"/>
    <xf numFmtId="0" fontId="0" fillId="0" borderId="9" xfId="0" applyFont="1" applyFill="1" applyBorder="1"/>
    <xf numFmtId="0" fontId="0" fillId="0" borderId="9" xfId="0" applyFont="1" applyFill="1" applyBorder="1" applyAlignment="1">
      <alignment horizontal="left"/>
    </xf>
    <xf numFmtId="0" fontId="0" fillId="0" borderId="0" xfId="0" applyBorder="1"/>
    <xf numFmtId="0" fontId="1" fillId="0" borderId="0" xfId="0" applyFont="1" applyFill="1" applyBorder="1" applyAlignment="1">
      <alignment horizontal="center" vertical="center"/>
    </xf>
    <xf numFmtId="0" fontId="1" fillId="0" borderId="0" xfId="0" applyFont="1" applyAlignment="1"/>
    <xf numFmtId="0" fontId="1" fillId="2" borderId="1"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0" fontId="0" fillId="2" borderId="6" xfId="0" applyFont="1" applyFill="1" applyBorder="1" applyAlignment="1">
      <alignment horizontal="center"/>
    </xf>
    <xf numFmtId="2" fontId="4" fillId="0" borderId="3" xfId="0" applyNumberFormat="1" applyFont="1" applyFill="1" applyBorder="1" applyAlignment="1">
      <alignment horizontal="center"/>
    </xf>
    <xf numFmtId="0" fontId="6" fillId="0" borderId="0" xfId="2" applyAlignment="1">
      <alignment vertical="center"/>
    </xf>
    <xf numFmtId="0" fontId="6" fillId="3" borderId="0" xfId="2" applyFill="1" applyAlignment="1">
      <alignment vertical="center"/>
    </xf>
    <xf numFmtId="43" fontId="12" fillId="9" borderId="23" xfId="1" applyFont="1" applyFill="1" applyBorder="1" applyAlignment="1">
      <alignment vertical="center"/>
    </xf>
    <xf numFmtId="0" fontId="6" fillId="0" borderId="0" xfId="2" applyAlignment="1">
      <alignment horizontal="center"/>
    </xf>
    <xf numFmtId="0" fontId="6" fillId="0" borderId="0" xfId="2" applyAlignment="1">
      <alignment horizontal="center" vertical="center"/>
    </xf>
    <xf numFmtId="0" fontId="6" fillId="0" borderId="0" xfId="2" applyAlignment="1">
      <alignment horizontal="left" vertical="center"/>
    </xf>
    <xf numFmtId="43" fontId="6" fillId="0" borderId="0" xfId="1" applyFont="1" applyFill="1" applyAlignment="1">
      <alignment horizontal="center" vertical="center"/>
    </xf>
    <xf numFmtId="44" fontId="6" fillId="0" borderId="0" xfId="2" applyNumberFormat="1" applyAlignment="1">
      <alignment horizontal="center" vertical="center"/>
    </xf>
    <xf numFmtId="44" fontId="13" fillId="0" borderId="0" xfId="2" applyNumberFormat="1" applyFont="1" applyAlignment="1">
      <alignment horizontal="center" vertical="center"/>
    </xf>
    <xf numFmtId="0" fontId="9" fillId="0" borderId="23" xfId="2" applyFont="1" applyBorder="1" applyAlignment="1">
      <alignment horizontal="center" vertical="center"/>
    </xf>
    <xf numFmtId="0" fontId="6" fillId="0" borderId="24" xfId="2" applyBorder="1" applyAlignment="1">
      <alignment vertical="center" wrapText="1"/>
    </xf>
    <xf numFmtId="0" fontId="6" fillId="0" borderId="24" xfId="2" applyBorder="1" applyAlignment="1">
      <alignment vertical="center"/>
    </xf>
    <xf numFmtId="0" fontId="9" fillId="0" borderId="24" xfId="2" applyFont="1" applyBorder="1" applyAlignment="1">
      <alignment vertical="center"/>
    </xf>
    <xf numFmtId="0" fontId="9" fillId="0" borderId="23" xfId="2" applyFont="1" applyBorder="1" applyAlignment="1">
      <alignment horizontal="center" vertical="center" wrapText="1"/>
    </xf>
    <xf numFmtId="2" fontId="9" fillId="0" borderId="25" xfId="2" applyNumberFormat="1" applyFont="1" applyBorder="1" applyAlignment="1">
      <alignment horizontal="justify" vertical="center" wrapText="1"/>
    </xf>
    <xf numFmtId="44" fontId="13" fillId="10" borderId="0" xfId="2" applyNumberFormat="1" applyFont="1" applyFill="1" applyAlignment="1">
      <alignment horizontal="center" vertical="center"/>
    </xf>
    <xf numFmtId="49" fontId="14" fillId="4" borderId="14" xfId="2" applyNumberFormat="1" applyFont="1" applyFill="1" applyBorder="1" applyAlignment="1">
      <alignment horizontal="center" vertical="center"/>
    </xf>
    <xf numFmtId="49" fontId="14" fillId="4" borderId="15" xfId="2" applyNumberFormat="1" applyFont="1" applyFill="1" applyBorder="1" applyAlignment="1">
      <alignment horizontal="center" vertical="center"/>
    </xf>
    <xf numFmtId="43" fontId="14" fillId="4" borderId="15" xfId="1" applyFont="1" applyFill="1" applyBorder="1" applyAlignment="1">
      <alignment horizontal="center" vertical="center"/>
    </xf>
    <xf numFmtId="44" fontId="14" fillId="4" borderId="15" xfId="2" applyNumberFormat="1" applyFont="1" applyFill="1" applyBorder="1" applyAlignment="1">
      <alignment horizontal="center" vertical="center" wrapText="1"/>
    </xf>
    <xf numFmtId="44" fontId="15" fillId="4" borderId="15" xfId="2" applyNumberFormat="1" applyFont="1" applyFill="1" applyBorder="1" applyAlignment="1">
      <alignment horizontal="center" vertical="center" wrapText="1"/>
    </xf>
    <xf numFmtId="44" fontId="14" fillId="4" borderId="16" xfId="2" applyNumberFormat="1" applyFont="1" applyFill="1" applyBorder="1" applyAlignment="1">
      <alignment horizontal="center" vertical="center"/>
    </xf>
    <xf numFmtId="0" fontId="8" fillId="0" borderId="17" xfId="2" applyFont="1" applyBorder="1" applyAlignment="1">
      <alignment horizontal="center" vertical="center"/>
    </xf>
    <xf numFmtId="0" fontId="16" fillId="6" borderId="18" xfId="0" applyFont="1" applyFill="1" applyBorder="1" applyAlignment="1">
      <alignment horizontal="center" vertical="center" wrapText="1"/>
    </xf>
    <xf numFmtId="0" fontId="8" fillId="0" borderId="18" xfId="2" applyFont="1" applyBorder="1" applyAlignment="1">
      <alignment horizontal="center" vertical="center"/>
    </xf>
    <xf numFmtId="0" fontId="16" fillId="6" borderId="18" xfId="0" applyFont="1" applyFill="1" applyBorder="1" applyAlignment="1">
      <alignment horizontal="left" vertical="top" wrapText="1"/>
    </xf>
    <xf numFmtId="2" fontId="8" fillId="0" borderId="18" xfId="2" applyNumberFormat="1" applyFont="1" applyBorder="1" applyAlignment="1">
      <alignment horizontal="center" vertical="center"/>
    </xf>
    <xf numFmtId="44" fontId="16" fillId="6" borderId="18" xfId="3" applyNumberFormat="1" applyFont="1" applyFill="1" applyBorder="1" applyAlignment="1">
      <alignment horizontal="center" vertical="center" wrapText="1"/>
    </xf>
    <xf numFmtId="44" fontId="8" fillId="0" borderId="18" xfId="2" applyNumberFormat="1" applyFont="1" applyBorder="1" applyAlignment="1">
      <alignment horizontal="center" vertical="center"/>
    </xf>
    <xf numFmtId="44" fontId="8" fillId="0" borderId="20" xfId="2" applyNumberFormat="1" applyFont="1" applyBorder="1" applyAlignment="1">
      <alignment horizontal="center" vertical="center"/>
    </xf>
    <xf numFmtId="0" fontId="16" fillId="6" borderId="21" xfId="0" applyFont="1" applyFill="1" applyBorder="1" applyAlignment="1">
      <alignment horizontal="center" vertical="center"/>
    </xf>
    <xf numFmtId="0" fontId="16" fillId="6" borderId="18" xfId="0" applyFont="1" applyFill="1" applyBorder="1" applyAlignment="1">
      <alignment horizontal="center" vertical="center"/>
    </xf>
    <xf numFmtId="0" fontId="8" fillId="3" borderId="17" xfId="2" applyFont="1" applyFill="1" applyBorder="1" applyAlignment="1">
      <alignment horizontal="center" vertical="center"/>
    </xf>
    <xf numFmtId="0" fontId="14" fillId="7" borderId="17" xfId="2" applyFont="1" applyFill="1" applyBorder="1" applyAlignment="1">
      <alignment horizontal="center" vertical="center"/>
    </xf>
    <xf numFmtId="0" fontId="14" fillId="7" borderId="18" xfId="2" applyFont="1" applyFill="1" applyBorder="1" applyAlignment="1">
      <alignment horizontal="center" vertical="center"/>
    </xf>
    <xf numFmtId="0" fontId="14" fillId="7" borderId="19" xfId="2" applyFont="1" applyFill="1" applyBorder="1" applyAlignment="1">
      <alignment horizontal="center" vertical="center"/>
    </xf>
    <xf numFmtId="0" fontId="17" fillId="8" borderId="18" xfId="0" applyFont="1" applyFill="1" applyBorder="1" applyAlignment="1">
      <alignment horizontal="center" vertical="center" wrapText="1"/>
    </xf>
    <xf numFmtId="0" fontId="16" fillId="8" borderId="18" xfId="0" applyFont="1" applyFill="1" applyBorder="1" applyAlignment="1">
      <alignment horizontal="center" vertical="center" wrapText="1"/>
    </xf>
    <xf numFmtId="44" fontId="17" fillId="8" borderId="20" xfId="0" applyNumberFormat="1" applyFont="1" applyFill="1" applyBorder="1" applyAlignment="1">
      <alignment horizontal="center" vertical="center" wrapText="1"/>
    </xf>
    <xf numFmtId="0" fontId="16" fillId="6" borderId="21" xfId="0" applyFont="1" applyFill="1" applyBorder="1" applyAlignment="1">
      <alignment horizontal="center" vertical="center"/>
    </xf>
    <xf numFmtId="0" fontId="8" fillId="3" borderId="26" xfId="2" applyFont="1" applyFill="1" applyBorder="1" applyAlignment="1">
      <alignment horizontal="center" vertical="center"/>
    </xf>
    <xf numFmtId="0" fontId="16" fillId="6" borderId="27" xfId="0" applyFont="1" applyFill="1" applyBorder="1" applyAlignment="1">
      <alignment horizontal="center" vertical="center"/>
    </xf>
    <xf numFmtId="0" fontId="16" fillId="6" borderId="28" xfId="0" applyFont="1" applyFill="1" applyBorder="1" applyAlignment="1">
      <alignment horizontal="center" vertical="center"/>
    </xf>
    <xf numFmtId="0" fontId="16" fillId="6" borderId="28" xfId="0" applyFont="1" applyFill="1" applyBorder="1" applyAlignment="1">
      <alignment horizontal="left" vertical="top" wrapText="1"/>
    </xf>
    <xf numFmtId="0" fontId="16" fillId="6" borderId="28" xfId="0" applyFont="1" applyFill="1" applyBorder="1" applyAlignment="1">
      <alignment horizontal="center" vertical="center" wrapText="1"/>
    </xf>
    <xf numFmtId="0" fontId="8" fillId="3" borderId="28" xfId="2" applyFont="1" applyFill="1" applyBorder="1" applyAlignment="1">
      <alignment horizontal="center" vertical="center" wrapText="1"/>
    </xf>
    <xf numFmtId="44" fontId="16" fillId="6" borderId="28" xfId="3" applyNumberFormat="1" applyFont="1" applyFill="1" applyBorder="1" applyAlignment="1">
      <alignment horizontal="center" vertical="center" wrapText="1"/>
    </xf>
    <xf numFmtId="44" fontId="8" fillId="0" borderId="28" xfId="2" applyNumberFormat="1" applyFont="1" applyBorder="1" applyAlignment="1">
      <alignment horizontal="center" vertical="center"/>
    </xf>
    <xf numFmtId="44" fontId="8" fillId="0" borderId="29" xfId="2" applyNumberFormat="1" applyFont="1" applyBorder="1" applyAlignment="1">
      <alignment horizontal="center" vertical="center"/>
    </xf>
    <xf numFmtId="49" fontId="0" fillId="0" borderId="0" xfId="0" applyNumberFormat="1" applyAlignment="1">
      <alignment horizontal="left" vertical="center"/>
    </xf>
    <xf numFmtId="0" fontId="0" fillId="0" borderId="0" xfId="0" applyAlignment="1">
      <alignment vertical="center"/>
    </xf>
    <xf numFmtId="49" fontId="6" fillId="0" borderId="0" xfId="2" applyNumberFormat="1" applyAlignment="1">
      <alignment horizontal="left" vertical="center"/>
    </xf>
    <xf numFmtId="0" fontId="20" fillId="3" borderId="0" xfId="0" applyFont="1" applyFill="1" applyAlignment="1">
      <alignment vertical="center"/>
    </xf>
    <xf numFmtId="0" fontId="0" fillId="3" borderId="0" xfId="0" applyFill="1" applyAlignment="1">
      <alignment vertical="center"/>
    </xf>
    <xf numFmtId="0" fontId="21" fillId="11" borderId="0" xfId="0" applyFont="1" applyFill="1" applyAlignment="1">
      <alignment horizontal="right" vertical="center"/>
    </xf>
    <xf numFmtId="0" fontId="6" fillId="0" borderId="0" xfId="2" applyAlignment="1">
      <alignment vertical="center" wrapText="1"/>
    </xf>
    <xf numFmtId="0" fontId="22" fillId="0" borderId="0" xfId="2" applyFont="1" applyAlignment="1">
      <alignment horizontal="center" vertical="center"/>
    </xf>
    <xf numFmtId="0" fontId="21" fillId="3" borderId="0" xfId="0" applyFont="1" applyFill="1" applyAlignment="1">
      <alignment horizontal="right" vertical="center"/>
    </xf>
    <xf numFmtId="0" fontId="23" fillId="0" borderId="0" xfId="2" applyFont="1" applyAlignment="1">
      <alignment horizontal="right" vertical="center"/>
    </xf>
    <xf numFmtId="10" fontId="1" fillId="11" borderId="0" xfId="0" applyNumberFormat="1" applyFont="1" applyFill="1"/>
    <xf numFmtId="4" fontId="23" fillId="3" borderId="0" xfId="3" applyNumberFormat="1" applyFont="1" applyFill="1" applyAlignment="1">
      <alignment horizontal="right" vertical="center"/>
    </xf>
    <xf numFmtId="10" fontId="23" fillId="11" borderId="0" xfId="2" applyNumberFormat="1" applyFont="1" applyFill="1" applyAlignment="1">
      <alignment horizontal="center" vertical="center"/>
    </xf>
    <xf numFmtId="49" fontId="24" fillId="12" borderId="18" xfId="2" applyNumberFormat="1" applyFont="1" applyFill="1" applyBorder="1" applyAlignment="1">
      <alignment horizontal="center" vertical="center"/>
    </xf>
    <xf numFmtId="0" fontId="24" fillId="12" borderId="22" xfId="2" applyFont="1" applyFill="1" applyBorder="1" applyAlignment="1">
      <alignment horizontal="center" vertical="center" wrapText="1"/>
    </xf>
    <xf numFmtId="0" fontId="24" fillId="12" borderId="18" xfId="2" applyFont="1" applyFill="1" applyBorder="1" applyAlignment="1">
      <alignment horizontal="center" vertical="center"/>
    </xf>
    <xf numFmtId="4" fontId="24" fillId="12" borderId="18" xfId="2" applyNumberFormat="1" applyFont="1" applyFill="1" applyBorder="1" applyAlignment="1">
      <alignment horizontal="center" vertical="center"/>
    </xf>
    <xf numFmtId="0" fontId="0" fillId="0" borderId="0" xfId="0" applyAlignment="1">
      <alignment horizontal="center" vertical="center"/>
    </xf>
    <xf numFmtId="49" fontId="0" fillId="11" borderId="33" xfId="0" applyNumberFormat="1" applyFill="1" applyBorder="1" applyAlignment="1">
      <alignment horizontal="left" vertical="center"/>
    </xf>
    <xf numFmtId="0" fontId="0" fillId="0" borderId="33" xfId="0" applyBorder="1" applyAlignment="1">
      <alignment vertical="center" wrapText="1"/>
    </xf>
    <xf numFmtId="0" fontId="0" fillId="0" borderId="33" xfId="0" applyBorder="1" applyAlignment="1">
      <alignment horizontal="center" vertical="center"/>
    </xf>
    <xf numFmtId="4" fontId="0" fillId="0" borderId="33" xfId="0" applyNumberFormat="1" applyBorder="1" applyAlignment="1">
      <alignment vertical="center"/>
    </xf>
    <xf numFmtId="49" fontId="0" fillId="0" borderId="34" xfId="0" applyNumberFormat="1" applyBorder="1" applyAlignment="1">
      <alignment horizontal="left" vertical="center"/>
    </xf>
    <xf numFmtId="0" fontId="0" fillId="0" borderId="34" xfId="0" applyBorder="1" applyAlignment="1">
      <alignment vertical="center" wrapText="1"/>
    </xf>
    <xf numFmtId="0" fontId="0" fillId="0" borderId="34" xfId="0" applyBorder="1" applyAlignment="1">
      <alignment horizontal="center" vertical="center"/>
    </xf>
    <xf numFmtId="4" fontId="0" fillId="0" borderId="34" xfId="0" applyNumberFormat="1" applyBorder="1" applyAlignment="1">
      <alignment vertical="center"/>
    </xf>
    <xf numFmtId="0" fontId="0" fillId="0" borderId="34" xfId="0" quotePrefix="1" applyBorder="1" applyAlignment="1">
      <alignment vertical="center" wrapText="1"/>
    </xf>
    <xf numFmtId="0" fontId="14" fillId="8" borderId="17" xfId="2" applyFont="1" applyFill="1" applyBorder="1" applyAlignment="1">
      <alignment horizontal="center"/>
    </xf>
    <xf numFmtId="0" fontId="14" fillId="8" borderId="18" xfId="2" applyFont="1" applyFill="1" applyBorder="1" applyAlignment="1">
      <alignment horizontal="center" vertical="center"/>
    </xf>
    <xf numFmtId="0" fontId="14" fillId="8" borderId="19" xfId="2" applyFont="1" applyFill="1" applyBorder="1" applyAlignment="1">
      <alignment horizontal="center"/>
    </xf>
    <xf numFmtId="4" fontId="14" fillId="8" borderId="18" xfId="1" applyNumberFormat="1" applyFont="1" applyFill="1" applyBorder="1" applyAlignment="1">
      <alignment horizontal="center" vertical="center"/>
    </xf>
    <xf numFmtId="44" fontId="14" fillId="8" borderId="18" xfId="2" applyNumberFormat="1" applyFont="1" applyFill="1" applyBorder="1" applyAlignment="1">
      <alignment horizontal="center" vertical="center"/>
    </xf>
    <xf numFmtId="44" fontId="15" fillId="8" borderId="19" xfId="2" applyNumberFormat="1" applyFont="1" applyFill="1" applyBorder="1" applyAlignment="1">
      <alignment horizontal="center" vertical="center"/>
    </xf>
    <xf numFmtId="44" fontId="14" fillId="8" borderId="20" xfId="2" applyNumberFormat="1" applyFont="1" applyFill="1" applyBorder="1" applyAlignment="1">
      <alignment horizontal="center" vertical="center"/>
    </xf>
    <xf numFmtId="49" fontId="28" fillId="11" borderId="0" xfId="0" applyNumberFormat="1" applyFont="1" applyFill="1" applyAlignment="1">
      <alignment horizontal="right" vertical="center"/>
    </xf>
    <xf numFmtId="0" fontId="0" fillId="0" borderId="18" xfId="0" applyBorder="1"/>
    <xf numFmtId="0" fontId="6" fillId="0" borderId="28" xfId="2" applyBorder="1" applyAlignment="1">
      <alignment horizontal="center"/>
    </xf>
    <xf numFmtId="0" fontId="6" fillId="0" borderId="28" xfId="2" applyBorder="1" applyAlignment="1">
      <alignment horizontal="left" vertical="center"/>
    </xf>
    <xf numFmtId="0" fontId="6" fillId="0" borderId="28" xfId="2" applyBorder="1" applyAlignment="1">
      <alignment horizontal="center" vertical="center"/>
    </xf>
    <xf numFmtId="0" fontId="9" fillId="7" borderId="18" xfId="2" applyFont="1" applyFill="1" applyBorder="1" applyAlignment="1">
      <alignment horizontal="center"/>
    </xf>
    <xf numFmtId="0" fontId="9" fillId="7" borderId="19" xfId="2" applyFont="1" applyFill="1" applyBorder="1" applyAlignment="1">
      <alignment horizontal="center"/>
    </xf>
    <xf numFmtId="0" fontId="9" fillId="7" borderId="18" xfId="2" applyFont="1" applyFill="1" applyBorder="1" applyAlignment="1">
      <alignment horizontal="center" vertical="center"/>
    </xf>
    <xf numFmtId="0" fontId="9" fillId="7" borderId="18" xfId="2" applyFont="1" applyFill="1" applyBorder="1" applyAlignment="1">
      <alignment vertical="center"/>
    </xf>
    <xf numFmtId="0" fontId="6" fillId="10" borderId="0" xfId="2" applyFill="1" applyAlignment="1">
      <alignment vertical="center"/>
    </xf>
    <xf numFmtId="0" fontId="13" fillId="10" borderId="0" xfId="2" applyFont="1" applyFill="1" applyAlignment="1">
      <alignment horizontal="center" vertical="center"/>
    </xf>
    <xf numFmtId="0" fontId="6" fillId="0" borderId="0" xfId="2" applyAlignment="1">
      <alignment horizontal="right" vertical="center"/>
    </xf>
    <xf numFmtId="0" fontId="12" fillId="0" borderId="0" xfId="4" applyFont="1" applyAlignment="1">
      <alignment horizontal="center" vertical="center" wrapText="1"/>
    </xf>
    <xf numFmtId="2" fontId="12" fillId="14" borderId="41" xfId="5" applyNumberFormat="1" applyFont="1" applyFill="1" applyBorder="1" applyAlignment="1">
      <alignment horizontal="center" vertical="center" wrapText="1"/>
    </xf>
    <xf numFmtId="4" fontId="12" fillId="0" borderId="18" xfId="4" applyNumberFormat="1" applyFont="1" applyBorder="1" applyAlignment="1">
      <alignment horizontal="center" vertical="center" wrapText="1"/>
    </xf>
    <xf numFmtId="0" fontId="30" fillId="0" borderId="46" xfId="4" applyFont="1" applyBorder="1" applyAlignment="1">
      <alignment vertical="center" wrapText="1"/>
    </xf>
    <xf numFmtId="49" fontId="30" fillId="0" borderId="45" xfId="4" applyNumberFormat="1" applyFont="1" applyBorder="1" applyAlignment="1">
      <alignment horizontal="center" vertical="center" wrapText="1"/>
    </xf>
    <xf numFmtId="0" fontId="30" fillId="0" borderId="46" xfId="4" applyFont="1" applyBorder="1" applyAlignment="1">
      <alignment horizontal="center" vertical="center" wrapText="1"/>
    </xf>
    <xf numFmtId="4" fontId="30" fillId="3" borderId="46" xfId="4" applyNumberFormat="1" applyFont="1" applyFill="1" applyBorder="1" applyAlignment="1">
      <alignment horizontal="center" vertical="center" wrapText="1"/>
    </xf>
    <xf numFmtId="4" fontId="30" fillId="0" borderId="46" xfId="4" applyNumberFormat="1" applyFont="1" applyBorder="1" applyAlignment="1">
      <alignment horizontal="center" vertical="center" wrapText="1"/>
    </xf>
    <xf numFmtId="0" fontId="16" fillId="6" borderId="21" xfId="0" applyFont="1" applyFill="1" applyBorder="1" applyAlignment="1">
      <alignment horizontal="center" vertical="center"/>
    </xf>
    <xf numFmtId="0" fontId="16" fillId="6" borderId="18" xfId="0" applyFont="1" applyFill="1" applyBorder="1" applyAlignment="1">
      <alignment horizontal="left" vertical="top"/>
    </xf>
    <xf numFmtId="0" fontId="31" fillId="0" borderId="0" xfId="2" applyFont="1" applyAlignment="1">
      <alignment horizontal="center" vertical="center"/>
    </xf>
    <xf numFmtId="2" fontId="32" fillId="11" borderId="0" xfId="2" applyNumberFormat="1" applyFont="1" applyFill="1" applyAlignment="1">
      <alignment horizontal="right" vertical="center"/>
    </xf>
    <xf numFmtId="0" fontId="22" fillId="0" borderId="0" xfId="2" applyFont="1" applyAlignment="1">
      <alignment horizontal="left" vertical="center"/>
    </xf>
    <xf numFmtId="49" fontId="32" fillId="11" borderId="0" xfId="3" applyNumberFormat="1" applyFont="1" applyFill="1" applyAlignment="1">
      <alignment horizontal="right" vertical="center"/>
    </xf>
    <xf numFmtId="0" fontId="33" fillId="0" borderId="0" xfId="2" applyFont="1" applyAlignment="1">
      <alignment horizontal="center" vertical="center"/>
    </xf>
    <xf numFmtId="0" fontId="34" fillId="12" borderId="18" xfId="2" applyFont="1" applyFill="1" applyBorder="1" applyAlignment="1">
      <alignment horizontal="center" vertical="center"/>
    </xf>
    <xf numFmtId="2" fontId="34" fillId="12" borderId="18" xfId="2" applyNumberFormat="1" applyFont="1" applyFill="1" applyBorder="1" applyAlignment="1">
      <alignment horizontal="center" vertical="center"/>
    </xf>
    <xf numFmtId="0" fontId="0" fillId="11" borderId="33" xfId="0" applyFill="1" applyBorder="1" applyAlignment="1">
      <alignment vertical="center"/>
    </xf>
    <xf numFmtId="0" fontId="0" fillId="0" borderId="33" xfId="0" applyBorder="1" applyAlignment="1">
      <alignment horizontal="left" vertical="center" wrapText="1"/>
    </xf>
    <xf numFmtId="2" fontId="0" fillId="0" borderId="33" xfId="0" applyNumberFormat="1" applyBorder="1" applyAlignment="1">
      <alignment vertical="center"/>
    </xf>
    <xf numFmtId="0" fontId="0" fillId="0" borderId="34" xfId="0" applyBorder="1" applyAlignment="1">
      <alignment vertical="center"/>
    </xf>
    <xf numFmtId="0" fontId="0" fillId="0" borderId="34" xfId="0" applyBorder="1" applyAlignment="1">
      <alignment horizontal="left" vertical="center" wrapText="1"/>
    </xf>
    <xf numFmtId="2" fontId="0" fillId="0" borderId="34" xfId="0" applyNumberFormat="1" applyBorder="1" applyAlignment="1">
      <alignment vertical="center"/>
    </xf>
    <xf numFmtId="0" fontId="0" fillId="0" borderId="27" xfId="0" applyBorder="1"/>
    <xf numFmtId="0" fontId="0" fillId="0" borderId="12" xfId="0" applyBorder="1"/>
    <xf numFmtId="0" fontId="0" fillId="0" borderId="12" xfId="0" applyBorder="1" applyAlignment="1">
      <alignment horizontal="center"/>
    </xf>
    <xf numFmtId="0" fontId="0" fillId="0" borderId="35" xfId="0" applyBorder="1"/>
    <xf numFmtId="0" fontId="0" fillId="0" borderId="39" xfId="0" applyBorder="1"/>
    <xf numFmtId="2" fontId="0" fillId="0" borderId="0" xfId="0" applyNumberFormat="1" applyBorder="1" applyAlignment="1">
      <alignment horizontal="center" vertical="center"/>
    </xf>
    <xf numFmtId="0" fontId="1" fillId="0" borderId="0" xfId="0" applyFont="1" applyBorder="1" applyAlignment="1">
      <alignment horizontal="center"/>
    </xf>
    <xf numFmtId="0" fontId="0" fillId="0" borderId="0" xfId="0" applyBorder="1" applyAlignment="1">
      <alignment horizontal="center"/>
    </xf>
    <xf numFmtId="0" fontId="1" fillId="0" borderId="40" xfId="0" applyFont="1" applyBorder="1" applyAlignment="1">
      <alignment horizontal="center"/>
    </xf>
    <xf numFmtId="0" fontId="0" fillId="0" borderId="36" xfId="0" applyBorder="1"/>
    <xf numFmtId="0" fontId="0" fillId="0" borderId="11" xfId="0" applyBorder="1"/>
    <xf numFmtId="0" fontId="1" fillId="0" borderId="37" xfId="0" applyFont="1" applyBorder="1" applyAlignment="1">
      <alignment horizontal="center"/>
    </xf>
    <xf numFmtId="2" fontId="0" fillId="0" borderId="0" xfId="0" applyNumberFormat="1" applyFill="1" applyBorder="1" applyAlignment="1">
      <alignment horizontal="center" vertical="center"/>
    </xf>
    <xf numFmtId="0" fontId="0" fillId="0" borderId="0" xfId="0" applyFill="1" applyBorder="1" applyAlignment="1">
      <alignment horizontal="center"/>
    </xf>
    <xf numFmtId="0" fontId="16" fillId="6" borderId="21" xfId="0" applyFont="1" applyFill="1" applyBorder="1" applyAlignment="1">
      <alignment horizontal="center" vertical="center"/>
    </xf>
    <xf numFmtId="49" fontId="9" fillId="8" borderId="15" xfId="2" applyNumberFormat="1" applyFont="1" applyFill="1" applyBorder="1" applyAlignment="1">
      <alignment horizontal="center" vertical="center"/>
    </xf>
    <xf numFmtId="0" fontId="16" fillId="6" borderId="21" xfId="0" applyFont="1" applyFill="1" applyBorder="1" applyAlignment="1">
      <alignment horizontal="center" vertical="center"/>
    </xf>
    <xf numFmtId="0" fontId="0" fillId="0" borderId="40" xfId="0" applyBorder="1" applyAlignment="1">
      <alignment horizontal="center"/>
    </xf>
    <xf numFmtId="0" fontId="0" fillId="0" borderId="40" xfId="0" applyBorder="1"/>
    <xf numFmtId="0" fontId="0" fillId="0" borderId="37" xfId="0" applyBorder="1"/>
    <xf numFmtId="0" fontId="16" fillId="6" borderId="21" xfId="0" applyFont="1" applyFill="1" applyBorder="1" applyAlignment="1">
      <alignment horizontal="center" vertical="center"/>
    </xf>
    <xf numFmtId="0" fontId="16" fillId="6" borderId="21" xfId="0" applyFont="1" applyFill="1" applyBorder="1" applyAlignment="1">
      <alignment horizontal="center" vertical="center"/>
    </xf>
    <xf numFmtId="0" fontId="27" fillId="5" borderId="18" xfId="0" applyFont="1" applyFill="1" applyBorder="1" applyAlignment="1">
      <alignment horizontal="center" vertical="center" wrapText="1"/>
    </xf>
    <xf numFmtId="0" fontId="27" fillId="5" borderId="18" xfId="0" applyFont="1" applyFill="1" applyBorder="1" applyAlignment="1">
      <alignment horizontal="center" vertical="center"/>
    </xf>
    <xf numFmtId="0" fontId="26" fillId="0" borderId="18" xfId="0" applyFont="1" applyBorder="1" applyAlignment="1">
      <alignment horizontal="center" vertical="center"/>
    </xf>
    <xf numFmtId="0" fontId="26" fillId="0" borderId="18" xfId="0" applyFont="1" applyBorder="1" applyAlignment="1">
      <alignment horizontal="left" vertical="center" wrapText="1"/>
    </xf>
    <xf numFmtId="4" fontId="26" fillId="0" borderId="18" xfId="0" applyNumberFormat="1" applyFont="1" applyBorder="1" applyAlignment="1">
      <alignment horizontal="center" vertical="center"/>
    </xf>
    <xf numFmtId="0" fontId="9" fillId="5" borderId="18" xfId="0" applyFont="1" applyFill="1" applyBorder="1" applyAlignment="1">
      <alignment horizontal="center" vertical="center" wrapText="1"/>
    </xf>
    <xf numFmtId="0" fontId="0" fillId="0" borderId="18" xfId="0" applyBorder="1" applyAlignment="1">
      <alignment horizontal="center" vertical="center" wrapText="1"/>
    </xf>
    <xf numFmtId="4" fontId="0" fillId="0" borderId="18" xfId="0" applyNumberFormat="1" applyBorder="1" applyAlignment="1">
      <alignment horizontal="center" vertical="center" wrapText="1"/>
    </xf>
    <xf numFmtId="0" fontId="8" fillId="0" borderId="0" xfId="2" applyFont="1" applyAlignment="1">
      <alignment horizontal="left" vertical="center"/>
    </xf>
    <xf numFmtId="0" fontId="40" fillId="0" borderId="0" xfId="0" applyFont="1" applyAlignment="1">
      <alignment vertical="center"/>
    </xf>
    <xf numFmtId="0" fontId="40"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4" fontId="42" fillId="0" borderId="0" xfId="0" applyNumberFormat="1" applyFont="1" applyAlignment="1">
      <alignment horizontal="center" vertical="center"/>
    </xf>
    <xf numFmtId="0" fontId="42" fillId="0" borderId="0" xfId="0" applyFont="1"/>
    <xf numFmtId="0" fontId="43" fillId="0" borderId="18" xfId="0" applyFont="1" applyBorder="1" applyAlignment="1">
      <alignment horizontal="center" vertical="center" wrapText="1"/>
    </xf>
    <xf numFmtId="10" fontId="43" fillId="0" borderId="18" xfId="0" applyNumberFormat="1" applyFont="1" applyBorder="1" applyAlignment="1">
      <alignment horizontal="center" vertical="center" wrapText="1"/>
    </xf>
    <xf numFmtId="10" fontId="44" fillId="0" borderId="0" xfId="0" applyNumberFormat="1" applyFont="1" applyAlignment="1">
      <alignment horizontal="center" vertical="center"/>
    </xf>
    <xf numFmtId="10" fontId="43" fillId="0" borderId="0" xfId="0" applyNumberFormat="1" applyFont="1" applyAlignment="1">
      <alignment horizontal="center" vertical="center" wrapText="1"/>
    </xf>
    <xf numFmtId="0" fontId="43" fillId="0" borderId="0" xfId="0" applyFont="1" applyAlignment="1">
      <alignment vertical="center"/>
    </xf>
    <xf numFmtId="0" fontId="9" fillId="0" borderId="0" xfId="0" applyFont="1" applyAlignment="1">
      <alignment horizontal="left" vertical="top"/>
    </xf>
    <xf numFmtId="10" fontId="0" fillId="0" borderId="0" xfId="0" applyNumberFormat="1" applyAlignment="1">
      <alignment horizontal="center"/>
    </xf>
    <xf numFmtId="0" fontId="43" fillId="0" borderId="0" xfId="0" applyFont="1" applyAlignment="1">
      <alignment vertical="center" wrapText="1"/>
    </xf>
    <xf numFmtId="10" fontId="9" fillId="0" borderId="67" xfId="0" applyNumberFormat="1" applyFont="1" applyBorder="1" applyAlignment="1">
      <alignment horizontal="center"/>
    </xf>
    <xf numFmtId="10" fontId="9" fillId="0" borderId="68" xfId="0" applyNumberFormat="1" applyFont="1" applyBorder="1" applyAlignment="1">
      <alignment horizontal="center"/>
    </xf>
    <xf numFmtId="10" fontId="9" fillId="0" borderId="69" xfId="0" applyNumberFormat="1" applyFont="1" applyBorder="1" applyAlignment="1">
      <alignment horizontal="center"/>
    </xf>
    <xf numFmtId="0" fontId="43" fillId="0" borderId="18" xfId="0" applyFont="1" applyBorder="1" applyAlignment="1">
      <alignment horizontal="center" wrapText="1"/>
    </xf>
    <xf numFmtId="0" fontId="6" fillId="0" borderId="0" xfId="0" applyFont="1"/>
    <xf numFmtId="0" fontId="6" fillId="0" borderId="70" xfId="0" applyFont="1" applyBorder="1" applyAlignment="1">
      <alignment horizontal="center" vertical="center"/>
    </xf>
    <xf numFmtId="0" fontId="6" fillId="0" borderId="71" xfId="0" applyFont="1" applyBorder="1" applyAlignment="1">
      <alignment vertical="center"/>
    </xf>
    <xf numFmtId="10" fontId="6" fillId="0" borderId="72" xfId="0" applyNumberFormat="1" applyFont="1" applyBorder="1" applyAlignment="1">
      <alignment horizontal="center" vertical="center"/>
    </xf>
    <xf numFmtId="0" fontId="37" fillId="0" borderId="18" xfId="0" applyFont="1" applyBorder="1" applyAlignment="1">
      <alignment horizontal="left" wrapText="1" indent="1"/>
    </xf>
    <xf numFmtId="10" fontId="37" fillId="0" borderId="18" xfId="0" applyNumberFormat="1" applyFont="1" applyBorder="1" applyAlignment="1">
      <alignment horizontal="center" wrapText="1"/>
    </xf>
    <xf numFmtId="10" fontId="6" fillId="0" borderId="0" xfId="0" applyNumberFormat="1" applyFont="1" applyAlignment="1">
      <alignment horizontal="center"/>
    </xf>
    <xf numFmtId="0" fontId="6" fillId="0" borderId="73" xfId="0" applyFont="1" applyBorder="1" applyAlignment="1">
      <alignment horizontal="center" vertical="center"/>
    </xf>
    <xf numFmtId="0" fontId="6" fillId="0" borderId="74" xfId="0" applyFont="1" applyBorder="1" applyAlignment="1">
      <alignment vertical="center"/>
    </xf>
    <xf numFmtId="10" fontId="6" fillId="0" borderId="75" xfId="0" applyNumberFormat="1" applyFont="1" applyBorder="1" applyAlignment="1">
      <alignment horizontal="center" vertical="center"/>
    </xf>
    <xf numFmtId="0" fontId="37" fillId="0" borderId="28" xfId="0" applyFont="1" applyBorder="1" applyAlignment="1">
      <alignment horizontal="left" wrapText="1" indent="1"/>
    </xf>
    <xf numFmtId="10" fontId="37" fillId="0" borderId="28" xfId="0" applyNumberFormat="1" applyFont="1" applyBorder="1" applyAlignment="1">
      <alignment horizontal="center" wrapText="1"/>
    </xf>
    <xf numFmtId="0" fontId="42" fillId="0" borderId="73" xfId="0" applyFont="1" applyBorder="1" applyAlignment="1">
      <alignment horizontal="center" vertical="center"/>
    </xf>
    <xf numFmtId="0" fontId="42" fillId="0" borderId="74" xfId="0" applyFont="1" applyBorder="1" applyAlignment="1">
      <alignment vertical="center"/>
    </xf>
    <xf numFmtId="0" fontId="37" fillId="0" borderId="21" xfId="0" applyFont="1" applyBorder="1" applyAlignment="1">
      <alignment horizontal="left" wrapText="1" indent="1"/>
    </xf>
    <xf numFmtId="10" fontId="37" fillId="0" borderId="19" xfId="0" applyNumberFormat="1" applyFont="1" applyBorder="1" applyAlignment="1">
      <alignment horizontal="center" wrapText="1"/>
    </xf>
    <xf numFmtId="10" fontId="37" fillId="0" borderId="22" xfId="0" applyNumberFormat="1" applyFont="1" applyBorder="1" applyAlignment="1">
      <alignment horizontal="center" wrapText="1"/>
    </xf>
    <xf numFmtId="0" fontId="37" fillId="0" borderId="15" xfId="0" applyFont="1" applyBorder="1" applyAlignment="1">
      <alignment horizontal="left" wrapText="1" indent="1"/>
    </xf>
    <xf numFmtId="10" fontId="37" fillId="0" borderId="15" xfId="0" applyNumberFormat="1" applyFont="1" applyBorder="1" applyAlignment="1">
      <alignment horizontal="center" wrapText="1"/>
    </xf>
    <xf numFmtId="0" fontId="10" fillId="0" borderId="73" xfId="0" applyFont="1" applyBorder="1" applyAlignment="1">
      <alignment vertical="center"/>
    </xf>
    <xf numFmtId="0" fontId="10" fillId="0" borderId="74" xfId="0" applyFont="1" applyBorder="1" applyAlignment="1">
      <alignment vertical="center"/>
    </xf>
    <xf numFmtId="10" fontId="10" fillId="0" borderId="75" xfId="0" applyNumberFormat="1" applyFont="1" applyBorder="1" applyAlignment="1">
      <alignment horizontal="center" vertical="center"/>
    </xf>
    <xf numFmtId="0" fontId="37" fillId="0" borderId="0" xfId="0" applyFont="1" applyAlignment="1">
      <alignment horizontal="left" wrapText="1"/>
    </xf>
    <xf numFmtId="0" fontId="0" fillId="0" borderId="0" xfId="0" applyAlignment="1">
      <alignment horizontal="center"/>
    </xf>
    <xf numFmtId="0" fontId="10" fillId="0" borderId="76" xfId="0" applyFont="1" applyBorder="1" applyAlignment="1">
      <alignment vertical="center"/>
    </xf>
    <xf numFmtId="0" fontId="45" fillId="0" borderId="77" xfId="0" applyFont="1" applyBorder="1" applyAlignment="1">
      <alignment vertical="center"/>
    </xf>
    <xf numFmtId="10" fontId="10" fillId="0" borderId="78" xfId="0" applyNumberFormat="1" applyFont="1" applyBorder="1" applyAlignment="1">
      <alignment horizontal="center" vertical="center"/>
    </xf>
    <xf numFmtId="167" fontId="46" fillId="0" borderId="80" xfId="0" applyNumberFormat="1" applyFont="1" applyBorder="1" applyAlignment="1">
      <alignment horizontal="center" vertical="center"/>
    </xf>
    <xf numFmtId="168" fontId="47" fillId="0" borderId="0" xfId="0" applyNumberFormat="1" applyFont="1" applyAlignment="1">
      <alignment vertical="center"/>
    </xf>
    <xf numFmtId="10" fontId="0" fillId="0" borderId="0" xfId="0" applyNumberFormat="1"/>
    <xf numFmtId="0" fontId="0" fillId="0" borderId="0" xfId="0" applyAlignment="1">
      <alignment horizontal="left" vertical="justify" wrapText="1"/>
    </xf>
    <xf numFmtId="0" fontId="0" fillId="0" borderId="0" xfId="0" applyAlignment="1">
      <alignment horizontal="justify" vertical="justify"/>
    </xf>
    <xf numFmtId="0" fontId="48" fillId="0" borderId="0" xfId="0" applyFont="1" applyAlignment="1">
      <alignment horizontal="left" vertical="top" wrapText="1"/>
    </xf>
    <xf numFmtId="10" fontId="48" fillId="0" borderId="0" xfId="0" applyNumberFormat="1" applyFont="1" applyAlignment="1">
      <alignment horizontal="center" vertical="top" wrapText="1"/>
    </xf>
    <xf numFmtId="0" fontId="48" fillId="0" borderId="0" xfId="0" applyFont="1"/>
    <xf numFmtId="0" fontId="48" fillId="0" borderId="0" xfId="0" applyFont="1" applyAlignment="1">
      <alignment horizontal="center" vertical="top" wrapText="1"/>
    </xf>
    <xf numFmtId="0" fontId="6" fillId="0" borderId="0" xfId="0" applyFont="1" applyAlignment="1">
      <alignment horizontal="center" vertical="center" wrapText="1"/>
    </xf>
    <xf numFmtId="0" fontId="0" fillId="0" borderId="0" xfId="0" applyAlignment="1">
      <alignment wrapText="1"/>
    </xf>
    <xf numFmtId="4" fontId="6" fillId="0" borderId="0" xfId="0" applyNumberFormat="1" applyFont="1"/>
    <xf numFmtId="4" fontId="9" fillId="0" borderId="0" xfId="0" applyNumberFormat="1" applyFont="1"/>
    <xf numFmtId="0" fontId="50" fillId="0" borderId="0" xfId="0" applyFont="1" applyAlignment="1">
      <alignment horizontal="center" wrapText="1"/>
    </xf>
    <xf numFmtId="0" fontId="51" fillId="0" borderId="0" xfId="0" applyFont="1" applyAlignment="1">
      <alignment horizontal="center" wrapText="1"/>
    </xf>
    <xf numFmtId="4" fontId="6" fillId="0" borderId="0" xfId="0" applyNumberFormat="1" applyFont="1" applyAlignment="1">
      <alignment vertical="center"/>
    </xf>
    <xf numFmtId="4" fontId="52" fillId="0" borderId="0" xfId="0" applyNumberFormat="1" applyFont="1"/>
    <xf numFmtId="0" fontId="51" fillId="0" borderId="0" xfId="0" applyFont="1" applyAlignment="1">
      <alignment vertical="center" wrapText="1"/>
    </xf>
    <xf numFmtId="10" fontId="51" fillId="0" borderId="0" xfId="0" applyNumberFormat="1" applyFont="1" applyAlignment="1">
      <alignment horizontal="center" vertical="center" wrapText="1"/>
    </xf>
    <xf numFmtId="0" fontId="51" fillId="0" borderId="0" xfId="0" applyFont="1" applyAlignment="1">
      <alignment wrapText="1"/>
    </xf>
    <xf numFmtId="10" fontId="51" fillId="0" borderId="0" xfId="0" applyNumberFormat="1" applyFont="1" applyAlignment="1">
      <alignment horizontal="center" wrapText="1"/>
    </xf>
    <xf numFmtId="0" fontId="16" fillId="6" borderId="21" xfId="0" applyFont="1" applyFill="1" applyBorder="1" applyAlignment="1">
      <alignment horizontal="center" vertical="center"/>
    </xf>
    <xf numFmtId="0" fontId="53" fillId="6" borderId="21" xfId="0" applyFont="1" applyFill="1" applyBorder="1" applyAlignment="1">
      <alignment horizontal="center" vertical="center"/>
    </xf>
    <xf numFmtId="0" fontId="53" fillId="6" borderId="18" xfId="0" applyFont="1" applyFill="1" applyBorder="1" applyAlignment="1">
      <alignment horizontal="center" vertical="center"/>
    </xf>
    <xf numFmtId="0" fontId="53" fillId="6" borderId="18" xfId="0" applyFont="1" applyFill="1" applyBorder="1" applyAlignment="1">
      <alignment horizontal="left" vertical="top" wrapText="1"/>
    </xf>
    <xf numFmtId="0" fontId="53" fillId="6" borderId="18" xfId="0" applyFont="1" applyFill="1" applyBorder="1" applyAlignment="1">
      <alignment horizontal="center" vertical="center" wrapText="1"/>
    </xf>
    <xf numFmtId="2" fontId="53" fillId="0" borderId="18" xfId="2" applyNumberFormat="1" applyFont="1" applyBorder="1" applyAlignment="1">
      <alignment horizontal="center" vertical="center"/>
    </xf>
    <xf numFmtId="44" fontId="53" fillId="6" borderId="18" xfId="3" applyNumberFormat="1" applyFont="1" applyFill="1" applyBorder="1" applyAlignment="1">
      <alignment horizontal="center" vertical="center" wrapText="1"/>
    </xf>
    <xf numFmtId="44" fontId="53" fillId="0" borderId="18" xfId="2" applyNumberFormat="1" applyFont="1" applyBorder="1" applyAlignment="1">
      <alignment horizontal="center" vertical="center"/>
    </xf>
    <xf numFmtId="44" fontId="53" fillId="0" borderId="20" xfId="2" applyNumberFormat="1" applyFont="1" applyBorder="1" applyAlignment="1">
      <alignment horizontal="center" vertical="center"/>
    </xf>
    <xf numFmtId="0" fontId="16" fillId="6" borderId="21" xfId="0" applyFont="1" applyFill="1" applyBorder="1" applyAlignment="1">
      <alignment horizontal="center" vertical="center"/>
    </xf>
    <xf numFmtId="2" fontId="30" fillId="0" borderId="47" xfId="4" applyNumberFormat="1" applyFont="1" applyBorder="1" applyAlignment="1">
      <alignment horizontal="center" vertical="center" wrapText="1"/>
    </xf>
    <xf numFmtId="165" fontId="30" fillId="0" borderId="46" xfId="4" applyNumberFormat="1" applyFont="1" applyBorder="1" applyAlignment="1">
      <alignment horizontal="center" vertical="center" wrapText="1"/>
    </xf>
    <xf numFmtId="0" fontId="15" fillId="3" borderId="54" xfId="0" applyFont="1" applyFill="1" applyBorder="1" applyAlignment="1">
      <alignment horizontal="center" vertical="center"/>
    </xf>
    <xf numFmtId="10" fontId="53" fillId="3" borderId="56" xfId="0" applyNumberFormat="1" applyFont="1" applyFill="1" applyBorder="1" applyAlignment="1">
      <alignment horizontal="center" vertical="center"/>
    </xf>
    <xf numFmtId="10" fontId="53" fillId="3" borderId="43" xfId="0" applyNumberFormat="1" applyFont="1" applyFill="1" applyBorder="1" applyAlignment="1">
      <alignment horizontal="center" vertical="center"/>
    </xf>
    <xf numFmtId="166" fontId="53" fillId="3" borderId="54" xfId="0" applyNumberFormat="1" applyFont="1" applyFill="1" applyBorder="1" applyAlignment="1">
      <alignment horizontal="center" vertical="center"/>
    </xf>
    <xf numFmtId="166" fontId="53" fillId="3" borderId="46" xfId="0" applyNumberFormat="1" applyFont="1" applyFill="1" applyBorder="1" applyAlignment="1">
      <alignment horizontal="center" vertical="center"/>
    </xf>
    <xf numFmtId="166" fontId="53" fillId="3" borderId="63" xfId="0" applyNumberFormat="1" applyFont="1" applyFill="1" applyBorder="1" applyAlignment="1">
      <alignment horizontal="center" vertical="center"/>
    </xf>
    <xf numFmtId="10" fontId="53" fillId="3" borderId="36" xfId="0" applyNumberFormat="1" applyFont="1" applyFill="1" applyBorder="1" applyAlignment="1">
      <alignment horizontal="center" vertical="center"/>
    </xf>
    <xf numFmtId="1" fontId="53" fillId="3" borderId="57" xfId="0" applyNumberFormat="1" applyFont="1" applyFill="1" applyBorder="1" applyAlignment="1">
      <alignment horizontal="left" vertical="center"/>
    </xf>
    <xf numFmtId="0" fontId="53" fillId="3" borderId="58" xfId="0" applyFont="1" applyFill="1" applyBorder="1" applyAlignment="1">
      <alignment horizontal="right" vertical="center"/>
    </xf>
    <xf numFmtId="166" fontId="53" fillId="3" borderId="56" xfId="0" applyNumberFormat="1" applyFont="1" applyFill="1" applyBorder="1" applyAlignment="1">
      <alignment horizontal="center" vertical="center"/>
    </xf>
    <xf numFmtId="1" fontId="53" fillId="3" borderId="59" xfId="0" applyNumberFormat="1" applyFont="1" applyFill="1" applyBorder="1" applyAlignment="1">
      <alignment horizontal="left" vertical="center"/>
    </xf>
    <xf numFmtId="0" fontId="53" fillId="3" borderId="22" xfId="0" applyFont="1" applyFill="1" applyBorder="1" applyAlignment="1">
      <alignment horizontal="right" vertical="center"/>
    </xf>
    <xf numFmtId="166" fontId="15" fillId="3" borderId="21" xfId="0" applyNumberFormat="1" applyFont="1" applyFill="1" applyBorder="1" applyAlignment="1">
      <alignment horizontal="center" vertical="center"/>
    </xf>
    <xf numFmtId="10" fontId="53" fillId="3" borderId="21" xfId="7" applyNumberFormat="1" applyFont="1" applyFill="1" applyBorder="1" applyAlignment="1">
      <alignment horizontal="center" vertical="center"/>
    </xf>
    <xf numFmtId="1" fontId="53" fillId="3" borderId="30" xfId="0" applyNumberFormat="1" applyFont="1" applyFill="1" applyBorder="1" applyAlignment="1">
      <alignment horizontal="left" vertical="center"/>
    </xf>
    <xf numFmtId="0" fontId="53" fillId="3" borderId="61" xfId="0" applyFont="1" applyFill="1" applyBorder="1" applyAlignment="1">
      <alignment horizontal="right" vertical="center"/>
    </xf>
    <xf numFmtId="10" fontId="15" fillId="3" borderId="54" xfId="7" applyNumberFormat="1" applyFont="1" applyFill="1" applyBorder="1" applyAlignment="1">
      <alignment horizontal="center" vertical="center"/>
    </xf>
    <xf numFmtId="0" fontId="16" fillId="6" borderId="21" xfId="0" applyFont="1" applyFill="1" applyBorder="1" applyAlignment="1">
      <alignment horizontal="center" vertical="center"/>
    </xf>
    <xf numFmtId="49" fontId="14" fillId="4" borderId="17" xfId="2" applyNumberFormat="1" applyFont="1" applyFill="1" applyBorder="1" applyAlignment="1">
      <alignment horizontal="center" vertical="center"/>
    </xf>
    <xf numFmtId="49" fontId="14" fillId="4" borderId="18" xfId="2" applyNumberFormat="1" applyFont="1" applyFill="1" applyBorder="1" applyAlignment="1">
      <alignment horizontal="center" vertical="center"/>
    </xf>
    <xf numFmtId="43" fontId="14" fillId="4" borderId="18" xfId="1" applyFont="1" applyFill="1" applyBorder="1" applyAlignment="1">
      <alignment horizontal="center" vertical="center"/>
    </xf>
    <xf numFmtId="44" fontId="14" fillId="4" borderId="18" xfId="2" applyNumberFormat="1" applyFont="1" applyFill="1" applyBorder="1" applyAlignment="1">
      <alignment horizontal="center" vertical="center" wrapText="1"/>
    </xf>
    <xf numFmtId="44" fontId="15" fillId="4" borderId="18" xfId="2" applyNumberFormat="1" applyFont="1" applyFill="1" applyBorder="1" applyAlignment="1">
      <alignment horizontal="center" vertical="center" wrapText="1"/>
    </xf>
    <xf numFmtId="44" fontId="14" fillId="4" borderId="18" xfId="2" applyNumberFormat="1" applyFont="1" applyFill="1" applyBorder="1" applyAlignment="1">
      <alignment horizontal="center" vertical="center"/>
    </xf>
    <xf numFmtId="44" fontId="14" fillId="4" borderId="20" xfId="2" applyNumberFormat="1" applyFont="1" applyFill="1" applyBorder="1" applyAlignment="1">
      <alignment horizontal="center" vertical="center"/>
    </xf>
    <xf numFmtId="0" fontId="54" fillId="3" borderId="17" xfId="2" applyFont="1" applyFill="1" applyBorder="1" applyAlignment="1">
      <alignment horizontal="center" vertical="center"/>
    </xf>
    <xf numFmtId="0" fontId="55" fillId="6" borderId="18" xfId="0" applyFont="1" applyFill="1" applyBorder="1" applyAlignment="1">
      <alignment horizontal="center" vertical="center"/>
    </xf>
    <xf numFmtId="0" fontId="55" fillId="3" borderId="18" xfId="0" applyFont="1" applyFill="1" applyBorder="1" applyAlignment="1">
      <alignment horizontal="left" vertical="top" wrapText="1"/>
    </xf>
    <xf numFmtId="0" fontId="55" fillId="6" borderId="18" xfId="0" applyFont="1" applyFill="1" applyBorder="1" applyAlignment="1">
      <alignment horizontal="center" vertical="center" wrapText="1"/>
    </xf>
    <xf numFmtId="2" fontId="54" fillId="0" borderId="18" xfId="2" applyNumberFormat="1" applyFont="1" applyBorder="1" applyAlignment="1">
      <alignment horizontal="center" vertical="center"/>
    </xf>
    <xf numFmtId="169" fontId="55" fillId="6" borderId="18" xfId="3" applyNumberFormat="1" applyFont="1" applyFill="1" applyBorder="1" applyAlignment="1">
      <alignment horizontal="center" vertical="center" wrapText="1"/>
    </xf>
    <xf numFmtId="44" fontId="54" fillId="0" borderId="18" xfId="2" applyNumberFormat="1" applyFont="1" applyBorder="1" applyAlignment="1">
      <alignment horizontal="center" vertical="center"/>
    </xf>
    <xf numFmtId="44" fontId="54" fillId="0" borderId="20" xfId="2" applyNumberFormat="1" applyFont="1" applyBorder="1" applyAlignment="1">
      <alignment horizontal="center" vertical="center"/>
    </xf>
    <xf numFmtId="0" fontId="54" fillId="0" borderId="17" xfId="2" applyFont="1" applyBorder="1" applyAlignment="1">
      <alignment horizontal="center" vertical="center"/>
    </xf>
    <xf numFmtId="0" fontId="54" fillId="0" borderId="18" xfId="2" applyFont="1" applyBorder="1" applyAlignment="1">
      <alignment horizontal="center" vertical="center"/>
    </xf>
    <xf numFmtId="0" fontId="54" fillId="0" borderId="45" xfId="2" applyFont="1" applyBorder="1" applyAlignment="1">
      <alignment horizontal="center" vertical="center"/>
    </xf>
    <xf numFmtId="0" fontId="55" fillId="6" borderId="46" xfId="0" applyFont="1" applyFill="1" applyBorder="1" applyAlignment="1">
      <alignment horizontal="center" vertical="center"/>
    </xf>
    <xf numFmtId="0" fontId="55" fillId="3" borderId="46" xfId="0" applyFont="1" applyFill="1" applyBorder="1" applyAlignment="1">
      <alignment horizontal="left" vertical="top" wrapText="1"/>
    </xf>
    <xf numFmtId="0" fontId="55" fillId="6" borderId="46" xfId="0" applyFont="1" applyFill="1" applyBorder="1" applyAlignment="1">
      <alignment horizontal="center" vertical="center" wrapText="1"/>
    </xf>
    <xf numFmtId="2" fontId="54" fillId="0" borderId="46" xfId="2" applyNumberFormat="1" applyFont="1" applyBorder="1" applyAlignment="1">
      <alignment horizontal="center" vertical="center"/>
    </xf>
    <xf numFmtId="169" fontId="55" fillId="6" borderId="46" xfId="3" applyNumberFormat="1" applyFont="1" applyFill="1" applyBorder="1" applyAlignment="1">
      <alignment horizontal="center" vertical="center" wrapText="1"/>
    </xf>
    <xf numFmtId="44" fontId="54" fillId="0" borderId="46" xfId="2" applyNumberFormat="1" applyFont="1" applyBorder="1" applyAlignment="1">
      <alignment horizontal="center" vertical="center"/>
    </xf>
    <xf numFmtId="44" fontId="54" fillId="0" borderId="47" xfId="2" applyNumberFormat="1" applyFont="1" applyBorder="1" applyAlignment="1">
      <alignment horizontal="center" vertical="center"/>
    </xf>
    <xf numFmtId="0" fontId="8" fillId="2" borderId="17" xfId="2" applyFont="1" applyFill="1" applyBorder="1" applyAlignment="1">
      <alignment horizontal="center" vertical="center"/>
    </xf>
    <xf numFmtId="0" fontId="16" fillId="2" borderId="21"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18" xfId="0" applyFont="1" applyFill="1" applyBorder="1" applyAlignment="1">
      <alignment horizontal="left" vertical="top" wrapText="1"/>
    </xf>
    <xf numFmtId="0" fontId="16" fillId="2" borderId="18" xfId="0" applyFont="1" applyFill="1" applyBorder="1" applyAlignment="1">
      <alignment horizontal="center" vertical="center" wrapText="1"/>
    </xf>
    <xf numFmtId="2" fontId="8" fillId="2" borderId="18" xfId="2" applyNumberFormat="1" applyFont="1" applyFill="1" applyBorder="1" applyAlignment="1">
      <alignment horizontal="center" vertical="center"/>
    </xf>
    <xf numFmtId="44" fontId="16" fillId="2" borderId="18" xfId="3" applyNumberFormat="1" applyFont="1" applyFill="1" applyBorder="1" applyAlignment="1">
      <alignment horizontal="center" vertical="center" wrapText="1"/>
    </xf>
    <xf numFmtId="44" fontId="8" fillId="2" borderId="18" xfId="2" applyNumberFormat="1" applyFont="1" applyFill="1" applyBorder="1" applyAlignment="1">
      <alignment horizontal="center" vertical="center"/>
    </xf>
    <xf numFmtId="44" fontId="8" fillId="2" borderId="20" xfId="2" applyNumberFormat="1" applyFont="1" applyFill="1" applyBorder="1" applyAlignment="1">
      <alignment horizontal="center" vertical="center"/>
    </xf>
    <xf numFmtId="0" fontId="8" fillId="2" borderId="18" xfId="2" applyFont="1" applyFill="1" applyBorder="1" applyAlignment="1">
      <alignment horizontal="center" vertical="center"/>
    </xf>
    <xf numFmtId="0" fontId="14" fillId="0" borderId="30" xfId="2" applyFont="1" applyBorder="1" applyAlignment="1">
      <alignment horizontal="center" vertical="center"/>
    </xf>
    <xf numFmtId="0" fontId="14" fillId="0" borderId="31" xfId="2" applyFont="1" applyBorder="1" applyAlignment="1">
      <alignment horizontal="center" vertical="center"/>
    </xf>
    <xf numFmtId="0" fontId="14" fillId="0" borderId="32" xfId="2" applyFont="1" applyBorder="1" applyAlignment="1">
      <alignment horizontal="center" vertical="center"/>
    </xf>
    <xf numFmtId="43" fontId="12" fillId="9" borderId="7" xfId="1" applyFont="1" applyFill="1" applyBorder="1" applyAlignment="1">
      <alignment horizontal="right" vertical="center"/>
    </xf>
    <xf numFmtId="43" fontId="12" fillId="9" borderId="13" xfId="1" applyFont="1" applyFill="1" applyBorder="1" applyAlignment="1">
      <alignment horizontal="right" vertical="center"/>
    </xf>
    <xf numFmtId="43" fontId="12" fillId="9" borderId="8" xfId="1" applyFont="1" applyFill="1" applyBorder="1" applyAlignment="1">
      <alignment horizontal="right" vertical="center"/>
    </xf>
    <xf numFmtId="0" fontId="7" fillId="3" borderId="1"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0"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14" fillId="3" borderId="1" xfId="2" applyFont="1" applyFill="1" applyBorder="1" applyAlignment="1">
      <alignment horizontal="center" vertical="center"/>
    </xf>
    <xf numFmtId="0" fontId="14" fillId="3" borderId="2" xfId="2" applyFont="1" applyFill="1" applyBorder="1" applyAlignment="1">
      <alignment horizontal="center" vertical="center"/>
    </xf>
    <xf numFmtId="0" fontId="14" fillId="3" borderId="3" xfId="2" applyFont="1" applyFill="1" applyBorder="1" applyAlignment="1">
      <alignment horizontal="center" vertical="center"/>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48" fillId="0" borderId="0" xfId="0" applyFont="1" applyAlignment="1">
      <alignment horizontal="center" vertical="top" wrapText="1"/>
    </xf>
    <xf numFmtId="0" fontId="6" fillId="0" borderId="0" xfId="0" applyFont="1" applyAlignment="1">
      <alignment horizontal="justify" vertical="center" wrapText="1"/>
    </xf>
    <xf numFmtId="0" fontId="6" fillId="0" borderId="0" xfId="0" applyFont="1" applyAlignment="1">
      <alignment horizontal="left"/>
    </xf>
    <xf numFmtId="0" fontId="0" fillId="0" borderId="0" xfId="0" applyAlignment="1">
      <alignment horizontal="left"/>
    </xf>
    <xf numFmtId="0" fontId="6" fillId="0" borderId="0" xfId="0" applyFont="1" applyAlignment="1">
      <alignment horizontal="left" wrapText="1"/>
    </xf>
    <xf numFmtId="0" fontId="0" fillId="0" borderId="0" xfId="0" applyAlignment="1">
      <alignment horizontal="left" wrapText="1"/>
    </xf>
    <xf numFmtId="0" fontId="39"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43" fillId="0" borderId="0" xfId="0" applyFont="1" applyAlignment="1">
      <alignment horizontal="center" vertical="center" wrapText="1"/>
    </xf>
    <xf numFmtId="0" fontId="9" fillId="0" borderId="64" xfId="0" applyFont="1" applyBorder="1" applyAlignment="1">
      <alignment horizontal="center" vertical="top"/>
    </xf>
    <xf numFmtId="0" fontId="9" fillId="0" borderId="65" xfId="0" applyFont="1" applyBorder="1" applyAlignment="1">
      <alignment horizontal="center" vertical="top"/>
    </xf>
    <xf numFmtId="0" fontId="9" fillId="0" borderId="66" xfId="0" applyFont="1" applyBorder="1" applyAlignment="1">
      <alignment horizontal="center" vertical="top"/>
    </xf>
    <xf numFmtId="0" fontId="37" fillId="0" borderId="18" xfId="0" applyFont="1" applyBorder="1" applyAlignment="1">
      <alignment horizontal="center" wrapText="1"/>
    </xf>
    <xf numFmtId="0" fontId="37" fillId="0" borderId="0" xfId="0" applyFont="1" applyAlignment="1">
      <alignment horizontal="center"/>
    </xf>
    <xf numFmtId="0" fontId="9" fillId="0" borderId="30" xfId="0" applyFont="1" applyBorder="1" applyAlignment="1">
      <alignment horizontal="center" vertical="center"/>
    </xf>
    <xf numFmtId="0" fontId="9" fillId="0" borderId="79" xfId="0" applyFont="1" applyBorder="1" applyAlignment="1">
      <alignment horizontal="center" vertical="center"/>
    </xf>
    <xf numFmtId="0" fontId="6" fillId="0" borderId="0" xfId="0" applyFont="1" applyAlignment="1">
      <alignment horizontal="center" vertical="top" wrapText="1"/>
    </xf>
    <xf numFmtId="0" fontId="0" fillId="0" borderId="0" xfId="0" applyAlignment="1">
      <alignment horizontal="center"/>
    </xf>
    <xf numFmtId="1" fontId="15" fillId="3" borderId="62" xfId="0" applyNumberFormat="1" applyFont="1" applyFill="1" applyBorder="1" applyAlignment="1">
      <alignment horizontal="center" vertical="center"/>
    </xf>
    <xf numFmtId="1" fontId="15" fillId="3" borderId="52" xfId="0" applyNumberFormat="1" applyFont="1" applyFill="1" applyBorder="1" applyAlignment="1">
      <alignment horizontal="center" vertical="center"/>
    </xf>
    <xf numFmtId="0" fontId="15" fillId="3" borderId="38" xfId="0" applyFont="1" applyFill="1" applyBorder="1" applyAlignment="1">
      <alignment horizontal="justify" vertical="center" wrapText="1"/>
    </xf>
    <xf numFmtId="0" fontId="15" fillId="3" borderId="53" xfId="0" applyFont="1" applyFill="1" applyBorder="1" applyAlignment="1">
      <alignment horizontal="justify" vertical="center" wrapText="1"/>
    </xf>
    <xf numFmtId="166" fontId="15" fillId="3" borderId="38" xfId="0" applyNumberFormat="1" applyFont="1" applyFill="1" applyBorder="1" applyAlignment="1">
      <alignment horizontal="center" vertical="center"/>
    </xf>
    <xf numFmtId="166" fontId="15" fillId="3" borderId="53" xfId="0" applyNumberFormat="1" applyFont="1" applyFill="1" applyBorder="1" applyAlignment="1">
      <alignment horizontal="center" vertical="center"/>
    </xf>
    <xf numFmtId="10" fontId="15" fillId="3" borderId="60" xfId="0" applyNumberFormat="1" applyFont="1" applyFill="1" applyBorder="1" applyAlignment="1">
      <alignment horizontal="center" vertical="center"/>
    </xf>
    <xf numFmtId="10" fontId="15" fillId="3" borderId="55" xfId="0" applyNumberFormat="1" applyFont="1" applyFill="1" applyBorder="1" applyAlignment="1">
      <alignment horizontal="center" vertical="center"/>
    </xf>
    <xf numFmtId="1" fontId="15" fillId="3" borderId="48" xfId="0" applyNumberFormat="1" applyFont="1" applyFill="1" applyBorder="1" applyAlignment="1">
      <alignment horizontal="center" vertical="center"/>
    </xf>
    <xf numFmtId="1" fontId="15" fillId="3" borderId="52" xfId="0" quotePrefix="1" applyNumberFormat="1" applyFont="1" applyFill="1" applyBorder="1" applyAlignment="1">
      <alignment horizontal="center" vertical="center"/>
    </xf>
    <xf numFmtId="0" fontId="15" fillId="3" borderId="49" xfId="0" applyFont="1" applyFill="1" applyBorder="1" applyAlignment="1">
      <alignment horizontal="justify" vertical="center" wrapText="1"/>
    </xf>
    <xf numFmtId="166" fontId="15" fillId="3" borderId="49" xfId="0" applyNumberFormat="1" applyFont="1" applyFill="1" applyBorder="1" applyAlignment="1">
      <alignment horizontal="center" vertical="center"/>
    </xf>
    <xf numFmtId="10" fontId="15" fillId="3" borderId="5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0" borderId="7"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14" fillId="5" borderId="7" xfId="0" applyFont="1" applyFill="1" applyBorder="1" applyAlignment="1">
      <alignment horizontal="center" vertical="center"/>
    </xf>
    <xf numFmtId="0" fontId="14" fillId="5" borderId="13" xfId="0" applyFont="1" applyFill="1" applyBorder="1" applyAlignment="1">
      <alignment horizontal="center" vertical="center"/>
    </xf>
    <xf numFmtId="0" fontId="14" fillId="5" borderId="8" xfId="0" applyFont="1" applyFill="1" applyBorder="1" applyAlignment="1">
      <alignment horizontal="center" vertical="center"/>
    </xf>
    <xf numFmtId="0" fontId="14" fillId="0" borderId="7"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8" xfId="0" applyFont="1" applyBorder="1" applyAlignment="1">
      <alignment horizontal="center" vertical="center" wrapText="1"/>
    </xf>
    <xf numFmtId="1" fontId="15" fillId="3" borderId="48" xfId="0" applyNumberFormat="1" applyFont="1" applyFill="1" applyBorder="1" applyAlignment="1">
      <alignment horizontal="center" vertical="center" wrapText="1"/>
    </xf>
    <xf numFmtId="1" fontId="53" fillId="3" borderId="52" xfId="0" applyNumberFormat="1" applyFont="1" applyFill="1" applyBorder="1" applyAlignment="1">
      <alignment horizontal="center" vertical="center" wrapText="1"/>
    </xf>
    <xf numFmtId="0" fontId="15" fillId="3" borderId="49" xfId="0" applyFont="1" applyFill="1" applyBorder="1" applyAlignment="1">
      <alignment horizontal="center" vertical="center" wrapText="1"/>
    </xf>
    <xf numFmtId="0" fontId="53" fillId="3" borderId="53" xfId="0" applyFont="1" applyFill="1" applyBorder="1" applyAlignment="1">
      <alignment horizontal="center" vertical="center" wrapText="1"/>
    </xf>
    <xf numFmtId="0" fontId="15" fillId="3" borderId="50"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51" xfId="0" applyFont="1" applyFill="1" applyBorder="1" applyAlignment="1">
      <alignment horizontal="center" vertical="center" wrapText="1"/>
    </xf>
    <xf numFmtId="0" fontId="53" fillId="3" borderId="55" xfId="0" applyFont="1" applyFill="1" applyBorder="1" applyAlignment="1">
      <alignment horizontal="center" vertical="center" wrapText="1"/>
    </xf>
    <xf numFmtId="0" fontId="15" fillId="3" borderId="49"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4" fillId="0" borderId="0" xfId="0" applyFont="1" applyAlignment="1">
      <alignment horizontal="center"/>
    </xf>
    <xf numFmtId="0" fontId="26" fillId="0" borderId="18" xfId="0" applyFont="1" applyBorder="1" applyAlignment="1">
      <alignment horizontal="center" wrapText="1"/>
    </xf>
    <xf numFmtId="0" fontId="18" fillId="0" borderId="0" xfId="2" applyFont="1" applyAlignment="1">
      <alignment horizontal="center" vertical="center"/>
    </xf>
    <xf numFmtId="0" fontId="11" fillId="0" borderId="0" xfId="2" applyFont="1" applyAlignment="1">
      <alignment horizontal="center" vertical="center"/>
    </xf>
    <xf numFmtId="0" fontId="19" fillId="11" borderId="0" xfId="2" applyFont="1" applyFill="1" applyAlignment="1">
      <alignment horizontal="center" vertical="center"/>
    </xf>
    <xf numFmtId="0" fontId="19" fillId="0" borderId="0" xfId="2" applyFont="1" applyAlignment="1">
      <alignment horizontal="center" vertical="center"/>
    </xf>
    <xf numFmtId="0" fontId="18" fillId="0" borderId="0" xfId="6" applyFont="1" applyAlignment="1">
      <alignment horizontal="center" vertical="center"/>
    </xf>
    <xf numFmtId="0" fontId="19" fillId="0" borderId="0" xfId="6" applyFont="1" applyAlignment="1">
      <alignment horizontal="center" vertical="center"/>
    </xf>
    <xf numFmtId="0" fontId="12" fillId="13" borderId="7" xfId="0" applyFont="1" applyFill="1" applyBorder="1" applyAlignment="1">
      <alignment horizontal="center" vertical="center" wrapText="1"/>
    </xf>
    <xf numFmtId="0" fontId="12" fillId="13" borderId="13" xfId="0" applyFont="1" applyFill="1" applyBorder="1" applyAlignment="1">
      <alignment horizontal="center" vertical="center" wrapText="1"/>
    </xf>
    <xf numFmtId="0" fontId="12" fillId="13" borderId="8" xfId="0" applyFont="1" applyFill="1" applyBorder="1" applyAlignment="1">
      <alignment horizontal="center" vertical="center" wrapText="1"/>
    </xf>
    <xf numFmtId="2" fontId="12" fillId="14" borderId="13" xfId="5" applyNumberFormat="1" applyFont="1" applyFill="1" applyBorder="1" applyAlignment="1">
      <alignment horizontal="center" vertical="center" wrapText="1"/>
    </xf>
    <xf numFmtId="2" fontId="12" fillId="14" borderId="8" xfId="5" applyNumberFormat="1" applyFont="1" applyFill="1" applyBorder="1" applyAlignment="1">
      <alignment horizontal="center" vertical="center" wrapText="1"/>
    </xf>
    <xf numFmtId="0" fontId="12" fillId="3" borderId="42" xfId="4" applyFont="1" applyFill="1" applyBorder="1" applyAlignment="1">
      <alignment horizontal="center" vertical="center" wrapText="1"/>
    </xf>
    <xf numFmtId="0" fontId="12" fillId="3" borderId="17" xfId="4" applyFont="1" applyFill="1" applyBorder="1" applyAlignment="1">
      <alignment horizontal="center" vertical="center" wrapText="1"/>
    </xf>
    <xf numFmtId="0" fontId="12" fillId="3" borderId="43" xfId="4" applyFont="1" applyFill="1" applyBorder="1" applyAlignment="1">
      <alignment horizontal="center" vertical="center" wrapText="1"/>
    </xf>
    <xf numFmtId="0" fontId="12" fillId="3" borderId="18" xfId="4" applyFont="1" applyFill="1" applyBorder="1" applyAlignment="1">
      <alignment horizontal="center" vertical="center" wrapText="1"/>
    </xf>
    <xf numFmtId="0" fontId="12" fillId="0" borderId="43" xfId="4" applyFont="1" applyBorder="1" applyAlignment="1">
      <alignment horizontal="center" vertical="center" wrapText="1"/>
    </xf>
    <xf numFmtId="0" fontId="12" fillId="0" borderId="18" xfId="4" applyFont="1" applyBorder="1" applyAlignment="1">
      <alignment horizontal="center" vertical="center" wrapText="1"/>
    </xf>
    <xf numFmtId="0" fontId="12" fillId="0" borderId="44" xfId="4" applyFont="1" applyBorder="1" applyAlignment="1">
      <alignment horizontal="center" vertical="center" wrapText="1"/>
    </xf>
    <xf numFmtId="0" fontId="12" fillId="0" borderId="20" xfId="4" applyFont="1" applyBorder="1" applyAlignment="1">
      <alignment horizontal="center" vertical="center" wrapText="1"/>
    </xf>
    <xf numFmtId="0" fontId="0" fillId="0" borderId="3" xfId="0" applyBorder="1"/>
    <xf numFmtId="0" fontId="0" fillId="0" borderId="9" xfId="0" applyBorder="1"/>
    <xf numFmtId="0" fontId="0" fillId="0" borderId="0" xfId="0"/>
    <xf numFmtId="0" fontId="0" fillId="0" borderId="10" xfId="0" applyBorder="1"/>
    <xf numFmtId="0" fontId="14" fillId="3" borderId="9" xfId="2" applyFont="1" applyFill="1" applyBorder="1" applyAlignment="1">
      <alignment horizontal="center" vertical="center"/>
    </xf>
    <xf numFmtId="0" fontId="14" fillId="3" borderId="0" xfId="2" applyFont="1" applyFill="1" applyAlignment="1">
      <alignment horizontal="center" vertical="center"/>
    </xf>
    <xf numFmtId="0" fontId="14" fillId="3" borderId="9" xfId="2" applyFont="1" applyFill="1" applyBorder="1" applyAlignment="1">
      <alignment horizontal="center" vertical="center" wrapText="1"/>
    </xf>
    <xf numFmtId="0" fontId="0" fillId="0" borderId="10" xfId="0" applyBorder="1" applyAlignment="1">
      <alignment horizontal="center"/>
    </xf>
    <xf numFmtId="0" fontId="15" fillId="0" borderId="21" xfId="0" applyFont="1" applyBorder="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0" fontId="6" fillId="3" borderId="28" xfId="2" applyFill="1" applyBorder="1" applyAlignment="1">
      <alignment horizontal="center" vertical="center"/>
    </xf>
    <xf numFmtId="0" fontId="6" fillId="3" borderId="38" xfId="2" applyFill="1" applyBorder="1" applyAlignment="1">
      <alignment horizontal="center" vertical="center"/>
    </xf>
    <xf numFmtId="0" fontId="6" fillId="3" borderId="15" xfId="2" applyFill="1" applyBorder="1" applyAlignment="1">
      <alignment horizontal="center" vertical="center"/>
    </xf>
    <xf numFmtId="0" fontId="6" fillId="3" borderId="28" xfId="2" applyNumberFormat="1" applyFill="1" applyBorder="1" applyAlignment="1">
      <alignment horizontal="center" vertical="center" wrapText="1"/>
    </xf>
    <xf numFmtId="0" fontId="6" fillId="3" borderId="38" xfId="2" applyNumberFormat="1" applyFill="1" applyBorder="1" applyAlignment="1">
      <alignment horizontal="center" vertical="center" wrapText="1"/>
    </xf>
    <xf numFmtId="0" fontId="6" fillId="3" borderId="15" xfId="2" applyNumberFormat="1" applyFill="1" applyBorder="1" applyAlignment="1">
      <alignment horizontal="center" vertical="center" wrapText="1"/>
    </xf>
    <xf numFmtId="0" fontId="6" fillId="3" borderId="28" xfId="2" applyFill="1" applyBorder="1" applyAlignment="1">
      <alignment horizontal="center" vertical="center" wrapText="1"/>
    </xf>
    <xf numFmtId="0" fontId="6" fillId="3" borderId="38" xfId="2" applyFill="1" applyBorder="1" applyAlignment="1">
      <alignment horizontal="center" vertical="center" wrapText="1"/>
    </xf>
    <xf numFmtId="0" fontId="6" fillId="3" borderId="15" xfId="2" applyFill="1" applyBorder="1" applyAlignment="1">
      <alignment horizontal="center" vertical="center" wrapText="1"/>
    </xf>
    <xf numFmtId="0" fontId="6" fillId="3" borderId="27" xfId="2" applyFill="1" applyBorder="1" applyAlignment="1">
      <alignment horizontal="center" vertical="center" wrapText="1"/>
    </xf>
    <xf numFmtId="0" fontId="6" fillId="3" borderId="39" xfId="2" applyFill="1" applyBorder="1" applyAlignment="1">
      <alignment horizontal="center" vertical="center" wrapText="1"/>
    </xf>
    <xf numFmtId="0" fontId="6" fillId="3" borderId="36" xfId="2" applyFill="1" applyBorder="1" applyAlignment="1">
      <alignment horizontal="center" vertical="center" wrapText="1"/>
    </xf>
    <xf numFmtId="3" fontId="6" fillId="3" borderId="28" xfId="2" applyNumberFormat="1" applyFill="1" applyBorder="1" applyAlignment="1">
      <alignment horizontal="center" vertical="center" wrapText="1"/>
    </xf>
    <xf numFmtId="3" fontId="6" fillId="3" borderId="38" xfId="2" applyNumberFormat="1" applyFill="1" applyBorder="1" applyAlignment="1">
      <alignment horizontal="center" vertical="center" wrapText="1"/>
    </xf>
    <xf numFmtId="3" fontId="6" fillId="3" borderId="15" xfId="2" applyNumberFormat="1" applyFill="1" applyBorder="1" applyAlignment="1">
      <alignment horizontal="center" vertical="center" wrapText="1"/>
    </xf>
    <xf numFmtId="4" fontId="9" fillId="7" borderId="21" xfId="1" applyNumberFormat="1" applyFont="1" applyFill="1" applyBorder="1" applyAlignment="1">
      <alignment horizontal="center" vertical="center"/>
    </xf>
    <xf numFmtId="4" fontId="9" fillId="7" borderId="19" xfId="1" applyNumberFormat="1" applyFont="1" applyFill="1" applyBorder="1" applyAlignment="1">
      <alignment horizontal="center" vertical="center"/>
    </xf>
    <xf numFmtId="4" fontId="9" fillId="7" borderId="22" xfId="1" applyNumberFormat="1" applyFont="1" applyFill="1" applyBorder="1" applyAlignment="1">
      <alignment horizontal="center" vertical="center"/>
    </xf>
    <xf numFmtId="4" fontId="6" fillId="3" borderId="27" xfId="1" applyNumberFormat="1" applyFont="1" applyFill="1" applyBorder="1" applyAlignment="1">
      <alignment horizontal="center" vertical="center" wrapText="1"/>
    </xf>
    <xf numFmtId="4" fontId="6" fillId="3" borderId="12" xfId="1" applyNumberFormat="1" applyFont="1" applyFill="1" applyBorder="1" applyAlignment="1">
      <alignment horizontal="center" vertical="center" wrapText="1"/>
    </xf>
    <xf numFmtId="4" fontId="6" fillId="3" borderId="35" xfId="1" applyNumberFormat="1" applyFont="1" applyFill="1" applyBorder="1" applyAlignment="1">
      <alignment horizontal="center" vertical="center" wrapText="1"/>
    </xf>
    <xf numFmtId="4" fontId="9" fillId="3" borderId="36" xfId="1" applyNumberFormat="1" applyFont="1" applyFill="1" applyBorder="1" applyAlignment="1">
      <alignment horizontal="right" vertical="center" wrapText="1"/>
    </xf>
    <xf numFmtId="4" fontId="9" fillId="3" borderId="11" xfId="1" applyNumberFormat="1" applyFont="1" applyFill="1" applyBorder="1" applyAlignment="1">
      <alignment horizontal="right" vertical="center" wrapText="1"/>
    </xf>
    <xf numFmtId="4" fontId="9" fillId="3" borderId="37" xfId="1" applyNumberFormat="1" applyFont="1" applyFill="1" applyBorder="1" applyAlignment="1">
      <alignment horizontal="right" vertical="center" wrapText="1"/>
    </xf>
    <xf numFmtId="4" fontId="6" fillId="3" borderId="39" xfId="1" applyNumberFormat="1" applyFont="1" applyFill="1" applyBorder="1" applyAlignment="1">
      <alignment horizontal="center" vertical="center" wrapText="1"/>
    </xf>
    <xf numFmtId="4" fontId="6" fillId="3" borderId="0" xfId="1" applyNumberFormat="1" applyFont="1" applyFill="1" applyBorder="1" applyAlignment="1">
      <alignment horizontal="center" vertical="center" wrapText="1"/>
    </xf>
    <xf numFmtId="4" fontId="6" fillId="3" borderId="40" xfId="1" applyNumberFormat="1"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15" xfId="0" applyFont="1" applyFill="1" applyBorder="1" applyAlignment="1">
      <alignment horizontal="center" vertical="center" wrapText="1"/>
    </xf>
    <xf numFmtId="4" fontId="6" fillId="3" borderId="27" xfId="1" applyNumberFormat="1" applyFont="1" applyFill="1" applyBorder="1" applyAlignment="1">
      <alignment horizontal="center" vertical="center"/>
    </xf>
    <xf numFmtId="4" fontId="6" fillId="3" borderId="12" xfId="1" applyNumberFormat="1" applyFont="1" applyFill="1" applyBorder="1" applyAlignment="1">
      <alignment horizontal="center" vertical="center"/>
    </xf>
    <xf numFmtId="4" fontId="6" fillId="3" borderId="35" xfId="1" applyNumberFormat="1" applyFont="1" applyFill="1" applyBorder="1" applyAlignment="1">
      <alignment horizontal="center" vertical="center"/>
    </xf>
    <xf numFmtId="4" fontId="6" fillId="3" borderId="39" xfId="1" applyNumberFormat="1" applyFont="1" applyFill="1" applyBorder="1" applyAlignment="1">
      <alignment horizontal="center" vertical="center"/>
    </xf>
    <xf numFmtId="4" fontId="6" fillId="3" borderId="0" xfId="1" applyNumberFormat="1" applyFont="1" applyFill="1" applyBorder="1" applyAlignment="1">
      <alignment horizontal="center" vertical="center"/>
    </xf>
    <xf numFmtId="4" fontId="6" fillId="3" borderId="40" xfId="1" applyNumberFormat="1" applyFont="1" applyFill="1" applyBorder="1" applyAlignment="1">
      <alignment horizontal="center" vertical="center"/>
    </xf>
    <xf numFmtId="4" fontId="9" fillId="3" borderId="36" xfId="1" applyNumberFormat="1" applyFont="1" applyFill="1" applyBorder="1" applyAlignment="1">
      <alignment horizontal="right" vertical="center"/>
    </xf>
    <xf numFmtId="4" fontId="9" fillId="3" borderId="11" xfId="1" applyNumberFormat="1" applyFont="1" applyFill="1" applyBorder="1" applyAlignment="1">
      <alignment horizontal="right" vertical="center"/>
    </xf>
    <xf numFmtId="4" fontId="9" fillId="3" borderId="37" xfId="1" applyNumberFormat="1" applyFont="1" applyFill="1" applyBorder="1" applyAlignment="1">
      <alignment horizontal="right" vertical="center"/>
    </xf>
    <xf numFmtId="0" fontId="13" fillId="3" borderId="28" xfId="2" applyFont="1" applyFill="1" applyBorder="1" applyAlignment="1">
      <alignment horizontal="center" vertical="center"/>
    </xf>
    <xf numFmtId="0" fontId="13" fillId="3" borderId="38" xfId="2" applyFont="1" applyFill="1" applyBorder="1" applyAlignment="1">
      <alignment horizontal="center" vertical="center"/>
    </xf>
    <xf numFmtId="0" fontId="13" fillId="3" borderId="15" xfId="2" applyFont="1" applyFill="1" applyBorder="1" applyAlignment="1">
      <alignment horizontal="center" vertical="center"/>
    </xf>
    <xf numFmtId="4" fontId="9" fillId="7" borderId="27" xfId="1" applyNumberFormat="1" applyFont="1" applyFill="1" applyBorder="1" applyAlignment="1">
      <alignment horizontal="center" vertical="center"/>
    </xf>
    <xf numFmtId="4" fontId="9" fillId="7" borderId="12" xfId="1" applyNumberFormat="1" applyFont="1" applyFill="1" applyBorder="1" applyAlignment="1">
      <alignment horizontal="center" vertical="center"/>
    </xf>
    <xf numFmtId="4" fontId="9" fillId="7" borderId="35" xfId="1" applyNumberFormat="1" applyFont="1" applyFill="1" applyBorder="1" applyAlignment="1">
      <alignment horizontal="center" vertical="center"/>
    </xf>
    <xf numFmtId="0" fontId="10" fillId="3" borderId="28" xfId="0" applyFont="1" applyFill="1" applyBorder="1" applyAlignment="1">
      <alignment horizontal="center" vertical="center"/>
    </xf>
    <xf numFmtId="0" fontId="10" fillId="3" borderId="38" xfId="0" applyFont="1" applyFill="1" applyBorder="1" applyAlignment="1">
      <alignment horizontal="center" vertical="center"/>
    </xf>
    <xf numFmtId="0" fontId="10" fillId="3" borderId="15" xfId="0" applyFont="1" applyFill="1" applyBorder="1" applyAlignment="1">
      <alignment horizontal="center" vertical="center"/>
    </xf>
    <xf numFmtId="4" fontId="9" fillId="3" borderId="39" xfId="1" applyNumberFormat="1" applyFont="1" applyFill="1" applyBorder="1" applyAlignment="1">
      <alignment horizontal="right" vertical="center"/>
    </xf>
    <xf numFmtId="4" fontId="9" fillId="3" borderId="0" xfId="1" applyNumberFormat="1" applyFont="1" applyFill="1" applyBorder="1" applyAlignment="1">
      <alignment horizontal="right" vertical="center"/>
    </xf>
    <xf numFmtId="4" fontId="9" fillId="3" borderId="40" xfId="1" applyNumberFormat="1" applyFont="1" applyFill="1" applyBorder="1" applyAlignment="1">
      <alignment horizontal="right" vertical="center"/>
    </xf>
    <xf numFmtId="0" fontId="7" fillId="0" borderId="9" xfId="2" applyFont="1" applyBorder="1" applyAlignment="1">
      <alignment horizontal="center" vertical="center" wrapText="1"/>
    </xf>
    <xf numFmtId="0" fontId="7" fillId="0" borderId="0" xfId="2" applyFont="1" applyAlignment="1">
      <alignment horizontal="center" vertical="center" wrapText="1"/>
    </xf>
    <xf numFmtId="0" fontId="7" fillId="0" borderId="10" xfId="2" applyFont="1" applyBorder="1" applyAlignment="1">
      <alignment horizontal="center" vertical="center" wrapText="1"/>
    </xf>
    <xf numFmtId="0" fontId="9" fillId="0" borderId="1" xfId="2" applyFont="1" applyBorder="1" applyAlignment="1">
      <alignment horizontal="center" vertical="center"/>
    </xf>
    <xf numFmtId="0" fontId="9" fillId="0" borderId="2" xfId="2" applyFont="1" applyBorder="1" applyAlignment="1">
      <alignment horizontal="center" vertical="center"/>
    </xf>
    <xf numFmtId="0" fontId="9" fillId="0" borderId="3" xfId="2" applyFont="1" applyBorder="1" applyAlignment="1">
      <alignment horizontal="center" vertical="center"/>
    </xf>
    <xf numFmtId="0" fontId="9" fillId="0" borderId="7" xfId="2" applyFont="1" applyBorder="1" applyAlignment="1">
      <alignment horizontal="center" vertical="center"/>
    </xf>
    <xf numFmtId="0" fontId="9" fillId="0" borderId="13" xfId="2" applyFont="1" applyBorder="1" applyAlignment="1">
      <alignment horizontal="center" vertical="center"/>
    </xf>
    <xf numFmtId="0" fontId="9" fillId="0" borderId="8" xfId="2" applyFont="1" applyBorder="1" applyAlignment="1">
      <alignment horizontal="center" vertical="center"/>
    </xf>
    <xf numFmtId="43" fontId="9" fillId="8" borderId="36" xfId="1" applyFont="1" applyFill="1" applyBorder="1" applyAlignment="1">
      <alignment horizontal="center" vertical="center"/>
    </xf>
    <xf numFmtId="43" fontId="9" fillId="8" borderId="11" xfId="1" applyFont="1" applyFill="1" applyBorder="1" applyAlignment="1">
      <alignment horizontal="center" vertical="center"/>
    </xf>
    <xf numFmtId="43" fontId="9" fillId="8" borderId="37" xfId="1" applyFont="1" applyFill="1" applyBorder="1" applyAlignment="1">
      <alignment horizontal="center" vertical="center"/>
    </xf>
    <xf numFmtId="4" fontId="6" fillId="0" borderId="21" xfId="1" applyNumberFormat="1" applyFont="1" applyFill="1" applyBorder="1" applyAlignment="1">
      <alignment horizontal="center" vertical="center"/>
    </xf>
    <xf numFmtId="4" fontId="6" fillId="0" borderId="19" xfId="1" applyNumberFormat="1" applyFont="1" applyFill="1" applyBorder="1" applyAlignment="1">
      <alignment horizontal="center" vertical="center"/>
    </xf>
    <xf numFmtId="4" fontId="6" fillId="0" borderId="22" xfId="1" applyNumberFormat="1" applyFont="1" applyFill="1" applyBorder="1" applyAlignment="1">
      <alignment horizontal="center" vertical="center"/>
    </xf>
    <xf numFmtId="4" fontId="9" fillId="7" borderId="27" xfId="2" applyNumberFormat="1" applyFont="1" applyFill="1" applyBorder="1" applyAlignment="1">
      <alignment horizontal="center" vertical="center"/>
    </xf>
    <xf numFmtId="4" fontId="9" fillId="7" borderId="12" xfId="2" applyNumberFormat="1" applyFont="1" applyFill="1" applyBorder="1" applyAlignment="1">
      <alignment horizontal="center" vertical="center"/>
    </xf>
    <xf numFmtId="4" fontId="9" fillId="7" borderId="35" xfId="2" applyNumberFormat="1" applyFont="1" applyFill="1" applyBorder="1" applyAlignment="1">
      <alignment horizontal="center" vertical="center"/>
    </xf>
    <xf numFmtId="0" fontId="6" fillId="0" borderId="28" xfId="2" applyBorder="1" applyAlignment="1">
      <alignment horizontal="center" vertical="center"/>
    </xf>
    <xf numFmtId="0" fontId="6" fillId="0" borderId="38" xfId="2" applyBorder="1" applyAlignment="1">
      <alignment horizontal="center" vertical="center"/>
    </xf>
    <xf numFmtId="0" fontId="6" fillId="0" borderId="15" xfId="2" applyBorder="1" applyAlignment="1">
      <alignment horizontal="center" vertical="center"/>
    </xf>
    <xf numFmtId="0" fontId="6" fillId="0" borderId="28" xfId="2" applyBorder="1" applyAlignment="1">
      <alignment horizontal="center" vertical="center" wrapText="1"/>
    </xf>
    <xf numFmtId="0" fontId="6" fillId="0" borderId="38" xfId="2" applyBorder="1" applyAlignment="1">
      <alignment horizontal="center" vertical="center" wrapText="1"/>
    </xf>
    <xf numFmtId="0" fontId="6" fillId="0" borderId="15" xfId="2" applyBorder="1" applyAlignment="1">
      <alignment horizontal="center" vertical="center" wrapText="1"/>
    </xf>
    <xf numFmtId="0" fontId="6" fillId="0" borderId="27" xfId="2" applyBorder="1" applyAlignment="1">
      <alignment horizontal="center" vertical="center"/>
    </xf>
    <xf numFmtId="0" fontId="6" fillId="0" borderId="39" xfId="2" applyBorder="1" applyAlignment="1">
      <alignment horizontal="center" vertical="center"/>
    </xf>
    <xf numFmtId="0" fontId="6" fillId="0" borderId="36" xfId="2" applyBorder="1" applyAlignment="1">
      <alignment horizontal="center" vertical="center"/>
    </xf>
    <xf numFmtId="4" fontId="6" fillId="3" borderId="27" xfId="2" applyNumberFormat="1" applyFill="1" applyBorder="1" applyAlignment="1">
      <alignment horizontal="center" vertical="center"/>
    </xf>
    <xf numFmtId="4" fontId="6" fillId="3" borderId="12" xfId="2" applyNumberFormat="1" applyFill="1" applyBorder="1" applyAlignment="1">
      <alignment horizontal="center" vertical="center"/>
    </xf>
    <xf numFmtId="4" fontId="6" fillId="3" borderId="35" xfId="2" applyNumberFormat="1" applyFill="1" applyBorder="1" applyAlignment="1">
      <alignment horizontal="center" vertical="center"/>
    </xf>
    <xf numFmtId="4" fontId="6" fillId="3" borderId="39" xfId="2" applyNumberFormat="1" applyFill="1" applyBorder="1" applyAlignment="1">
      <alignment horizontal="center" vertical="center"/>
    </xf>
    <xf numFmtId="4" fontId="6" fillId="3" borderId="0" xfId="2" applyNumberFormat="1" applyFill="1" applyBorder="1" applyAlignment="1">
      <alignment horizontal="center" vertical="center"/>
    </xf>
    <xf numFmtId="4" fontId="6" fillId="3" borderId="40" xfId="2" applyNumberFormat="1" applyFill="1" applyBorder="1" applyAlignment="1">
      <alignment horizontal="center" vertical="center"/>
    </xf>
    <xf numFmtId="4" fontId="9" fillId="0" borderId="36" xfId="1" applyNumberFormat="1" applyFont="1" applyFill="1" applyBorder="1" applyAlignment="1">
      <alignment horizontal="right" vertical="center"/>
    </xf>
    <xf numFmtId="4" fontId="9" fillId="0" borderId="11" xfId="1" applyNumberFormat="1" applyFont="1" applyFill="1" applyBorder="1" applyAlignment="1">
      <alignment horizontal="right" vertical="center"/>
    </xf>
    <xf numFmtId="4" fontId="9" fillId="0" borderId="37" xfId="1" applyNumberFormat="1" applyFont="1" applyFill="1" applyBorder="1" applyAlignment="1">
      <alignment horizontal="right" vertical="center"/>
    </xf>
    <xf numFmtId="164" fontId="6" fillId="0" borderId="27" xfId="0" applyNumberFormat="1" applyFont="1" applyBorder="1" applyAlignment="1">
      <alignment horizontal="center" vertical="center"/>
    </xf>
    <xf numFmtId="164" fontId="6" fillId="0" borderId="39" xfId="0" applyNumberFormat="1" applyFont="1" applyBorder="1" applyAlignment="1">
      <alignment horizontal="center" vertical="center"/>
    </xf>
    <xf numFmtId="164" fontId="6" fillId="0" borderId="36" xfId="0" applyNumberFormat="1" applyFont="1" applyBorder="1" applyAlignment="1">
      <alignment horizontal="center" vertical="center"/>
    </xf>
    <xf numFmtId="164" fontId="6" fillId="0" borderId="28" xfId="0" applyNumberFormat="1" applyFont="1" applyBorder="1" applyAlignment="1">
      <alignment horizontal="center" vertical="center"/>
    </xf>
    <xf numFmtId="164" fontId="6" fillId="0" borderId="38" xfId="0" applyNumberFormat="1" applyFont="1" applyBorder="1" applyAlignment="1">
      <alignment horizontal="center" vertical="center"/>
    </xf>
    <xf numFmtId="164" fontId="6" fillId="0" borderId="15" xfId="0" applyNumberFormat="1" applyFont="1" applyBorder="1" applyAlignment="1">
      <alignment horizontal="center" vertical="center"/>
    </xf>
    <xf numFmtId="0" fontId="16" fillId="6" borderId="28" xfId="0" applyFont="1" applyFill="1" applyBorder="1" applyAlignment="1">
      <alignment horizontal="center" vertical="center"/>
    </xf>
    <xf numFmtId="0" fontId="16" fillId="6" borderId="38" xfId="0" applyFont="1" applyFill="1" applyBorder="1" applyAlignment="1">
      <alignment horizontal="center" vertical="center"/>
    </xf>
    <xf numFmtId="0" fontId="16" fillId="6" borderId="15" xfId="0" applyFont="1" applyFill="1" applyBorder="1" applyAlignment="1">
      <alignment horizontal="center" vertical="center"/>
    </xf>
    <xf numFmtId="3" fontId="6" fillId="3" borderId="27" xfId="2" applyNumberFormat="1" applyFill="1" applyBorder="1" applyAlignment="1">
      <alignment horizontal="center" vertical="center" wrapText="1"/>
    </xf>
    <xf numFmtId="3" fontId="6" fillId="3" borderId="35" xfId="2" applyNumberFormat="1" applyFill="1" applyBorder="1" applyAlignment="1">
      <alignment horizontal="center" vertical="center" wrapText="1"/>
    </xf>
    <xf numFmtId="3" fontId="6" fillId="3" borderId="39" xfId="2" applyNumberFormat="1" applyFill="1" applyBorder="1" applyAlignment="1">
      <alignment horizontal="center" vertical="center" wrapText="1"/>
    </xf>
    <xf numFmtId="3" fontId="6" fillId="3" borderId="40" xfId="2" applyNumberFormat="1" applyFill="1" applyBorder="1" applyAlignment="1">
      <alignment horizontal="center" vertical="center" wrapText="1"/>
    </xf>
    <xf numFmtId="3" fontId="6" fillId="3" borderId="36" xfId="2" applyNumberFormat="1" applyFill="1" applyBorder="1" applyAlignment="1">
      <alignment horizontal="center" vertical="center" wrapText="1"/>
    </xf>
    <xf numFmtId="3" fontId="6" fillId="3" borderId="37" xfId="2" applyNumberFormat="1" applyFill="1" applyBorder="1" applyAlignment="1">
      <alignment horizontal="center" vertical="center" wrapText="1"/>
    </xf>
    <xf numFmtId="4" fontId="6" fillId="3" borderId="36" xfId="1" applyNumberFormat="1" applyFont="1" applyFill="1" applyBorder="1" applyAlignment="1">
      <alignment horizontal="center" vertical="center" wrapText="1"/>
    </xf>
    <xf numFmtId="4" fontId="6" fillId="3" borderId="11" xfId="1" applyNumberFormat="1" applyFont="1" applyFill="1" applyBorder="1" applyAlignment="1">
      <alignment horizontal="center" vertical="center" wrapText="1"/>
    </xf>
    <xf numFmtId="4" fontId="6" fillId="3" borderId="37" xfId="1" applyNumberFormat="1" applyFont="1" applyFill="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cellXfs>
  <cellStyles count="8">
    <cellStyle name="Excel Built-in Normal 3" xfId="5" xr:uid="{BC2195A7-8DDA-4CA0-B724-BCBF2C41E008}"/>
    <cellStyle name="Normal" xfId="0" builtinId="0"/>
    <cellStyle name="Normal 2" xfId="2" xr:uid="{55E53FC8-BCB5-424B-98FA-645CEAD10701}"/>
    <cellStyle name="Normal 3" xfId="6" xr:uid="{650B524A-51EE-41A1-B6B8-6881F5FB62E5}"/>
    <cellStyle name="Normal_PONTILHÕES  DADE 1.ª ETAPA - GRUPO 01 - FINAL LICITAÇÃO rev. 04.10.13" xfId="4" xr:uid="{9E0543B0-E61F-4E26-AA81-5CA257EBA843}"/>
    <cellStyle name="Porcentagem 2" xfId="7" xr:uid="{AF9EFD4C-8AD3-4E26-9614-624D7CE8944A}"/>
    <cellStyle name="Vírgula" xfId="1" builtinId="3"/>
    <cellStyle name="Vírgula 2" xfId="3" xr:uid="{5C9D906C-BB79-4C8D-9B29-63E65F1B48CC}"/>
  </cellStyles>
  <dxfs count="9">
    <dxf>
      <font>
        <condense val="0"/>
        <extend val="0"/>
        <color indexed="9"/>
      </font>
    </dxf>
    <dxf>
      <font>
        <condense val="0"/>
        <extend val="0"/>
        <color indexed="9"/>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504825</xdr:colOff>
      <xdr:row>0</xdr:row>
      <xdr:rowOff>29160</xdr:rowOff>
    </xdr:from>
    <xdr:to>
      <xdr:col>2</xdr:col>
      <xdr:colOff>561975</xdr:colOff>
      <xdr:row>2</xdr:row>
      <xdr:rowOff>0</xdr:rowOff>
    </xdr:to>
    <xdr:pic>
      <xdr:nvPicPr>
        <xdr:cNvPr id="2" name="Picture 1">
          <a:extLst>
            <a:ext uri="{FF2B5EF4-FFF2-40B4-BE49-F238E27FC236}">
              <a16:creationId xmlns:a16="http://schemas.microsoft.com/office/drawing/2014/main" id="{718E20D6-415D-4DF3-8D4E-7FED0C6F5A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7968" y="29160"/>
          <a:ext cx="805543" cy="5015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0</xdr:rowOff>
    </xdr:from>
    <xdr:to>
      <xdr:col>1</xdr:col>
      <xdr:colOff>542925</xdr:colOff>
      <xdr:row>2</xdr:row>
      <xdr:rowOff>171450</xdr:rowOff>
    </xdr:to>
    <xdr:pic>
      <xdr:nvPicPr>
        <xdr:cNvPr id="2" name="Picture 4">
          <a:extLst>
            <a:ext uri="{FF2B5EF4-FFF2-40B4-BE49-F238E27FC236}">
              <a16:creationId xmlns:a16="http://schemas.microsoft.com/office/drawing/2014/main" id="{5DE10BBF-058A-452C-89A1-BC8F57F453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20</xdr:row>
      <xdr:rowOff>28575</xdr:rowOff>
    </xdr:from>
    <xdr:to>
      <xdr:col>2</xdr:col>
      <xdr:colOff>762000</xdr:colOff>
      <xdr:row>23</xdr:row>
      <xdr:rowOff>0</xdr:rowOff>
    </xdr:to>
    <xdr:pic>
      <xdr:nvPicPr>
        <xdr:cNvPr id="3" name="Picture 3">
          <a:extLst>
            <a:ext uri="{FF2B5EF4-FFF2-40B4-BE49-F238E27FC236}">
              <a16:creationId xmlns:a16="http://schemas.microsoft.com/office/drawing/2014/main" id="{9DAD642D-E236-4B17-9901-5F9A43A17374}"/>
            </a:ext>
          </a:extLst>
        </xdr:cNvPr>
        <xdr:cNvPicPr>
          <a:picLocks noChangeAspect="1" noChangeArrowheads="1"/>
        </xdr:cNvPicPr>
      </xdr:nvPicPr>
      <xdr:blipFill>
        <a:blip xmlns:r="http://schemas.openxmlformats.org/officeDocument/2006/relationships" r:embed="rId2" cstate="print">
          <a:grayscl/>
          <a:biLevel thresh="50000"/>
          <a:extLst>
            <a:ext uri="{28A0092B-C50C-407E-A947-70E740481C1C}">
              <a14:useLocalDpi xmlns:a14="http://schemas.microsoft.com/office/drawing/2010/main" val="0"/>
            </a:ext>
          </a:extLst>
        </a:blip>
        <a:srcRect/>
        <a:stretch>
          <a:fillRect/>
        </a:stretch>
      </xdr:blipFill>
      <xdr:spPr bwMode="auto">
        <a:xfrm>
          <a:off x="723900" y="4200525"/>
          <a:ext cx="12287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7</xdr:row>
      <xdr:rowOff>0</xdr:rowOff>
    </xdr:from>
    <xdr:to>
      <xdr:col>5</xdr:col>
      <xdr:colOff>0</xdr:colOff>
      <xdr:row>7</xdr:row>
      <xdr:rowOff>0</xdr:rowOff>
    </xdr:to>
    <xdr:sp macro="" textlink="">
      <xdr:nvSpPr>
        <xdr:cNvPr id="2" name="Texto 1">
          <a:extLst>
            <a:ext uri="{FF2B5EF4-FFF2-40B4-BE49-F238E27FC236}">
              <a16:creationId xmlns:a16="http://schemas.microsoft.com/office/drawing/2014/main" id="{BDE85330-3252-4F87-801D-9FE7D3B8B7E2}"/>
            </a:ext>
          </a:extLst>
        </xdr:cNvPr>
        <xdr:cNvSpPr txBox="1">
          <a:spLocks noChangeArrowheads="1"/>
        </xdr:cNvSpPr>
      </xdr:nvSpPr>
      <xdr:spPr bwMode="auto">
        <a:xfrm>
          <a:off x="3438525" y="1552575"/>
          <a:ext cx="0" cy="0"/>
        </a:xfrm>
        <a:prstGeom prst="rect">
          <a:avLst/>
        </a:prstGeom>
        <a:solidFill>
          <a:srgbClr val="000000"/>
        </a:solidFill>
        <a:ln w="9525">
          <a:solidFill>
            <a:srgbClr val="000000"/>
          </a:solidFill>
          <a:miter lim="800000"/>
          <a:headEnd/>
          <a:tailEnd/>
        </a:ln>
      </xdr:spPr>
    </xdr:sp>
    <xdr:clientData/>
  </xdr:twoCellAnchor>
  <xdr:twoCellAnchor>
    <xdr:from>
      <xdr:col>5</xdr:col>
      <xdr:colOff>0</xdr:colOff>
      <xdr:row>7</xdr:row>
      <xdr:rowOff>0</xdr:rowOff>
    </xdr:from>
    <xdr:to>
      <xdr:col>5</xdr:col>
      <xdr:colOff>0</xdr:colOff>
      <xdr:row>7</xdr:row>
      <xdr:rowOff>0</xdr:rowOff>
    </xdr:to>
    <xdr:sp macro="" textlink="">
      <xdr:nvSpPr>
        <xdr:cNvPr id="3" name="Texto 1">
          <a:extLst>
            <a:ext uri="{FF2B5EF4-FFF2-40B4-BE49-F238E27FC236}">
              <a16:creationId xmlns:a16="http://schemas.microsoft.com/office/drawing/2014/main" id="{6BA15AE6-8C5A-49AB-8C38-18D3A54432AB}"/>
            </a:ext>
          </a:extLst>
        </xdr:cNvPr>
        <xdr:cNvSpPr txBox="1">
          <a:spLocks noChangeArrowheads="1"/>
        </xdr:cNvSpPr>
      </xdr:nvSpPr>
      <xdr:spPr bwMode="auto">
        <a:xfrm>
          <a:off x="3438525" y="1552575"/>
          <a:ext cx="0" cy="0"/>
        </a:xfrm>
        <a:prstGeom prst="rect">
          <a:avLst/>
        </a:prstGeom>
        <a:solidFill>
          <a:srgbClr val="000000"/>
        </a:solidFill>
        <a:ln w="9525">
          <a:solidFill>
            <a:srgbClr val="000000"/>
          </a:solidFill>
          <a:miter lim="800000"/>
          <a:headEnd/>
          <a:tailEnd/>
        </a:ln>
      </xdr:spPr>
    </xdr:sp>
    <xdr:clientData/>
  </xdr:twoCellAnchor>
  <xdr:twoCellAnchor>
    <xdr:from>
      <xdr:col>1</xdr:col>
      <xdr:colOff>666750</xdr:colOff>
      <xdr:row>0</xdr:row>
      <xdr:rowOff>28573</xdr:rowOff>
    </xdr:from>
    <xdr:to>
      <xdr:col>1</xdr:col>
      <xdr:colOff>1653107</xdr:colOff>
      <xdr:row>1</xdr:row>
      <xdr:rowOff>440530</xdr:rowOff>
    </xdr:to>
    <xdr:pic>
      <xdr:nvPicPr>
        <xdr:cNvPr id="4" name="Picture 4">
          <a:extLst>
            <a:ext uri="{FF2B5EF4-FFF2-40B4-BE49-F238E27FC236}">
              <a16:creationId xmlns:a16="http://schemas.microsoft.com/office/drawing/2014/main" id="{DF73AE2E-4F1C-4C50-8D12-AC9749E471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3" y="28573"/>
          <a:ext cx="986357" cy="792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7</xdr:row>
      <xdr:rowOff>0</xdr:rowOff>
    </xdr:from>
    <xdr:to>
      <xdr:col>5</xdr:col>
      <xdr:colOff>0</xdr:colOff>
      <xdr:row>7</xdr:row>
      <xdr:rowOff>0</xdr:rowOff>
    </xdr:to>
    <xdr:sp macro="" textlink="">
      <xdr:nvSpPr>
        <xdr:cNvPr id="5" name="Texto 1">
          <a:extLst>
            <a:ext uri="{FF2B5EF4-FFF2-40B4-BE49-F238E27FC236}">
              <a16:creationId xmlns:a16="http://schemas.microsoft.com/office/drawing/2014/main" id="{F6E34062-DE9E-464C-84B4-652359B4C784}"/>
            </a:ext>
          </a:extLst>
        </xdr:cNvPr>
        <xdr:cNvSpPr txBox="1">
          <a:spLocks noChangeArrowheads="1"/>
        </xdr:cNvSpPr>
      </xdr:nvSpPr>
      <xdr:spPr bwMode="auto">
        <a:xfrm>
          <a:off x="3438525" y="1552575"/>
          <a:ext cx="0" cy="0"/>
        </a:xfrm>
        <a:prstGeom prst="rect">
          <a:avLst/>
        </a:prstGeom>
        <a:solidFill>
          <a:srgbClr val="000000"/>
        </a:solidFill>
        <a:ln w="9525">
          <a:solidFill>
            <a:srgbClr val="000000"/>
          </a:solidFill>
          <a:miter lim="800000"/>
          <a:headEnd/>
          <a:tailEnd/>
        </a:ln>
      </xdr:spPr>
    </xdr:sp>
    <xdr:clientData/>
  </xdr:twoCellAnchor>
  <xdr:twoCellAnchor>
    <xdr:from>
      <xdr:col>5</xdr:col>
      <xdr:colOff>0</xdr:colOff>
      <xdr:row>7</xdr:row>
      <xdr:rowOff>0</xdr:rowOff>
    </xdr:from>
    <xdr:to>
      <xdr:col>5</xdr:col>
      <xdr:colOff>0</xdr:colOff>
      <xdr:row>7</xdr:row>
      <xdr:rowOff>0</xdr:rowOff>
    </xdr:to>
    <xdr:sp macro="" textlink="">
      <xdr:nvSpPr>
        <xdr:cNvPr id="6" name="Texto 1">
          <a:extLst>
            <a:ext uri="{FF2B5EF4-FFF2-40B4-BE49-F238E27FC236}">
              <a16:creationId xmlns:a16="http://schemas.microsoft.com/office/drawing/2014/main" id="{84AE3093-80E5-4A12-99C1-37E9ED299967}"/>
            </a:ext>
          </a:extLst>
        </xdr:cNvPr>
        <xdr:cNvSpPr txBox="1">
          <a:spLocks noChangeArrowheads="1"/>
        </xdr:cNvSpPr>
      </xdr:nvSpPr>
      <xdr:spPr bwMode="auto">
        <a:xfrm>
          <a:off x="3438525" y="1552575"/>
          <a:ext cx="0" cy="0"/>
        </a:xfrm>
        <a:prstGeom prst="rect">
          <a:avLst/>
        </a:prstGeom>
        <a:solidFill>
          <a:srgbClr val="00000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47625</xdr:rowOff>
    </xdr:from>
    <xdr:to>
      <xdr:col>1</xdr:col>
      <xdr:colOff>549843</xdr:colOff>
      <xdr:row>2</xdr:row>
      <xdr:rowOff>100137</xdr:rowOff>
    </xdr:to>
    <xdr:pic>
      <xdr:nvPicPr>
        <xdr:cNvPr id="2" name="Imagem 1">
          <a:extLst>
            <a:ext uri="{FF2B5EF4-FFF2-40B4-BE49-F238E27FC236}">
              <a16:creationId xmlns:a16="http://schemas.microsoft.com/office/drawing/2014/main" id="{D316B1C3-63CD-48E5-AED7-63493B457C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7625"/>
          <a:ext cx="1092768" cy="4335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140800</xdr:colOff>
      <xdr:row>2</xdr:row>
      <xdr:rowOff>162560</xdr:rowOff>
    </xdr:to>
    <xdr:pic>
      <xdr:nvPicPr>
        <xdr:cNvPr id="2" name="Imagem 1">
          <a:extLst>
            <a:ext uri="{FF2B5EF4-FFF2-40B4-BE49-F238E27FC236}">
              <a16:creationId xmlns:a16="http://schemas.microsoft.com/office/drawing/2014/main" id="{2FC248EC-B8B7-4481-875B-5A45C3E8C1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198075" cy="486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504825</xdr:colOff>
      <xdr:row>0</xdr:row>
      <xdr:rowOff>29159</xdr:rowOff>
    </xdr:from>
    <xdr:to>
      <xdr:col>2</xdr:col>
      <xdr:colOff>561975</xdr:colOff>
      <xdr:row>3</xdr:row>
      <xdr:rowOff>272142</xdr:rowOff>
    </xdr:to>
    <xdr:pic>
      <xdr:nvPicPr>
        <xdr:cNvPr id="2" name="Picture 1">
          <a:extLst>
            <a:ext uri="{FF2B5EF4-FFF2-40B4-BE49-F238E27FC236}">
              <a16:creationId xmlns:a16="http://schemas.microsoft.com/office/drawing/2014/main" id="{392E6122-643E-42D5-B28A-DCD2A2A68EB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7968" y="29159"/>
          <a:ext cx="1254578" cy="119548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504825</xdr:colOff>
      <xdr:row>0</xdr:row>
      <xdr:rowOff>23812</xdr:rowOff>
    </xdr:from>
    <xdr:to>
      <xdr:col>2</xdr:col>
      <xdr:colOff>561975</xdr:colOff>
      <xdr:row>0</xdr:row>
      <xdr:rowOff>654843</xdr:rowOff>
    </xdr:to>
    <xdr:pic>
      <xdr:nvPicPr>
        <xdr:cNvPr id="2" name="Picture 1">
          <a:extLst>
            <a:ext uri="{FF2B5EF4-FFF2-40B4-BE49-F238E27FC236}">
              <a16:creationId xmlns:a16="http://schemas.microsoft.com/office/drawing/2014/main" id="{578EE46F-9288-4F4D-A84A-7EA4E370FEB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3950" y="23812"/>
          <a:ext cx="747713" cy="63103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DefesaCivil\Desktop\Obras%20e%20Projetos\Pavimenta&#231;&#227;o%20Ruas%20Rocio%20(1%20milh&#227;o)\Docs\13%20e%2014%20OR&#199;AMENTO%20E%20CRONOGRA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LAN_%20ANTONIA%20DE%20LIM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OS"/>
      <sheetName val="CRONOGRAMA"/>
      <sheetName val="DESEMBOLSO"/>
      <sheetName val="BDI"/>
      <sheetName val="RESUMO"/>
    </sheetNames>
    <sheetDataSet>
      <sheetData sheetId="0" refreshError="1">
        <row r="10">
          <cell r="D10" t="str">
            <v>SERVIÇOS PRELIMINARES</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
      <sheetName val="RELAVÂNCIA"/>
      <sheetName val="BDI"/>
      <sheetName val="CRONOGRAMA"/>
      <sheetName val="SINAPI INS."/>
      <sheetName val="SINAPI SERV."/>
      <sheetName val="CDHU SERV."/>
      <sheetName val="CDHU INS."/>
      <sheetName val="ORÇAMENTO"/>
      <sheetName val="MEMORIAL DE CÁLCULO"/>
      <sheetName val="CÁLCULOS"/>
    </sheetNames>
    <sheetDataSet>
      <sheetData sheetId="0"/>
      <sheetData sheetId="1"/>
      <sheetData sheetId="2"/>
      <sheetData sheetId="3"/>
      <sheetData sheetId="4"/>
      <sheetData sheetId="5">
        <row r="1">
          <cell r="A1" t="str">
            <v>PCI.817.01 - CUSTO DE COMPOSIÇÕES - SINTÉTICO         DATA DE EMISSÃO: 16/12/2021 00:15:50           DATA DE RT: 14/12/2021</v>
          </cell>
          <cell r="B1"/>
          <cell r="C1"/>
          <cell r="D1"/>
        </row>
        <row r="2">
          <cell r="A2" t="str">
            <v>ENCARGOS SOCIAIS DESONERADOS: 84,97%(HORA)   47,60%(MÊS)</v>
          </cell>
          <cell r="B2"/>
          <cell r="C2"/>
          <cell r="D2"/>
        </row>
        <row r="3">
          <cell r="A3" t="str">
            <v>ABRANGÊNCIA: NACIONAL      LOCALIDADE: SAO PAULO        DATA DE PREÇO: 11/2021      REFERÊNCIA COLETA : MEDIANO</v>
          </cell>
          <cell r="B3"/>
          <cell r="C3"/>
          <cell r="D3"/>
        </row>
        <row r="5">
          <cell r="A5" t="str">
            <v>CODIGO DA COMPOSICAO</v>
          </cell>
          <cell r="B5" t="str">
            <v>DESCRICAO DA COMPOSICAO</v>
          </cell>
          <cell r="C5" t="str">
            <v>UN.</v>
          </cell>
          <cell r="D5" t="str">
            <v>CUSTO TOTAL</v>
          </cell>
        </row>
        <row r="6">
          <cell r="A6"/>
          <cell r="B6"/>
          <cell r="C6"/>
          <cell r="D6"/>
        </row>
        <row r="7">
          <cell r="A7">
            <v>97141</v>
          </cell>
          <cell r="B7" t="str">
            <v>ASSENTAMENTO DE TUBO DE FERRO FUNDIDO PARA REDE DE ÁGUA, DN 80 MM, JUNTA ELÁSTICA, INSTALADO EM LOCAL COM NÍVEL ALTO DE INTERFERÊNCIAS (NÃO INCLUI FORNECIMENTO). AF_11/2017</v>
          </cell>
          <cell r="C7" t="str">
            <v>M</v>
          </cell>
          <cell r="D7">
            <v>7.68</v>
          </cell>
        </row>
        <row r="8">
          <cell r="A8">
            <v>97142</v>
          </cell>
          <cell r="B8" t="str">
            <v>ASSENTAMENTO DE TUBO DE FERRO FUNDIDO PARA REDE DE ÁGUA, DN 100 MM, JUNTA ELÁSTICA, INSTALADO EM LOCAL COM NÍVEL ALTO DE INTERFERÊNCIAS (NÃO INCLUI FORNECIMENTO). AF_11/2017</v>
          </cell>
          <cell r="C8" t="str">
            <v>M</v>
          </cell>
          <cell r="D8">
            <v>8.57</v>
          </cell>
        </row>
        <row r="9">
          <cell r="A9">
            <v>97143</v>
          </cell>
          <cell r="B9" t="str">
            <v>ASSENTAMENTO DE TUBO DE FERRO FUNDIDO PARA REDE DE ÁGUA, DN 150 MM, JUNTA ELÁSTICA, INSTALADO EM LOCAL COM NÍVEL ALTO DE INTERFERÊNCIAS (NÃO INCLUI FORNECIMENTO). AF_11/2017</v>
          </cell>
          <cell r="C9" t="str">
            <v>M</v>
          </cell>
          <cell r="D9">
            <v>10.79</v>
          </cell>
        </row>
        <row r="10">
          <cell r="A10">
            <v>97144</v>
          </cell>
          <cell r="B10" t="str">
            <v>ASSENTAMENTO DE TUBO DE FERRO FUNDIDO PARA REDE DE ÁGUA, DN 200 MM, JUNTA ELÁSTICA, INSTALADO EM LOCAL COM NÍVEL ALTO DE INTERFERÊNCIAS (NÃO INCLUI FORNECIMENTO). AF_11/2017</v>
          </cell>
          <cell r="C10" t="str">
            <v>M</v>
          </cell>
          <cell r="D10">
            <v>13.01</v>
          </cell>
        </row>
        <row r="11">
          <cell r="A11">
            <v>97145</v>
          </cell>
          <cell r="B11" t="str">
            <v>ASSENTAMENTO DE TUBO DE FERRO FUNDIDO PARA REDE DE ÁGUA, DN 250 MM, JUNTA ELÁSTICA, INSTALADO EM LOCAL COM NÍVEL ALTO DE INTERFERÊNCIAS (NÃO INCLUI FORNECIMENTO). AF_11/2017</v>
          </cell>
          <cell r="C11" t="str">
            <v>M</v>
          </cell>
          <cell r="D11">
            <v>15.25</v>
          </cell>
        </row>
        <row r="12">
          <cell r="A12">
            <v>97146</v>
          </cell>
          <cell r="B12" t="str">
            <v>ASSENTAMENTO DE TUBO DE FERRO FUNDIDO PARA REDE DE ÁGUA, DN 300 MM, JUNTA ELÁSTICA, INSTALADO EM LOCAL COM NÍVEL ALTO DE INTERFERÊNCIAS (NÃO INCLUI FORNECIMENTO). AF_11/2017</v>
          </cell>
          <cell r="C12" t="str">
            <v>M</v>
          </cell>
          <cell r="D12">
            <v>17.48</v>
          </cell>
        </row>
        <row r="13">
          <cell r="A13">
            <v>97147</v>
          </cell>
          <cell r="B13" t="str">
            <v>ASSENTAMENTO DE TUBO DE FERRO FUNDIDO PARA REDE DE ÁGUA, DN 350 MM, JUNTA ELÁSTICA, INSTALADO EM LOCAL COM NÍVEL ALTO DE INTERFERÊNCIAS (NÃO INCLUI FORNECIMENTO). AF_11/2017</v>
          </cell>
          <cell r="C13" t="str">
            <v>M</v>
          </cell>
          <cell r="D13">
            <v>19.73</v>
          </cell>
        </row>
        <row r="14">
          <cell r="A14">
            <v>97148</v>
          </cell>
          <cell r="B14" t="str">
            <v>ASSENTAMENTO DE TUBO DE FERRO FUNDIDO PARA REDE DE ÁGUA, DN 400 MM, JUNTA ELÁSTICA, INSTALADO EM LOCAL COM NÍVEL ALTO DE INTERFERÊNCIAS (NÃO INCLUI FORNECIMENTO). AF_11/2017</v>
          </cell>
          <cell r="C14" t="str">
            <v>M</v>
          </cell>
          <cell r="D14">
            <v>21.96</v>
          </cell>
        </row>
        <row r="15">
          <cell r="A15">
            <v>97149</v>
          </cell>
          <cell r="B15" t="str">
            <v>ASSENTAMENTO DE TUBO DE FERRO FUNDIDO PARA REDE DE ÁGUA, DN 450 MM, JUNTA ELÁSTICA, INSTALADO EM LOCAL COM NÍVEL ALTO DE INTERFERÊNCIAS (NÃO INCLUI FORNECIMENTO). AF_11/2017</v>
          </cell>
          <cell r="C15" t="str">
            <v>M</v>
          </cell>
          <cell r="D15">
            <v>24.23</v>
          </cell>
        </row>
        <row r="16">
          <cell r="A16">
            <v>97150</v>
          </cell>
          <cell r="B16" t="str">
            <v>ASSENTAMENTO DE TUBO DE FERRO FUNDIDO PARA REDE DE ÁGUA, DN 500 MM, JUNTA ELÁSTICA, INSTALADO EM LOCAL COM NÍVEL ALTO DE INTERFERÊNCIAS (NÃO INCLUI FORNECIMENTO). AF_11/2017</v>
          </cell>
          <cell r="C16" t="str">
            <v>M</v>
          </cell>
          <cell r="D16">
            <v>30.21</v>
          </cell>
        </row>
        <row r="17">
          <cell r="A17">
            <v>97151</v>
          </cell>
          <cell r="B17" t="str">
            <v>ASSENTAMENTO DE TUBO DE FERRO FUNDIDO PARA REDE DE ÁGUA, DN 600 MM, JUNTA ELÁSTICA, INSTALADO EM LOCAL COM NÍVEL ALTO DE INTERFERÊNCIAS (NÃO INCLUI FORNECIMENTO). AF_11/2017</v>
          </cell>
          <cell r="C17" t="str">
            <v>M</v>
          </cell>
          <cell r="D17">
            <v>35.26</v>
          </cell>
        </row>
        <row r="18">
          <cell r="A18">
            <v>97152</v>
          </cell>
          <cell r="B18" t="str">
            <v>ASSENTAMENTO DE TUBO DE FERRO FUNDIDO PARA REDE DE ÁGUA, DN 700 MM, JUNTA ELÁSTICA, INSTALADO EM LOCAL COM NÍVEL ALTO DE INTERFERÊNCIAS (NÃO INCLUI FORNECIMENTO). AF_11/2017</v>
          </cell>
          <cell r="C18" t="str">
            <v>M</v>
          </cell>
          <cell r="D18">
            <v>40.049999999999997</v>
          </cell>
        </row>
        <row r="19">
          <cell r="A19">
            <v>97153</v>
          </cell>
          <cell r="B19" t="str">
            <v>ASSENTAMENTO DE TUBO DE FERRO FUNDIDO PARA REDE DE ÁGUA, DN 800 MM, JUNTA ELÁSTICA, INSTALADO EM LOCAL COM NÍVEL ALTO DE INTERFERÊNCIAS (NÃO INCLUI FORNECIMENTO). AF_11/2017</v>
          </cell>
          <cell r="C19" t="str">
            <v>M</v>
          </cell>
          <cell r="D19">
            <v>45.01</v>
          </cell>
        </row>
        <row r="20">
          <cell r="A20">
            <v>97154</v>
          </cell>
          <cell r="B20" t="str">
            <v>ASSENTAMENTO DE TUBO DE FERRO FUNDIDO PARA REDE DE ÁGUA, DN 900 MM, JUNTA ELÁSTICA, INSTALADO EM LOCAL COM NÍVEL ALTO DE INTERFERÊNCIAS (NÃO INCLUI FORNECIMENTO). AF_11/2017</v>
          </cell>
          <cell r="C20" t="str">
            <v>M</v>
          </cell>
          <cell r="D20">
            <v>50.01</v>
          </cell>
        </row>
        <row r="21">
          <cell r="A21">
            <v>97155</v>
          </cell>
          <cell r="B21" t="str">
            <v>ASSENTAMENTO DE TUBO DE FERRO FUNDIDO PARA REDE DE ÁGUA, DN 1000 MM, JUNTA ELÁSTICA, INSTALADO EM LOCAL COM NÍVEL ALTO DE INTERFERÊNCIAS (NÃO INCLUI FORNECIMENTO). AF_11/2017</v>
          </cell>
          <cell r="C21" t="str">
            <v>M</v>
          </cell>
          <cell r="D21">
            <v>55</v>
          </cell>
        </row>
        <row r="22">
          <cell r="A22">
            <v>97156</v>
          </cell>
          <cell r="B22" t="str">
            <v>ASSENTAMENTO DE TUBO DE FERRO FUNDIDO PARA REDE DE ÁGUA, DN 1200 MM, JUNTA ELÁSTICA, INSTALADO EM LOCAL COM NÍVEL ALTO DE INTERFERÊNCIAS (NÃO INCLUI FORNECIMENTO). AF_11/2017</v>
          </cell>
          <cell r="C22" t="str">
            <v>M</v>
          </cell>
          <cell r="D22">
            <v>65.39</v>
          </cell>
        </row>
        <row r="23">
          <cell r="A23">
            <v>97157</v>
          </cell>
          <cell r="B23" t="str">
            <v>ASSENTAMENTO DE TUBO DE FERRO FUNDIDO PARA REDE DE ÁGUA, DN 80 MM, JUNTA ELÁSTICA, INSTALADO EM LOCAL COM NÍVEL BAIXO DE INTERFERÊNCIAS (NÃO INCLUI FORNECIMENTO). AF_11/2017</v>
          </cell>
          <cell r="C23" t="str">
            <v>M</v>
          </cell>
          <cell r="D23">
            <v>4.6500000000000004</v>
          </cell>
        </row>
        <row r="24">
          <cell r="A24">
            <v>97158</v>
          </cell>
          <cell r="B24" t="str">
            <v>ASSENTAMENTO DE TUBO DE FERRO FUNDIDO PARA REDE DE ÁGUA, DN 100 MM, JUNTA ELÁSTICA, INSTALADO EM LOCAL COM NÍVEL BAIXO DE INTERFERÊNCIAS (NÃO INCLUI FORNECIMENTO). AF_11/2017</v>
          </cell>
          <cell r="C24" t="str">
            <v>M</v>
          </cell>
          <cell r="D24">
            <v>5.22</v>
          </cell>
        </row>
        <row r="25">
          <cell r="A25">
            <v>97159</v>
          </cell>
          <cell r="B25" t="str">
            <v>ASSENTAMENTO DE TUBO DE FERRO FUNDIDO PARA REDE DE ÁGUA, DN 150 MM, JUNTA ELÁSTICA, INSTALADO EM LOCAL COM NÍVEL BAIXO DE INTERFERÊNCIAS (NÃO INCLUI FORNECIMENTO). AF_11/2017</v>
          </cell>
          <cell r="C25" t="str">
            <v>M</v>
          </cell>
          <cell r="D25">
            <v>6.58</v>
          </cell>
        </row>
        <row r="26">
          <cell r="A26">
            <v>97160</v>
          </cell>
          <cell r="B26" t="str">
            <v>ASSENTAMENTO DE TUBO DE FERRO FUNDIDO PARA REDE DE ÁGUA, DN 200 MM, JUNTA ELÁSTICA, INSTALADO EM LOCAL COM NÍVEL BAIXO DE INTERFERÊNCIAS (NÃO INCLUI FORNECIMENTO). AF_11/2017</v>
          </cell>
          <cell r="C26" t="str">
            <v>M</v>
          </cell>
          <cell r="D26">
            <v>7.92</v>
          </cell>
        </row>
        <row r="27">
          <cell r="A27">
            <v>97161</v>
          </cell>
          <cell r="B27" t="str">
            <v>ASSENTAMENTO DE TUBO DE FERRO FUNDIDO PARA REDE DE ÁGUA, DN 250 MM, JUNTA ELÁSTICA, INSTALADO EM LOCAL COM NÍVEL BAIXO DE INTERFERÊNCIAS (NÃO INCLUI FORNECIMENTO). AF_11/2017</v>
          </cell>
          <cell r="C27" t="str">
            <v>M</v>
          </cell>
          <cell r="D27">
            <v>9.32</v>
          </cell>
        </row>
        <row r="28">
          <cell r="A28">
            <v>97162</v>
          </cell>
          <cell r="B28" t="str">
            <v>ASSENTAMENTO DE TUBO DE FERRO FUNDIDO PARA REDE DE ÁGUA, DN 300 MM, JUNTA ELÁSTICA, INSTALADO EM LOCAL COM NÍVEL BAIXO DE INTERFERÊNCIAS (NÃO INCLUI FORNECIMENTO). AF_11/2017</v>
          </cell>
          <cell r="C28" t="str">
            <v>M</v>
          </cell>
          <cell r="D28">
            <v>10.66</v>
          </cell>
        </row>
        <row r="29">
          <cell r="A29">
            <v>97163</v>
          </cell>
          <cell r="B29" t="str">
            <v>ASSENTAMENTO DE TUBO DE FERRO FUNDIDO PARA REDE DE ÁGUA, DN 350 MM, JUNTA ELÁSTICA, INSTALADO EM LOCAL COM NÍVEL BAIXO DE INTERFERÊNCIAS (NÃO INCLUI FORNECIMENTO). AF_11/2017</v>
          </cell>
          <cell r="C29" t="str">
            <v>M</v>
          </cell>
          <cell r="D29">
            <v>12.06</v>
          </cell>
        </row>
        <row r="30">
          <cell r="A30">
            <v>97164</v>
          </cell>
          <cell r="B30" t="str">
            <v>ASSENTAMENTO DE TUBO DE FERRO FUNDIDO PARA REDE DE ÁGUA, DN 400 MM, JUNTA ELÁSTICA, INSTALADO EM LOCAL COM NÍVEL BAIXO DE INTERFERÊNCIAS (NÃO INCLUI FORNECIMENTO). AF_11/2017</v>
          </cell>
          <cell r="C30" t="str">
            <v>M</v>
          </cell>
          <cell r="D30">
            <v>13.42</v>
          </cell>
        </row>
        <row r="31">
          <cell r="A31">
            <v>97165</v>
          </cell>
          <cell r="B31" t="str">
            <v>ASSENTAMENTO DE TUBO DE FERRO FUNDIDO PARA REDE DE ÁGUA, DN 450 MM, JUNTA ELÁSTICA, INSTALADO EM LOCAL COM NÍVEL BAIXO DE INTERFERÊNCIAS (NÃO INCLUI FORNECIMENTO). AF_11/2017</v>
          </cell>
          <cell r="C31" t="str">
            <v>M</v>
          </cell>
          <cell r="D31">
            <v>14.84</v>
          </cell>
        </row>
        <row r="32">
          <cell r="A32">
            <v>97166</v>
          </cell>
          <cell r="B32" t="str">
            <v>ASSENTAMENTO DE TUBO DE FERRO FUNDIDO PARA REDE DE ÁGUA, DN 500 MM, JUNTA ELÁSTICA, INSTALADO EM LOCAL COM NÍVEL BAIXO DE INTERFERÊNCIAS (NÃO INCLUI FORNECIMENTO). AF_11/2017</v>
          </cell>
          <cell r="C32" t="str">
            <v>M</v>
          </cell>
          <cell r="D32">
            <v>18.489999999999998</v>
          </cell>
        </row>
        <row r="33">
          <cell r="A33">
            <v>97167</v>
          </cell>
          <cell r="B33" t="str">
            <v>ASSENTAMENTO DE TUBO DE FERRO FUNDIDO PARA REDE DE ÁGUA, DN 600 MM, JUNTA ELÁSTICA, INSTALADO EM LOCAL COM NÍVEL BAIXO DE INTERFERÊNCIAS (NÃO INCLUI FORNECIMENTO). AF_11/2017</v>
          </cell>
          <cell r="C33" t="str">
            <v>M</v>
          </cell>
          <cell r="D33">
            <v>21.61</v>
          </cell>
        </row>
        <row r="34">
          <cell r="A34">
            <v>97168</v>
          </cell>
          <cell r="B34" t="str">
            <v>ASSENTAMENTO DE TUBO DE FERRO FUNDIDO PARA REDE DE ÁGUA, DN 700 MM, JUNTA ELÁSTICA, INSTALADO EM LOCAL COM NÍVEL BAIXO DE INTERFERÊNCIAS (NÃO INCLUI FORNECIMENTO). AF_11/2017</v>
          </cell>
          <cell r="C34" t="str">
            <v>M</v>
          </cell>
          <cell r="D34">
            <v>24.47</v>
          </cell>
        </row>
        <row r="35">
          <cell r="A35">
            <v>97169</v>
          </cell>
          <cell r="B35" t="str">
            <v>ASSENTAMENTO DE TUBO DE FERRO FUNDIDO PARA REDE DE ÁGUA, DN 800 MM, JUNTA ELÁSTICA, INSTALADO EM LOCAL COM NÍVEL BAIXO DE INTERFERÊNCIAS (NÃO INCLUI FORNECIMENTO). AF_11/2017</v>
          </cell>
          <cell r="C35" t="str">
            <v>M</v>
          </cell>
          <cell r="D35">
            <v>27.5</v>
          </cell>
        </row>
        <row r="36">
          <cell r="A36">
            <v>97170</v>
          </cell>
          <cell r="B36" t="str">
            <v>ASSENTAMENTO DE TUBO DE FERRO FUNDIDO PARA REDE DE ÁGUA, DN 900 MM, JUNTA ELÁSTICA, INSTALADO EM LOCAL COM NÍVEL BAIXO DE INTERFERÊNCIAS (NÃO INCLUI FORNECIMENTO). AF_11/2017</v>
          </cell>
          <cell r="C36" t="str">
            <v>M</v>
          </cell>
          <cell r="D36">
            <v>30.56</v>
          </cell>
        </row>
        <row r="37">
          <cell r="A37">
            <v>97171</v>
          </cell>
          <cell r="B37" t="str">
            <v>ASSENTAMENTO DE TUBO DE FERRO FUNDIDO PARA REDE DE ÁGUA, DN 1000 MM, JUNTA ELÁSTICA, INSTALADO EM LOCAL COM NÍVEL BAIXO DE INTERFERÊNCIAS (NÃO INCLUI FORNECIMENTO). AF_11/2017</v>
          </cell>
          <cell r="C37" t="str">
            <v>M</v>
          </cell>
          <cell r="D37">
            <v>33.630000000000003</v>
          </cell>
        </row>
        <row r="38">
          <cell r="A38">
            <v>97172</v>
          </cell>
          <cell r="B38" t="str">
            <v>ASSENTAMENTO DE TUBO DE FERRO FUNDIDO PARA REDE DE ÁGUA, DN 1200 MM, JUNTA ELÁSTICA, INSTALADO EM LOCAL COM NÍVEL BAIXO DE INTERFERÊNCIAS (NÃO INCLUI FORNECIMENTO). AF_11/2017</v>
          </cell>
          <cell r="C38" t="str">
            <v>M</v>
          </cell>
          <cell r="D38">
            <v>40.159999999999997</v>
          </cell>
        </row>
        <row r="39">
          <cell r="A39">
            <v>97173</v>
          </cell>
          <cell r="B39" t="str">
            <v>ASSENTAMENTO DE TUBO DE AÇO CARBONO PARA REDE DE ÁGUA, DN 600 MM (24), JUNTA SOLDADA, INSTALADO EM LOCAL COM NÍVEL ALTO DE INTERFERÊNCIAS (NÃO INCLUI FORNECIMENTO). AF_11/2017</v>
          </cell>
          <cell r="C39" t="str">
            <v>M</v>
          </cell>
          <cell r="D39">
            <v>35.32</v>
          </cell>
        </row>
        <row r="40">
          <cell r="A40">
            <v>97174</v>
          </cell>
          <cell r="B40" t="str">
            <v>ASSENTAMENTO DE TUBO DE AÇO CARBONO PARA REDE DE ÁGUA, DN 700 MM (28), JUNTA SOLDADA, INSTALADO EM LOCAL COM NÍVEL ALTO DE INTERFERÊNCIAS (NÃO INCLUI FORNECIMENTO). AF_11/2017</v>
          </cell>
          <cell r="C40" t="str">
            <v>M</v>
          </cell>
          <cell r="D40">
            <v>40.89</v>
          </cell>
        </row>
        <row r="41">
          <cell r="A41">
            <v>97175</v>
          </cell>
          <cell r="B41" t="str">
            <v>ASSENTAMENTO DE TUBO DE AÇO CARBONO PARA REDE DE ÁGUA, DN 800 MM (32), JUNTA SOLDADA, INSTALADO EM LOCAL COM NÍVEL ALTO DE INTERFERÊNCIAS (NÃO INCLUI FORNECIMENTO). AF_11/2017</v>
          </cell>
          <cell r="C41" t="str">
            <v>M</v>
          </cell>
          <cell r="D41">
            <v>46.45</v>
          </cell>
        </row>
        <row r="42">
          <cell r="A42">
            <v>97176</v>
          </cell>
          <cell r="B42" t="str">
            <v>ASSENTAMENTO DE TUBO DE AÇO CARBONO PARA REDE DE ÁGUA, DN 900 MM (36), JUNTA SOLDADA, INSTALADO EM LOCAL COM NÍVEL ALTO DE INTERFERÊNCIAS (NÃO INCLUI FORNECIMENTO). AF_11/2017</v>
          </cell>
          <cell r="C42" t="str">
            <v>M</v>
          </cell>
          <cell r="D42">
            <v>52</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v>63.11</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v>74.25</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v>85.38</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v>96.47</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v>111.28</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v>122.81</v>
          </cell>
        </row>
        <row r="49">
          <cell r="A49">
            <v>97183</v>
          </cell>
          <cell r="B49" t="str">
            <v>ASSENTAMENTO DE TUBO DE AÇO CARBONO PARA REDE DE ÁGUA, DN 600 MM (24), JUNTA SOLDADA, INSTALADO EM LOCAL COM NÍVEL BAIXO DE INTERFERÊNCIAS (NÃO INCLUI FORNECIMENTO). AF_11/2017</v>
          </cell>
          <cell r="C49" t="str">
            <v>M</v>
          </cell>
          <cell r="D49">
            <v>29.12</v>
          </cell>
        </row>
        <row r="50">
          <cell r="A50">
            <v>97184</v>
          </cell>
          <cell r="B50" t="str">
            <v>ASSENTAMENTO DE TUBO DE AÇO CARBONO PARA REDE DE ÁGUA, DN 700 MM (28), JUNTA SOLDADA, INSTALADO EM LOCAL COM NÍVEL BAIXO DE INTERFERÊNCIAS (NÃO INCLUI FORNECIMENTO). AF_11/2017</v>
          </cell>
          <cell r="C50" t="str">
            <v>M</v>
          </cell>
          <cell r="D50">
            <v>33.78</v>
          </cell>
        </row>
        <row r="51">
          <cell r="A51">
            <v>97185</v>
          </cell>
          <cell r="B51" t="str">
            <v>ASSENTAMENTO DE TUBO DE AÇO CARBONO PARA REDE DE ÁGUA, DN 800 MM (32), JUNTA SOLDADA, INSTALADO EM LOCAL COM NÍVEL BAIXO DE INTERFERÊNCIAS (NÃO INCLUI FORNECIMENTO). AF_11/2017</v>
          </cell>
          <cell r="C51" t="str">
            <v>M</v>
          </cell>
          <cell r="D51">
            <v>38.450000000000003</v>
          </cell>
        </row>
        <row r="52">
          <cell r="A52">
            <v>97186</v>
          </cell>
          <cell r="B52" t="str">
            <v>ASSENTAMENTO DE TUBO DE AÇO CARBONO PARA REDE DE ÁGUA, DN 900 MM (36), JUNTA SOLDADA, INSTALADO EM LOCAL COM NÍVEL BAIXO DE INTERFERÊNCIAS (NÃO INCLUI FORNECIMENTO). AF_11/2017</v>
          </cell>
          <cell r="C52" t="str">
            <v>M</v>
          </cell>
          <cell r="D52">
            <v>43.09</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v>52.4</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v>61.73</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v>71.03</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v>80.33</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v>92.42</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v>102.04</v>
          </cell>
        </row>
        <row r="59">
          <cell r="A59">
            <v>90694</v>
          </cell>
          <cell r="B59" t="str">
            <v>TUBO DE PVC PARA REDE COLETORA DE ESGOTO DE PAREDE MACIÇA, DN 100 MM, JUNTA ELÁSTICA - FORNECIMENTO E ASSENTAMENTO. AF_01/2021</v>
          </cell>
          <cell r="C59" t="str">
            <v>M</v>
          </cell>
          <cell r="D59">
            <v>48.66</v>
          </cell>
        </row>
        <row r="60">
          <cell r="A60">
            <v>90695</v>
          </cell>
          <cell r="B60" t="str">
            <v>TUBO DE PVC PARA REDE COLETORA DE ESGOTO DE PAREDE MACIÇA, DN 150 MM, JUNTA ELÁSTICA  - FORNECIMENTO E ASSENTAMENTO. AF_01/2021</v>
          </cell>
          <cell r="C60" t="str">
            <v>M</v>
          </cell>
          <cell r="D60">
            <v>101.54</v>
          </cell>
        </row>
        <row r="61">
          <cell r="A61">
            <v>90696</v>
          </cell>
          <cell r="B61" t="str">
            <v>TUBO DE PVC PARA REDE COLETORA DE ESGOTO DE PAREDE MACIÇA, DN 200 MM, JUNTA ELÁSTICA - FORNECIMENTO E ASSENTAMENTO. AF_01/2021</v>
          </cell>
          <cell r="C61" t="str">
            <v>M</v>
          </cell>
          <cell r="D61">
            <v>150.94</v>
          </cell>
        </row>
        <row r="62">
          <cell r="A62">
            <v>90697</v>
          </cell>
          <cell r="B62" t="str">
            <v>TUBO DE PVC PARA REDE COLETORA DE ESGOTO DE PAREDE MACIÇA, DN 250 MM, JUNTA ELÁSTICA  - FORNECIMENTO E ASSENTAMENTO. AF_01/2021</v>
          </cell>
          <cell r="C62" t="str">
            <v>M</v>
          </cell>
          <cell r="D62">
            <v>254.63</v>
          </cell>
        </row>
        <row r="63">
          <cell r="A63">
            <v>90698</v>
          </cell>
          <cell r="B63" t="str">
            <v>TUBO DE PVC PARA REDE COLETORA DE ESGOTO DE PAREDE MACIÇA, DN 300 MM, JUNTA ELÁSTICA,  FORNECIMENTO E ASSENTAMENTO. AF_01/2021</v>
          </cell>
          <cell r="C63" t="str">
            <v>M</v>
          </cell>
          <cell r="D63">
            <v>408.54</v>
          </cell>
        </row>
        <row r="64">
          <cell r="A64">
            <v>90699</v>
          </cell>
          <cell r="B64" t="str">
            <v>TUBO DE PVC PARA REDE COLETORA DE ESGOTO DE PAREDE MACIÇA, DN 350 MM, JUNTA ELÁSTICA  - FORNECIMENTO E ASSENTAMENTO. AF_01/2021</v>
          </cell>
          <cell r="C64" t="str">
            <v>M</v>
          </cell>
          <cell r="D64">
            <v>505.17</v>
          </cell>
        </row>
        <row r="65">
          <cell r="A65">
            <v>90700</v>
          </cell>
          <cell r="B65" t="str">
            <v>TUBO DE PVC PARA REDE COLETORA DE ESGOTO DE PAREDE MACIÇA, DN 400 MM, JUNTA ELÁSTICA  FORNECIMENTO E ASSENTAMENTO. AF_01/2021</v>
          </cell>
          <cell r="C65" t="str">
            <v>M</v>
          </cell>
          <cell r="D65">
            <v>654.16</v>
          </cell>
        </row>
        <row r="66">
          <cell r="A66">
            <v>90701</v>
          </cell>
          <cell r="B66" t="str">
            <v>TUBO DE PVC CORRUGADO DE DUPLA PAREDE PARA REDE COLETORA DE ESGOTO, DN 150 MM, JUNTA ELÁSTICA - FORNECIMENTO E ASSENTAMENTO. AF_01/2021</v>
          </cell>
          <cell r="C66" t="str">
            <v>M</v>
          </cell>
          <cell r="D66">
            <v>81.97</v>
          </cell>
        </row>
        <row r="67">
          <cell r="A67">
            <v>90702</v>
          </cell>
          <cell r="B67" t="str">
            <v>TUBO DE PVC CORRUGADO DE DUPLA PAREDE PARA REDE COLETORA DE ESGOTO, DN 200 MM, JUNTA ELÁSTICA - FORNECIMENTO E ASSENTAMENTO. AF_01/2021</v>
          </cell>
          <cell r="C67" t="str">
            <v>M</v>
          </cell>
          <cell r="D67">
            <v>131.59</v>
          </cell>
        </row>
        <row r="68">
          <cell r="A68">
            <v>90703</v>
          </cell>
          <cell r="B68" t="str">
            <v>TUBO DE PVC CORRUGADO DE DUPLA PAREDE PARA REDE COLETORA DE ESGOTO, DN 250 MM, JUNTA ELÁSTICA - FORNECIMENTO E ASSENTAMENTO. AF_01/2021</v>
          </cell>
          <cell r="C68" t="str">
            <v>M</v>
          </cell>
          <cell r="D68">
            <v>217.26</v>
          </cell>
        </row>
        <row r="69">
          <cell r="A69">
            <v>90704</v>
          </cell>
          <cell r="B69" t="str">
            <v>TUBO DE PVC CORRUGADO DE DUPLA PAREDE PARA REDE COLETORA DE ESGOTO, DN 300 MM, JUNTA ELÁSTICA - FORNECIMENTO E ASSENTAMENTO. AF_01/2021</v>
          </cell>
          <cell r="C69" t="str">
            <v>M</v>
          </cell>
          <cell r="D69">
            <v>306.97000000000003</v>
          </cell>
        </row>
        <row r="70">
          <cell r="A70">
            <v>90705</v>
          </cell>
          <cell r="B70" t="str">
            <v>TUBO DE PVC CORRUGADO DE DUPLA PAREDE PARA REDE COLETORA DE ESGOTO, DN 350 MM, JUNTA ELÁSTICA - FORNECIMENTO E ASSENTAMENTO. AF_01/2021</v>
          </cell>
          <cell r="C70" t="str">
            <v>M</v>
          </cell>
          <cell r="D70">
            <v>420.38</v>
          </cell>
        </row>
        <row r="71">
          <cell r="A71">
            <v>90706</v>
          </cell>
          <cell r="B71" t="str">
            <v>TUBO DE PVC CORRUGADO DE DUPLA PAREDE PARA REDE COLETORA DE ESGOTO, DN 400 MM, JUNTA ELÁSTICA - FORNECIMENTO E ASSENTAMENTO. AF_01/2021</v>
          </cell>
          <cell r="C71" t="str">
            <v>M</v>
          </cell>
          <cell r="D71">
            <v>491.26</v>
          </cell>
        </row>
        <row r="72">
          <cell r="A72">
            <v>90708</v>
          </cell>
          <cell r="B72" t="str">
            <v>TUBO DE PEAD CORRUGADO DE DUPLA PAREDE PARA REDE COLETORA DE ESGOTO, DN 600 MM, JUNTA ELÁSTICA INTEGRADA - FORNECIMENTO E ASSENTAMENTO. AF_01/2021</v>
          </cell>
          <cell r="C72" t="str">
            <v>M</v>
          </cell>
          <cell r="D72">
            <v>1387.82</v>
          </cell>
        </row>
        <row r="73">
          <cell r="A73">
            <v>90724</v>
          </cell>
          <cell r="B73" t="str">
            <v>JUNTA ARGAMASSADA ENTRE TUBO DN 100 MM E O POÇO DE VISITA/ CAIXA DE CONCRETO OU ALVENARIA EM REDES DE ESGOTO. AF_01/2021</v>
          </cell>
          <cell r="C73" t="str">
            <v>UN</v>
          </cell>
          <cell r="D73">
            <v>23.17</v>
          </cell>
        </row>
        <row r="74">
          <cell r="A74">
            <v>90725</v>
          </cell>
          <cell r="B74" t="str">
            <v>JUNTA ARGAMASSADA ENTRE TUBO DN 150 MM E O POÇO DE VISITA/ CAIXA DE CONCRETO OU ALVENARIA EM REDES DE ESGOTO. AF_01/2021</v>
          </cell>
          <cell r="C74" t="str">
            <v>UN</v>
          </cell>
          <cell r="D74">
            <v>28.48</v>
          </cell>
        </row>
        <row r="75">
          <cell r="A75">
            <v>90726</v>
          </cell>
          <cell r="B75" t="str">
            <v>JUNTA ARGAMASSADA ENTRE TUBO DN 200 MM E O POÇO/ CAIXA DE CONCRETO OU ALVENARIA EM REDES DE ESGOTO. AF_01/2021</v>
          </cell>
          <cell r="C75" t="str">
            <v>UN</v>
          </cell>
          <cell r="D75">
            <v>33.83</v>
          </cell>
        </row>
        <row r="76">
          <cell r="A76">
            <v>90727</v>
          </cell>
          <cell r="B76" t="str">
            <v>JUNTA ARGAMASSADA ENTRE TUBO DN 250 MM E O POÇO DE VISITA/ CAIXA DE CONCRETO OU ALVENARIA EM REDES DE ESGOTO. AF_01/2021</v>
          </cell>
          <cell r="C76" t="str">
            <v>UN</v>
          </cell>
          <cell r="D76">
            <v>39.14</v>
          </cell>
        </row>
        <row r="77">
          <cell r="A77">
            <v>90728</v>
          </cell>
          <cell r="B77" t="str">
            <v>JUNTA ARGAMASSADA ENTRE TUBO DN 300 MM E O POÇO DE VISITA/ CAIXA DE CONCRETO OU ALVENARIA EM REDES DE ESGOTO. AF_01/2021</v>
          </cell>
          <cell r="C77" t="str">
            <v>UN</v>
          </cell>
          <cell r="D77">
            <v>44.45</v>
          </cell>
        </row>
        <row r="78">
          <cell r="A78">
            <v>90729</v>
          </cell>
          <cell r="B78" t="str">
            <v>JUNTA ARGAMASSADA ENTRE TUBO DN 350 MM E O POÇO DE VISITA/ CAIXA DE CONCRETO OU ALVENARIA EM REDES DE ESGOTO. AF_01/2021</v>
          </cell>
          <cell r="C78" t="str">
            <v>UN</v>
          </cell>
          <cell r="D78">
            <v>49.76</v>
          </cell>
        </row>
        <row r="79">
          <cell r="A79">
            <v>90730</v>
          </cell>
          <cell r="B79" t="str">
            <v>JUNTA ARGAMASSADA ENTRE TUBO DN 400 MM E O POÇO DE VISITA/ CAIXA DE CONCRETO OU ALVENARIA EM REDES DE ESGOTO. AF_01/2021</v>
          </cell>
          <cell r="C79" t="str">
            <v>UN</v>
          </cell>
          <cell r="D79">
            <v>55.07</v>
          </cell>
        </row>
        <row r="80">
          <cell r="A80">
            <v>90731</v>
          </cell>
          <cell r="B80" t="str">
            <v>JUNTA ARGAMASSADA ENTRE TUBO DN 450 MM E O POÇO DE VISITA/ CAIXA DE CONCRETO OU ALVENARIA EM REDES DE ESGOTO. AF_01/2021</v>
          </cell>
          <cell r="C80" t="str">
            <v>UN</v>
          </cell>
          <cell r="D80">
            <v>60.38</v>
          </cell>
        </row>
        <row r="81">
          <cell r="A81">
            <v>90732</v>
          </cell>
          <cell r="B81" t="str">
            <v>JUNTA ARGAMASSADA ENTRE TUBO DN 600 MM E O POÇO DE VISITA/ CAIXA DE CONCRETO OU ALVENARIA EM REDES DE ESGOTO. AF_01/2021</v>
          </cell>
          <cell r="C81" t="str">
            <v>UN</v>
          </cell>
          <cell r="D81">
            <v>76.3</v>
          </cell>
        </row>
        <row r="82">
          <cell r="A82">
            <v>90733</v>
          </cell>
          <cell r="B82" t="str">
            <v>ASSENTAMENTO DE TUBO DE PVC PARA REDE COLETORA DE ESGOTO DE PAREDE MACIÇA, DN 100 MM, JUNTA ELÁSTICA (NÃO INCLUI FORNECIMENTO). AF_01/2021</v>
          </cell>
          <cell r="C82" t="str">
            <v>M</v>
          </cell>
          <cell r="D82">
            <v>3.29</v>
          </cell>
        </row>
        <row r="83">
          <cell r="A83">
            <v>90734</v>
          </cell>
          <cell r="B83" t="str">
            <v>ASSENTAMENTO DE TUBO DE PVC PARA REDE COLETORA DE ESGOTO DE PAREDE MACIÇA, DN 150 MM, JUNTA ELÁSTICA,  (NÃO INCLUI FORNECIMENTO). AF_01/2021</v>
          </cell>
          <cell r="C83" t="str">
            <v>M</v>
          </cell>
          <cell r="D83">
            <v>3.89</v>
          </cell>
        </row>
        <row r="84">
          <cell r="A84">
            <v>90735</v>
          </cell>
          <cell r="B84" t="str">
            <v>ASSENTAMENTO DE TUBO DE PVC PARA REDE COLETORA DE ESGOTO DE PAREDE MACIÇA, DN 200 MM, JUNTA ELÁSTICA (NÃO INCLUI FORNECIMENTO). AF_01/2021</v>
          </cell>
          <cell r="C84" t="str">
            <v>M</v>
          </cell>
          <cell r="D84">
            <v>4.49</v>
          </cell>
        </row>
        <row r="85">
          <cell r="A85">
            <v>90736</v>
          </cell>
          <cell r="B85" t="str">
            <v>ASSENTAMENTO DE TUBO DE PVC PARA REDE COLETORA DE ESGOTO DE PAREDE MACIÇA, DN 250 MM, JUNTA ELÁSTICA (NÃO INCLUI FORNECIMENTO). AF_01/2021</v>
          </cell>
          <cell r="C85" t="str">
            <v>M</v>
          </cell>
          <cell r="D85">
            <v>5.0999999999999996</v>
          </cell>
        </row>
        <row r="86">
          <cell r="A86">
            <v>90737</v>
          </cell>
          <cell r="B86" t="str">
            <v>ASSENTAMENTO DE TUBO DE PVC PARA REDE COLETORA DE ESGOTO DE PAREDE MACIÇA, DN 300 MM, JUNTA ELÁSTICA  (NÃO INCLUI FORNECIMENTO). AF_01/2021</v>
          </cell>
          <cell r="C86" t="str">
            <v>M</v>
          </cell>
          <cell r="D86">
            <v>5.71</v>
          </cell>
        </row>
        <row r="87">
          <cell r="A87">
            <v>90738</v>
          </cell>
          <cell r="B87" t="str">
            <v>ASSENTAMENTO DE TUBO DE PVC PARA REDE COLETORA DE ESGOTO DE PAREDE MACIÇA, DN 350 MM, JUNTA ELÁSTICA (NÃO INCLUI FORNECIMENTO). AF_01/2021</v>
          </cell>
          <cell r="C87" t="str">
            <v>M</v>
          </cell>
          <cell r="D87">
            <v>6.32</v>
          </cell>
        </row>
        <row r="88">
          <cell r="A88">
            <v>90739</v>
          </cell>
          <cell r="B88" t="str">
            <v>ASSENTAMENTO DE TUBO DE PVC PARA REDE COLETORA DE ESGOTO DE PAREDE MACIÇA, DN 400 MM, JUNTA ELÁSTICA (NÃO INCLUI FORNECIMENTO). AF_01/2021</v>
          </cell>
          <cell r="C88" t="str">
            <v>M</v>
          </cell>
          <cell r="D88">
            <v>8.15</v>
          </cell>
        </row>
        <row r="89">
          <cell r="A89">
            <v>90740</v>
          </cell>
          <cell r="B89" t="str">
            <v>ASSENTAMENTO DE TUBO DE PVC CORRUGADO DE DUPLA PAREDE PARA REDE COLETORA DE ESGOTO, DN 150 MM, JUNTA ELÁSTICA (NÃO INCLUI FORNECIMENTO). AF_01/2021</v>
          </cell>
          <cell r="C89" t="str">
            <v>M</v>
          </cell>
          <cell r="D89">
            <v>4.33</v>
          </cell>
        </row>
        <row r="90">
          <cell r="A90">
            <v>90741</v>
          </cell>
          <cell r="B90" t="str">
            <v>ASSENTAMENTO DE TUBO DE PVC CORRUGADO DE DUPLA PAREDE PARA REDE COLETORA DE ESGOTO, DN 200 MM, JUNTA ELÁSTICA (NÃO INCLUI FORNECIMENTO). AF_01/2021</v>
          </cell>
          <cell r="C90" t="str">
            <v>M</v>
          </cell>
          <cell r="D90">
            <v>4.95</v>
          </cell>
        </row>
        <row r="91">
          <cell r="A91">
            <v>90742</v>
          </cell>
          <cell r="B91" t="str">
            <v>ASSENTAMENTO DE TUBO DE PVC CORRUGADO DE DUPLA PAREDE PARA REDE COLETORA DE ESGOTO, DN 250 MM, JUNTA ELÁSTICA (NÃO INCLUI FORNECIMENTO). AF_01/2021</v>
          </cell>
          <cell r="C91" t="str">
            <v>M</v>
          </cell>
          <cell r="D91">
            <v>5.55</v>
          </cell>
        </row>
        <row r="92">
          <cell r="A92">
            <v>90743</v>
          </cell>
          <cell r="B92" t="str">
            <v>ASSENTAMENTO DE TUBO DE PVC CORRUGADO DE DUPLA PAREDE PARA REDE COLETORA DE ESGOTO, DN 300 MM, JUNTA ELÁSTICA (NÃO INCLUI FORNECIMENTO). AF_01/2021</v>
          </cell>
          <cell r="C92" t="str">
            <v>M</v>
          </cell>
          <cell r="D92">
            <v>6.15</v>
          </cell>
        </row>
        <row r="93">
          <cell r="A93">
            <v>90744</v>
          </cell>
          <cell r="B93" t="str">
            <v>ASSENTAMENTO DE TUBO DE PVC CORRUGADO DE DUPLA PAREDE PARA REDE COLETORA DE ESGOTO, DN 350 MM, JUNTA ELÁSTICA (NÃO INCLUI FORNECIMENTO). AF_01/2021</v>
          </cell>
          <cell r="C93" t="str">
            <v>M</v>
          </cell>
          <cell r="D93">
            <v>6.77</v>
          </cell>
        </row>
        <row r="94">
          <cell r="A94">
            <v>90745</v>
          </cell>
          <cell r="B94" t="str">
            <v>ASSENTAMENTO DE TUBO DE PVC CORRUGADO DE DUPLA PAREDE PARA REDE COLETORA DE ESGOTO, DN 400 MM, JUNTA ELÁSTICA  (NÃO INCLUI FORNECIMENTO). AF_01/2021</v>
          </cell>
          <cell r="C94" t="str">
            <v>M</v>
          </cell>
          <cell r="D94">
            <v>9.09</v>
          </cell>
        </row>
        <row r="95">
          <cell r="A95">
            <v>90746</v>
          </cell>
          <cell r="B95" t="str">
            <v>ASSENTAMENTO DE TUBO DE PEAD CORRUGADO DE DUPLA PAREDE PARA REDE COLETORA DE ESGOTO, DN 450 MM, JUNTA ELÁSTICA INTEGRADA (NÃO INCLUI FORNECIMENTO). AF_01/2021</v>
          </cell>
          <cell r="C95" t="str">
            <v>M</v>
          </cell>
          <cell r="D95">
            <v>3.55</v>
          </cell>
        </row>
        <row r="96">
          <cell r="A96">
            <v>90747</v>
          </cell>
          <cell r="B96" t="str">
            <v>ASSENTAMENTO DE TUBO DE PEAD CORRUGADO DE DUPLA PAREDE PARA REDE COLETORA DE ESGOTO, DN 600 MM, JUNTA ELÁSTICA INTEGRADA (NÃO INCLUI FORNECIMENTO). AF_01/2021</v>
          </cell>
          <cell r="C96" t="str">
            <v>M</v>
          </cell>
          <cell r="D96">
            <v>14.92</v>
          </cell>
        </row>
        <row r="97">
          <cell r="A97">
            <v>94869</v>
          </cell>
          <cell r="B97" t="str">
            <v>TUBO DE PEAD CORRUGADO DE DUPLA PAREDE PARA REDE COLETORA DE ESGOTO, DN 250 MM, JUNTA ELÁSTICA INTEGRADA - FORNECIMENTO E ASSENTAMENTO. AF_01/2021</v>
          </cell>
          <cell r="C97" t="str">
            <v>M</v>
          </cell>
          <cell r="D97">
            <v>283.07</v>
          </cell>
        </row>
        <row r="98">
          <cell r="A98">
            <v>94870</v>
          </cell>
          <cell r="B98" t="str">
            <v>ASSENTAMENTO DE TUBO DE PEAD CORRUGADO DE DUPLA PAREDE PARA REDE COLETORA DE ESGOTO, DN 250 MM, JUNTA ELÁSTICA INTEGRADA (NÃO INCLUI FORNECIMENTO). AF_01/2021</v>
          </cell>
          <cell r="C98" t="str">
            <v>M</v>
          </cell>
          <cell r="D98">
            <v>1.85</v>
          </cell>
        </row>
        <row r="99">
          <cell r="A99">
            <v>94871</v>
          </cell>
          <cell r="B99" t="str">
            <v>TUBO DE PEAD CORRUGADO DE DUPLA PAREDE PARA REDE COLETORA DE ESGOTO, DN 300 MM, JUNTA ELÁSTICA INTEGRADA - FORNECIMENTO E ASSENTAMENTO. AF_01/2021</v>
          </cell>
          <cell r="C99" t="str">
            <v>M</v>
          </cell>
          <cell r="D99">
            <v>335.19</v>
          </cell>
        </row>
        <row r="100">
          <cell r="A100">
            <v>94872</v>
          </cell>
          <cell r="B100" t="str">
            <v>ASSENTAMENTO DE TUBO DE PEAD CORRUGADO DE DUPLA PAREDE PARA REDE COLETORA DE ESGOTO, DN 300 MM, JUNTA ELÁSTICA INTEGRADA  (NÃO INCLUI FORNECIMENTO). AF_01/2021</v>
          </cell>
          <cell r="C100" t="str">
            <v>M</v>
          </cell>
          <cell r="D100">
            <v>2.59</v>
          </cell>
        </row>
        <row r="101">
          <cell r="A101">
            <v>94875</v>
          </cell>
          <cell r="B101" t="str">
            <v>TUBO DE PEAD CORRUGADO DE DUPLA PAREDE PARA REDE COLETORA DE ESGOTO, DN 800 MM, JUNTA ELÁSTICA INTEGRADA - FORNECIMENTO E ASSENTAMENTO. AF_01/2021</v>
          </cell>
          <cell r="C101" t="str">
            <v>M</v>
          </cell>
          <cell r="D101">
            <v>1960.2</v>
          </cell>
        </row>
        <row r="102">
          <cell r="A102">
            <v>94876</v>
          </cell>
          <cell r="B102" t="str">
            <v>ASSENTAMENTO DE TUBO DE PEAD CORRUGADO DE DUPLA PAREDE PARA REDE COLETORA DE ESGOTO, DN 800 MM, JUNTA ELÁSTICA INTEGRADA  (NÃO INCLUI FORNECIMENTO). AF_01/2021</v>
          </cell>
          <cell r="C102" t="str">
            <v>M</v>
          </cell>
          <cell r="D102">
            <v>25.32</v>
          </cell>
        </row>
        <row r="103">
          <cell r="A103">
            <v>94878</v>
          </cell>
          <cell r="B103" t="str">
            <v>ASSENTAMENTO DE TUBO DE PEAD CORRUGADO DE DUPLA PAREDE PARA REDE COLETORA DE ESGOTO, DN 900 MM, JUNTA ELÁSTICA INTEGRADA (NÃO INCLUI FORNECIMENTO). AF_01/2021</v>
          </cell>
          <cell r="C103" t="str">
            <v>M</v>
          </cell>
          <cell r="D103">
            <v>29.24</v>
          </cell>
        </row>
        <row r="104">
          <cell r="A104">
            <v>94879</v>
          </cell>
          <cell r="B104" t="str">
            <v>TUBO DE PEAD CORRUGADO DE DUPLA PAREDE PARA REDE COLETORA DE ESGOTO, DN 1000 MM, JUNTA ELÁSTICA INTEGRADA - FORNECIMENTO E ASSENTAMENTO. AF_01/2021</v>
          </cell>
          <cell r="C104" t="str">
            <v>M</v>
          </cell>
          <cell r="D104">
            <v>2609.6799999999998</v>
          </cell>
        </row>
        <row r="105">
          <cell r="A105">
            <v>94880</v>
          </cell>
          <cell r="B105" t="str">
            <v>ASSENTAMENTO DE TUBO DE PEAD CORRUGADO DE DUPLA PAREDE PARA REDE COLETORA DE ESGOTO, DN 1000 MM, JUNTA ELÁSTICA INTEGRADA (NÃO INCLUI FORNECIMENTO). AF_01/2021</v>
          </cell>
          <cell r="C105" t="str">
            <v>M</v>
          </cell>
          <cell r="D105">
            <v>37.9</v>
          </cell>
        </row>
        <row r="106">
          <cell r="A106">
            <v>94881</v>
          </cell>
          <cell r="B106" t="str">
            <v>TUBO DE PEAD CORRUGADO DE DUPLA PAREDE PARA REDE COLETORA DE ESGOTO, DN 1200 MM, JUNTA ELÁSTICA INTEGRADA - FORNECIMENTO E ASSENTAMENTO. AF_01/2021</v>
          </cell>
          <cell r="C106" t="str">
            <v>M</v>
          </cell>
          <cell r="D106">
            <v>4080.34</v>
          </cell>
        </row>
        <row r="107">
          <cell r="A107">
            <v>94882</v>
          </cell>
          <cell r="B107" t="str">
            <v>ASSENTAMENTO DE TUBO DE PEAD CORRUGADO DE DUPLA PAREDE PARA REDE COLETORA DE ESGOTO, DN 1200 MM, JUNTA ELÁSTICA INTEGRADA (NÃO INCLUI FORNECIMENTO). AF_01/2021</v>
          </cell>
          <cell r="C107" t="str">
            <v>M</v>
          </cell>
          <cell r="D107">
            <v>43.95</v>
          </cell>
        </row>
        <row r="108">
          <cell r="A108">
            <v>94884</v>
          </cell>
          <cell r="B108" t="str">
            <v>ASSENTAMENTO DE TUBO DE PEAD CORRUGADO DE DUPLA PAREDE PARA REDE COLETORA DE ESGOTO, DN 1500 MM, JUNTA ELÁSTICA INTEGRADA (NÃO INCLUI FORNECIMENTO). AF_01/2021</v>
          </cell>
          <cell r="C108" t="str">
            <v>M</v>
          </cell>
          <cell r="D108">
            <v>56.21</v>
          </cell>
        </row>
        <row r="109">
          <cell r="A109">
            <v>97121</v>
          </cell>
          <cell r="B109" t="str">
            <v>ASSENTAMENTO DE TUBO DE PVC PBA PARA REDE DE ÁGUA, DN 50 MM, JUNTA ELÁSTICA INTEGRADA, INSTALADO EM LOCAL COM NÍVEL ALTO DE INTERFERÊNCIAS (NÃO INCLUI FORNECIMENTO). AF_11/2017</v>
          </cell>
          <cell r="C109" t="str">
            <v>M</v>
          </cell>
          <cell r="D109">
            <v>1.96</v>
          </cell>
        </row>
        <row r="110">
          <cell r="A110">
            <v>97122</v>
          </cell>
          <cell r="B110" t="str">
            <v>ASSENTAMENTO DE TUBO DE PVC PBA PARA REDE DE ÁGUA, DN 75 MM, JUNTA ELÁSTICA INTEGRADA, INSTALADO EM LOCAL COM NÍVEL ALTO DE INTERFERÊNCIAS (NÃO INCLUI FORNECIMENTO). AF_11/2017</v>
          </cell>
          <cell r="C110" t="str">
            <v>M</v>
          </cell>
          <cell r="D110">
            <v>2.72</v>
          </cell>
        </row>
        <row r="111">
          <cell r="A111">
            <v>97123</v>
          </cell>
          <cell r="B111" t="str">
            <v>ASSENTAMENTO DE TUBO DE PVC PBA PARA REDE DE ÁGUA, DN 100 MM, JUNTA ELÁSTICA INTEGRADA, INSTALADO EM LOCAL COM NÍVEL ALTO DE INTERFERÊNCIAS (NÃO INCLUI FORNECIMENTO). AF_11/2017</v>
          </cell>
          <cell r="C111" t="str">
            <v>M</v>
          </cell>
          <cell r="D111">
            <v>3.45</v>
          </cell>
        </row>
        <row r="112">
          <cell r="A112">
            <v>97124</v>
          </cell>
          <cell r="B112" t="str">
            <v>ASSENTAMENTO DE TUBO DE PVC PBA PARA REDE DE ÁGUA, DN 50 MM, JUNTA ELÁSTICA INTEGRADA, INSTALADO EM LOCAL COM NÍVEL BAIXO DE INTERFERÊNCIAS (NÃO INCLUI FORNECIMENTO). AF_11/2017</v>
          </cell>
          <cell r="C112" t="str">
            <v>M</v>
          </cell>
          <cell r="D112">
            <v>0.87</v>
          </cell>
        </row>
        <row r="113">
          <cell r="A113">
            <v>97125</v>
          </cell>
          <cell r="B113" t="str">
            <v>ASSENTAMENTO DE TUBO DE PVC PBA PARA REDE DE ÁGUA, DN 75 MM, JUNTA ELÁSTICA INTEGRADA, INSTALADO EM LOCAL COM NÍVEL BAIXO DE INTERFERÊNCIAS (NÃO INCLUI FORNECIMENTO). AF_11/2017</v>
          </cell>
          <cell r="C113" t="str">
            <v>M</v>
          </cell>
          <cell r="D113">
            <v>1.23</v>
          </cell>
        </row>
        <row r="114">
          <cell r="A114">
            <v>97126</v>
          </cell>
          <cell r="B114" t="str">
            <v>ASSENTAMENTO DE TUBO DE PVC PBA PARA REDE DE ÁGUA, DN 100 MM, JUNTA ELÁSTICA INTEGRADA, INSTALADO EM LOCAL COM NÍVEL BAIXO DE INTERFERÊNCIAS (NÃO INCLUI FORNECIMENTO). AF_11/2017</v>
          </cell>
          <cell r="C114" t="str">
            <v>M</v>
          </cell>
          <cell r="D114">
            <v>1.56</v>
          </cell>
        </row>
        <row r="115">
          <cell r="A115">
            <v>102264</v>
          </cell>
          <cell r="B115" t="str">
            <v>TUBO DE PVC BRANCO PARA REDE COLETORA DE ESGOTO CONDOMINIAL DE PAREDE MACIÇA, DN 100 MM, JUNTA ELÁSTICA - FORNECIMENTO E ASSENTAMENTO. AF_01/2021</v>
          </cell>
          <cell r="C115" t="str">
            <v>M</v>
          </cell>
          <cell r="D115">
            <v>24.31</v>
          </cell>
        </row>
        <row r="116">
          <cell r="A116">
            <v>102265</v>
          </cell>
          <cell r="B116" t="str">
            <v>JUNTA ARGAMASSADA ENTRE TUBO DN 800 MM E O POÇO DE VISITA/ CAIXA DE CONCRETO OU ALVENARIA EM REDES DE ESGOTO. AF_01/2021</v>
          </cell>
          <cell r="C116" t="str">
            <v>UN</v>
          </cell>
          <cell r="D116">
            <v>97.55</v>
          </cell>
        </row>
        <row r="117">
          <cell r="A117">
            <v>102266</v>
          </cell>
          <cell r="B117" t="str">
            <v>JUNTA ARGAMASSADA ENTRE TUBO DN 900 MM E O POÇO DE VISITA/ CAIXA DE CONCRETO OU ALVENARIA EM REDES DE ESGOTO. AF_01/2021</v>
          </cell>
          <cell r="C117" t="str">
            <v>UN</v>
          </cell>
          <cell r="D117">
            <v>108.16</v>
          </cell>
        </row>
        <row r="118">
          <cell r="A118">
            <v>102267</v>
          </cell>
          <cell r="B118" t="str">
            <v>JUNTA ARGAMASSADA ENTRE TUBO DN 1000 MM E O POÇO DE VISITA/ CAIXA DE CONCRETO OU ALVENARIA EM REDES DE ESGOTO. AF_01/2021</v>
          </cell>
          <cell r="C118" t="str">
            <v>UN</v>
          </cell>
          <cell r="D118">
            <v>124.14</v>
          </cell>
        </row>
        <row r="119">
          <cell r="A119">
            <v>102268</v>
          </cell>
          <cell r="B119" t="str">
            <v>JUNTA ARGAMASSADA ENTRE TUBO DN 1200 MM E O POÇO DE VISITA/ CAIXA DE CONCRETO OU ALVENARIA EM REDES DE ESGOTO. AF_01/2021</v>
          </cell>
          <cell r="C119" t="str">
            <v>UN</v>
          </cell>
          <cell r="D119">
            <v>140.07</v>
          </cell>
        </row>
        <row r="120">
          <cell r="A120">
            <v>102269</v>
          </cell>
          <cell r="B120" t="str">
            <v>JUNTA ARGAMASSADA ENTRE TUBO DN 1500 MM E O POÇO DE VISITA/ CAIXA DE CONCRETO OU ALVENARIA EM REDES DE ESGOTO. AF_01/2021</v>
          </cell>
          <cell r="C120" t="str">
            <v>UN</v>
          </cell>
          <cell r="D120">
            <v>171.92</v>
          </cell>
        </row>
        <row r="121">
          <cell r="A121">
            <v>92833</v>
          </cell>
          <cell r="B121" t="str">
            <v>TUBO DE CONCRETO PARA REDES COLETORAS DE ESGOTO SANITÁRIO, DIÂMETRO DE 300 MM, JUNTA ELÁSTICA, INSTALADO EM LOCAL COM BAIXO NÍVEL DE INTERFERÊNCIAS - FORNECIMENTO E ASSENTAMENTO. AF_12/2015</v>
          </cell>
          <cell r="C121" t="str">
            <v>M</v>
          </cell>
          <cell r="D121">
            <v>184.61</v>
          </cell>
        </row>
        <row r="122">
          <cell r="A122">
            <v>92834</v>
          </cell>
          <cell r="B122" t="str">
            <v>ASSENTAMENTO DE TUBO DE CONCRETO PARA REDES COLETORAS DE ESGOTO SANITÁRIO, DIÂMETRO DE 300 MM, JUNTA ELÁSTICA, INSTALADO EM LOCAL COM BAIXO NÍVEL DE INTERFERÊNCIAS (NÃO INCLUI FORNECIMENTO). AF_12/2015</v>
          </cell>
          <cell r="C122" t="str">
            <v>M</v>
          </cell>
          <cell r="D122">
            <v>8.2200000000000006</v>
          </cell>
        </row>
        <row r="123">
          <cell r="A123">
            <v>92835</v>
          </cell>
          <cell r="B123" t="str">
            <v>TUBO DE CONCRETO PARA REDES COLETORAS DE ESGOTO SANITÁRIO, DIÂMETRO DE 400 MM, JUNTA ELÁSTICA, INSTALADO EM LOCAL COM BAIXO NÍVEL DE INTERFERÊNCIAS - FORNECIMENTO E ASSENTAMENTO. AF_12/2015</v>
          </cell>
          <cell r="C123" t="str">
            <v>M</v>
          </cell>
          <cell r="D123">
            <v>193.42</v>
          </cell>
        </row>
        <row r="124">
          <cell r="A124">
            <v>92836</v>
          </cell>
          <cell r="B124" t="str">
            <v>ASSENTAMENTO DE TUBO DE CONCRETO PARA REDES COLETORAS DE ESGOTO SANITÁRIO, DIÂMETRO DE 400 MM, JUNTA ELÁSTICA, INSTALADO EM LOCAL COM BAIXO NÍVEL DE INTERFERÊNCIAS (NÃO INCLUI FORNECIMENTO). AF_12/2015</v>
          </cell>
          <cell r="C124" t="str">
            <v>M</v>
          </cell>
          <cell r="D124">
            <v>10.51</v>
          </cell>
        </row>
        <row r="125">
          <cell r="A125">
            <v>92837</v>
          </cell>
          <cell r="B125" t="str">
            <v>TUBO DE CONCRETO PARA REDES COLETORAS DE ESGOTO SANITÁRIO, DIÂMETRO DE 500 MM, JUNTA ELÁSTICA, INSTALADO EM LOCAL COM BAIXO NÍVEL DE INTERFERÊNCIAS - FORNECIMENTO E ASSENTAMENTO. AF_12/2015</v>
          </cell>
          <cell r="C125" t="str">
            <v>M</v>
          </cell>
          <cell r="D125">
            <v>341.72</v>
          </cell>
        </row>
        <row r="126">
          <cell r="A126">
            <v>92838</v>
          </cell>
          <cell r="B126" t="str">
            <v>ASSENTAMENTO DE TUBO DE CONCRETO PARA REDES COLETORAS DE ESGOTO SANITÁRIO, DIÂMETRO DE 500 MM, JUNTA ELÁSTICA, INSTALADO EM LOCAL COM BAIXO NÍVEL DE INTERFERÊNCIAS (NÃO INCLUI FORNECIMENTO). AF_12/2015</v>
          </cell>
          <cell r="C126" t="str">
            <v>M</v>
          </cell>
          <cell r="D126">
            <v>12.62</v>
          </cell>
        </row>
        <row r="127">
          <cell r="A127">
            <v>92839</v>
          </cell>
          <cell r="B127" t="str">
            <v>TUBO DE CONCRETO PARA REDES COLETORAS DE ESGOTO SANITÁRIO, DIÂMETRO DE 600 MM, JUNTA ELÁSTICA, INSTALADO EM LOCAL COM BAIXO NÍVEL DE INTERFERÊNCIAS - FORNECIMENTO E ASSENTAMENTO. AF_12/2015</v>
          </cell>
          <cell r="C127" t="str">
            <v>M</v>
          </cell>
          <cell r="D127">
            <v>418.06</v>
          </cell>
        </row>
        <row r="128">
          <cell r="A128">
            <v>92840</v>
          </cell>
          <cell r="B128" t="str">
            <v>ASSENTAMENTO DE TUBO DE CONCRETO PARA REDES COLETORAS DE ESGOTO SANITÁRIO, DIÂMETRO DE 600 MM, JUNTA ELÁSTICA, INSTALADO EM LOCAL COM BAIXO NÍVEL DE INTERFERÊNCIAS (NÃO INCLUI FORNECIMENTO). AF_12/2015</v>
          </cell>
          <cell r="C128" t="str">
            <v>M</v>
          </cell>
          <cell r="D128">
            <v>14.95</v>
          </cell>
        </row>
        <row r="129">
          <cell r="A129">
            <v>92841</v>
          </cell>
          <cell r="B129" t="str">
            <v>TUBO DE CONCRETO PARA REDES COLETORAS DE ESGOTO SANITÁRIO, DIÂMETRO DE 700 MM, JUNTA ELÁSTICA, INSTALADO EM LOCAL COM BAIXO NÍVEL DE INTERFERÊNCIAS - FORNECIMENTO E ASSENTAMENTO. AF_12/2015</v>
          </cell>
          <cell r="C129" t="str">
            <v>M</v>
          </cell>
          <cell r="D129">
            <v>544.72</v>
          </cell>
        </row>
        <row r="130">
          <cell r="A130">
            <v>92842</v>
          </cell>
          <cell r="B130" t="str">
            <v>ASSENTAMENTO DE TUBO DE CONCRETO PARA REDES COLETORAS DE ESGOTO SANITÁRIO, DIÂMETRO DE 700 MM, JUNTA ELÁSTICA, INSTALADO EM LOCAL COM BAIXO NÍVEL DE INTERFERÊNCIAS (NÃO INCLUI FORNECIMENTO). AF_12/2015</v>
          </cell>
          <cell r="C130" t="str">
            <v>M</v>
          </cell>
          <cell r="D130">
            <v>17.07</v>
          </cell>
        </row>
        <row r="131">
          <cell r="A131">
            <v>92843</v>
          </cell>
          <cell r="B131" t="str">
            <v>TUBO DE CONCRETO PARA REDES COLETORAS DE ESGOTO SANITÁRIO, DIÂMETRO DE 800 MM, JUNTA ELÁSTICA, INSTALADO EM LOCAL COM BAIXO NÍVEL DE INTERFERÊNCIAS - FORNECIMENTO E ASSENTAMENTO. AF_12/2015</v>
          </cell>
          <cell r="C131" t="str">
            <v>M</v>
          </cell>
          <cell r="D131">
            <v>564.04999999999995</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19.399999999999999</v>
          </cell>
        </row>
        <row r="133">
          <cell r="A133">
            <v>92845</v>
          </cell>
          <cell r="B133" t="str">
            <v>TUBO DE CONCRETO PARA REDES COLETORAS DE ESGOTO SANITÁRIO, DIÂMETRO DE 900 MM, JUNTA ELÁSTICA, INSTALADO EM LOCAL COM BAIXO NÍVEL DE INTERFERÊNCIAS - FORNECIMENTO E ASSENTAMENTO. AF_12/2015</v>
          </cell>
          <cell r="C133" t="str">
            <v>M</v>
          </cell>
          <cell r="D133">
            <v>835.53</v>
          </cell>
        </row>
        <row r="134">
          <cell r="A134">
            <v>92846</v>
          </cell>
          <cell r="B134" t="str">
            <v>ASSENTAMENTO DE TUBO DE CONCRETO PARA REDES COLETORAS DE ESGOTO SANITÁRIO, DIÂMETRO DE 900 MM, JUNTA ELÁSTICA, INSTALADO EM LOCAL COM BAIXO NÍVEL DE INTERFERÊNCIAS (NÃO INCLUI FORNECIMENTO). AF_12/2015</v>
          </cell>
          <cell r="C134" t="str">
            <v>M</v>
          </cell>
          <cell r="D134">
            <v>21.52</v>
          </cell>
        </row>
        <row r="135">
          <cell r="A135">
            <v>92847</v>
          </cell>
          <cell r="B135" t="str">
            <v>TUBO DE CONCRETO PARA REDES COLETORAS DE ESGOTO SANITÁRIO, DIÂMETRO DE 1000 MM, JUNTA ELÁSTICA, INSTALADO EM LOCAL COM BAIXO NÍVEL DE INTERFERÊNCIAS - FORNECIMENTO E ASSENTAMENTO. AF_12/2015</v>
          </cell>
          <cell r="C135" t="str">
            <v>M</v>
          </cell>
          <cell r="D135">
            <v>859.12</v>
          </cell>
        </row>
        <row r="136">
          <cell r="A136">
            <v>92848</v>
          </cell>
          <cell r="B136" t="str">
            <v>ASSENTAMENTO DE TUBO DE CONCRETO PARA REDES COLETORAS DE ESGOTO SANITÁRIO, DIÂMETRO DE 1000 MM, JUNTA ELÁSTICA, INSTALADO EM LOCAL COM BAIXO NÍVEL DE INTERFERÊNCIAS (NÃO INCLUI FORNECIMENTO). AF_12/2015</v>
          </cell>
          <cell r="C136" t="str">
            <v>M</v>
          </cell>
          <cell r="D136">
            <v>23.86</v>
          </cell>
        </row>
        <row r="137">
          <cell r="A137">
            <v>92849</v>
          </cell>
          <cell r="B137" t="str">
            <v>TUBO DE CONCRETO PARA REDES COLETORAS DE ESGOTO SANITÁRIO, DIÂMETRO DE 300 MM, JUNTA ELÁSTICA, INSTALADO EM LOCAL COM ALTO NÍVEL DE INTERFERÊNCIAS - FORNECIMENTO E ASSENTAMENTO. AF_12/2015</v>
          </cell>
          <cell r="C137" t="str">
            <v>M</v>
          </cell>
          <cell r="D137">
            <v>192.07</v>
          </cell>
        </row>
        <row r="138">
          <cell r="A138">
            <v>92850</v>
          </cell>
          <cell r="B138" t="str">
            <v>ASSENTAMENTO DE TUBO DE CONCRETO PARA REDES COLETORAS DE ESGOTO SANITÁRIO, DIÂMETRO DE 300 MM, JUNTA ELÁSTICA, INSTALADO EM LOCAL COM ALTO NÍVEL DE INTERFERÊNCIAS (NÃO INCLUI FORNECIMENTO). AF_12/2015</v>
          </cell>
          <cell r="C138" t="str">
            <v>M</v>
          </cell>
          <cell r="D138">
            <v>15.56</v>
          </cell>
        </row>
        <row r="139">
          <cell r="A139">
            <v>92851</v>
          </cell>
          <cell r="B139" t="str">
            <v>TUBO DE CONCRETO PARA REDES COLETORAS DE ESGOTO SANITÁRIO, DIÂMETRO DE 400 MM, JUNTA ELÁSTICA, INSTALADO EM LOCAL COM ALTO NÍVEL DE INTERFERÊNCIAS - FORNECIMENTO E ASSENTAMENTO. AF_12/2015</v>
          </cell>
          <cell r="C139" t="str">
            <v>M</v>
          </cell>
          <cell r="D139">
            <v>202.74</v>
          </cell>
        </row>
        <row r="140">
          <cell r="A140">
            <v>92852</v>
          </cell>
          <cell r="B140" t="str">
            <v>ASSENTAMENTO DE TUBO DE CONCRETO PARA REDES COLETORAS DE ESGOTO SANITÁRIO, DIÂMETRO DE 400 MM, JUNTA ELÁSTICA, INSTALADO EM LOCAL COM ALTO NÍVEL DE INTERFERÊNCIAS (NÃO INCLUI FORNECIMENTO). AF_12/2015</v>
          </cell>
          <cell r="C140" t="str">
            <v>M</v>
          </cell>
          <cell r="D140">
            <v>19.670000000000002</v>
          </cell>
        </row>
        <row r="141">
          <cell r="A141">
            <v>92853</v>
          </cell>
          <cell r="B141" t="str">
            <v>TUBO DE CONCRETO PARA REDES COLETORAS DE ESGOTO SANITÁRIO, DIÂMETRO DE 500 MM, JUNTA ELÁSTICA, INSTALADO EM LOCAL COM ALTO NÍVEL DE INTERFERÊNCIAS - FORNECIMENTO E ASSENTAMENTO. AF_12/2015</v>
          </cell>
          <cell r="C141" t="str">
            <v>M</v>
          </cell>
          <cell r="D141">
            <v>353.25</v>
          </cell>
        </row>
        <row r="142">
          <cell r="A142">
            <v>92854</v>
          </cell>
          <cell r="B142" t="str">
            <v>ASSENTAMENTO DE TUBO DE CONCRETO PARA REDES COLETORAS DE ESGOTO SANITÁRIO, DIÂMETRO DE 500 MM, JUNTA ELÁSTICA, INSTALADO EM LOCAL COM ALTO NÍVEL DE INTERFERÊNCIAS (NÃO INCLUI FORNECIMENTO). AF_12/2015</v>
          </cell>
          <cell r="C142" t="str">
            <v>M</v>
          </cell>
          <cell r="D142">
            <v>23.95</v>
          </cell>
        </row>
        <row r="143">
          <cell r="A143">
            <v>92855</v>
          </cell>
          <cell r="B143" t="str">
            <v>TUBO DE CONCRETO PARA REDES COLETORAS DE ESGOTO SANITÁRIO, DIÂMETRO DE 600 MM, JUNTA ELÁSTICA, INSTALADO EM LOCAL COM ALTO NÍVEL DE INTERFERÊNCIAS - FORNECIMENTO E ASSENTAMENTO. AF_12/2015</v>
          </cell>
          <cell r="C143" t="str">
            <v>M</v>
          </cell>
          <cell r="D143">
            <v>431.58</v>
          </cell>
        </row>
        <row r="144">
          <cell r="A144">
            <v>92856</v>
          </cell>
          <cell r="B144" t="str">
            <v>ASSENTAMENTO DE TUBO DE CONCRETO PARA REDES COLETORAS DE ESGOTO SANITÁRIO, DIÂMETRO DE 600 MM, JUNTA ELÁSTICA, INSTALADO EM LOCAL COM ALTO NÍVEL DE INTERFERÊNCIAS (NÃO INCLUI FORNECIMENTO). AF_12/2015</v>
          </cell>
          <cell r="C144" t="str">
            <v>M</v>
          </cell>
          <cell r="D144">
            <v>28.23</v>
          </cell>
        </row>
        <row r="145">
          <cell r="A145">
            <v>92857</v>
          </cell>
          <cell r="B145" t="str">
            <v>TUBO DE CONCRETO PARA REDES COLETORAS DE ESGOTO SANITÁRIO, DIÂMETRO DE 700 MM, JUNTA ELÁSTICA, INSTALADO EM LOCAL COM ALTO NÍVEL DE INTERFERÊNCIAS - FORNECIMENTO E ASSENTAMENTO. AF_12/2015</v>
          </cell>
          <cell r="C145" t="str">
            <v>M</v>
          </cell>
          <cell r="D145">
            <v>560.23</v>
          </cell>
        </row>
        <row r="146">
          <cell r="A146">
            <v>92858</v>
          </cell>
          <cell r="B146" t="str">
            <v>ASSENTAMENTO DE TUBO DE CONCRETO PARA REDES COLETORAS DE ESGOTO SANITÁRIO, DIÂMETRO DE 700 MM, JUNTA ELÁSTICA, INSTALADO EM LOCAL COM ALTO NÍVEL DE INTERFERÊNCIAS (NÃO INCLUI FORNECIMENTO). AF_12/2015</v>
          </cell>
          <cell r="C146" t="str">
            <v>M</v>
          </cell>
          <cell r="D146">
            <v>32.32</v>
          </cell>
        </row>
        <row r="147">
          <cell r="A147">
            <v>92859</v>
          </cell>
          <cell r="B147" t="str">
            <v>TUBO DE CONCRETO PARA REDES COLETORAS DE ESGOTO SANITÁRIO, DIÂMETRO DE 800 MM, JUNTA ELÁSTICA, INSTALADO EM LOCAL COM ALTO NÍVEL DE INTERFERÊNCIAS - FORNECIMENTO E ASSENTAMENTO. AF_12/2015</v>
          </cell>
          <cell r="C147" t="str">
            <v>M</v>
          </cell>
          <cell r="D147">
            <v>581.33000000000004</v>
          </cell>
        </row>
        <row r="148">
          <cell r="A148">
            <v>92860</v>
          </cell>
          <cell r="B148" t="str">
            <v>ASSENTAMENTO DE TUBO DE CONCRETO PARA REDES COLETORAS DE ESGOTO SANITÁRIO, DIÂMETRO DE 800 MM, JUNTA ELÁSTICA, INSTALADO EM LOCAL COM ALTO NÍVEL DE INTERFERÊNCIAS (NÃO INCLUI FORNECIMENTO). AF_12/2015</v>
          </cell>
          <cell r="C148" t="str">
            <v>M</v>
          </cell>
          <cell r="D148">
            <v>36.68</v>
          </cell>
        </row>
        <row r="149">
          <cell r="A149">
            <v>92861</v>
          </cell>
          <cell r="B149" t="str">
            <v>TUBO DE CONCRETO PARA REDES COLETORAS DE ESGOTO SANITÁRIO, DIÂMETRO DE 900 MM, JUNTA ELÁSTICA, INSTALADO EM LOCAL COM ALTO NÍVEL DE INTERFERÊNCIAS - FORNECIMENTO E ASSENTAMENTO. AF_12/2015</v>
          </cell>
          <cell r="C149" t="str">
            <v>M</v>
          </cell>
          <cell r="D149">
            <v>854.95</v>
          </cell>
        </row>
        <row r="150">
          <cell r="A150">
            <v>92862</v>
          </cell>
          <cell r="B150" t="str">
            <v>ASSENTAMENTO DE TUBO DE CONCRETO PARA REDES COLETORAS DE ESGOTO SANITÁRIO, DIÂMETRO DE 900 MM, JUNTA ELÁSTICA, INSTALADO EM LOCAL COM ALTO NÍVEL DE INTERFERÊNCIAS (NÃO INCLUI FORNECIMENTO). AF_12/2015</v>
          </cell>
          <cell r="C150" t="str">
            <v>M</v>
          </cell>
          <cell r="D150">
            <v>40.94</v>
          </cell>
        </row>
        <row r="151">
          <cell r="A151">
            <v>92863</v>
          </cell>
          <cell r="B151" t="str">
            <v>TUBO DE CONCRETO PARA REDES COLETORAS DE ESGOTO SANITÁRIO, DIÂMETRO DE 1000 MM, JUNTA ELÁSTICA, INSTALADO EM LOCAL COM ALTO NÍVEL DE INTERFERÊNCIAS - FORNECIMENTO E ASSENTAMENTO. AF_12/2015</v>
          </cell>
          <cell r="C151" t="str">
            <v>M</v>
          </cell>
          <cell r="D151">
            <v>880.85</v>
          </cell>
        </row>
        <row r="152">
          <cell r="A152">
            <v>92864</v>
          </cell>
          <cell r="B152" t="str">
            <v>ASSENTAMENTO DE TUBO DE CONCRETO PARA REDES COLETORAS DE ESGOTO SANITÁRIO, DIÂMETRO DE 1000 MM, JUNTA ELÁSTICA, INSTALADO EM LOCAL COM ALTO NÍVEL DE INTERFERÊNCIAS (NÃO INCLUI FORNECIMENTO). AF_12/2015</v>
          </cell>
          <cell r="C152" t="str">
            <v>M</v>
          </cell>
          <cell r="D152">
            <v>45.22</v>
          </cell>
        </row>
        <row r="153">
          <cell r="A153">
            <v>92210</v>
          </cell>
          <cell r="B153" t="str">
            <v>TUBO DE CONCRETO PARA REDES COLETORAS DE ÁGUAS PLUVIAIS, DIÂMETRO DE 400 MM, JUNTA RÍGIDA, INSTALADO EM LOCAL COM BAIXO NÍVEL DE INTERFERÊNCIAS - FORNECIMENTO E ASSENTAMENTO. AF_12/2015</v>
          </cell>
          <cell r="C153" t="str">
            <v>M</v>
          </cell>
          <cell r="D153">
            <v>151.25</v>
          </cell>
        </row>
        <row r="154">
          <cell r="A154">
            <v>92211</v>
          </cell>
          <cell r="B154" t="str">
            <v>TUBO DE CONCRETO PARA REDES COLETORAS DE ÁGUAS PLUVIAIS, DIÂMETRO DE 500 MM, JUNTA RÍGIDA, INSTALADO EM LOCAL COM BAIXO NÍVEL DE INTERFERÊNCIAS - FORNECIMENTO E ASSENTAMENTO. AF_12/2015</v>
          </cell>
          <cell r="C154" t="str">
            <v>M</v>
          </cell>
          <cell r="D154">
            <v>181.8</v>
          </cell>
        </row>
        <row r="155">
          <cell r="A155">
            <v>92212</v>
          </cell>
          <cell r="B155" t="str">
            <v>TUBO DE CONCRETO PARA REDES COLETORAS DE ÁGUAS PLUVIAIS, DIÂMETRO DE 600 MM, JUNTA RÍGIDA, INSTALADO EM LOCAL COM BAIXO NÍVEL DE INTERFERÊNCIAS - FORNECIMENTO E ASSENTAMENTO. AF_12/2015</v>
          </cell>
          <cell r="C155" t="str">
            <v>M</v>
          </cell>
          <cell r="D155">
            <v>269.54000000000002</v>
          </cell>
        </row>
        <row r="156">
          <cell r="A156">
            <v>92213</v>
          </cell>
          <cell r="B156" t="str">
            <v>TUBO DE CONCRETO PARA REDES COLETORAS DE ÁGUAS PLUVIAIS, DIÂMETRO DE 700 MM, JUNTA RÍGIDA, INSTALADO EM LOCAL COM BAIXO NÍVEL DE INTERFERÊNCIAS - FORNECIMENTO E ASSENTAMENTO. AF_12/2015</v>
          </cell>
          <cell r="C156" t="str">
            <v>M</v>
          </cell>
          <cell r="D156">
            <v>353.24</v>
          </cell>
        </row>
        <row r="157">
          <cell r="A157">
            <v>92214</v>
          </cell>
          <cell r="B157" t="str">
            <v>TUBO DE CONCRETO PARA REDES COLETORAS DE ÁGUAS PLUVIAIS, DIÂMETRO DE 800 MM, JUNTA RÍGIDA, INSTALADO EM LOCAL COM BAIXO NÍVEL DE INTERFERÊNCIAS - FORNECIMENTO E ASSENTAMENTO. AF_12/2015</v>
          </cell>
          <cell r="C157" t="str">
            <v>M</v>
          </cell>
          <cell r="D157">
            <v>426.17</v>
          </cell>
        </row>
        <row r="158">
          <cell r="A158">
            <v>92215</v>
          </cell>
          <cell r="B158" t="str">
            <v>TUBO DE CONCRETO PARA REDES COLETORAS DE ÁGUAS PLUVIAIS, DIÂMETRO DE 900 MM, JUNTA RÍGIDA, INSTALADO EM LOCAL COM BAIXO NÍVEL DE INTERFERÊNCIAS - FORNECIMENTO E ASSENTAMENTO. AF_12/2015</v>
          </cell>
          <cell r="C158" t="str">
            <v>M</v>
          </cell>
          <cell r="D158">
            <v>488.99</v>
          </cell>
        </row>
        <row r="159">
          <cell r="A159">
            <v>92216</v>
          </cell>
          <cell r="B159" t="str">
            <v>TUBO DE CONCRETO PARA REDES COLETORAS DE ÁGUAS PLUVIAIS, DIÂMETRO DE 1000 MM, JUNTA RÍGIDA, INSTALADO EM LOCAL COM BAIXO NÍVEL DE INTERFERÊNCIAS - FORNECIMENTO E ASSENTAMENTO. AF_12/2015</v>
          </cell>
          <cell r="C159" t="str">
            <v>M</v>
          </cell>
          <cell r="D159">
            <v>511.44</v>
          </cell>
        </row>
        <row r="160">
          <cell r="A160">
            <v>92219</v>
          </cell>
          <cell r="B160" t="str">
            <v>TUBO DE CONCRETO PARA REDES COLETORAS DE ÁGUAS PLUVIAIS, DIÂMETRO DE 400 MM, JUNTA RÍGIDA, INSTALADO EM LOCAL COM ALTO NÍVEL DE INTERFERÊNCIAS - FORNECIMENTO E ASSENTAMENTO. AF_12/2015</v>
          </cell>
          <cell r="C160" t="str">
            <v>M</v>
          </cell>
          <cell r="D160">
            <v>160.41</v>
          </cell>
        </row>
        <row r="161">
          <cell r="A161">
            <v>92220</v>
          </cell>
          <cell r="B161" t="str">
            <v>TUBO DE CONCRETO PARA REDES COLETORAS DE ÁGUAS PLUVIAIS, DIÂMETRO DE 500 MM, JUNTA RÍGIDA, INSTALADO EM LOCAL COM ALTO NÍVEL DE INTERFERÊNCIAS - FORNECIMENTO E ASSENTAMENTO. AF_12/2015</v>
          </cell>
          <cell r="C161" t="str">
            <v>M</v>
          </cell>
          <cell r="D161">
            <v>193.13</v>
          </cell>
        </row>
        <row r="162">
          <cell r="A162">
            <v>92221</v>
          </cell>
          <cell r="B162" t="str">
            <v>TUBO DE CONCRETO PARA REDES COLETORAS DE ÁGUAS PLUVIAIS, DIÂMETRO DE 600 MM, JUNTA RÍGIDA, INSTALADO EM LOCAL COM ALTO NÍVEL DE INTERFERÊNCIAS - FORNECIMENTO E ASSENTAMENTO. AF_12/2015</v>
          </cell>
          <cell r="C162" t="str">
            <v>M</v>
          </cell>
          <cell r="D162">
            <v>282.82</v>
          </cell>
        </row>
        <row r="163">
          <cell r="A163">
            <v>92222</v>
          </cell>
          <cell r="B163" t="str">
            <v>TUBO DE CONCRETO PARA REDES COLETORAS DE ÁGUAS PLUVIAIS, DIÂMETRO DE 700 MM, JUNTA RÍGIDA, INSTALADO EM LOCAL COM ALTO NÍVEL DE INTERFERÊNCIAS - FORNECIMENTO E ASSENTAMENTO. AF_12/2015</v>
          </cell>
          <cell r="C163" t="str">
            <v>M</v>
          </cell>
          <cell r="D163">
            <v>368.66</v>
          </cell>
        </row>
        <row r="164">
          <cell r="A164">
            <v>92223</v>
          </cell>
          <cell r="B164" t="str">
            <v>TUBO DE CONCRETO PARA REDES COLETORAS DE ÁGUAS PLUVIAIS, DIÂMETRO DE 800 MM, JUNTA RÍGIDA, INSTALADO EM LOCAL COM ALTO NÍVEL DE INTERFERÊNCIAS - FORNECIMENTO E ASSENTAMENTO. AF_12/2015</v>
          </cell>
          <cell r="C164" t="str">
            <v>M</v>
          </cell>
          <cell r="D164">
            <v>443.45</v>
          </cell>
        </row>
        <row r="165">
          <cell r="A165">
            <v>92224</v>
          </cell>
          <cell r="B165" t="str">
            <v>TUBO DE CONCRETO PARA REDES COLETORAS DE ÁGUAS PLUVIAIS, DIÂMETRO DE 900 MM, JUNTA RÍGIDA, INSTALADO EM LOCAL COM ALTO NÍVEL DE INTERFERÊNCIAS - FORNECIMENTO E ASSENTAMENTO. AF_12/2015</v>
          </cell>
          <cell r="C165" t="str">
            <v>M</v>
          </cell>
          <cell r="D165">
            <v>508.17</v>
          </cell>
        </row>
        <row r="166">
          <cell r="A166">
            <v>92226</v>
          </cell>
          <cell r="B166" t="str">
            <v>TUBO DE CONCRETO PARA REDES COLETORAS DE ÁGUAS PLUVIAIS, DIÂMETRO DE 1000 MM, JUNTA RÍGIDA, INSTALADO EM LOCAL COM ALTO NÍVEL DE INTERFERÊNCIAS - FORNECIMENTO E ASSENTAMENTO. AF_12/2015</v>
          </cell>
          <cell r="C166" t="str">
            <v>M</v>
          </cell>
          <cell r="D166">
            <v>532.88</v>
          </cell>
        </row>
        <row r="167">
          <cell r="A167">
            <v>92808</v>
          </cell>
          <cell r="B167" t="str">
            <v>ASSENTAMENTO DE TUBO DE CONCRETO PARA REDES COLETORAS DE ÁGUAS PLUVIAIS, DIÂMETRO DE 300 MM, JUNTA RÍGIDA, INSTALADO EM LOCAL COM BAIXO NÍVEL DE INTERFERÊNCIAS (NÃO INCLUI FORNECIMENTO). AF_12/2015</v>
          </cell>
          <cell r="C167" t="str">
            <v>M</v>
          </cell>
          <cell r="D167">
            <v>37.04</v>
          </cell>
        </row>
        <row r="168">
          <cell r="A168">
            <v>92809</v>
          </cell>
          <cell r="B168" t="str">
            <v>ASSENTAMENTO DE TUBO DE CONCRETO PARA REDES COLETORAS DE ÁGUAS PLUVIAIS, DIÂMETRO DE 400 MM, JUNTA RÍGIDA, INSTALADO EM LOCAL COM BAIXO NÍVEL DE INTERFERÊNCIAS (NÃO INCLUI FORNECIMENTO). AF_12/2015</v>
          </cell>
          <cell r="C168" t="str">
            <v>M</v>
          </cell>
          <cell r="D168">
            <v>47.46</v>
          </cell>
        </row>
        <row r="169">
          <cell r="A169">
            <v>92810</v>
          </cell>
          <cell r="B169" t="str">
            <v>ASSENTAMENTO DE TUBO DE CONCRETO PARA REDES COLETORAS DE ÁGUAS PLUVIAIS, DIÂMETRO DE 500 MM, JUNTA RÍGIDA, INSTALADO EM LOCAL COM BAIXO NÍVEL DE INTERFERÊNCIAS (NÃO INCLUI FORNECIMENTO). AF_12/2015</v>
          </cell>
          <cell r="C169" t="str">
            <v>M</v>
          </cell>
          <cell r="D169">
            <v>57.75</v>
          </cell>
        </row>
        <row r="170">
          <cell r="A170">
            <v>92811</v>
          </cell>
          <cell r="B170" t="str">
            <v>ASSENTAMENTO DE TUBO DE CONCRETO PARA REDES COLETORAS DE ÁGUAS PLUVIAIS, DIÂMETRO DE 600 MM, JUNTA RÍGIDA, INSTALADO EM LOCAL COM BAIXO NÍVEL DE INTERFERÊNCIAS (NÃO INCLUI FORNECIMENTO). AF_12/2015</v>
          </cell>
          <cell r="C170" t="str">
            <v>M</v>
          </cell>
          <cell r="D170">
            <v>68.69</v>
          </cell>
        </row>
        <row r="171">
          <cell r="A171">
            <v>92812</v>
          </cell>
          <cell r="B171" t="str">
            <v>ASSENTAMENTO DE TUBO DE CONCRETO PARA REDES COLETORAS DE ÁGUAS PLUVIAIS, DIÂMETRO DE 700 MM, JUNTA RÍGIDA, INSTALADO EM LOCAL COM BAIXO NÍVEL DE INTERFERÊNCIAS (NÃO INCLUI FORNECIMENTO). AF_12/2015</v>
          </cell>
          <cell r="C171" t="str">
            <v>M</v>
          </cell>
          <cell r="D171">
            <v>79.489999999999995</v>
          </cell>
        </row>
        <row r="172">
          <cell r="A172">
            <v>92813</v>
          </cell>
          <cell r="B172" t="str">
            <v>ASSENTAMENTO DE TUBO DE CONCRETO PARA REDES COLETORAS DE ÁGUAS PLUVIAIS, DIÂMETRO DE 800 MM, JUNTA RÍGIDA, INSTALADO EM LOCAL COM BAIXO NÍVEL DE INTERFERÊNCIAS (NÃO INCLUI FORNECIMENTO). AF_12/2015</v>
          </cell>
          <cell r="C172" t="str">
            <v>M</v>
          </cell>
          <cell r="D172">
            <v>91.99</v>
          </cell>
        </row>
        <row r="173">
          <cell r="A173">
            <v>92814</v>
          </cell>
          <cell r="B173" t="str">
            <v>ASSENTAMENTO DE TUBO DE CONCRETO PARA REDES COLETORAS DE ÁGUAS PLUVIAIS, DIÂMETRO DE 900 MM, JUNTA RÍGIDA, INSTALADO EM LOCAL COM BAIXO NÍVEL DE INTERFERÊNCIAS (NÃO INCLUI FORNECIMENTO). AF_12/2015</v>
          </cell>
          <cell r="C173" t="str">
            <v>M</v>
          </cell>
          <cell r="D173">
            <v>105.02</v>
          </cell>
        </row>
        <row r="174">
          <cell r="A174">
            <v>92815</v>
          </cell>
          <cell r="B174" t="str">
            <v>ASSENTAMENTO DE TUBO DE CONCRETO PARA REDES COLETORAS DE ÁGUAS PLUVIAIS, DIÂMETRO DE 1000 MM, JUNTA RÍGIDA, INSTALADO EM LOCAL COM BAIXO NÍVEL DE INTERFERÊNCIAS (NÃO INCLUI FORNECIMENTO). AF_12/2015</v>
          </cell>
          <cell r="C174" t="str">
            <v>M</v>
          </cell>
          <cell r="D174">
            <v>119.88</v>
          </cell>
        </row>
        <row r="175">
          <cell r="A175">
            <v>92816</v>
          </cell>
          <cell r="B175" t="str">
            <v>TUBO DE CONCRETO PARA REDES COLETORAS DE ÁGUAS PLUVIAIS, DIÂMETRO DE 1200 MM, JUNTA RÍGIDA, INSTALADO EM LOCAL COM BAIXO NÍVEL DE INTERFERÊNCIAS - FORNECIMENTO E ASSENTAMENTO. AF_12/2015</v>
          </cell>
          <cell r="C175" t="str">
            <v>M</v>
          </cell>
          <cell r="D175">
            <v>734.81</v>
          </cell>
        </row>
        <row r="176">
          <cell r="A176">
            <v>92817</v>
          </cell>
          <cell r="B176" t="str">
            <v>ASSENTAMENTO DE TUBO DE CONCRETO PARA REDES COLETORAS DE ÁGUAS PLUVIAIS, DIÂMETRO DE 1200 MM, JUNTA RÍGIDA, INSTALADO EM LOCAL COM BAIXO NÍVEL DE INTERFERÊNCIAS (NÃO INCLUI FORNECIMENTO). AF_12/2015</v>
          </cell>
          <cell r="C176" t="str">
            <v>M</v>
          </cell>
          <cell r="D176">
            <v>149.99</v>
          </cell>
        </row>
        <row r="177">
          <cell r="A177">
            <v>92818</v>
          </cell>
          <cell r="B177" t="str">
            <v>TUBO DE CONCRETO PARA REDES COLETORAS DE ÁGUAS PLUVIAIS, DIÂMETRO DE 1500 MM, JUNTA RÍGIDA, INSTALADO EM LOCAL COM BAIXO NÍVEL DE INTERFERÊNCIAS - FORNECIMENTO E ASSENTAMENTO. AF_12/2015</v>
          </cell>
          <cell r="C177" t="str">
            <v>M</v>
          </cell>
          <cell r="D177">
            <v>1049.17</v>
          </cell>
        </row>
        <row r="178">
          <cell r="A178">
            <v>92819</v>
          </cell>
          <cell r="B178" t="str">
            <v>ASSENTAMENTO DE TUBO DE CONCRETO PARA REDES COLETORAS DE ÁGUAS PLUVIAIS, DIÂMETRO DE 1500 MM, JUNTA RÍGIDA, INSTALADO EM LOCAL COM BAIXO NÍVEL DE INTERFERÊNCIAS (NÃO INCLUI FORNECIMENTO). AF_12/2015</v>
          </cell>
          <cell r="C178" t="str">
            <v>M</v>
          </cell>
          <cell r="D178">
            <v>201.9</v>
          </cell>
        </row>
        <row r="179">
          <cell r="A179">
            <v>92820</v>
          </cell>
          <cell r="B179" t="str">
            <v>ASSENTAMENTO DE TUBO DE CONCRETO PARA REDES COLETORAS DE ÁGUAS PLUVIAIS, DIÂMETRO DE 300 MM, JUNTA RÍGIDA, INSTALADO EM LOCAL COM ALTO NÍVEL DE INTERFERÊNCIAS (NÃO INCLUI FORNECIMENTO). AF_12/2015</v>
          </cell>
          <cell r="C179" t="str">
            <v>M</v>
          </cell>
          <cell r="D179">
            <v>44.2</v>
          </cell>
        </row>
        <row r="180">
          <cell r="A180">
            <v>92821</v>
          </cell>
          <cell r="B180" t="str">
            <v>ASSENTAMENTO DE TUBO DE CONCRETO PARA REDES COLETORAS DE ÁGUAS PLUVIAIS, DIÂMETRO DE 400 MM, JUNTA RÍGIDA, INSTALADO EM LOCAL COM ALTO NÍVEL DE INTERFERÊNCIAS (NÃO INCLUI FORNECIMENTO). AF_12/2015</v>
          </cell>
          <cell r="C180" t="str">
            <v>M</v>
          </cell>
          <cell r="D180">
            <v>56.62</v>
          </cell>
        </row>
        <row r="181">
          <cell r="A181">
            <v>92822</v>
          </cell>
          <cell r="B181" t="str">
            <v>ASSENTAMENTO DE TUBO DE CONCRETO PARA REDES COLETORAS DE ÁGUAS PLUVIAIS, DIÂMETRO DE 500 MM, JUNTA RÍGIDA, INSTALADO EM LOCAL COM ALTO NÍVEL DE INTERFERÊNCIAS (NÃO INCLUI FORNECIMENTO). AF_12/2015</v>
          </cell>
          <cell r="C181" t="str">
            <v>M</v>
          </cell>
          <cell r="D181">
            <v>69.08</v>
          </cell>
        </row>
        <row r="182">
          <cell r="A182">
            <v>92824</v>
          </cell>
          <cell r="B182" t="str">
            <v>ASSENTAMENTO DE TUBO DE CONCRETO PARA REDES COLETORAS DE ÁGUAS PLUVIAIS, DIÂMETRO DE 600 MM, JUNTA RÍGIDA, INSTALADO EM LOCAL COM ALTO NÍVEL DE INTERFERÊNCIAS (NÃO INCLUI FORNECIMENTO). AF_12/2015</v>
          </cell>
          <cell r="C182" t="str">
            <v>M</v>
          </cell>
          <cell r="D182">
            <v>81.97</v>
          </cell>
        </row>
        <row r="183">
          <cell r="A183">
            <v>92825</v>
          </cell>
          <cell r="B183" t="str">
            <v>ASSENTAMENTO DE TUBO DE CONCRETO PARA REDES COLETORAS DE ÁGUAS PLUVIAIS, DIÂMETRO DE 700 MM, JUNTA RÍGIDA, INSTALADO EM LOCAL COM ALTO NÍVEL DE INTERFERÊNCIAS (NÃO INCLUI FORNECIMENTO). AF_12/2015</v>
          </cell>
          <cell r="C183" t="str">
            <v>M</v>
          </cell>
          <cell r="D183">
            <v>94.91</v>
          </cell>
        </row>
        <row r="184">
          <cell r="A184">
            <v>92826</v>
          </cell>
          <cell r="B184" t="str">
            <v>ASSENTAMENTO DE TUBO DE CONCRETO PARA REDES COLETORAS DE ÁGUAS PLUVIAIS, DIÂMETRO DE 800 MM, JUNTA RÍGIDA, INSTALADO EM LOCAL COM ALTO NÍVEL DE INTERFERÊNCIAS (NÃO INCLUI FORNECIMENTO). AF_12/2015</v>
          </cell>
          <cell r="C184" t="str">
            <v>M</v>
          </cell>
          <cell r="D184">
            <v>109.27</v>
          </cell>
        </row>
        <row r="185">
          <cell r="A185">
            <v>92827</v>
          </cell>
          <cell r="B185" t="str">
            <v>ASSENTAMENTO DE TUBO DE CONCRETO PARA REDES COLETORAS DE ÁGUAS PLUVIAIS, DIÂMETRO DE 900 MM, JUNTA RÍGIDA, INSTALADO EM LOCAL COM ALTO NÍVEL DE INTERFERÊNCIAS (NÃO INCLUI FORNECIMENTO). AF_12/2015</v>
          </cell>
          <cell r="C185" t="str">
            <v>M</v>
          </cell>
          <cell r="D185">
            <v>124.2</v>
          </cell>
        </row>
        <row r="186">
          <cell r="A186">
            <v>92828</v>
          </cell>
          <cell r="B186" t="str">
            <v>ASSENTAMENTO DE TUBO DE CONCRETO PARA REDES COLETORAS DE ÁGUAS PLUVIAIS, DIÂMETRO DE 1000 MM, JUNTA RÍGIDA, INSTALADO EM LOCAL COM ALTO NÍVEL DE INTERFERÊNCIAS (NÃO INCLUI FORNECIMENTO). AF_12/2015</v>
          </cell>
          <cell r="C186" t="str">
            <v>M</v>
          </cell>
          <cell r="D186">
            <v>141.32</v>
          </cell>
        </row>
        <row r="187">
          <cell r="A187">
            <v>92829</v>
          </cell>
          <cell r="B187" t="str">
            <v>TUBO DE CONCRETO PARA REDES COLETORAS DE ÁGUAS PLUVIAIS, DIÂMETRO DE 1200 MM, JUNTA RÍGIDA, INSTALADO EM LOCAL COM ALTO NÍVEL DE INTERFERÊNCIAS - FORNECIMENTO E ASSENTAMENTO. AF_12/2015</v>
          </cell>
          <cell r="C187" t="str">
            <v>M</v>
          </cell>
          <cell r="D187">
            <v>760.11</v>
          </cell>
        </row>
        <row r="188">
          <cell r="A188">
            <v>92830</v>
          </cell>
          <cell r="B188" t="str">
            <v>ASSENTAMENTO DE TUBO DE CONCRETO PARA REDES COLETORAS DE ÁGUAS PLUVIAIS, DIÂMETRO DE 1200 MM, JUNTA RÍGIDA, INSTALADO EM LOCAL COM ALTO NÍVEL DE INTERFERÊNCIAS (NÃO INCLUI FORNECIMENTO). AF_12/2015</v>
          </cell>
          <cell r="C188" t="str">
            <v>M</v>
          </cell>
          <cell r="D188">
            <v>175.29</v>
          </cell>
        </row>
        <row r="189">
          <cell r="A189">
            <v>92831</v>
          </cell>
          <cell r="B189" t="str">
            <v>TUBO DE CONCRETO PARA REDES COLETORAS DE ÁGUAS PLUVIAIS, DIÂMETRO DE 1500 MM, JUNTA RÍGIDA, INSTALADO EM LOCAL COM ALTO NÍVEL DE INTERFERÊNCIAS - FORNECIMENTO E ASSENTAMENTO. AF_12/2015</v>
          </cell>
          <cell r="C189" t="str">
            <v>M</v>
          </cell>
          <cell r="D189">
            <v>1080.3</v>
          </cell>
        </row>
        <row r="190">
          <cell r="A190">
            <v>92832</v>
          </cell>
          <cell r="B190" t="str">
            <v>ASSENTAMENTO DE TUBO DE CONCRETO PARA REDES COLETORAS DE ÁGUAS PLUVIAIS, DIÂMETRO DE 1500 MM, JUNTA RÍGIDA, INSTALADO EM LOCAL COM ALTO NÍVEL DE INTERFERÊNCIAS (NÃO INCLUI FORNECIMENTO). AF_12/2015</v>
          </cell>
          <cell r="C190" t="str">
            <v>M</v>
          </cell>
          <cell r="D190">
            <v>233.03</v>
          </cell>
        </row>
        <row r="191">
          <cell r="A191">
            <v>95565</v>
          </cell>
          <cell r="B191" t="str">
            <v>TUBO DE CONCRETO PARA REDES COLETORAS DE ÁGUAS PLUVIAIS, DIÂMETRO DE 300MM, JUNTA RÍGIDA, INSTALADO EM LOCAL COM BAIXO NÍVEL DE INTERFERÊNCIAS - FORNECIMENTO E ASSENTAMENTO. AF_12/2015</v>
          </cell>
          <cell r="C191" t="str">
            <v>M</v>
          </cell>
          <cell r="D191">
            <v>129.63999999999999</v>
          </cell>
        </row>
        <row r="192">
          <cell r="A192">
            <v>95566</v>
          </cell>
          <cell r="B192" t="str">
            <v>TUBO DE CONCRETO PARA REDES COLETORAS DE ÁGUAS PLUVIAIS, DIÂMETRO DE 300MM, JUNTA RÍGIDA, INSTALADO EM LOCAL COM ALTO NÍVEL DE INTERFERÊNCIAS - FORNECIMENTO E ASSENTAMENTO. AF_12/2015</v>
          </cell>
          <cell r="C192" t="str">
            <v>M</v>
          </cell>
          <cell r="D192">
            <v>136.93</v>
          </cell>
        </row>
        <row r="193">
          <cell r="A193">
            <v>95567</v>
          </cell>
          <cell r="B193" t="str">
            <v>TUBO DE CONCRETO (SIMPLES) PARA REDES COLETORAS DE ÁGUAS PLUVIAIS, DIÂMETRO DE 300 MM, JUNTA RÍGIDA, INSTALADO EM LOCAL COM BAIXO NÍVEL DE INTERFERÊNCIAS - FORNECIMENTO E ASSENTAMENTO. AF_12/2015</v>
          </cell>
          <cell r="C193" t="str">
            <v>M</v>
          </cell>
          <cell r="D193">
            <v>80.91</v>
          </cell>
        </row>
        <row r="194">
          <cell r="A194">
            <v>95568</v>
          </cell>
          <cell r="B194" t="str">
            <v>TUBO DE CONCRETO (SIMPLES) PARA REDES COLETORAS DE ÁGUAS PLUVIAIS, DIÂMETRO DE 400 MM, JUNTA RÍGIDA, INSTALADO EM LOCAL COM BAIXO NÍVEL DE INTERFERÊNCIAS - FORNECIMENTO E ASSENTAMENTO. AF_12/2015</v>
          </cell>
          <cell r="C194" t="str">
            <v>M</v>
          </cell>
          <cell r="D194">
            <v>99.36</v>
          </cell>
        </row>
        <row r="195">
          <cell r="A195">
            <v>95569</v>
          </cell>
          <cell r="B195" t="str">
            <v>TUBO DE CONCRETO (SIMPLES) PARA REDES COLETORAS DE ÁGUAS PLUVIAIS, DIÂMETRO DE 500 MM, JUNTA RÍGIDA, INSTALADO EM LOCAL COM BAIXO NÍVEL DE INTERFERÊNCIAS - FORNECIMENTO E ASSENTAMENTO. AF_12/2015</v>
          </cell>
          <cell r="C195" t="str">
            <v>M</v>
          </cell>
          <cell r="D195">
            <v>134.78</v>
          </cell>
        </row>
        <row r="196">
          <cell r="A196">
            <v>95570</v>
          </cell>
          <cell r="B196" t="str">
            <v>TUBO DE CONCRETO (SIMPLES) PARA REDES COLETORAS DE ÁGUAS PLUVIAIS, DIÂMETRO DE 300 MM, JUNTA RÍGIDA, INSTALADO EM LOCAL COM ALTO NÍVEL DE INTERFERÊNCIAS - FORNECIMENTO E ASSENTAMENTO. AF_12/2015</v>
          </cell>
          <cell r="C196" t="str">
            <v>M</v>
          </cell>
          <cell r="D196">
            <v>88.2</v>
          </cell>
        </row>
        <row r="197">
          <cell r="A197">
            <v>95571</v>
          </cell>
          <cell r="B197" t="str">
            <v>TUBO DE CONCRETO (SIMPLES) PARA REDES COLETORAS DE ÁGUAS PLUVIAIS, DIÂMETRO DE 400 MM, JUNTA RÍGIDA, INSTALADO EM LOCAL COM ALTO NÍVEL DE INTERFERÊNCIAS - FORNECIMENTO E ASSENTAMENTO. AF_12/2015</v>
          </cell>
          <cell r="C197" t="str">
            <v>M</v>
          </cell>
          <cell r="D197">
            <v>108.68</v>
          </cell>
        </row>
        <row r="198">
          <cell r="A198">
            <v>95572</v>
          </cell>
          <cell r="B198" t="str">
            <v>TUBO DE CONCRETO (SIMPLES) PARA REDES COLETORAS DE ÁGUAS PLUVIAIS, DIÂMETRO DE 500 MM, JUNTA RÍGIDA, INSTALADO EM LOCAL COM ALTO NÍVEL DE INTERFERÊNCIAS - FORNECIMENTO E ASSENTAMENTO. AF_12/2015</v>
          </cell>
          <cell r="C198" t="str">
            <v>M</v>
          </cell>
          <cell r="D198">
            <v>146.30000000000001</v>
          </cell>
        </row>
        <row r="199">
          <cell r="A199">
            <v>97127</v>
          </cell>
          <cell r="B199" t="str">
            <v>ASSENTAMENTO DE TUBO DE PVC DEFOFO OU PRFV OU RPVC PARA REDE DE ÁGUA, DN 150 MM, JUNTA ELÁSTICA INTEGRADA, INSTALADO EM LOCAL COM NÍVEL ALTO DE INTERFERÊNCIAS (NÃO INCLUI FORNECIMENTO). AF_11/2017</v>
          </cell>
          <cell r="C199" t="str">
            <v>M</v>
          </cell>
          <cell r="D199">
            <v>4.97</v>
          </cell>
        </row>
        <row r="200">
          <cell r="A200">
            <v>97128</v>
          </cell>
          <cell r="B200" t="str">
            <v>ASSENTAMENTO DE TUBO DE PVC DEFOFO OU PRFV OU RPVC PARA REDE DE ÁGUA, DN 200 MM, JUNTA ELÁSTICA INTEGRADA, INSTALADO EM LOCAL COM NÍVEL ALTO DE INTERFERÊNCIAS (NÃO INCLUI FORNECIMENTO). AF_11/2017</v>
          </cell>
          <cell r="C200" t="str">
            <v>M</v>
          </cell>
          <cell r="D200">
            <v>9.58</v>
          </cell>
        </row>
        <row r="201">
          <cell r="A201">
            <v>97129</v>
          </cell>
          <cell r="B201" t="str">
            <v>ASSENTAMENTO DE TUBO DE PVC DEFOFO OU PRFV OU RPVC PARA REDE DE ÁGUA, DN 250 MM, JUNTA ELÁSTICA INTEGRADA, INSTALADO EM LOCAL COM NÍVEL ALTO DE INTERFERÊNCIAS (NÃO INCLUI FORNECIMENTO). AF_11/2017</v>
          </cell>
          <cell r="C201" t="str">
            <v>M</v>
          </cell>
          <cell r="D201">
            <v>11.78</v>
          </cell>
        </row>
        <row r="202">
          <cell r="A202">
            <v>97130</v>
          </cell>
          <cell r="B202" t="str">
            <v>ASSENTAMENTO DE TUBO DE PVC DEFOFO OU PRFV OU RPVC PARA REDE DE ÁGUA, DN 300 MM, JUNTA ELÁSTICA INTEGRADA, INSTALADO EM LOCAL COM NÍVEL ALTO DE INTERFERÊNCIAS (NÃO INCLUI FORNECIMENTO). AF_11/2017</v>
          </cell>
          <cell r="C202" t="str">
            <v>M</v>
          </cell>
          <cell r="D202">
            <v>13.98</v>
          </cell>
        </row>
        <row r="203">
          <cell r="A203">
            <v>97131</v>
          </cell>
          <cell r="B203" t="str">
            <v>ASSENTAMENTO DE TUBO DE PVC DEFOFO OU PRFV OU RPVC PARA REDE DE ÁGUA, DN 350 MM, JUNTA ELÁSTICA INTEGRADA, INSTALADO EM LOCAL COM NÍVEL ALTO DE INTERFERÊNCIAS (NÃO INCLUI FORNECIMENTO). AF_11/2017</v>
          </cell>
          <cell r="C203" t="str">
            <v>M</v>
          </cell>
          <cell r="D203">
            <v>16.18</v>
          </cell>
        </row>
        <row r="204">
          <cell r="A204">
            <v>97132</v>
          </cell>
          <cell r="B204" t="str">
            <v>ASSENTAMENTO DE TUBO DE PVC DEFOFO OU PRFV OU RPVC PARA REDE DE ÁGUA, DN 400 MM, JUNTA ELÁSTICA INTEGRADA, INSTALADO EM LOCAL COM NÍVEL ALTO DE INTERFERÊNCIAS (NÃO INCLUI FORNECIMENTO). AF_11/2017</v>
          </cell>
          <cell r="C204" t="str">
            <v>M</v>
          </cell>
          <cell r="D204">
            <v>18.37</v>
          </cell>
        </row>
        <row r="205">
          <cell r="A205">
            <v>97133</v>
          </cell>
          <cell r="B205" t="str">
            <v>ASSENTAMENTO DE TUBO DE PVC DEFOFO OU PRFV OU RPVC PARA REDE DE ÁGUA, DN 500 MM, JUNTA ELÁSTICA INTEGRADA, INSTALADO EM LOCAL COM NÍVEL ALTO DE INTERFERÊNCIAS (NÃO INCLUI FORNECIMENTO). AF_11/2017</v>
          </cell>
          <cell r="C205" t="str">
            <v>M</v>
          </cell>
          <cell r="D205">
            <v>22.77</v>
          </cell>
        </row>
        <row r="206">
          <cell r="A206">
            <v>97134</v>
          </cell>
          <cell r="B206" t="str">
            <v>ASSENTAMENTO DE TUBO DE PVC DEFOFO OU PRFV OU RPVC PARA REDE DE ÁGUA, DN 150 MM, JUNTA ELÁSTICA INTEGRADA, INSTALADO EM LOCAL COM NÍVEL BAIXO DE INTERFERÊNCIAS (NÃO INCLUI FORNECIMENTO). AF_11/2017</v>
          </cell>
          <cell r="C206" t="str">
            <v>M</v>
          </cell>
          <cell r="D206">
            <v>2.27</v>
          </cell>
        </row>
        <row r="207">
          <cell r="A207">
            <v>97135</v>
          </cell>
          <cell r="B207" t="str">
            <v>ASSENTAMENTO DE TUBO DE PVC DEFOFO OU PRFV OU RPVC PARA REDE DE ÁGUA, DN 200 MM, JUNTA ELÁSTICA INTEGRADA, INSTALADO EM LOCAL COM NÍVEL BAIXO DE INTERFERÊNCIAS (NÃO INCLUI FORNECIMENTO). AF_11/2017</v>
          </cell>
          <cell r="C207" t="str">
            <v>M</v>
          </cell>
          <cell r="D207">
            <v>4.82</v>
          </cell>
        </row>
        <row r="208">
          <cell r="A208">
            <v>97136</v>
          </cell>
          <cell r="B208" t="str">
            <v>ASSENTAMENTO DE TUBO DE PVC DEFOFO OU PRFV OU RPVC PARA REDE DE ÁGUA, DN 250 MM, JUNTA ELÁSTICA INTEGRADA, INSTALADO EM LOCAL COM NÍVEL BAIXO DE INTERFERÊNCIAS (NÃO INCLUI FORNECIMENTO). AF_11/2017</v>
          </cell>
          <cell r="C208" t="str">
            <v>M</v>
          </cell>
          <cell r="D208">
            <v>5.95</v>
          </cell>
        </row>
        <row r="209">
          <cell r="A209">
            <v>97137</v>
          </cell>
          <cell r="B209" t="str">
            <v>ASSENTAMENTO DE TUBO DE PVC DEFOFO OU PRFV OU RPVC PARA REDE DE ÁGUA, DN 300 MM, JUNTA ELÁSTICA INTEGRADA, INSTALADO EM LOCAL COM NÍVEL BAIXO DE INTERFERÊNCIAS (NÃO INCLUI FORNECIMENTO). AF_11/2017</v>
          </cell>
          <cell r="C209" t="str">
            <v>M</v>
          </cell>
          <cell r="D209">
            <v>7.05</v>
          </cell>
        </row>
        <row r="210">
          <cell r="A210">
            <v>97138</v>
          </cell>
          <cell r="B210" t="str">
            <v>ASSENTAMENTO DE TUBO DE PVC DEFOFO OU PRFV OU RPVC PARA REDE DE ÁGUA, DN 350 MM, JUNTA ELÁSTICA INTEGRADA, INSTALADO EM LOCAL COM NÍVEL BAIXO DE INTERFERÊNCIAS (NÃO INCLUI FORNECIMENTO). AF_11/2017</v>
          </cell>
          <cell r="C210" t="str">
            <v>M</v>
          </cell>
          <cell r="D210">
            <v>8.18</v>
          </cell>
        </row>
        <row r="211">
          <cell r="A211">
            <v>97139</v>
          </cell>
          <cell r="B211" t="str">
            <v>ASSENTAMENTO DE TUBO DE PVC DEFOFO OU PRFV OU RPVC PARA REDE DE ÁGUA, DN 400 MM, JUNTA ELÁSTICA INTEGRADA, INSTALADO EM LOCAL COM NÍVEL BAIXO DE INTERFERÊNCIAS (NÃO INCLUI FORNECIMENTO). AF_11/2017</v>
          </cell>
          <cell r="C211" t="str">
            <v>M</v>
          </cell>
          <cell r="D211">
            <v>9.2799999999999994</v>
          </cell>
        </row>
        <row r="212">
          <cell r="A212">
            <v>97140</v>
          </cell>
          <cell r="B212" t="str">
            <v>ASSENTAMENTO DE TUBO DE PVC DEFOFO OU PRFV OU RPVC PARA REDE DE ÁGUA, DN 500 MM, JUNTA ELÁSTICA INTEGRADA, INSTALADO EM LOCAL COM NÍVEL BAIXO DE INTERFERÊNCIAS (NÃO INCLUI FORNECIMENTO). AF_11/2017</v>
          </cell>
          <cell r="C212" t="str">
            <v>M</v>
          </cell>
          <cell r="D212">
            <v>11.5</v>
          </cell>
        </row>
        <row r="213">
          <cell r="A213">
            <v>103089</v>
          </cell>
          <cell r="B213" t="str">
            <v>ASSENTAMENTO DE TUBO DE FERRO FUNDIDO PARA REDE DE ÁGUA, DN 80 MM, JUNTA FLANGEADA (NÃO INCLUI O FORNECIMENTO). AF_09/2021</v>
          </cell>
          <cell r="C213" t="str">
            <v>M</v>
          </cell>
          <cell r="D213">
            <v>9.0500000000000007</v>
          </cell>
        </row>
        <row r="214">
          <cell r="A214">
            <v>103090</v>
          </cell>
          <cell r="B214" t="str">
            <v>ASSENTAMENTO DE TUBO DE FERRO FUNDIDO PARA REDE DE ÁGUA, DN 100 MM, JUNTA FLANGEADA (NÃO INCLUI O FORNECIMENTO). AF_09/2021</v>
          </cell>
          <cell r="C214" t="str">
            <v>M</v>
          </cell>
          <cell r="D214">
            <v>10.85</v>
          </cell>
        </row>
        <row r="215">
          <cell r="A215">
            <v>103091</v>
          </cell>
          <cell r="B215" t="str">
            <v>ASSENTAMENTO DE TUBO DE FERRO FUNDIDO PARA REDE DE ÁGUA, DN 150 MM, JUNTA FLANGEADA (NÃO INCLUI O FORNECIMENTO). AF_09/2021</v>
          </cell>
          <cell r="C215" t="str">
            <v>M</v>
          </cell>
          <cell r="D215">
            <v>15.31</v>
          </cell>
        </row>
        <row r="216">
          <cell r="A216">
            <v>103092</v>
          </cell>
          <cell r="B216" t="str">
            <v>ASSENTAMENTO DE TUBO DE FERRO FUNDIDO PARA REDE DE ÁGUA, DN 200 MM, JUNTA FLANGEADA (NÃO INCLUI O FORNECIMENTO). AF_09/2021</v>
          </cell>
          <cell r="C216" t="str">
            <v>M</v>
          </cell>
          <cell r="D216">
            <v>19.8</v>
          </cell>
        </row>
        <row r="217">
          <cell r="A217">
            <v>103093</v>
          </cell>
          <cell r="B217" t="str">
            <v>ASSENTAMENTO DE TUBO DE FERRO FUNDIDO PARA REDE DE ÁGUA, DN 250 MM, JUNTA FLANGEADA (NÃO INCLUI O FORNECIMENTO). AF_09/2021</v>
          </cell>
          <cell r="C217" t="str">
            <v>M</v>
          </cell>
          <cell r="D217">
            <v>30.28</v>
          </cell>
        </row>
        <row r="218">
          <cell r="A218">
            <v>103094</v>
          </cell>
          <cell r="B218" t="str">
            <v>ASSENTAMENTO DE TUBO DE FERRO FUNDIDO PARA REDE DE ÁGUA, DN 300 MM, JUNTA FLANGEADA (NÃO INCLUI O FORNECIMENTO). AF_09/2021</v>
          </cell>
          <cell r="C218" t="str">
            <v>M</v>
          </cell>
          <cell r="D218">
            <v>34.78</v>
          </cell>
        </row>
        <row r="219">
          <cell r="A219">
            <v>103095</v>
          </cell>
          <cell r="B219" t="str">
            <v>ASSENTAMENTO DE TUBO DE FERRO FUNDIDO PARA REDE DE ÁGUA, DN 350 MM, JUNTA FLANGEADA (NÃO INCLUI O FORNECIMENTO). AF_09/2021</v>
          </cell>
          <cell r="C219" t="str">
            <v>M</v>
          </cell>
          <cell r="D219">
            <v>45.24</v>
          </cell>
        </row>
        <row r="220">
          <cell r="A220">
            <v>103096</v>
          </cell>
          <cell r="B220" t="str">
            <v>ASSENTAMENTO DE TUBO DE FERRO FUNDIDO PARA REDE DE ÁGUA, DN 400 MM, JUNTA FLANGEADA (NÃO INCLUI O FORNECIMENTO). AF_09/2021</v>
          </cell>
          <cell r="C220" t="str">
            <v>M</v>
          </cell>
          <cell r="D220">
            <v>49.74</v>
          </cell>
        </row>
        <row r="221">
          <cell r="A221">
            <v>103097</v>
          </cell>
          <cell r="B221" t="str">
            <v>ASSENTAMENTO DE TUBO DE FERRO FUNDIDO PARA REDE DE ÁGUA, DN 450 MM, JUNTA FLANGEADA (NÃO INCLUI O FORNECIMENTO). AF_09/2021</v>
          </cell>
          <cell r="C221" t="str">
            <v>M</v>
          </cell>
          <cell r="D221">
            <v>60.22</v>
          </cell>
        </row>
        <row r="222">
          <cell r="A222">
            <v>103098</v>
          </cell>
          <cell r="B222" t="str">
            <v>ASSENTAMENTO DE TUBO DE FERRO FUNDIDO PARA REDE DE ÁGUA, DN 500 MM, JUNTA FLANGEADA (NÃO INCLUI O FORNECIMENTO). AF_09/2021</v>
          </cell>
          <cell r="C222" t="str">
            <v>M</v>
          </cell>
          <cell r="D222">
            <v>64.709999999999994</v>
          </cell>
        </row>
        <row r="223">
          <cell r="A223">
            <v>103099</v>
          </cell>
          <cell r="B223" t="str">
            <v>ASSENTAMENTO DE TUBO DE FERRO FUNDIDO PARA REDE DE ÁGUA, DN 600 MM, JUNTA FLANGEADA (NÃO INCLUI O FORNECIMENTO). AF_09/2021</v>
          </cell>
          <cell r="C223" t="str">
            <v>M</v>
          </cell>
          <cell r="D223">
            <v>73.67</v>
          </cell>
        </row>
        <row r="224">
          <cell r="A224">
            <v>103100</v>
          </cell>
          <cell r="B224" t="str">
            <v>ASSENTAMENTO DE TUBO DE FERRO FUNDIDO PARA REDE DE ÁGUA, DN 700 MM, JUNTA FLANGEADA (NÃO INCLUI O FORNECIMENTO). AF_09/2021</v>
          </cell>
          <cell r="C224" t="str">
            <v>M</v>
          </cell>
          <cell r="D224">
            <v>78.680000000000007</v>
          </cell>
        </row>
        <row r="225">
          <cell r="A225">
            <v>103101</v>
          </cell>
          <cell r="B225" t="str">
            <v>ASSENTAMENTO DE TUBO DE FERRO FUNDIDO PARA REDE DE ÁGUA, DN 800 MM, JUNTA FLANGEADA (NÃO INCLUI O FORNECIMENTO). AF_09/2021</v>
          </cell>
          <cell r="C225" t="str">
            <v>M</v>
          </cell>
          <cell r="D225">
            <v>86.71</v>
          </cell>
        </row>
        <row r="226">
          <cell r="A226">
            <v>103102</v>
          </cell>
          <cell r="B226" t="str">
            <v>ASSENTAMENTO DE TUBO DE FERRO FUNDIDO PARA REDE DE ÁGUA, DN 900 MM, JUNTA FLANGEADA (NÃO INCLUI O FORNECIMENTO). AF_09/2021</v>
          </cell>
          <cell r="C226" t="str">
            <v>M</v>
          </cell>
          <cell r="D226">
            <v>99.86</v>
          </cell>
        </row>
        <row r="227">
          <cell r="A227">
            <v>103103</v>
          </cell>
          <cell r="B227" t="str">
            <v>ASSENTAMENTO DE TUBO DE FERRO FUNDIDO PARA REDE DE ÁGUA, DN 1000 MM, JUNTA FLANGEADA (NÃO INCLUI O FORNECIMENTO). AF_09/2021</v>
          </cell>
          <cell r="C227" t="str">
            <v>M</v>
          </cell>
          <cell r="D227">
            <v>107.87</v>
          </cell>
        </row>
        <row r="228">
          <cell r="A228">
            <v>103104</v>
          </cell>
          <cell r="B228" t="str">
            <v>ASSENTAMENTO DE TUBO DE FERRO FUNDIDO PARA REDE DE ÁGUA, DN 1200 MM, JUNTA FLANGEADA (NÃO INCLUI O FORNECIMENTO). AF_09/2021</v>
          </cell>
          <cell r="C228" t="str">
            <v>M</v>
          </cell>
          <cell r="D228">
            <v>129.05000000000001</v>
          </cell>
        </row>
        <row r="229">
          <cell r="A229">
            <v>103105</v>
          </cell>
          <cell r="B229" t="str">
            <v>ASSENTAMENTO DE CONEXÃO COM 2 ACESSOS, FERRO FUNDIDO PARA REDE DE ÁGUA, DN  80 MM, JUNTA FLANGEADA (NÃO INCLUI O FORNECIMENTO). AF_09/2021</v>
          </cell>
          <cell r="C229" t="str">
            <v>UN</v>
          </cell>
          <cell r="D229">
            <v>36.79</v>
          </cell>
        </row>
        <row r="230">
          <cell r="A230">
            <v>103106</v>
          </cell>
          <cell r="B230" t="str">
            <v>ASSENTAMENTO DE CONEXÃO COM 2 ACESSOS, FERRO FUNDIDO PARA REDE DE ÁGUA, DN  100 MM, JUNTA FLANGEADA (NÃO INCLUI O FORNECIMENTO). AF_09/2021</v>
          </cell>
          <cell r="C230" t="str">
            <v>UN</v>
          </cell>
          <cell r="D230">
            <v>44.21</v>
          </cell>
        </row>
        <row r="231">
          <cell r="A231">
            <v>103107</v>
          </cell>
          <cell r="B231" t="str">
            <v>ASSENTAMENTO DE CONEXÃO COM 2 ACESSOS, FERRO FUNDIDO PARA REDE DE ÁGUA, DN  150 MM, JUNTA FLANGEADA (NÃO INCLUI O FORNECIMENTO). AF_09/2021</v>
          </cell>
          <cell r="C231" t="str">
            <v>UN</v>
          </cell>
          <cell r="D231">
            <v>62.75</v>
          </cell>
        </row>
        <row r="232">
          <cell r="A232">
            <v>103108</v>
          </cell>
          <cell r="B232" t="str">
            <v>ASSENTAMENTO DE CONEXÃO COM 2 ACESSOS, FERRO FUNDIDO PARA REDE DE ÁGUA, DN  200 MM, JUNTA FLANGEADA (NÃO INCLUI O FORNECIMENTO). AF_09/2021</v>
          </cell>
          <cell r="C232" t="str">
            <v>UN</v>
          </cell>
          <cell r="D232">
            <v>81.27</v>
          </cell>
        </row>
        <row r="233">
          <cell r="A233">
            <v>103109</v>
          </cell>
          <cell r="B233" t="str">
            <v>ASSENTAMENTO DE CONEXÃO COM 2 ACESSOS, FERRO FUNDIDO PARA REDE DE ÁGUA, DN  250 MM, JUNTA FLANGEADA (NÃO INCLUI O FORNECIMENTO). AF_09/2021</v>
          </cell>
          <cell r="C233" t="str">
            <v>UN</v>
          </cell>
          <cell r="D233">
            <v>134.63</v>
          </cell>
        </row>
        <row r="234">
          <cell r="A234">
            <v>103110</v>
          </cell>
          <cell r="B234" t="str">
            <v>ASSENTAMENTO DE CONEXÃO COM 2 ACESSOS, FERRO FUNDIDO PARA REDE DE ÁGUA, DN  300 MM, JUNTA FLANGEADA (NÃO INCLUI O FORNECIMENTO). AF_09/2021</v>
          </cell>
          <cell r="C234" t="str">
            <v>UN</v>
          </cell>
          <cell r="D234">
            <v>153.15</v>
          </cell>
        </row>
        <row r="235">
          <cell r="A235">
            <v>103111</v>
          </cell>
          <cell r="B235" t="str">
            <v>ASSENTAMENTO DE CONEXÃO COM 2 ACESSOS, FERRO FUNDIDO PARA REDE DE ÁGUA, DN  350 MM, JUNTA FLANGEADA (NÃO INCLUI O FORNECIMENTO). AF_09/2021</v>
          </cell>
          <cell r="C235" t="str">
            <v>UN</v>
          </cell>
          <cell r="D235">
            <v>206.52</v>
          </cell>
        </row>
        <row r="236">
          <cell r="A236">
            <v>103112</v>
          </cell>
          <cell r="B236" t="str">
            <v>ASSENTAMENTO DE CONEXÃO COM 2 ACESSOS, FERRO FUNDIDO PARA REDE DE ÁGUA, DN  400 MM, JUNTA FLANGEADA (NÃO INCLUI O FORNECIMENTO). AF_09/2021</v>
          </cell>
          <cell r="C236" t="str">
            <v>UN</v>
          </cell>
          <cell r="D236">
            <v>225.05</v>
          </cell>
        </row>
        <row r="237">
          <cell r="A237">
            <v>103113</v>
          </cell>
          <cell r="B237" t="str">
            <v>ASSENTAMENTO DE CONEXÃO COM 2 ACESSOS, FERRO FUNDIDO PARA REDE DE ÁGUA, DN  450 MM, JUNTA FLANGEADA (NÃO INCLUI O FORNECIMENTO). AF_09/2021</v>
          </cell>
          <cell r="C237" t="str">
            <v>UN</v>
          </cell>
          <cell r="D237">
            <v>278.39999999999998</v>
          </cell>
        </row>
        <row r="238">
          <cell r="A238">
            <v>103114</v>
          </cell>
          <cell r="B238" t="str">
            <v>ASSENTAMENTO DE CONEXÃO COM 2 ACESSOS, FERRO FUNDIDO PARA REDE DE ÁGUA, DN  500 MM, JUNTA FLANGEADA (NÃO INCLUI O FORNECIMENTO). AF_09/2021</v>
          </cell>
          <cell r="C238" t="str">
            <v>UN</v>
          </cell>
          <cell r="D238">
            <v>296.93</v>
          </cell>
        </row>
        <row r="239">
          <cell r="A239">
            <v>103115</v>
          </cell>
          <cell r="B239" t="str">
            <v>ASSENTAMENTO DE CONEXÃO COM 2 ACESSOS, FERRO FUNDIDO PARA REDE DE ÁGUA, DN  600 MM, JUNTA FLANGEADA (NÃO INCLUI O FORNECIMENTO). AF_09/2021</v>
          </cell>
          <cell r="C239" t="str">
            <v>UN</v>
          </cell>
          <cell r="D239">
            <v>333.99</v>
          </cell>
        </row>
        <row r="240">
          <cell r="A240">
            <v>103116</v>
          </cell>
          <cell r="B240" t="str">
            <v>ASSENTAMENTO DE CONEXÃO COM 2 ACESSOS, FERRO FUNDIDO PARA REDE DE ÁGUA, DN  700 MM, JUNTA FLANGEADA (NÃO INCLUI O FORNECIMENTO). AF_09/2021</v>
          </cell>
          <cell r="C240" t="str">
            <v>UN</v>
          </cell>
          <cell r="D240">
            <v>405.88</v>
          </cell>
        </row>
        <row r="241">
          <cell r="A241">
            <v>103117</v>
          </cell>
          <cell r="B241" t="str">
            <v>ASSENTAMENTO DE CONEXÃO COM 2 ACESSOS, FERRO FUNDIDO PARA REDE DE ÁGUA, DN  800 MM, JUNTA FLANGEADA (NÃO INCLUI O FORNECIMENTO). AF_09/2021</v>
          </cell>
          <cell r="C241" t="str">
            <v>UN</v>
          </cell>
          <cell r="D241">
            <v>442.96</v>
          </cell>
        </row>
        <row r="242">
          <cell r="A242">
            <v>103118</v>
          </cell>
          <cell r="B242" t="str">
            <v>ASSENTAMENTO DE CONEXÃO COM 2 ACESSOS, FERRO FUNDIDO PARA REDE DE ÁGUA, DN  900 MM, JUNTA FLANGEADA (NÃO INCLUI O FORNECIMENTO). AF_09/2021</v>
          </cell>
          <cell r="C242" t="str">
            <v>UN</v>
          </cell>
          <cell r="D242">
            <v>514.84</v>
          </cell>
        </row>
        <row r="243">
          <cell r="A243">
            <v>103119</v>
          </cell>
          <cell r="B243" t="str">
            <v>ASSENTAMENTO DE CONEXÃO COM 2 ACESSOS, FERRO FUNDIDO PARA REDE DE ÁGUA, DN  1000 MM, JUNTA FLANGEADA (NÃO INCLUI O FORNECIMENTO). AF_09/2021</v>
          </cell>
          <cell r="C243" t="str">
            <v>UN</v>
          </cell>
          <cell r="D243">
            <v>551.9</v>
          </cell>
        </row>
        <row r="244">
          <cell r="A244">
            <v>103120</v>
          </cell>
          <cell r="B244" t="str">
            <v>ASSENTAMENTO DE CONEXÃO COM 2 ACESSOS, FERRO FUNDIDO PARA REDE DE ÁGUA, DN  1200 MM, JUNTA FLANGEADA (NÃO INCLUI O FORNECIMENTO). AF_09/2021</v>
          </cell>
          <cell r="C244" t="str">
            <v>UN</v>
          </cell>
          <cell r="D244">
            <v>660.84</v>
          </cell>
        </row>
        <row r="245">
          <cell r="A245">
            <v>103121</v>
          </cell>
          <cell r="B245" t="str">
            <v>ASSENTAMENTO DE CONEXÃO COM 3 ACESSOS, FERRO FUNDIDO PARA REDE DE ÁGUA, DN  80 MM, JUNTA FLANGEADA (NÃO INCLUI O FORNECIMENTO). AF_09/2021</v>
          </cell>
          <cell r="C245" t="str">
            <v>UN</v>
          </cell>
          <cell r="D245">
            <v>48.8</v>
          </cell>
        </row>
        <row r="246">
          <cell r="A246">
            <v>103122</v>
          </cell>
          <cell r="B246" t="str">
            <v>ASSENTAMENTO DE CONEXÃO COM 3 ACESSOS, FERRO FUNDIDO PARA REDE DE ÁGUA, DN  100 MM, JUNTA FLANGEADA (NÃO INCLUI O FORNECIMENTO). AF_09/2021</v>
          </cell>
          <cell r="C246" t="str">
            <v>UN</v>
          </cell>
          <cell r="D246">
            <v>59.91</v>
          </cell>
        </row>
        <row r="247">
          <cell r="A247">
            <v>103123</v>
          </cell>
          <cell r="B247" t="str">
            <v>ASSENTAMENTO DE CONEXÃO COM 3 ACESSOS, FERRO FUNDIDO PARA REDE DE ÁGUA, DN  150 MM, JUNTA FLANGEADA (NÃO INCLUI O FORNECIMENTO). AF_09/2021</v>
          </cell>
          <cell r="C247" t="str">
            <v>UN</v>
          </cell>
          <cell r="D247">
            <v>87.72</v>
          </cell>
        </row>
        <row r="248">
          <cell r="A248">
            <v>103124</v>
          </cell>
          <cell r="B248" t="str">
            <v>ASSENTAMENTO DE CONEXÃO COM 3 ACESSOS, FERRO FUNDIDO PARA REDE DE ÁGUA, DN  200 MM, JUNTA FLANGEADA (NÃO INCLUI O FORNECIMENTO). AF_09/2021</v>
          </cell>
          <cell r="C248" t="str">
            <v>UN</v>
          </cell>
          <cell r="D248">
            <v>115.52</v>
          </cell>
        </row>
        <row r="249">
          <cell r="A249">
            <v>103125</v>
          </cell>
          <cell r="B249" t="str">
            <v>ASSENTAMENTO DE CONEXÃO COM 3 ACESSOS, FERRO FUNDIDO PARA REDE DE ÁGUA, DN  250 MM, JUNTA FLANGEADA (NÃO INCLUI O FORNECIMENTO). AF_09/2021</v>
          </cell>
          <cell r="C249" t="str">
            <v>UN</v>
          </cell>
          <cell r="D249">
            <v>195.55</v>
          </cell>
        </row>
        <row r="250">
          <cell r="A250">
            <v>103126</v>
          </cell>
          <cell r="B250" t="str">
            <v>ASSENTAMENTO DE CONEXÃO COM 3 ACESSOS, FERRO FUNDIDO PARA REDE DE ÁGUA, DN  300 MM, JUNTA FLANGEADA (NÃO INCLUI O FORNECIMENTO). AF_09/2021</v>
          </cell>
          <cell r="C250" t="str">
            <v>UN</v>
          </cell>
          <cell r="D250">
            <v>223.35</v>
          </cell>
        </row>
        <row r="251">
          <cell r="A251">
            <v>103127</v>
          </cell>
          <cell r="B251" t="str">
            <v>ASSENTAMENTO DE CONEXÃO COM 3 ACESSOS, FERRO FUNDIDO PARA REDE DE ÁGUA, DN  350 MM, JUNTA FLANGEADA (NÃO INCLUI O FORNECIMENTO). AF_09/2021</v>
          </cell>
          <cell r="C251" t="str">
            <v>UN</v>
          </cell>
          <cell r="D251">
            <v>303.38</v>
          </cell>
        </row>
        <row r="252">
          <cell r="A252">
            <v>103128</v>
          </cell>
          <cell r="B252" t="str">
            <v>ASSENTAMENTO DE CONEXÃO COM 3 ACESSOS, FERRO FUNDIDO PARA REDE DE ÁGUA, DN  400 MM, JUNTA FLANGEADA (NÃO INCLUI O FORNECIMENTO). AF_09/2021</v>
          </cell>
          <cell r="C252" t="str">
            <v>UN</v>
          </cell>
          <cell r="D252">
            <v>331.16</v>
          </cell>
        </row>
        <row r="253">
          <cell r="A253">
            <v>103129</v>
          </cell>
          <cell r="B253" t="str">
            <v>ASSENTAMENTO DE CONEXÃO COM 3 ACESSOS, FERRO FUNDIDO PARA REDE DE ÁGUA, DN  450 MM, JUNTA FLANGEADA (NÃO INCLUI O FORNECIMENTO). AF_09/2021</v>
          </cell>
          <cell r="C253" t="str">
            <v>UN</v>
          </cell>
          <cell r="D253">
            <v>411.21</v>
          </cell>
        </row>
        <row r="254">
          <cell r="A254">
            <v>103130</v>
          </cell>
          <cell r="B254" t="str">
            <v>ASSENTAMENTO DE CONEXÃO COM 3 ACESSOS, FERRO FUNDIDO PARA REDE DE ÁGUA, DN  500 MM, JUNTA FLANGEADA (NÃO INCLUI O FORNECIMENTO). AF_09/2021</v>
          </cell>
          <cell r="C254" t="str">
            <v>UN</v>
          </cell>
          <cell r="D254">
            <v>439</v>
          </cell>
        </row>
        <row r="255">
          <cell r="A255">
            <v>103131</v>
          </cell>
          <cell r="B255" t="str">
            <v>ASSENTAMENTO DE CONEXÃO COM 3 ACESSOS, FERRO FUNDIDO PARA REDE DE ÁGUA, DN  600 MM, JUNTA FLANGEADA (NÃO INCLUI O FORNECIMENTO). AF_09/2021</v>
          </cell>
          <cell r="C255" t="str">
            <v>UN</v>
          </cell>
          <cell r="D255">
            <v>494.59</v>
          </cell>
        </row>
        <row r="256">
          <cell r="A256">
            <v>103132</v>
          </cell>
          <cell r="B256" t="str">
            <v>ASSENTAMENTO DE CONEXÃO COM 3 ACESSOS, FERRO FUNDIDO PARA REDE DE ÁGUA, DN  700 MM, JUNTA FLANGEADA (NÃO INCLUI O FORNECIMENTO). AF_09/2021</v>
          </cell>
          <cell r="C256" t="str">
            <v>UN</v>
          </cell>
          <cell r="D256">
            <v>602.41999999999996</v>
          </cell>
        </row>
        <row r="257">
          <cell r="A257">
            <v>103133</v>
          </cell>
          <cell r="B257" t="str">
            <v>ASSENTAMENTO DE CONEXÃO COM 3 ACESSOS, FERRO FUNDIDO PARA REDE DE ÁGUA, DN  800 MM, JUNTA FLANGEADA (NÃO INCLUI O FORNECIMENTO). AF_09/2021</v>
          </cell>
          <cell r="C257" t="str">
            <v>UN</v>
          </cell>
          <cell r="D257">
            <v>658.02</v>
          </cell>
        </row>
        <row r="258">
          <cell r="A258">
            <v>103134</v>
          </cell>
          <cell r="B258" t="str">
            <v>ASSENTAMENTO DE CONEXÃO COM 3 ACESSOS, FERRO FUNDIDO PARA REDE DE ÁGUA, DN  900 MM, JUNTA FLANGEADA (NÃO INCLUI O FORNECIMENTO). AF_09/2021</v>
          </cell>
          <cell r="C258" t="str">
            <v>UN</v>
          </cell>
          <cell r="D258">
            <v>765.85</v>
          </cell>
        </row>
        <row r="259">
          <cell r="A259">
            <v>103135</v>
          </cell>
          <cell r="B259" t="str">
            <v>ASSENTAMENTO DE CONEXÃO COM 3 ACESSOS, FERRO FUNDIDO PARA REDE DE ÁGUA, DN  1000 MM, JUNTA FLANGEADA (NÃO INCLUI O FORNECIMENTO). AF_09/2021</v>
          </cell>
          <cell r="C259" t="str">
            <v>UN</v>
          </cell>
          <cell r="D259">
            <v>821.45</v>
          </cell>
        </row>
        <row r="260">
          <cell r="A260">
            <v>103136</v>
          </cell>
          <cell r="B260" t="str">
            <v>ASSENTAMENTO DE CONEXÃO COM 3 ACESSOS, FERRO FUNDIDO PARA REDE DE ÁGUA, DN  1200 MM, JUNTA FLANGEADA (NÃO INCLUI O FORNECIMENTO). AF_09/2021</v>
          </cell>
          <cell r="C260" t="str">
            <v>UN</v>
          </cell>
          <cell r="D260">
            <v>984.86</v>
          </cell>
        </row>
        <row r="261">
          <cell r="A261">
            <v>103137</v>
          </cell>
          <cell r="B261" t="str">
            <v>ASSENTAMENTO DE CONEXÃO COM 1 ACESSO, FERRO FUNDIDO PARA REDE DE ÁGUA, DN  80 MM, JUNTA FLANGEADA (NÃO INCLUI O FORNECIMENTO). AF_09/2021</v>
          </cell>
          <cell r="C261" t="str">
            <v>UN</v>
          </cell>
          <cell r="D261">
            <v>24.81</v>
          </cell>
        </row>
        <row r="262">
          <cell r="A262">
            <v>103138</v>
          </cell>
          <cell r="B262" t="str">
            <v>ASSENTAMENTO DE CONEXÃO COM 1 ACESSO, FERRO FUNDIDO PARA REDE DE ÁGUA, DN  100 MM, JUNTA FLANGEADA (NÃO INCLUI O FORNECIMENTO). AF_09/2021</v>
          </cell>
          <cell r="C262" t="str">
            <v>UN</v>
          </cell>
          <cell r="D262">
            <v>28.51</v>
          </cell>
        </row>
        <row r="263">
          <cell r="A263">
            <v>103139</v>
          </cell>
          <cell r="B263" t="str">
            <v>ASSENTAMENTO DE CONEXÃO COM 1 ACESSO, FERRO FUNDIDO PARA REDE DE ÁGUA, DN  150 MM, JUNTA FLANGEADA (NÃO INCLUI O FORNECIMENTO). AF_09/2021</v>
          </cell>
          <cell r="C263" t="str">
            <v>UN</v>
          </cell>
          <cell r="D263">
            <v>37.79</v>
          </cell>
        </row>
        <row r="264">
          <cell r="A264">
            <v>103140</v>
          </cell>
          <cell r="B264" t="str">
            <v>ASSENTAMENTO DE CONEXÃO COM 1 ACESSO, FERRO FUNDIDO PARA REDE DE ÁGUA, DN  200 MM, JUNTA FLANGEADA (NÃO INCLUI O FORNECIMENTO). AF_09/2021</v>
          </cell>
          <cell r="C264" t="str">
            <v>UN</v>
          </cell>
          <cell r="D264">
            <v>47.04</v>
          </cell>
        </row>
        <row r="265">
          <cell r="A265">
            <v>103141</v>
          </cell>
          <cell r="B265" t="str">
            <v>ASSENTAMENTO DE CONEXÃO COM 1 ACESSO, FERRO FUNDIDO PARA REDE DE ÁGUA, DN  250 MM, JUNTA FLANGEADA (NÃO INCLUI O FORNECIMENTO). AF_09/2021</v>
          </cell>
          <cell r="C265" t="str">
            <v>UN</v>
          </cell>
          <cell r="D265">
            <v>73.73</v>
          </cell>
        </row>
        <row r="266">
          <cell r="A266">
            <v>103142</v>
          </cell>
          <cell r="B266" t="str">
            <v>ASSENTAMENTO DE CONEXÃO COM 1 ACESSO, FERRO FUNDIDO PARA REDE DE ÁGUA, DN  300 MM, JUNTA FLANGEADA (NÃO INCLUI O FORNECIMENTO). AF_09/2021</v>
          </cell>
          <cell r="C266" t="str">
            <v>UN</v>
          </cell>
          <cell r="D266">
            <v>82.99</v>
          </cell>
        </row>
        <row r="267">
          <cell r="A267">
            <v>103143</v>
          </cell>
          <cell r="B267" t="str">
            <v>ASSENTAMENTO DE CONEXÃO COM 1 ACESSO, FERRO FUNDIDO PARA REDE DE ÁGUA, DN  350 MM, JUNTA FLANGEADA (NÃO INCLUI O FORNECIMENTO). AF_09/2021</v>
          </cell>
          <cell r="C267" t="str">
            <v>UN</v>
          </cell>
          <cell r="D267">
            <v>109.67</v>
          </cell>
        </row>
        <row r="268">
          <cell r="A268">
            <v>103144</v>
          </cell>
          <cell r="B268" t="str">
            <v>ASSENTAMENTO DE CONEXÃO COM 1 ACESSO, FERRO FUNDIDO PARA REDE DE ÁGUA, DN  400 MM, JUNTA FLANGEADA (NÃO INCLUI O FORNECIMENTO). AF_09/2021</v>
          </cell>
          <cell r="C268" t="str">
            <v>UN</v>
          </cell>
          <cell r="D268">
            <v>118.93</v>
          </cell>
        </row>
        <row r="269">
          <cell r="A269">
            <v>103145</v>
          </cell>
          <cell r="B269" t="str">
            <v>ASSENTAMENTO DE CONEXÃO COM 1 ACESSO, FERRO FUNDIDO PARA REDE DE ÁGUA, DN  450 MM, JUNTA FLANGEADA (NÃO INCLUI O FORNECIMENTO). AF_09/2021</v>
          </cell>
          <cell r="C269" t="str">
            <v>UN</v>
          </cell>
          <cell r="D269">
            <v>145.62</v>
          </cell>
        </row>
        <row r="270">
          <cell r="A270">
            <v>103146</v>
          </cell>
          <cell r="B270" t="str">
            <v>ASSENTAMENTO DE CONEXÃO COM 1 ACESSO, FERRO FUNDIDO PARA REDE DE ÁGUA, DN  500 MM, JUNTA FLANGEADA (NÃO INCLUI O FORNECIMENTO). AF_09/2021</v>
          </cell>
          <cell r="C270" t="str">
            <v>UN</v>
          </cell>
          <cell r="D270">
            <v>154.86000000000001</v>
          </cell>
        </row>
        <row r="271">
          <cell r="A271">
            <v>103147</v>
          </cell>
          <cell r="B271" t="str">
            <v>ASSENTAMENTO DE CONEXÃO COM 1 ACESSO, FERRO FUNDIDO PARA REDE DE ÁGUA, DN  600 MM, JUNTA FLANGEADA (NÃO INCLUI O FORNECIMENTO). AF_09/2021</v>
          </cell>
          <cell r="C271" t="str">
            <v>UN</v>
          </cell>
          <cell r="D271">
            <v>173.41</v>
          </cell>
        </row>
        <row r="272">
          <cell r="A272">
            <v>103148</v>
          </cell>
          <cell r="B272" t="str">
            <v>ASSENTAMENTO DE CONEXÃO COM 1 ACESSO, FERRO FUNDIDO PARA REDE DE ÁGUA, DN  700 MM, JUNTA FLANGEADA (NÃO INCLUI O FORNECIMENTO). AF_09/2021</v>
          </cell>
          <cell r="C272" t="str">
            <v>UN</v>
          </cell>
          <cell r="D272">
            <v>209.35</v>
          </cell>
        </row>
        <row r="273">
          <cell r="A273">
            <v>103149</v>
          </cell>
          <cell r="B273" t="str">
            <v>ASSENTAMENTO DE CONEXÃO COM 1 ACESSO, FERRO FUNDIDO PARA REDE DE ÁGUA, DN  800 MM, JUNTA FLANGEADA (NÃO INCLUI O FORNECIMENTO). AF_09/2021</v>
          </cell>
          <cell r="C273" t="str">
            <v>UN</v>
          </cell>
          <cell r="D273">
            <v>227.88</v>
          </cell>
        </row>
        <row r="274">
          <cell r="A274">
            <v>103150</v>
          </cell>
          <cell r="B274" t="str">
            <v>ASSENTAMENTO DE CONEXÃO COM 1 ACESSO, FERRO FUNDIDO PARA REDE DE ÁGUA, DN  900 MM, JUNTA FLANGEADA (NÃO INCLUI O FORNECIMENTO). AF_09/2021</v>
          </cell>
          <cell r="C274" t="str">
            <v>UN</v>
          </cell>
          <cell r="D274">
            <v>263.77999999999997</v>
          </cell>
        </row>
        <row r="275">
          <cell r="A275">
            <v>103151</v>
          </cell>
          <cell r="B275" t="str">
            <v>ASSENTAMENTO DE CONEXÃO COM 1 ACESSO, FERRO FUNDIDO PARA REDE DE ÁGUA, DN  1000 MM, JUNTA FLANGEADA (NÃO INCLUI O FORNECIMENTO). AF_09/2021</v>
          </cell>
          <cell r="C275" t="str">
            <v>UN</v>
          </cell>
          <cell r="D275">
            <v>282.35000000000002</v>
          </cell>
        </row>
        <row r="276">
          <cell r="A276">
            <v>103152</v>
          </cell>
          <cell r="B276" t="str">
            <v>ASSENTAMENTO DE CONEXÃO COM 1 ACESSO, FERRO FUNDIDO PARA REDE DE ÁGUA, DN  1200 MM, JUNTA FLANGEADA (NÃO INCLUI O FORNECIMENTO). AF_09/2021</v>
          </cell>
          <cell r="C276" t="str">
            <v>UN</v>
          </cell>
          <cell r="D276">
            <v>336.83</v>
          </cell>
        </row>
        <row r="277">
          <cell r="A277">
            <v>93206</v>
          </cell>
          <cell r="B277" t="str">
            <v>EXECUÇÃO DE ESCRITÓRIO EM CANTEIRO DE OBRA EM ALVENARIA, NÃO INCLUSO MOBILIÁRIO E EQUIPAMENTOS. AF_02/2016</v>
          </cell>
          <cell r="C277" t="str">
            <v>M2</v>
          </cell>
          <cell r="D277">
            <v>1096.5</v>
          </cell>
        </row>
        <row r="278">
          <cell r="A278">
            <v>93207</v>
          </cell>
          <cell r="B278" t="str">
            <v>EXECUÇÃO DE ESCRITÓRIO EM CANTEIRO DE OBRA EM CHAPA DE MADEIRA COMPENSADA, NÃO INCLUSO MOBILIÁRIO E EQUIPAMENTOS. AF_02/2016</v>
          </cell>
          <cell r="C278" t="str">
            <v>M2</v>
          </cell>
          <cell r="D278">
            <v>1114.82</v>
          </cell>
        </row>
        <row r="279">
          <cell r="A279">
            <v>93208</v>
          </cell>
          <cell r="B279" t="str">
            <v>EXECUÇÃO DE ALMOXARIFADO EM CANTEIRO DE OBRA EM CHAPA DE MADEIRA COMPENSADA, INCLUSO PRATELEIRAS. AF_02/2016</v>
          </cell>
          <cell r="C279" t="str">
            <v>M2</v>
          </cell>
          <cell r="D279">
            <v>907.35</v>
          </cell>
        </row>
        <row r="280">
          <cell r="A280">
            <v>93209</v>
          </cell>
          <cell r="B280" t="str">
            <v>EXECUÇÃO DE ALMOXARIFADO EM CANTEIRO DE OBRA EM ALVENARIA, INCLUSO PRATELEIRAS. AF_02/2016</v>
          </cell>
          <cell r="C280" t="str">
            <v>M2</v>
          </cell>
          <cell r="D280">
            <v>909.97</v>
          </cell>
        </row>
        <row r="281">
          <cell r="A281">
            <v>93210</v>
          </cell>
          <cell r="B281" t="str">
            <v>EXECUÇÃO DE REFEITÓRIO EM CANTEIRO DE OBRA EM CHAPA DE MADEIRA COMPENSADA, NÃO INCLUSO MOBILIÁRIO E EQUIPAMENTOS. AF_02/2016</v>
          </cell>
          <cell r="C281" t="str">
            <v>M2</v>
          </cell>
          <cell r="D281">
            <v>582.23</v>
          </cell>
        </row>
        <row r="282">
          <cell r="A282">
            <v>93211</v>
          </cell>
          <cell r="B282" t="str">
            <v>EXECUÇÃO DE REFEITÓRIO EM CANTEIRO DE OBRA EM ALVENARIA, NÃO INCLUSO MOBILIÁRIO E EQUIPAMENTOS. AF_02/2016</v>
          </cell>
          <cell r="C282" t="str">
            <v>M2</v>
          </cell>
          <cell r="D282">
            <v>567.13</v>
          </cell>
        </row>
        <row r="283">
          <cell r="A283">
            <v>93212</v>
          </cell>
          <cell r="B283" t="str">
            <v>EXECUÇÃO DE SANITÁRIO E VESTIÁRIO EM CANTEIRO DE OBRA EM CHAPA DE MADEIRA COMPENSADA, NÃO INCLUSO MOBILIÁRIO. AF_02/2016</v>
          </cell>
          <cell r="C283" t="str">
            <v>M2</v>
          </cell>
          <cell r="D283">
            <v>985.5</v>
          </cell>
        </row>
        <row r="284">
          <cell r="A284">
            <v>93213</v>
          </cell>
          <cell r="B284" t="str">
            <v>EXECUÇÃO DE SANITÁRIO E VESTIÁRIO EM CANTEIRO DE OBRA EM ALVENARIA, NÃO INCLUSO MOBILIÁRIO. AF_02/2016</v>
          </cell>
          <cell r="C284" t="str">
            <v>M2</v>
          </cell>
          <cell r="D284">
            <v>973.77</v>
          </cell>
        </row>
        <row r="285">
          <cell r="A285">
            <v>93214</v>
          </cell>
          <cell r="B285" t="str">
            <v>EXECUÇÃO DE RESERVATÓRIO ELEVADO DE ÁGUA (1000 LITROS) EM CANTEIRO DE OBRA, APOIADO EM ESTRUTURA DE MADEIRA. AF_02/2016</v>
          </cell>
          <cell r="C285" t="str">
            <v>UN</v>
          </cell>
          <cell r="D285">
            <v>6088.65</v>
          </cell>
        </row>
        <row r="286">
          <cell r="A286">
            <v>93243</v>
          </cell>
          <cell r="B286" t="str">
            <v>EXECUÇÃO DE RESERVATÓRIO ELEVADO DE ÁGUA (2000 LITROS) EM CANTEIRO DE OBRA, APOIADO EM ESTRUTURA DE MADEIRA. AF_02/2016</v>
          </cell>
          <cell r="C286" t="str">
            <v>UN</v>
          </cell>
          <cell r="D286">
            <v>9364.7800000000007</v>
          </cell>
        </row>
        <row r="287">
          <cell r="A287">
            <v>93582</v>
          </cell>
          <cell r="B287" t="str">
            <v>EXECUÇÃO DE CENTRAL DE ARMADURA EM CANTEIRO DE OBRA, NÃO INCLUSO MOBILIÁRIO E EQUIPAMENTOS. AF_04/2016</v>
          </cell>
          <cell r="C287" t="str">
            <v>M2</v>
          </cell>
          <cell r="D287">
            <v>271.51</v>
          </cell>
        </row>
        <row r="288">
          <cell r="A288">
            <v>93583</v>
          </cell>
          <cell r="B288" t="str">
            <v>EXECUÇÃO DE CENTRAL DE FÔRMAS, PRODUÇÃO DE ARGAMASSA OU CONCRETO EM CANTEIRO DE OBRA, NÃO INCLUSO MOBILIÁRIO E EQUIPAMENTOS. AF_04/2016</v>
          </cell>
          <cell r="C288" t="str">
            <v>M2</v>
          </cell>
          <cell r="D288">
            <v>432.57</v>
          </cell>
        </row>
        <row r="289">
          <cell r="A289">
            <v>93584</v>
          </cell>
          <cell r="B289" t="str">
            <v>EXECUÇÃO DE DEPÓSITO EM CANTEIRO DE OBRA EM CHAPA DE MADEIRA COMPENSADA, NÃO INCLUSO MOBILIÁRIO. AF_04/2016</v>
          </cell>
          <cell r="C289" t="str">
            <v>M2</v>
          </cell>
          <cell r="D289">
            <v>896.99</v>
          </cell>
        </row>
        <row r="290">
          <cell r="A290">
            <v>93585</v>
          </cell>
          <cell r="B290" t="str">
            <v>EXECUÇÃO DE GUARITA EM CANTEIRO DE OBRA EM CHAPA DE MADEIRA COMPENSADA, NÃO INCLUSO MOBILIÁRIO. AF_04/2016</v>
          </cell>
          <cell r="C290" t="str">
            <v>M2</v>
          </cell>
          <cell r="D290">
            <v>1190.45</v>
          </cell>
        </row>
        <row r="291">
          <cell r="A291">
            <v>98441</v>
          </cell>
          <cell r="B291" t="str">
            <v>PAREDE DE MADEIRA COMPENSADA PARA CONSTRUÇÃO TEMPORÁRIA EM CHAPA SIMPLES, EXTERNA, COM ÁREA LÍQUIDA MAIOR OU IGUAL A 6 M², SEM VÃO. AF_05/2018</v>
          </cell>
          <cell r="C291" t="str">
            <v>M2</v>
          </cell>
          <cell r="D291">
            <v>148.09</v>
          </cell>
        </row>
        <row r="292">
          <cell r="A292">
            <v>98442</v>
          </cell>
          <cell r="B292" t="str">
            <v>PAREDE DE MADEIRA COMPENSADA PARA CONSTRUÇÃO TEMPORÁRIA EM CHAPA SIMPLES, EXTERNA, COM ÁREA LÍQUIDA MENOR QUE 6 M², SEM VÃO. AF_05/2018</v>
          </cell>
          <cell r="C292" t="str">
            <v>M2</v>
          </cell>
          <cell r="D292">
            <v>151.06</v>
          </cell>
        </row>
        <row r="293">
          <cell r="A293">
            <v>98443</v>
          </cell>
          <cell r="B293" t="str">
            <v>PAREDE DE MADEIRA COMPENSADA PARA CONSTRUÇÃO TEMPORÁRIA EM CHAPA SIMPLES, INTERNA, COM ÁREA LÍQUIDA MAIOR OU IGUAL A 6 M², SEM VÃO. AF_05/2018</v>
          </cell>
          <cell r="C293" t="str">
            <v>M2</v>
          </cell>
          <cell r="D293">
            <v>130.19</v>
          </cell>
        </row>
        <row r="294">
          <cell r="A294">
            <v>98444</v>
          </cell>
          <cell r="B294" t="str">
            <v>PAREDE DE MADEIRA COMPENSADA PARA CONSTRUÇÃO TEMPORÁRIA EM CHAPA SIMPLES, INTERNA, COM ÁREA LÍQUIDA MENOR QUE 6 M², SEM VÃO. AF_05/2018</v>
          </cell>
          <cell r="C294" t="str">
            <v>M2</v>
          </cell>
          <cell r="D294">
            <v>132.30000000000001</v>
          </cell>
        </row>
        <row r="295">
          <cell r="A295">
            <v>98445</v>
          </cell>
          <cell r="B295" t="str">
            <v>PAREDE DE MADEIRA COMPENSADA PARA CONSTRUÇÃO TEMPORÁRIA EM CHAPA SIMPLES, EXTERNA, COM ÁREA LÍQUIDA MAIOR OU IGUAL A 6 M², COM VÃO. AF_05/2018</v>
          </cell>
          <cell r="C295" t="str">
            <v>M2</v>
          </cell>
          <cell r="D295">
            <v>178.71</v>
          </cell>
        </row>
        <row r="296">
          <cell r="A296">
            <v>98446</v>
          </cell>
          <cell r="B296" t="str">
            <v>PAREDE DE MADEIRA COMPENSADA PARA CONSTRUÇÃO TEMPORÁRIA EM CHAPA SIMPLES, EXTERNA, COM ÁREA LÍQUIDA MENOR QUE 6 M², COM VÃO. AF_05/2018</v>
          </cell>
          <cell r="C296" t="str">
            <v>M2</v>
          </cell>
          <cell r="D296">
            <v>229.15</v>
          </cell>
        </row>
        <row r="297">
          <cell r="A297">
            <v>98447</v>
          </cell>
          <cell r="B297" t="str">
            <v>PAREDE DE MADEIRA COMPENSADA PARA CONSTRUÇÃO TEMPORÁRIA EM CHAPA SIMPLES, INTERNA, COM ÁREA LÍQUIDA MAIOR OU IGUAL A 6 M², COM VÃO. AF_05/2018</v>
          </cell>
          <cell r="C297" t="str">
            <v>M2</v>
          </cell>
          <cell r="D297">
            <v>153.71</v>
          </cell>
        </row>
        <row r="298">
          <cell r="A298">
            <v>98448</v>
          </cell>
          <cell r="B298" t="str">
            <v>PAREDE DE MADEIRA COMPENSADA PARA CONSTRUÇÃO TEMPORÁRIA EM CHAPA SIMPLES, INTERNA, COM ÁREA LÍQUIDA MENOR QUE 6 M², COM VÃO. AF_05/2018</v>
          </cell>
          <cell r="C298" t="str">
            <v>M2</v>
          </cell>
          <cell r="D298">
            <v>193.17</v>
          </cell>
        </row>
        <row r="299">
          <cell r="A299">
            <v>98449</v>
          </cell>
          <cell r="B299" t="str">
            <v>PAREDE DE MADEIRA COMPENSADA PARA CONSTRUÇÃO TEMPORÁRIA EM CHAPA DUPLA, EXTERNA, COM ÁREA LÍQUIDA MAIOR OU IGUAL A 6 M², SEM VÃO. AF_05/2018</v>
          </cell>
          <cell r="C299" t="str">
            <v>M2</v>
          </cell>
          <cell r="D299">
            <v>187.19</v>
          </cell>
        </row>
        <row r="300">
          <cell r="A300">
            <v>98450</v>
          </cell>
          <cell r="B300" t="str">
            <v>PAREDE DE MADEIRA COMPENSADA PARA CONSTRUÇÃO TEMPORÁRIA EM CHAPA DUPLA, EXTERNA, COM ÁREA LÍQUIDA MENOR QUE 6 M², SEM VÃO. AF_05/2018</v>
          </cell>
          <cell r="C300" t="str">
            <v>M2</v>
          </cell>
          <cell r="D300">
            <v>191.53</v>
          </cell>
        </row>
        <row r="301">
          <cell r="A301">
            <v>98451</v>
          </cell>
          <cell r="B301" t="str">
            <v>PAREDE DE MADEIRA COMPENSADA PARA CONSTRUÇÃO TEMPORÁRIA EM CHAPA DUPLA, INTERNA, COM ÁREA LÍQUIDA MAIOR OU IGUAL A 6 M², SEM VÃO. AF_05/2018</v>
          </cell>
          <cell r="C301" t="str">
            <v>M2</v>
          </cell>
          <cell r="D301">
            <v>166.73</v>
          </cell>
        </row>
        <row r="302">
          <cell r="A302">
            <v>98452</v>
          </cell>
          <cell r="B302" t="str">
            <v>PAREDE DE MADEIRA COMPENSADA PARA CONSTRUÇÃO TEMPORÁRIA EM CHAPA DUPLA, INTERNA, COM ÁREA LÍQUIDA MENOR QUE 6 M², SEM VÃO. AF_05/2018</v>
          </cell>
          <cell r="C302" t="str">
            <v>M2</v>
          </cell>
          <cell r="D302">
            <v>169.35</v>
          </cell>
        </row>
        <row r="303">
          <cell r="A303">
            <v>98453</v>
          </cell>
          <cell r="B303" t="str">
            <v>PAREDE DE MADEIRA COMPENSADA PARA CONSTRUÇÃO TEMPORÁRIA EM CHAPA DUPLA, EXTERNA, COM ÁREA LÍQUIDA MAIOR OU IGUAL A QUE 6 M², COM VÃO. AF_05/2018</v>
          </cell>
          <cell r="C303" t="str">
            <v>M2</v>
          </cell>
          <cell r="D303">
            <v>222.95</v>
          </cell>
        </row>
        <row r="304">
          <cell r="A304">
            <v>98454</v>
          </cell>
          <cell r="B304" t="str">
            <v>PAREDE DE MADEIRA COMPENSADA PARA CONSTRUÇÃO TEMPORÁRIA EM CHAPA DUPLA, EXTERNA, COM ÁREA LÍQUIDA MENOR QUE 6 M², COM VÃO. AF_05/2018</v>
          </cell>
          <cell r="C304" t="str">
            <v>M2</v>
          </cell>
          <cell r="D304">
            <v>285.83999999999997</v>
          </cell>
        </row>
        <row r="305">
          <cell r="A305">
            <v>98455</v>
          </cell>
          <cell r="B305" t="str">
            <v>PAREDE DE MADEIRA COMPENSADA PARA CONSTRUÇÃO TEMPORÁRIA EM CHAPA DUPLA, INTERNA, COM ÁREA LÍQUIDA MAIOR OU IGUAL A 6 M², COM VÃO. AF_05/2018</v>
          </cell>
          <cell r="C305" t="str">
            <v>M2</v>
          </cell>
          <cell r="D305">
            <v>195.38</v>
          </cell>
        </row>
        <row r="306">
          <cell r="A306">
            <v>98456</v>
          </cell>
          <cell r="B306" t="str">
            <v>PAREDE DE MADEIRA COMPENSADA PARA CONSTRUÇÃO TEMPORÁRIA EM CHAPA DUPLA, INTERNA, COM ÁREA LÍQUIDA MENOR QUE 6 M², COM VÃO. AF_05/2018</v>
          </cell>
          <cell r="C306" t="str">
            <v>M2</v>
          </cell>
          <cell r="D306">
            <v>246.44</v>
          </cell>
        </row>
        <row r="307">
          <cell r="A307">
            <v>98458</v>
          </cell>
          <cell r="B307" t="str">
            <v>TAPUME COM COMPENSADO DE MADEIRA. AF_05/2018</v>
          </cell>
          <cell r="C307" t="str">
            <v>M2</v>
          </cell>
          <cell r="D307">
            <v>142.99</v>
          </cell>
        </row>
        <row r="308">
          <cell r="A308">
            <v>98459</v>
          </cell>
          <cell r="B308" t="str">
            <v>TAPUME COM TELHA METÁLICA. AF_05/2018</v>
          </cell>
          <cell r="C308" t="str">
            <v>M2</v>
          </cell>
          <cell r="D308">
            <v>127.45</v>
          </cell>
        </row>
        <row r="309">
          <cell r="A309">
            <v>98460</v>
          </cell>
          <cell r="B309" t="str">
            <v>PISO PARA CONSTRUÇÃO TEMPORÁRIA EM MADEIRA, SEM REAPROVEITAMENTO. AF_05/2018</v>
          </cell>
          <cell r="C309" t="str">
            <v>M2</v>
          </cell>
          <cell r="D309">
            <v>175.55</v>
          </cell>
        </row>
        <row r="310">
          <cell r="A310">
            <v>98461</v>
          </cell>
          <cell r="B310" t="str">
            <v>ESTRUTURA DE MADEIRA PROVISÓRIA PARA SUPORTE DE CAIXA D ÁGUA ELEVADA DE 1000 LITROS. AF_05/2018_P</v>
          </cell>
          <cell r="C310" t="str">
            <v>UN</v>
          </cell>
          <cell r="D310">
            <v>5260.31</v>
          </cell>
        </row>
        <row r="311">
          <cell r="A311">
            <v>98462</v>
          </cell>
          <cell r="B311" t="str">
            <v>ESTRUTURA DE MADEIRA PROVISÓRIA PARA SUPORTE DE CAIXA D ÁGUA ELEVADA DE 3000 LITROS. AF_05/2018_P</v>
          </cell>
          <cell r="C311" t="str">
            <v>UN</v>
          </cell>
          <cell r="D311">
            <v>7965.25</v>
          </cell>
        </row>
        <row r="312">
          <cell r="A312">
            <v>5631</v>
          </cell>
          <cell r="B312" t="str">
            <v>ESCAVADEIRA HIDRÁULICA SOBRE ESTEIRAS, CAÇAMBA 0,80 M3, PESO OPERACIONAL 17 T, POTENCIA BRUTA 111 HP - CHP DIURNO. AF_06/2014</v>
          </cell>
          <cell r="C312" t="str">
            <v>CHP</v>
          </cell>
          <cell r="D312">
            <v>175.1</v>
          </cell>
        </row>
        <row r="313">
          <cell r="A313">
            <v>5678</v>
          </cell>
          <cell r="B313" t="str">
            <v>RETROESCAVADEIRA SOBRE RODAS COM CARREGADEIRA, TRAÇÃO 4X4, POTÊNCIA LÍQ. 88 HP, CAÇAMBA CARREG. CAP. MÍN. 1 M3, CAÇAMBA RETRO CAP. 0,26 M3, PESO OPERACIONAL MÍN. 6.674 KG, PROFUNDIDADE ESCAVAÇÃO MÁX. 4,37 M - CHP DIURNO. AF_06/2014</v>
          </cell>
          <cell r="C313" t="str">
            <v>CHP</v>
          </cell>
          <cell r="D313">
            <v>122.06</v>
          </cell>
        </row>
        <row r="314">
          <cell r="A314">
            <v>5680</v>
          </cell>
          <cell r="B314" t="str">
            <v>RETROESCAVADEIRA SOBRE RODAS COM CARREGADEIRA, TRAÇÃO 4X2, POTÊNCIA LÍQ. 79 HP, CAÇAMBA CARREG. CAP. MÍN. 1 M3, CAÇAMBA RETRO CAP. 0,20 M3, PESO OPERACIONAL MÍN. 6.570 KG, PROFUNDIDADE ESCAVAÇÃO MÁX. 4,37 M - CHP DIURNO. AF_06/2014</v>
          </cell>
          <cell r="C314" t="str">
            <v>CHP</v>
          </cell>
          <cell r="D314">
            <v>113.36</v>
          </cell>
        </row>
        <row r="315">
          <cell r="A315">
            <v>5684</v>
          </cell>
          <cell r="B315" t="str">
            <v>ROLO COMPACTADOR VIBRATÓRIO DE UM CILINDRO AÇO LISO, POTÊNCIA 80 HP, PESO OPERACIONAL MÁXIMO 8,1 T, IMPACTO DINÂMICO 16,15 / 9,5 T, LARGURA DE TRABALHO 1,68 M - CHP DIURNO. AF_06/2014</v>
          </cell>
          <cell r="C315" t="str">
            <v>CHP</v>
          </cell>
          <cell r="D315">
            <v>140.44999999999999</v>
          </cell>
        </row>
        <row r="316">
          <cell r="A316">
            <v>5689</v>
          </cell>
          <cell r="B316" t="str">
            <v>GRADE DE DISCO CONTROLE REMOTO REBOCÁVEL, COM 24 DISCOS 24 X 6 MM COM PNEUS PARA TRANSPORTE - CHP DIURNO. AF_06/2014</v>
          </cell>
          <cell r="C316" t="str">
            <v>CHP</v>
          </cell>
          <cell r="D316">
            <v>7.55</v>
          </cell>
        </row>
        <row r="317">
          <cell r="A317">
            <v>5795</v>
          </cell>
          <cell r="B317" t="str">
            <v>MARTELETE OU ROMPEDOR PNEUMÁTICO MANUAL, 28 KG, COM SILENCIADOR - CHP DIURNO. AF_07/2016</v>
          </cell>
          <cell r="C317" t="str">
            <v>CHP</v>
          </cell>
          <cell r="D317">
            <v>24.16</v>
          </cell>
        </row>
        <row r="318">
          <cell r="A318">
            <v>5811</v>
          </cell>
          <cell r="B318" t="str">
            <v>CAMINHÃO BASCULANTE 6 M3, PESO BRUTO TOTAL 16.000 KG, CARGA ÚTIL MÁXIMA 13.071 KG, DISTÂNCIA ENTRE EIXOS 4,80 M, POTÊNCIA 230 CV INCLUSIVE CAÇAMBA METÁLICA - CHP DIURNO. AF_06/2014</v>
          </cell>
          <cell r="C318" t="str">
            <v>CHP</v>
          </cell>
          <cell r="D318">
            <v>173.36</v>
          </cell>
        </row>
        <row r="319">
          <cell r="A319">
            <v>5823</v>
          </cell>
          <cell r="B319" t="str">
            <v>USINA DE CONCRETO FIXA, CAPACIDADE NOMINAL DE 90 A 120 M3/H, SEM SILO - CHP DIURNO. AF_07/2016</v>
          </cell>
          <cell r="C319" t="str">
            <v>CHP</v>
          </cell>
          <cell r="D319">
            <v>197.3</v>
          </cell>
        </row>
        <row r="320">
          <cell r="A320">
            <v>5824</v>
          </cell>
          <cell r="B320" t="str">
            <v>CAMINHÃO TOCO, PBT 16.000 KG, CARGA ÚTIL MÁX. 10.685 KG, DIST. ENTRE EIXOS 4,8 M, POTÊNCIA 189 CV, INCLUSIVE CARROCERIA FIXA ABERTA DE MADEIRA P/ TRANSPORTE GERAL DE CARGA SECA, DIMEN. APROX. 2,5 X 7,00 X 0,50 M - CHP DIURNO. AF_06/2014</v>
          </cell>
          <cell r="C320" t="str">
            <v>CHP</v>
          </cell>
          <cell r="D320">
            <v>165.36</v>
          </cell>
        </row>
        <row r="321">
          <cell r="A321">
            <v>5835</v>
          </cell>
          <cell r="B321" t="str">
            <v>VIBROACABADORA DE ASFALTO SOBRE ESTEIRAS, LARGURA DE PAVIMENTAÇÃO 1,90 M A 5,30 M, POTÊNCIA 105 HP CAPACIDADE 450 T/H - CHP DIURNO. AF_11/2014</v>
          </cell>
          <cell r="C321" t="str">
            <v>CHP</v>
          </cell>
          <cell r="D321">
            <v>413.99</v>
          </cell>
        </row>
        <row r="322">
          <cell r="A322">
            <v>5839</v>
          </cell>
          <cell r="B322" t="str">
            <v>VASSOURA MECÂNICA REBOCÁVEL COM ESCOVA CILÍNDRICA, LARGURA ÚTIL DE VARRIMENTO DE 2,44 M - CHP DIURNO. AF_06/2014</v>
          </cell>
          <cell r="C322" t="str">
            <v>CHP</v>
          </cell>
          <cell r="D322">
            <v>11.36</v>
          </cell>
        </row>
        <row r="323">
          <cell r="A323">
            <v>5843</v>
          </cell>
          <cell r="B323" t="str">
            <v>TRATOR DE PNEUS, POTÊNCIA 122 CV, TRAÇÃO 4X4, PESO COM LASTRO DE 4.510 KG - CHP DIURNO. AF_06/2014</v>
          </cell>
          <cell r="C323" t="str">
            <v>CHP</v>
          </cell>
          <cell r="D323">
            <v>213.71</v>
          </cell>
        </row>
        <row r="324">
          <cell r="A324">
            <v>5847</v>
          </cell>
          <cell r="B324" t="str">
            <v>TRATOR DE ESTEIRAS, POTÊNCIA 170 HP, PESO OPERACIONAL 19 T, CAÇAMBA 5,2 M3 - CHP DIURNO. AF_06/2014</v>
          </cell>
          <cell r="C324" t="str">
            <v>CHP</v>
          </cell>
          <cell r="D324">
            <v>223.07</v>
          </cell>
        </row>
        <row r="325">
          <cell r="A325">
            <v>5851</v>
          </cell>
          <cell r="B325" t="str">
            <v>TRATOR DE ESTEIRAS, POTÊNCIA 150 HP, PESO OPERACIONAL 16,7 T, COM RODA MOTRIZ ELEVADA E LÂMINA 3,18 M3 - CHP DIURNO. AF_06/2014</v>
          </cell>
          <cell r="C325" t="str">
            <v>CHP</v>
          </cell>
          <cell r="D325">
            <v>212.66</v>
          </cell>
        </row>
        <row r="326">
          <cell r="A326">
            <v>5855</v>
          </cell>
          <cell r="B326" t="str">
            <v>TRATOR DE ESTEIRAS, POTÊNCIA 347 HP, PESO OPERACIONAL 38,5 T, COM LÂMINA 8,70 M3 - CHP DIURNO. AF_06/2014</v>
          </cell>
          <cell r="C326" t="str">
            <v>CHP</v>
          </cell>
          <cell r="D326">
            <v>557.11</v>
          </cell>
        </row>
        <row r="327">
          <cell r="A327">
            <v>5863</v>
          </cell>
          <cell r="B327" t="str">
            <v>ROLO COMPACTADOR VIBRATÓRIO REBOCÁVEL, CILINDRO DE AÇO LISO, POTÊNCIA DE TRAÇÃO DE 65 CV, PESO 4,7 T, IMPACTO DINÂMICO 18,3 T, LARGURA DE TRABALHO 1,67 M - CHP DIURNO. AF_02/2016</v>
          </cell>
          <cell r="C327" t="str">
            <v>CHP</v>
          </cell>
          <cell r="D327">
            <v>20.170000000000002</v>
          </cell>
        </row>
        <row r="328">
          <cell r="A328">
            <v>5867</v>
          </cell>
          <cell r="B328" t="str">
            <v>ROLO COMPACTADOR VIBRATÓRIO TANDEM AÇO LISO, POTÊNCIA 58 HP, PESO SEM/COM LASTRO 6,5 / 9,4 T, LARGURA DE TRABALHO 1,2 M - CHP DIURNO. AF_06/2014</v>
          </cell>
          <cell r="C328" t="str">
            <v>CHP</v>
          </cell>
          <cell r="D328">
            <v>141.80000000000001</v>
          </cell>
        </row>
        <row r="329">
          <cell r="A329">
            <v>5875</v>
          </cell>
          <cell r="B329" t="str">
            <v>RETROESCAVADEIRA SOBRE RODAS COM CARREGADEIRA, TRAÇÃO 4X4, POTÊNCIA LÍQ. 72 HP, CAÇAMBA CARREG. CAP. MÍN. 0,79 M3, CAÇAMBA RETRO CAP. 0,18 M3, PESO OPERACIONAL MÍN. 7.140 KG, PROFUNDIDADE ESCAVAÇÃO MÁX. 4,50 M - CHP DIURNO. AF_06/2014</v>
          </cell>
          <cell r="C329" t="str">
            <v>CHP</v>
          </cell>
          <cell r="D329">
            <v>113.25</v>
          </cell>
        </row>
        <row r="330">
          <cell r="A330">
            <v>5879</v>
          </cell>
          <cell r="B330" t="str">
            <v>ROLO COMPACTADOR VIBRATÓRIO PÉ DE CARNEIRO, OPERADO POR CONTROLE REMOTO, POTÊNCIA 12,5 KW, PESO OPERACIONAL 1,675 T, LARGURA DE TRABALHO 0,85 M - CHP DIURNO. AF_02/2016</v>
          </cell>
          <cell r="C330" t="str">
            <v>CHP</v>
          </cell>
          <cell r="D330">
            <v>125.09</v>
          </cell>
        </row>
        <row r="331">
          <cell r="A331">
            <v>5882</v>
          </cell>
          <cell r="B331" t="str">
            <v>USINA DE LAMA ASFÁLTICA, PROD 30 A 50 T/H, SILO DE AGREGADO 7 M3, RESERVATÓRIOS PARA EMULSÃO E ÁGUA DE 2,3 M3 CADA, MISTURADOR TIPO PUG MILL A SER MONTADO SOBRE CAMINHÃO - CHP DIURNO. AF_10/2014</v>
          </cell>
          <cell r="C331" t="str">
            <v>CHP</v>
          </cell>
          <cell r="D331">
            <v>109.64</v>
          </cell>
        </row>
        <row r="332">
          <cell r="A332">
            <v>5890</v>
          </cell>
          <cell r="B332" t="str">
            <v>CAMINHÃO TOCO, PESO BRUTO TOTAL 14.300 KG, CARGA ÚTIL MÁXIMA 9590 KG, DISTÂNCIA ENTRE EIXOS 4,76 M, POTÊNCIA 185 CV (NÃO INCLUI CARROCERIA) - CHP DIURNO. AF_06/2014</v>
          </cell>
          <cell r="C332" t="str">
            <v>CHP</v>
          </cell>
          <cell r="D332">
            <v>166.86</v>
          </cell>
        </row>
        <row r="333">
          <cell r="A333">
            <v>5894</v>
          </cell>
          <cell r="B333" t="str">
            <v>CAMINHÃO TOCO, PESO BRUTO TOTAL 16.000 KG, CARGA ÚTIL MÁXIMA DE 10.685 KG, DISTÂNCIA ENTRE EIXOS 4,80 M, POTÊNCIA 189 CV EXCLUSIVE CARROCERIA - CHP DIURNO. AF_06/2014</v>
          </cell>
          <cell r="C333" t="str">
            <v>CHP</v>
          </cell>
          <cell r="D333">
            <v>162.44</v>
          </cell>
        </row>
        <row r="334">
          <cell r="A334">
            <v>5901</v>
          </cell>
          <cell r="B334" t="str">
            <v>CAMINHÃO PIPA 10.000 L TRUCADO, PESO BRUTO TOTAL 23.000 KG, CARGA ÚTIL MÁXIMA 15.935 KG, DISTÂNCIA ENTRE EIXOS 4,8 M, POTÊNCIA 230 CV, INCLUSIVE TANQUE DE AÇO PARA TRANSPORTE DE ÁGUA - CHP DIURNO. AF_06/2014</v>
          </cell>
          <cell r="C334" t="str">
            <v>CHP</v>
          </cell>
          <cell r="D334">
            <v>255.18</v>
          </cell>
        </row>
        <row r="335">
          <cell r="A335">
            <v>5909</v>
          </cell>
          <cell r="B335" t="str">
            <v>ESPARGIDOR DE ASFALTO PRESSURIZADO COM TANQUE DE 2500 L, REBOCÁVEL COM MOTOR A GASOLINA POTÊNCIA 3,4 HP - CHP DIURNO. AF_07/2014</v>
          </cell>
          <cell r="C335" t="str">
            <v>CHP</v>
          </cell>
          <cell r="D335">
            <v>32.68</v>
          </cell>
        </row>
        <row r="336">
          <cell r="A336">
            <v>5921</v>
          </cell>
          <cell r="B336" t="str">
            <v>GRADE DE DISCO REBOCÁVEL COM 20 DISCOS 24" X 6 MM COM PNEUS PARA TRANSPORTE - CHP DIURNO. AF_06/2014</v>
          </cell>
          <cell r="C336" t="str">
            <v>CHP</v>
          </cell>
          <cell r="D336">
            <v>5.92</v>
          </cell>
        </row>
        <row r="337">
          <cell r="A337">
            <v>5928</v>
          </cell>
          <cell r="B337" t="str">
            <v>GUINDAUTO HIDRÁULICO, CAPACIDADE MÁXIMA DE CARGA 6200 KG, MOMENTO MÁXIMO DE CARGA 11,7 TM, ALCANCE MÁXIMO HORIZONTAL 9,70 M, INCLUSIVE CAMINHÃO TOCO PBT 16.000 KG, POTÊNCIA DE 189 CV - CHP DIURNO. AF_06/2014</v>
          </cell>
          <cell r="C337" t="str">
            <v>CHP</v>
          </cell>
          <cell r="D337">
            <v>210.7</v>
          </cell>
        </row>
        <row r="338">
          <cell r="A338">
            <v>5932</v>
          </cell>
          <cell r="B338" t="str">
            <v>MOTONIVELADORA POTÊNCIA BÁSICA LÍQUIDA (PRIMEIRA MARCHA) 125 HP, PESO BRUTO 13032 KG, LARGURA DA LÂMINA DE 3,7 M - CHP DIURNO. AF_06/2014</v>
          </cell>
          <cell r="C338" t="str">
            <v>CHP</v>
          </cell>
          <cell r="D338">
            <v>201.54</v>
          </cell>
        </row>
        <row r="339">
          <cell r="A339">
            <v>5940</v>
          </cell>
          <cell r="B339" t="str">
            <v>PÁ CARREGADEIRA SOBRE RODAS, POTÊNCIA LÍQUIDA 128 HP, CAPACIDADE DA CAÇAMBA 1,7 A 2,8 M3, PESO OPERACIONAL 11632 KG - CHP DIURNO. AF_06/2014</v>
          </cell>
          <cell r="C339" t="str">
            <v>CHP</v>
          </cell>
          <cell r="D339">
            <v>170.68</v>
          </cell>
        </row>
        <row r="340">
          <cell r="A340">
            <v>5944</v>
          </cell>
          <cell r="B340" t="str">
            <v>PÁ CARREGADEIRA SOBRE RODAS, POTÊNCIA 197 HP, CAPACIDADE DA CAÇAMBA 2,5 A 3,5 M3, PESO OPERACIONAL 18338 KG - CHP DIURNO. AF_06/2014</v>
          </cell>
          <cell r="C340" t="str">
            <v>CHP</v>
          </cell>
          <cell r="D340">
            <v>191.36</v>
          </cell>
        </row>
        <row r="341">
          <cell r="A341">
            <v>5953</v>
          </cell>
          <cell r="B341" t="str">
            <v>COMPRESSOR DE AR REBOCÁVEL, VAZÃO 189 PCM, PRESSÃO EFETIVA DE TRABALHO 102 PSI, MOTOR DIESEL, POTÊNCIA 63 CV - CHP DIURNO. AF_06/2015</v>
          </cell>
          <cell r="C341" t="str">
            <v>CHP</v>
          </cell>
          <cell r="D341">
            <v>49.84</v>
          </cell>
        </row>
        <row r="342">
          <cell r="A342">
            <v>6259</v>
          </cell>
          <cell r="B342" t="str">
            <v>CAMINHÃO PIPA 6.000 L, PESO BRUTO TOTAL 13.000 KG, DISTÂNCIA ENTRE EIXOS 4,80 M, POTÊNCIA 189 CV INCLUSIVE TANQUE DE AÇO PARA TRANSPORTE DE ÁGUA, CAPACIDADE 6 M3 - CHP DIURNO. AF_06/2014</v>
          </cell>
          <cell r="C342" t="str">
            <v>CHP</v>
          </cell>
          <cell r="D342">
            <v>211.53</v>
          </cell>
        </row>
        <row r="343">
          <cell r="A343">
            <v>6879</v>
          </cell>
          <cell r="B343" t="str">
            <v>ROLO COMPACTADOR DE PNEUS ESTÁTICO, PRESSÃO VARIÁVEL, POTÊNCIA 111 HP, PESO SEM/COM LASTRO 9,5 / 26 T, LARGURA DE TRABALHO 1,90 M - CHP DIURNO. AF_07/2014</v>
          </cell>
          <cell r="C343" t="str">
            <v>CHP</v>
          </cell>
          <cell r="D343">
            <v>184.54</v>
          </cell>
        </row>
        <row r="344">
          <cell r="A344">
            <v>7030</v>
          </cell>
          <cell r="B344" t="str">
            <v>TANQUE DE ASFALTO ESTACIONÁRIO COM SERPENTINA, CAPACIDADE 30.000 L - CHP DIURNO. AF_06/2014</v>
          </cell>
          <cell r="C344" t="str">
            <v>CHP</v>
          </cell>
          <cell r="D344">
            <v>203.43</v>
          </cell>
        </row>
        <row r="345">
          <cell r="A345">
            <v>7042</v>
          </cell>
          <cell r="B345" t="str">
            <v>MOTOBOMBA TRASH (PARA ÁGUA SUJA) AUTO ESCORVANTE, MOTOR GASOLINA DE 6,41 HP, DIÂMETROS DE SUCÇÃO X RECALQUE: 3" X 3", HM/Q = 10 MCA / 60 M3/H A 23 MCA / 0 M3/H - CHP DIURNO. AF_10/2014</v>
          </cell>
          <cell r="C345" t="str">
            <v>CHP</v>
          </cell>
          <cell r="D345">
            <v>11.33</v>
          </cell>
        </row>
        <row r="346">
          <cell r="A346">
            <v>7049</v>
          </cell>
          <cell r="B346" t="str">
            <v>ROLO COMPACTADOR PE DE CARNEIRO VIBRATORIO, POTENCIA 125 HP, PESO OPERACIONAL SEM/COM LASTRO 11,95 / 13,30 T, IMPACTO DINAMICO 38,5 / 22,5 T, LARGURA DE TRABALHO 2,15 M - CHP DIURNO. AF_06/2014</v>
          </cell>
          <cell r="C346" t="str">
            <v>CHP</v>
          </cell>
          <cell r="D346">
            <v>194.64</v>
          </cell>
        </row>
        <row r="347">
          <cell r="A347">
            <v>67826</v>
          </cell>
          <cell r="B347" t="str">
            <v>CAMINHÃO BASCULANTE 6 M3 TOCO, PESO BRUTO TOTAL 16.000 KG, CARGA ÚTIL MÁXIMA 11.130 KG, DISTÂNCIA ENTRE EIXOS 5,36 M, POTÊNCIA 185 CV, INCLUSIVE CAÇAMBA METÁLICA - CHP DIURNO. AF_06/2014</v>
          </cell>
          <cell r="C347" t="str">
            <v>CHP</v>
          </cell>
          <cell r="D347">
            <v>153.15</v>
          </cell>
        </row>
        <row r="348">
          <cell r="A348">
            <v>73417</v>
          </cell>
          <cell r="B348" t="str">
            <v>GRUPO GERADOR ESTACIONÁRIO, MOTOR DIESEL POTÊNCIA 170 KVA - CHP DIURNO. AF_02/2016</v>
          </cell>
          <cell r="C348" t="str">
            <v>CHP</v>
          </cell>
          <cell r="D348">
            <v>166.49</v>
          </cell>
        </row>
        <row r="349">
          <cell r="A349">
            <v>73436</v>
          </cell>
          <cell r="B349" t="str">
            <v>ROLO COMPACTADOR VIBRATÓRIO PÉ DE CARNEIRO PARA SOLOS, POTÊNCIA 80 HP, PESO OPERACIONAL SEM/COM LASTRO 7,4 / 8,8 T, LARGURA DE TRABALHO 1,68 M - CHP DIURNO. AF_02/2016</v>
          </cell>
          <cell r="C349" t="str">
            <v>CHP</v>
          </cell>
          <cell r="D349">
            <v>189.46</v>
          </cell>
        </row>
        <row r="350">
          <cell r="A350">
            <v>73467</v>
          </cell>
          <cell r="B350" t="str">
            <v>CAMINHÃO TOCO, PBT 14.300 KG, CARGA ÚTIL MÁX. 9.710 KG, DIST. ENTRE EIXOS 3,56 M, POTÊNCIA 185 CV, INCLUSIVE CARROCERIA FIXA ABERTA DE MADEIRA P/ TRANSPORTE GERAL DE CARGA SECA, DIMEN. APROX. 2,50 X 6,50 X 0,50 M - CHP DIURNO. AF_06/2014</v>
          </cell>
          <cell r="C350" t="str">
            <v>CHP</v>
          </cell>
          <cell r="D350">
            <v>141.61000000000001</v>
          </cell>
        </row>
        <row r="351">
          <cell r="A351">
            <v>73536</v>
          </cell>
          <cell r="B351" t="str">
            <v>MOTOBOMBA CENTRÍFUGA, MOTOR A GASOLINA, POTÊNCIA 5,42 HP, BOCAIS 1 1/2" X 1", DIÂMETRO ROTOR 143 MM HM/Q = 6 MCA / 16,8 M3/H A 38 MCA / 6,6 M3/H - CHP DIURNO. AF_06/2014</v>
          </cell>
          <cell r="C351" t="str">
            <v>CHP</v>
          </cell>
          <cell r="D351">
            <v>9.6</v>
          </cell>
        </row>
        <row r="352">
          <cell r="A352">
            <v>83362</v>
          </cell>
          <cell r="B352" t="str">
            <v>ESPARGIDOR DE ASFALTO PRESSURIZADO, TANQUE 6 M3 COM ISOLAÇÃO TÉRMICA, AQUECIDO COM 2 MAÇARICOS, COM BARRA ESPARGIDORA 3,60 M, MONTADO SOBRE CAMINHÃO  TOCO, PBT 14.300 KG, POTÊNCIA 185 CV - CHP DIURNO. AF_08/2015</v>
          </cell>
          <cell r="C352" t="str">
            <v>CHP</v>
          </cell>
          <cell r="D352">
            <v>255.75</v>
          </cell>
        </row>
        <row r="353">
          <cell r="A353">
            <v>83765</v>
          </cell>
          <cell r="B353" t="str">
            <v>GRUPO DE SOLDAGEM COM GERADOR A DIESEL 60 CV PARA SOLDA ELÉTRICA, SOBRE 04 RODAS, COM MOTOR 4 CILINDROS 600 A - CHP DIURNO. AF_02/2016</v>
          </cell>
          <cell r="C353" t="str">
            <v>CHP</v>
          </cell>
          <cell r="D353">
            <v>96.35</v>
          </cell>
        </row>
        <row r="354">
          <cell r="A354">
            <v>87445</v>
          </cell>
          <cell r="B354" t="str">
            <v>BETONEIRA CAPACIDADE NOMINAL 400 L, CAPACIDADE DE MISTURA 310 L, MOTOR A DIESEL POTÊNCIA 5,0 HP, SEM CARREGADOR - CHP DIURNO. AF_06/2014</v>
          </cell>
          <cell r="C354" t="str">
            <v>CHP</v>
          </cell>
          <cell r="D354">
            <v>4.62</v>
          </cell>
        </row>
        <row r="355">
          <cell r="A355">
            <v>88386</v>
          </cell>
          <cell r="B355" t="str">
            <v>MISTURADOR DE ARGAMASSA, EIXO HORIZONTAL, CAPACIDADE DE MISTURA 300 KG, MOTOR ELÉTRICO POTÊNCIA 5 CV - CHP DIURNO. AF_06/2014</v>
          </cell>
          <cell r="C355" t="str">
            <v>CHP</v>
          </cell>
          <cell r="D355">
            <v>4.12</v>
          </cell>
        </row>
        <row r="356">
          <cell r="A356">
            <v>88393</v>
          </cell>
          <cell r="B356" t="str">
            <v>MISTURADOR DE ARGAMASSA, EIXO HORIZONTAL, CAPACIDADE DE MISTURA 600 KG, MOTOR ELÉTRICO POTÊNCIA 7,5 CV - CHP DIURNO. AF_06/2014</v>
          </cell>
          <cell r="C356" t="str">
            <v>CHP</v>
          </cell>
          <cell r="D356">
            <v>5.55</v>
          </cell>
        </row>
        <row r="357">
          <cell r="A357">
            <v>88399</v>
          </cell>
          <cell r="B357" t="str">
            <v>MISTURADOR DE ARGAMASSA, EIXO HORIZONTAL, CAPACIDADE DE MISTURA 160 KG, MOTOR ELÉTRICO POTÊNCIA 3 CV - CHP DIURNO. AF_06/2014</v>
          </cell>
          <cell r="C357" t="str">
            <v>CHP</v>
          </cell>
          <cell r="D357">
            <v>3.16</v>
          </cell>
        </row>
        <row r="358">
          <cell r="A358">
            <v>88418</v>
          </cell>
          <cell r="B358" t="str">
            <v>PROJETOR DE ARGAMASSA, CAPACIDADE DE PROJEÇÃO 1,5 M3/H, ALCANCE DE 30 ATÉ 60 M, MOTOR ELÉTRICO POTÊNCIA 7,5 HP - CHP DIURNO. AF_06/2014</v>
          </cell>
          <cell r="C358" t="str">
            <v>CHP</v>
          </cell>
          <cell r="D358">
            <v>14.75</v>
          </cell>
        </row>
        <row r="359">
          <cell r="A359">
            <v>88433</v>
          </cell>
          <cell r="B359" t="str">
            <v>PROJETOR DE ARGAMASSA, CAPACIDADE DE PROJEÇÃO 2 M3/H, ALCANCE ATÉ 50 M, MOTOR ELÉTRICO POTÊNCIA 7,5 HP - CHP DIURNO. AF_06/2014</v>
          </cell>
          <cell r="C359" t="str">
            <v>CHP</v>
          </cell>
          <cell r="D359">
            <v>18.52</v>
          </cell>
        </row>
        <row r="360">
          <cell r="A360">
            <v>88830</v>
          </cell>
          <cell r="B360" t="str">
            <v>BETONEIRA CAPACIDADE NOMINAL DE 400 L, CAPACIDADE DE MISTURA 280 L, MOTOR ELÉTRICO TRIFÁSICO POTÊNCIA DE 2 CV, SEM CARREGADOR - CHP DIURNO. AF_10/2014</v>
          </cell>
          <cell r="C360" t="str">
            <v>CHP</v>
          </cell>
          <cell r="D360">
            <v>1.5</v>
          </cell>
        </row>
        <row r="361">
          <cell r="A361">
            <v>88843</v>
          </cell>
          <cell r="B361" t="str">
            <v>TRATOR DE ESTEIRAS, POTÊNCIA 125 HP, PESO OPERACIONAL 12,9 T, COM LÂMINA 2,7 M3 - CHP DIURNO. AF_10/2014</v>
          </cell>
          <cell r="C361" t="str">
            <v>CHP</v>
          </cell>
          <cell r="D361">
            <v>178.92</v>
          </cell>
        </row>
        <row r="362">
          <cell r="A362">
            <v>88907</v>
          </cell>
          <cell r="B362" t="str">
            <v>ESCAVADEIRA HIDRÁULICA SOBRE ESTEIRAS, CAÇAMBA 1,20 M3, PESO OPERACIONAL 21 T, POTÊNCIA BRUTA 155 HP - CHP DIURNO. AF_06/2014</v>
          </cell>
          <cell r="C362" t="str">
            <v>CHP</v>
          </cell>
          <cell r="D362">
            <v>207.65</v>
          </cell>
        </row>
        <row r="363">
          <cell r="A363">
            <v>89021</v>
          </cell>
          <cell r="B363" t="str">
            <v>BOMBA SUBMERSÍVEL ELÉTRICA TRIFÁSICA, POTÊNCIA 2,96 HP, Ø ROTOR 144 MM SEMI-ABERTO, BOCAL DE SAÍDA Ø 2, HM/Q = 2 MCA / 38,8 M3/H A 28 MCA / 5 M3/H - CHP DIURNO. AF_06/2014</v>
          </cell>
          <cell r="C363" t="str">
            <v>CHP</v>
          </cell>
          <cell r="D363">
            <v>1.92</v>
          </cell>
        </row>
        <row r="364">
          <cell r="A364">
            <v>89028</v>
          </cell>
          <cell r="B364" t="str">
            <v>TANQUE DE ASFALTO ESTACIONÁRIO COM MAÇARICO, CAPACIDADE 20.000 L - CHP DIURNO. AF_06/2014</v>
          </cell>
          <cell r="C364" t="str">
            <v>CHP</v>
          </cell>
          <cell r="D364">
            <v>187.78</v>
          </cell>
        </row>
        <row r="365">
          <cell r="A365">
            <v>89032</v>
          </cell>
          <cell r="B365" t="str">
            <v>TRATOR DE ESTEIRAS, POTÊNCIA 100 HP, PESO OPERACIONAL 9,4 T, COM LÂMINA 2,19 M3 - CHP DIURNO. AF_06/2014</v>
          </cell>
          <cell r="C365" t="str">
            <v>CHP</v>
          </cell>
          <cell r="D365">
            <v>161.36000000000001</v>
          </cell>
        </row>
        <row r="366">
          <cell r="A366">
            <v>89035</v>
          </cell>
          <cell r="B366" t="str">
            <v>TRATOR DE PNEUS, POTÊNCIA 85 CV, TRAÇÃO 4X4, PESO COM LASTRO DE 4.675 KG - CHP DIURNO. AF_06/2014</v>
          </cell>
          <cell r="C366" t="str">
            <v>CHP</v>
          </cell>
          <cell r="D366">
            <v>158.16999999999999</v>
          </cell>
        </row>
        <row r="367">
          <cell r="A367">
            <v>89225</v>
          </cell>
          <cell r="B367" t="str">
            <v>BETONEIRA CAPACIDADE NOMINAL DE 600 L, CAPACIDADE DE MISTURA 360 L, MOTOR ELÉTRICO TRIFÁSICO POTÊNCIA DE 4 CV, SEM CARREGADOR - CHP DIURNO. AF_11/2014</v>
          </cell>
          <cell r="C367" t="str">
            <v>CHP</v>
          </cell>
          <cell r="D367">
            <v>4.37</v>
          </cell>
        </row>
        <row r="368">
          <cell r="A368">
            <v>89234</v>
          </cell>
          <cell r="B368" t="str">
            <v>FRESADORA DE ASFALTO A FRIO SOBRE RODAS, LARGURA FRESAGEM DE 1,0 M, POTÊNCIA 208 HP - CHP DIURNO. AF_11/2014</v>
          </cell>
          <cell r="C368" t="str">
            <v>CHP</v>
          </cell>
          <cell r="D368">
            <v>628.24</v>
          </cell>
        </row>
        <row r="369">
          <cell r="A369">
            <v>89242</v>
          </cell>
          <cell r="B369" t="str">
            <v>FRESADORA DE ASFALTO A FRIO SOBRE RODAS, LARGURA FRESAGEM DE 2,0 M, POTÊNCIA 550 HP - CHP DIURNO. AF_11/2014</v>
          </cell>
          <cell r="C369" t="str">
            <v>CHP</v>
          </cell>
          <cell r="D369">
            <v>1476.07</v>
          </cell>
        </row>
        <row r="370">
          <cell r="A370">
            <v>89250</v>
          </cell>
          <cell r="B370" t="str">
            <v>RECICLADORA DE ASFALTO A FRIO SOBRE RODAS, LARGURA FRESAGEM DE 2,0 M, POTÊNCIA 422 HP - CHP DIURNO. AF_11/2014</v>
          </cell>
          <cell r="C370" t="str">
            <v>CHP</v>
          </cell>
          <cell r="D370">
            <v>1279.79</v>
          </cell>
        </row>
        <row r="371">
          <cell r="A371">
            <v>89257</v>
          </cell>
          <cell r="B371" t="str">
            <v>VIBROACABADORA DE ASFALTO SOBRE ESTEIRAS, LARGURA DE PAVIMENTAÇÃO 2,13 M A 4,55 M, POTÊNCIA 100 HP CAPACIDADE 400 T/H - CHP DIURNO. AF_11/2014</v>
          </cell>
          <cell r="C371" t="str">
            <v>CHP</v>
          </cell>
          <cell r="D371">
            <v>354.69</v>
          </cell>
        </row>
        <row r="372">
          <cell r="A372">
            <v>89272</v>
          </cell>
          <cell r="B372" t="str">
            <v>GUINDASTE HIDRÁULICO AUTOPROPELIDO, COM LANÇA TELESCÓPICA 28,80 M, CAPACIDADE MÁXIMA 30 T, POTÊNCIA 97 KW, TRAÇÃO 4 X 4 - CHP DIURNO. AF_11/2014</v>
          </cell>
          <cell r="C372" t="str">
            <v>CHP</v>
          </cell>
          <cell r="D372">
            <v>169.28</v>
          </cell>
        </row>
        <row r="373">
          <cell r="A373">
            <v>89278</v>
          </cell>
          <cell r="B373" t="str">
            <v>BETONEIRA CAPACIDADE NOMINAL DE 600 L, CAPACIDADE DE MISTURA 440 L, MOTOR A DIESEL POTÊNCIA 10 HP, COM CARREGADOR - CHP DIURNO. AF_11/2014</v>
          </cell>
          <cell r="C373" t="str">
            <v>CHP</v>
          </cell>
          <cell r="D373">
            <v>10.73</v>
          </cell>
        </row>
        <row r="374">
          <cell r="A374">
            <v>89843</v>
          </cell>
          <cell r="B374" t="str">
            <v>BATE-ESTACAS POR GRAVIDADE, POTÊNCIA DE 160 HP, PESO DO MARTELO ATÉ 3 TONELADAS - CHP DIURNO. AF_11/2014</v>
          </cell>
          <cell r="C374" t="str">
            <v>CHP</v>
          </cell>
          <cell r="D374">
            <v>181.94</v>
          </cell>
        </row>
        <row r="375">
          <cell r="A375">
            <v>89876</v>
          </cell>
          <cell r="B375" t="str">
            <v>CAMINHÃO BASCULANTE 14 M3, COM CAVALO MECÂNICO DE CAPACIDADE MÁXIMA DE TRAÇÃO COMBINADO DE 36000 KG, POTÊNCIA 286 CV, INCLUSIVE SEMIREBOQUE COM CAÇAMBA METÁLICA - CHP DIURNO. AF_12/2014</v>
          </cell>
          <cell r="C375" t="str">
            <v>CHP</v>
          </cell>
          <cell r="D375">
            <v>272.43</v>
          </cell>
        </row>
        <row r="376">
          <cell r="A376">
            <v>89883</v>
          </cell>
          <cell r="B376" t="str">
            <v>CAMINHÃO BASCULANTE 18 M3, COM CAVALO MECÂNICO DE CAPACIDADE MÁXIMA DE TRAÇÃO COMBINADO DE 45000 KG, POTÊNCIA 330 CV, INCLUSIVE SEMIREBOQUE COM CAÇAMBA METÁLICA - CHP DIURNO. AF_12/2014</v>
          </cell>
          <cell r="C376" t="str">
            <v>CHP</v>
          </cell>
          <cell r="D376">
            <v>301.60000000000002</v>
          </cell>
        </row>
        <row r="377">
          <cell r="A377">
            <v>90586</v>
          </cell>
          <cell r="B377" t="str">
            <v>VIBRADOR DE IMERSÃO, DIÂMETRO DE PONTEIRA 45MM, MOTOR ELÉTRICO TRIFÁSICO POTÊNCIA DE 2 CV - CHP DIURNO. AF_06/2015</v>
          </cell>
          <cell r="C377" t="str">
            <v>CHP</v>
          </cell>
          <cell r="D377">
            <v>1.58</v>
          </cell>
        </row>
        <row r="378">
          <cell r="A378">
            <v>90625</v>
          </cell>
          <cell r="B378" t="str">
            <v>PERFURATRIZ MANUAL, TORQUE MÁXIMO 83 N.M, POTÊNCIA 5 CV, COM DIÂMETRO MÁXIMO 4" - CHP DIURNO. AF_06/2015</v>
          </cell>
          <cell r="C378" t="str">
            <v>CHP</v>
          </cell>
          <cell r="D378">
            <v>5.7</v>
          </cell>
        </row>
        <row r="379">
          <cell r="A379">
            <v>90631</v>
          </cell>
          <cell r="B379" t="str">
            <v>PERFURATRIZ SOBRE ESTEIRA, TORQUE MÁXIMO 600 KGF, PESO MÉDIO 1000 KG, POTÊNCIA 20 HP, DIÂMETRO MÁXIMO 10" - CHP DIURNO. AF_06/2015</v>
          </cell>
          <cell r="C379" t="str">
            <v>CHP</v>
          </cell>
          <cell r="D379">
            <v>124.94</v>
          </cell>
        </row>
        <row r="380">
          <cell r="A380">
            <v>90637</v>
          </cell>
          <cell r="B380" t="str">
            <v>MISTURADOR DUPLO HORIZONTAL DE ALTA TURBULÊNCIA, CAPACIDADE / VOLUME 2 X 500 LITROS, MOTORES ELÉTRICOS MÍNIMO 5 CV CADA, PARA NATA CIMENTO, ARGAMASSA E OUTROS - CHP DIURNO. AF_06/2015</v>
          </cell>
          <cell r="C380" t="str">
            <v>CHP</v>
          </cell>
          <cell r="D380">
            <v>13.12</v>
          </cell>
        </row>
        <row r="381">
          <cell r="A381">
            <v>90643</v>
          </cell>
          <cell r="B381" t="str">
            <v>BOMBA TRIPLEX, PARA INJEÇÃO DE NATA DE CIMENTO, VAZÃO MÁXIMA DE 100 LITROS/MINUTO, PRESSÃO MÁXIMA DE 70 BAR - CHP DIURNO. AF_06/2015</v>
          </cell>
          <cell r="C381" t="str">
            <v>CHP</v>
          </cell>
          <cell r="D381">
            <v>21.38</v>
          </cell>
        </row>
        <row r="382">
          <cell r="A382">
            <v>90650</v>
          </cell>
          <cell r="B382" t="str">
            <v>BOMBA CENTRÍFUGA MONOESTÁGIO COM MOTOR ELÉTRICO MONOFÁSICO, POTÊNCIA 15 HP, DIÂMETRO DO ROTOR 173 MM, HM/Q = 30 MCA / 90 M3/H A 45 MCA / 55 M3/H - CHP DIURNO. AF_06/2015</v>
          </cell>
          <cell r="C382" t="str">
            <v>CHP</v>
          </cell>
          <cell r="D382">
            <v>8.56</v>
          </cell>
        </row>
        <row r="383">
          <cell r="A383">
            <v>90656</v>
          </cell>
          <cell r="B383" t="str">
            <v>BOMBA DE PROJEÇÃO DE CONCRETO SECO, POTÊNCIA 10 CV, VAZÃO 3 M3/H - CHP DIURNO. AF_06/2015</v>
          </cell>
          <cell r="C383" t="str">
            <v>CHP</v>
          </cell>
          <cell r="D383">
            <v>13</v>
          </cell>
        </row>
        <row r="384">
          <cell r="A384">
            <v>90662</v>
          </cell>
          <cell r="B384" t="str">
            <v>BOMBA DE PROJEÇÃO DE CONCRETO SECO, POTÊNCIA 10 CV, VAZÃO 6 M3/H - CHP DIURNO. AF_06/2015</v>
          </cell>
          <cell r="C384" t="str">
            <v>CHP</v>
          </cell>
          <cell r="D384">
            <v>13.61</v>
          </cell>
        </row>
        <row r="385">
          <cell r="A385">
            <v>90668</v>
          </cell>
          <cell r="B385" t="str">
            <v>PROJETOR PNEUMÁTICO DE ARGAMASSA PARA CHAPISCO E REBOCO COM RECIPIENTE ACOPLADO, TIPO CANEQUINHA, COM COMPRESSOR DE AR REBOCÁVEL VAZÃO 89 PCM E MOTOR DIESEL DE 20 CV - CHP DIURNO. AF_06/2015</v>
          </cell>
          <cell r="C385" t="str">
            <v>CHP</v>
          </cell>
          <cell r="D385">
            <v>25.51</v>
          </cell>
        </row>
        <row r="386">
          <cell r="A386">
            <v>90674</v>
          </cell>
          <cell r="B386" t="str">
            <v>PERFURATRIZ COM TORRE METÁLICA PARA EXECUÇÃO DE ESTACA HÉLICE CONTÍNUA, PROFUNDIDADE MÁXIMA DE 30 M, DIÂMETRO MÁXIMO DE 800 MM, POTÊNCIA INSTALADA DE 268 HP, MESA ROTATIVA COM TORQUE MÁXIMO DE 170 KNM - CHP DIURNO. AF_06/2015</v>
          </cell>
          <cell r="C386" t="str">
            <v>CHP</v>
          </cell>
          <cell r="D386">
            <v>549.41</v>
          </cell>
        </row>
        <row r="387">
          <cell r="A387">
            <v>90680</v>
          </cell>
          <cell r="B387" t="str">
            <v>PERFURATRIZ HIDRÁULICA SOBRE CAMINHÃO COM TRADO CURTO ACOPLADO, PROFUNDIDADE MÁXIMA DE 20 M, DIÂMETRO MÁXIMO DE 1500 MM, POTÊNCIA INSTALADA DE 137 HP, MESA ROTATIVA COM TORQUE MÁXIMO DE 30 KNM - CHP DIURNO. AF_06/2015</v>
          </cell>
          <cell r="C387" t="str">
            <v>CHP</v>
          </cell>
          <cell r="D387">
            <v>330.17</v>
          </cell>
        </row>
        <row r="388">
          <cell r="A388">
            <v>90686</v>
          </cell>
          <cell r="B388" t="str">
            <v>MANIPULADOR TELESCÓPICO, POTÊNCIA DE 85 HP, CAPACIDADE DE CARGA DE 3.500 KG, ALTURA MÁXIMA DE ELEVAÇÃO DE 12,3 M - CHP DIURNO. AF_06/2015</v>
          </cell>
          <cell r="C388" t="str">
            <v>CHP</v>
          </cell>
          <cell r="D388">
            <v>140.15</v>
          </cell>
        </row>
        <row r="389">
          <cell r="A389">
            <v>90692</v>
          </cell>
          <cell r="B389" t="str">
            <v>MINICARREGADEIRA SOBRE RODAS, POTÊNCIA LÍQUIDA DE 47 HP, CAPACIDADE NOMINAL DE OPERAÇÃO DE 646 KG - CHP DIURNO. AF_06/2015</v>
          </cell>
          <cell r="C389" t="str">
            <v>CHP</v>
          </cell>
          <cell r="D389">
            <v>106.54</v>
          </cell>
        </row>
        <row r="390">
          <cell r="A390">
            <v>90964</v>
          </cell>
          <cell r="B390" t="str">
            <v>COMPRESSOR DE AR REBOCÁVEL, VAZÃO 89 PCM, PRESSÃO EFETIVA DE TRABALHO 102 PSI, MOTOR DIESEL, POTÊNCIA 20 CV - CHP DIURNO. AF_06/2015</v>
          </cell>
          <cell r="C390" t="str">
            <v>CHP</v>
          </cell>
          <cell r="D390">
            <v>24.22</v>
          </cell>
        </row>
        <row r="391">
          <cell r="A391">
            <v>90972</v>
          </cell>
          <cell r="B391" t="str">
            <v>COMPRESSOR DE AR REBOCAVEL, VAZÃO 250 PCM, PRESSAO DE TRABALHO 102 PSI, MOTOR A DIESEL POTÊNCIA 81 CV - CHP DIURNO. AF_06/2015</v>
          </cell>
          <cell r="C391" t="str">
            <v>CHP</v>
          </cell>
          <cell r="D391">
            <v>64.53</v>
          </cell>
        </row>
        <row r="392">
          <cell r="A392">
            <v>90979</v>
          </cell>
          <cell r="B392" t="str">
            <v>COMPRESSOR DE AR REBOCÁVEL, VAZÃO 748 PCM, PRESSÃO EFETIVA DE TRABALHO 102 PSI, MOTOR DIESEL, POTÊNCIA 210 CV - CHP DIURNO. AF_06/2015</v>
          </cell>
          <cell r="C392" t="str">
            <v>CHP</v>
          </cell>
          <cell r="D392">
            <v>166.82</v>
          </cell>
        </row>
        <row r="393">
          <cell r="A393">
            <v>90991</v>
          </cell>
          <cell r="B393" t="str">
            <v>ESCAVADEIRA HIDRÁULICA SOBRE ESTEIRAS, CAÇAMBA 0,80 M3, PESO OPERACIONAL 17,8 T, POTÊNCIA LÍQUIDA 110 HP - CHP DIURNO. AF_10/2014</v>
          </cell>
          <cell r="C393" t="str">
            <v>CHP</v>
          </cell>
          <cell r="D393">
            <v>170.44</v>
          </cell>
        </row>
        <row r="394">
          <cell r="A394">
            <v>90999</v>
          </cell>
          <cell r="B394" t="str">
            <v>COMPRESSOR DE AR REBOCAVEL, VAZÃO 400 PCM, PRESSAO DE TRABALHO 102 PSI, MOTOR A DIESEL POTÊNCIA 110 CV - CHP DIURNO. AF_06/2015</v>
          </cell>
          <cell r="C394" t="str">
            <v>CHP</v>
          </cell>
          <cell r="D394">
            <v>85.75</v>
          </cell>
        </row>
        <row r="395">
          <cell r="A395">
            <v>91031</v>
          </cell>
          <cell r="B395" t="str">
            <v>CAMINHÃO TRUCADO (C/ TERCEIRO EIXO) ELETRÔNICO - POTÊNCIA 231CV - PBT = 22000KG - DIST. ENTRE EIXOS 5170 MM - INCLUI CARROCERIA FIXA ABERTA DE MADEIRA - CHP DIURNO. AF_06/2015</v>
          </cell>
          <cell r="C395" t="str">
            <v>CHP</v>
          </cell>
          <cell r="D395">
            <v>203.96</v>
          </cell>
        </row>
        <row r="396">
          <cell r="A396">
            <v>91277</v>
          </cell>
          <cell r="B396" t="str">
            <v>PLACA VIBRATÓRIA REVERSÍVEL COM MOTOR 4 TEMPOS A GASOLINA, FORÇA CENTRÍFUGA DE 25 KN (2500 KGF), POTÊNCIA 5,5 CV - CHP DIURNO. AF_08/2015</v>
          </cell>
          <cell r="C396" t="str">
            <v>CHP</v>
          </cell>
          <cell r="D396">
            <v>10.210000000000001</v>
          </cell>
        </row>
        <row r="397">
          <cell r="A397">
            <v>91283</v>
          </cell>
          <cell r="B397" t="str">
            <v>CORTADORA DE PISO COM MOTOR 4 TEMPOS A GASOLINA, POTÊNCIA DE 13 HP, COM DISCO DE CORTE DIAMANTADO SEGMENTADO PARA CONCRETO, DIÂMETRO DE 350 MM, FURO DE 1" (14 X 1") - CHP DIURNO. AF_08/2015</v>
          </cell>
          <cell r="C397" t="str">
            <v>CHP</v>
          </cell>
          <cell r="D397">
            <v>23.39</v>
          </cell>
        </row>
        <row r="398">
          <cell r="A398">
            <v>91386</v>
          </cell>
          <cell r="B398" t="str">
            <v>CAMINHÃO BASCULANTE 10 M3, TRUCADO CABINE SIMPLES, PESO BRUTO TOTAL 23.000 KG, CARGA ÚTIL MÁXIMA 15.935 KG, DISTÂNCIA ENTRE EIXOS 4,80 M, POTÊNCIA 230 CV INCLUSIVE CAÇAMBA METÁLICA - CHP DIURNO. AF_06/2014</v>
          </cell>
          <cell r="C398" t="str">
            <v>CHP</v>
          </cell>
          <cell r="D398">
            <v>216.97</v>
          </cell>
        </row>
        <row r="399">
          <cell r="A399">
            <v>91533</v>
          </cell>
          <cell r="B399" t="str">
            <v>COMPACTADOR DE SOLOS DE PERCUSSÃO (SOQUETE) COM MOTOR A GASOLINA 4 TEMPOS, POTÊNCIA 4 CV - CHP DIURNO. AF_08/2015</v>
          </cell>
          <cell r="C399" t="str">
            <v>CHP</v>
          </cell>
          <cell r="D399">
            <v>33.18</v>
          </cell>
        </row>
        <row r="400">
          <cell r="A400">
            <v>91634</v>
          </cell>
          <cell r="B400" t="str">
            <v>GUINDAUTO HIDRÁULICO, CAPACIDADE MÁXIMA DE CARGA 6500 KG, MOMENTO MÁXIMO DE CARGA 5,8 TM, ALCANCE MÁXIMO HORIZONTAL 7,60 M, INCLUSIVE CAMINHÃO TOCO PBT 9.700 KG, POTÊNCIA DE 160 CV - CHP DIURNO. AF_08/2015</v>
          </cell>
          <cell r="C400" t="str">
            <v>CHP</v>
          </cell>
          <cell r="D400">
            <v>185.57</v>
          </cell>
        </row>
        <row r="401">
          <cell r="A401">
            <v>91645</v>
          </cell>
          <cell r="B401" t="str">
            <v>CAMINHÃO DE TRANSPORTE DE MATERIAL ASFÁLTICO 30.000 L, COM CAVALO MECÂNICO DE CAPACIDADE MÁXIMA DE TRAÇÃO COMBINADO DE 66.000 KG, POTÊNCIA 360 CV, INCLUSIVE TANQUE DE ASFALTO COM SERPENTINA - CHP DIURNO. AF_08/2015</v>
          </cell>
          <cell r="C401" t="str">
            <v>CHP</v>
          </cell>
          <cell r="D401">
            <v>395.71</v>
          </cell>
        </row>
        <row r="402">
          <cell r="A402">
            <v>91692</v>
          </cell>
          <cell r="B402" t="str">
            <v>SERRA CIRCULAR DE BANCADA COM MOTOR ELÉTRICO POTÊNCIA DE 5HP, COM COIFA PARA DISCO 10" - CHP DIURNO. AF_08/2015</v>
          </cell>
          <cell r="C402" t="str">
            <v>CHP</v>
          </cell>
          <cell r="D402">
            <v>27.19</v>
          </cell>
        </row>
        <row r="403">
          <cell r="A403">
            <v>92043</v>
          </cell>
          <cell r="B403" t="str">
            <v>DISTRIBUIDOR DE AGREGADOS REBOCAVEL, CAPACIDADE 1,9 M³, LARGURA DE TRABALHO 3,66 M - CHP DIURNO. AF_11/2015</v>
          </cell>
          <cell r="C403" t="str">
            <v>CHP</v>
          </cell>
          <cell r="D403">
            <v>11.44</v>
          </cell>
        </row>
        <row r="404">
          <cell r="A404">
            <v>92106</v>
          </cell>
          <cell r="B404" t="str">
            <v>CAMINHÃO PARA EQUIPAMENTO DE LIMPEZA A SUCÇÃO, COM CAMINHÃO TRUCADO DE PESO BRUTO TOTAL 23000 KG, CARGA ÚTIL MÁXIMA 15935 KG, DISTÂNCIA ENTRE EIXOS 4,80 M, POTÊNCIA 230 CV, INCLUSIVE LIMPADORA A SUCÇÃO, TANQUE 12000 L - CHP DIURNO. AF_11/2015</v>
          </cell>
          <cell r="C404" t="str">
            <v>CHP</v>
          </cell>
          <cell r="D404">
            <v>263.51</v>
          </cell>
        </row>
        <row r="405">
          <cell r="A405">
            <v>92112</v>
          </cell>
          <cell r="B405" t="str">
            <v>PENEIRA ROTATIVA COM MOTOR ELÉTRICO TRIFÁSICO DE 2 CV, CILINDRO DE 1 M X 0,60 M, COM FUROS DE 3,17 MM - CHP DIURNO. AF_11/2015</v>
          </cell>
          <cell r="C405" t="str">
            <v>CHP</v>
          </cell>
          <cell r="D405">
            <v>2.62</v>
          </cell>
        </row>
        <row r="406">
          <cell r="A406">
            <v>92118</v>
          </cell>
          <cell r="B406" t="str">
            <v>DOSADOR DE AREIA, CAPACIDADE DE 26 LITROS - CHP DIURNO. AF_11/2015</v>
          </cell>
          <cell r="C406" t="str">
            <v>CHP</v>
          </cell>
          <cell r="D406">
            <v>0.24</v>
          </cell>
        </row>
        <row r="407">
          <cell r="A407">
            <v>92138</v>
          </cell>
          <cell r="B407" t="str">
            <v>CAMINHONETE COM MOTOR A DIESEL, POTÊNCIA 180 CV, CABINE DUPLA, 4X4 - CHP DIURNO. AF_11/2015</v>
          </cell>
          <cell r="C407" t="str">
            <v>CHP</v>
          </cell>
          <cell r="D407">
            <v>84.6</v>
          </cell>
        </row>
        <row r="408">
          <cell r="A408">
            <v>92145</v>
          </cell>
          <cell r="B408" t="str">
            <v>CAMINHONETE CABINE SIMPLES COM MOTOR 1.6 FLEX, CÂMBIO MANUAL, POTÊNCIA 101/104 CV, 2 PORTAS - CHP DIURNO. AF_11/2015</v>
          </cell>
          <cell r="C408" t="str">
            <v>CHP</v>
          </cell>
          <cell r="D408">
            <v>73.239999999999995</v>
          </cell>
        </row>
        <row r="409">
          <cell r="A409">
            <v>92242</v>
          </cell>
          <cell r="B409" t="str">
            <v>CAMINHÃO DE TRANSPORTE DE MATERIAL ASFÁLTICO 20.000 L, COM CAVALO MECÂNICO DE CAPACIDADE MÁXIMA DE TRAÇÃO COMBINADO DE 45.000 KG, POTÊNCIA 330 CV, INCLUSIVE TANQUE DE ASFALTO COM MAÇARICO - CHP DIURNO. AF_12/2015</v>
          </cell>
          <cell r="C409" t="str">
            <v>CHP</v>
          </cell>
          <cell r="D409">
            <v>347.05</v>
          </cell>
        </row>
        <row r="410">
          <cell r="A410">
            <v>92716</v>
          </cell>
          <cell r="B410" t="str">
            <v>APARELHO PARA CORTE E SOLDA OXI-ACETILENO SOBRE RODAS, INCLUSIVE CILINDROS E MAÇARICOS - CHP DIURNO. AF_12/2015</v>
          </cell>
          <cell r="C410" t="str">
            <v>CHP</v>
          </cell>
          <cell r="D410">
            <v>20.92</v>
          </cell>
        </row>
        <row r="411">
          <cell r="A411">
            <v>92960</v>
          </cell>
          <cell r="B411" t="str">
            <v>MÁQUINA EXTRUSORA DE CONCRETO PARA GUIAS E SARJETAS, MOTOR A DIESEL, POTÊNCIA 14 CV - CHP DIURNO. AF_12/2015</v>
          </cell>
          <cell r="C411" t="str">
            <v>CHP</v>
          </cell>
          <cell r="D411">
            <v>18.149999999999999</v>
          </cell>
        </row>
        <row r="412">
          <cell r="A412">
            <v>92966</v>
          </cell>
          <cell r="B412" t="str">
            <v>MARTELO PERFURADOR PNEUMÁTICO MANUAL, HASTE 25 X 75 MM, 21 KG - CHP DIURNO. AF_12/2015</v>
          </cell>
          <cell r="C412" t="str">
            <v>CHP</v>
          </cell>
          <cell r="D412">
            <v>24.24</v>
          </cell>
        </row>
        <row r="413">
          <cell r="A413">
            <v>93224</v>
          </cell>
          <cell r="B413" t="str">
            <v>PERFURATRIZ COM TORRE METÁLICA PARA EXECUÇÃO DE ESTACA HÉLICE CONTÍNUA, PROFUNDIDADE MÁXIMA DE 32 M, DIÂMETRO MÁXIMO DE 1000 MM, POTÊNCIA INSTALADA DE 350 HP, MESA ROTATIVA COM TORQUE MÁXIMO DE 263 KNM - CHP DIURNO. AF_01/2016</v>
          </cell>
          <cell r="C413" t="str">
            <v>CHP</v>
          </cell>
          <cell r="D413">
            <v>814.21</v>
          </cell>
        </row>
        <row r="414">
          <cell r="A414">
            <v>93233</v>
          </cell>
          <cell r="B414" t="str">
            <v>BETONEIRA CAPACIDADE NOMINAL 400 L, CAPACIDADE DE MISTURA 310 L, MOTOR A GASOLINA POTÊNCIA 5,5 HP, SEM CARREGADOR - CHP DIURNO. AF_02/2016</v>
          </cell>
          <cell r="C414" t="str">
            <v>CHP</v>
          </cell>
          <cell r="D414">
            <v>10.01</v>
          </cell>
        </row>
        <row r="415">
          <cell r="A415">
            <v>93272</v>
          </cell>
          <cell r="B415" t="str">
            <v>GRUA ASCENSIONAL, LANCA DE 30 M, CAPACIDADE DE 1,0 T A 30 M, ALTURA ATE 39 M - CHP DIURNO. AF_03/2016</v>
          </cell>
          <cell r="C415" t="str">
            <v>CHP</v>
          </cell>
          <cell r="D415">
            <v>114.67</v>
          </cell>
        </row>
        <row r="416">
          <cell r="A416">
            <v>93281</v>
          </cell>
          <cell r="B416" t="str">
            <v>GUINCHO ELÉTRICO DE COLUNA, CAPACIDADE 400 KG, COM MOTO FREIO, MOTOR TRIFÁSICO DE 1,25 CV - CHP DIURNO. AF_03/2016</v>
          </cell>
          <cell r="C416" t="str">
            <v>CHP</v>
          </cell>
          <cell r="D416">
            <v>22.22</v>
          </cell>
        </row>
        <row r="417">
          <cell r="A417">
            <v>93287</v>
          </cell>
          <cell r="B417" t="str">
            <v>GUINDASTE HIDRÁULICO AUTOPROPELIDO, COM LANÇA TELESCÓPICA 40 M, CAPACIDADE MÁXIMA 60 T, POTÊNCIA 260 KW - CHP DIURNO. AF_03/2016</v>
          </cell>
          <cell r="C417" t="str">
            <v>CHP</v>
          </cell>
          <cell r="D417">
            <v>406.77</v>
          </cell>
        </row>
        <row r="418">
          <cell r="A418">
            <v>93402</v>
          </cell>
          <cell r="B418" t="str">
            <v>GUINDAUTO HIDRÁULICO, CAPACIDADE MÁXIMA DE CARGA 3300 KG, MOMENTO MÁXIMO DE CARGA 5,8 TM, ALCANCE MÁXIMO HORIZONTAL 7,60 M, INCLUSIVE CAMINHÃO TOCO PBT 16.000 KG, POTÊNCIA DE 189 CV - CHP DIURNO. AF_03/2016</v>
          </cell>
          <cell r="C418" t="str">
            <v>CHP</v>
          </cell>
          <cell r="D418">
            <v>207.01</v>
          </cell>
        </row>
        <row r="419">
          <cell r="A419">
            <v>93408</v>
          </cell>
          <cell r="B419" t="str">
            <v>MÁQUINA JATO DE PRESSAO PORTÁTIL, CAMARA DE 1 SAIDA, CAPACIDADE 280 L, DIAMETRO 670 MM, BICO DE JATO CURTO VENTURI DE 5/16'' , MANGUEIRA DE 1'' COM COMPRESSOR DE AR REBOCÁVEL 189 PCM E MOTOR DIESEL 63 CV - CHP DIURNO. AF_03/2016</v>
          </cell>
          <cell r="C419" t="str">
            <v>CHP</v>
          </cell>
          <cell r="D419">
            <v>83.19</v>
          </cell>
        </row>
        <row r="420">
          <cell r="A420">
            <v>93415</v>
          </cell>
          <cell r="B420" t="str">
            <v>GERADOR PORTÁTIL MONOFÁSICO, POTÊNCIA 5500 VA, MOTOR A GASOLINA, POTÊNCIA DO MOTOR 13 CV - CHP DIURNO. AF_03/2016</v>
          </cell>
          <cell r="C420" t="str">
            <v>CHP</v>
          </cell>
          <cell r="D420">
            <v>16.34</v>
          </cell>
        </row>
        <row r="421">
          <cell r="A421">
            <v>93421</v>
          </cell>
          <cell r="B421" t="str">
            <v>GRUPO GERADOR REBOCÁVEL, POTÊNCIA 66 KVA, MOTOR A DIESEL - CHP DIURNO. AF_03/2016</v>
          </cell>
          <cell r="C421" t="str">
            <v>CHP</v>
          </cell>
          <cell r="D421">
            <v>65.59</v>
          </cell>
        </row>
        <row r="422">
          <cell r="A422">
            <v>93427</v>
          </cell>
          <cell r="B422" t="str">
            <v>GRUPO GERADOR ESTACIONÁRIO, POTÊNCIA 150 KVA, MOTOR A DIESEL- CHP DIURNO. AF_03/2016</v>
          </cell>
          <cell r="C422" t="str">
            <v>CHP</v>
          </cell>
          <cell r="D422">
            <v>150.52000000000001</v>
          </cell>
        </row>
        <row r="423">
          <cell r="A423">
            <v>93433</v>
          </cell>
          <cell r="B423" t="str">
            <v>USINA DE MISTURA ASFÁLTICA À QUENTE, TIPO CONTRA FLUXO, PROD 40 A 80 TON/HORA - CHP DIURNO. AF_03/2016</v>
          </cell>
          <cell r="C423" t="str">
            <v>CHP</v>
          </cell>
          <cell r="D423">
            <v>2938.1</v>
          </cell>
        </row>
        <row r="424">
          <cell r="A424">
            <v>93439</v>
          </cell>
          <cell r="B424" t="str">
            <v>USINA DE ASFALTO À FRIO, CAPACIDADE DE 40 A 60 TON/HORA, ELÉTRICA POTÊNCIA 30 CV - CHP DIURNO. AF_03/2016</v>
          </cell>
          <cell r="C424" t="str">
            <v>CHP</v>
          </cell>
          <cell r="D424">
            <v>152.91999999999999</v>
          </cell>
        </row>
        <row r="425">
          <cell r="A425">
            <v>95121</v>
          </cell>
          <cell r="B425" t="str">
            <v>USINA MISTURADORA DE SOLOS, CAPACIDADE DE 200 A 500 TON/H, POTENCIA 75KW - CHP DIURNO. AF_07/2016</v>
          </cell>
          <cell r="C425" t="str">
            <v>CHP</v>
          </cell>
          <cell r="D425">
            <v>284.92</v>
          </cell>
        </row>
        <row r="426">
          <cell r="A426">
            <v>95127</v>
          </cell>
          <cell r="B426" t="str">
            <v>DISTRIBUIDOR DE AGREGADOS AUTOPROPELIDO, CAP 3 M3, A DIESEL, POTÊNCIA 176CV - CHP DIURNO. AF_07/2016</v>
          </cell>
          <cell r="C426" t="str">
            <v>CHP</v>
          </cell>
          <cell r="D426">
            <v>191.54</v>
          </cell>
        </row>
        <row r="427">
          <cell r="A427">
            <v>95133</v>
          </cell>
          <cell r="B427" t="str">
            <v>MÁQUINA DEMARCADORA DE FAIXA DE TRÁFEGO À FRIO, AUTOPROPELIDA, POTÊNCIA 38 HP - CHP DIURNO. AF_07/2016</v>
          </cell>
          <cell r="C427" t="str">
            <v>CHP</v>
          </cell>
          <cell r="D427">
            <v>143.49</v>
          </cell>
        </row>
        <row r="428">
          <cell r="A428">
            <v>95139</v>
          </cell>
          <cell r="B428" t="str">
            <v>TALHA MANUAL DE CORRENTE, CAPACIDADE DE 2 TON. COM ELEVAÇÃO DE 3 M - CHP DIURNO. AF_07/2016</v>
          </cell>
          <cell r="C428" t="str">
            <v>CHP</v>
          </cell>
          <cell r="D428">
            <v>0.06</v>
          </cell>
        </row>
        <row r="429">
          <cell r="A429">
            <v>95212</v>
          </cell>
          <cell r="B429" t="str">
            <v>GRUA ASCENCIONAL, LANCA DE 42 M, CAPACIDADE DE 1,5 T A 30 M, ALTURA ATE 39 M - CHP DIURNO. AF_08/2016</v>
          </cell>
          <cell r="C429" t="str">
            <v>CHP</v>
          </cell>
          <cell r="D429">
            <v>126.09</v>
          </cell>
        </row>
        <row r="430">
          <cell r="A430">
            <v>95258</v>
          </cell>
          <cell r="B430" t="str">
            <v>MARTELO DEMOLIDOR PNEUMÁTICO MANUAL, 32 KG - CHP DIURNO. AF_09/2016</v>
          </cell>
          <cell r="C430" t="str">
            <v>CHP</v>
          </cell>
          <cell r="D430">
            <v>23.87</v>
          </cell>
        </row>
        <row r="431">
          <cell r="A431">
            <v>95264</v>
          </cell>
          <cell r="B431" t="str">
            <v>COMPACTADOR DE SOLOS DE PERCUSÃO (SOQUETE) COM MOTOR A GASOLINA, POTÊNCIA 3 CV - CHP DIURNO. AF_09/2016</v>
          </cell>
          <cell r="C431" t="str">
            <v>CHP</v>
          </cell>
          <cell r="D431">
            <v>6.66</v>
          </cell>
        </row>
        <row r="432">
          <cell r="A432">
            <v>95270</v>
          </cell>
          <cell r="B432" t="str">
            <v>RÉGUA VIBRATÓRIA DUPLA PARA CONCRETO, PESO DE 60KG, COMPRIMENTO 4 M, COM MOTOR A GASOLINA, POTÊNCIA 5,5 HP - CHP DIURNO. AF_09/2016</v>
          </cell>
          <cell r="C432" t="str">
            <v>CHP</v>
          </cell>
          <cell r="D432">
            <v>10.09</v>
          </cell>
        </row>
        <row r="433">
          <cell r="A433">
            <v>95276</v>
          </cell>
          <cell r="B433" t="str">
            <v>POLIDORA DE PISO (POLITRIZ), PESO DE 100KG, DIÂMETRO 450 MM, MOTOR ELÉTRICO, POTÊNCIA 4 HP - CHP DIURNO. AF_09/2016</v>
          </cell>
          <cell r="C433" t="str">
            <v>CHP</v>
          </cell>
          <cell r="D433">
            <v>2.52</v>
          </cell>
        </row>
        <row r="434">
          <cell r="A434">
            <v>95282</v>
          </cell>
          <cell r="B434" t="str">
            <v>DESEMPENADEIRA DE CONCRETO, PESO DE 75KG, 4 PÁS, MOTOR A GASOLINA, POTÊNCIA 5,5 HP - CHP DIURNO. AF_09/2016</v>
          </cell>
          <cell r="C434" t="str">
            <v>CHP</v>
          </cell>
          <cell r="D434">
            <v>10.07</v>
          </cell>
        </row>
        <row r="435">
          <cell r="A435">
            <v>95620</v>
          </cell>
          <cell r="B435" t="str">
            <v>PERFURATRIZ PNEUMATICA MANUAL DE PESO MEDIO, MARTELETE, 18KG, COMPRIMENTO MÁXIMO DE CURSO DE 6 M, DIAMETRO DO PISTAO DE 5,5 CM - CHP DIURNO. AF_11/2016</v>
          </cell>
          <cell r="C435" t="str">
            <v>CHP</v>
          </cell>
          <cell r="D435">
            <v>23.42</v>
          </cell>
        </row>
        <row r="436">
          <cell r="A436">
            <v>95631</v>
          </cell>
          <cell r="B436" t="str">
            <v>ROLO COMPACTADOR VIBRATORIO TANDEM, ACO LISO, POTENCIA 125 HP, PESO SEM/COM LASTRO 10,20/11,65 T, LARGURA DE TRABALHO 1,73 M - CHP DIURNO. AF_11/2016</v>
          </cell>
          <cell r="C436" t="str">
            <v>CHP</v>
          </cell>
          <cell r="D436">
            <v>201.96</v>
          </cell>
        </row>
        <row r="437">
          <cell r="A437">
            <v>95702</v>
          </cell>
          <cell r="B437" t="str">
            <v>PERFURATRIZ MANUAL, TORQUE MAXIMO 55 KGF.M, POTENCIA 5 CV, COM DIAMETRO MAXIMO 8 1/2" - CHP DIURNO. AF_11/2016</v>
          </cell>
          <cell r="C437" t="str">
            <v>CHP</v>
          </cell>
          <cell r="D437">
            <v>34.97</v>
          </cell>
        </row>
        <row r="438">
          <cell r="A438">
            <v>95708</v>
          </cell>
          <cell r="B438" t="str">
            <v>PERFURATRIZ SOBRE ESTEIRA, TORQUE MÁXIMO 600 KGF, POTÊNCIA ENTRE 50 E 60 HP, DIÂMETRO MÁXIMO 10 - CHP DIURNO. AF_11/2016</v>
          </cell>
          <cell r="C438" t="str">
            <v>CHP</v>
          </cell>
          <cell r="D438">
            <v>136.22</v>
          </cell>
        </row>
        <row r="439">
          <cell r="A439">
            <v>95714</v>
          </cell>
          <cell r="B439" t="str">
            <v>ESCAVADEIRA HIDRAULICA SOBRE ESTEIRA, COM GARRA GIRATORIA DE MANDIBULAS, PESO OPERACIONAL ENTRE 22,00 E 25,50 TON, POTENCIA LIQUIDA ENTRE 150 E 160 HP - CHP DIURNO. AF_11/2016</v>
          </cell>
          <cell r="C439" t="str">
            <v>CHP</v>
          </cell>
          <cell r="D439">
            <v>213.03</v>
          </cell>
        </row>
        <row r="440">
          <cell r="A440">
            <v>95720</v>
          </cell>
          <cell r="B440" t="str">
            <v>ESCAVADEIRA HIDRAULICA SOBRE ESTEIRA, EQUIPADA COM CLAMSHELL, COM CAPACIDADE DA CAÇAMBA ENTRE 1,20 E 1,50 M3, PESO OPERACIONAL ENTRE 20,00 E 22,00 TON, POTENCIA LIQUIDA ENTRE 150 E 160 HP - CHP DIURNO. AF_11/2016</v>
          </cell>
          <cell r="C440" t="str">
            <v>CHP</v>
          </cell>
          <cell r="D440">
            <v>209.1</v>
          </cell>
        </row>
        <row r="441">
          <cell r="A441">
            <v>95872</v>
          </cell>
          <cell r="B441" t="str">
            <v>GRUPO GERADOR COM CARENAGEM, MOTOR DIESEL POTÊNCIA STANDART ENTRE 250 E 260 KVA - CHP DIURNO. AF_12/2016</v>
          </cell>
          <cell r="C441" t="str">
            <v>CHP</v>
          </cell>
          <cell r="D441">
            <v>255.49</v>
          </cell>
        </row>
        <row r="442">
          <cell r="A442">
            <v>96013</v>
          </cell>
          <cell r="B442" t="str">
            <v>TRATOR DE PNEUS COM POTÊNCIA DE 122 CV, TRAÇÃO 4X4, COM VASSOURA MECÂNICA ACOPLADA - CHP DIURNO. AF_02/2017</v>
          </cell>
          <cell r="C442" t="str">
            <v>CHP</v>
          </cell>
          <cell r="D442">
            <v>223.83</v>
          </cell>
        </row>
        <row r="443">
          <cell r="A443">
            <v>96020</v>
          </cell>
          <cell r="B443" t="str">
            <v>TRATOR DE PNEUS COM POTÊNCIA DE 122 CV, TRAÇÃO 4X4, COM GRADE DE DISCOS ACOPLADA - CHP DIURNO. AF_02/2017</v>
          </cell>
          <cell r="C443" t="str">
            <v>CHP</v>
          </cell>
          <cell r="D443">
            <v>223.26</v>
          </cell>
        </row>
        <row r="444">
          <cell r="A444">
            <v>96028</v>
          </cell>
          <cell r="B444" t="str">
            <v>TRATOR DE PNEUS COM POTÊNCIA DE 85 CV, TRAÇÃO 4X4, COM GRADE DE DISCOS ACOPLADA - CHP DIURNO. AF_02/2017</v>
          </cell>
          <cell r="C444" t="str">
            <v>CHP</v>
          </cell>
          <cell r="D444">
            <v>167.72</v>
          </cell>
        </row>
        <row r="445">
          <cell r="A445">
            <v>96035</v>
          </cell>
          <cell r="B445" t="str">
            <v>CAMINHÃO BASCULANTE 10 M3, TRUCADO, POTÊNCIA 230 CV, INCLUSIVE CAÇAMBA METÁLICA, COM DISTRIBUIDOR DE AGREGADOS ACOPLADO - CHP DIURNO. AF_02/2017</v>
          </cell>
          <cell r="C445" t="str">
            <v>CHP</v>
          </cell>
          <cell r="D445">
            <v>227.23</v>
          </cell>
        </row>
        <row r="446">
          <cell r="A446">
            <v>96157</v>
          </cell>
          <cell r="B446" t="str">
            <v>TRATOR DE PNEUS COM POTÊNCIA DE 85 CV, TRAÇÃO 4X4, COM VASSOURA MECÂNICA ACOPLADA - CHP DIURNO. AF_03/2017</v>
          </cell>
          <cell r="C446" t="str">
            <v>CHP</v>
          </cell>
          <cell r="D446">
            <v>168.29</v>
          </cell>
        </row>
        <row r="447">
          <cell r="A447">
            <v>96158</v>
          </cell>
          <cell r="B447" t="str">
            <v>MINICARREGADEIRA SOBRE RODAS POTENCIA 47HP CAPACIDADE OPERACAO 646 KG, COM VASSOURA MECÂNICA ACOPLADA - CHP DIURNO. AF_03/2017</v>
          </cell>
          <cell r="C447" t="str">
            <v>CHP</v>
          </cell>
          <cell r="D447">
            <v>122.54</v>
          </cell>
        </row>
        <row r="448">
          <cell r="A448">
            <v>96245</v>
          </cell>
          <cell r="B448" t="str">
            <v>MINIESCAVADEIRA SOBRE ESTEIRAS, POTENCIA LIQUIDA DE *30* HP, PESO OPERACIONAL DE *3.500* KG - CHP DIURNO. AF_04/2017</v>
          </cell>
          <cell r="C448" t="str">
            <v>CHP</v>
          </cell>
          <cell r="D448">
            <v>82.56</v>
          </cell>
        </row>
        <row r="449">
          <cell r="A449">
            <v>96463</v>
          </cell>
          <cell r="B449" t="str">
            <v>ROLO COMPACTADOR DE PNEUS, ESTATICO, PRESSAO VARIAVEL, POTENCIA 110 HP, PESO SEM/COM LASTRO 10,8/27 T, LARGURA DE ROLAGEM 2,30 M - CHP DIURNO. AF_06/2017</v>
          </cell>
          <cell r="C449" t="str">
            <v>CHP</v>
          </cell>
          <cell r="D449">
            <v>190.43</v>
          </cell>
        </row>
        <row r="450">
          <cell r="A450">
            <v>98764</v>
          </cell>
          <cell r="B450" t="str">
            <v>INVERSOR DE SOLDA MONOFÁSICO DE 160 A, POTÊNCIA DE 5400 W, TENSÃO DE 220 V, PARA SOLDA COM ELETRODOS DE 2,0 A 4,0 MM E PROCESSO TIG - CHP DIURNO. AF_06/2018</v>
          </cell>
          <cell r="C450" t="str">
            <v>CHP</v>
          </cell>
          <cell r="D450">
            <v>3.29</v>
          </cell>
        </row>
        <row r="451">
          <cell r="A451">
            <v>99833</v>
          </cell>
          <cell r="B451" t="str">
            <v>LAVADORA DE ALTA PRESSAO (LAVA-JATO) PARA AGUA FRIA, PRESSAO DE OPERACAO ENTRE 1400 E 1900 LIB/POL2, VAZAO MAXIMA ENTRE 400 E 700 L/H - CHP DIURNO. AF_04/2019</v>
          </cell>
          <cell r="C451" t="str">
            <v>CHP</v>
          </cell>
          <cell r="D451">
            <v>1.1499999999999999</v>
          </cell>
        </row>
        <row r="452">
          <cell r="A452">
            <v>100641</v>
          </cell>
          <cell r="B452" t="str">
            <v>USINA DE MISTURA ASFÁLTICA À QUENTE, TIPO CONTRA FLUXO, PROD 100 A 140 TON/HORA - CHP DIURNO. AF_12/2019</v>
          </cell>
          <cell r="C452" t="str">
            <v>CHP</v>
          </cell>
          <cell r="D452">
            <v>548.34</v>
          </cell>
        </row>
        <row r="453">
          <cell r="A453">
            <v>100647</v>
          </cell>
          <cell r="B453" t="str">
            <v>USINA DE ASFALTO, TIPO GRAVIMÉTRICA, PROD 150 TON/HORA - CHP DIURNO. AF_12/2019</v>
          </cell>
          <cell r="C453" t="str">
            <v>CHP</v>
          </cell>
          <cell r="D453">
            <v>1208.67</v>
          </cell>
        </row>
        <row r="454">
          <cell r="A454">
            <v>102275</v>
          </cell>
          <cell r="B454" t="str">
            <v>MARTELO DEMOLIDOR ELÉTRICO, COM POTÊNCIA DE 2.000 W, 1.000 IMPACTOS POR MINUTO, PESO DE 30 KG - CHP DIURNO. AF_01/2021</v>
          </cell>
          <cell r="C454" t="str">
            <v>CHP</v>
          </cell>
          <cell r="D454">
            <v>23.77</v>
          </cell>
        </row>
        <row r="455">
          <cell r="A455">
            <v>5632</v>
          </cell>
          <cell r="B455" t="str">
            <v>ESCAVADEIRA HIDRÁULICA SOBRE ESTEIRAS, CAÇAMBA 0,80 M3, PESO OPERACIONAL 17 T, POTENCIA BRUTA 111 HP - CHI DIURNO. AF_06/2014</v>
          </cell>
          <cell r="C455" t="str">
            <v>CHI</v>
          </cell>
          <cell r="D455">
            <v>71.34</v>
          </cell>
        </row>
        <row r="456">
          <cell r="A456">
            <v>5679</v>
          </cell>
          <cell r="B456" t="str">
            <v>RETROESCAVADEIRA SOBRE RODAS COM CARREGADEIRA, TRAÇÃO 4X4, POTÊNCIA LÍQ. 88 HP, CAÇAMBA CARREG. CAP. MÍN. 1 M3, CAÇAMBA RETRO CAP. 0,26 M3, PESO OPERACIONAL MÍN. 6.674 KG, PROFUNDIDADE ESCAVAÇÃO MÁX. 4,37 M - CHI DIURNO. AF_06/2014</v>
          </cell>
          <cell r="C456" t="str">
            <v>CHI</v>
          </cell>
          <cell r="D456">
            <v>50.74</v>
          </cell>
        </row>
        <row r="457">
          <cell r="A457">
            <v>5681</v>
          </cell>
          <cell r="B457" t="str">
            <v>RETROESCAVADEIRA SOBRE RODAS COM CARREGADEIRA, TRAÇÃO 4X2, POTÊNCIA LÍQ. 79 HP, CAÇAMBA CARREG. CAP. MÍN. 1 M3, CAÇAMBA RETRO CAP. 0,20 M3, PESO OPERACIONAL MÍN. 6.570 KG, PROFUNDIDADE ESCAVAÇÃO MÁX. 4,37 M - CHI DIURNO. AF_06/2014</v>
          </cell>
          <cell r="C457" t="str">
            <v>CHI</v>
          </cell>
          <cell r="D457">
            <v>48.31</v>
          </cell>
        </row>
        <row r="458">
          <cell r="A458">
            <v>5685</v>
          </cell>
          <cell r="B458" t="str">
            <v>ROLO COMPACTADOR VIBRATÓRIO DE UM CILINDRO AÇO LISO, POTÊNCIA 80 HP, PESO OPERACIONAL MÁXIMO 8,1 T, IMPACTO DINÂMICO 16,15 / 9,5 T, LARGURA DE TRABALHO 1,68 M - CHI DIURNO. AF_06/2014</v>
          </cell>
          <cell r="C458" t="str">
            <v>CHI</v>
          </cell>
          <cell r="D458">
            <v>55.03</v>
          </cell>
        </row>
        <row r="459">
          <cell r="A459">
            <v>5690</v>
          </cell>
          <cell r="B459" t="str">
            <v>GRADE DE DISCO CONTROLE REMOTO REBOCÁVEL, COM 24 DISCOS 24 X 6 MM COM PNEUS PARA TRANSPORTE - CHI DIURNO. AF_06/2014</v>
          </cell>
          <cell r="C459" t="str">
            <v>CHI</v>
          </cell>
          <cell r="D459">
            <v>4.6900000000000004</v>
          </cell>
        </row>
        <row r="460">
          <cell r="A460">
            <v>5806</v>
          </cell>
          <cell r="B460" t="str">
            <v>MOTOBOMBA CENTRÍFUGA, MOTOR A GASOLINA, POTÊNCIA 5,42 HP, BOCAIS 1 1/2" X 1", DIÂMETRO ROTOR 143 MM HM/Q = 6 MCA / 16,8 M3/H A 38 MCA / 6,6 M3/H - CHI DIURNO. AF_06/2014</v>
          </cell>
          <cell r="C460" t="str">
            <v>CHI</v>
          </cell>
          <cell r="D460">
            <v>0.26</v>
          </cell>
        </row>
        <row r="461">
          <cell r="A461">
            <v>5826</v>
          </cell>
          <cell r="B461" t="str">
            <v>CAMINHÃO TOCO, PBT 16.000 KG, CARGA ÚTIL MÁX. 10.685 KG, DIST. ENTRE EIXOS 4,8 M, POTÊNCIA 189 CV, INCLUSIVE CARROCERIA FIXA ABERTA DE MADEIRA P/ TRANSPORTE GERAL DE CARGA SECA, DIMEN. APROX. 2,5 X 7,00 X 0,50 M - CHI DIURNO. AF_06/2014</v>
          </cell>
          <cell r="C461" t="str">
            <v>CHI</v>
          </cell>
          <cell r="D461">
            <v>40.03</v>
          </cell>
        </row>
        <row r="462">
          <cell r="A462">
            <v>5829</v>
          </cell>
          <cell r="B462" t="str">
            <v>USINA DE CONCRETO FIXA, CAPACIDADE NOMINAL DE 90 A 120 M3/H, SEM SILO - CHI DIURNO. AF_07/2016</v>
          </cell>
          <cell r="C462" t="str">
            <v>CHI</v>
          </cell>
          <cell r="D462">
            <v>146.12</v>
          </cell>
        </row>
        <row r="463">
          <cell r="A463">
            <v>5837</v>
          </cell>
          <cell r="B463" t="str">
            <v>VIBROACABADORA DE ASFALTO SOBRE ESTEIRAS, LARGURA DE PAVIMENTAÇÃO 1,90 M A 5,30 M, POTÊNCIA 105 HP CAPACIDADE 450 T/H - CHI DIURNO. AF_11/2014</v>
          </cell>
          <cell r="C463" t="str">
            <v>CHI</v>
          </cell>
          <cell r="D463">
            <v>157.97</v>
          </cell>
        </row>
        <row r="464">
          <cell r="A464">
            <v>5841</v>
          </cell>
          <cell r="B464" t="str">
            <v>VASSOURA MECÂNICA REBOCÁVEL COM ESCOVA CILÍNDRICA, LARGURA ÚTIL DE VARRIMENTO DE 2,44 M - CHI DIURNO. AF_06/2014</v>
          </cell>
          <cell r="C464" t="str">
            <v>CHI</v>
          </cell>
          <cell r="D464">
            <v>5.4</v>
          </cell>
        </row>
        <row r="465">
          <cell r="A465">
            <v>5845</v>
          </cell>
          <cell r="B465" t="str">
            <v>TRATOR DE PNEUS, POTÊNCIA 122 CV, TRAÇÃO 4X4, PESO COM LASTRO DE 4.510 KG - CHI DIURNO. AF_06/2014</v>
          </cell>
          <cell r="C465" t="str">
            <v>CHI</v>
          </cell>
          <cell r="D465">
            <v>44.52</v>
          </cell>
        </row>
        <row r="466">
          <cell r="A466">
            <v>5849</v>
          </cell>
          <cell r="B466" t="str">
            <v>TRATOR DE ESTEIRAS, POTÊNCIA 170 HP, PESO OPERACIONAL 19 T, CAÇAMBA 5,2 M3 - CHI DIURNO. AF_06/2014</v>
          </cell>
          <cell r="C466" t="str">
            <v>CHI</v>
          </cell>
          <cell r="D466">
            <v>68.180000000000007</v>
          </cell>
        </row>
        <row r="467">
          <cell r="A467">
            <v>5853</v>
          </cell>
          <cell r="B467" t="str">
            <v>TRATOR DE ESTEIRAS, POTÊNCIA 150 HP, PESO OPERACIONAL 16,7 T, COM RODA MOTRIZ ELEVADA E LÂMINA 3,18 M3 - CHI DIURNO. AF_06/2014</v>
          </cell>
          <cell r="C467" t="str">
            <v>CHI</v>
          </cell>
          <cell r="D467">
            <v>68.44</v>
          </cell>
        </row>
        <row r="468">
          <cell r="A468">
            <v>5857</v>
          </cell>
          <cell r="B468" t="str">
            <v>TRATOR DE ESTEIRAS, POTÊNCIA 347 HP, PESO OPERACIONAL 38,5 T, COM LÂMINA 8,70 M3 - CHI DIURNO. AF_06/2014</v>
          </cell>
          <cell r="C468" t="str">
            <v>CHI</v>
          </cell>
          <cell r="D468">
            <v>164.34</v>
          </cell>
        </row>
        <row r="469">
          <cell r="A469">
            <v>5865</v>
          </cell>
          <cell r="B469" t="str">
            <v>ROLO COMPACTADOR VIBRATÓRIO REBOCÁVEL, CILINDRO DE AÇO LISO, POTÊNCIA DE TRAÇÃO DE 65 CV, PESO 4,7 T, IMPACTO DINÂMICO 18,3 T, LARGURA DE TRABALHO 1,67 M - CHI DIURNO. AF_02/2016</v>
          </cell>
          <cell r="C469" t="str">
            <v>CHI</v>
          </cell>
          <cell r="D469">
            <v>9.61</v>
          </cell>
        </row>
        <row r="470">
          <cell r="A470">
            <v>5869</v>
          </cell>
          <cell r="B470" t="str">
            <v>ROLO COMPACTADOR VIBRATÓRIO TANDEM AÇO LISO, POTÊNCIA 58 HP, PESO SEM/COM LASTRO 6,5 / 9,4 T, LARGURA DE TRABALHO 1,2 M - CHI DIURNO. AF_06/2014</v>
          </cell>
          <cell r="C470" t="str">
            <v>CHI</v>
          </cell>
          <cell r="D470">
            <v>62.29</v>
          </cell>
        </row>
        <row r="471">
          <cell r="A471">
            <v>5877</v>
          </cell>
          <cell r="B471" t="str">
            <v>RETROESCAVADEIRA SOBRE RODAS COM CARREGADEIRA, TRAÇÃO 4X4, POTÊNCIA LÍQ. 72 HP, CAÇAMBA CARREG. CAP. MÍN. 0,79 M3, CAÇAMBA RETRO CAP. 0,18 M3, PESO OPERACIONAL MÍN. 7.140 KG, PROFUNDIDADE ESCAVAÇÃO MÁX. 4,50 M - CHI DIURNO. AF_06/2014</v>
          </cell>
          <cell r="C471" t="str">
            <v>CHI</v>
          </cell>
          <cell r="D471">
            <v>49.96</v>
          </cell>
        </row>
        <row r="472">
          <cell r="A472">
            <v>5881</v>
          </cell>
          <cell r="B472" t="str">
            <v>ROLO COMPACTADOR VIBRATÓRIO PÉ DE CARNEIRO, OPERADO POR CONTROLE REMOTO, POTÊNCIA 12,5 KW, PESO OPERACIONAL 1,675 T, LARGURA DE TRABALHO 0,85 M - CHI DIURNO. AF_02/2016</v>
          </cell>
          <cell r="C472" t="str">
            <v>CHI</v>
          </cell>
          <cell r="D472">
            <v>66.7</v>
          </cell>
        </row>
        <row r="473">
          <cell r="A473">
            <v>5884</v>
          </cell>
          <cell r="B473" t="str">
            <v>USINA DE LAMA ASFÁLTICA, PROD 30 A 50 T/H, SILO DE AGREGADO 7 M3, RESERVATÓRIOS PARA EMULSÃO E ÁGUA DE 2,3 M3 CADA, MISTURADOR TIPO PUG MILL A SER MONTADO SOBRE CAMINHÃO - CHI DIURNO. AF_10/2014</v>
          </cell>
          <cell r="C473" t="str">
            <v>CHI</v>
          </cell>
          <cell r="D473">
            <v>46.29</v>
          </cell>
        </row>
        <row r="474">
          <cell r="A474">
            <v>5892</v>
          </cell>
          <cell r="B474" t="str">
            <v>CAMINHÃO TOCO, PESO BRUTO TOTAL 14.300 KG, CARGA ÚTIL MÁXIMA 9590 KG, DISTÂNCIA ENTRE EIXOS 4,76 M, POTÊNCIA 185 CV (NÃO INCLUI CARROCERIA) - CHI DIURNO. AF_06/2014</v>
          </cell>
          <cell r="C474" t="str">
            <v>CHI</v>
          </cell>
          <cell r="D474">
            <v>41.54</v>
          </cell>
        </row>
        <row r="475">
          <cell r="A475">
            <v>5896</v>
          </cell>
          <cell r="B475" t="str">
            <v>CAMINHÃO TOCO, PESO BRUTO TOTAL 16.000 KG, CARGA ÚTIL MÁXIMA DE 10.685 KG, DISTÂNCIA ENTRE EIXOS 4,80 M, POTÊNCIA 189 CV EXCLUSIVE CARROCERIA - CHI DIURNO. AF_06/2014</v>
          </cell>
          <cell r="C475" t="str">
            <v>CHI</v>
          </cell>
          <cell r="D475">
            <v>38.85</v>
          </cell>
        </row>
        <row r="476">
          <cell r="A476">
            <v>5903</v>
          </cell>
          <cell r="B476" t="str">
            <v>CAMINHÃO PIPA 10.000 L TRUCADO, PESO BRUTO TOTAL 23.000 KG, CARGA ÚTIL MÁXIMA 15.935 KG, DISTÂNCIA ENTRE EIXOS 4,8 M, POTÊNCIA 230 CV, INCLUSIVE TANQUE DE AÇO PARA TRANSPORTE DE ÁGUA - CHI DIURNO. AF_06/2014</v>
          </cell>
          <cell r="C476" t="str">
            <v>CHI</v>
          </cell>
          <cell r="D476">
            <v>49.34</v>
          </cell>
        </row>
        <row r="477">
          <cell r="A477">
            <v>5911</v>
          </cell>
          <cell r="B477" t="str">
            <v>ESPARGIDOR DE ASFALTO PRESSURIZADO COM TANQUE DE 2500 L, REBOCÁVEL COM MOTOR A GASOLINA POTÊNCIA 3,4 HP - CHI DIURNO. AF_07/2014</v>
          </cell>
          <cell r="C477" t="str">
            <v>CHI</v>
          </cell>
          <cell r="D477">
            <v>25.4</v>
          </cell>
        </row>
        <row r="478">
          <cell r="A478">
            <v>5923</v>
          </cell>
          <cell r="B478" t="str">
            <v>GRADE DE DISCO REBOCÁVEL COM 20 DISCOS 24" X 6 MM COM PNEUS PARA TRANSPORTE - CHI DIURNO. AF_06/2014</v>
          </cell>
          <cell r="C478" t="str">
            <v>CHI</v>
          </cell>
          <cell r="D478">
            <v>3.68</v>
          </cell>
        </row>
        <row r="479">
          <cell r="A479">
            <v>5930</v>
          </cell>
          <cell r="B479" t="str">
            <v>GUINDAUTO HIDRÁULICO, CAPACIDADE MÁXIMA DE CARGA 6200 KG, MOMENTO MÁXIMO DE CARGA 11,7 TM, ALCANCE MÁXIMO HORIZONTAL 9,70 M, INCLUSIVE CAMINHÃO TOCO PBT 16.000 KG, POTÊNCIA DE 189 CV - CHI DIURNO. AF_06/2014</v>
          </cell>
          <cell r="C479" t="str">
            <v>CHI</v>
          </cell>
          <cell r="D479">
            <v>42.79</v>
          </cell>
        </row>
        <row r="480">
          <cell r="A480">
            <v>5934</v>
          </cell>
          <cell r="B480" t="str">
            <v>MOTONIVELADORA POTÊNCIA BÁSICA LÍQUIDA (PRIMEIRA MARCHA) 125 HP, PESO BRUTO 13032 KG, LARGURA DA LÂMINA DE 3,7 M - CHI DIURNO. AF_06/2014</v>
          </cell>
          <cell r="C480" t="str">
            <v>CHI</v>
          </cell>
          <cell r="D480">
            <v>72.42</v>
          </cell>
        </row>
        <row r="481">
          <cell r="A481">
            <v>5942</v>
          </cell>
          <cell r="B481" t="str">
            <v>PÁ CARREGADEIRA SOBRE RODAS, POTÊNCIA LÍQUIDA 128 HP, CAPACIDADE DA CAÇAMBA 1,7 A 2,8 M3, PESO OPERACIONAL 11632 KG - CHI DIURNO. AF_06/2014</v>
          </cell>
          <cell r="C481" t="str">
            <v>CHI</v>
          </cell>
          <cell r="D481">
            <v>60.54</v>
          </cell>
        </row>
        <row r="482">
          <cell r="A482">
            <v>5946</v>
          </cell>
          <cell r="B482" t="str">
            <v>PÁ CARREGADEIRA SOBRE RODAS, POTÊNCIA 197 HP, CAPACIDADE DA CAÇAMBA 2,5 A 3,5 M3, PESO OPERACIONAL 18338 KG - CHI DIURNO. AF_06/2014</v>
          </cell>
          <cell r="C482" t="str">
            <v>CHI</v>
          </cell>
          <cell r="D482">
            <v>74.430000000000007</v>
          </cell>
        </row>
        <row r="483">
          <cell r="A483">
            <v>5952</v>
          </cell>
          <cell r="B483" t="str">
            <v>MARTELETE OU ROMPEDOR PNEUMÁTICO MANUAL, 28 KG, COM SILENCIADOR - CHI DIURNO. AF_07/2016</v>
          </cell>
          <cell r="C483" t="str">
            <v>CHI</v>
          </cell>
          <cell r="D483">
            <v>22.74</v>
          </cell>
        </row>
        <row r="484">
          <cell r="A484">
            <v>5954</v>
          </cell>
          <cell r="B484" t="str">
            <v>COMPRESSOR DE AR REBOCÁVEL, VAZÃO 189 PCM, PRESSÃO EFETIVA DE TRABALHO 102 PSI, MOTOR DIESEL, POTÊNCIA 63 CV - CHI DIURNO. AF_06/2015</v>
          </cell>
          <cell r="C484" t="str">
            <v>CHI</v>
          </cell>
          <cell r="D484">
            <v>3.92</v>
          </cell>
        </row>
        <row r="485">
          <cell r="A485">
            <v>5961</v>
          </cell>
          <cell r="B485" t="str">
            <v>CAMINHÃO BASCULANTE 6 M3, PESO BRUTO TOTAL 16.000 KG, CARGA ÚTIL MÁXIMA 13.071 KG, DISTÂNCIA ENTRE EIXOS 4,80 M, POTÊNCIA 230 CV INCLUSIVE CAÇAMBA METÁLICA - CHI DIURNO. AF_06/2014</v>
          </cell>
          <cell r="C485" t="str">
            <v>CHI</v>
          </cell>
          <cell r="D485">
            <v>47.74</v>
          </cell>
        </row>
        <row r="486">
          <cell r="A486">
            <v>6260</v>
          </cell>
          <cell r="B486" t="str">
            <v>CAMINHÃO PIPA 6.000 L, PESO BRUTO TOTAL 13.000 KG, DISTÂNCIA ENTRE EIXOS 4,80 M, POTÊNCIA 189 CV INCLUSIVE TANQUE DE AÇO PARA TRANSPORTE DE ÁGUA, CAPACIDADE 6 M3 - CHI DIURNO. AF_06/2014</v>
          </cell>
          <cell r="C486" t="str">
            <v>CHI</v>
          </cell>
          <cell r="D486">
            <v>43.88</v>
          </cell>
        </row>
        <row r="487">
          <cell r="A487">
            <v>6880</v>
          </cell>
          <cell r="B487" t="str">
            <v>ROLO COMPACTADOR DE PNEUS ESTÁTICO, PRESSÃO VARIÁVEL, POTÊNCIA 111 HP, PESO SEM/COM LASTRO 9,5 / 26 T, LARGURA DE TRABALHO 1,90 M - CHI DIURNO. AF_07/2014</v>
          </cell>
          <cell r="C487" t="str">
            <v>CHI</v>
          </cell>
          <cell r="D487">
            <v>72.97</v>
          </cell>
        </row>
        <row r="488">
          <cell r="A488">
            <v>7031</v>
          </cell>
          <cell r="B488" t="str">
            <v>TANQUE DE ASFALTO ESTACIONÁRIO COM SERPENTINA, CAPACIDADE 30.000 L - CHI DIURNO. AF_06/2014</v>
          </cell>
          <cell r="C488" t="str">
            <v>CHI</v>
          </cell>
          <cell r="D488">
            <v>5.69</v>
          </cell>
        </row>
        <row r="489">
          <cell r="A489">
            <v>7043</v>
          </cell>
          <cell r="B489" t="str">
            <v>MOTOBOMBA TRASH (PARA ÁGUA SUJA) AUTO ESCORVANTE, MOTOR GASOLINA DE 6,41 HP, DIÂMETROS DE SUCÇÃO X RECALQUE: 3" X 3", HM/Q = 10 MCA / 60 M3/H A 23 MCA / 0 M3/H - CHI DIURNO. AF_10/2014</v>
          </cell>
          <cell r="C489" t="str">
            <v>CHI</v>
          </cell>
          <cell r="D489">
            <v>0.33</v>
          </cell>
        </row>
        <row r="490">
          <cell r="A490">
            <v>7050</v>
          </cell>
          <cell r="B490" t="str">
            <v>ROLO COMPACTADOR PE DE CARNEIRO VIBRATORIO, POTENCIA 125 HP, PESO OPERACIONAL SEM/COM LASTRO 11,95 / 13,30 T, IMPACTO DINAMICO 38,5 / 22,5 T, LARGURA DE TRABALHO 2,15 M - CHI DIURNO. AF_06/2014</v>
          </cell>
          <cell r="C490" t="str">
            <v>CHI</v>
          </cell>
          <cell r="D490">
            <v>67.34</v>
          </cell>
        </row>
        <row r="491">
          <cell r="A491">
            <v>67827</v>
          </cell>
          <cell r="B491" t="str">
            <v>CAMINHÃO BASCULANTE 6 M3 TOCO, PESO BRUTO TOTAL 16.000 KG, CARGA ÚTIL MÁXIMA 11.130 KG, DISTÂNCIA ENTRE EIXOS 5,36 M, POTÊNCIA 185 CV, INCLUSIVE CAÇAMBA METÁLICA - CHI DIURNO. AF_06/2014</v>
          </cell>
          <cell r="C491" t="str">
            <v>CHI</v>
          </cell>
          <cell r="D491">
            <v>46.64</v>
          </cell>
        </row>
        <row r="492">
          <cell r="A492">
            <v>73395</v>
          </cell>
          <cell r="B492" t="str">
            <v>GRUPO GERADOR ESTACIONÁRIO, MOTOR DIESEL POTÊNCIA 170 KVA - CHI DIURNO. AF_02/2016</v>
          </cell>
          <cell r="C492" t="str">
            <v>CHI</v>
          </cell>
          <cell r="D492">
            <v>5.8</v>
          </cell>
        </row>
        <row r="493">
          <cell r="A493">
            <v>83766</v>
          </cell>
          <cell r="B493" t="str">
            <v>GRUPO DE SOLDAGEM COM GERADOR A DIESEL 60 CV PARA SOLDA ELÉTRICA, SOBRE 04 RODAS, COM MOTOR 4 CILINDROS 600 A - CHI DIURNO. AF_02/2016</v>
          </cell>
          <cell r="C493" t="str">
            <v>CHI</v>
          </cell>
          <cell r="D493">
            <v>38.93</v>
          </cell>
        </row>
        <row r="494">
          <cell r="A494">
            <v>84013</v>
          </cell>
          <cell r="B494" t="str">
            <v>ESCAVADEIRA HIDRÁULICA SOBRE ESTEIRAS, CAÇAMBA 0,80 M3, PESO OPERACIONAL 17,8 T, POTÊNCIA LÍQUIDA 110 HP - CHI DIURNO. AF_10/2014</v>
          </cell>
          <cell r="C494" t="str">
            <v>CHI</v>
          </cell>
          <cell r="D494">
            <v>69.37</v>
          </cell>
        </row>
        <row r="495">
          <cell r="A495">
            <v>87446</v>
          </cell>
          <cell r="B495" t="str">
            <v>BETONEIRA CAPACIDADE NOMINAL 400 L, CAPACIDADE DE MISTURA 310 L, MOTOR A DIESEL POTÊNCIA 5,0 HP, SEM CARREGADOR - CHI DIURNO. AF_06/2014</v>
          </cell>
          <cell r="C495" t="str">
            <v>CHI</v>
          </cell>
          <cell r="D495">
            <v>0.48</v>
          </cell>
        </row>
        <row r="496">
          <cell r="A496">
            <v>88392</v>
          </cell>
          <cell r="B496" t="str">
            <v>MISTURADOR DE ARGAMASSA, EIXO HORIZONTAL, CAPACIDADE DE MISTURA 300 KG, MOTOR ELÉTRICO POTÊNCIA 5 CV - CHI DIURNO. AF_06/2014</v>
          </cell>
          <cell r="C496" t="str">
            <v>CHI</v>
          </cell>
          <cell r="D496">
            <v>0.94</v>
          </cell>
        </row>
        <row r="497">
          <cell r="A497">
            <v>88398</v>
          </cell>
          <cell r="B497" t="str">
            <v>MISTURADOR DE ARGAMASSA, EIXO HORIZONTAL, CAPACIDADE DE MISTURA 600 KG, MOTOR ELÉTRICO POTÊNCIA 7,5 CV - CHI DIURNO. AF_06/2014</v>
          </cell>
          <cell r="C497" t="str">
            <v>CHI</v>
          </cell>
          <cell r="D497">
            <v>1.1100000000000001</v>
          </cell>
        </row>
        <row r="498">
          <cell r="A498">
            <v>88404</v>
          </cell>
          <cell r="B498" t="str">
            <v>MISTURADOR DE ARGAMASSA, EIXO HORIZONTAL, CAPACIDADE DE MISTURA 160 KG, MOTOR ELÉTRICO POTÊNCIA 3 CV - CHI DIURNO. AF_06/2014</v>
          </cell>
          <cell r="C498" t="str">
            <v>CHI</v>
          </cell>
          <cell r="D498">
            <v>0.89</v>
          </cell>
        </row>
        <row r="499">
          <cell r="A499">
            <v>88430</v>
          </cell>
          <cell r="B499" t="str">
            <v>PROJETOR DE ARGAMASSA, CAPACIDADE DE PROJEÇÃO 1,5 M3/H, ALCANCE DE 30 ATÉ 60 M, MOTOR ELÉTRICO POTÊNCIA 7,5 HP - CHI DIURNO. AF_06/2014</v>
          </cell>
          <cell r="C499" t="str">
            <v>CHI</v>
          </cell>
          <cell r="D499">
            <v>5.82</v>
          </cell>
        </row>
        <row r="500">
          <cell r="A500">
            <v>88438</v>
          </cell>
          <cell r="B500" t="str">
            <v>PROJETOR DE ARGAMASSA, CAPACIDADE DE PROJEÇÃO 2 M3/H, ALCANCE ATÉ 50 M, MOTOR ELÉTRICO POTÊNCIA 7,5 HP - CHI DIURNO. AF_06/2014</v>
          </cell>
          <cell r="C500" t="str">
            <v>CHI</v>
          </cell>
          <cell r="D500">
            <v>7.73</v>
          </cell>
        </row>
        <row r="501">
          <cell r="A501">
            <v>88831</v>
          </cell>
          <cell r="B501" t="str">
            <v>BETONEIRA CAPACIDADE NOMINAL DE 400 L, CAPACIDADE DE MISTURA 280 L, MOTOR ELÉTRICO TRIFÁSICO POTÊNCIA DE 2 CV, SEM CARREGADOR - CHI DIURNO. AF_10/2014</v>
          </cell>
          <cell r="C501" t="str">
            <v>CHI</v>
          </cell>
          <cell r="D501">
            <v>0.35</v>
          </cell>
        </row>
        <row r="502">
          <cell r="A502">
            <v>88844</v>
          </cell>
          <cell r="B502" t="str">
            <v>TRATOR DE ESTEIRAS, POTÊNCIA 125 HP, PESO OPERACIONAL 12,9 T, COM LÂMINA 2,7 M3 - CHI DIURNO. AF_10/2014</v>
          </cell>
          <cell r="C502" t="str">
            <v>CHI</v>
          </cell>
          <cell r="D502">
            <v>60.33</v>
          </cell>
        </row>
        <row r="503">
          <cell r="A503">
            <v>88908</v>
          </cell>
          <cell r="B503" t="str">
            <v>ESCAVADEIRA HIDRÁULICA SOBRE ESTEIRAS, CAÇAMBA 1,20 M3, PESO OPERACIONAL 21 T, POTÊNCIA BRUTA 155 HP - CHI DIURNO. AF_06/2014</v>
          </cell>
          <cell r="C503" t="str">
            <v>CHI</v>
          </cell>
          <cell r="D503">
            <v>76.13</v>
          </cell>
        </row>
        <row r="504">
          <cell r="A504">
            <v>89022</v>
          </cell>
          <cell r="B504" t="str">
            <v>BOMBA SUBMERSÍVEL ELÉTRICA TRIFÁSICA, POTÊNCIA 2,96 HP, Ø ROTOR 144 MM SEMI-ABERTO, BOCAL DE SAÍDA Ø 2, HM/Q = 2 MCA / 38,8 M3/H A 28 MCA / 5 M3/H - CHI DIURNO. AF_06/2014</v>
          </cell>
          <cell r="C504" t="str">
            <v>CHI</v>
          </cell>
          <cell r="D504">
            <v>0.31</v>
          </cell>
        </row>
        <row r="505">
          <cell r="A505">
            <v>89027</v>
          </cell>
          <cell r="B505" t="str">
            <v>TANQUE DE ASFALTO ESTACIONÁRIO COM MAÇARICO, CAPACIDADE 20.000 L - CHI DIURNO. AF_06/2014</v>
          </cell>
          <cell r="C505" t="str">
            <v>CHI</v>
          </cell>
          <cell r="D505">
            <v>4.63</v>
          </cell>
        </row>
        <row r="506">
          <cell r="A506">
            <v>89031</v>
          </cell>
          <cell r="B506" t="str">
            <v>TRATOR DE ESTEIRAS, POTÊNCIA 100 HP, PESO OPERACIONAL 9,4 T, COM LÂMINA 2,19 M3 - CHI DIURNO. AF_06/2014</v>
          </cell>
          <cell r="C506" t="str">
            <v>CHI</v>
          </cell>
          <cell r="D506">
            <v>58.81</v>
          </cell>
        </row>
        <row r="507">
          <cell r="A507">
            <v>89036</v>
          </cell>
          <cell r="B507" t="str">
            <v>TRATOR DE PNEUS, POTÊNCIA 85 CV, TRAÇÃO 4X4, PESO COM LASTRO DE 4.675 KG - CHI DIURNO. AF_06/2014</v>
          </cell>
          <cell r="C507" t="str">
            <v>CHI</v>
          </cell>
          <cell r="D507">
            <v>39.65</v>
          </cell>
        </row>
        <row r="508">
          <cell r="A508">
            <v>89218</v>
          </cell>
          <cell r="B508" t="str">
            <v>BATE-ESTACAS POR GRAVIDADE, POTÊNCIA DE 160 HP, PESO DO MARTELO ATÉ 3 TONELADAS - CHI DIURNO. AF_11/2014</v>
          </cell>
          <cell r="C508" t="str">
            <v>CHI</v>
          </cell>
          <cell r="D508">
            <v>77.11</v>
          </cell>
        </row>
        <row r="509">
          <cell r="A509">
            <v>89226</v>
          </cell>
          <cell r="B509" t="str">
            <v>BETONEIRA CAPACIDADE NOMINAL DE 600 L, CAPACIDADE DE MISTURA 360 L, MOTOR ELÉTRICO TRIFÁSICO POTÊNCIA DE 4 CV, SEM CARREGADOR - CHI DIURNO. AF_11/2014</v>
          </cell>
          <cell r="C509" t="str">
            <v>CHI</v>
          </cell>
          <cell r="D509">
            <v>1.45</v>
          </cell>
        </row>
        <row r="510">
          <cell r="A510">
            <v>89235</v>
          </cell>
          <cell r="B510" t="str">
            <v>FRESADORA DE ASFALTO A FRIO SOBRE RODAS, LARGURA FRESAGEM DE 1,0 M, POTÊNCIA 208 HP - CHI DIURNO. AF_11/2014</v>
          </cell>
          <cell r="C510" t="str">
            <v>CHI</v>
          </cell>
          <cell r="D510">
            <v>206.09</v>
          </cell>
        </row>
        <row r="511">
          <cell r="A511">
            <v>89243</v>
          </cell>
          <cell r="B511" t="str">
            <v>FRESADORA DE ASFALTO A FRIO SOBRE RODAS, LARGURA FRESAGEM DE 2,0 M, POTÊNCIA 550 HP - CHI DIURNO. AF_11/2014</v>
          </cell>
          <cell r="C511" t="str">
            <v>CHI</v>
          </cell>
          <cell r="D511">
            <v>444.43</v>
          </cell>
        </row>
        <row r="512">
          <cell r="A512">
            <v>89251</v>
          </cell>
          <cell r="B512" t="str">
            <v>RECICLADORA DE ASFALTO A FRIO SOBRE RODAS, LARGURA FRESAGEM DE 2,0 M, POTÊNCIA 422 HP - CHI DIURNO. AF_11/2014</v>
          </cell>
          <cell r="C512" t="str">
            <v>CHI</v>
          </cell>
          <cell r="D512">
            <v>389.81</v>
          </cell>
        </row>
        <row r="513">
          <cell r="A513">
            <v>89258</v>
          </cell>
          <cell r="B513" t="str">
            <v>VIBROACABADORA DE ASFALTO SOBRE ESTEIRAS, LARGURA DE PAVIMENTAÇÃO 2,13 M A 4,55 M, POTÊNCIA 100 HP, CAPACIDADE 400 T/H - CHI DIURNO. AF_11/2014</v>
          </cell>
          <cell r="C513" t="str">
            <v>CHI</v>
          </cell>
          <cell r="D513">
            <v>134.44999999999999</v>
          </cell>
        </row>
        <row r="514">
          <cell r="A514">
            <v>89273</v>
          </cell>
          <cell r="B514" t="str">
            <v>GUINDASTE HIDRÁULICO AUTOPROPELIDO, COM LANÇA TELESCÓPICA 28,80 M, CAPACIDADE MÁXIMA 30 T, POTÊNCIA 97 KW, TRAÇÃO 4 X 4 - CHI DIURNO. AF_11/2014</v>
          </cell>
          <cell r="C514" t="str">
            <v>CHI</v>
          </cell>
          <cell r="D514">
            <v>75.430000000000007</v>
          </cell>
        </row>
        <row r="515">
          <cell r="A515">
            <v>89279</v>
          </cell>
          <cell r="B515" t="str">
            <v>BETONEIRA CAPACIDADE NOMINAL DE 600 L, CAPACIDADE DE MISTURA 440 L, MOTOR A DIESEL POTÊNCIA 10 HP, COM CARREGADOR - CHI DIURNO. AF_11/2014</v>
          </cell>
          <cell r="C515" t="str">
            <v>CHI</v>
          </cell>
          <cell r="D515">
            <v>1.76</v>
          </cell>
        </row>
        <row r="516">
          <cell r="A516">
            <v>89877</v>
          </cell>
          <cell r="B516" t="str">
            <v>CAMINHÃO BASCULANTE 14 M3, COM CAVALO MECÂNICO DE CAPACIDADE MÁXIMA DE TRAÇÃO COMBINADO DE 36000 KG, POTÊNCIA 286 CV, INCLUSIVE SEMIREBOQUE COM CAÇAMBA METÁLICA - CHI DIURNO. AF_12/2014</v>
          </cell>
          <cell r="C516" t="str">
            <v>CHI</v>
          </cell>
          <cell r="D516">
            <v>60.93</v>
          </cell>
        </row>
        <row r="517">
          <cell r="A517">
            <v>89884</v>
          </cell>
          <cell r="B517" t="str">
            <v>CAMINHÃO BASCULANTE 18 M3, COM CAVALO MECÂNICO DE CAPACIDADE MÁXIMA DE TRAÇÃO COMBINADO DE 45000 KG, POTÊNCIA 330 CV, INCLUSIVE SEMIREBOQUE COM CAÇAMBA METÁLICA - CHI DIURNO. AF_12/2014</v>
          </cell>
          <cell r="C517" t="str">
            <v>CHI</v>
          </cell>
          <cell r="D517">
            <v>63.04</v>
          </cell>
        </row>
        <row r="518">
          <cell r="A518">
            <v>90587</v>
          </cell>
          <cell r="B518" t="str">
            <v>VIBRADOR DE IMERSÃO, DIÂMETRO DE PONTEIRA 45MM, MOTOR ELÉTRICO TRIFÁSICO POTÊNCIA DE 2 CV - CHI DIURNO. AF_06/2015</v>
          </cell>
          <cell r="C518" t="str">
            <v>CHI</v>
          </cell>
          <cell r="D518">
            <v>0.43</v>
          </cell>
        </row>
        <row r="519">
          <cell r="A519">
            <v>90626</v>
          </cell>
          <cell r="B519" t="str">
            <v>PERFURATRIZ MANUAL, TORQUE MÁXIMO 83 N.M, POTÊNCIA 5 CV, COM DIÂMETRO MÁXIMO 4" - CHI DIURNO. AF_06/2015</v>
          </cell>
          <cell r="C519" t="str">
            <v>CHI</v>
          </cell>
          <cell r="D519">
            <v>1.69</v>
          </cell>
        </row>
        <row r="520">
          <cell r="A520">
            <v>90632</v>
          </cell>
          <cell r="B520" t="str">
            <v>PERFURATRIZ SOBRE ESTEIRA, TORQUE MÁXIMO 600 KGF, PESO MÉDIO 1000 KG, POTÊNCIA 20 HP, DIÂMETRO MÁXIMO 10" - CHI DIURNO. AF_06/2015</v>
          </cell>
          <cell r="C520" t="str">
            <v>CHI</v>
          </cell>
          <cell r="D520">
            <v>68.53</v>
          </cell>
        </row>
        <row r="521">
          <cell r="A521">
            <v>90638</v>
          </cell>
          <cell r="B521" t="str">
            <v>MISTURADOR DUPLO HORIZONTAL DE ALTA TURBULÊNCIA, CAPACIDADE / VOLUME 2 X 500 LITROS, MOTORES ELÉTRICOS MÍNIMO 5 CV CADA, PARA NATA CIMENTO, ARGAMASSA E OUTROS - CHI DIURNO. AF_06/2015</v>
          </cell>
          <cell r="C521" t="str">
            <v>CHI</v>
          </cell>
          <cell r="D521">
            <v>4.4800000000000004</v>
          </cell>
        </row>
        <row r="522">
          <cell r="A522">
            <v>90644</v>
          </cell>
          <cell r="B522" t="str">
            <v>BOMBA TRIPLEX, PARA INJEÇÃO DE NATA DE CIMENTO, VAZÃO MÁXIMA DE 100 LITROS/MINUTO, PRESSÃO MÁXIMA DE 70 BAR - CHI DIURNO. AF_06/2015</v>
          </cell>
          <cell r="C522" t="str">
            <v>CHI</v>
          </cell>
          <cell r="D522">
            <v>6.7</v>
          </cell>
        </row>
        <row r="523">
          <cell r="A523">
            <v>90651</v>
          </cell>
          <cell r="B523" t="str">
            <v>BOMBA CENTRÍFUGA MONOESTÁGIO COM MOTOR ELÉTRICO MONOFÁSICO, POTÊNCIA 15 HP, DIÂMETRO DO ROTOR 173 MM, HM/Q = 30 MCA / 90 M3/H A 45 MCA / 55 M3/H - CHI DIURNO. AF_06/2015</v>
          </cell>
          <cell r="C523" t="str">
            <v>CHI</v>
          </cell>
          <cell r="D523">
            <v>0.96</v>
          </cell>
        </row>
        <row r="524">
          <cell r="A524">
            <v>90657</v>
          </cell>
          <cell r="B524" t="str">
            <v>BOMBA DE PROJEÇÃO DE CONCRETO SECO, POTÊNCIA 10 CV, VAZÃO 3 M3/H - CHI DIURNO. AF_06/2015</v>
          </cell>
          <cell r="C524" t="str">
            <v>CHI</v>
          </cell>
          <cell r="D524">
            <v>4.3600000000000003</v>
          </cell>
        </row>
        <row r="525">
          <cell r="A525">
            <v>90663</v>
          </cell>
          <cell r="B525" t="str">
            <v>BOMBA DE PROJEÇÃO DE CONCRETO SECO, POTÊNCIA 10 CV, VAZÃO 6 M3/H - CHI DIURNO. AF_06/2015</v>
          </cell>
          <cell r="C525" t="str">
            <v>CHI</v>
          </cell>
          <cell r="D525">
            <v>4.66</v>
          </cell>
        </row>
        <row r="526">
          <cell r="A526">
            <v>90669</v>
          </cell>
          <cell r="B526" t="str">
            <v>PROJETOR PNEUMÁTICO DE ARGAMASSA PARA CHAPISCO E REBOCO COM RECIPIENTE ACOPLADO, TIPO CANEQUINHA, COM COMPRESSOR DE AR REBOCÁVEL VAZÃO 89 PCM E MOTOR DIESEL DE 20 CV - CHI DIURNO. AF_06/2015</v>
          </cell>
          <cell r="C526" t="str">
            <v>CHI</v>
          </cell>
          <cell r="D526">
            <v>6.22</v>
          </cell>
        </row>
        <row r="527">
          <cell r="A527">
            <v>90675</v>
          </cell>
          <cell r="B527" t="str">
            <v>PERFURATRIZ COM TORRE METÁLICA PARA EXECUÇÃO DE ESTACA HÉLICE CONTÍNUA, PROFUNDIDADE MÁXIMA DE 30 M, DIÂMETRO MÁXIMO DE 800 MM, POTÊNCIA INSTALADA DE 268 HP, MESA ROTATIVA COM TORQUE MÁXIMO DE 170 KNM - CHI DIURNO. AF_06/2015</v>
          </cell>
          <cell r="C527" t="str">
            <v>CHI</v>
          </cell>
          <cell r="D527">
            <v>224.49</v>
          </cell>
        </row>
        <row r="528">
          <cell r="A528">
            <v>90681</v>
          </cell>
          <cell r="B528" t="str">
            <v>PERFURATRIZ HIDRÁULICA SOBRE CAMINHÃO COM TRADO CURTO ACOPLADO, PROFUNDIDADE MÁXIMA DE 20 M, DIÂMETRO MÁXIMO DE 1500 MM, POTÊNCIA INSTALADA DE 137 HP, MESA ROTATIVA COM TORQUE MÁXIMO DE 30 KNM - CHI DIURNO. AF_06/2015</v>
          </cell>
          <cell r="C528" t="str">
            <v>CHI</v>
          </cell>
          <cell r="D528">
            <v>134.38999999999999</v>
          </cell>
        </row>
        <row r="529">
          <cell r="A529">
            <v>90687</v>
          </cell>
          <cell r="B529" t="str">
            <v>MANIPULADOR TELESCÓPICO, POTÊNCIA DE 85 HP, CAPACIDADE DE CARGA DE 3.500 KG, ALTURA MÁXIMA DE ELEVAÇÃO DE 12,3 M - CHI DIURNO. AF_06/2015</v>
          </cell>
          <cell r="C529" t="str">
            <v>CHI</v>
          </cell>
          <cell r="D529">
            <v>57.64</v>
          </cell>
        </row>
        <row r="530">
          <cell r="A530">
            <v>90693</v>
          </cell>
          <cell r="B530" t="str">
            <v>MINICARREGADEIRA SOBRE RODAS, POTÊNCIA LÍQUIDA DE 47 HP, CAPACIDADE NOMINAL DE OPERAÇÃO DE 646 KG - CHI DIURNO. AF_06/2015</v>
          </cell>
          <cell r="C530" t="str">
            <v>CHI</v>
          </cell>
          <cell r="D530">
            <v>41.32</v>
          </cell>
        </row>
        <row r="531">
          <cell r="A531">
            <v>90965</v>
          </cell>
          <cell r="B531" t="str">
            <v>COMPRESSOR DE AR REBOCÁVEL, VAZÃO 89 PCM, PRESSÃO EFETIVA DE TRABALHO 102 PSI, MOTOR DIESEL, POTÊNCIA 20 CV - CHI DIURNO. AF_06/2015</v>
          </cell>
          <cell r="C531" t="str">
            <v>CHI</v>
          </cell>
          <cell r="D531">
            <v>5.25</v>
          </cell>
        </row>
        <row r="532">
          <cell r="A532">
            <v>90973</v>
          </cell>
          <cell r="B532" t="str">
            <v>COMPRESSOR DE AR REBOCAVEL, VAZÃO 250 PCM, PRESSAO DE TRABALHO 102 PSI, MOTOR A DIESEL POTÊNCIA 81 CV - CHI DIURNO. AF_06/2015</v>
          </cell>
          <cell r="C532" t="str">
            <v>CHI</v>
          </cell>
          <cell r="D532">
            <v>5.26</v>
          </cell>
        </row>
        <row r="533">
          <cell r="A533">
            <v>90982</v>
          </cell>
          <cell r="B533" t="str">
            <v>COMPRESSOR DE AR REBOCÁVEL, VAZÃO 748 PCM, PRESSÃO EFETIVA DE TRABALHO 102 PSI, MOTOR DIESEL, POTÊNCIA 210 CV - CHI DIURNO. AF_06/2015</v>
          </cell>
          <cell r="C533" t="str">
            <v>CHI</v>
          </cell>
          <cell r="D533">
            <v>13.37</v>
          </cell>
        </row>
        <row r="534">
          <cell r="A534">
            <v>91001</v>
          </cell>
          <cell r="B534" t="str">
            <v>COMPRESSOR DE AR REBOCAVEL, VAZÃO 400 PCM, PRESSAO DE TRABALHO 102 PSI, MOTOR A DIESEL POTÊNCIA 110 CV - CHI DIURNO. AF_06/2015</v>
          </cell>
          <cell r="C534" t="str">
            <v>CHI</v>
          </cell>
          <cell r="D534">
            <v>6.24</v>
          </cell>
        </row>
        <row r="535">
          <cell r="A535">
            <v>91032</v>
          </cell>
          <cell r="B535" t="str">
            <v>CAMINHÃO TRUCADO (C/ TERCEIRO EIXO) ELETRÔNICO - POTÊNCIA 231CV - PBT = 22000KG - DIST. ENTRE EIXOS 5170 MM - INCLUI CARROCERIA FIXA ABERTA DE MADEIRA - CHI DIURNO. AF_06/2015</v>
          </cell>
          <cell r="C535" t="str">
            <v>CHI</v>
          </cell>
          <cell r="D535">
            <v>46.46</v>
          </cell>
        </row>
        <row r="536">
          <cell r="A536">
            <v>91278</v>
          </cell>
          <cell r="B536" t="str">
            <v>PLACA VIBRATÓRIA REVERSÍVEL COM MOTOR 4 TEMPOS A GASOLINA, FORÇA CENTRÍFUGA DE 25 KN (2500 KGF), POTÊNCIA 5,5 CV - CHI DIURNO. AF_08/2015</v>
          </cell>
          <cell r="C536" t="str">
            <v>CHI</v>
          </cell>
          <cell r="D536">
            <v>0.54</v>
          </cell>
        </row>
        <row r="537">
          <cell r="A537">
            <v>91285</v>
          </cell>
          <cell r="B537" t="str">
            <v>CORTADORA DE PISO COM MOTOR 4 TEMPOS A GASOLINA, POTÊNCIA DE 13 HP, COM DISCO DE CORTE DIAMANTADO SEGMENTADO PARA CONCRETO, DIÂMETRO DE 350 MM, FURO DE 1" (14 X 1") - CHI DIURNO. AF_08/2015</v>
          </cell>
          <cell r="C537" t="str">
            <v>CHI</v>
          </cell>
          <cell r="D537">
            <v>0.8</v>
          </cell>
        </row>
        <row r="538">
          <cell r="A538">
            <v>91387</v>
          </cell>
          <cell r="B538" t="str">
            <v>CAMINHÃO BASCULANTE 10 M3, TRUCADO CABINE SIMPLES, PESO BRUTO TOTAL 23.000 KG, CARGA ÚTIL MÁXIMA 15.935 KG, DISTÂNCIA ENTRE EIXOS 4,80 M, POTÊNCIA 230 CV INCLUSIVE CAÇAMBA METÁLICA - CHI DIURNO. AF_06/2014</v>
          </cell>
          <cell r="C538" t="str">
            <v>CHI</v>
          </cell>
          <cell r="D538">
            <v>50.9</v>
          </cell>
        </row>
        <row r="539">
          <cell r="A539">
            <v>91395</v>
          </cell>
          <cell r="B539" t="str">
            <v>CAMINHÃO TOCO, PBT 14.300 KG, CARGA ÚTIL MÁX. 9.710 KG, DIST. ENTRE EIXOS 3,56 M, POTÊNCIA 185 CV, INCLUSIVE CARROCERIA FIXA ABERTA DE MADEIRA P/ TRANSPORTE GERAL DE CARGA SECA, DIMEN. APROX. 2,50 X 6,50 X 0,50 M - CHI DIURNO. AF_06/2014</v>
          </cell>
          <cell r="C539" t="str">
            <v>CHI</v>
          </cell>
          <cell r="D539">
            <v>42.95</v>
          </cell>
        </row>
        <row r="540">
          <cell r="A540">
            <v>91486</v>
          </cell>
          <cell r="B540" t="str">
            <v>ESPARGIDOR DE ASFALTO PRESSURIZADO, TANQUE 6 M3 COM ISOLAÇÃO TÉRMICA, AQUECIDO COM 2 MAÇARICOS, COM BARRA ESPARGIDORA 3,60 M, MONTADO SOBRE CAMINHÃO  TOCO, PBT 14.300 KG, POTÊNCIA 185 CV - CHI DIURNO. AF_08/2015</v>
          </cell>
          <cell r="C540" t="str">
            <v>CHI</v>
          </cell>
          <cell r="D540">
            <v>50.55</v>
          </cell>
        </row>
        <row r="541">
          <cell r="A541">
            <v>91534</v>
          </cell>
          <cell r="B541" t="str">
            <v>COMPACTADOR DE SOLOS DE PERCUSSÃO (SOQUETE) COM MOTOR A GASOLINA 4 TEMPOS, POTÊNCIA 4 CV - CHI DIURNO. AF_08/2015</v>
          </cell>
          <cell r="C541" t="str">
            <v>CHI</v>
          </cell>
          <cell r="D541">
            <v>25.7</v>
          </cell>
        </row>
        <row r="542">
          <cell r="A542">
            <v>91635</v>
          </cell>
          <cell r="B542" t="str">
            <v>GUINDAUTO HIDRÁULICO, CAPACIDADE MÁXIMA DE CARGA 6500 KG, MOMENTO MÁXIMO DE CARGA 5,8 TM, ALCANCE MÁXIMO HORIZONTAL 7,60 M, INCLUSIVE CAMINHÃO TOCO PBT 9.700 KG, POTÊNCIA DE 160 CV - CHI DIURNO. AF_08/2015</v>
          </cell>
          <cell r="C542" t="str">
            <v>CHI</v>
          </cell>
          <cell r="D542">
            <v>41.29</v>
          </cell>
        </row>
        <row r="543">
          <cell r="A543">
            <v>91646</v>
          </cell>
          <cell r="B543" t="str">
            <v>CAMINHÃO DE TRANSPORTE DE MATERIAL ASFÁLTICO 30.000 L, COM CAVALO MECÂNICO DE CAPACIDADE MÁXIMA DE TRAÇÃO COMBINADO DE 66.000 KG, POTÊNCIA 360 CV, INCLUSIVE TANQUE DE ASFALTO COM SERPENTINA - CHI DIURNO. AF_08/2015</v>
          </cell>
          <cell r="C543" t="str">
            <v>CHI</v>
          </cell>
          <cell r="D543">
            <v>71.25</v>
          </cell>
        </row>
        <row r="544">
          <cell r="A544">
            <v>91693</v>
          </cell>
          <cell r="B544" t="str">
            <v>SERRA CIRCULAR DE BANCADA COM MOTOR ELÉTRICO POTÊNCIA DE 5HP, COM COIFA PARA DISCO 10" - CHI DIURNO. AF_08/2015</v>
          </cell>
          <cell r="C544" t="str">
            <v>CHI</v>
          </cell>
          <cell r="D544">
            <v>24.99</v>
          </cell>
        </row>
        <row r="545">
          <cell r="A545">
            <v>92044</v>
          </cell>
          <cell r="B545" t="str">
            <v>DISTRIBUIDOR DE AGREGADOS REBOCAVEL, CAPACIDADE 1,9 M³, LARGURA DE TRABALHO 3,66 M - CHI DIURNO. AF_11/2015</v>
          </cell>
          <cell r="C545" t="str">
            <v>CHI</v>
          </cell>
          <cell r="D545">
            <v>6.52</v>
          </cell>
        </row>
        <row r="546">
          <cell r="A546">
            <v>92107</v>
          </cell>
          <cell r="B546" t="str">
            <v>CAMINHÃO PARA EQUIPAMENTO DE LIMPEZA A SUCÇÃO COM CAMINHÃO TRUCADO DE PESO BRUTO TOTAL 23000 KG, CARGA ÚTIL MÁXIMA 15935 KG, DISTÂNCIA ENTRE EIXOS 4,80 M, POTÊNCIA 230 CV, INCLUSIVE LIMPADORA A SUCÇÃO, TANQUE 12000 L - CHI DIURNO. AF_11/2015</v>
          </cell>
          <cell r="C546" t="str">
            <v>CHI</v>
          </cell>
          <cell r="D546">
            <v>52.74</v>
          </cell>
        </row>
        <row r="547">
          <cell r="A547">
            <v>92113</v>
          </cell>
          <cell r="B547" t="str">
            <v>PENEIRA ROTATIVA COM MOTOR ELÉTRICO TRIFÁSICO DE 2 CV, CILINDRO DE 1 M X 0,60 M, COM FUROS DE 3,17 MM - CHI DIURNO. AF_11/2015</v>
          </cell>
          <cell r="C547" t="str">
            <v>CHI</v>
          </cell>
          <cell r="D547">
            <v>1.04</v>
          </cell>
        </row>
        <row r="548">
          <cell r="A548">
            <v>92119</v>
          </cell>
          <cell r="B548" t="str">
            <v>DOSADOR DE AREIA, CAPACIDADE DE 26 LITROS - CHI DIURNO. AF_11/2015</v>
          </cell>
          <cell r="C548" t="str">
            <v>CHI</v>
          </cell>
          <cell r="D548">
            <v>0.11</v>
          </cell>
        </row>
        <row r="549">
          <cell r="A549">
            <v>92139</v>
          </cell>
          <cell r="B549" t="str">
            <v>CAMINHONETE COM MOTOR A DIESEL, POTÊNCIA 180 CV, CABINE DUPLA, 4X4 - CHI DIURNO. AF_11/2015</v>
          </cell>
          <cell r="C549" t="str">
            <v>CHI</v>
          </cell>
          <cell r="D549">
            <v>35.71</v>
          </cell>
        </row>
        <row r="550">
          <cell r="A550">
            <v>92146</v>
          </cell>
          <cell r="B550" t="str">
            <v>CAMINHONETE CABINE SIMPLES COM MOTOR 1.6 FLEX, CÂMBIO MANUAL, POTÊNCIA 101/104 CV, 2 PORTAS - CHI DIURNO. AF_11/2015</v>
          </cell>
          <cell r="C550" t="str">
            <v>CHI</v>
          </cell>
          <cell r="D550">
            <v>26.25</v>
          </cell>
        </row>
        <row r="551">
          <cell r="A551">
            <v>92243</v>
          </cell>
          <cell r="B551" t="str">
            <v>CAMINHÃO DE TRANSPORTE DE MATERIAL ASFÁLTICO 20.000 L, COM CAVALO MECÂNICO DE CAPACIDADE MÁXIMA DE TRAÇÃO COMBINADO DE 45.000 KG, POTÊNCIA 330 CV, INCLUSIVE TANQUE DE ASFALTO COM MAÇARICO - CHI DIURNO. AF_12/2015</v>
          </cell>
          <cell r="C551" t="str">
            <v>CHI</v>
          </cell>
          <cell r="D551">
            <v>60.43</v>
          </cell>
        </row>
        <row r="552">
          <cell r="A552">
            <v>92717</v>
          </cell>
          <cell r="B552" t="str">
            <v>APARELHO PARA CORTE E SOLDA OXI-ACETILENO SOBRE RODAS, INCLUSIVE CILINDROS E MAÇARICOS - CHI DIURNO. AF_12/2015</v>
          </cell>
          <cell r="C552" t="str">
            <v>CHI</v>
          </cell>
          <cell r="D552">
            <v>0.21</v>
          </cell>
        </row>
        <row r="553">
          <cell r="A553">
            <v>92961</v>
          </cell>
          <cell r="B553" t="str">
            <v>MÁQUINA EXTRUSORA DE CONCRETO PARA GUIAS E SARJETAS, MOTOR A DIESEL, POTÊNCIA 14 CV - CHI DIURNO. AF_12/2015</v>
          </cell>
          <cell r="C553" t="str">
            <v>CHI</v>
          </cell>
          <cell r="D553">
            <v>5.04</v>
          </cell>
        </row>
        <row r="554">
          <cell r="A554">
            <v>92967</v>
          </cell>
          <cell r="B554" t="str">
            <v>MARTELO PERFURADOR PNEUMÁTICO MANUAL, HASTE 25 X 75 MM, 21 KG - CHI DIURNO. AF_12/2015</v>
          </cell>
          <cell r="C554" t="str">
            <v>CHI</v>
          </cell>
          <cell r="D554">
            <v>22.78</v>
          </cell>
        </row>
        <row r="555">
          <cell r="A555">
            <v>93225</v>
          </cell>
          <cell r="B555" t="str">
            <v>PERFURATRIZ COM TORRE METÁLICA PARA EXECUÇÃO DE ESTACA HÉLICE CONTÍNUA, PROFUNDIDADE MÁXIMA DE 32 M, DIÂMETRO MÁXIMO DE 1000 MM, POTÊNCIA INSTALADA DE 350 HP, MESA ROTATIVA COM TORQUE MÁXIMO DE 263 KNM - CHI DIURNO. AF_01/2016</v>
          </cell>
          <cell r="C555" t="str">
            <v>CHI</v>
          </cell>
          <cell r="D555">
            <v>335.26</v>
          </cell>
        </row>
        <row r="556">
          <cell r="A556">
            <v>93234</v>
          </cell>
          <cell r="B556" t="str">
            <v>BETONEIRA CAPACIDADE NOMINAL 400 L, CAPACIDADE DE MISTURA 310 L, MOTOR A GASOLINA POTÊNCIA 5,5 HP, SEM CARREGADOR - CHI DIURNO. AF_02/2016</v>
          </cell>
          <cell r="C556" t="str">
            <v>CHI</v>
          </cell>
          <cell r="D556">
            <v>0.44</v>
          </cell>
        </row>
        <row r="557">
          <cell r="A557">
            <v>93244</v>
          </cell>
          <cell r="B557" t="str">
            <v>ROLO COMPACTADOR VIBRATÓRIO PÉ DE CARNEIRO PARA SOLOS, POTÊNCIA 80 HP, PESO OPERACIONAL SEM/COM LASTRO 7,4 / 8,8 T, LARGURA DE TRABALHO 1,68 M - CHI DIURNO. AF_02/2016</v>
          </cell>
          <cell r="C557" t="str">
            <v>CHI</v>
          </cell>
          <cell r="D557">
            <v>56.29</v>
          </cell>
        </row>
        <row r="558">
          <cell r="A558">
            <v>93274</v>
          </cell>
          <cell r="B558" t="str">
            <v>GRUA ASCENSIONAL, LANÇA DE 30 M, CAPACIDADE DE 1,0 T A 30 M, ALTURA ATÉ 39 M - CHI DIURNO. AF_03/2016</v>
          </cell>
          <cell r="C558" t="str">
            <v>CHI</v>
          </cell>
          <cell r="D558">
            <v>65.83</v>
          </cell>
        </row>
        <row r="559">
          <cell r="A559">
            <v>93282</v>
          </cell>
          <cell r="B559" t="str">
            <v>GUINCHO ELÉTRICO DE COLUNA, CAPACIDADE 400 KG, COM MOTO FREIO, MOTOR TRIFÁSICO DE 1,25 CV - CHI DIURNO. AF_03/2016</v>
          </cell>
          <cell r="C559" t="str">
            <v>CHI</v>
          </cell>
          <cell r="D559">
            <v>21.41</v>
          </cell>
        </row>
        <row r="560">
          <cell r="A560">
            <v>93288</v>
          </cell>
          <cell r="B560" t="str">
            <v>GUINDASTE HIDRÁULICO AUTOPROPELIDO, COM LANÇA TELESCÓPICA 40 M, CAPACIDADE MÁXIMA 60 T, POTÊNCIA 260 KW - CHI DIURNO. AF_03/2016</v>
          </cell>
          <cell r="C560" t="str">
            <v>CHI</v>
          </cell>
          <cell r="D560">
            <v>125.24</v>
          </cell>
        </row>
        <row r="561">
          <cell r="A561">
            <v>93403</v>
          </cell>
          <cell r="B561" t="str">
            <v>GUINDAUTO HIDRÁULICO, CAPACIDADE MÁXIMA DE CARGA 3300 KG, MOMENTO MÁXIMO DE CARGA 5,8 TM, ALCANCE MÁXIMO HORIZONTAL 7,60 M, INCLUSIVE CAMINHÃO TOCO PBT 16.000 KG, POTÊNCIA DE 189 CV - CHI DIURNO. AF_03/2016</v>
          </cell>
          <cell r="C561" t="str">
            <v>CHI</v>
          </cell>
          <cell r="D561">
            <v>41.29</v>
          </cell>
        </row>
        <row r="562">
          <cell r="A562">
            <v>93409</v>
          </cell>
          <cell r="B562" t="str">
            <v>MÁQUINA JATO DE PRESSAO PORTÁTIL, CAMARA DE 1 SAIDA, CAPACIDADE 280 L, DIAMETRO 670 MM, BICO DE JATO CURTO VENTURI DE 5/16'' , MANGUEIRA DE 1'' COM COMPRESSOR DE AR REBOCÁVEL 189 PCM E MOTOR DIESEL 63 CV - CHI DIURNO. AF_03/2016</v>
          </cell>
          <cell r="C562" t="str">
            <v>CHI</v>
          </cell>
          <cell r="D562">
            <v>33.46</v>
          </cell>
        </row>
        <row r="563">
          <cell r="A563">
            <v>93416</v>
          </cell>
          <cell r="B563" t="str">
            <v>GERADOR PORTÁTIL MONOFÁSICO, POTÊNCIA 5500 VA, MOTOR A GASOLINA, POTÊNCIA DO MOTOR 13 CV - CHI DIURNO. AF_03/2016</v>
          </cell>
          <cell r="C563" t="str">
            <v>CHI</v>
          </cell>
          <cell r="D563">
            <v>0.27</v>
          </cell>
        </row>
        <row r="564">
          <cell r="A564">
            <v>93422</v>
          </cell>
          <cell r="B564" t="str">
            <v>GRUPO GERADOR REBOCÁVEL, POTÊNCIA 66 KVA, MOTOR A DIESEL - CHI DIURNO. AF_03/2016</v>
          </cell>
          <cell r="C564" t="str">
            <v>CHI</v>
          </cell>
          <cell r="D564">
            <v>3.65</v>
          </cell>
        </row>
        <row r="565">
          <cell r="A565">
            <v>93428</v>
          </cell>
          <cell r="B565" t="str">
            <v>GRUPO GERADOR ESTACIONÁRIO, POTÊNCIA 150 KVA, MOTOR A DIESEL- CHI DIURNO. AF_03/2016</v>
          </cell>
          <cell r="C565" t="str">
            <v>CHI</v>
          </cell>
          <cell r="D565">
            <v>5.16</v>
          </cell>
        </row>
        <row r="566">
          <cell r="A566">
            <v>93434</v>
          </cell>
          <cell r="B566" t="str">
            <v>USINA DE MISTURA ASFÁLTICA À QUENTE, TIPO CONTRA FLUXO, PROD 40 A 80 TON/HORA - CHI DIURNO. AF_03/2016</v>
          </cell>
          <cell r="C566" t="str">
            <v>CHI</v>
          </cell>
          <cell r="D566">
            <v>233.8</v>
          </cell>
        </row>
        <row r="567">
          <cell r="A567">
            <v>93440</v>
          </cell>
          <cell r="B567" t="str">
            <v>USINA DE ASFALTO À FRIO, CAPACIDADE DE 40 A 60 TON/HORA, ELÉTRICA POTÊNCIA 30 CV - CHI DIURNO. AF_03/2016</v>
          </cell>
          <cell r="C567" t="str">
            <v>CHI</v>
          </cell>
          <cell r="D567">
            <v>116.01</v>
          </cell>
        </row>
        <row r="568">
          <cell r="A568">
            <v>95122</v>
          </cell>
          <cell r="B568" t="str">
            <v>USINA MISTURADORA DE SOLOS, CAPACIDADE DE 200 A 500 TON/H, POTENCIA 75KW - CHI DIURNO. AF_07/2016</v>
          </cell>
          <cell r="C568" t="str">
            <v>CHI</v>
          </cell>
          <cell r="D568">
            <v>173.42</v>
          </cell>
        </row>
        <row r="569">
          <cell r="A569">
            <v>95128</v>
          </cell>
          <cell r="B569" t="str">
            <v>DISTRIBUIDOR DE AGREGADOS AUTOPROPELIDO, CAP 3 M3, A DIESEL, POTÊNCIA 176CV - CHI DIURNO. AF_07/2016</v>
          </cell>
          <cell r="C569" t="str">
            <v>CHI</v>
          </cell>
          <cell r="D569">
            <v>43.76</v>
          </cell>
        </row>
        <row r="570">
          <cell r="A570">
            <v>95140</v>
          </cell>
          <cell r="B570" t="str">
            <v>TALHA MANUAL DE CORRENTE, CAPACIDADE DE 2 TON. COM ELEVAÇÃO DE 3 M - CHI DIURNO. AF_07/2016</v>
          </cell>
          <cell r="C570" t="str">
            <v>CHI</v>
          </cell>
          <cell r="D570">
            <v>0.04</v>
          </cell>
        </row>
        <row r="571">
          <cell r="A571">
            <v>95213</v>
          </cell>
          <cell r="B571" t="str">
            <v>GRUA ASCENCIONAL, LANÇA DE 42 M, CAPACIDADE DE 1,5 T A 30 M, ALTURA ATÉ 39 M - CHI DIURNO. AF_08/2016</v>
          </cell>
          <cell r="C571" t="str">
            <v>CHI</v>
          </cell>
          <cell r="D571">
            <v>71.599999999999994</v>
          </cell>
        </row>
        <row r="572">
          <cell r="A572">
            <v>95259</v>
          </cell>
          <cell r="B572" t="str">
            <v>MARTELO DEMOLIDOR PNEUMÁTICO MANUAL, 32 KG - CHI DIURNO. AF_09/2016</v>
          </cell>
          <cell r="C572" t="str">
            <v>CHI</v>
          </cell>
          <cell r="D572">
            <v>22.61</v>
          </cell>
        </row>
        <row r="573">
          <cell r="A573">
            <v>95265</v>
          </cell>
          <cell r="B573" t="str">
            <v>COMPACTADOR DE SOLOS DE PERCUSÃO (SOQUETE) COM MOTOR A GASOLINA, POTÊNCIA 3 CV - CHI DIURNO. AF_09/2016</v>
          </cell>
          <cell r="C573" t="str">
            <v>CHI</v>
          </cell>
          <cell r="D573">
            <v>0.69</v>
          </cell>
        </row>
        <row r="574">
          <cell r="A574">
            <v>95271</v>
          </cell>
          <cell r="B574" t="str">
            <v>RÉGUA VIBRATÓRIA DUPLA PARA CONCRETO, PESO DE 60KG, COMPRIMENTO 4 M, COM MOTOR A GASOLINA, POTÊNCIA 5,5 HP - CHI DIURNO. AF_09/2016</v>
          </cell>
          <cell r="C574" t="str">
            <v>CHI</v>
          </cell>
          <cell r="D574">
            <v>0.47</v>
          </cell>
        </row>
        <row r="575">
          <cell r="A575">
            <v>95277</v>
          </cell>
          <cell r="B575" t="str">
            <v>POLIDORA DE PISO (POLITRIZ), PESO DE 100KG, DIÂMETRO 450 MM, MOTOR ELÉTRICO, POTÊNCIA 4 HP - CHI DIURNO. AF_09/2016</v>
          </cell>
          <cell r="C575" t="str">
            <v>CHI</v>
          </cell>
          <cell r="D575">
            <v>0.47</v>
          </cell>
        </row>
        <row r="576">
          <cell r="A576">
            <v>95283</v>
          </cell>
          <cell r="B576" t="str">
            <v>DESEMPENADEIRA DE CONCRETO, PESO DE 75KG, 4 PÁS, MOTOR A GASOLINA, POTÊNCIA 5,5 HP - CHI DIURNO. AF_09/2016</v>
          </cell>
          <cell r="C576" t="str">
            <v>CHI</v>
          </cell>
          <cell r="D576">
            <v>0.51</v>
          </cell>
        </row>
        <row r="577">
          <cell r="A577">
            <v>95621</v>
          </cell>
          <cell r="B577" t="str">
            <v>PERFURATRIZ PNEUMATICA MANUAL DE PESO MEDIO, MARTELETE, 18KG, COMPRIMENTO MÁXIMO DE CURSO DE 6 M, DIAMETRO DO PISTAO DE 5,5 CM - CHI DIURNO. AF_11/2016</v>
          </cell>
          <cell r="C577" t="str">
            <v>CHI</v>
          </cell>
          <cell r="D577">
            <v>22.39</v>
          </cell>
        </row>
        <row r="578">
          <cell r="A578">
            <v>95632</v>
          </cell>
          <cell r="B578" t="str">
            <v>ROLO COMPACTADOR VIBRATORIO TANDEM, ACO LISO, POTENCIA 125 HP, PESO SEM/COM LASTRO 10,20/11,65 T, LARGURA DE TRABALHO 1,73 M - CHI DIURNO. AF_11/2016</v>
          </cell>
          <cell r="C578" t="str">
            <v>CHI</v>
          </cell>
          <cell r="D578">
            <v>70.83</v>
          </cell>
        </row>
        <row r="579">
          <cell r="A579">
            <v>95703</v>
          </cell>
          <cell r="B579" t="str">
            <v>PERFURATRIZ MANUAL, TORQUE MAXIMO 55 KGF.M, POTENCIA 5 CV, COM DIAMETRO MAXIMO 8 1/2" - CHI DIURNO. AF_11/2016</v>
          </cell>
          <cell r="C579" t="str">
            <v>CHI</v>
          </cell>
          <cell r="D579">
            <v>28.65</v>
          </cell>
        </row>
        <row r="580">
          <cell r="A580">
            <v>95709</v>
          </cell>
          <cell r="B580" t="str">
            <v>PERFURATRIZ SOBRE ESTEIRA, TORQUE MÁXIMO 600 KGF, POTÊNCIA ENTRE 50 E 60 HP, DIÂMETRO MÁXIMO 10 - CHI DIURNO. AF_11/2016</v>
          </cell>
          <cell r="C580" t="str">
            <v>CHI</v>
          </cell>
          <cell r="D580">
            <v>66.709999999999994</v>
          </cell>
        </row>
        <row r="581">
          <cell r="A581">
            <v>95715</v>
          </cell>
          <cell r="B581" t="str">
            <v>ESCAVADEIRA HIDRAULICA SOBRE ESTEIRA, COM GARRA GIRATORIA DE MANDIBULAS, PESO OPERACIONAL ENTRE 22,00 E 25,50 TON, POTENCIA LIQUIDA ENTRE 150 E 160 HP - CHI DIURNO. AF_11/2016</v>
          </cell>
          <cell r="C581" t="str">
            <v>CHI</v>
          </cell>
          <cell r="D581">
            <v>78.69</v>
          </cell>
        </row>
        <row r="582">
          <cell r="A582">
            <v>95721</v>
          </cell>
          <cell r="B582" t="str">
            <v>ESCAVADEIRA HIDRAULICA SOBRE ESTEIRA, EQUIPADA COM CLAMSHELL, COM CAPACIDADE DA CAÇAMBA ENTRE 1,20 E 1,50 M3, PESO OPERACIONAL ENTRE 20,00 E 22,00 TON, POTENCIA LIQUIDA ENTRE 150 E 160 HP - CHI DIURNO. AF_11/2016</v>
          </cell>
          <cell r="C582" t="str">
            <v>CHI</v>
          </cell>
          <cell r="D582">
            <v>76.819999999999993</v>
          </cell>
        </row>
        <row r="583">
          <cell r="A583">
            <v>95873</v>
          </cell>
          <cell r="B583" t="str">
            <v>GRUPO GERADOR COM CARENAGEM, MOTOR DIESEL POTÊNCIA STANDART ENTRE 250 E 260 KVA - CHI DIURNO. AF_12/2016</v>
          </cell>
          <cell r="C583" t="str">
            <v>CHI</v>
          </cell>
          <cell r="D583">
            <v>8.27</v>
          </cell>
        </row>
        <row r="584">
          <cell r="A584">
            <v>96014</v>
          </cell>
          <cell r="B584" t="str">
            <v>TRATOR DE PNEUS COM POTÊNCIA DE 122 CV, TRAÇÃO 4X4, COM VASSOURA MECÂNICA ACOPLADA - CHI DIURNO. AF_02/2017</v>
          </cell>
          <cell r="C584" t="str">
            <v>CHI</v>
          </cell>
          <cell r="D584">
            <v>49.68</v>
          </cell>
        </row>
        <row r="585">
          <cell r="A585">
            <v>96021</v>
          </cell>
          <cell r="B585" t="str">
            <v>TRATOR DE PNEUS COM POTÊNCIA DE 122 CV, TRAÇÃO 4X4, COM GRADE DE DISCOS ACOPLADA - CHI DIURNO. AF_02/2017</v>
          </cell>
          <cell r="C585" t="str">
            <v>CHI</v>
          </cell>
          <cell r="D585">
            <v>49.39</v>
          </cell>
        </row>
        <row r="586">
          <cell r="A586">
            <v>96029</v>
          </cell>
          <cell r="B586" t="str">
            <v>TRATOR DE PNEUS COM POTÊNCIA DE 85 CV, TRAÇÃO 4X4, COM GRADE DE DISCOS ACOPLADA - CHI DIURNO. AF_02/2017</v>
          </cell>
          <cell r="C586" t="str">
            <v>CHI</v>
          </cell>
          <cell r="D586">
            <v>44.52</v>
          </cell>
        </row>
        <row r="587">
          <cell r="A587">
            <v>96036</v>
          </cell>
          <cell r="B587" t="str">
            <v>CAMINHÃO BASCULANTE 10 M3, TRUCADO, POTÊNCIA 230 CV, INCLUSIVE CAÇAMBA METÁLICA, COM DISTRIBUIDOR DE AGREGADOS ACOPLADO - CHI DIURNO. AF_02/2017</v>
          </cell>
          <cell r="C587" t="str">
            <v>CHI</v>
          </cell>
          <cell r="D587">
            <v>55.01</v>
          </cell>
        </row>
        <row r="588">
          <cell r="A588">
            <v>96155</v>
          </cell>
          <cell r="B588" t="str">
            <v>TRATOR DE PNEUS COM POTÊNCIA DE 85 CV, TRAÇÃO 4X4, COM VASSOURA MECÂNICA ACOPLADA - CHI DIURNO. AF_02/2017</v>
          </cell>
          <cell r="C588" t="str">
            <v>CHI</v>
          </cell>
          <cell r="D588">
            <v>44.81</v>
          </cell>
        </row>
        <row r="589">
          <cell r="A589">
            <v>96156</v>
          </cell>
          <cell r="B589" t="str">
            <v>MINICARREGADEIRA SOBRE RODAS POTENCIA 47HP CAPACIDADE OPERACAO 646 KG, COM VASSOURA MECÂNICA ACOPLADA - CHI DIURNO. AF_03/2017</v>
          </cell>
          <cell r="C589" t="str">
            <v>CHI</v>
          </cell>
          <cell r="D589">
            <v>48.81</v>
          </cell>
        </row>
        <row r="590">
          <cell r="A590">
            <v>96159</v>
          </cell>
          <cell r="B590" t="str">
            <v>MÁQUINA DEMARCADORA DE FAIXA DE TRÁFEGO À FRIO, AUTOPROPELIDA, POTÊNCIA 38 HP - CHI DIURNO. AF_07/2016</v>
          </cell>
          <cell r="C590" t="str">
            <v>CHI</v>
          </cell>
          <cell r="D590">
            <v>60.79</v>
          </cell>
        </row>
        <row r="591">
          <cell r="A591">
            <v>96246</v>
          </cell>
          <cell r="B591" t="str">
            <v>MINIESCAVADEIRA SOBRE ESTEIRAS, POTENCIA LIQUIDA DE *30* HP, PESO OPERACIONAL DE *3.500* KG - CHI DIURNO. AF_04/2017</v>
          </cell>
          <cell r="C591" t="str">
            <v>CHI</v>
          </cell>
          <cell r="D591">
            <v>47.04</v>
          </cell>
        </row>
        <row r="592">
          <cell r="A592">
            <v>96464</v>
          </cell>
          <cell r="B592" t="str">
            <v>ROLO COMPACTADOR DE PNEUS, ESTATICO, PRESSAO VARIAVEL, POTENCIA 110 HP, PESO SEM/COM LASTRO 10,8/27 T, LARGURA DE ROLAGEM 2,30 M - CHI DIURNO. AF_06/2017</v>
          </cell>
          <cell r="C592" t="str">
            <v>CHI</v>
          </cell>
          <cell r="D592">
            <v>76.03</v>
          </cell>
        </row>
        <row r="593">
          <cell r="A593">
            <v>98765</v>
          </cell>
          <cell r="B593" t="str">
            <v>INVERSOR DE SOLDA MONOFÁSICO DE 160 A, POTÊNCIA DE 5400 W, TENSÃO DE 220 V, PARA SOLDA COM ELETRODOS DE 2,0 A 4,0 MM E PROCESSO TIG - CHI DIURNO. AF_06/2018</v>
          </cell>
          <cell r="C593" t="str">
            <v>CHI</v>
          </cell>
          <cell r="D593">
            <v>0.08</v>
          </cell>
        </row>
        <row r="594">
          <cell r="A594">
            <v>99834</v>
          </cell>
          <cell r="B594" t="str">
            <v>LAVADORA DE ALTA PRESSAO (LAVA-JATO) PARA AGUA FRIA, PRESSAO DE OPERACAO ENTRE 1400 E 1900 LIB/POL2, VAZAO MAXIMA ENTRE 400 E 700 L/H - CHI DIURNO. AF_04/2019</v>
          </cell>
          <cell r="C594" t="str">
            <v>CHI</v>
          </cell>
          <cell r="D594">
            <v>0.15</v>
          </cell>
        </row>
        <row r="595">
          <cell r="A595">
            <v>100642</v>
          </cell>
          <cell r="B595" t="str">
            <v>USINA DE MISTURA ASFÁLTICA À QUENTE, TIPO CONTRA FLUXO, PROD 100 A 140 TON/HORA - CHI DIURNO. AF_12/2019</v>
          </cell>
          <cell r="C595" t="str">
            <v>CHI</v>
          </cell>
          <cell r="D595">
            <v>177.8</v>
          </cell>
        </row>
        <row r="596">
          <cell r="A596">
            <v>100648</v>
          </cell>
          <cell r="B596" t="str">
            <v>USINA DE ASFALTO, TIPO GRAVIMÉTRICA, PROD 150 TON/HORA - CHI DIURNO. AF_12/2019</v>
          </cell>
          <cell r="C596" t="str">
            <v>CHI</v>
          </cell>
          <cell r="D596">
            <v>427.97</v>
          </cell>
        </row>
        <row r="597">
          <cell r="A597">
            <v>102274</v>
          </cell>
          <cell r="B597" t="str">
            <v>MARTELO DEMOLIDOR ELÉTRICO, COM POTÊNCIA DE 2.000 W, 1.000 IMPACTOS POR MINUTO, PESO DE 30 KG -  CHI DIURNO. AF_01/2021</v>
          </cell>
          <cell r="C597" t="str">
            <v>CHI</v>
          </cell>
          <cell r="D597">
            <v>22.23</v>
          </cell>
        </row>
        <row r="598">
          <cell r="A598">
            <v>5089</v>
          </cell>
          <cell r="B598" t="str">
            <v>ROLO COMPACTADOR VIBRATÓRIO PÉ DE CARNEIRO PARA SOLOS, POTÊNCIA 80 HP, PESO OPERACIONAL SEM/COM LASTRO 7,4 / 8,8 T, LARGURA DE TRABALHO 1,68 M - MANUTENÇÃO. AF_02/2016</v>
          </cell>
          <cell r="C598" t="str">
            <v>H</v>
          </cell>
          <cell r="D598">
            <v>36.39</v>
          </cell>
        </row>
        <row r="599">
          <cell r="A599">
            <v>5627</v>
          </cell>
          <cell r="B599" t="str">
            <v>ESCAVADEIRA HIDRÁULICA SOBRE ESTEIRAS, CAÇAMBA 0,80 M3, PESO OPERACIONAL 17 T, POTENCIA BRUTA 111 HP - DEPRECIAÇÃO. AF_06/2014</v>
          </cell>
          <cell r="C599" t="str">
            <v>H</v>
          </cell>
          <cell r="D599">
            <v>37.520000000000003</v>
          </cell>
        </row>
        <row r="600">
          <cell r="A600">
            <v>5628</v>
          </cell>
          <cell r="B600" t="str">
            <v>ESCAVADEIRA HIDRÁULICA SOBRE ESTEIRAS, CAÇAMBA 0,80 M3, PESO OPERACIONAL 17 T, POTENCIA BRUTA 111 HP - JUROS. AF_06/2014</v>
          </cell>
          <cell r="C600" t="str">
            <v>H</v>
          </cell>
          <cell r="D600">
            <v>5.09</v>
          </cell>
        </row>
        <row r="601">
          <cell r="A601">
            <v>5629</v>
          </cell>
          <cell r="B601" t="str">
            <v>ESCAVADEIRA HIDRÁULICA SOBRE ESTEIRAS, CAÇAMBA 0,80 M3, PESO OPERACIONAL 17 T, POTENCIA BRUTA 111 HP - MANUTENÇÃO. AF_06/2014</v>
          </cell>
          <cell r="C601" t="str">
            <v>H</v>
          </cell>
          <cell r="D601">
            <v>46.9</v>
          </cell>
        </row>
        <row r="602">
          <cell r="A602">
            <v>5630</v>
          </cell>
          <cell r="B602" t="str">
            <v>ESCAVADEIRA HIDRÁULICA SOBRE ESTEIRAS, CAÇAMBA 0,80 M3, PESO OPERACIONAL 17 T, POTENCIA BRUTA 111 HP - MATERIAIS NA OPERAÇÃO. AF_06/2014</v>
          </cell>
          <cell r="C602" t="str">
            <v>H</v>
          </cell>
          <cell r="D602">
            <v>56.86</v>
          </cell>
        </row>
        <row r="603">
          <cell r="A603">
            <v>5658</v>
          </cell>
          <cell r="B603" t="str">
            <v>GRADE DE DISCO CONTROLE REMOTO REBOCÁVEL, COM 24 DISCOS 24 X 6 MM COM PNEUS PARA TRANSPORTE - MANUTENÇÃO. AF_06/2014</v>
          </cell>
          <cell r="C603" t="str">
            <v>H</v>
          </cell>
          <cell r="D603">
            <v>2.86</v>
          </cell>
        </row>
        <row r="604">
          <cell r="A604">
            <v>5664</v>
          </cell>
          <cell r="B604" t="str">
            <v>RETROESCAVADEIRA SOBRE RODAS COM CARREGADEIRA, TRAÇÃO 4X4, POTÊNCIA LÍQ. 88 HP, CAÇAMBA CARREG. CAP. MÍN. 1 M3, CAÇAMBA RETRO CAP. 0,26 M3, PESO OPERACIONAL MÍN. 6.674 KG, PROFUNDIDADE ESCAVAÇÃO MÁX. 4,37 M - MANUTENÇÃO. AF_06/2014</v>
          </cell>
          <cell r="C604" t="str">
            <v>H</v>
          </cell>
          <cell r="D604">
            <v>24.23</v>
          </cell>
        </row>
        <row r="605">
          <cell r="A605">
            <v>5667</v>
          </cell>
          <cell r="B605" t="str">
            <v>RETROESCAVADEIRA SOBRE RODAS COM CARREGADEIRA, TRAÇÃO 4X2, POTÊNCIA LÍQ. 79 HP, CAÇAMBA CARREG. CAP. MÍN. 1 M3, CAÇAMBA RETRO CAP. 0,20 M3, PESO OPERACIONAL MÍN. 6.570 KG, PROFUNDIDADE ESCAVAÇÃO MÁX. 4,37 M - MANUTENÇÃO. AF_06/2014</v>
          </cell>
          <cell r="C605" t="str">
            <v>H</v>
          </cell>
          <cell r="D605">
            <v>21.55</v>
          </cell>
        </row>
        <row r="606">
          <cell r="A606">
            <v>5668</v>
          </cell>
          <cell r="B606" t="str">
            <v>RETROESCAVADEIRA SOBRE RODAS COM CARREGADEIRA, TRAÇÃO 4X2, POTÊNCIA LÍQ. 79 HP, CAÇAMBA CARREG. CAP. MÍN. 1 M3, CAÇAMBA RETRO CAP. 0,20 M3, PESO OPERACIONAL MÍN. 6.570 KG, PROFUNDIDADE ESCAVAÇÃO MÁX. 4,37 M - MATERIAIS NA OPERAÇÃO. AF_06/2014</v>
          </cell>
          <cell r="C606" t="str">
            <v>H</v>
          </cell>
          <cell r="D606">
            <v>43.5</v>
          </cell>
        </row>
        <row r="607">
          <cell r="A607">
            <v>5674</v>
          </cell>
          <cell r="B607" t="str">
            <v>ROLO COMPACTADOR VIBRATÓRIO DE UM CILINDRO AÇO LISO, POTÊNCIA 80 HP, PESO OPERACIONAL MÁXIMO 8,1 T, IMPACTO DINÂMICO 16,15 / 9,5 T, LARGURA DE TRABALHO 1,68 M - MANUTENÇÃO. AF_06/2014</v>
          </cell>
          <cell r="C607" t="str">
            <v>H</v>
          </cell>
          <cell r="D607">
            <v>35</v>
          </cell>
        </row>
        <row r="608">
          <cell r="A608">
            <v>5692</v>
          </cell>
          <cell r="B608" t="str">
            <v>MOTOBOMBA CENTRÍFUGA, MOTOR A GASOLINA, POTÊNCIA 5,42 HP, BOCAIS 1 1/2" X 1", DIÂMETRO ROTOR 143 MM HM/Q = 6 MCA / 16,8 M3/H A 38 MCA / 6,6 M3/H - MANUTENÇÃO. AF_06/2014</v>
          </cell>
          <cell r="C608" t="str">
            <v>H</v>
          </cell>
          <cell r="D608">
            <v>0.27</v>
          </cell>
        </row>
        <row r="609">
          <cell r="A609">
            <v>5693</v>
          </cell>
          <cell r="B609" t="str">
            <v>MOTOBOMBA CENTRÍFUGA, MOTOR A GASOLINA, POTÊNCIA 5,42 HP, BOCAIS 1 1/2" X 1", DIÂMETRO ROTOR 143 MM HM/Q = 6 MCA / 16,8 M3/H A 38 MCA / 6,6 M3/H - MATERIAIS NA OPERAÇÃO. AF_06/2014</v>
          </cell>
          <cell r="C609" t="str">
            <v>H</v>
          </cell>
          <cell r="D609">
            <v>9.07</v>
          </cell>
        </row>
        <row r="610">
          <cell r="A610">
            <v>5695</v>
          </cell>
          <cell r="B610" t="str">
            <v>CAMINHÃO BASCULANTE 6 M3, PESO BRUTO TOTAL 16.000 KG, CARGA ÚTIL MÁXIMA 13.071 KG, DISTÂNCIA ENTRE EIXOS 4,80 M, POTÊNCIA 230 CV INCLUSIVE CAÇAMBA METÁLICA - MANUTENÇÃO. AF_06/2014</v>
          </cell>
          <cell r="C610" t="str">
            <v>H</v>
          </cell>
          <cell r="D610">
            <v>36.229999999999997</v>
          </cell>
        </row>
        <row r="611">
          <cell r="A611">
            <v>5703</v>
          </cell>
          <cell r="B611" t="str">
            <v>USINA DE CONCRETO FIXA, CAPACIDADE NOMINAL DE 90 A 120 M3/H, SEM SILO - MATERIAIS NA OPERAÇÃO. AF_07/2016</v>
          </cell>
          <cell r="C611" t="str">
            <v>H</v>
          </cell>
          <cell r="D611">
            <v>16.18</v>
          </cell>
        </row>
        <row r="612">
          <cell r="A612">
            <v>5705</v>
          </cell>
          <cell r="B612" t="str">
            <v>CAMINHÃO TOCO, PBT 16.000 KG, CARGA ÚTIL MÁX. 10.685 KG, DIST. ENTRE EIXOS 4,8 M, POTÊNCIA 189 CV, INCLUSIVE CARROCERIA FIXA ABERTA DE MADEIRA P/ TRANSPORTE GERAL DE CARGA SECA, DIMEN. APROX. 2,5 X 7,00 X 0,50 M - MANUTENÇÃO. AF_06/2014</v>
          </cell>
          <cell r="C612" t="str">
            <v>H</v>
          </cell>
          <cell r="D612">
            <v>22.53</v>
          </cell>
        </row>
        <row r="613">
          <cell r="A613">
            <v>5707</v>
          </cell>
          <cell r="B613" t="str">
            <v>USINA MISTURADORA DE SOLOS, CAPACIDADE DE 200 A 500 TON/H, POTENCIA 75KW - MANUTENÇÃO. AF_07/2016</v>
          </cell>
          <cell r="C613" t="str">
            <v>H</v>
          </cell>
          <cell r="D613">
            <v>68.150000000000006</v>
          </cell>
        </row>
        <row r="614">
          <cell r="A614">
            <v>5710</v>
          </cell>
          <cell r="B614" t="str">
            <v>VIBROACABADORA DE ASFALTO SOBRE ESTEIRAS, LARGURA DE PAVIMENTAÇÃO 1,90 M A 5,30 M, POTÊNCIA 105 HP CAPACIDADE 450 T/H - MANUTENÇÃO. AF_11/2014</v>
          </cell>
          <cell r="C614" t="str">
            <v>H</v>
          </cell>
          <cell r="D614">
            <v>177.46</v>
          </cell>
        </row>
        <row r="615">
          <cell r="A615">
            <v>5711</v>
          </cell>
          <cell r="B615" t="str">
            <v>VIBROACABADORA DE ASFALTO SOBRE ESTEIRAS, LARGURA DE PAVIMENTAÇÃO 1,90 M A 5,30 M, POTÊNCIA 105 HP CAPACIDADE 450 T/H - MATERIAIS NA OPERAÇÃO. AF_11/2014</v>
          </cell>
          <cell r="C615" t="str">
            <v>H</v>
          </cell>
          <cell r="D615">
            <v>78.56</v>
          </cell>
        </row>
        <row r="616">
          <cell r="A616">
            <v>5714</v>
          </cell>
          <cell r="B616" t="str">
            <v>TRATOR DE PNEUS, POTÊNCIA 85 CV, TRAÇÃO 4X4, PESO COM LASTRO DE 4.675 KG - MANUTENÇÃO. AF_06/2014</v>
          </cell>
          <cell r="C616" t="str">
            <v>H</v>
          </cell>
          <cell r="D616">
            <v>12.82</v>
          </cell>
        </row>
        <row r="617">
          <cell r="A617">
            <v>5715</v>
          </cell>
          <cell r="B617" t="str">
            <v>TRATOR DE PNEUS, POTÊNCIA 85 CV, TRAÇÃO 4X4, PESO COM LASTRO DE 4.675 KG - MATERIAIS NA OPERAÇÃO. AF_06/2014</v>
          </cell>
          <cell r="C617" t="str">
            <v>H</v>
          </cell>
          <cell r="D617">
            <v>105.7</v>
          </cell>
        </row>
        <row r="618">
          <cell r="A618">
            <v>5718</v>
          </cell>
          <cell r="B618" t="str">
            <v>TRATOR DE ESTEIRAS, POTÊNCIA 170 HP, PESO OPERACIONAL 19 T, CAÇAMBA 5,2 M3 - MATERIAIS NA OPERAÇÃO. AF_06/2014</v>
          </cell>
          <cell r="C618" t="str">
            <v>H</v>
          </cell>
          <cell r="D618">
            <v>93.77</v>
          </cell>
        </row>
        <row r="619">
          <cell r="A619">
            <v>5721</v>
          </cell>
          <cell r="B619" t="str">
            <v>TRATOR DE ESTEIRAS, POTÊNCIA 150 HP, PESO OPERACIONAL 16,7 T, COM RODA MOTRIZ ELEVADA E LÂMINA 3,18 M3 - MATERIAIS NA OPERAÇÃO. AF_06/2014</v>
          </cell>
          <cell r="C619" t="str">
            <v>H</v>
          </cell>
          <cell r="D619">
            <v>82.73</v>
          </cell>
        </row>
        <row r="620">
          <cell r="A620">
            <v>5722</v>
          </cell>
          <cell r="B620" t="str">
            <v>TRATOR DE ESTEIRAS, POTÊNCIA 347 HP, PESO OPERACIONAL 38,5 T, COM LÂMINA 8,70 M3 - MATERIAIS NA OPERAÇÃO. AF_06/2014</v>
          </cell>
          <cell r="C620" t="str">
            <v>H</v>
          </cell>
          <cell r="D620">
            <v>191.34</v>
          </cell>
        </row>
        <row r="621">
          <cell r="A621">
            <v>5724</v>
          </cell>
          <cell r="B621" t="str">
            <v>TRATOR DE ESTEIRAS, POTÊNCIA 100 HP, PESO OPERACIONAL 9,4 T, COM LÂMINA 2,19 M3 - MANUTENÇÃO. AF_06/2014</v>
          </cell>
          <cell r="C621" t="str">
            <v>H</v>
          </cell>
          <cell r="D621">
            <v>47.43</v>
          </cell>
        </row>
        <row r="622">
          <cell r="A622">
            <v>5727</v>
          </cell>
          <cell r="B622" t="str">
            <v>ROLO COMPACTADOR VIBRATÓRIO REBOCÁVEL, CILINDRO DE AÇO LISO, POTÊNCIA DE TRAÇÃO DE 65 CV, PESO 4,7 T, IMPACTO DINÂMICO 18,3 T, LARGURA DE TRABALHO 1,67 M - MANUTENÇÃO. AF_02/2016</v>
          </cell>
          <cell r="C622" t="str">
            <v>H</v>
          </cell>
          <cell r="D622">
            <v>10.56</v>
          </cell>
        </row>
        <row r="623">
          <cell r="A623">
            <v>5729</v>
          </cell>
          <cell r="B623" t="str">
            <v>ROLO COMPACTADOR VIBRATÓRIO TANDEM AÇO LISO, POTÊNCIA 58 HP, PESO SEM/COM LASTRO 6,5 / 9,4 T, LARGURA DE TRABALHO 1,2 M - MANUTENÇÃO. AF_06/2014</v>
          </cell>
          <cell r="C623" t="str">
            <v>H</v>
          </cell>
          <cell r="D623">
            <v>42.98</v>
          </cell>
        </row>
        <row r="624">
          <cell r="A624">
            <v>5730</v>
          </cell>
          <cell r="B624" t="str">
            <v>ROLO COMPACTADOR VIBRATÓRIO TANDEM AÇO LISO, POTÊNCIA 58 HP, PESO SEM/COM LASTRO 6,5 / 9,4 T, LARGURA DE TRABALHO 1,2 M - MATERIAIS NA OPERAÇÃO. AF_06/2014</v>
          </cell>
          <cell r="C624" t="str">
            <v>H</v>
          </cell>
          <cell r="D624">
            <v>36.53</v>
          </cell>
        </row>
        <row r="625">
          <cell r="A625">
            <v>5735</v>
          </cell>
          <cell r="B625" t="str">
            <v>RETROESCAVADEIRA SOBRE RODAS COM CARREGADEIRA, TRAÇÃO 4X4, POTÊNCIA LÍQ. 72 HP, CAÇAMBA CARREG. CAP. MÍN. 0,79 M3, CAÇAMBA RETRO CAP. 0,18 M3, PESO OPERACIONAL MÍN. 7.140 KG, PROFUNDIDADE ESCAVAÇÃO MÁX. 4,50 M - MANUTENÇÃO. AF_06/2014</v>
          </cell>
          <cell r="C625" t="str">
            <v>H</v>
          </cell>
          <cell r="D625">
            <v>23.38</v>
          </cell>
        </row>
        <row r="626">
          <cell r="A626">
            <v>5736</v>
          </cell>
          <cell r="B626" t="str">
            <v>RETROESCAVADEIRA SOBRE RODAS COM CARREGADEIRA, TRAÇÃO 4X4, POTÊNCIA LÍQ. 72 HP, CAÇAMBA CARREG. CAP. MÍN. 0,79 M3, CAÇAMBA RETRO CAP. 0,18 M3, PESO OPERACIONAL MÍN. 7.140 KG, PROFUNDIDADE ESCAVAÇÃO MÁX. 4,50 M - MATERIAIS NA OPERAÇÃO. AF_06/2014</v>
          </cell>
          <cell r="C626" t="str">
            <v>H</v>
          </cell>
          <cell r="D626">
            <v>39.909999999999997</v>
          </cell>
        </row>
        <row r="627">
          <cell r="A627">
            <v>5738</v>
          </cell>
          <cell r="B627" t="str">
            <v>ROLO COMPACTADOR VIBRATÓRIO PÉ DE CARNEIRO, OPERADO POR CONTROLE REMOTO, POTÊNCIA 12,5 KW, PESO OPERACIONAL 1,675 T, LARGURA DE TRABALHO 0,85 M - DEPRECIAÇÃO. AF_02/2016</v>
          </cell>
          <cell r="C627" t="str">
            <v>H</v>
          </cell>
          <cell r="D627">
            <v>38.22</v>
          </cell>
        </row>
        <row r="628">
          <cell r="A628">
            <v>5739</v>
          </cell>
          <cell r="B628" t="str">
            <v>ROLO COMPACTADOR VIBRATÓRIO PÉ DE CARNEIRO, OPERADO POR CONTROLE REMOTO, POTÊNCIA 12,5 KW, PESO OPERACIONAL 1,675 T, LARGURA DE TRABALHO 0,85 M - MANUTENÇÃO. AF_02/2016</v>
          </cell>
          <cell r="C628" t="str">
            <v>H</v>
          </cell>
          <cell r="D628">
            <v>47.83</v>
          </cell>
        </row>
        <row r="629">
          <cell r="A629">
            <v>5741</v>
          </cell>
          <cell r="B629" t="str">
            <v>USINA DE LAMA ASFÁLTICA, PROD 30 A 50 T/H, SILO DE AGREGADO 7 M3, RESERVATÓRIOS PARA EMULSÃO E ÁGUA DE 2,3 M3 CADA, MISTURADOR TIPO PUG MILL A SER MONTADO SOBRE CAMINHÃO - MANUTENÇÃO. AF_10/2014</v>
          </cell>
          <cell r="C629" t="str">
            <v>H</v>
          </cell>
          <cell r="D629">
            <v>39.01</v>
          </cell>
        </row>
        <row r="630">
          <cell r="A630">
            <v>5742</v>
          </cell>
          <cell r="B630" t="str">
            <v>USINA DE LAMA ASFÁLTICA, PROD 30 A 50 T/H, SILO DE AGREGADO 7 M3, RESERVATÓRIOS PARA EMULSÃO E ÁGUA DE 2,3 M3 CADA, MISTURADOR TIPO PUG MILL A SER MONTADO SOBRE CAMINHÃO - MATERIAIS NA OPERAÇÃO. AF_10/2014</v>
          </cell>
          <cell r="C630" t="str">
            <v>H</v>
          </cell>
          <cell r="D630">
            <v>24.34</v>
          </cell>
        </row>
        <row r="631">
          <cell r="A631">
            <v>5747</v>
          </cell>
          <cell r="B631" t="str">
            <v>CAMINHÃO PIPA 6.000 L, PESO BRUTO TOTAL 13.000 KG, DISTÂNCIA ENTRE EIXOS 4,80 M, POTÊNCIA 189 CV INCLUSIVE TANQUE DE AÇO PARA TRANSPORTE DE ÁGUA, CAPACIDADE 6 M3 - MATERIAIS NA OPERAÇÃO. AF_06/2014</v>
          </cell>
          <cell r="C631" t="str">
            <v>H</v>
          </cell>
          <cell r="D631">
            <v>139.55000000000001</v>
          </cell>
        </row>
        <row r="632">
          <cell r="A632">
            <v>5751</v>
          </cell>
          <cell r="B632" t="str">
            <v>CAMINHÃO TOCO, PESO BRUTO TOTAL 14.300 KG, CARGA ÚTIL MÁXIMA 9590 KG, DISTÂNCIA ENTRE EIXOS 4,76 M, POTÊNCIA 185 CV (NÃO INCLUI CARROCERIA) - MANUTENÇÃO. AF_06/2014</v>
          </cell>
          <cell r="C632" t="str">
            <v>H</v>
          </cell>
          <cell r="D632">
            <v>24.69</v>
          </cell>
        </row>
        <row r="633">
          <cell r="A633">
            <v>5754</v>
          </cell>
          <cell r="B633" t="str">
            <v>CAMINHÃO TOCO, PESO BRUTO TOTAL 16.000 KG, CARGA ÚTIL MÁXIMA DE 10.685 KG, DISTÂNCIA ENTRE EIXOS 4,80 M, POTÊNCIA 189 CV EXCLUSIVE CARROCERIA - MANUTENÇÃO. AF_06/2014</v>
          </cell>
          <cell r="C633" t="str">
            <v>H</v>
          </cell>
          <cell r="D633">
            <v>20.79</v>
          </cell>
        </row>
        <row r="634">
          <cell r="A634">
            <v>5763</v>
          </cell>
          <cell r="B634" t="str">
            <v>CAMINHÃO PIPA 10.000 L TRUCADO, PESO BRUTO TOTAL 23.000 KG, CARGA ÚTIL MÁXIMA 15.935 KG, DISTÂNCIA ENTRE EIXOS 4,8 M, POTÊNCIA 230 CV, INCLUSIVE TANQUE DE AÇO PARA TRANSPORTE DE ÁGUA - MANUTENÇÃO. AF_06/2014</v>
          </cell>
          <cell r="C634" t="str">
            <v>H</v>
          </cell>
          <cell r="D634">
            <v>36.04</v>
          </cell>
        </row>
        <row r="635">
          <cell r="A635">
            <v>5765</v>
          </cell>
          <cell r="B635" t="str">
            <v>ESPARGIDOR DE ASFALTO PRESSURIZADO COM TANQUE DE 2500 L, REBOCÁVEL COM MOTOR A GASOLINA POTÊNCIA 3,4 HP - MANUTENÇÃO. AF_07/2014</v>
          </cell>
          <cell r="C635" t="str">
            <v>H</v>
          </cell>
          <cell r="D635">
            <v>2.75</v>
          </cell>
        </row>
        <row r="636">
          <cell r="A636">
            <v>5766</v>
          </cell>
          <cell r="B636" t="str">
            <v>ESPARGIDOR DE ASFALTO PRESSURIZADO COM TANQUE DE 2500 L, REBOCÁVEL COM MOTOR A GASOLINA POTÊNCIA 3,4 HP - MATERIAIS NA OPERAÇÃO. AF_07/2014</v>
          </cell>
          <cell r="C636" t="str">
            <v>H</v>
          </cell>
          <cell r="D636">
            <v>4.53</v>
          </cell>
        </row>
        <row r="637">
          <cell r="A637">
            <v>5779</v>
          </cell>
          <cell r="B637" t="str">
            <v>MOTONIVELADORA POTÊNCIA BÁSICA LÍQUIDA (PRIMEIRA MARCHA) 125 HP, PESO BRUTO 13032 KG, LARGURA DA LÂMINA DE 3,7 M - MANUTENÇÃO. AF_06/2014</v>
          </cell>
          <cell r="C637" t="str">
            <v>H</v>
          </cell>
          <cell r="D637">
            <v>55.26</v>
          </cell>
        </row>
        <row r="638">
          <cell r="A638">
            <v>5787</v>
          </cell>
          <cell r="B638" t="str">
            <v>PÁ CARREGADEIRA SOBRE RODAS, POTÊNCIA 197 HP, CAPACIDADE DA CAÇAMBA 2,5 A 3,5 M3, PESO OPERACIONAL 18338 KG - MATERIAIS NA OPERAÇÃO. AF_06/2014</v>
          </cell>
          <cell r="C638" t="str">
            <v>H</v>
          </cell>
          <cell r="D638">
            <v>62.09</v>
          </cell>
        </row>
        <row r="639">
          <cell r="A639">
            <v>5797</v>
          </cell>
          <cell r="B639" t="str">
            <v>COMPRESSOR DE AR REBOCÁVEL, VAZÃO 189 PCM, PRESSÃO EFETIVA DE TRABALHO 102 PSI, MOTOR DIESEL, POTÊNCIA 63 CV - MANUTENÇÃO. AF_06/2015</v>
          </cell>
          <cell r="C639" t="str">
            <v>H</v>
          </cell>
          <cell r="D639">
            <v>4.32</v>
          </cell>
        </row>
        <row r="640">
          <cell r="A640">
            <v>5800</v>
          </cell>
          <cell r="B640" t="str">
            <v>BOMBA SUBMERSÍVEL ELÉTRICA TRIFÁSICA, POTÊNCIA 2,96 HP, Ø ROTOR 144 MM SEMI-ABERTO, BOCAL DE SAÍDA Ø 2, HM/Q = 2 MCA / 38,8 M3/H A 28 MCA / 5 M3/H - MANUTENÇÃO. AF_06/2014</v>
          </cell>
          <cell r="C640" t="str">
            <v>H</v>
          </cell>
          <cell r="D640">
            <v>0.3</v>
          </cell>
        </row>
        <row r="641">
          <cell r="A641">
            <v>7032</v>
          </cell>
          <cell r="B641" t="str">
            <v>TANQUE DE ASFALTO ESTACIONÁRIO COM SERPENTINA, CAPACIDADE 30.000 L - DEPRECIAÇÃO. AF_06/2014</v>
          </cell>
          <cell r="C641" t="str">
            <v>H</v>
          </cell>
          <cell r="D641">
            <v>4.88</v>
          </cell>
        </row>
        <row r="642">
          <cell r="A642">
            <v>7033</v>
          </cell>
          <cell r="B642" t="str">
            <v>TANQUE DE ASFALTO ESTACIONÁRIO COM SERPENTINA, CAPACIDADE 30.000 L - JUROS. AF_06/2014</v>
          </cell>
          <cell r="C642" t="str">
            <v>H</v>
          </cell>
          <cell r="D642">
            <v>0.81</v>
          </cell>
        </row>
        <row r="643">
          <cell r="A643">
            <v>7034</v>
          </cell>
          <cell r="B643" t="str">
            <v>TANQUE DE ASFALTO ESTACIONÁRIO COM SERPENTINA, CAPACIDADE 30.000 L - MANUTENÇÃO. AF_06/2014</v>
          </cell>
          <cell r="C643" t="str">
            <v>H</v>
          </cell>
          <cell r="D643">
            <v>9.16</v>
          </cell>
        </row>
        <row r="644">
          <cell r="A644">
            <v>7035</v>
          </cell>
          <cell r="B644" t="str">
            <v>TANQUE DE ASFALTO ESTACIONÁRIO COM SERPENTINA, CAPACIDADE 30.000 L - MATERIAIS NA OPERAÇÃO. AF_06/2014</v>
          </cell>
          <cell r="C644" t="str">
            <v>H</v>
          </cell>
          <cell r="D644">
            <v>188.58</v>
          </cell>
        </row>
        <row r="645">
          <cell r="A645">
            <v>7038</v>
          </cell>
          <cell r="B645" t="str">
            <v>ROLO COMPACTADOR DE PNEUS ESTÁTICO, PRESSÃO VARIÁVEL, POTÊNCIA 111 HP, PESO SEM/COM LASTRO 9,5 / 26 T, LARGURA DE TRABALHO 1,90 M - DEPRECIAÇÃO. AF_07/2014</v>
          </cell>
          <cell r="C645" t="str">
            <v>H</v>
          </cell>
          <cell r="D645">
            <v>43.72</v>
          </cell>
        </row>
        <row r="646">
          <cell r="A646">
            <v>7039</v>
          </cell>
          <cell r="B646" t="str">
            <v>ROLO COMPACTADOR DE PNEUS ESTÁTICO, PRESSÃO VARIÁVEL, POTÊNCIA 111 HP, PESO SEM/COM LASTRO 9,5 / 26 T, LARGURA DE TRABALHO 1,90 M - JUROS. AF_07/2014</v>
          </cell>
          <cell r="C646" t="str">
            <v>H</v>
          </cell>
          <cell r="D646">
            <v>6.07</v>
          </cell>
        </row>
        <row r="647">
          <cell r="A647">
            <v>7040</v>
          </cell>
          <cell r="B647" t="str">
            <v>ROLO COMPACTADOR DE PNEUS ESTÁTICO, PRESSÃO VARIÁVEL, POTÊNCIA 111 HP, PESO SEM/COM LASTRO 9,5 / 26 T, LARGURA DE TRABALHO 1,90 M - MANUTENÇÃO. AF_07/2014</v>
          </cell>
          <cell r="C647" t="str">
            <v>H</v>
          </cell>
          <cell r="D647">
            <v>54.71</v>
          </cell>
        </row>
        <row r="648">
          <cell r="A648">
            <v>7044</v>
          </cell>
          <cell r="B648" t="str">
            <v>MOTOBOMBA TRASH (PARA ÁGUA SUJA) AUTO ESCORVANTE, MOTOR GASOLINA DE 6,41 HP, DIÂMETROS DE SUCÇÃO X RECALQUE: 3" X 3", HM/Q = 10 MCA / 60 M3/H A 23 MCA / 0 M3/H - DEPRECIAÇÃO. AF_10/2014</v>
          </cell>
          <cell r="C648" t="str">
            <v>H</v>
          </cell>
          <cell r="D648">
            <v>0.3</v>
          </cell>
        </row>
        <row r="649">
          <cell r="A649">
            <v>7045</v>
          </cell>
          <cell r="B649" t="str">
            <v>MOTOBOMBA TRASH (PARA ÁGUA SUJA) AUTO ESCORVANTE, MOTOR GASOLINA DE 6,41 HP, DIÂMETROS DE SUCÇÃO X RECALQUE: 3" X 3", HM/Q = 10 MCA / 60 M3/H A 23 MCA / 0 M3/H - JUROS. AF_10/2014</v>
          </cell>
          <cell r="C649" t="str">
            <v>H</v>
          </cell>
          <cell r="D649">
            <v>0.03</v>
          </cell>
        </row>
        <row r="650">
          <cell r="A650">
            <v>7046</v>
          </cell>
          <cell r="B650" t="str">
            <v>MOTOBOMBA TRASH (PARA ÁGUA SUJA) AUTO ESCORVANTE, MOTOR GASOLINA DE 6,41 HP, DIÂMETROS DE SUCÇÃO X RECALQUE: 3" X 3", HM/Q = 10 MCA / 60 M3/H A 23 MCA / 0 M3/H - MANUTENÇÃO. AF_10/2014</v>
          </cell>
          <cell r="C650" t="str">
            <v>H</v>
          </cell>
          <cell r="D650">
            <v>0.33</v>
          </cell>
        </row>
        <row r="651">
          <cell r="A651">
            <v>7047</v>
          </cell>
          <cell r="B651" t="str">
            <v>MOTOBOMBA TRASH (PARA ÁGUA SUJA) AUTO ESCORVANTE, MOTOR GASOLINA DE 6,41 HP, DIÂMETROS DE SUCÇÃO X RECALQUE: 3" X 3", HM/Q = 10 MCA / 60 M3/H A 23 MCA / 0 M3/H - MATERIAIS NA OPERAÇÃO. AF_10/2014</v>
          </cell>
          <cell r="C651" t="str">
            <v>H</v>
          </cell>
          <cell r="D651">
            <v>10.67</v>
          </cell>
        </row>
        <row r="652">
          <cell r="A652">
            <v>7051</v>
          </cell>
          <cell r="B652" t="str">
            <v>ROLO COMPACTADOR PE DE CARNEIRO VIBRATORIO, POTENCIA 125 HP, PESO OPERACIONAL SEM/COM LASTRO 11,95 / 13,30 T, IMPACTO DINAMICO 38,5 / 22,5 T, LARGURA DE TRABALHO 2,15 M - DEPRECIAÇÃO. AF_06/2014</v>
          </cell>
          <cell r="C652" t="str">
            <v>H</v>
          </cell>
          <cell r="D652">
            <v>38.78</v>
          </cell>
        </row>
        <row r="653">
          <cell r="A653">
            <v>7052</v>
          </cell>
          <cell r="B653" t="str">
            <v>ROLO COMPACTADOR PE DE CARNEIRO VIBRATORIO, POTENCIA 125 HP, PESO OPERACIONAL SEM/COM LASTRO 11,95 / 13,30 T, IMPACTO DINAMICO 38,5 / 22,5 T, LARGURA DE TRABALHO 2,15 M - JUROS. AF_06/2014</v>
          </cell>
          <cell r="C653" t="str">
            <v>H</v>
          </cell>
          <cell r="D653">
            <v>5.38</v>
          </cell>
        </row>
        <row r="654">
          <cell r="A654">
            <v>7053</v>
          </cell>
          <cell r="B654" t="str">
            <v>ROLO COMPACTADOR PE DE CARNEIRO VIBRATORIO, POTENCIA 125 HP, PESO OPERACIONAL SEM/COM LASTRO 11,95 / 13,30 T, IMPACTO DINAMICO 38,5 / 22,5 T, LARGURA DE TRABALHO 2,15 M - MANUTENÇÃO. AF_06/2014</v>
          </cell>
          <cell r="C654" t="str">
            <v>H</v>
          </cell>
          <cell r="D654">
            <v>48.53</v>
          </cell>
        </row>
        <row r="655">
          <cell r="A655">
            <v>7054</v>
          </cell>
          <cell r="B655" t="str">
            <v>ROLO COMPACTADOR PE DE CARNEIRO VIBRATORIO, POTENCIA 125 HP, PESO OPERACIONAL SEM/COM LASTRO 11,95 / 13,30 T, IMPACTO DINAMICO 38,5 / 22,5 T, LARGURA DE TRABALHO 2,15 M - MATERIAIS NA OPERAÇÃO. AF_06/2014</v>
          </cell>
          <cell r="C655" t="str">
            <v>H</v>
          </cell>
          <cell r="D655">
            <v>78.77</v>
          </cell>
        </row>
        <row r="656">
          <cell r="A656">
            <v>7058</v>
          </cell>
          <cell r="B656" t="str">
            <v>CAMINHÃO BASCULANTE 6 M3 TOCO, PESO BRUTO TOTAL 16.000 KG, CARGA ÚTIL MÁXIMA 11.130 KG, DISTÂNCIA ENTRE EIXOS 5,36 M, POTÊNCIA 185 CV, INCLUSIVE CAÇAMBA METÁLICA - DEPRECIAÇÃO. AF_06/2014</v>
          </cell>
          <cell r="C656" t="str">
            <v>H</v>
          </cell>
          <cell r="D656">
            <v>18.440000000000001</v>
          </cell>
        </row>
        <row r="657">
          <cell r="A657">
            <v>7059</v>
          </cell>
          <cell r="B657" t="str">
            <v>CAMINHÃO BASCULANTE 6 M3 TOCO, PESO BRUTO TOTAL 16.000 KG, CARGA ÚTIL MÁXIMA 11.130 KG, DISTÂNCIA ENTRE EIXOS 5,36 M, POTÊNCIA 185 CV, INCLUSIVE CAÇAMBA METÁLICA - JUROS. AF_06/2014</v>
          </cell>
          <cell r="C657" t="str">
            <v>H</v>
          </cell>
          <cell r="D657">
            <v>3.41</v>
          </cell>
        </row>
        <row r="658">
          <cell r="A658">
            <v>7060</v>
          </cell>
          <cell r="B658" t="str">
            <v>CAMINHÃO BASCULANTE 6 M3 TOCO, PESO BRUTO TOTAL 16.000 KG, CARGA ÚTIL MÁXIMA 11.130 KG, DISTÂNCIA ENTRE EIXOS 5,36 M, POTÊNCIA 185 CV, INCLUSIVE CAÇAMBA METÁLICA - MANUTENÇÃO. AF_06/2014</v>
          </cell>
          <cell r="C658" t="str">
            <v>H</v>
          </cell>
          <cell r="D658">
            <v>34.6</v>
          </cell>
        </row>
        <row r="659">
          <cell r="A659">
            <v>7061</v>
          </cell>
          <cell r="B659" t="str">
            <v>CAMINHÃO BASCULANTE 6 M3 TOCO, PESO BRUTO TOTAL 16.000 KG, CARGA ÚTIL MÁXIMA 11.130 KG, DISTÂNCIA ENTRE EIXOS 5,36 M, POTÊNCIA 185 CV, INCLUSIVE CAÇAMBA METÁLICA - MATERIAIS NA OPERAÇÃO. AF_06/2014</v>
          </cell>
          <cell r="C659" t="str">
            <v>H</v>
          </cell>
          <cell r="D659">
            <v>71.91</v>
          </cell>
        </row>
        <row r="660">
          <cell r="A660">
            <v>7063</v>
          </cell>
          <cell r="B660" t="str">
            <v>TRATOR DE PNEUS, POTÊNCIA 122 CV, TRAÇÃO 4X4, PESO COM LASTRO DE 4.510 KG - DEPRECIAÇÃO. AF_06/2014</v>
          </cell>
          <cell r="C660" t="str">
            <v>H</v>
          </cell>
          <cell r="D660">
            <v>15.99</v>
          </cell>
        </row>
        <row r="661">
          <cell r="A661">
            <v>7064</v>
          </cell>
          <cell r="B661" t="str">
            <v>TRATOR DE PNEUS, POTÊNCIA 122 CV, TRAÇÃO 4X4, PESO COM LASTRO DE 4.510 KG - JUROS. AF_06/2014</v>
          </cell>
          <cell r="C661" t="str">
            <v>H</v>
          </cell>
          <cell r="D661">
            <v>2.2200000000000002</v>
          </cell>
        </row>
        <row r="662">
          <cell r="A662">
            <v>7065</v>
          </cell>
          <cell r="B662" t="str">
            <v>TRATOR DE PNEUS, POTÊNCIA 122 CV, TRAÇÃO 4X4, PESO COM LASTRO DE 4.510 KG - MANUTENÇÃO. AF_06/2014</v>
          </cell>
          <cell r="C662" t="str">
            <v>H</v>
          </cell>
          <cell r="D662">
            <v>17.5</v>
          </cell>
        </row>
        <row r="663">
          <cell r="A663">
            <v>7066</v>
          </cell>
          <cell r="B663" t="str">
            <v>TRATOR DE PNEUS, POTÊNCIA 122 CV, TRAÇÃO 4X4, PESO COM LASTRO DE 4.510 KG - MATERIAIS NA OPERAÇÃO. AF_06/2014</v>
          </cell>
          <cell r="C663" t="str">
            <v>H</v>
          </cell>
          <cell r="D663">
            <v>151.69</v>
          </cell>
        </row>
        <row r="664">
          <cell r="A664">
            <v>53786</v>
          </cell>
          <cell r="B664" t="str">
            <v>RETROESCAVADEIRA SOBRE RODAS COM CARREGADEIRA, TRAÇÃO 4X4, POTÊNCIA LÍQ. 88 HP, CAÇAMBA CARREG. CAP. MÍN. 1 M3, CAÇAMBA RETRO CAP. 0,26 M3, PESO OPERACIONAL MÍN. 6.674 KG, PROFUNDIDADE ESCAVAÇÃO MÁX. 4,37 M - MATERIAIS NA OPERAÇÃO. AF_06/2014</v>
          </cell>
          <cell r="C664" t="str">
            <v>H</v>
          </cell>
          <cell r="D664">
            <v>47.09</v>
          </cell>
        </row>
        <row r="665">
          <cell r="A665">
            <v>53788</v>
          </cell>
          <cell r="B665" t="str">
            <v>ROLO COMPACTADOR VIBRATÓRIO DE UM CILINDRO AÇO LISO, POTÊNCIA 80 HP, PESO OPERACIONAL MÁXIMO 8,1 T, IMPACTO DINÂMICO 16,15 / 9,5 T, LARGURA DE TRABALHO 1,68 M - MATERIAIS NA OPERAÇÃO. AF_06/2014</v>
          </cell>
          <cell r="C665" t="str">
            <v>H</v>
          </cell>
          <cell r="D665">
            <v>50.42</v>
          </cell>
        </row>
        <row r="666">
          <cell r="A666">
            <v>53792</v>
          </cell>
          <cell r="B666" t="str">
            <v>CAMINHÃO BASCULANTE 6 M3, PESO BRUTO TOTAL 16.000 KG, CARGA ÚTIL MÁXIMA 13.071 KG, DISTÂNCIA ENTRE EIXOS 4,80 M, POTÊNCIA 230 CV INCLUSIVE CAÇAMBA METÁLICA - MATERIAIS NA OPERAÇÃO. AF_06/2014</v>
          </cell>
          <cell r="C666" t="str">
            <v>H</v>
          </cell>
          <cell r="D666">
            <v>89.39</v>
          </cell>
        </row>
        <row r="667">
          <cell r="A667">
            <v>53794</v>
          </cell>
          <cell r="B667" t="str">
            <v>USINA DE CONCRETO FIXA, CAPACIDADE NOMINAL DE 90 A 120 M3/H, SEM SILO - MANUTENÇÃO. AF_07/2016</v>
          </cell>
          <cell r="C667" t="str">
            <v>H</v>
          </cell>
          <cell r="D667">
            <v>35</v>
          </cell>
        </row>
        <row r="668">
          <cell r="A668">
            <v>53797</v>
          </cell>
          <cell r="B668" t="str">
            <v>CAMINHÃO TOCO, PBT 16.000 KG, CARGA ÚTIL MÁX. 10.685 KG, DIST. ENTRE EIXOS 4,8 M, POTÊNCIA 189 CV, INCLUSIVE CARROCERIA FIXA ABERTA DE MADEIRA P/ TRANSPORTE GERAL DE CARGA SECA, DIMEN. APROX. 2,5 X 7,00 X 0,50 M - MATERIAIS NA OPERAÇÃO. AF_06/2014</v>
          </cell>
          <cell r="C668" t="str">
            <v>H</v>
          </cell>
          <cell r="D668">
            <v>102.8</v>
          </cell>
        </row>
        <row r="669">
          <cell r="A669">
            <v>53804</v>
          </cell>
          <cell r="B669" t="str">
            <v>VASSOURA MECÂNICA REBOCÁVEL COM ESCOVA CILÍNDRICA, LARGURA ÚTIL DE VARRIMENTO DE 2,44 M - MANUTENÇÃO. AF_06/2014</v>
          </cell>
          <cell r="C669" t="str">
            <v>H</v>
          </cell>
          <cell r="D669">
            <v>5.96</v>
          </cell>
        </row>
        <row r="670">
          <cell r="A670">
            <v>53806</v>
          </cell>
          <cell r="B670" t="str">
            <v>TRATOR DE ESTEIRAS, POTÊNCIA 170 HP, PESO OPERACIONAL 19 T, CAÇAMBA 5,2 M3 - MANUTENÇÃO. AF_06/2014</v>
          </cell>
          <cell r="C670" t="str">
            <v>H</v>
          </cell>
          <cell r="D670">
            <v>61.12</v>
          </cell>
        </row>
        <row r="671">
          <cell r="A671">
            <v>53810</v>
          </cell>
          <cell r="B671" t="str">
            <v>TRATOR DE ESTEIRAS, POTÊNCIA 150 HP, PESO OPERACIONAL 16,7 T, COM RODA MOTRIZ ELEVADA E LÂMINA 3,18 M3 - MANUTENÇÃO. AF_06/2014</v>
          </cell>
          <cell r="C671" t="str">
            <v>H</v>
          </cell>
          <cell r="D671">
            <v>61.49</v>
          </cell>
        </row>
        <row r="672">
          <cell r="A672">
            <v>53814</v>
          </cell>
          <cell r="B672" t="str">
            <v>TRATOR DE ESTEIRAS, POTÊNCIA 347 HP, PESO OPERACIONAL 38,5 T, COM LÂMINA 8,70 M3 - MANUTENÇÃO. AF_06/2014</v>
          </cell>
          <cell r="C672" t="str">
            <v>H</v>
          </cell>
          <cell r="D672">
            <v>201.43</v>
          </cell>
        </row>
        <row r="673">
          <cell r="A673">
            <v>53817</v>
          </cell>
          <cell r="B673" t="str">
            <v>TRATOR DE ESTEIRAS, POTÊNCIA 100 HP, PESO OPERACIONAL 9,4 T, COM LÂMINA 2,19 M3 - MATERIAIS NA OPERAÇÃO. AF_06/2014</v>
          </cell>
          <cell r="C673" t="str">
            <v>H</v>
          </cell>
          <cell r="D673">
            <v>55.12</v>
          </cell>
        </row>
        <row r="674">
          <cell r="A674">
            <v>53818</v>
          </cell>
          <cell r="B674" t="str">
            <v>ROLO COMPACTADOR VIBRATÓRIO REBOCÁVEL, CILINDRO DE AÇO LISO, POTÊNCIA DE TRAÇÃO DE 65 CV, PESO 4,7 T, IMPACTO DINÂMICO 18,3 T, LARGURA DE TRABALHO 1,67 M - DEPRECIAÇÃO. AF_02/2016</v>
          </cell>
          <cell r="C674" t="str">
            <v>H</v>
          </cell>
          <cell r="D674">
            <v>8.44</v>
          </cell>
        </row>
        <row r="675">
          <cell r="A675">
            <v>53827</v>
          </cell>
          <cell r="B675" t="str">
            <v>CAMINHÃO TOCO, PESO BRUTO TOTAL 14.300 KG, CARGA ÚTIL MÁXIMA 9590 KG, DISTÂNCIA ENTRE EIXOS 4,76 M, POTÊNCIA 185 CV (NÃO INCLUI CARROCERIA) - MATERIAIS NA OPERAÇÃO. AF_06/2014</v>
          </cell>
          <cell r="C675" t="str">
            <v>H</v>
          </cell>
          <cell r="D675">
            <v>100.63</v>
          </cell>
        </row>
        <row r="676">
          <cell r="A676">
            <v>53829</v>
          </cell>
          <cell r="B676" t="str">
            <v>CAMINHÃO TOCO, PESO BRUTO TOTAL 16.000 KG, CARGA ÚTIL MÁXIMA DE 10.685 KG, DISTÂNCIA ENTRE EIXOS 4,80 M, POTÊNCIA 189 CV EXCLUSIVE CARROCERIA - MATERIAIS NA OPERAÇÃO. AF_06/2014</v>
          </cell>
          <cell r="C676" t="str">
            <v>H</v>
          </cell>
          <cell r="D676">
            <v>102.8</v>
          </cell>
        </row>
        <row r="677">
          <cell r="A677">
            <v>53831</v>
          </cell>
          <cell r="B677" t="str">
            <v>CAMINHÃO PIPA 10.000 L TRUCADO, PESO BRUTO TOTAL 23.000 KG, CARGA ÚTIL MÁXIMA 15.935 KG, DISTÂNCIA ENTRE EIXOS 4,8 M, POTÊNCIA 230 CV, INCLUSIVE TANQUE DE AÇO PARA TRANSPORTE DE ÁGUA - MATERIAIS NA OPERAÇÃO. AF_06/2014</v>
          </cell>
          <cell r="C677" t="str">
            <v>H</v>
          </cell>
          <cell r="D677">
            <v>169.8</v>
          </cell>
        </row>
        <row r="678">
          <cell r="A678">
            <v>53840</v>
          </cell>
          <cell r="B678" t="str">
            <v>GRADE DE DISCO REBOCÁVEL COM 20 DISCOS 24" X 6 MM COM PNEUS PARA TRANSPORTE - DEPRECIAÇÃO. AF_06/2014</v>
          </cell>
          <cell r="C678" t="str">
            <v>H</v>
          </cell>
          <cell r="D678">
            <v>3.23</v>
          </cell>
        </row>
        <row r="679">
          <cell r="A679">
            <v>53841</v>
          </cell>
          <cell r="B679" t="str">
            <v>GRADE DE DISCO REBOCÁVEL COM 20 DISCOS 24" X 6 MM COM PNEUS PARA TRANSPORTE - MANUTENÇÃO. AF_06/2014</v>
          </cell>
          <cell r="C679" t="str">
            <v>H</v>
          </cell>
          <cell r="D679">
            <v>2.2400000000000002</v>
          </cell>
        </row>
        <row r="680">
          <cell r="A680">
            <v>53849</v>
          </cell>
          <cell r="B680" t="str">
            <v>MOTONIVELADORA POTÊNCIA BÁSICA LÍQUIDA (PRIMEIRA MARCHA) 125 HP, PESO BRUTO 13032 KG, LARGURA DA LÂMINA DE 3,7 M - MATERIAIS NA OPERAÇÃO. AF_06/2014</v>
          </cell>
          <cell r="C680" t="str">
            <v>H</v>
          </cell>
          <cell r="D680">
            <v>73.86</v>
          </cell>
        </row>
        <row r="681">
          <cell r="A681">
            <v>53857</v>
          </cell>
          <cell r="B681" t="str">
            <v>PÁ CARREGADEIRA SOBRE RODAS, POTÊNCIA LÍQUIDA 128 HP, CAPACIDADE DA CAÇAMBA 1,7 A 2,8 M3, PESO OPERACIONAL 11632 KG - MANUTENÇÃO. AF_06/2014</v>
          </cell>
          <cell r="C681" t="str">
            <v>H</v>
          </cell>
          <cell r="D681">
            <v>39.549999999999997</v>
          </cell>
        </row>
        <row r="682">
          <cell r="A682">
            <v>53858</v>
          </cell>
          <cell r="B682" t="str">
            <v>PÁ CARREGADEIRA SOBRE RODAS, POTÊNCIA LÍQUIDA 128 HP, CAPACIDADE DA CAÇAMBA 1,7 A 2,8 M3, PESO OPERACIONAL 11632 KG - MATERIAIS NA OPERAÇÃO. AF_06/2014</v>
          </cell>
          <cell r="C682" t="str">
            <v>H</v>
          </cell>
          <cell r="D682">
            <v>70.59</v>
          </cell>
        </row>
        <row r="683">
          <cell r="A683">
            <v>53861</v>
          </cell>
          <cell r="B683" t="str">
            <v>PÁ CARREGADEIRA SOBRE RODAS, POTÊNCIA 197 HP, CAPACIDADE DA CAÇAMBA 2,5 A 3,5 M3, PESO OPERACIONAL 18338 KG - MANUTENÇÃO. AF_06/2014</v>
          </cell>
          <cell r="C683" t="str">
            <v>H</v>
          </cell>
          <cell r="D683">
            <v>54.84</v>
          </cell>
        </row>
        <row r="684">
          <cell r="A684">
            <v>53863</v>
          </cell>
          <cell r="B684" t="str">
            <v>MARTELETE OU ROMPEDOR PNEUMÁTICO MANUAL, 28 KG, COM SILENCIADOR - MANUTENÇÃO. AF_07/2016</v>
          </cell>
          <cell r="C684" t="str">
            <v>H</v>
          </cell>
          <cell r="D684">
            <v>1.42</v>
          </cell>
        </row>
        <row r="685">
          <cell r="A685">
            <v>53865</v>
          </cell>
          <cell r="B685" t="str">
            <v>COMPRESSOR DE AR REBOCÁVEL, VAZÃO 189 PCM, PRESSÃO EFETIVA DE TRABALHO 102 PSI, MOTOR DIESEL, POTÊNCIA 63 CV - MATERIAIS NA OPERAÇÃO. AF_06/2015</v>
          </cell>
          <cell r="C685" t="str">
            <v>H</v>
          </cell>
          <cell r="D685">
            <v>41.6</v>
          </cell>
        </row>
        <row r="686">
          <cell r="A686">
            <v>53866</v>
          </cell>
          <cell r="B686" t="str">
            <v>BOMBA SUBMERSÍVEL ELÉTRICA TRIFÁSICA, POTÊNCIA 2,96 HP, Ø ROTOR 144 MM SEMI-ABERTO, BOCAL DE SAÍDA Ø 2, HM/Q = 2 MCA / 38,8 M3/H A 28 MCA / 5 M3/H - MATERIAIS NA OPERAÇÃO. AF_06/2014</v>
          </cell>
          <cell r="C686" t="str">
            <v>H</v>
          </cell>
          <cell r="D686">
            <v>1.31</v>
          </cell>
        </row>
        <row r="687">
          <cell r="A687">
            <v>53882</v>
          </cell>
          <cell r="B687" t="str">
            <v>CAMINHÃO PIPA 6.000 L, PESO BRUTO TOTAL 13.000 KG, DISTÂNCIA ENTRE EIXOS 4,80 M, POTÊNCIA 189 CV INCLUSIVE TANQUE DE AÇO PARA TRANSPORTE DE ÁGUA, CAPACIDADE 6 M3 - MANUTENÇÃO. AF_06/2014</v>
          </cell>
          <cell r="C687" t="str">
            <v>H</v>
          </cell>
          <cell r="D687">
            <v>28.1</v>
          </cell>
        </row>
        <row r="688">
          <cell r="A688">
            <v>55263</v>
          </cell>
          <cell r="B688" t="str">
            <v>ROLO COMPACTADOR DE PNEUS ESTÁTICO, PRESSÃO VARIÁVEL, POTÊNCIA 111 HP, PESO SEM/COM LASTRO 9,5 / 26 T, LARGURA DE TRABALHO 1,90 M - MATERIAIS NA OPERAÇÃO. AF_07/2014</v>
          </cell>
          <cell r="C688" t="str">
            <v>H</v>
          </cell>
          <cell r="D688">
            <v>56.86</v>
          </cell>
        </row>
        <row r="689">
          <cell r="A689">
            <v>73303</v>
          </cell>
          <cell r="B689" t="str">
            <v>GRUPO GERADOR ESTACIONÁRIO, MOTOR DIESEL POTÊNCIA 170 KVA - DEPRECIAÇÃO. AF_02/2016</v>
          </cell>
          <cell r="C689" t="str">
            <v>H</v>
          </cell>
          <cell r="D689">
            <v>4.92</v>
          </cell>
        </row>
        <row r="690">
          <cell r="A690">
            <v>73307</v>
          </cell>
          <cell r="B690" t="str">
            <v>GRUPO GERADOR ESTACIONÁRIO, MOTOR DIESEL POTÊNCIA 170 KVA - MANUTENÇÃO. AF_02/2016</v>
          </cell>
          <cell r="C690" t="str">
            <v>H</v>
          </cell>
          <cell r="D690">
            <v>4.3899999999999997</v>
          </cell>
        </row>
        <row r="691">
          <cell r="A691">
            <v>73309</v>
          </cell>
          <cell r="B691" t="str">
            <v>ROLO COMPACTADOR VIBRATÓRIO PÉ DE CARNEIRO PARA SOLOS, POTÊNCIA 80 HP, PESO OPERACIONAL SEM/COM LASTRO 7,4 / 8,8 T, LARGURA DE TRABALHO 1,68 M - DEPRECIAÇÃO. AF_02/2016</v>
          </cell>
          <cell r="C691" t="str">
            <v>H</v>
          </cell>
          <cell r="D691">
            <v>29.08</v>
          </cell>
        </row>
        <row r="692">
          <cell r="A692">
            <v>73311</v>
          </cell>
          <cell r="B692" t="str">
            <v>GRUPO GERADOR ESTACIONÁRIO, MOTOR DIESEL POTÊNCIA 170 KVA - MATERIAIS NA OPERAÇÃO. AF_02/2016</v>
          </cell>
          <cell r="C692" t="str">
            <v>H</v>
          </cell>
          <cell r="D692">
            <v>157.18</v>
          </cell>
        </row>
        <row r="693">
          <cell r="A693">
            <v>73313</v>
          </cell>
          <cell r="B693" t="str">
            <v>ROLO COMPACTADOR VIBRATÓRIO PÉ DE CARNEIRO PARA SOLOS, POTÊNCIA 80 HP, PESO OPERACIONAL SEM/COM LASTRO 7,4 / 8,8 T, LARGURA DE TRABALHO 1,68 M - JUROS. AF_02/2016</v>
          </cell>
          <cell r="C693" t="str">
            <v>H</v>
          </cell>
          <cell r="D693">
            <v>4.03</v>
          </cell>
        </row>
        <row r="694">
          <cell r="A694">
            <v>73315</v>
          </cell>
          <cell r="B694" t="str">
            <v>ROLO COMPACTADOR VIBRATÓRIO PÉ DE CARNEIRO PARA SOLOS, POTÊNCIA 80 HP, PESO OPERACIONAL SEM/COM LASTRO 7,4 / 8,8 T, LARGURA DE TRABALHO 1,68 M - MATERIAIS NA OPERAÇÃO. AF_02/2016</v>
          </cell>
          <cell r="C694" t="str">
            <v>H</v>
          </cell>
          <cell r="D694">
            <v>50.42</v>
          </cell>
        </row>
        <row r="695">
          <cell r="A695">
            <v>73335</v>
          </cell>
          <cell r="B695" t="str">
            <v>CAMINHÃO TOCO, PBT 14.300 KG, CARGA ÚTIL MÁX. 9.710 KG, DIST. ENTRE EIXOS 3,56 M, POTÊNCIA 185 CV, INCLUSIVE CARROCERIA FIXA ABERTA DE MADEIRA P/ TRANSPORTE GERAL DE CARGA SECA, DIMEN. APROX. 2,50 X 6,50 X 0,50 M - MANUTENÇÃO. AF_06/2014</v>
          </cell>
          <cell r="C695" t="str">
            <v>H</v>
          </cell>
          <cell r="D695">
            <v>26.75</v>
          </cell>
        </row>
        <row r="696">
          <cell r="A696">
            <v>73340</v>
          </cell>
          <cell r="B696" t="str">
            <v>CAMINHÃO TOCO, PBT 14.300 KG, CARGA ÚTIL MÁX. 9.710 KG, DIST. ENTRE EIXOS 3,56 M, POTÊNCIA 185 CV, INCLUSIVE CARROCERIA FIXA ABERTA DE MADEIRA P/ TRANSPORTE GERAL DE CARGA SECA, DIMEN. APROX. 2,50 X 6,50 X 0,50 M - MATERIAIS NA OPERAÇÃO. AF_06/2014</v>
          </cell>
          <cell r="C696" t="str">
            <v>H</v>
          </cell>
          <cell r="D696">
            <v>71.91</v>
          </cell>
        </row>
        <row r="697">
          <cell r="A697">
            <v>83361</v>
          </cell>
          <cell r="B697" t="str">
            <v>ESPARGIDOR DE ASFALTO PRESSURIZADO, TANQUE 6 M3 COM ISOLAÇÃO TÉRMICA, AQUECIDO COM 2 MAÇARICOS, COM BARRA ESPARGIDORA 3,60 M, MONTADO SOBRE CAMINHÃO  TOCO, PBT 14.300 KG, POTÊNCIA 185 CV - MANUTENÇÃO. AF_08/2015</v>
          </cell>
          <cell r="C697" t="str">
            <v>H</v>
          </cell>
          <cell r="D697">
            <v>15.81</v>
          </cell>
        </row>
        <row r="698">
          <cell r="A698">
            <v>83761</v>
          </cell>
          <cell r="B698" t="str">
            <v>GRUPO DE SOLDAGEM COM GERADOR A DIESEL 60 CV PARA SOLDA ELÉTRICA, SOBRE 04 RODAS, COM MOTOR 4 CILINDROS 600 A - DEPRECIAÇÃO. AF_02/2016</v>
          </cell>
          <cell r="C698" t="str">
            <v>H</v>
          </cell>
          <cell r="D698">
            <v>10.5</v>
          </cell>
        </row>
        <row r="699">
          <cell r="A699">
            <v>83762</v>
          </cell>
          <cell r="B699" t="str">
            <v>GRUPO DE SOLDAGEM COM GERADOR A DIESEL 60 CV PARA SOLDA ELÉTRICA, SOBRE 04 RODAS, COM MOTOR 4 CILINDROS 600 A - MANUTENÇÃO. AF_02/2016</v>
          </cell>
          <cell r="C699" t="str">
            <v>H</v>
          </cell>
          <cell r="D699">
            <v>13.13</v>
          </cell>
        </row>
        <row r="700">
          <cell r="A700">
            <v>83763</v>
          </cell>
          <cell r="B700" t="str">
            <v>GRUPO DE SOLDAGEM COM GERADOR A DIESEL 60 CV PARA SOLDA ELÉTRICA, SOBRE 04 RODAS, COM MOTOR 4 CILINDROS 600 A - MATERIAIS NA OPERAÇÃO. AF_02/2016</v>
          </cell>
          <cell r="C700" t="str">
            <v>H</v>
          </cell>
          <cell r="D700">
            <v>44.29</v>
          </cell>
        </row>
        <row r="701">
          <cell r="A701">
            <v>83764</v>
          </cell>
          <cell r="B701" t="str">
            <v>GRUPO DE SOLDAGEM COM GERADOR A DIESEL 60 CV PARA SOLDA ELÉTRICA, SOBRE 04 RODAS, COM MOTOR 4 CILINDROS 600 A - JUROS. AF_02/2016</v>
          </cell>
          <cell r="C701" t="str">
            <v>H</v>
          </cell>
          <cell r="D701">
            <v>1.18</v>
          </cell>
        </row>
        <row r="702">
          <cell r="A702">
            <v>87026</v>
          </cell>
          <cell r="B702" t="str">
            <v>GRADE DE DISCO REBOCÁVEL COM 20 DISCOS 24" X 6 MM COM PNEUS PARA TRANSPORTE - JUROS. AF_06/2014</v>
          </cell>
          <cell r="C702" t="str">
            <v>H</v>
          </cell>
          <cell r="D702">
            <v>0.45</v>
          </cell>
        </row>
        <row r="703">
          <cell r="A703">
            <v>87441</v>
          </cell>
          <cell r="B703" t="str">
            <v>BETONEIRA CAPACIDADE NOMINAL 400 L, CAPACIDADE DE MISTURA 310 L, MOTOR A DIESEL POTÊNCIA 5,0 HP, SEM CARREGADOR - DEPRECIAÇÃO. AF_06/2014</v>
          </cell>
          <cell r="C703" t="str">
            <v>H</v>
          </cell>
          <cell r="D703">
            <v>0.43</v>
          </cell>
        </row>
        <row r="704">
          <cell r="A704">
            <v>87442</v>
          </cell>
          <cell r="B704" t="str">
            <v>BETONEIRA CAPACIDADE NOMINAL 400 L, CAPACIDADE DE MISTURA 310 L, MOTOR A DIESEL POTÊNCIA 5,0 HP, SEM CARREGADOR - JUROS. AF_06/2014</v>
          </cell>
          <cell r="C704" t="str">
            <v>H</v>
          </cell>
          <cell r="D704">
            <v>0.05</v>
          </cell>
        </row>
        <row r="705">
          <cell r="A705">
            <v>87443</v>
          </cell>
          <cell r="B705" t="str">
            <v>BETONEIRA CAPACIDADE NOMINAL 400 L, CAPACIDADE DE MISTURA 310 L, MOTOR A DIESEL POTÊNCIA 5,0 HP, SEM CARREGADOR - MANUTENÇÃO. AF_06/2014</v>
          </cell>
          <cell r="C705" t="str">
            <v>H</v>
          </cell>
          <cell r="D705">
            <v>0.4</v>
          </cell>
        </row>
        <row r="706">
          <cell r="A706">
            <v>87444</v>
          </cell>
          <cell r="B706" t="str">
            <v>BETONEIRA CAPACIDADE NOMINAL 400 L, CAPACIDADE DE MISTURA 310 L, MOTOR A DIESEL POTÊNCIA 5,0 HP, SEM CARREGADOR - MATERIAIS NA OPERAÇÃO. AF_06/2014</v>
          </cell>
          <cell r="C706" t="str">
            <v>H</v>
          </cell>
          <cell r="D706">
            <v>3.74</v>
          </cell>
        </row>
        <row r="707">
          <cell r="A707">
            <v>88387</v>
          </cell>
          <cell r="B707" t="str">
            <v>MISTURADOR DE ARGAMASSA, EIXO HORIZONTAL, CAPACIDADE DE MISTURA 300 KG, MOTOR ELÉTRICO POTÊNCIA 5 CV - DEPRECIAÇÃO. AF_06/2014</v>
          </cell>
          <cell r="C707" t="str">
            <v>H</v>
          </cell>
          <cell r="D707">
            <v>0.84</v>
          </cell>
        </row>
        <row r="708">
          <cell r="A708">
            <v>88389</v>
          </cell>
          <cell r="B708" t="str">
            <v>MISTURADOR DE ARGAMASSA, EIXO HORIZONTAL, CAPACIDADE DE MISTURA 300 KG, MOTOR ELÉTRICO POTÊNCIA 5 CV - JUROS. AF_06/2014</v>
          </cell>
          <cell r="C708" t="str">
            <v>H</v>
          </cell>
          <cell r="D708">
            <v>0.1</v>
          </cell>
        </row>
        <row r="709">
          <cell r="A709">
            <v>88390</v>
          </cell>
          <cell r="B709" t="str">
            <v>MISTURADOR DE ARGAMASSA, EIXO HORIZONTAL, CAPACIDADE DE MISTURA 300 KG, MOTOR ELÉTRICO POTÊNCIA 5 CV - MANUTENÇÃO. AF_06/2014</v>
          </cell>
          <cell r="C709" t="str">
            <v>H</v>
          </cell>
          <cell r="D709">
            <v>1.06</v>
          </cell>
        </row>
        <row r="710">
          <cell r="A710">
            <v>88391</v>
          </cell>
          <cell r="B710" t="str">
            <v>MISTURADOR DE ARGAMASSA, EIXO HORIZONTAL, CAPACIDADE DE MISTURA 300 KG, MOTOR ELÉTRICO POTÊNCIA 5 CV - MATERIAIS NA OPERAÇÃO. AF_06/2014</v>
          </cell>
          <cell r="C710" t="str">
            <v>H</v>
          </cell>
          <cell r="D710">
            <v>2.12</v>
          </cell>
        </row>
        <row r="711">
          <cell r="A711">
            <v>88394</v>
          </cell>
          <cell r="B711" t="str">
            <v>MISTURADOR DE ARGAMASSA, EIXO HORIZONTAL, CAPACIDADE DE MISTURA 600 KG, MOTOR ELÉTRICO POTÊNCIA 7,5 CV - DEPRECIAÇÃO. AF_06/2014</v>
          </cell>
          <cell r="C711" t="str">
            <v>H</v>
          </cell>
          <cell r="D711">
            <v>1</v>
          </cell>
        </row>
        <row r="712">
          <cell r="A712">
            <v>88395</v>
          </cell>
          <cell r="B712" t="str">
            <v>MISTURADOR DE ARGAMASSA, EIXO HORIZONTAL, CAPACIDADE DE MISTURA 600 KG, MOTOR ELÉTRICO POTÊNCIA 7,5 CV - JUROS. AF_06/2014</v>
          </cell>
          <cell r="C712" t="str">
            <v>H</v>
          </cell>
          <cell r="D712">
            <v>0.11</v>
          </cell>
        </row>
        <row r="713">
          <cell r="A713">
            <v>88396</v>
          </cell>
          <cell r="B713" t="str">
            <v>MISTURADOR DE ARGAMASSA, EIXO HORIZONTAL, CAPACIDADE DE MISTURA 600 KG, MOTOR ELÉTRICO POTÊNCIA 7,5 CV - MANUTENÇÃO. AF_06/2014</v>
          </cell>
          <cell r="C713" t="str">
            <v>H</v>
          </cell>
          <cell r="D713">
            <v>1.26</v>
          </cell>
        </row>
        <row r="714">
          <cell r="A714">
            <v>88397</v>
          </cell>
          <cell r="B714" t="str">
            <v>MISTURADOR DE ARGAMASSA, EIXO HORIZONTAL, CAPACIDADE DE MISTURA 600 KG, MOTOR ELÉTRICO POTÊNCIA 7,5 CV - MATERIAIS NA OPERAÇÃO. AF_06/2014</v>
          </cell>
          <cell r="C714" t="str">
            <v>H</v>
          </cell>
          <cell r="D714">
            <v>3.18</v>
          </cell>
        </row>
        <row r="715">
          <cell r="A715">
            <v>88400</v>
          </cell>
          <cell r="B715" t="str">
            <v>MISTURADOR DE ARGAMASSA, EIXO HORIZONTAL, CAPACIDADE DE MISTURA 160 KG, MOTOR ELÉTRICO POTÊNCIA 3 CV - DEPRECIAÇÃO. AF_06/2014</v>
          </cell>
          <cell r="C715" t="str">
            <v>H</v>
          </cell>
          <cell r="D715">
            <v>0.8</v>
          </cell>
        </row>
        <row r="716">
          <cell r="A716">
            <v>88401</v>
          </cell>
          <cell r="B716" t="str">
            <v>MISTURADOR DE ARGAMASSA, EIXO HORIZONTAL, CAPACIDADE DE MISTURA 160 KG, MOTOR ELÉTRICO POTÊNCIA 3 CV - JUROS. AF_06/2014</v>
          </cell>
          <cell r="C716" t="str">
            <v>H</v>
          </cell>
          <cell r="D716">
            <v>0.09</v>
          </cell>
        </row>
        <row r="717">
          <cell r="A717">
            <v>88402</v>
          </cell>
          <cell r="B717" t="str">
            <v>MISTURADOR DE ARGAMASSA, EIXO HORIZONTAL, CAPACIDADE DE MISTURA 160 KG, MOTOR ELÉTRICO POTÊNCIA 3 CV - MANUTENÇÃO. AF_06/2014</v>
          </cell>
          <cell r="C717" t="str">
            <v>H</v>
          </cell>
          <cell r="D717">
            <v>1</v>
          </cell>
        </row>
        <row r="718">
          <cell r="A718">
            <v>88403</v>
          </cell>
          <cell r="B718" t="str">
            <v>MISTURADOR DE ARGAMASSA, EIXO HORIZONTAL, CAPACIDADE DE MISTURA 160 KG, MOTOR ELÉTRICO POTÊNCIA 3 CV - MATERIAIS NA OPERAÇÃO. AF_06/2014</v>
          </cell>
          <cell r="C718" t="str">
            <v>H</v>
          </cell>
          <cell r="D718">
            <v>1.27</v>
          </cell>
        </row>
        <row r="719">
          <cell r="A719">
            <v>88419</v>
          </cell>
          <cell r="B719" t="str">
            <v>PROJETOR DE ARGAMASSA, CAPACIDADE DE PROJEÇÃO 1,5 M3/H, ALCANCE DE 30 ATÉ 60 M, MOTOR ELÉTRICO POTÊNCIA 7,5 HP - DEPRECIAÇÃO. AF_06/2014</v>
          </cell>
          <cell r="C719" t="str">
            <v>H</v>
          </cell>
          <cell r="D719">
            <v>5.21</v>
          </cell>
        </row>
        <row r="720">
          <cell r="A720">
            <v>88422</v>
          </cell>
          <cell r="B720" t="str">
            <v>PROJETOR DE ARGAMASSA, CAPACIDADE DE PROJEÇÃO 1,5 M3/H, ALCANCE DE 30 ATÉ 60 M, MOTOR ELÉTRICO POTÊNCIA 7,5 HP - JUROS. AF_06/2014</v>
          </cell>
          <cell r="C720" t="str">
            <v>H</v>
          </cell>
          <cell r="D720">
            <v>0.61</v>
          </cell>
        </row>
        <row r="721">
          <cell r="A721">
            <v>88425</v>
          </cell>
          <cell r="B721" t="str">
            <v>PROJETOR DE ARGAMASSA, CAPACIDADE DE PROJEÇÃO 1,5 M3/H, ALCANCE DE 30 ATÉ 60 M, MOTOR ELÉTRICO POTÊNCIA 7,5 HP - MANUTENÇÃO. AF_06/2014</v>
          </cell>
          <cell r="C721" t="str">
            <v>H</v>
          </cell>
          <cell r="D721">
            <v>5.7</v>
          </cell>
        </row>
        <row r="722">
          <cell r="A722">
            <v>88427</v>
          </cell>
          <cell r="B722" t="str">
            <v>PROJETOR DE ARGAMASSA, CAPACIDADE DE PROJEÇÃO 1,5 M3/H, ALCANCE DE 30 ATÉ 60 M, MOTOR ELÉTRICO POTÊNCIA 7,5 HP - MATERIAIS NA OPERAÇÃO. AF_06/2014</v>
          </cell>
          <cell r="C722" t="str">
            <v>H</v>
          </cell>
          <cell r="D722">
            <v>3.23</v>
          </cell>
        </row>
        <row r="723">
          <cell r="A723">
            <v>88434</v>
          </cell>
          <cell r="B723" t="str">
            <v>PROJETOR DE ARGAMASSA, CAPACIDADE DE PROJEÇÃO 2 M3/H, ALCANCE ATÉ 50 M, MOTOR ELÉTRICO POTÊNCIA 7,5 HP - DEPRECIAÇÃO. AF_06/2014</v>
          </cell>
          <cell r="C723" t="str">
            <v>H</v>
          </cell>
          <cell r="D723">
            <v>6.91</v>
          </cell>
        </row>
        <row r="724">
          <cell r="A724">
            <v>88435</v>
          </cell>
          <cell r="B724" t="str">
            <v>PROJETOR DE ARGAMASSA, CAPACIDADE DE PROJEÇÃO 2 M3/H, ALCANCE ATÉ 50 M, MOTOR ELÉTRICO POTÊNCIA 7,5 HP - JUROS. AF_06/2014</v>
          </cell>
          <cell r="C724" t="str">
            <v>H</v>
          </cell>
          <cell r="D724">
            <v>0.82</v>
          </cell>
        </row>
        <row r="725">
          <cell r="A725">
            <v>88436</v>
          </cell>
          <cell r="B725" t="str">
            <v>PROJETOR DE ARGAMASSA, CAPACIDADE DE PROJEÇÃO 2 M3/H, ALCANCE ATÉ 50 M, MOTOR ELÉTRICO POTÊNCIA 7,5 HP - MANUTENÇÃO. AF_06/2014</v>
          </cell>
          <cell r="C725" t="str">
            <v>H</v>
          </cell>
          <cell r="D725">
            <v>7.56</v>
          </cell>
        </row>
        <row r="726">
          <cell r="A726">
            <v>88437</v>
          </cell>
          <cell r="B726" t="str">
            <v>PROJETOR DE ARGAMASSA, CAPACIDADE DE PROJEÇÃO 2 M3/H, ALCANCE ATÉ 50 M, MOTOR ELÉTRICO POTÊNCIA 7,5 HP - MATERIAIS NA OPERAÇÃO. AF_06/2014</v>
          </cell>
          <cell r="C726" t="str">
            <v>H</v>
          </cell>
          <cell r="D726">
            <v>3.23</v>
          </cell>
        </row>
        <row r="727">
          <cell r="A727">
            <v>88569</v>
          </cell>
          <cell r="B727" t="str">
            <v>ESPARGIDOR DE ASFALTO PRESSURIZADO COM TANQUE DE 2500 L, REBOCÁVEL COM MOTOR A GASOLINA POTÊNCIA 3,4 HP - DEPRECIAÇÃO. AF_07/2014</v>
          </cell>
          <cell r="C727" t="str">
            <v>H</v>
          </cell>
          <cell r="D727">
            <v>3.52</v>
          </cell>
        </row>
        <row r="728">
          <cell r="A728">
            <v>88570</v>
          </cell>
          <cell r="B728" t="str">
            <v>ESPARGIDOR DE ASFALTO PRESSURIZADO COM TANQUE DE 2500 L, REBOCÁVEL COM MOTOR A GASOLINA POTÊNCIA 3,4 HP - JUROS. AF_07/2014</v>
          </cell>
          <cell r="C728" t="str">
            <v>H</v>
          </cell>
          <cell r="D728">
            <v>0.76</v>
          </cell>
        </row>
        <row r="729">
          <cell r="A729">
            <v>88826</v>
          </cell>
          <cell r="B729" t="str">
            <v>BETONEIRA CAPACIDADE NOMINAL DE 400 L, CAPACIDADE DE MISTURA 280 L, MOTOR ELÉTRICO TRIFÁSICO POTÊNCIA DE 2 CV, SEM CARREGADOR - DEPRECIAÇÃO. AF_10/2014</v>
          </cell>
          <cell r="C729" t="str">
            <v>H</v>
          </cell>
          <cell r="D729">
            <v>0.32</v>
          </cell>
        </row>
        <row r="730">
          <cell r="A730">
            <v>88827</v>
          </cell>
          <cell r="B730" t="str">
            <v>BETONEIRA CAPACIDADE NOMINAL DE 400 L, CAPACIDADE DE MISTURA 280 L, MOTOR ELÉTRICO TRIFÁSICO POTÊNCIA DE 2 CV, SEM CARREGADOR - JUROS. AF_10/2014</v>
          </cell>
          <cell r="C730" t="str">
            <v>H</v>
          </cell>
          <cell r="D730">
            <v>0.03</v>
          </cell>
        </row>
        <row r="731">
          <cell r="A731">
            <v>88828</v>
          </cell>
          <cell r="B731" t="str">
            <v>BETONEIRA CAPACIDADE NOMINAL DE 400 L, CAPACIDADE DE MISTURA 280 L, MOTOR ELÉTRICO TRIFÁSICO POTÊNCIA DE 2 CV, SEM CARREGADOR - MANUTENÇÃO. AF_10/2014</v>
          </cell>
          <cell r="C731" t="str">
            <v>H</v>
          </cell>
          <cell r="D731">
            <v>0.3</v>
          </cell>
        </row>
        <row r="732">
          <cell r="A732">
            <v>88829</v>
          </cell>
          <cell r="B732" t="str">
            <v>BETONEIRA CAPACIDADE NOMINAL DE 400 L, CAPACIDADE DE MISTURA 280 L, MOTOR ELÉTRICO TRIFÁSICO POTÊNCIA DE 2 CV, SEM CARREGADOR - MATERIAIS NA OPERAÇÃO. AF_10/2014</v>
          </cell>
          <cell r="C732" t="str">
            <v>H</v>
          </cell>
          <cell r="D732">
            <v>0.85</v>
          </cell>
        </row>
        <row r="733">
          <cell r="A733">
            <v>88832</v>
          </cell>
          <cell r="B733" t="str">
            <v>ESCAVADEIRA HIDRÁULICA SOBRE ESTEIRAS, CAÇAMBA 0,80 M3, PESO OPERACIONAL 17,8 T, POTÊNCIA LÍQUIDA 110 HP - DEPRECIAÇÃO. AF_10/2014</v>
          </cell>
          <cell r="C733" t="str">
            <v>H</v>
          </cell>
          <cell r="D733">
            <v>35.79</v>
          </cell>
        </row>
        <row r="734">
          <cell r="A734">
            <v>88834</v>
          </cell>
          <cell r="B734" t="str">
            <v>ESCAVADEIRA HIDRÁULICA SOBRE ESTEIRAS, CAÇAMBA 0,80 M3, PESO OPERACIONAL 17,8 T, POTÊNCIA LÍQUIDA 110 HP - JUROS. AF_10/2014</v>
          </cell>
          <cell r="C734" t="str">
            <v>H</v>
          </cell>
          <cell r="D734">
            <v>4.8499999999999996</v>
          </cell>
        </row>
        <row r="735">
          <cell r="A735">
            <v>88835</v>
          </cell>
          <cell r="B735" t="str">
            <v>ESCAVADEIRA HIDRÁULICA SOBRE ESTEIRAS, CAÇAMBA 0,80 M3, PESO OPERACIONAL 17,8 T, POTÊNCIA LÍQUIDA 110 HP - MANUTENÇÃO. AF_10/2014</v>
          </cell>
          <cell r="C735" t="str">
            <v>H</v>
          </cell>
          <cell r="D735">
            <v>44.74</v>
          </cell>
        </row>
        <row r="736">
          <cell r="A736">
            <v>88836</v>
          </cell>
          <cell r="B736" t="str">
            <v>ESCAVADEIRA HIDRÁULICA SOBRE ESTEIRAS, CAÇAMBA 0,80 M3, PESO OPERACIONAL 17,8 T, POTÊNCIA LÍQUIDA 110 HP - MATERIAIS NA OPERAÇÃO. AF_10/2014</v>
          </cell>
          <cell r="C736" t="str">
            <v>H</v>
          </cell>
          <cell r="D736">
            <v>56.33</v>
          </cell>
        </row>
        <row r="737">
          <cell r="A737">
            <v>88839</v>
          </cell>
          <cell r="B737" t="str">
            <v>TRATOR DE ESTEIRAS, POTÊNCIA 125 HP, PESO OPERACIONAL 12,9 T, COM LÂMINA 2,7 M3 - DEPRECIAÇÃO. AF_10/2014</v>
          </cell>
          <cell r="C737" t="str">
            <v>H</v>
          </cell>
          <cell r="D737">
            <v>27.77</v>
          </cell>
        </row>
        <row r="738">
          <cell r="A738">
            <v>88840</v>
          </cell>
          <cell r="B738" t="str">
            <v>TRATOR DE ESTEIRAS, POTÊNCIA 125 HP, PESO OPERACIONAL 12,9 T, COM LÂMINA 2,7 M3 - JUROS. AF_10/2014</v>
          </cell>
          <cell r="C738" t="str">
            <v>H</v>
          </cell>
          <cell r="D738">
            <v>6.25</v>
          </cell>
        </row>
        <row r="739">
          <cell r="A739">
            <v>88841</v>
          </cell>
          <cell r="B739" t="str">
            <v>TRATOR DE ESTEIRAS, POTÊNCIA 125 HP, PESO OPERACIONAL 12,9 T, COM LÂMINA 2,7 M3 - MANUTENÇÃO. AF_10/2014</v>
          </cell>
          <cell r="C739" t="str">
            <v>H</v>
          </cell>
          <cell r="D739">
            <v>49.64</v>
          </cell>
        </row>
        <row r="740">
          <cell r="A740">
            <v>88842</v>
          </cell>
          <cell r="B740" t="str">
            <v>TRATOR DE ESTEIRAS, POTÊNCIA 125 HP, PESO OPERACIONAL 12,9 T, COM LÂMINA 2,7 M3 - MATERIAIS NA OPERAÇÃO. AF_10/2014</v>
          </cell>
          <cell r="C740" t="str">
            <v>H</v>
          </cell>
          <cell r="D740">
            <v>68.95</v>
          </cell>
        </row>
        <row r="741">
          <cell r="A741">
            <v>88847</v>
          </cell>
          <cell r="B741" t="str">
            <v>USINA DE LAMA ASFÁLTICA, PROD 30 A 50 T/H, SILO DE AGREGADO 7 M3, RESERVATÓRIOS PARA EMULSÃO E ÁGUA DE 2,3 M3 CADA, MISTURADOR TIPO PUG MILL A SER MONTADO SOBRE CAMINHÃO - DEPRECIAÇÃO. AF_10/2014</v>
          </cell>
          <cell r="C741" t="str">
            <v>H</v>
          </cell>
          <cell r="D741">
            <v>20.81</v>
          </cell>
        </row>
        <row r="742">
          <cell r="A742">
            <v>88848</v>
          </cell>
          <cell r="B742" t="str">
            <v>USINA DE LAMA ASFÁLTICA, PROD 30 A 50 T/H, SILO DE AGREGADO 7 M3, RESERVATÓRIOS PARA EMULSÃO E ÁGUA DE 2,3 M3 CADA, MISTURADOR TIPO PUG MILL A SER MONTADO SOBRE CAMINHÃO - JUROS. AF_10/2014</v>
          </cell>
          <cell r="C742" t="str">
            <v>H</v>
          </cell>
          <cell r="D742">
            <v>4.3600000000000003</v>
          </cell>
        </row>
        <row r="743">
          <cell r="A743">
            <v>88853</v>
          </cell>
          <cell r="B743" t="str">
            <v>MOTOBOMBA CENTRÍFUGA, MOTOR A GASOLINA, POTÊNCIA 5,42 HP, BOCAIS 1 1/2" X 1", DIÂMETRO ROTOR 143 MM HM/Q = 6 MCA / 16,8 M3/H A 38 MCA / 6,6 M3/H - DEPRECIAÇÃO. AF_06/2014</v>
          </cell>
          <cell r="C743" t="str">
            <v>H</v>
          </cell>
          <cell r="D743">
            <v>0.24</v>
          </cell>
        </row>
        <row r="744">
          <cell r="A744">
            <v>88854</v>
          </cell>
          <cell r="B744" t="str">
            <v>MOTOBOMBA CENTRÍFUGA, MOTOR A GASOLINA, POTÊNCIA 5,42 HP, BOCAIS 1 1/2" X 1", DIÂMETRO ROTOR 143 MM HM/Q = 6 MCA / 16,8 M3/H A 38 MCA / 6,6 M3/H - JUROS. AF_06/2014</v>
          </cell>
          <cell r="C744" t="str">
            <v>H</v>
          </cell>
          <cell r="D744">
            <v>0.02</v>
          </cell>
        </row>
        <row r="745">
          <cell r="A745">
            <v>88855</v>
          </cell>
          <cell r="B745" t="str">
            <v>GRADE DE DISCO CONTROLE REMOTO REBOCÁVEL, COM 24 DISCOS 24 X 6 MM COM PNEUS PARA TRANSPORTE - DEPRECIAÇÃO. AF_06/2014</v>
          </cell>
          <cell r="C745" t="str">
            <v>H</v>
          </cell>
          <cell r="D745">
            <v>4.12</v>
          </cell>
        </row>
        <row r="746">
          <cell r="A746">
            <v>88856</v>
          </cell>
          <cell r="B746" t="str">
            <v>GRADE DE DISCO CONTROLE REMOTO REBOCÁVEL, COM 24 DISCOS 24 X 6 MM COM PNEUS PARA TRANSPORTE - JUROS. AF_06/2014</v>
          </cell>
          <cell r="C746" t="str">
            <v>H</v>
          </cell>
          <cell r="D746">
            <v>0.56999999999999995</v>
          </cell>
        </row>
        <row r="747">
          <cell r="A747">
            <v>88857</v>
          </cell>
          <cell r="B747" t="str">
            <v>RETROESCAVADEIRA SOBRE RODAS COM CARREGADEIRA, TRAÇÃO 4X4, POTÊNCIA LÍQ. 88 HP, CAÇAMBA CARREG. CAP. MÍN. 1 M3, CAÇAMBA RETRO CAP. 0,26 M3, PESO OPERACIONAL MÍN. 6.674 KG, PROFUNDIDADE ESCAVAÇÃO MÁX. 4,37 M - DEPRECIAÇÃO. AF_06/2014</v>
          </cell>
          <cell r="C747" t="str">
            <v>H</v>
          </cell>
          <cell r="D747">
            <v>19.38</v>
          </cell>
        </row>
        <row r="748">
          <cell r="A748">
            <v>88858</v>
          </cell>
          <cell r="B748" t="str">
            <v>RETROESCAVADEIRA SOBRE RODAS COM CARREGADEIRA, TRAÇÃO 4X4, POTÊNCIA LÍQ. 88 HP, CAÇAMBA CARREG. CAP. MÍN. 1 M3, CAÇAMBA RETRO CAP. 0,26 M3, PESO OPERACIONAL MÍN. 6.674 KG, PROFUNDIDADE ESCAVAÇÃO MÁX. 4,37 M - JUROS. AF_06/2014</v>
          </cell>
          <cell r="C748" t="str">
            <v>H</v>
          </cell>
          <cell r="D748">
            <v>2.63</v>
          </cell>
        </row>
        <row r="749">
          <cell r="A749">
            <v>88859</v>
          </cell>
          <cell r="B749" t="str">
            <v>RETROESCAVADEIRA SOBRE RODAS COM CARREGADEIRA, TRAÇÃO 4X2, POTÊNCIA LÍQ. 79 HP, CAÇAMBA CARREG. CAP. MÍN. 1 M3, CAÇAMBA RETRO CAP. 0,20 M3, PESO OPERACIONAL MÍN. 6.570 KG, PROFUNDIDADE ESCAVAÇÃO MÁX. 4,37 M - DEPRECIAÇÃO. AF_06/2014</v>
          </cell>
          <cell r="C749" t="str">
            <v>H</v>
          </cell>
          <cell r="D749">
            <v>17.239999999999998</v>
          </cell>
        </row>
        <row r="750">
          <cell r="A750">
            <v>88860</v>
          </cell>
          <cell r="B750" t="str">
            <v>RETROESCAVADEIRA SOBRE RODAS COM CARREGADEIRA, TRAÇÃO 4X2, POTÊNCIA LÍQ. 79 HP, CAÇAMBA CARREG. CAP. MÍN. 1 M3, CAÇAMBA RETRO CAP. 0,20 M3, PESO OPERACIONAL MÍN. 6.570 KG, PROFUNDIDADE ESCAVAÇÃO MÁX. 4,37 M - JUROS. AF_06/2014</v>
          </cell>
          <cell r="C750" t="str">
            <v>H</v>
          </cell>
          <cell r="D750">
            <v>2.34</v>
          </cell>
        </row>
        <row r="751">
          <cell r="A751">
            <v>88900</v>
          </cell>
          <cell r="B751" t="str">
            <v>ESCAVADEIRA HIDRÁULICA SOBRE ESTEIRAS, CAÇAMBA 1,20 M3, PESO OPERACIONAL 21 T, POTÊNCIA BRUTA 155 HP - DEPRECIAÇÃO. AF_06/2014</v>
          </cell>
          <cell r="C751" t="str">
            <v>H</v>
          </cell>
          <cell r="D751">
            <v>41.74</v>
          </cell>
        </row>
        <row r="752">
          <cell r="A752">
            <v>88902</v>
          </cell>
          <cell r="B752" t="str">
            <v>ESCAVADEIRA HIDRÁULICA SOBRE ESTEIRAS, CAÇAMBA 1,20 M3, PESO OPERACIONAL 21 T, POTÊNCIA BRUTA 155 HP - JUROS. AF_06/2014</v>
          </cell>
          <cell r="C752" t="str">
            <v>H</v>
          </cell>
          <cell r="D752">
            <v>5.66</v>
          </cell>
        </row>
        <row r="753">
          <cell r="A753">
            <v>88903</v>
          </cell>
          <cell r="B753" t="str">
            <v>ESCAVADEIRA HIDRÁULICA SOBRE ESTEIRAS, CAÇAMBA 1,20 M3, PESO OPERACIONAL 21 T, POTÊNCIA BRUTA 155 HP - MANUTENÇÃO. AF_06/2014</v>
          </cell>
          <cell r="C753" t="str">
            <v>H</v>
          </cell>
          <cell r="D753">
            <v>52.17</v>
          </cell>
        </row>
        <row r="754">
          <cell r="A754">
            <v>88904</v>
          </cell>
          <cell r="B754" t="str">
            <v>ESCAVADEIRA HIDRÁULICA SOBRE ESTEIRAS, CAÇAMBA 1,20 M3, PESO OPERACIONAL 21 T, POTÊNCIA BRUTA 155 HP - MATERIAIS NA OPERAÇÃO. AF_06/2014</v>
          </cell>
          <cell r="C754" t="str">
            <v>H</v>
          </cell>
          <cell r="D754">
            <v>79.349999999999994</v>
          </cell>
        </row>
        <row r="755">
          <cell r="A755">
            <v>89009</v>
          </cell>
          <cell r="B755" t="str">
            <v>TRATOR DE ESTEIRAS, POTÊNCIA 150 HP, PESO OPERACIONAL 16,7 T, COM RODA MOTRIZ ELEVADA E LÂMINA 3,18 M3 - DEPRECIAÇÃO. AF_06/2014</v>
          </cell>
          <cell r="C755" t="str">
            <v>H</v>
          </cell>
          <cell r="D755">
            <v>34.39</v>
          </cell>
        </row>
        <row r="756">
          <cell r="A756">
            <v>89010</v>
          </cell>
          <cell r="B756" t="str">
            <v>TRATOR DE ESTEIRAS, POTÊNCIA 150 HP, PESO OPERACIONAL 16,7 T, COM RODA MOTRIZ ELEVADA E LÂMINA 3,18 M3 - JUROS. AF_06/2014</v>
          </cell>
          <cell r="C756" t="str">
            <v>H</v>
          </cell>
          <cell r="D756">
            <v>7.74</v>
          </cell>
        </row>
        <row r="757">
          <cell r="A757">
            <v>89011</v>
          </cell>
          <cell r="B757" t="str">
            <v>RETROESCAVADEIRA SOBRE RODAS COM CARREGADEIRA, TRAÇÃO 4X4, POTÊNCIA LÍQ. 72 HP, CAÇAMBA CARREG. CAP. MÍN. 0,79 M3, CAÇAMBA RETRO CAP. 0,18 M3, PESO OPERACIONAL MÍN. 7.140 KG, PROFUNDIDADE ESCAVAÇÃO MÁX. 4,50 M - DEPRECIAÇÃO. AF_06/2014</v>
          </cell>
          <cell r="C757" t="str">
            <v>H</v>
          </cell>
          <cell r="D757">
            <v>18.7</v>
          </cell>
        </row>
        <row r="758">
          <cell r="A758">
            <v>89012</v>
          </cell>
          <cell r="B758" t="str">
            <v>RETROESCAVADEIRA SOBRE RODAS COM CARREGADEIRA, TRAÇÃO 4X4, POTÊNCIA LÍQ. 72 HP, CAÇAMBA CARREG. CAP. MÍN. 0,79 M3, CAÇAMBA RETRO CAP. 0,18 M3, PESO OPERACIONAL MÍN. 7.140 KG, PROFUNDIDADE ESCAVAÇÃO MÁX. 4,50 M - JUROS. AF_06/2014</v>
          </cell>
          <cell r="C758" t="str">
            <v>H</v>
          </cell>
          <cell r="D758">
            <v>2.5299999999999998</v>
          </cell>
        </row>
        <row r="759">
          <cell r="A759">
            <v>89013</v>
          </cell>
          <cell r="B759" t="str">
            <v>TRATOR DE ESTEIRAS, POTÊNCIA 347 HP, PESO OPERACIONAL 38,5 T, COM LÂMINA 8,70 M3 - DEPRECIAÇÃO. AF_06/2014</v>
          </cell>
          <cell r="C759" t="str">
            <v>H</v>
          </cell>
          <cell r="D759">
            <v>112.67</v>
          </cell>
        </row>
        <row r="760">
          <cell r="A760">
            <v>89014</v>
          </cell>
          <cell r="B760" t="str">
            <v>TRATOR DE ESTEIRAS, POTÊNCIA 347 HP, PESO OPERACIONAL 38,5 T, COM LÂMINA 8,70 M3 - JUROS. AF_06/2014</v>
          </cell>
          <cell r="C760" t="str">
            <v>H</v>
          </cell>
          <cell r="D760">
            <v>25.36</v>
          </cell>
        </row>
        <row r="761">
          <cell r="A761">
            <v>89015</v>
          </cell>
          <cell r="B761" t="str">
            <v>VASSOURA MECÂNICA REBOCÁVEL COM ESCOVA CILÍNDRICA, LARGURA ÚTIL DE VARRIMENTO DE 2,44 M - DEPRECIAÇÃO. AF_06/2014</v>
          </cell>
          <cell r="C761" t="str">
            <v>H</v>
          </cell>
          <cell r="D761">
            <v>4.76</v>
          </cell>
        </row>
        <row r="762">
          <cell r="A762">
            <v>89016</v>
          </cell>
          <cell r="B762" t="str">
            <v>VASSOURA MECÂNICA REBOCÁVEL COM ESCOVA CILÍNDRICA, LARGURA ÚTIL DE VARRIMENTO DE 2,44 M - JUROS. AF_06/2014</v>
          </cell>
          <cell r="C762" t="str">
            <v>H</v>
          </cell>
          <cell r="D762">
            <v>0.64</v>
          </cell>
        </row>
        <row r="763">
          <cell r="A763">
            <v>89017</v>
          </cell>
          <cell r="B763" t="str">
            <v>TRATOR DE ESTEIRAS, POTÊNCIA 170 HP, PESO OPERACIONAL 19 T, CAÇAMBA 5,2 M3 - DEPRECIAÇÃO. AF_06/2014</v>
          </cell>
          <cell r="C763" t="str">
            <v>H</v>
          </cell>
          <cell r="D763">
            <v>34.18</v>
          </cell>
        </row>
        <row r="764">
          <cell r="A764">
            <v>89018</v>
          </cell>
          <cell r="B764" t="str">
            <v>TRATOR DE ESTEIRAS, POTÊNCIA 170 HP, PESO OPERACIONAL 19 T, CAÇAMBA 5,2 M3 - JUROS. AF_06/2014</v>
          </cell>
          <cell r="C764" t="str">
            <v>H</v>
          </cell>
          <cell r="D764">
            <v>7.69</v>
          </cell>
        </row>
        <row r="765">
          <cell r="A765">
            <v>89019</v>
          </cell>
          <cell r="B765" t="str">
            <v>BOMBA SUBMERSÍVEL ELÉTRICA TRIFÁSICA, POTÊNCIA 2,96 HP, Ø ROTOR 144 MM SEMI-ABERTO, BOCAL DE SAÍDA Ø 2, HM/Q = 2 MCA / 38,8 M3/H A 28 MCA / 5 M3/H - DEPRECIAÇÃO. AF_06/2014</v>
          </cell>
          <cell r="C765" t="str">
            <v>H</v>
          </cell>
          <cell r="D765">
            <v>0.28000000000000003</v>
          </cell>
        </row>
        <row r="766">
          <cell r="A766">
            <v>89020</v>
          </cell>
          <cell r="B766" t="str">
            <v>BOMBA SUBMERSÍVEL ELÉTRICA TRIFÁSICA, POTÊNCIA 2,96 HP, Ø ROTOR 144 MM SEMI-ABERTO, BOCAL DE SAÍDA Ø 2, HM/Q = 2 MCA / 38,8 M3/H A 28 MCA / 5 M3/H - JUROS. AF_06/2014</v>
          </cell>
          <cell r="C766" t="str">
            <v>H</v>
          </cell>
          <cell r="D766">
            <v>0.03</v>
          </cell>
        </row>
        <row r="767">
          <cell r="A767">
            <v>89023</v>
          </cell>
          <cell r="B767" t="str">
            <v>TANQUE DE ASFALTO ESTACIONÁRIO COM MAÇARICO, CAPACIDADE 20.000 L - DEPRECIAÇÃO. AF_06/2014</v>
          </cell>
          <cell r="C767" t="str">
            <v>H</v>
          </cell>
          <cell r="D767">
            <v>3.97</v>
          </cell>
        </row>
        <row r="768">
          <cell r="A768">
            <v>89024</v>
          </cell>
          <cell r="B768" t="str">
            <v>TANQUE DE ASFALTO ESTACIONÁRIO COM MAÇARICO, CAPACIDADE 20.000 L - JUROS. AF_06/2014</v>
          </cell>
          <cell r="C768" t="str">
            <v>H</v>
          </cell>
          <cell r="D768">
            <v>0.66</v>
          </cell>
        </row>
        <row r="769">
          <cell r="A769">
            <v>89025</v>
          </cell>
          <cell r="B769" t="str">
            <v>TANQUE DE ASFALTO ESTACIONÁRIO COM MAÇARICO, CAPACIDADE 20.000 L - MANUTENÇÃO. AF_06/2014</v>
          </cell>
          <cell r="C769" t="str">
            <v>H</v>
          </cell>
          <cell r="D769">
            <v>7.44</v>
          </cell>
        </row>
        <row r="770">
          <cell r="A770">
            <v>89026</v>
          </cell>
          <cell r="B770" t="str">
            <v>TANQUE DE ASFALTO ESTACIONÁRIO COM MAÇARICO, CAPACIDADE 20.000 L - MATERIAIS NA OPERAÇÃO. AF_06/2014</v>
          </cell>
          <cell r="C770" t="str">
            <v>H</v>
          </cell>
          <cell r="D770">
            <v>175.71</v>
          </cell>
        </row>
        <row r="771">
          <cell r="A771">
            <v>89029</v>
          </cell>
          <cell r="B771" t="str">
            <v>TRATOR DE ESTEIRAS, POTÊNCIA 100 HP, PESO OPERACIONAL 9,4 T, COM LÂMINA 2,19 M3 - DEPRECIAÇÃO. AF_06/2014</v>
          </cell>
          <cell r="C771" t="str">
            <v>H</v>
          </cell>
          <cell r="D771">
            <v>26.53</v>
          </cell>
        </row>
        <row r="772">
          <cell r="A772">
            <v>89030</v>
          </cell>
          <cell r="B772" t="str">
            <v>TRATOR DE ESTEIRAS, POTÊNCIA 100 HP, PESO OPERACIONAL 9,4 T, COM LÂMINA 2,19 M3 - JUROS. AF_06/2014</v>
          </cell>
          <cell r="C772" t="str">
            <v>H</v>
          </cell>
          <cell r="D772">
            <v>5.97</v>
          </cell>
        </row>
        <row r="773">
          <cell r="A773">
            <v>89033</v>
          </cell>
          <cell r="B773" t="str">
            <v>TRATOR DE PNEUS, POTÊNCIA 85 CV, TRAÇÃO 4X4, PESO COM LASTRO DE 4.675 KG - DEPRECIAÇÃO. AF_06/2014</v>
          </cell>
          <cell r="C773" t="str">
            <v>H</v>
          </cell>
          <cell r="D773">
            <v>11.72</v>
          </cell>
        </row>
        <row r="774">
          <cell r="A774">
            <v>89034</v>
          </cell>
          <cell r="B774" t="str">
            <v>TRATOR DE PNEUS, POTÊNCIA 85 CV, TRAÇÃO 4X4, PESO COM LASTRO DE 4.675 KG - JUROS. AF_06/2014</v>
          </cell>
          <cell r="C774" t="str">
            <v>H</v>
          </cell>
          <cell r="D774">
            <v>1.62</v>
          </cell>
        </row>
        <row r="775">
          <cell r="A775">
            <v>89128</v>
          </cell>
          <cell r="B775" t="str">
            <v>PÁ CARREGADEIRA SOBRE RODAS, POTÊNCIA LÍQUIDA 128 HP, CAPACIDADE DA CAÇAMBA 1,7 A 2,8 M3, PESO OPERACIONAL 11632 KG - DEPRECIAÇÃO. AF_06/2014</v>
          </cell>
          <cell r="C775" t="str">
            <v>H</v>
          </cell>
          <cell r="D775">
            <v>31.64</v>
          </cell>
        </row>
        <row r="776">
          <cell r="A776">
            <v>89129</v>
          </cell>
          <cell r="B776" t="str">
            <v>PÁ CARREGADEIRA SOBRE RODAS, POTÊNCIA LÍQUIDA 128 HP, CAPACIDADE DA CAÇAMBA 1,7 A 2,8 M3, PESO OPERACIONAL 11632 KG - JUROS. AF_06/2014</v>
          </cell>
          <cell r="C776" t="str">
            <v>H</v>
          </cell>
          <cell r="D776">
            <v>4.29</v>
          </cell>
        </row>
        <row r="777">
          <cell r="A777">
            <v>89130</v>
          </cell>
          <cell r="B777" t="str">
            <v>PÁ CARREGADEIRA SOBRE RODAS, POTÊNCIA 197 HP, CAPACIDADE DA CAÇAMBA 2,5 A 3,5 M3, PESO OPERACIONAL 18338 KG - DEPRECIAÇÃO. AF_06/2014</v>
          </cell>
          <cell r="C777" t="str">
            <v>H</v>
          </cell>
          <cell r="D777">
            <v>43.87</v>
          </cell>
        </row>
        <row r="778">
          <cell r="A778">
            <v>89131</v>
          </cell>
          <cell r="B778" t="str">
            <v>PÁ CARREGADEIRA SOBRE RODAS, POTÊNCIA 197 HP, CAPACIDADE DA CAÇAMBA 2,5 A 3,5 M3, PESO OPERACIONAL 18338 KG - JUROS. AF_06/2014</v>
          </cell>
          <cell r="C778" t="str">
            <v>H</v>
          </cell>
          <cell r="D778">
            <v>5.95</v>
          </cell>
        </row>
        <row r="779">
          <cell r="A779">
            <v>89210</v>
          </cell>
          <cell r="B779" t="str">
            <v>ROLO COMPACTADOR VIBRATÓRIO DE UM CILINDRO AÇO LISO, POTÊNCIA 80 HP, PESO OPERACIONAL MÁXIMO 8,1 T, IMPACTO DINÂMICO 16,15 / 9,5 T, LARGURA DE TRABALHO 1,68 M - DEPRECIAÇÃO. AF_06/2014</v>
          </cell>
          <cell r="C779" t="str">
            <v>H</v>
          </cell>
          <cell r="D779">
            <v>27.97</v>
          </cell>
        </row>
        <row r="780">
          <cell r="A780">
            <v>89211</v>
          </cell>
          <cell r="B780" t="str">
            <v>ROLO COMPACTADOR VIBRATÓRIO DE UM CILINDRO AÇO LISO, POTÊNCIA 80 HP, PESO OPERACIONAL MÁXIMO 8,1 T, IMPACTO DINÂMICO 16,15 / 9,5 T, LARGURA DE TRABALHO 1,68 M - JUROS. AF_06/2014</v>
          </cell>
          <cell r="C780" t="str">
            <v>H</v>
          </cell>
          <cell r="D780">
            <v>3.88</v>
          </cell>
        </row>
        <row r="781">
          <cell r="A781">
            <v>89212</v>
          </cell>
          <cell r="B781" t="str">
            <v>BATE-ESTACAS POR GRAVIDADE, POTÊNCIA DE 160 HP, PESO DO MARTELO ATÉ 3 TONELADAS - DEPRECIAÇÃO. AF_11/2014</v>
          </cell>
          <cell r="C781" t="str">
            <v>H</v>
          </cell>
          <cell r="D781">
            <v>24.39</v>
          </cell>
        </row>
        <row r="782">
          <cell r="A782">
            <v>89213</v>
          </cell>
          <cell r="B782" t="str">
            <v>BATE-ESTACAS POR GRAVIDADE, POTÊNCIA DE 160 HP, PESO DO MARTELO ATÉ 3 TONELADAS - JUROS. AF_11/2014</v>
          </cell>
          <cell r="C782" t="str">
            <v>H</v>
          </cell>
          <cell r="D782">
            <v>3.84</v>
          </cell>
        </row>
        <row r="783">
          <cell r="A783">
            <v>89214</v>
          </cell>
          <cell r="B783" t="str">
            <v>BATE-ESTACAS POR GRAVIDADE, POTÊNCIA DE 160 HP, PESO DO MARTELO ATÉ 3 TONELADAS - MANUTENÇÃO. AF_11/2014</v>
          </cell>
          <cell r="C783" t="str">
            <v>H</v>
          </cell>
          <cell r="D783">
            <v>22.89</v>
          </cell>
        </row>
        <row r="784">
          <cell r="A784">
            <v>89215</v>
          </cell>
          <cell r="B784" t="str">
            <v>BATE-ESTACAS POR GRAVIDADE, POTÊNCIA DE 160 HP, PESO DO MARTELO ATÉ 3 TONELADAS - MATERIAIS NA OPERAÇÃO. AF_11/2014</v>
          </cell>
          <cell r="C784" t="str">
            <v>H</v>
          </cell>
          <cell r="D784">
            <v>81.94</v>
          </cell>
        </row>
        <row r="785">
          <cell r="A785">
            <v>89221</v>
          </cell>
          <cell r="B785" t="str">
            <v>BETONEIRA CAPACIDADE NOMINAL DE 600 L, CAPACIDADE DE MISTURA 360 L, MOTOR ELÉTRICO TRIFÁSICO POTÊNCIA DE 4 CV, SEM CARREGADOR - DEPRECIAÇÃO. AF_11/2014</v>
          </cell>
          <cell r="C785" t="str">
            <v>H</v>
          </cell>
          <cell r="D785">
            <v>1.3</v>
          </cell>
        </row>
        <row r="786">
          <cell r="A786">
            <v>89222</v>
          </cell>
          <cell r="B786" t="str">
            <v>BETONEIRA CAPACIDADE NOMINAL DE 600 L, CAPACIDADE DE MISTURA 360 L, MOTOR ELÉTRICO TRIFÁSICO POTÊNCIA DE 4 CV, SEM CARREGADOR - JUROS. AF_11/2014</v>
          </cell>
          <cell r="C786" t="str">
            <v>H</v>
          </cell>
          <cell r="D786">
            <v>0.15</v>
          </cell>
        </row>
        <row r="787">
          <cell r="A787">
            <v>89223</v>
          </cell>
          <cell r="B787" t="str">
            <v>BETONEIRA CAPACIDADE NOMINAL DE 600 L, CAPACIDADE DE MISTURA 360 L, MOTOR ELÉTRICO TRIFÁSICO POTÊNCIA DE 4 CV, SEM CARREGADOR - MANUTENÇÃO. AF_11/2014</v>
          </cell>
          <cell r="C787" t="str">
            <v>H</v>
          </cell>
          <cell r="D787">
            <v>1.22</v>
          </cell>
        </row>
        <row r="788">
          <cell r="A788">
            <v>89224</v>
          </cell>
          <cell r="B788" t="str">
            <v>BETONEIRA CAPACIDADE NOMINAL DE 600 L, CAPACIDADE DE MISTURA 360 L, MOTOR ELÉTRICO TRIFÁSICO POTÊNCIA DE 4 CV, SEM CARREGADOR - MATERIAIS NA OPERAÇÃO. AF_11/2014</v>
          </cell>
          <cell r="C788" t="str">
            <v>H</v>
          </cell>
          <cell r="D788">
            <v>1.7</v>
          </cell>
        </row>
        <row r="789">
          <cell r="A789">
            <v>89228</v>
          </cell>
          <cell r="B789" t="str">
            <v>MOTONIVELADORA POTÊNCIA BÁSICA LÍQUIDA (PRIMEIRA MARCHA) 125 HP, PESO BRUTO 13032 KG, LARGURA DA LÂMINA DE 3,7 M - DEPRECIAÇÃO. AF_06/2014</v>
          </cell>
          <cell r="C789" t="str">
            <v>H</v>
          </cell>
          <cell r="D789">
            <v>34.380000000000003</v>
          </cell>
        </row>
        <row r="790">
          <cell r="A790">
            <v>89229</v>
          </cell>
          <cell r="B790" t="str">
            <v>MOTONIVELADORA POTÊNCIA BÁSICA LÍQUIDA (PRIMEIRA MARCHA) 125 HP, PESO BRUTO 13032 KG, LARGURA DA LÂMINA DE 3,7 M - JUROS. AF_06/2014</v>
          </cell>
          <cell r="C790" t="str">
            <v>H</v>
          </cell>
          <cell r="D790">
            <v>6.18</v>
          </cell>
        </row>
        <row r="791">
          <cell r="A791">
            <v>89230</v>
          </cell>
          <cell r="B791" t="str">
            <v>FRESADORA DE ASFALTO A FRIO SOBRE RODAS, LARGURA FRESAGEM DE 1,0 M, POTÊNCIA 208 HP - DEPRECIAÇÃO. AF_11/2014</v>
          </cell>
          <cell r="C791" t="str">
            <v>H</v>
          </cell>
          <cell r="D791">
            <v>153.99</v>
          </cell>
        </row>
        <row r="792">
          <cell r="A792">
            <v>89231</v>
          </cell>
          <cell r="B792" t="str">
            <v>FRESADORA DE ASFALTO A FRIO SOBRE RODAS, LARGURA FRESAGEM DE 1,0 M, POTÊNCIA 208 HP - JUROS. AF_11/2014</v>
          </cell>
          <cell r="C792" t="str">
            <v>H</v>
          </cell>
          <cell r="D792">
            <v>24.4</v>
          </cell>
        </row>
        <row r="793">
          <cell r="A793">
            <v>89232</v>
          </cell>
          <cell r="B793" t="str">
            <v>FRESADORA DE ASFALTO A FRIO SOBRE RODAS, LARGURA FRESAGEM DE 1,0 M, POTÊNCIA 208 HP - MANUTENÇÃO. AF_11/2014</v>
          </cell>
          <cell r="C793" t="str">
            <v>H</v>
          </cell>
          <cell r="D793">
            <v>274.68</v>
          </cell>
        </row>
        <row r="794">
          <cell r="A794">
            <v>89233</v>
          </cell>
          <cell r="B794" t="str">
            <v>FRESADORA DE ASFALTO A FRIO SOBRE RODAS, LARGURA FRESAGEM DE 1,0 M, POTÊNCIA 208 HP - MATERIAIS NA OPERAÇÃO. AF_11/2014</v>
          </cell>
          <cell r="C794" t="str">
            <v>H</v>
          </cell>
          <cell r="D794">
            <v>147.47</v>
          </cell>
        </row>
        <row r="795">
          <cell r="A795">
            <v>89236</v>
          </cell>
          <cell r="B795" t="str">
            <v>FRESADORA DE ASFALTO A FRIO SOBRE RODAS, LARGURA FRESAGEM DE 2,0 M, POTÊNCIA 550 HP - DEPRECIAÇÃO. AF_11/2014</v>
          </cell>
          <cell r="C795" t="str">
            <v>H</v>
          </cell>
          <cell r="D795">
            <v>359.73</v>
          </cell>
        </row>
        <row r="796">
          <cell r="A796">
            <v>89237</v>
          </cell>
          <cell r="B796" t="str">
            <v>FRESADORA DE ASFALTO A FRIO SOBRE RODAS, LARGURA FRESAGEM DE 2,0 M, POTÊNCIA 550 HP - JUROS. AF_11/2014</v>
          </cell>
          <cell r="C796" t="str">
            <v>H</v>
          </cell>
          <cell r="D796">
            <v>57</v>
          </cell>
        </row>
        <row r="797">
          <cell r="A797">
            <v>89238</v>
          </cell>
          <cell r="B797" t="str">
            <v>FRESADORA DE ASFALTO A FRIO SOBRE RODAS, LARGURA FRESAGEM DE 2,0 M, POTÊNCIA 550 HP - MANUTENÇÃO. AF_11/2014</v>
          </cell>
          <cell r="C797" t="str">
            <v>H</v>
          </cell>
          <cell r="D797">
            <v>641.66</v>
          </cell>
        </row>
        <row r="798">
          <cell r="A798">
            <v>89239</v>
          </cell>
          <cell r="B798" t="str">
            <v>FRESADORA DE ASFALTO A FRIO SOBRE RODAS, LARGURA FRESAGEM DE 2,0 M, POTÊNCIA 550 HP - MATERIAIS NA OPERAÇÃO. AF_11/2014</v>
          </cell>
          <cell r="C798" t="str">
            <v>H</v>
          </cell>
          <cell r="D798">
            <v>389.98</v>
          </cell>
        </row>
        <row r="799">
          <cell r="A799">
            <v>89240</v>
          </cell>
          <cell r="B799" t="str">
            <v>VIBROACABADORA DE ASFALTO SOBRE ESTEIRAS, LARGURA DE PAVIMENTAÇÃO 1,90 M A 5,30 M, POTÊNCIA 105 HP CAPACIDADE 450 T/H - DEPRECIAÇÃO. AF_11/2014</v>
          </cell>
          <cell r="C799" t="str">
            <v>H</v>
          </cell>
          <cell r="D799">
            <v>110.4</v>
          </cell>
        </row>
        <row r="800">
          <cell r="A800">
            <v>89241</v>
          </cell>
          <cell r="B800" t="str">
            <v>VIBROACABADORA DE ASFALTO SOBRE ESTEIRAS, LARGURA DE PAVIMENTAÇÃO 1,90 M A 5,30 M, POTÊNCIA 105 HP CAPACIDADE 450 T/H - JUROS. AF_11/2014</v>
          </cell>
          <cell r="C800" t="str">
            <v>H</v>
          </cell>
          <cell r="D800">
            <v>19.87</v>
          </cell>
        </row>
        <row r="801">
          <cell r="A801">
            <v>89246</v>
          </cell>
          <cell r="B801" t="str">
            <v>RECICLADORA DE ASFALTO A FRIO SOBRE RODAS, LARGURA FRESAGEM DE 2,0 M, POTÊNCIA 422 HP - DEPRECIAÇÃO. AF_11/2014</v>
          </cell>
          <cell r="C801" t="str">
            <v>H</v>
          </cell>
          <cell r="D801">
            <v>312.58</v>
          </cell>
        </row>
        <row r="802">
          <cell r="A802">
            <v>89247</v>
          </cell>
          <cell r="B802" t="str">
            <v>RECICLADORA DE ASFALTO A FRIO SOBRE RODAS, LARGURA FRESAGEM DE 2,0 M, POTÊNCIA 422 HP - JUROS. AF_11/2014</v>
          </cell>
          <cell r="C802" t="str">
            <v>H</v>
          </cell>
          <cell r="D802">
            <v>49.53</v>
          </cell>
        </row>
        <row r="803">
          <cell r="A803">
            <v>89248</v>
          </cell>
          <cell r="B803" t="str">
            <v>RECICLADORA DE ASFALTO A FRIO SOBRE RODAS, LARGURA FRESAGEM DE 2,0 M, POTÊNCIA 422 HP - MANUTENÇÃO. AF_11/2014</v>
          </cell>
          <cell r="C803" t="str">
            <v>H</v>
          </cell>
          <cell r="D803">
            <v>557.55999999999995</v>
          </cell>
        </row>
        <row r="804">
          <cell r="A804">
            <v>89249</v>
          </cell>
          <cell r="B804" t="str">
            <v>RECICLADORA DE ASFALTO A FRIO SOBRE RODAS, LARGURA FRESAGEM DE 2,0 M, POTÊNCIA 422 HP - MATERIAIS NA OPERAÇÃO. AF_11/2014</v>
          </cell>
          <cell r="C804" t="str">
            <v>H</v>
          </cell>
          <cell r="D804">
            <v>332.42</v>
          </cell>
        </row>
        <row r="805">
          <cell r="A805">
            <v>89253</v>
          </cell>
          <cell r="B805" t="str">
            <v>VIBROACABADORA DE ASFALTO SOBRE ESTEIRAS, LARGURA DE PAVIMENTAÇÃO 2,13 M A 4,55 M, POTÊNCIA 100 HP, CAPACIDADE 400 T/H - DEPRECIAÇÃO. AF_11/2014</v>
          </cell>
          <cell r="C805" t="str">
            <v>H</v>
          </cell>
          <cell r="D805">
            <v>90.47</v>
          </cell>
        </row>
        <row r="806">
          <cell r="A806">
            <v>89254</v>
          </cell>
          <cell r="B806" t="str">
            <v>VIBROACABADORA DE ASFALTO SOBRE ESTEIRAS, LARGURA DE PAVIMENTAÇÃO 2,13 M A 4,55 M, POTÊNCIA 100 HP, CAPACIDADE 400 T/H - JUROS. AF_11/2014</v>
          </cell>
          <cell r="C806" t="str">
            <v>H</v>
          </cell>
          <cell r="D806">
            <v>16.28</v>
          </cell>
        </row>
        <row r="807">
          <cell r="A807">
            <v>89255</v>
          </cell>
          <cell r="B807" t="str">
            <v>VIBROACABADORA DE ASFALTO SOBRE ESTEIRAS, LARGURA DE PAVIMENTAÇÃO 2,13 M A 4,55 M, POTÊNCIA 100 HP, CAPACIDADE 400 T/H - MANUTENÇÃO. AF_11/2014</v>
          </cell>
          <cell r="C807" t="str">
            <v>H</v>
          </cell>
          <cell r="D807">
            <v>145.43</v>
          </cell>
        </row>
        <row r="808">
          <cell r="A808">
            <v>89256</v>
          </cell>
          <cell r="B808" t="str">
            <v>VIBROACABADORA DE ASFALTO SOBRE ESTEIRAS, LARGURA DE PAVIMENTAÇÃO 2,13 M A 4,55 M, POTÊNCIA 100 HP, CAPACIDADE 400 T/H - MATERIAIS NA OPERAÇÃO. AF_11/2014</v>
          </cell>
          <cell r="C808" t="str">
            <v>H</v>
          </cell>
          <cell r="D808">
            <v>74.81</v>
          </cell>
        </row>
        <row r="809">
          <cell r="A809">
            <v>89259</v>
          </cell>
          <cell r="B809" t="str">
            <v>GUINDAUTO HIDRÁULICO, CAPACIDADE MÁXIMA DE CARGA 6200 KG, MOMENTO MÁXIMO DE CARGA 11,7 TM, ALCANCE MÁXIMO HORIZONTAL 9,70 M, INCLUSIVE CAMINHÃO TOCO PBT 16.000 KG, POTÊNCIA DE 189 CV - DEPRECIAÇÃO. AF_06/2014</v>
          </cell>
          <cell r="C809" t="str">
            <v>H</v>
          </cell>
          <cell r="D809">
            <v>15.13</v>
          </cell>
        </row>
        <row r="810">
          <cell r="A810">
            <v>89260</v>
          </cell>
          <cell r="B810" t="str">
            <v>GUINDAUTO HIDRÁULICO, CAPACIDADE MÁXIMA DE CARGA 6200 KG, MOMENTO MÁXIMO DE CARGA 11,7 TM, ALCANCE MÁXIMO HORIZONTAL 9,70 M, INCLUSIVE CAMINHÃO TOCO PBT 16.000 KG, POTÊNCIA DE 189 CV - JUROS. AF_06/2014</v>
          </cell>
          <cell r="C810" t="str">
            <v>H</v>
          </cell>
          <cell r="D810">
            <v>3.16</v>
          </cell>
        </row>
        <row r="811">
          <cell r="A811">
            <v>89262</v>
          </cell>
          <cell r="B811" t="str">
            <v>GUINDAUTO HIDRÁULICO, CAPACIDADE MÁXIMA DE CARGA 6200 KG, MOMENTO MÁXIMO DE CARGA 11,7 TM, ALCANCE MÁXIMO HORIZONTAL 9,70 M, INCLUSIVE CAMINHÃO TOCO PBT 16.000 KG, POTÊNCIA DE 189 CV - MANUTENÇÃO. AF_06/2014</v>
          </cell>
          <cell r="C811" t="str">
            <v>H</v>
          </cell>
          <cell r="D811">
            <v>28.36</v>
          </cell>
        </row>
        <row r="812">
          <cell r="A812">
            <v>89264</v>
          </cell>
          <cell r="B812" t="str">
            <v>CAMINHÃO TOCO, PBT 16.000 KG, CARGA ÚTIL MÁX. 10.685 KG, DIST. ENTRE EIXOS 4,8 M, POTÊNCIA 189 CV, INCLUSIVE CARROCERIA FIXA ABERTA DE MADEIRA P/ TRANSPORTE GERAL DE CARGA SECA, DIMEN. APROX. 2,5 X 7,00 X 0,50 M - DEPRECIAÇÃO. AF_06/2014</v>
          </cell>
          <cell r="C812" t="str">
            <v>H</v>
          </cell>
          <cell r="D812">
            <v>12.01</v>
          </cell>
        </row>
        <row r="813">
          <cell r="A813">
            <v>89265</v>
          </cell>
          <cell r="B813" t="str">
            <v>CAMINHÃO TOCO, PBT 16.000 KG, CARGA ÚTIL MÁX. 10.685 KG, DIST. ENTRE EIXOS 4,8 M, POTÊNCIA 189 CV, INCLUSIVE CARROCERIA FIXA ABERTA DE MADEIRA P/ TRANSPORTE GERAL DE CARGA SECA, DIMEN. APROX. 2,5 X 7,00 X 0,50 M - JUROS. AF_06/2014</v>
          </cell>
          <cell r="C813" t="str">
            <v>H</v>
          </cell>
          <cell r="D813">
            <v>2.5099999999999998</v>
          </cell>
        </row>
        <row r="814">
          <cell r="A814">
            <v>89266</v>
          </cell>
          <cell r="B814" t="str">
            <v>CAMINHÃO TOCO, PBT 16.000 KG, CARGA ÚTIL MÁX. 10.685 KG, DIST. ENTRE EIXOS 4,8 M, POTÊNCIA 189 CV, INCLUSIVE CARROCERIA FIXA ABERTA DE MADEIRA P/ TRANSPORTE GERAL DE CARGA SECA, DIMEN. APROX. 2,5 X 7,00 X 0,50 M - IMPOSTOS E SEGUROS. AF_06/2014</v>
          </cell>
          <cell r="C814" t="str">
            <v>H</v>
          </cell>
          <cell r="D814">
            <v>0.97</v>
          </cell>
        </row>
        <row r="815">
          <cell r="A815">
            <v>89267</v>
          </cell>
          <cell r="B815" t="str">
            <v>GUINDASTE HIDRÁULICO AUTOPROPELIDO, COM LANÇA TELESCÓPICA 28,80 M, CAPACIDADE MÁXIMA 30 T, POTÊNCIA 97 KW, TRAÇÃO 4 X 4 - DEPRECIAÇÃO. AF_11/2014</v>
          </cell>
          <cell r="C815" t="str">
            <v>H</v>
          </cell>
          <cell r="D815">
            <v>42.45</v>
          </cell>
        </row>
        <row r="816">
          <cell r="A816">
            <v>89268</v>
          </cell>
          <cell r="B816" t="str">
            <v>GUINDASTE HIDRÁULICO AUTOPROPELIDO, COM LANÇA TELESCÓPICA 28,80 M, CAPACIDADE MÁXIMA 30 T, POTÊNCIA 97 KW, TRAÇÃO 4 X 4 - JUROS. AF_11/2014</v>
          </cell>
          <cell r="C816" t="str">
            <v>H</v>
          </cell>
          <cell r="D816">
            <v>7.64</v>
          </cell>
        </row>
        <row r="817">
          <cell r="A817">
            <v>89269</v>
          </cell>
          <cell r="B817" t="str">
            <v>GUINDASTE HIDRÁULICO AUTOPROPELIDO, COM LANÇA TELESCÓPICA 28,80 M, CAPACIDADE MÁXIMA 30 T, POTÊNCIA 97 KW, TRAÇÃO 4 X 4 - IMPOSTOS E SEGUROS. AF_11/2014</v>
          </cell>
          <cell r="C817" t="str">
            <v>H</v>
          </cell>
          <cell r="D817">
            <v>2.97</v>
          </cell>
        </row>
        <row r="818">
          <cell r="A818">
            <v>89270</v>
          </cell>
          <cell r="B818" t="str">
            <v>GUINDASTE HIDRÁULICO AUTOPROPELIDO, COM LANÇA TELESCÓPICA 28,80 M, CAPACIDADE MÁXIMA 30 T, POTÊNCIA 97 KW, TRAÇÃO 4 X 4 - MANUTENÇÃO. AF_11/2014</v>
          </cell>
          <cell r="C818" t="str">
            <v>H</v>
          </cell>
          <cell r="D818">
            <v>68.25</v>
          </cell>
        </row>
        <row r="819">
          <cell r="A819">
            <v>89271</v>
          </cell>
          <cell r="B819" t="str">
            <v>GUINDASTE HIDRÁULICO AUTOPROPELIDO, COM LANÇA TELESCÓPICA 28,80 M, CAPACIDADE MÁXIMA 30 T, POTÊNCIA 97 KW, TRAÇÃO 4 X 4 - MATERIAIS NA OPERAÇÃO. AF_11/2014</v>
          </cell>
          <cell r="C819" t="str">
            <v>H</v>
          </cell>
          <cell r="D819">
            <v>25.6</v>
          </cell>
        </row>
        <row r="820">
          <cell r="A820">
            <v>89274</v>
          </cell>
          <cell r="B820" t="str">
            <v>BETONEIRA CAPACIDADE NOMINAL DE 600 L, CAPACIDADE DE MISTURA 440 L, MOTOR A DIESEL POTÊNCIA 10 HP, COM CARREGADOR - DEPRECIAÇÃO. AF_11/2014</v>
          </cell>
          <cell r="C820" t="str">
            <v>H</v>
          </cell>
          <cell r="D820">
            <v>1.58</v>
          </cell>
        </row>
        <row r="821">
          <cell r="A821">
            <v>89275</v>
          </cell>
          <cell r="B821" t="str">
            <v>BETONEIRA CAPACIDADE NOMINAL DE 600 L, CAPACIDADE DE MISTURA 440 L, MOTOR A DIESEL POTÊNCIA 10 HP, COM CARREGADOR - JUROS. AF_11/2014</v>
          </cell>
          <cell r="C821" t="str">
            <v>H</v>
          </cell>
          <cell r="D821">
            <v>0.18</v>
          </cell>
        </row>
        <row r="822">
          <cell r="A822">
            <v>89276</v>
          </cell>
          <cell r="B822" t="str">
            <v>BETONEIRA CAPACIDADE NOMINAL DE 600 L, CAPACIDADE DE MISTURA 440 L, MOTOR A DIESEL POTÊNCIA 10 HP, COM CARREGADOR - MANUTENÇÃO. AF_11/2014</v>
          </cell>
          <cell r="C822" t="str">
            <v>H</v>
          </cell>
          <cell r="D822">
            <v>1.48</v>
          </cell>
        </row>
        <row r="823">
          <cell r="A823">
            <v>89277</v>
          </cell>
          <cell r="B823" t="str">
            <v>BETONEIRA CAPACIDADE NOMINAL DE 600 L, CAPACIDADE DE MISTURA 440 L, MOTOR A DIESEL POTÊNCIA 10 HP, COM CARREGADOR - MATERIAIS NA OPERAÇÃO. AF_11/2014</v>
          </cell>
          <cell r="C823" t="str">
            <v>H</v>
          </cell>
          <cell r="D823">
            <v>7.49</v>
          </cell>
        </row>
        <row r="824">
          <cell r="A824">
            <v>89280</v>
          </cell>
          <cell r="B824" t="str">
            <v>ROLO COMPACTADOR VIBRATÓRIO TANDEM AÇO LISO, POTÊNCIA 58 HP, PESO SEM/COM LASTRO 6,5 / 9,4 T, LARGURA DE TRABALHO 1,2 M - DEPRECIAÇÃO. AF_06/2014</v>
          </cell>
          <cell r="C824" t="str">
            <v>H</v>
          </cell>
          <cell r="D824">
            <v>34.35</v>
          </cell>
        </row>
        <row r="825">
          <cell r="A825">
            <v>89281</v>
          </cell>
          <cell r="B825" t="str">
            <v>ROLO COMPACTADOR VIBRATÓRIO TANDEM AÇO LISO, POTÊNCIA 58 HP, PESO SEM/COM LASTRO 6,5 / 9,4 T, LARGURA DE TRABALHO 1,2 M - JUROS. AF_06/2014</v>
          </cell>
          <cell r="C825" t="str">
            <v>H</v>
          </cell>
          <cell r="D825">
            <v>4.76</v>
          </cell>
        </row>
        <row r="826">
          <cell r="A826">
            <v>89870</v>
          </cell>
          <cell r="B826" t="str">
            <v>CAMINHÃO BASCULANTE 14 M3, COM CAVALO MECÂNICO DE CAPACIDADE MÁXIMA DE TRAÇÃO COMBINADO DE 36000 KG, POTÊNCIA 286 CV, INCLUSIVE SEMIREBOQUE COM CAÇAMBA METÁLICA - DEPRECIAÇÃO. AF_12/2014</v>
          </cell>
          <cell r="C826" t="str">
            <v>H</v>
          </cell>
          <cell r="D826">
            <v>29.81</v>
          </cell>
        </row>
        <row r="827">
          <cell r="A827">
            <v>89871</v>
          </cell>
          <cell r="B827" t="str">
            <v>CAMINHÃO BASCULANTE 14 M3, COM CAVALO MECÂNICO DE CAPACIDADE MÁXIMA DE TRAÇÃO COMBINADO DE 36000 KG, POTÊNCIA 286 CV, INCLUSIVE SEMIREBOQUE COM CAÇAMBA METÁLICA - JUROS. AF_12/2014</v>
          </cell>
          <cell r="C827" t="str">
            <v>H</v>
          </cell>
          <cell r="D827">
            <v>5.5</v>
          </cell>
        </row>
        <row r="828">
          <cell r="A828">
            <v>89872</v>
          </cell>
          <cell r="B828" t="str">
            <v>CAMINHÃO BASCULANTE 14 M3, COM CAVALO MECÂNICO DE CAPACIDADE MÁXIMA DE TRAÇÃO COMBINADO DE 36000 KG, POTÊNCIA 286 CV, INCLUSIVE SEMIREBOQUE COM CAÇAMBA METÁLICA - IMPOSTOS E SEGUROS. AF_12/2014</v>
          </cell>
          <cell r="C828" t="str">
            <v>H</v>
          </cell>
          <cell r="D828">
            <v>2.15</v>
          </cell>
        </row>
        <row r="829">
          <cell r="A829">
            <v>89873</v>
          </cell>
          <cell r="B829" t="str">
            <v>CAMINHÃO BASCULANTE 14 M3, COM CAVALO MECÂNICO DE CAPACIDADE MÁXIMA DE TRAÇÃO COMBINADO DE 36000 KG, POTÊNCIA 286 CV, INCLUSIVE SEMIREBOQUE COM CAÇAMBA METÁLICA - MANUTENÇÃO. AF_12/2014</v>
          </cell>
          <cell r="C829" t="str">
            <v>H</v>
          </cell>
          <cell r="D829">
            <v>55.9</v>
          </cell>
        </row>
        <row r="830">
          <cell r="A830">
            <v>89874</v>
          </cell>
          <cell r="B830" t="str">
            <v>CAMINHÃO BASCULANTE 14 M3, COM CAVALO MECÂNICO DE CAPACIDADE MÁXIMA DE TRAÇÃO COMBINADO DE 36000 KG, POTÊNCIA 286 CV, INCLUSIVE SEMIREBOQUE COM CAÇAMBA METÁLICA - MATERIAIS NA OPERAÇÃO. AF_12/2014</v>
          </cell>
          <cell r="C830" t="str">
            <v>H</v>
          </cell>
          <cell r="D830">
            <v>155.6</v>
          </cell>
        </row>
        <row r="831">
          <cell r="A831">
            <v>89878</v>
          </cell>
          <cell r="B831" t="str">
            <v>CAMINHÃO BASCULANTE 18 M3, COM CAVALO MECÂNICO DE CAPACIDADE MÁXIMA DE TRAÇÃO COMBINADO DE 45000 KG, POTÊNCIA 330 CV, INCLUSIVE SEMIREBOQUE COM CAÇAMBA METÁLICA - DEPRECIAÇÃO. AF_12/2014</v>
          </cell>
          <cell r="C831" t="str">
            <v>H</v>
          </cell>
          <cell r="D831">
            <v>31.48</v>
          </cell>
        </row>
        <row r="832">
          <cell r="A832">
            <v>89879</v>
          </cell>
          <cell r="B832" t="str">
            <v>CAMINHÃO BASCULANTE 18 M3, COM CAVALO MECÂNICO DE CAPACIDADE MÁXIMA DE TRAÇÃO COMBINADO DE 45000 KG, POTÊNCIA 330 CV, INCLUSIVE SEMIREBOQUE COM CAÇAMBA METÁLICA - JUROS. AF_12/2014</v>
          </cell>
          <cell r="C832" t="str">
            <v>H</v>
          </cell>
          <cell r="D832">
            <v>5.81</v>
          </cell>
        </row>
        <row r="833">
          <cell r="A833">
            <v>89880</v>
          </cell>
          <cell r="B833" t="str">
            <v>CAMINHÃO BASCULANTE 18 M3, COM CAVALO MECÂNICO DE CAPACIDADE MÁXIMA DE TRAÇÃO COMBINADO DE 45000 KG, POTÊNCIA 330 CV, INCLUSIVE SEMIREBOQUE COM CAÇAMBA METÁLICA - IMPOSTOS E SEGUROS. AF_12/2014</v>
          </cell>
          <cell r="C833" t="str">
            <v>H</v>
          </cell>
          <cell r="D833">
            <v>2.2799999999999998</v>
          </cell>
        </row>
        <row r="834">
          <cell r="A834">
            <v>89881</v>
          </cell>
          <cell r="B834" t="str">
            <v>CAMINHÃO BASCULANTE 18 M3, COM CAVALO MECÂNICO DE CAPACIDADE MÁXIMA DE TRAÇÃO COMBINADO DE 45000 KG, POTÊNCIA 330 CV, INCLUSIVE SEMIREBOQUE COM CAÇAMBA METÁLICA - MANUTENÇÃO. AF_12/2014</v>
          </cell>
          <cell r="C834" t="str">
            <v>H</v>
          </cell>
          <cell r="D834">
            <v>59.04</v>
          </cell>
        </row>
        <row r="835">
          <cell r="A835">
            <v>89882</v>
          </cell>
          <cell r="B835" t="str">
            <v>CAMINHÃO BASCULANTE 18 M3, COM CAVALO MECÂNICO DE CAPACIDADE MÁXIMA DE TRAÇÃO COMBINADO DE 45000 KG, POTÊNCIA 330 CV, INCLUSIVE SEMIREBOQUE COM CAÇAMBA METÁLICA - MATERIAIS NA OPERAÇÃO. AF_12/2014</v>
          </cell>
          <cell r="C835" t="str">
            <v>H</v>
          </cell>
          <cell r="D835">
            <v>179.52</v>
          </cell>
        </row>
        <row r="836">
          <cell r="A836">
            <v>90582</v>
          </cell>
          <cell r="B836" t="str">
            <v>VIBRADOR DE IMERSÃO, DIÂMETRO DE PONTEIRA 45MM, MOTOR ELÉTRICO TRIFÁSICO POTÊNCIA DE 2 CV - DEPRECIAÇÃO. AF_06/2015</v>
          </cell>
          <cell r="C836" t="str">
            <v>H</v>
          </cell>
          <cell r="D836">
            <v>0.39</v>
          </cell>
        </row>
        <row r="837">
          <cell r="A837">
            <v>90583</v>
          </cell>
          <cell r="B837" t="str">
            <v>VIBRADOR DE IMERSÃO, DIÂMETRO DE PONTEIRA 45MM, MOTOR ELÉTRICO TRIFÁSICO POTÊNCIA DE 2 CV - JUROS. AF_06/2015</v>
          </cell>
          <cell r="C837" t="str">
            <v>H</v>
          </cell>
          <cell r="D837">
            <v>0.04</v>
          </cell>
        </row>
        <row r="838">
          <cell r="A838">
            <v>90584</v>
          </cell>
          <cell r="B838" t="str">
            <v>VIBRADOR DE IMERSÃO, DIÂMETRO DE PONTEIRA 45MM, MOTOR ELÉTRICO TRIFÁSICO POTÊNCIA DE 2 CV - MANUTENÇÃO. AF_06/2015</v>
          </cell>
          <cell r="C838" t="str">
            <v>H</v>
          </cell>
          <cell r="D838">
            <v>0.3</v>
          </cell>
        </row>
        <row r="839">
          <cell r="A839">
            <v>90585</v>
          </cell>
          <cell r="B839" t="str">
            <v>VIBRADOR DE IMERSÃO, DIÂMETRO DE PONTEIRA 45MM, MOTOR ELÉTRICO TRIFÁSICO POTÊNCIA DE 2 CV - MATERIAIS NA OPERAÇÃO. AF_06/2015</v>
          </cell>
          <cell r="C839" t="str">
            <v>H</v>
          </cell>
          <cell r="D839">
            <v>0.85</v>
          </cell>
        </row>
        <row r="840">
          <cell r="A840">
            <v>90621</v>
          </cell>
          <cell r="B840" t="str">
            <v>PERFURATRIZ MANUAL, TORQUE MÁXIMO 83 N.M, POTÊNCIA 5 CV, COM DIÂMETRO MÁXIMO 4" - DEPRECIAÇÃO. AF_06/2015</v>
          </cell>
          <cell r="C840" t="str">
            <v>H</v>
          </cell>
          <cell r="D840">
            <v>1.51</v>
          </cell>
        </row>
        <row r="841">
          <cell r="A841">
            <v>90622</v>
          </cell>
          <cell r="B841" t="str">
            <v>PERFURATRIZ MANUAL, TORQUE MÁXIMO 83 N.M, POTÊNCIA 5 CV, COM DIÂMETRO MÁXIMO 4" - JUROS. AF_06/2015</v>
          </cell>
          <cell r="C841" t="str">
            <v>H</v>
          </cell>
          <cell r="D841">
            <v>0.18</v>
          </cell>
        </row>
        <row r="842">
          <cell r="A842">
            <v>90623</v>
          </cell>
          <cell r="B842" t="str">
            <v>PERFURATRIZ MANUAL, TORQUE MÁXIMO 83 N.M, POTÊNCIA 5 CV, COM DIÂMETRO MÁXIMO 4" - MANUTENÇÃO. AF_06/2015</v>
          </cell>
          <cell r="C842" t="str">
            <v>H</v>
          </cell>
          <cell r="D842">
            <v>1.89</v>
          </cell>
        </row>
        <row r="843">
          <cell r="A843">
            <v>90624</v>
          </cell>
          <cell r="B843" t="str">
            <v>PERFURATRIZ MANUAL, TORQUE MÁXIMO 83 N.M, POTÊNCIA 5 CV, COM DIÂMETRO MÁXIMO 4" - MATERIAIS NA OPERAÇÃO. AF_06/2015</v>
          </cell>
          <cell r="C843" t="str">
            <v>H</v>
          </cell>
          <cell r="D843">
            <v>2.12</v>
          </cell>
        </row>
        <row r="844">
          <cell r="A844">
            <v>90627</v>
          </cell>
          <cell r="B844" t="str">
            <v>PERFURATRIZ SOBRE ESTEIRA, TORQUE MÁXIMO 600 KGF, PESO MÉDIO 1000 KG, POTÊNCIA 20 HP, DIÂMETRO MÁXIMO 10" - DEPRECIAÇÃO. AF_06/2015</v>
          </cell>
          <cell r="C844" t="str">
            <v>H</v>
          </cell>
          <cell r="D844">
            <v>38.19</v>
          </cell>
        </row>
        <row r="845">
          <cell r="A845">
            <v>90628</v>
          </cell>
          <cell r="B845" t="str">
            <v>PERFURATRIZ SOBRE ESTEIRA, TORQUE MÁXIMO 600 KGF, PESO MÉDIO 1000 KG, POTÊNCIA 20 HP, DIÂMETRO MÁXIMO 10" - JUROS. AF_06/2015</v>
          </cell>
          <cell r="C845" t="str">
            <v>H</v>
          </cell>
          <cell r="D845">
            <v>5.44</v>
          </cell>
        </row>
        <row r="846">
          <cell r="A846">
            <v>90629</v>
          </cell>
          <cell r="B846" t="str">
            <v>PERFURATRIZ SOBRE ESTEIRA, TORQUE MÁXIMO 600 KGF, PESO MÉDIO 1000 KG, POTÊNCIA 20 HP, DIÂMETRO MÁXIMO 10" - MANUTENÇÃO. AF_06/2015</v>
          </cell>
          <cell r="C846" t="str">
            <v>H</v>
          </cell>
          <cell r="D846">
            <v>47.79</v>
          </cell>
        </row>
        <row r="847">
          <cell r="A847">
            <v>90630</v>
          </cell>
          <cell r="B847" t="str">
            <v>PERFURATRIZ SOBRE ESTEIRA, TORQUE MÁXIMO 600 KGF, PESO MÉDIO 1000 KG, POTÊNCIA 20 HP, DIÂMETRO MÁXIMO 10" - MATERIAIS NA OPERAÇÃO. AF_06/2015</v>
          </cell>
          <cell r="C847" t="str">
            <v>H</v>
          </cell>
          <cell r="D847">
            <v>8.6199999999999992</v>
          </cell>
        </row>
        <row r="848">
          <cell r="A848">
            <v>90633</v>
          </cell>
          <cell r="B848" t="str">
            <v>MISTURADOR DUPLO HORIZONTAL DE ALTA TURBULÊNCIA, CAPACIDADE / VOLUME 2 X 500 LITROS, MOTORES ELÉTRICOS MÍNIMO 5 CV CADA, PARA NATA CIMENTO, ARGAMASSA E OUTROS - DEPRECIAÇÃO. AF_06/2015</v>
          </cell>
          <cell r="C848" t="str">
            <v>H</v>
          </cell>
          <cell r="D848">
            <v>4.01</v>
          </cell>
        </row>
        <row r="849">
          <cell r="A849">
            <v>90634</v>
          </cell>
          <cell r="B849" t="str">
            <v>MISTURADOR DUPLO HORIZONTAL DE ALTA TURBULÊNCIA, CAPACIDADE / VOLUME 2 X 500 LITROS, MOTORES ELÉTRICOS MÍNIMO 5 CV CADA, PARA NATA CIMENTO, ARGAMASSA E OUTROS - JUROS. AF_06/2015</v>
          </cell>
          <cell r="C849" t="str">
            <v>H</v>
          </cell>
          <cell r="D849">
            <v>0.47</v>
          </cell>
        </row>
        <row r="850">
          <cell r="A850">
            <v>90635</v>
          </cell>
          <cell r="B850" t="str">
            <v>MISTURADOR DUPLO HORIZONTAL DE ALTA TURBULÊNCIA, CAPACIDADE / VOLUME 2 X 500 LITROS, MOTORES ELÉTRICOS MÍNIMO 5 CV CADA, PARA NATA CIMENTO, ARGAMASSA E OUTROS - MANUTENÇÃO. AF_06/2015</v>
          </cell>
          <cell r="C850" t="str">
            <v>H</v>
          </cell>
          <cell r="D850">
            <v>4.3899999999999997</v>
          </cell>
        </row>
        <row r="851">
          <cell r="A851">
            <v>90636</v>
          </cell>
          <cell r="B851" t="str">
            <v>MISTURADOR DUPLO HORIZONTAL DE ALTA TURBULÊNCIA, CAPACIDADE / VOLUME 2 X 500 LITROS, MOTORES ELÉTRICOS MÍNIMO 5 CV CADA, PARA NATA CIMENTO, ARGAMASSA E OUTROS - MATERIAIS NA OPERAÇÃO. AF_06/2015</v>
          </cell>
          <cell r="C851" t="str">
            <v>H</v>
          </cell>
          <cell r="D851">
            <v>4.25</v>
          </cell>
        </row>
        <row r="852">
          <cell r="A852">
            <v>90639</v>
          </cell>
          <cell r="B852" t="str">
            <v>BOMBA TRIPLEX, PARA INJEÇÃO DE NATA DE CIMENTO, VAZÃO MÁXIMA DE 100 LITROS/MINUTO, PRESSÃO MÁXIMA DE 70 BAR - DEPRECIAÇÃO. AF_06/2015</v>
          </cell>
          <cell r="C852" t="str">
            <v>H</v>
          </cell>
          <cell r="D852">
            <v>5.99</v>
          </cell>
        </row>
        <row r="853">
          <cell r="A853">
            <v>90640</v>
          </cell>
          <cell r="B853" t="str">
            <v>BOMBA TRIPLEX, PARA INJEÇÃO DE NATA DE CIMENTO, VAZÃO MÁXIMA DE 100 LITROS/MINUTO, PRESSÃO MÁXIMA DE 70 BAR - JUROS. AF_06/2015</v>
          </cell>
          <cell r="C853" t="str">
            <v>H</v>
          </cell>
          <cell r="D853">
            <v>0.71</v>
          </cell>
        </row>
        <row r="854">
          <cell r="A854">
            <v>90641</v>
          </cell>
          <cell r="B854" t="str">
            <v>BOMBA TRIPLEX, PARA INJEÇÃO DE NATA DE CIMENTO, VAZÃO MÁXIMA DE 100 LITROS/MINUTO, PRESSÃO MÁXIMA DE 70 BAR - MANUTENÇÃO. AF_06/2015</v>
          </cell>
          <cell r="C854" t="str">
            <v>H</v>
          </cell>
          <cell r="D854">
            <v>6.55</v>
          </cell>
        </row>
        <row r="855">
          <cell r="A855">
            <v>90642</v>
          </cell>
          <cell r="B855" t="str">
            <v>BOMBA TRIPLEX, PARA INJEÇÃO DE NATA DE CIMENTO, VAZÃO MÁXIMA DE 100 LITROS/MINUTO, PRESSÃO MÁXIMA DE 70 BAR - MATERIAIS NA OPERAÇÃO. AF_06/2015</v>
          </cell>
          <cell r="C855" t="str">
            <v>H</v>
          </cell>
          <cell r="D855">
            <v>8.1300000000000008</v>
          </cell>
        </row>
        <row r="856">
          <cell r="A856">
            <v>90646</v>
          </cell>
          <cell r="B856" t="str">
            <v>BOMBA CENTRÍFUGA MONOESTÁGIO COM MOTOR ELÉTRICO MONOFÁSICO, POTÊNCIA 15 HP, DIÂMETRO DO ROTOR 173 MM, HM/Q = 30 MCA / 90 M3/H A 45 MCA / 55 M3/H - DEPRECIAÇÃO. AF_06/2015</v>
          </cell>
          <cell r="C856" t="str">
            <v>H</v>
          </cell>
          <cell r="D856">
            <v>0.86</v>
          </cell>
        </row>
        <row r="857">
          <cell r="A857">
            <v>90647</v>
          </cell>
          <cell r="B857" t="str">
            <v>BOMBA CENTRÍFUGA MONOESTÁGIO COM MOTOR ELÉTRICO MONOFÁSICO, POTÊNCIA 15 HP, DIÂMETRO DO ROTOR 173 MM, HM/Q = 30 MCA / 90 M3/H A 45 MCA / 55 M3/H - JUROS. AF_06/2015</v>
          </cell>
          <cell r="C857" t="str">
            <v>H</v>
          </cell>
          <cell r="D857">
            <v>0.1</v>
          </cell>
        </row>
        <row r="858">
          <cell r="A858">
            <v>90648</v>
          </cell>
          <cell r="B858" t="str">
            <v>BOMBA CENTRÍFUGA MONOESTÁGIO COM MOTOR ELÉTRICO MONOFÁSICO, POTÊNCIA 15 HP, DIÂMETRO DO ROTOR 173 MM, HM/Q = 30 MCA / 90 M3/H A 45 MCA / 55 M3/H - MANUTENÇÃO. AF_06/2015</v>
          </cell>
          <cell r="C858" t="str">
            <v>H</v>
          </cell>
          <cell r="D858">
            <v>0.95</v>
          </cell>
        </row>
        <row r="859">
          <cell r="A859">
            <v>90649</v>
          </cell>
          <cell r="B859" t="str">
            <v>BOMBA CENTRÍFUGA MONOESTÁGIO COM MOTOR ELÉTRICO MONOFÁSICO, POTÊNCIA 15 HP, DIÂMETRO DO ROTOR 173 MM, HM/Q = 30 MCA / 90 M3/H A 45 MCA / 55 M3/H - MATERIAIS NA OPERAÇÃO. AF_06/2015</v>
          </cell>
          <cell r="C859" t="str">
            <v>H</v>
          </cell>
          <cell r="D859">
            <v>6.65</v>
          </cell>
        </row>
        <row r="860">
          <cell r="A860">
            <v>90652</v>
          </cell>
          <cell r="B860" t="str">
            <v>BOMBA DE PROJEÇÃO DE CONCRETO SECO, POTÊNCIA 10 CV, VAZÃO 3 M3/H - DEPRECIAÇÃO. AF_06/2015</v>
          </cell>
          <cell r="C860" t="str">
            <v>H</v>
          </cell>
          <cell r="D860">
            <v>3.9</v>
          </cell>
        </row>
        <row r="861">
          <cell r="A861">
            <v>90653</v>
          </cell>
          <cell r="B861" t="str">
            <v>BOMBA DE PROJEÇÃO DE CONCRETO SECO, POTÊNCIA 10 CV, VAZÃO 3 M3/H - JUROS. AF_06/2015</v>
          </cell>
          <cell r="C861" t="str">
            <v>H</v>
          </cell>
          <cell r="D861">
            <v>0.46</v>
          </cell>
        </row>
        <row r="862">
          <cell r="A862">
            <v>90654</v>
          </cell>
          <cell r="B862" t="str">
            <v>BOMBA DE PROJEÇÃO DE CONCRETO SECO, POTÊNCIA 10 CV, VAZÃO 3 M3/H - MANUTENÇÃO. AF_06/2015</v>
          </cell>
          <cell r="C862" t="str">
            <v>H</v>
          </cell>
          <cell r="D862">
            <v>4.26</v>
          </cell>
        </row>
        <row r="863">
          <cell r="A863">
            <v>90655</v>
          </cell>
          <cell r="B863" t="str">
            <v>BOMBA DE PROJEÇÃO DE CONCRETO SECO, POTÊNCIA 10 CV, VAZÃO 3 M3/H - MATERIAIS NA OPERAÇÃO. AF_06/2015</v>
          </cell>
          <cell r="C863" t="str">
            <v>H</v>
          </cell>
          <cell r="D863">
            <v>4.38</v>
          </cell>
        </row>
        <row r="864">
          <cell r="A864">
            <v>90658</v>
          </cell>
          <cell r="B864" t="str">
            <v>BOMBA DE PROJEÇÃO DE CONCRETO SECO, POTÊNCIA 10 CV, VAZÃO 6 M3/H - DEPRECIAÇÃO. AF_06/2015</v>
          </cell>
          <cell r="C864" t="str">
            <v>H</v>
          </cell>
          <cell r="D864">
            <v>4.17</v>
          </cell>
        </row>
        <row r="865">
          <cell r="A865">
            <v>90659</v>
          </cell>
          <cell r="B865" t="str">
            <v>BOMBA DE PROJEÇÃO DE CONCRETO SECO, POTÊNCIA 10 CV, VAZÃO 6 M3/H - JUROS. AF_06/2015</v>
          </cell>
          <cell r="C865" t="str">
            <v>H</v>
          </cell>
          <cell r="D865">
            <v>0.49</v>
          </cell>
        </row>
        <row r="866">
          <cell r="A866">
            <v>90660</v>
          </cell>
          <cell r="B866" t="str">
            <v>BOMBA DE PROJEÇÃO DE CONCRETO SECO, POTÊNCIA 10 CV, VAZÃO 6 M3/H - MANUTENÇÃO. AF_06/2015</v>
          </cell>
          <cell r="C866" t="str">
            <v>H</v>
          </cell>
          <cell r="D866">
            <v>4.57</v>
          </cell>
        </row>
        <row r="867">
          <cell r="A867">
            <v>90661</v>
          </cell>
          <cell r="B867" t="str">
            <v>BOMBA DE PROJEÇÃO DE CONCRETO SECO, POTÊNCIA 10 CV, VAZÃO 6 M3/H - MATERIAIS NA OPERAÇÃO. AF_06/2015</v>
          </cell>
          <cell r="C867" t="str">
            <v>H</v>
          </cell>
          <cell r="D867">
            <v>4.38</v>
          </cell>
        </row>
        <row r="868">
          <cell r="A868">
            <v>90664</v>
          </cell>
          <cell r="B868" t="str">
            <v>PROJETOR PNEUMÁTICO DE ARGAMASSA PARA CHAPISCO E REBOCO COM RECIPIENTE ACOPLADO, TIPO CANEQUINHA, COM COMPRESSOR DE AR REBOCÁVEL VAZÃO 89 PCM E MOTOR DIESEL DE 20 CV - DEPRECIAÇÃO. AF_06/2015</v>
          </cell>
          <cell r="C868" t="str">
            <v>H</v>
          </cell>
          <cell r="D868">
            <v>5.58</v>
          </cell>
        </row>
        <row r="869">
          <cell r="A869">
            <v>90665</v>
          </cell>
          <cell r="B869" t="str">
            <v>PROJETOR PNEUMÁTICO DE ARGAMASSA PARA CHAPISCO E REBOCO COM RECIPIENTE ACOPLADO, TIPO CANEQUINHA, COM COMPRESSOR DE AR REBOCÁVEL VAZÃO 89 PCM E MOTOR DIESEL DE 20 CV - JUROS. AF_06/2015</v>
          </cell>
          <cell r="C869" t="str">
            <v>H</v>
          </cell>
          <cell r="D869">
            <v>0.64</v>
          </cell>
        </row>
        <row r="870">
          <cell r="A870">
            <v>90666</v>
          </cell>
          <cell r="B870" t="str">
            <v>PROJETOR PNEUMÁTICO DE ARGAMASSA PARA CHAPISCO E REBOCO COM RECIPIENTE ACOPLADO, TIPO CANEQUINHA, COM COMPRESSOR DE AR REBOCÁVEL VAZÃO 89 PCM E MOTOR DIESEL DE 20 CV - MANUTENÇÃO. AF_06/2015</v>
          </cell>
          <cell r="C870" t="str">
            <v>H</v>
          </cell>
          <cell r="D870">
            <v>6.09</v>
          </cell>
        </row>
        <row r="871">
          <cell r="A871">
            <v>90667</v>
          </cell>
          <cell r="B871" t="str">
            <v>PROJETOR PNEUMÁTICO DE ARGAMASSA PARA CHAPISCO E REBOCO COM RECIPIENTE ACOPLADO, TIPO CANEQUINHA, COM COMPRESSOR DE AR REBOCÁVEL VAZÃO 89 PCM E MOTOR DIESEL DE 20 CV - MATERIAIS NA OPERAÇÃO. AF_06/2015</v>
          </cell>
          <cell r="C871" t="str">
            <v>H</v>
          </cell>
          <cell r="D871">
            <v>13.2</v>
          </cell>
        </row>
        <row r="872">
          <cell r="A872">
            <v>90670</v>
          </cell>
          <cell r="B872" t="str">
            <v>PERFURATRIZ COM TORRE METÁLICA PARA EXECUÇÃO DE ESTACA HÉLICE CONTÍNUA, PROFUNDIDADE MÁXIMA DE 30 M, DIÂMETRO MÁXIMO DE 800 MM, POTÊNCIA INSTALADA DE 268 HP, MESA ROTATIVA COM TORQUE MÁXIMO DE 170 KNM - DEPRECIAÇÃO. AF_06/2015</v>
          </cell>
          <cell r="C872" t="str">
            <v>H</v>
          </cell>
          <cell r="D872">
            <v>175.26</v>
          </cell>
        </row>
        <row r="873">
          <cell r="A873">
            <v>90671</v>
          </cell>
          <cell r="B873" t="str">
            <v>PERFURATRIZ COM TORRE METÁLICA PARA EXECUÇÃO DE ESTACA HÉLICE CONTÍNUA, PROFUNDIDADE MÁXIMA DE 30 M, DIÂMETRO MÁXIMO DE 800 MM, POTÊNCIA INSTALADA DE 268 HP, MESA ROTATIVA COM TORQUE MÁXIMO DE 170 KNM - JUROS. AF_06/2015</v>
          </cell>
          <cell r="C873" t="str">
            <v>H</v>
          </cell>
          <cell r="D873">
            <v>24.33</v>
          </cell>
        </row>
        <row r="874">
          <cell r="A874">
            <v>90672</v>
          </cell>
          <cell r="B874" t="str">
            <v>PERFURATRIZ COM TORRE METÁLICA PARA EXECUÇÃO DE ESTACA HÉLICE CONTÍNUA, PROFUNDIDADE MÁXIMA DE 30 M, DIÂMETRO MÁXIMO DE 800 MM, POTÊNCIA INSTALADA DE 268 HP, MESA ROTATIVA COM TORQUE MÁXIMO DE 170 KNM - MANUTENÇÃO. AF_06/2015</v>
          </cell>
          <cell r="C874" t="str">
            <v>H</v>
          </cell>
          <cell r="D874">
            <v>219.32</v>
          </cell>
        </row>
        <row r="875">
          <cell r="A875">
            <v>90673</v>
          </cell>
          <cell r="B875" t="str">
            <v>PERFURATRIZ COM TORRE METÁLICA PARA EXECUÇÃO DE ESTACA HÉLICE CONTÍNUA, PROFUNDIDADE MÁXIMA DE 30 M, DIÂMETRO MÁXIMO DE 800 MM, POTÊNCIA INSTALADA DE 268 HP, MESA ROTATIVA COM TORQUE MÁXIMO DE 170 KNM - MATERIAIS NA OPERAÇÃO. AF_06/2015</v>
          </cell>
          <cell r="C875" t="str">
            <v>H</v>
          </cell>
          <cell r="D875">
            <v>105.6</v>
          </cell>
        </row>
        <row r="876">
          <cell r="A876">
            <v>90676</v>
          </cell>
          <cell r="B876" t="str">
            <v>PERFURATRIZ HIDRÁULICA SOBRE CAMINHÃO COM TRADO CURTO ACOPLADO, PROFUNDIDADE MÁXIMA DE 20 M, DIÂMETRO MÁXIMO DE 1500 MM, POTÊNCIA INSTALADA DE 137 HP, MESA ROTATIVA COM TORQUE MÁXIMO DE 30 KNM - DEPRECIAÇÃO. AF_06/2015</v>
          </cell>
          <cell r="C876" t="str">
            <v>H</v>
          </cell>
          <cell r="D876">
            <v>91.77</v>
          </cell>
        </row>
        <row r="877">
          <cell r="A877">
            <v>90677</v>
          </cell>
          <cell r="B877" t="str">
            <v>PERFURATRIZ HIDRÁULICA SOBRE CAMINHÃO COM TRADO CURTO ACOPLADO, PROFUNDIDADE MÁXIMA DE 20 M, DIÂMETRO MÁXIMO DE 1500 MM, POTÊNCIA INSTALADA DE 137 HP, MESA ROTATIVA COM TORQUE MÁXIMO DE 30 KNM - JUROS. AF_06/2015</v>
          </cell>
          <cell r="C877" t="str">
            <v>H</v>
          </cell>
          <cell r="D877">
            <v>12.73</v>
          </cell>
        </row>
        <row r="878">
          <cell r="A878">
            <v>90678</v>
          </cell>
          <cell r="B878" t="str">
            <v>PERFURATRIZ HIDRÁULICA SOBRE CAMINHÃO COM TRADO CURTO ACOPLADO, PROFUNDIDADE MÁXIMA DE 20 M, DIÂMETRO MÁXIMO DE 1500 MM, POTÊNCIA INSTALADA DE 137 HP, MESA ROTATIVA COM TORQUE MÁXIMO DE 30 KNM - MANUTENÇÃO. AF_06/2015</v>
          </cell>
          <cell r="C878" t="str">
            <v>H</v>
          </cell>
          <cell r="D878">
            <v>114.84</v>
          </cell>
        </row>
        <row r="879">
          <cell r="A879">
            <v>90679</v>
          </cell>
          <cell r="B879" t="str">
            <v>PERFURATRIZ HIDRÁULICA SOBRE CAMINHÃO COM TRADO CURTO ACOPLADO, PROFUNDIDADE MÁXIMA DE 20 M, DIÂMETRO MÁXIMO DE 1500 MM, POTÊNCIA INSTALADA DE 137 HP, MESA ROTATIVA COM TORQUE MÁXIMO DE 30 KNM - MATERIAIS NA OPERAÇÃO. AF_06/2015</v>
          </cell>
          <cell r="C879" t="str">
            <v>H</v>
          </cell>
          <cell r="D879">
            <v>80.94</v>
          </cell>
        </row>
        <row r="880">
          <cell r="A880">
            <v>90682</v>
          </cell>
          <cell r="B880" t="str">
            <v>MANIPULADOR TELESCÓPICO, POTÊNCIA DE 85 HP, CAPACIDADE DE CARGA DE 3.500 KG, ALTURA MÁXIMA DE ELEVAÇÃO DE 12,3 M - DEPRECIAÇÃO. AF_06/2015</v>
          </cell>
          <cell r="C880" t="str">
            <v>H</v>
          </cell>
          <cell r="D880">
            <v>29.53</v>
          </cell>
        </row>
        <row r="881">
          <cell r="A881">
            <v>90683</v>
          </cell>
          <cell r="B881" t="str">
            <v>MANIPULADOR TELESCÓPICO, POTÊNCIA DE 85 HP, CAPACIDADE DE CARGA DE 3.500 KG, ALTURA MÁXIMA DE ELEVAÇÃO DE 12,3 M - JUROS. AF_06/2015</v>
          </cell>
          <cell r="C881" t="str">
            <v>H</v>
          </cell>
          <cell r="D881">
            <v>3.5</v>
          </cell>
        </row>
        <row r="882">
          <cell r="A882">
            <v>90684</v>
          </cell>
          <cell r="B882" t="str">
            <v>MANIPULADOR TELESCÓPICO, POTÊNCIA DE 85 HP, CAPACIDADE DE CARGA DE 3.500 KG, ALTURA MÁXIMA DE ELEVAÇÃO DE 12,3 M - MANUTENÇÃO. AF_06/2015</v>
          </cell>
          <cell r="C882" t="str">
            <v>H</v>
          </cell>
          <cell r="D882">
            <v>32.299999999999997</v>
          </cell>
        </row>
        <row r="883">
          <cell r="A883">
            <v>90685</v>
          </cell>
          <cell r="B883" t="str">
            <v>MANIPULADOR TELESCÓPICO, POTÊNCIA DE 85 HP, CAPACIDADE DE CARGA DE 3.500 KG, ALTURA MÁXIMA DE ELEVAÇÃO DE 12,3 M - MATERIAIS NA OPERAÇÃO. AF_06/2015</v>
          </cell>
          <cell r="C883" t="str">
            <v>H</v>
          </cell>
          <cell r="D883">
            <v>50.21</v>
          </cell>
        </row>
        <row r="884">
          <cell r="A884">
            <v>90688</v>
          </cell>
          <cell r="B884" t="str">
            <v>MINICARREGADEIRA SOBRE RODAS, POTÊNCIA LÍQUIDA DE 47 HP, CAPACIDADE NOMINAL DE OPERAÇÃO DE 646 KG - DEPRECIAÇÃO. AF_06/2015</v>
          </cell>
          <cell r="C884" t="str">
            <v>H</v>
          </cell>
          <cell r="D884">
            <v>15.18</v>
          </cell>
        </row>
        <row r="885">
          <cell r="A885">
            <v>90689</v>
          </cell>
          <cell r="B885" t="str">
            <v>MINICARREGADEIRA SOBRE RODAS, POTÊNCIA LÍQUIDA DE 47 HP, CAPACIDADE NOMINAL DE OPERAÇÃO DE 646 KG - JUROS. AF_06/2015</v>
          </cell>
          <cell r="C885" t="str">
            <v>H</v>
          </cell>
          <cell r="D885">
            <v>1.53</v>
          </cell>
        </row>
        <row r="886">
          <cell r="A886">
            <v>90690</v>
          </cell>
          <cell r="B886" t="str">
            <v>MINICARREGADEIRA SOBRE RODAS, POTÊNCIA LÍQUIDA DE 47 HP, CAPACIDADE NOMINAL DE OPERAÇÃO DE 646 KG - MANUTENÇÃO. AF_06/2015</v>
          </cell>
          <cell r="C886" t="str">
            <v>H</v>
          </cell>
          <cell r="D886">
            <v>18.97</v>
          </cell>
        </row>
        <row r="887">
          <cell r="A887">
            <v>90691</v>
          </cell>
          <cell r="B887" t="str">
            <v>MINICARREGADEIRA SOBRE RODAS, POTÊNCIA LÍQUIDA DE 47 HP, CAPACIDADE NOMINAL DE OPERAÇÃO DE 646 KG - MATERIAIS NA OPERAÇÃO. AF_06/2015</v>
          </cell>
          <cell r="C887" t="str">
            <v>H</v>
          </cell>
          <cell r="D887">
            <v>46.25</v>
          </cell>
        </row>
        <row r="888">
          <cell r="A888">
            <v>90957</v>
          </cell>
          <cell r="B888" t="str">
            <v>COMPRESSOR DE AR REBOCÁVEL, VAZÃO 189 PCM, PRESSÃO EFETIVA DE TRABALHO 102 PSI, MOTOR DIESEL, POTÊNCIA 63 CV - DEPRECIAÇÃO. AF_06/2015</v>
          </cell>
          <cell r="C888" t="str">
            <v>H</v>
          </cell>
          <cell r="D888">
            <v>3.45</v>
          </cell>
        </row>
        <row r="889">
          <cell r="A889">
            <v>90958</v>
          </cell>
          <cell r="B889" t="str">
            <v>COMPRESSOR DE AR REBOCÁVEL, VAZÃO 189 PCM, PRESSÃO EFETIVA DE TRABALHO 102 PSI, MOTOR DIESEL, POTÊNCIA 63 CV - JUROS. AF_06/2015</v>
          </cell>
          <cell r="C889" t="str">
            <v>H</v>
          </cell>
          <cell r="D889">
            <v>0.47</v>
          </cell>
        </row>
        <row r="890">
          <cell r="A890">
            <v>90960</v>
          </cell>
          <cell r="B890" t="str">
            <v>COMPRESSOR DE AR REBOCÁVEL, VAZÃO 89 PCM, PRESSÃO EFETIVA DE TRABALHO 102 PSI, MOTOR DIESEL, POTÊNCIA 20 CV - DEPRECIAÇÃO. AF_06/2015</v>
          </cell>
          <cell r="C890" t="str">
            <v>H</v>
          </cell>
          <cell r="D890">
            <v>4.6100000000000003</v>
          </cell>
        </row>
        <row r="891">
          <cell r="A891">
            <v>90961</v>
          </cell>
          <cell r="B891" t="str">
            <v>COMPRESSOR DE AR REBOCÁVEL, VAZÃO 89 PCM, PRESSÃO EFETIVA DE TRABALHO 102 PSI, MOTOR DIESEL, POTÊNCIA 20 CV - JUROS. AF_06/2015</v>
          </cell>
          <cell r="C891" t="str">
            <v>H</v>
          </cell>
          <cell r="D891">
            <v>0.64</v>
          </cell>
        </row>
        <row r="892">
          <cell r="A892">
            <v>90962</v>
          </cell>
          <cell r="B892" t="str">
            <v>COMPRESSOR DE AR REBOCÁVEL, VAZÃO 89 PCM, PRESSÃO EFETIVA DE TRABALHO 102 PSI, MOTOR DIESEL, POTÊNCIA 20 CV - MANUTENÇÃO. AF_06/2015</v>
          </cell>
          <cell r="C892" t="str">
            <v>H</v>
          </cell>
          <cell r="D892">
            <v>5.77</v>
          </cell>
        </row>
        <row r="893">
          <cell r="A893">
            <v>90963</v>
          </cell>
          <cell r="B893" t="str">
            <v>COMPRESSOR DE AR REBOCÁVEL, VAZÃO 89 PCM, PRESSÃO EFETIVA DE TRABALHO 102 PSI, MOTOR DIESEL, POTÊNCIA 20 CV - MATERIAIS NA OPERAÇÃO. AF_06/2015</v>
          </cell>
          <cell r="C893" t="str">
            <v>H</v>
          </cell>
          <cell r="D893">
            <v>13.2</v>
          </cell>
        </row>
        <row r="894">
          <cell r="A894">
            <v>90968</v>
          </cell>
          <cell r="B894" t="str">
            <v>COMPRESSOR DE AR REBOCAVEL, VAZÃO 250 PCM, PRESSAO DE TRABALHO 102 PSI, MOTOR A DIESEL POTÊNCIA 81 CV - DEPRECIAÇÃO. AF_06/2015</v>
          </cell>
          <cell r="C894" t="str">
            <v>H</v>
          </cell>
          <cell r="D894">
            <v>4.62</v>
          </cell>
        </row>
        <row r="895">
          <cell r="A895">
            <v>90969</v>
          </cell>
          <cell r="B895" t="str">
            <v>COMPRESSOR DE AR REBOCAVEL, VAZÃO 250 PCM, PRESSAO DE TRABALHO 102 PSI, MOTOR A DIESEL POTÊNCIA 81 CV - JUROS. AF_06/2015</v>
          </cell>
          <cell r="C895" t="str">
            <v>H</v>
          </cell>
          <cell r="D895">
            <v>0.64</v>
          </cell>
        </row>
        <row r="896">
          <cell r="A896">
            <v>90970</v>
          </cell>
          <cell r="B896" t="str">
            <v>COMPRESSOR DE AR REBOCAVEL, VAZÃO 250 PCM, PRESSAO DE TRABALHO 102 PSI, MOTOR A DIESEL POTÊNCIA 81 CV - MANUTENÇÃO. AF_06/2015</v>
          </cell>
          <cell r="C896" t="str">
            <v>H</v>
          </cell>
          <cell r="D896">
            <v>5.79</v>
          </cell>
        </row>
        <row r="897">
          <cell r="A897">
            <v>90971</v>
          </cell>
          <cell r="B897" t="str">
            <v>COMPRESSOR DE AR REBOCAVEL, VAZÃO 250 PCM, PRESSAO DE TRABALHO 102 PSI, MOTOR A DIESEL POTÊNCIA 81 CV - MATERIAIS NA OPERAÇÃO. AF_06/2015</v>
          </cell>
          <cell r="C897" t="str">
            <v>H</v>
          </cell>
          <cell r="D897">
            <v>53.48</v>
          </cell>
        </row>
        <row r="898">
          <cell r="A898">
            <v>90975</v>
          </cell>
          <cell r="B898" t="str">
            <v>COMPRESSOR DE AR REBOCÁVEL, VAZÃO 748 PCM, PRESSÃO EFETIVA DE TRABALHO 102 PSI, MOTOR DIESEL, POTÊNCIA 210 CV - DEPRECIAÇÃO. AF_06/2015</v>
          </cell>
          <cell r="C898" t="str">
            <v>H</v>
          </cell>
          <cell r="D898">
            <v>11.74</v>
          </cell>
        </row>
        <row r="899">
          <cell r="A899">
            <v>90976</v>
          </cell>
          <cell r="B899" t="str">
            <v>COMPRESSOR DE AR REBOCÁVEL, VAZÃO 748 PCM, PRESSÃO EFETIVA DE TRABALHO 102 PSI, MOTOR DIESEL, POTÊNCIA 210 CV - JUROS. AF_06/2015</v>
          </cell>
          <cell r="C899" t="str">
            <v>H</v>
          </cell>
          <cell r="D899">
            <v>1.63</v>
          </cell>
        </row>
        <row r="900">
          <cell r="A900">
            <v>90977</v>
          </cell>
          <cell r="B900" t="str">
            <v>COMPRESSOR DE AR REBOCÁVEL, VAZÃO 748 PCM, PRESSÃO EFETIVA DE TRABALHO 102 PSI, MOTOR DIESEL, POTÊNCIA 210 CV - MANUTENÇÃO. AF_06/2015</v>
          </cell>
          <cell r="C900" t="str">
            <v>H</v>
          </cell>
          <cell r="D900">
            <v>14.7</v>
          </cell>
        </row>
        <row r="901">
          <cell r="A901">
            <v>90978</v>
          </cell>
          <cell r="B901" t="str">
            <v>COMPRESSOR DE AR REBOCÁVEL, VAZÃO 748 PCM, PRESSÃO EFETIVA DE TRABALHO 102 PSI, MOTOR DIESEL, POTÊNCIA 210 CV - MATERIAIS NA OPERAÇÃO. AF_06/2015</v>
          </cell>
          <cell r="C901" t="str">
            <v>H</v>
          </cell>
          <cell r="D901">
            <v>138.75</v>
          </cell>
        </row>
        <row r="902">
          <cell r="A902">
            <v>90992</v>
          </cell>
          <cell r="B902" t="str">
            <v>COMPRESSOR DE AR REBOCAVEL, VAZÃO 400 PCM, PRESSAO DE TRABALHO 102 PSI, MOTOR A DIESEL POTÊNCIA 110 CV - DEPRECIAÇÃO. AF_06/2015</v>
          </cell>
          <cell r="C902" t="str">
            <v>H</v>
          </cell>
          <cell r="D902">
            <v>5.48</v>
          </cell>
        </row>
        <row r="903">
          <cell r="A903">
            <v>90993</v>
          </cell>
          <cell r="B903" t="str">
            <v>COMPRESSOR DE AR REBOCAVEL, VAZÃO 400 PCM, PRESSAO DE TRABALHO 102 PSI, MOTOR A DIESEL POTÊNCIA 110 CV - JUROS. AF_06/2015</v>
          </cell>
          <cell r="C903" t="str">
            <v>H</v>
          </cell>
          <cell r="D903">
            <v>0.76</v>
          </cell>
        </row>
        <row r="904">
          <cell r="A904">
            <v>90994</v>
          </cell>
          <cell r="B904" t="str">
            <v>COMPRESSOR DE AR REBOCAVEL, VAZÃO 400 PCM, PRESSAO DE TRABALHO 102 PSI, MOTOR A DIESEL POTÊNCIA 110 CV - MANUTENÇÃO. AF_06/2015</v>
          </cell>
          <cell r="C904" t="str">
            <v>H</v>
          </cell>
          <cell r="D904">
            <v>6.86</v>
          </cell>
        </row>
        <row r="905">
          <cell r="A905">
            <v>90995</v>
          </cell>
          <cell r="B905" t="str">
            <v>COMPRESSOR DE AR REBOCAVEL, VAZÃO 400 PCM, PRESSAO DE TRABALHO 102 PSI, MOTOR A DIESEL POTÊNCIA 110 CV - MATERIAIS NA OPERAÇÃO. AF_06/2015</v>
          </cell>
          <cell r="C905" t="str">
            <v>H</v>
          </cell>
          <cell r="D905">
            <v>72.650000000000006</v>
          </cell>
        </row>
        <row r="906">
          <cell r="A906">
            <v>91021</v>
          </cell>
          <cell r="B906" t="str">
            <v>PERFURATRIZ HIDRÁULICA SOBRE CAMINHÃO COM TRADO CURTO ACOPLADO, PROFUNDIDADE MÁXIMA DE 20 M, DIÂMETRO MÁXIMO DE 1500 MM, POTÊNCIA INSTALADA DE 137 HP, MESA ROTATIVA COM TORQUE MÁXIMO DE 30 KNM - IMPOSTOS E SEGUROS. AF_06/2015</v>
          </cell>
          <cell r="C906" t="str">
            <v>H</v>
          </cell>
          <cell r="D906">
            <v>4.99</v>
          </cell>
        </row>
        <row r="907">
          <cell r="A907">
            <v>91026</v>
          </cell>
          <cell r="B907" t="str">
            <v>CAMINHÃO TRUCADO (C/ TERCEIRO EIXO) ELETRÔNICO - POTÊNCIA 231CV - PBT = 22000KG - DIST. ENTRE EIXOS 5170 MM - INCLUI CARROCERIA FIXA ABERTA DE MADEIRA - DEPRECIAÇÃO. AF_06/2015</v>
          </cell>
          <cell r="C907" t="str">
            <v>H</v>
          </cell>
          <cell r="D907">
            <v>16.98</v>
          </cell>
        </row>
        <row r="908">
          <cell r="A908">
            <v>91027</v>
          </cell>
          <cell r="B908" t="str">
            <v>CAMINHÃO TRUCADO (C/ TERCEIRO EIXO) ELETRÔNICO - POTÊNCIA 231CV - PBT = 22000KG - DIST. ENTRE EIXOS 5170 MM - INCLUI CARROCERIA FIXA ABERTA DE MADEIRA - JUROS. AF_06/2015</v>
          </cell>
          <cell r="C908" t="str">
            <v>H</v>
          </cell>
          <cell r="D908">
            <v>3.56</v>
          </cell>
        </row>
        <row r="909">
          <cell r="A909">
            <v>91028</v>
          </cell>
          <cell r="B909" t="str">
            <v>CAMINHÃO TRUCADO (C/ TERCEIRO EIXO) ELETRÔNICO - POTÊNCIA 231CV - PBT = 22000KG - DIST. ENTRE EIXOS 5170 MM - INCLUI CARROCERIA FIXA ABERTA DE MADEIRA - IMPOSTOS E SEGUROS. AF_06/2015</v>
          </cell>
          <cell r="C909" t="str">
            <v>H</v>
          </cell>
          <cell r="D909">
            <v>1.38</v>
          </cell>
        </row>
        <row r="910">
          <cell r="A910">
            <v>91029</v>
          </cell>
          <cell r="B910" t="str">
            <v>CAMINHÃO TRUCADO (C/ TERCEIRO EIXO) ELETRÔNICO - POTÊNCIA 231CV - PBT = 22000KG - DIST. ENTRE EIXOS 5170 MM - INCLUI CARROCERIA FIXA ABERTA DE MADEIRA - MANUTENÇÃO. AF_06/2015</v>
          </cell>
          <cell r="C910" t="str">
            <v>H</v>
          </cell>
          <cell r="D910">
            <v>31.84</v>
          </cell>
        </row>
        <row r="911">
          <cell r="A911">
            <v>91030</v>
          </cell>
          <cell r="B911" t="str">
            <v>CAMINHÃO TRUCADO (C/ TERCEIRO EIXO) ELETRÔNICO - POTÊNCIA 231CV - PBT = 22000KG - DIST. ENTRE EIXOS 5170 MM - INCLUI CARROCERIA FIXA ABERTA DE MADEIRA - MATERIAIS NA OPERAÇÃO. AF_06/2015</v>
          </cell>
          <cell r="C911" t="str">
            <v>H</v>
          </cell>
          <cell r="D911">
            <v>125.66</v>
          </cell>
        </row>
        <row r="912">
          <cell r="A912">
            <v>91273</v>
          </cell>
          <cell r="B912" t="str">
            <v>PLACA VIBRATÓRIA REVERSÍVEL COM MOTOR 4 TEMPOS A GASOLINA, FORÇA CENTRÍFUGA DE 25 KN (2500 KGF), POTÊNCIA 5,5 CV - DEPRECIAÇÃO. AF_08/2015</v>
          </cell>
          <cell r="C912" t="str">
            <v>H</v>
          </cell>
          <cell r="D912">
            <v>0.48</v>
          </cell>
        </row>
        <row r="913">
          <cell r="A913">
            <v>91274</v>
          </cell>
          <cell r="B913" t="str">
            <v>PLACA VIBRATÓRIA REVERSÍVEL COM MOTOR 4 TEMPOS A GASOLINA, FORÇA CENTRÍFUGA DE 25 KN (2500 KGF), POTÊNCIA 5,5 CV - JUROS. AF_08/2015</v>
          </cell>
          <cell r="C913" t="str">
            <v>H</v>
          </cell>
          <cell r="D913">
            <v>0.06</v>
          </cell>
        </row>
        <row r="914">
          <cell r="A914">
            <v>91275</v>
          </cell>
          <cell r="B914" t="str">
            <v>PLACA VIBRATÓRIA REVERSÍVEL COM MOTOR 4 TEMPOS A GASOLINA, FORÇA CENTRÍFUGA DE 25 KN (2500 KGF), POTÊNCIA 5,5 CV - MANUTENÇÃO. AF_08/2015</v>
          </cell>
          <cell r="C914" t="str">
            <v>H</v>
          </cell>
          <cell r="D914">
            <v>0.6</v>
          </cell>
        </row>
        <row r="915">
          <cell r="A915">
            <v>91276</v>
          </cell>
          <cell r="B915" t="str">
            <v>PLACA VIBRATÓRIA REVERSÍVEL COM MOTOR 4 TEMPOS A GASOLINA, FORÇA CENTRÍFUGA DE 25 KN (2500 KGF), POTÊNCIA 5,5 CV - MATERIAIS NA OPERAÇÃO. AF_08/2015</v>
          </cell>
          <cell r="C915" t="str">
            <v>H</v>
          </cell>
          <cell r="D915">
            <v>9.07</v>
          </cell>
        </row>
        <row r="916">
          <cell r="A916">
            <v>91279</v>
          </cell>
          <cell r="B916" t="str">
            <v>CORTADORA DE PISO COM MOTOR 4 TEMPOS A GASOLINA, POTÊNCIA DE 13 HP, COM DISCO DE CORTE DIAMANTADO SEGMENTADO PARA CONCRETO, DIÂMETRO DE 350 MM, FURO DE 1" (14 X 1") - DEPRECIAÇÃO. AF_08/2015</v>
          </cell>
          <cell r="C916" t="str">
            <v>H</v>
          </cell>
          <cell r="D916">
            <v>0.72</v>
          </cell>
        </row>
        <row r="917">
          <cell r="A917">
            <v>91280</v>
          </cell>
          <cell r="B917" t="str">
            <v>CORTADORA DE PISO COM MOTOR 4 TEMPOS A GASOLINA, POTÊNCIA DE 13 HP, COM DISCO DE CORTE DIAMANTADO SEGMENTADO PARA CONCRETO, DIÂMETRO DE 350 MM, FURO DE 1" (14 X 1") - JUROS. AF_08/2015</v>
          </cell>
          <cell r="C917" t="str">
            <v>H</v>
          </cell>
          <cell r="D917">
            <v>0.08</v>
          </cell>
        </row>
        <row r="918">
          <cell r="A918">
            <v>91281</v>
          </cell>
          <cell r="B918" t="str">
            <v>CORTADORA DE PISO COM MOTOR 4 TEMPOS A GASOLINA, POTÊNCIA DE 13 HP, COM DISCO DE CORTE DIAMANTADO SEGMENTADO PARA CONCRETO, DIÂMETRO DE 350 MM, FURO DE 1" (14 X 1") - MANUTENÇÃO. AF_08/2015</v>
          </cell>
          <cell r="C918" t="str">
            <v>H</v>
          </cell>
          <cell r="D918">
            <v>0.9</v>
          </cell>
        </row>
        <row r="919">
          <cell r="A919">
            <v>91282</v>
          </cell>
          <cell r="B919" t="str">
            <v>CORTADORA DE PISO COM MOTOR 4 TEMPOS A GASOLINA, POTÊNCIA DE 13 HP, COM DISCO DE CORTE DIAMANTADO SEGMENTADO PARA CONCRETO, DIÂMETRO DE 350 MM, FURO DE 1" (14 X 1") - MATERIAIS NA OPERAÇÃO. AF_08/2015</v>
          </cell>
          <cell r="C919" t="str">
            <v>H</v>
          </cell>
          <cell r="D919">
            <v>21.69</v>
          </cell>
        </row>
        <row r="920">
          <cell r="A920">
            <v>91354</v>
          </cell>
          <cell r="B920" t="str">
            <v>CAMINHÃO TOCO, PESO BRUTO TOTAL 14.300 KG, CARGA ÚTIL MÁXIMA 9590 KG, DISTÂNCIA ENTRE EIXOS 4,76 M, POTÊNCIA 185 CV (NÃO INCLUI CARROCERIA) - DEPRECIAÇÃO. AF_06/2014</v>
          </cell>
          <cell r="C920" t="str">
            <v>H</v>
          </cell>
          <cell r="D920">
            <v>13.17</v>
          </cell>
        </row>
        <row r="921">
          <cell r="A921">
            <v>91355</v>
          </cell>
          <cell r="B921" t="str">
            <v>CAMINHÃO TOCO, PESO BRUTO TOTAL 14.300 KG, CARGA ÚTIL MÁXIMA 9590 KG, DISTÂNCIA ENTRE EIXOS 4,76 M, POTÊNCIA 185 CV (NÃO INCLUI CARROCERIA) - JUROS. AF_06/2014</v>
          </cell>
          <cell r="C921" t="str">
            <v>H</v>
          </cell>
          <cell r="D921">
            <v>2.76</v>
          </cell>
        </row>
        <row r="922">
          <cell r="A922">
            <v>91356</v>
          </cell>
          <cell r="B922" t="str">
            <v>CAMINHÃO TOCO, PESO BRUTO TOTAL 14.300 KG, CARGA ÚTIL MÁXIMA 9590 KG, DISTÂNCIA ENTRE EIXOS 4,76 M, POTÊNCIA 185 CV (NÃO INCLUI CARROCERIA) - IMPOSTOS E SEGUROS. AF_06/2014</v>
          </cell>
          <cell r="C922" t="str">
            <v>H</v>
          </cell>
          <cell r="D922">
            <v>1.07</v>
          </cell>
        </row>
        <row r="923">
          <cell r="A923">
            <v>91359</v>
          </cell>
          <cell r="B923" t="str">
            <v>CAMINHÃO PIPA 6.000 L, PESO BRUTO TOTAL 13.000 KG, DISTÂNCIA ENTRE EIXOS 4,80 M, POTÊNCIA 189 CV INCLUSIVE TANQUE DE AÇO PARA TRANSPORTE DE ÁGUA, CAPACIDADE 6 M3 - DEPRECIAÇÃO. AF_06/2014</v>
          </cell>
          <cell r="C923" t="str">
            <v>H</v>
          </cell>
          <cell r="D923">
            <v>14.99</v>
          </cell>
        </row>
        <row r="924">
          <cell r="A924">
            <v>91360</v>
          </cell>
          <cell r="B924" t="str">
            <v>CAMINHÃO PIPA 6.000 L, PESO BRUTO TOTAL 13.000 KG, DISTÂNCIA ENTRE EIXOS 4,80 M, POTÊNCIA 189 CV INCLUSIVE TANQUE DE AÇO PARA TRANSPORTE DE ÁGUA, CAPACIDADE 6 M3 - JUROS. AF_06/2014</v>
          </cell>
          <cell r="C924" t="str">
            <v>H</v>
          </cell>
          <cell r="D924">
            <v>3.14</v>
          </cell>
        </row>
        <row r="925">
          <cell r="A925">
            <v>91361</v>
          </cell>
          <cell r="B925" t="str">
            <v>CAMINHÃO PIPA 6.000 L, PESO BRUTO TOTAL 13.000 KG, DISTÂNCIA ENTRE EIXOS 4,80 M, POTÊNCIA 189 CV INCLUSIVE TANQUE DE AÇO PARA TRANSPORTE DE ÁGUA, CAPACIDADE 6 M3 - IMPOSTOS E SEGUROS. AF_06/2014</v>
          </cell>
          <cell r="C925" t="str">
            <v>H</v>
          </cell>
          <cell r="D925">
            <v>1.21</v>
          </cell>
        </row>
        <row r="926">
          <cell r="A926">
            <v>91367</v>
          </cell>
          <cell r="B926" t="str">
            <v>CAMINHÃO BASCULANTE 6 M3, PESO BRUTO TOTAL 16.000 KG, CARGA ÚTIL MÁXIMA 13.071 KG, DISTÂNCIA ENTRE EIXOS 4,80 M, POTÊNCIA 230 CV INCLUSIVE CAÇAMBA METÁLICA - DEPRECIAÇÃO. AF_06/2014</v>
          </cell>
          <cell r="C926" t="str">
            <v>H</v>
          </cell>
          <cell r="D926">
            <v>19.309999999999999</v>
          </cell>
        </row>
        <row r="927">
          <cell r="A927">
            <v>91368</v>
          </cell>
          <cell r="B927" t="str">
            <v>CAMINHÃO BASCULANTE 6 M3, PESO BRUTO TOTAL 16.000 KG, CARGA ÚTIL MÁXIMA 13.071 KG, DISTÂNCIA ENTRE EIXOS 4,80 M, POTÊNCIA 230 CV INCLUSIVE CAÇAMBA METÁLICA - JUROS. AF_06/2014</v>
          </cell>
          <cell r="C927" t="str">
            <v>H</v>
          </cell>
          <cell r="D927">
            <v>3.57</v>
          </cell>
        </row>
        <row r="928">
          <cell r="A928">
            <v>91369</v>
          </cell>
          <cell r="B928" t="str">
            <v>CAMINHÃO BASCULANTE 6 M3, PESO BRUTO TOTAL 16.000 KG, CARGA ÚTIL MÁXIMA 13.071 KG, DISTÂNCIA ENTRE EIXOS 4,80 M, POTÊNCIA 230 CV INCLUSIVE CAÇAMBA METÁLICA - IMPOSTOS E SEGUROS. AF_06/2014</v>
          </cell>
          <cell r="C928" t="str">
            <v>H</v>
          </cell>
          <cell r="D928">
            <v>1.39</v>
          </cell>
        </row>
        <row r="929">
          <cell r="A929">
            <v>91375</v>
          </cell>
          <cell r="B929" t="str">
            <v>CAMINHÃO TOCO, PESO BRUTO TOTAL 16.000 KG, CARGA ÚTIL MÁXIMA DE 10.685 KG, DISTÂNCIA ENTRE EIXOS 4,80 M, POTÊNCIA 189 CV EXCLUSIVE CARROCERIA - DEPRECIAÇÃO. AF_06/2014</v>
          </cell>
          <cell r="C929" t="str">
            <v>H</v>
          </cell>
          <cell r="D929">
            <v>11.09</v>
          </cell>
        </row>
        <row r="930">
          <cell r="A930">
            <v>91376</v>
          </cell>
          <cell r="B930" t="str">
            <v>CAMINHÃO TOCO, PESO BRUTO TOTAL 16.000 KG, CARGA ÚTIL MÁXIMA DE 10.685 KG, DISTÂNCIA ENTRE EIXOS 4,80 M, POTÊNCIA 189 CV EXCLUSIVE CARROCERIA - JUROS. AF_06/2014</v>
          </cell>
          <cell r="C930" t="str">
            <v>H</v>
          </cell>
          <cell r="D930">
            <v>2.3199999999999998</v>
          </cell>
        </row>
        <row r="931">
          <cell r="A931">
            <v>91377</v>
          </cell>
          <cell r="B931" t="str">
            <v>CAMINHÃO TOCO, PESO BRUTO TOTAL 16.000 KG, CARGA ÚTIL MÁXIMA DE 10.685 KG, DISTÂNCIA ENTRE EIXOS 4,80 M, POTÊNCIA 189 CV EXCLUSIVE CARROCERIA - IMPOSTOS E SEGUROS. AF_06/2014</v>
          </cell>
          <cell r="C931" t="str">
            <v>H</v>
          </cell>
          <cell r="D931">
            <v>0.9</v>
          </cell>
        </row>
        <row r="932">
          <cell r="A932">
            <v>91380</v>
          </cell>
          <cell r="B932" t="str">
            <v>CAMINHÃO BASCULANTE 10 M3, TRUCADO CABINE SIMPLES, PESO BRUTO TOTAL 23.000 KG, CARGA ÚTIL MÁXIMA 15.935 KG, DISTÂNCIA ENTRE EIXOS 4,80 M, POTÊNCIA 230 CV INCLUSIVE CAÇAMBA METÁLICA - DEPRECIAÇÃO. AF_06/2014</v>
          </cell>
          <cell r="C932" t="str">
            <v>H</v>
          </cell>
          <cell r="D932">
            <v>21.83</v>
          </cell>
        </row>
        <row r="933">
          <cell r="A933">
            <v>91381</v>
          </cell>
          <cell r="B933" t="str">
            <v>CAMINHÃO BASCULANTE 10 M3, TRUCADO CABINE SIMPLES, PESO BRUTO TOTAL 23.000 KG, CARGA ÚTIL MÁXIMA 15.935 KG, DISTÂNCIA ENTRE EIXOS 4,80 M, POTÊNCIA 230 CV INCLUSIVE CAÇAMBA METÁLICA - JUROS. AF_06/2014</v>
          </cell>
          <cell r="C933" t="str">
            <v>H</v>
          </cell>
          <cell r="D933">
            <v>4.03</v>
          </cell>
        </row>
        <row r="934">
          <cell r="A934">
            <v>91382</v>
          </cell>
          <cell r="B934" t="str">
            <v>CAMINHÃO BASCULANTE 10 M3, TRUCADO CABINE SIMPLES, PESO BRUTO TOTAL 23.000 KG, CARGA ÚTIL MÁXIMA 15.935 KG, DISTÂNCIA ENTRE EIXOS 4,80 M, POTÊNCIA 230 CV INCLUSIVE CAÇAMBA METÁLICA - IMPOSTOS E SEGUROS. AF_06/2014</v>
          </cell>
          <cell r="C934" t="str">
            <v>H</v>
          </cell>
          <cell r="D934">
            <v>1.57</v>
          </cell>
        </row>
        <row r="935">
          <cell r="A935">
            <v>91383</v>
          </cell>
          <cell r="B935" t="str">
            <v>CAMINHÃO BASCULANTE 10 M3, TRUCADO CABINE SIMPLES, PESO BRUTO TOTAL 23.000 KG, CARGA ÚTIL MÁXIMA 15.935 KG, DISTÂNCIA ENTRE EIXOS 4,80 M, POTÊNCIA 230 CV INCLUSIVE CAÇAMBA METÁLICA - MANUTENÇÃO. AF_06/2014</v>
          </cell>
          <cell r="C935" t="str">
            <v>H</v>
          </cell>
          <cell r="D935">
            <v>40.94</v>
          </cell>
        </row>
        <row r="936">
          <cell r="A936">
            <v>91384</v>
          </cell>
          <cell r="B936" t="str">
            <v>CAMINHÃO BASCULANTE 10 M3, TRUCADO CABINE SIMPLES, PESO BRUTO TOTAL 23.000 KG, CARGA ÚTIL MÁXIMA 15.935 KG, DISTÂNCIA ENTRE EIXOS 4,80 M, POTÊNCIA 230 CV INCLUSIVE CAÇAMBA METÁLICA - MATERIAIS NA OPERAÇÃO. AF_06/2014</v>
          </cell>
          <cell r="C936" t="str">
            <v>H</v>
          </cell>
          <cell r="D936">
            <v>125.13</v>
          </cell>
        </row>
        <row r="937">
          <cell r="A937">
            <v>91390</v>
          </cell>
          <cell r="B937" t="str">
            <v>CAMINHÃO TOCO, PBT 14.300 KG, CARGA ÚTIL MÁX. 9.710 KG, DIST. ENTRE EIXOS 3,56 M, POTÊNCIA 185 CV, INCLUSIVE CARROCERIA FIXA ABERTA DE MADEIRA P/ TRANSPORTE GERAL DE CARGA SECA, DIMEN. APROX. 2,50 X 6,50 X 0,50 M - DEPRECIAÇÃO. AF_06/2014</v>
          </cell>
          <cell r="C937" t="str">
            <v>H</v>
          </cell>
          <cell r="D937">
            <v>14.26</v>
          </cell>
        </row>
        <row r="938">
          <cell r="A938">
            <v>91391</v>
          </cell>
          <cell r="B938" t="str">
            <v>CAMINHÃO TOCO, PBT 14.300 KG, CARGA ÚTIL MÁX. 9.710 KG, DIST. ENTRE EIXOS 3,56 M, POTÊNCIA 185 CV, INCLUSIVE CARROCERIA FIXA ABERTA DE MADEIRA P/ TRANSPORTE GERAL DE CARGA SECA, DIMEN. APROX. 2,50 X 6,50 X 0,50 M - JUROS. AF_06/2014</v>
          </cell>
          <cell r="C938" t="str">
            <v>H</v>
          </cell>
          <cell r="D938">
            <v>2.99</v>
          </cell>
        </row>
        <row r="939">
          <cell r="A939">
            <v>91392</v>
          </cell>
          <cell r="B939" t="str">
            <v>CAMINHÃO TOCO, PBT 14.300 KG, CARGA ÚTIL MÁX. 9.710 KG, DIST. ENTRE EIXOS 3,56 M, POTÊNCIA 185 CV, INCLUSIVE CARROCERIA FIXA ABERTA DE MADEIRA P/ TRANSPORTE GERAL DE CARGA SECA, DIMEN. APROX. 2,50 X 6,50 X 0,50 M - IMPOSTOS E SEGUROS. AF_06/2014</v>
          </cell>
          <cell r="C939" t="str">
            <v>H</v>
          </cell>
          <cell r="D939">
            <v>1.1599999999999999</v>
          </cell>
        </row>
        <row r="940">
          <cell r="A940">
            <v>91396</v>
          </cell>
          <cell r="B940" t="str">
            <v>CAMINHÃO PIPA 10.000 L TRUCADO, PESO BRUTO TOTAL 23.000 KG, CARGA ÚTIL MÁXIMA 15.935 KG, DISTÂNCIA ENTRE EIXOS 4,8 M, POTÊNCIA 230 CV, INCLUSIVE TANQUE DE AÇO PARA TRANSPORTE DE ÁGUA - DEPRECIAÇÃO. AF_06/2014</v>
          </cell>
          <cell r="C940" t="str">
            <v>H</v>
          </cell>
          <cell r="D940">
            <v>19.22</v>
          </cell>
        </row>
        <row r="941">
          <cell r="A941">
            <v>91397</v>
          </cell>
          <cell r="B941" t="str">
            <v>CAMINHÃO PIPA 10.000 L TRUCADO, PESO BRUTO TOTAL 23.000 KG, CARGA ÚTIL MÁXIMA 15.935 KG, DISTÂNCIA ENTRE EIXOS 4,8 M, POTÊNCIA 230 CV, INCLUSIVE TANQUE DE AÇO PARA TRANSPORTE DE ÁGUA - JUROS. AF_06/2014</v>
          </cell>
          <cell r="C941" t="str">
            <v>H</v>
          </cell>
          <cell r="D941">
            <v>4.0199999999999996</v>
          </cell>
        </row>
        <row r="942">
          <cell r="A942">
            <v>91398</v>
          </cell>
          <cell r="B942" t="str">
            <v>CAMINHÃO PIPA 10.000 L TRUCADO, PESO BRUTO TOTAL 23.000 KG, CARGA ÚTIL MÁXIMA 15.935 KG, DISTÂNCIA ENTRE EIXOS 4,8 M, POTÊNCIA 230 CV, INCLUSIVE TANQUE DE AÇO PARA TRANSPORTE DE ÁGUA - IMPOSTOS E SEGUROS. AF_06/2014</v>
          </cell>
          <cell r="C942" t="str">
            <v>H</v>
          </cell>
          <cell r="D942">
            <v>1.56</v>
          </cell>
        </row>
        <row r="943">
          <cell r="A943">
            <v>91402</v>
          </cell>
          <cell r="B943" t="str">
            <v>CAMINHÃO BASCULANTE 6 M3 TOCO, PESO BRUTO TOTAL 16.000 KG, CARGA ÚTIL MÁXIMA 11.130 KG, DISTÂNCIA ENTRE EIXOS 5,36 M, POTÊNCIA 185 CV, INCLUSIVE CAÇAMBA METÁLICA - IMPOSTOS E SEGUROS. AF_06/2014</v>
          </cell>
          <cell r="C943" t="str">
            <v>H</v>
          </cell>
          <cell r="D943">
            <v>1.32</v>
          </cell>
        </row>
        <row r="944">
          <cell r="A944">
            <v>91466</v>
          </cell>
          <cell r="B944" t="str">
            <v>GUINDAUTO HIDRÁULICO, CAPACIDADE MÁXIMA DE CARGA 6200 KG, MOMENTO MÁXIMO DE CARGA 11,7 TM, ALCANCE MÁXIMO HORIZONTAL 9,70 M, INCLUSIVE CAMINHÃO TOCO PBT 16.000 KG, POTÊNCIA DE 189 CV - IMPOSTOS E SEGUROS. AF_08/2015</v>
          </cell>
          <cell r="C944" t="str">
            <v>H</v>
          </cell>
          <cell r="D944">
            <v>1.22</v>
          </cell>
        </row>
        <row r="945">
          <cell r="A945">
            <v>91467</v>
          </cell>
          <cell r="B945" t="str">
            <v>GUINDAUTO HIDRÁULICO, CAPACIDADE MÁXIMA DE CARGA 6200 KG, MOMENTO MÁXIMO DE CARGA 11,7 TM, ALCANCE MÁXIMO HORIZONTAL 9,70 M, INCLUSIVE CAMINHÃO TOCO PBT 16.000 KG, POTÊNCIA DE 189 CV - MATERIAIS NA OPERAÇÃO. AF_08/2015</v>
          </cell>
          <cell r="C945" t="str">
            <v>H</v>
          </cell>
          <cell r="D945">
            <v>139.55000000000001</v>
          </cell>
        </row>
        <row r="946">
          <cell r="A946">
            <v>91468</v>
          </cell>
          <cell r="B946" t="str">
            <v>ESPARGIDOR DE ASFALTO PRESSURIZADO, TANQUE 6 M3 COM ISOLAÇÃO TÉRMICA, AQUECIDO COM 2 MAÇARICOS, COM BARRA ESPARGIDORA 3,60 M, MONTADO SOBRE CAMINHÃO  TOCO, PBT 14.300 KG, POTÊNCIA 185 CV - DEPRECIAÇÃO. AF_08/2015</v>
          </cell>
          <cell r="C946" t="str">
            <v>H</v>
          </cell>
          <cell r="D946">
            <v>20.25</v>
          </cell>
        </row>
        <row r="947">
          <cell r="A947">
            <v>91469</v>
          </cell>
          <cell r="B947" t="str">
            <v>ESPARGIDOR DE ASFALTO PRESSURIZADO, TANQUE 6 M3 COM ISOLAÇÃO TÉRMICA, AQUECIDO COM 2 MAÇARICOS, COM BARRA ESPARGIDORA 3,60 M, MONTADO SOBRE CAMINHÃO  TOCO, PBT 14.300 KG, POTÊNCIA 185 CV - JUROS. AF_08/2015</v>
          </cell>
          <cell r="C947" t="str">
            <v>H</v>
          </cell>
          <cell r="D947">
            <v>4.37</v>
          </cell>
        </row>
        <row r="948">
          <cell r="A948">
            <v>91484</v>
          </cell>
          <cell r="B948" t="str">
            <v>ESPARGIDOR DE ASFALTO PRESSURIZADO, TANQUE 6 M3 COM ISOLAÇÃO TÉRMICA, AQUECIDO COM 2 MAÇARICOS, COM BARRA ESPARGIDORA 3,60 M, MONTADO SOBRE CAMINHÃO  TOCO, PBT 14.300 KG, POTÊNCIA 185 CV - IMPOSTOS E SEGUROS. AF_08/2015</v>
          </cell>
          <cell r="C948" t="str">
            <v>H</v>
          </cell>
          <cell r="D948">
            <v>1.39</v>
          </cell>
        </row>
        <row r="949">
          <cell r="A949">
            <v>91485</v>
          </cell>
          <cell r="B949" t="str">
            <v>ESPARGIDOR DE ASFALTO PRESSURIZADO, TANQUE 6 M3 COM ISOLAÇÃO TÉRMICA, AQUECIDO COM 2 MAÇARICOS, COM BARRA ESPARGIDORA 3,60 M, MONTADO SOBRE CAMINHÃO  TOCO, PBT 14.300 KG, POTÊNCIA 185 CV - MATERIAIS NA OPERAÇÃO. AF_08/2015</v>
          </cell>
          <cell r="C949" t="str">
            <v>H</v>
          </cell>
          <cell r="D949">
            <v>189.39</v>
          </cell>
        </row>
        <row r="950">
          <cell r="A950">
            <v>91529</v>
          </cell>
          <cell r="B950" t="str">
            <v>COMPACTADOR DE SOLOS DE PERCUSSÃO (SOQUETE) COM MOTOR A GASOLINA 4 TEMPOS, POTÊNCIA 4 CV - DEPRECIAÇÃO. AF_08/2015</v>
          </cell>
          <cell r="C950" t="str">
            <v>H</v>
          </cell>
          <cell r="D950">
            <v>0.71</v>
          </cell>
        </row>
        <row r="951">
          <cell r="A951">
            <v>91530</v>
          </cell>
          <cell r="B951" t="str">
            <v>COMPACTADOR DE SOLOS DE PERCUSSÃO (SOQUETE) COM MOTOR A GASOLINA 4 TEMPOS, POTÊNCIA 4 CV - JUROS. AF_08/2015</v>
          </cell>
          <cell r="C951" t="str">
            <v>H</v>
          </cell>
          <cell r="D951">
            <v>0.09</v>
          </cell>
        </row>
        <row r="952">
          <cell r="A952">
            <v>91531</v>
          </cell>
          <cell r="B952" t="str">
            <v>COMPACTADOR DE SOLOS DE PERCUSSÃO (SOQUETE) COM MOTOR A GASOLINA 4 TEMPOS, POTÊNCIA 4 CV - MANUTENÇÃO. AF_08/2015</v>
          </cell>
          <cell r="C952" t="str">
            <v>H</v>
          </cell>
          <cell r="D952">
            <v>0.9</v>
          </cell>
        </row>
        <row r="953">
          <cell r="A953">
            <v>91532</v>
          </cell>
          <cell r="B953" t="str">
            <v>COMPACTADOR DE SOLOS DE PERCUSSÃO (SOQUETE) COM MOTOR A GASOLINA 4 TEMPOS, POTÊNCIA 4 CV - MATERIAIS NA OPERAÇÃO. AF_08/2015</v>
          </cell>
          <cell r="C953" t="str">
            <v>H</v>
          </cell>
          <cell r="D953">
            <v>6.58</v>
          </cell>
        </row>
        <row r="954">
          <cell r="A954">
            <v>91629</v>
          </cell>
          <cell r="B954" t="str">
            <v>GUINDAUTO HIDRÁULICO, CAPACIDADE MÁXIMA DE CARGA 6500 KG, MOMENTO MÁXIMO DE CARGA 5,8 TM, ALCANCE MÁXIMO HORIZONTAL 7,60 M, INCLUSIVE CAMINHÃO TOCO PBT 9.700 KG, POTÊNCIA DE 160 CV - DEPRECIAÇÃO. AF_08/2015</v>
          </cell>
          <cell r="C954" t="str">
            <v>H</v>
          </cell>
          <cell r="D954">
            <v>13.96</v>
          </cell>
        </row>
        <row r="955">
          <cell r="A955">
            <v>91630</v>
          </cell>
          <cell r="B955" t="str">
            <v>GUINDAUTO HIDRÁULICO, CAPACIDADE MÁXIMA DE CARGA 6500 KG, MOMENTO MÁXIMO DE CARGA 5,8 TM, ALCANCE MÁXIMO HORIZONTAL 7,60 M, INCLUSIVE CAMINHÃO TOCO PBT 9.700 KG, POTÊNCIA DE 160 CV - JUROS. AF_08/2015</v>
          </cell>
          <cell r="C955" t="str">
            <v>H</v>
          </cell>
          <cell r="D955">
            <v>2.92</v>
          </cell>
        </row>
        <row r="956">
          <cell r="A956">
            <v>91631</v>
          </cell>
          <cell r="B956" t="str">
            <v>GUINDAUTO HIDRÁULICO, CAPACIDADE MÁXIMA DE CARGA 6500 KG, MOMENTO MÁXIMO DE CARGA 5,8 TM, ALCANCE MÁXIMO HORIZONTAL 7,60 M, INCLUSIVE CAMINHÃO TOCO PBT 9.700 KG, POTÊNCIA DE 160 CV - IMPOSTOS E SEGUROS. AF_08/2015</v>
          </cell>
          <cell r="C956" t="str">
            <v>H</v>
          </cell>
          <cell r="D956">
            <v>1.1299999999999999</v>
          </cell>
        </row>
        <row r="957">
          <cell r="A957">
            <v>91632</v>
          </cell>
          <cell r="B957" t="str">
            <v>GUINDAUTO HIDRÁULICO, CAPACIDADE MÁXIMA DE CARGA 6500 KG, MOMENTO MÁXIMO DE CARGA 5,8 TM, ALCANCE MÁXIMO HORIZONTAL 7,60 M, INCLUSIVE CAMINHÃO TOCO PBT 9.700 KG, POTÊNCIA DE 160 CV - MANUTENÇÃO. AF_08/2015</v>
          </cell>
          <cell r="C957" t="str">
            <v>H</v>
          </cell>
          <cell r="D957">
            <v>26.17</v>
          </cell>
        </row>
        <row r="958">
          <cell r="A958">
            <v>91633</v>
          </cell>
          <cell r="B958" t="str">
            <v>GUINDAUTO HIDRÁULICO, CAPACIDADE MÁXIMA DE CARGA 6500 KG, MOMENTO MÁXIMO DE CARGA 5,8 TM, ALCANCE MÁXIMO HORIZONTAL 7,60 M, INCLUSIVE CAMINHÃO TOCO PBT 9.700 KG, POTÊNCIA DE 160 CV - MATERIAIS NA OPERAÇÃO. AF_08/2015</v>
          </cell>
          <cell r="C958" t="str">
            <v>H</v>
          </cell>
          <cell r="D958">
            <v>118.11</v>
          </cell>
        </row>
        <row r="959">
          <cell r="A959">
            <v>91640</v>
          </cell>
          <cell r="B959" t="str">
            <v>CAMINHÃO DE TRANSPORTE DE MATERIAL ASFÁLTICO 30.000 L, COM CAVALO MECÂNICO DE CAPACIDADE MÁXIMA DE TRAÇÃO COMBINADO DE 66.000 KG, POTÊNCIA 360 CV, INCLUSIVE TANQUE DE ASFALTO COM SERPENTINA - DEPRECIAÇÃO. AF_08/2015</v>
          </cell>
          <cell r="C959" t="str">
            <v>H</v>
          </cell>
          <cell r="D959">
            <v>31.29</v>
          </cell>
        </row>
        <row r="960">
          <cell r="A960">
            <v>91641</v>
          </cell>
          <cell r="B960" t="str">
            <v>CAMINHÃO DE TRANSPORTE DE MATERIAL ASFÁLTICO 30.000 L, COM CAVALO MECÂNICO DE CAPACIDADE MÁXIMA DE TRAÇÃO COMBINADO DE 66.000 KG, POTÊNCIA 360 CV, INCLUSIVE TANQUE DE ASFALTO COM SERPENTINA - JUROS. AF_08/2015</v>
          </cell>
          <cell r="C960" t="str">
            <v>H</v>
          </cell>
          <cell r="D960">
            <v>6.56</v>
          </cell>
        </row>
        <row r="961">
          <cell r="A961">
            <v>91642</v>
          </cell>
          <cell r="B961" t="str">
            <v>CAMINHÃO DE TRANSPORTE DE MATERIAL ASFÁLTICO 30.000 L, COM CAVALO MECÂNICO DE CAPACIDADE MÁXIMA DE TRAÇÃO COMBINADO DE 66.000 KG, POTÊNCIA 360 CV, INCLUSIVE TANQUE DE ASFALTO COM SERPENTINA - IMPOSTOS E SEGUROS. AF_08/2015</v>
          </cell>
          <cell r="C961" t="str">
            <v>H</v>
          </cell>
          <cell r="D961">
            <v>2.54</v>
          </cell>
        </row>
        <row r="962">
          <cell r="A962">
            <v>91643</v>
          </cell>
          <cell r="B962" t="str">
            <v>CAMINHÃO DE TRANSPORTE DE MATERIAL ASFÁLTICO 30.000 L, COM CAVALO MECÂNICO DE CAPACIDADE MÁXIMA DE TRAÇÃO COMBINADO DE 66.000 KG, POTÊNCIA 360 CV, INCLUSIVE TANQUE DE ASFALTO COM SERPENTINA - MANUTENÇÃO. AF_08/2015</v>
          </cell>
          <cell r="C962" t="str">
            <v>H</v>
          </cell>
          <cell r="D962">
            <v>58.67</v>
          </cell>
        </row>
        <row r="963">
          <cell r="A963">
            <v>91644</v>
          </cell>
          <cell r="B963" t="str">
            <v>CAMINHÃO DE TRANSPORTE DE MATERIAL ASFÁLTICO 30.000 L, COM CAVALO MECÂNICO DE CAPACIDADE MÁXIMA DE TRAÇÃO COMBINADO DE 66.000 KG, POTÊNCIA 360 CV, INCLUSIVE TANQUE DE ASFALTO COM SERPENTINA - MATERIAIS NA OPERAÇÃO. AF_08/2015</v>
          </cell>
          <cell r="C963" t="str">
            <v>H</v>
          </cell>
          <cell r="D963">
            <v>265.79000000000002</v>
          </cell>
        </row>
        <row r="964">
          <cell r="A964">
            <v>91688</v>
          </cell>
          <cell r="B964" t="str">
            <v>SERRA CIRCULAR DE BANCADA COM MOTOR ELÉTRICO POTÊNCIA DE 5HP, COM COIFA PARA DISCO 10" - DEPRECIAÇÃO. AF_08/2015</v>
          </cell>
          <cell r="C964" t="str">
            <v>H</v>
          </cell>
          <cell r="D964">
            <v>0.08</v>
          </cell>
        </row>
        <row r="965">
          <cell r="A965">
            <v>91689</v>
          </cell>
          <cell r="B965" t="str">
            <v>SERRA CIRCULAR DE BANCADA COM MOTOR ELÉTRICO POTÊNCIA DE 5HP, COM COIFA PARA DISCO 10" - JUROS. AF_08/2015</v>
          </cell>
          <cell r="C965" t="str">
            <v>H</v>
          </cell>
          <cell r="D965">
            <v>0.01</v>
          </cell>
        </row>
        <row r="966">
          <cell r="A966">
            <v>91690</v>
          </cell>
          <cell r="B966" t="str">
            <v>SERRA CIRCULAR DE BANCADA COM MOTOR ELÉTRICO POTÊNCIA DE 5HP, COM COIFA PARA DISCO 10" - MANUTENÇÃO. AF_08/2015</v>
          </cell>
          <cell r="C966" t="str">
            <v>H</v>
          </cell>
          <cell r="D966">
            <v>0.05</v>
          </cell>
        </row>
        <row r="967">
          <cell r="A967">
            <v>91691</v>
          </cell>
          <cell r="B967" t="str">
            <v>SERRA CIRCULAR DE BANCADA COM MOTOR ELÉTRICO POTÊNCIA DE 5HP, COM COIFA PARA DISCO 10" - MATERIAIS NA OPERAÇÃO. AF_08/2015</v>
          </cell>
          <cell r="C967" t="str">
            <v>H</v>
          </cell>
          <cell r="D967">
            <v>2.15</v>
          </cell>
        </row>
        <row r="968">
          <cell r="A968">
            <v>92040</v>
          </cell>
          <cell r="B968" t="str">
            <v>DISTRIBUIDOR DE AGREGADOS REBOCAVEL, CAPACIDADE 1,9 M³, LARGURA DE TRABALHO 3,66 M - DEPRECIAÇÃO. AF_11/2015</v>
          </cell>
          <cell r="C968" t="str">
            <v>H</v>
          </cell>
          <cell r="D968">
            <v>5.9</v>
          </cell>
        </row>
        <row r="969">
          <cell r="A969">
            <v>92041</v>
          </cell>
          <cell r="B969" t="str">
            <v>DISTRIBUIDOR DE AGREGADOS REBOCAVEL, CAPACIDADE 1,9 M³, LARGURA DE TRABALHO 3,66 M - JUROS. AF_11/2015</v>
          </cell>
          <cell r="C969" t="str">
            <v>H</v>
          </cell>
          <cell r="D969">
            <v>0.62</v>
          </cell>
        </row>
        <row r="970">
          <cell r="A970">
            <v>92042</v>
          </cell>
          <cell r="B970" t="str">
            <v>DISTRIBUIDOR DE AGREGADOS REBOCAVEL, CAPACIDADE 1,9 M³, LARGURA DE TRABALHO 3,66 M - MANUTENÇÃO. AF_11/2015</v>
          </cell>
          <cell r="C970" t="str">
            <v>H</v>
          </cell>
          <cell r="D970">
            <v>4.92</v>
          </cell>
        </row>
        <row r="971">
          <cell r="A971">
            <v>92101</v>
          </cell>
          <cell r="B971" t="str">
            <v>CAMINHÃO PARA EQUIPAMENTO DE LIMPEZA A SUCÇÃO COM CAMINHÃO TRUCADO DE PESO BRUTO TOTAL 23000 KG, CARGA ÚTIL MÁXIMA 15935 KG, DISTÂNCIA ENTRE EIXOS 4,80 M, POTÊNCIA 230 CV, INCLUSIVE LIMPADORA A SUCÇÃO, TANQUE 12000 L - DEPRECIAÇÃO. AF_11/2015</v>
          </cell>
          <cell r="C971" t="str">
            <v>H</v>
          </cell>
          <cell r="D971">
            <v>21.85</v>
          </cell>
        </row>
        <row r="972">
          <cell r="A972">
            <v>92102</v>
          </cell>
          <cell r="B972" t="str">
            <v>CAMINHÃO PARA EQUIPAMENTO DE LIMPEZA A SUCÇÃO COM CAMINHÃO TRUCADO DE PESO BRUTO TOTAL 23000 KG, CARGA ÚTIL MÁXIMA 15935 KG, DISTÂNCIA ENTRE EIXOS 4,80 M, POTÊNCIA 230 CV, INCLUSIVE LIMPADORA A SUCÇÃO, TANQUE 12000 L - JUROS. AF_11/2015</v>
          </cell>
          <cell r="C972" t="str">
            <v>H</v>
          </cell>
          <cell r="D972">
            <v>4.58</v>
          </cell>
        </row>
        <row r="973">
          <cell r="A973">
            <v>92103</v>
          </cell>
          <cell r="B973" t="str">
            <v>CAMINHÃO PARA EQUIPAMENTO DE LIMPEZA A SUCÇÃO COM CAMINHÃO TRUCADO DE PESO BRUTO TOTAL 23000 KG, CARGA ÚTIL MÁXIMA 15935 KG, DISTÂNCIA ENTRE EIXOS 4,80 M, POTÊNCIA 230 CV, INCLUSIVE LIMPADORA A SUCÇÃO, TANQUE 12000 L - IMPOSTOS E SEGUROS. AF_11/2015</v>
          </cell>
          <cell r="C973" t="str">
            <v>H</v>
          </cell>
          <cell r="D973">
            <v>1.77</v>
          </cell>
        </row>
        <row r="974">
          <cell r="A974">
            <v>92104</v>
          </cell>
          <cell r="B974" t="str">
            <v>CAMINHÃO PARA EQUIPAMENTO DE LIMPEZA A SUCÇÃO COM CAMINHÃO TRUCADO DE PESO BRUTO TOTAL 23000 KG, CARGA ÚTIL MÁXIMA 15935 KG, DISTÂNCIA ENTRE EIXOS 4,80 M, POTÊNCIA 230 CV, INCLUSIVE LIMPADORA A SUCÇÃO, TANQUE 12000 L - MANUTENÇÃO. AF_11/2015</v>
          </cell>
          <cell r="C974" t="str">
            <v>H</v>
          </cell>
          <cell r="D974">
            <v>40.97</v>
          </cell>
        </row>
        <row r="975">
          <cell r="A975">
            <v>92105</v>
          </cell>
          <cell r="B975" t="str">
            <v>CAMINHÃO PARA EQUIPAMENTO DE LIMPEZA A SUCÇÃO COM CAMINHÃO TRUCADO DE PESO BRUTO TOTAL 23000 KG, CARGA ÚTIL MÁX. 15935 KG, DISTÂNCIA ENTRE EIXOS 4,80 M, POTÊNCIA 230 CV, INCLUSIVE LIMPADORA A SUCÇÃO, TANQUE 12000 L - MATERIAIS NA OPERAÇÃO. AF_11/2015</v>
          </cell>
          <cell r="C975" t="str">
            <v>H</v>
          </cell>
          <cell r="D975">
            <v>169.8</v>
          </cell>
        </row>
        <row r="976">
          <cell r="A976">
            <v>92108</v>
          </cell>
          <cell r="B976" t="str">
            <v>PENEIRA ROTATIVA COM MOTOR ELÉTRICO TRIFÁSICO DE 2 CV, CILINDRO DE 1 M X 0,60 M, COM FUROS DE 3,17 MM - DEPRECIAÇÃO. AF_11/2015</v>
          </cell>
          <cell r="C976" t="str">
            <v>H</v>
          </cell>
          <cell r="D976">
            <v>0.93</v>
          </cell>
        </row>
        <row r="977">
          <cell r="A977">
            <v>92109</v>
          </cell>
          <cell r="B977" t="str">
            <v>PENEIRA ROTATIVA COM MOTOR ELÉTRICO TRIFÁSICO DE 2 CV, CILINDRO DE 1 M X 0,60 M, COM FUROS DE 3,17 MM - JUROS. AF_11/2015</v>
          </cell>
          <cell r="C977" t="str">
            <v>H</v>
          </cell>
          <cell r="D977">
            <v>0.11</v>
          </cell>
        </row>
        <row r="978">
          <cell r="A978">
            <v>92110</v>
          </cell>
          <cell r="B978" t="str">
            <v>PENEIRA ROTATIVA COM MOTOR ELÉTRICO TRIFÁSICO DE 2 CV, CILINDRO DE 1 M X 0,60 M, COM FUROS DE 3,17 MM - MANUTENÇÃO. AF_11/2015</v>
          </cell>
          <cell r="C978" t="str">
            <v>H</v>
          </cell>
          <cell r="D978">
            <v>0.73</v>
          </cell>
        </row>
        <row r="979">
          <cell r="A979">
            <v>92111</v>
          </cell>
          <cell r="B979" t="str">
            <v>PENEIRA ROTATIVA COM MOTOR ELÉTRICO TRIFÁSICO DE 2 CV, CILINDRO DE 1 M X 0,60 M, COM FUROS DE 3,17 MM - MATERIAIS NA OPERAÇÃO. AF_11/2015</v>
          </cell>
          <cell r="C979" t="str">
            <v>H</v>
          </cell>
          <cell r="D979">
            <v>0.85</v>
          </cell>
        </row>
        <row r="980">
          <cell r="A980">
            <v>92114</v>
          </cell>
          <cell r="B980" t="str">
            <v>DOSADOR DE AREIA, CAPACIDADE DE 26 LITROS - DEPRECIAÇÃO. AF_11/2015</v>
          </cell>
          <cell r="C980" t="str">
            <v>H</v>
          </cell>
          <cell r="D980">
            <v>0.1</v>
          </cell>
        </row>
        <row r="981">
          <cell r="A981">
            <v>92115</v>
          </cell>
          <cell r="B981" t="str">
            <v>DOSADOR DE AREIA, CAPACIDADE DE 26 LITROS - JUROS. AF_11/2015</v>
          </cell>
          <cell r="C981" t="str">
            <v>H</v>
          </cell>
          <cell r="D981">
            <v>0.01</v>
          </cell>
        </row>
        <row r="982">
          <cell r="A982">
            <v>92116</v>
          </cell>
          <cell r="B982" t="str">
            <v>DOSADOR DE AREIA, CAPACIDADE DE 26 LITROS - MANUTENÇÃO. AF_11/2015</v>
          </cell>
          <cell r="C982" t="str">
            <v>H</v>
          </cell>
          <cell r="D982">
            <v>0.13</v>
          </cell>
        </row>
        <row r="983">
          <cell r="A983">
            <v>92133</v>
          </cell>
          <cell r="B983" t="str">
            <v>CAMINHONETE COM MOTOR A DIESEL, POTÊNCIA 180 CV, CABINE DUPLA, 4X4 - DEPRECIAÇÃO. AF_11/2015</v>
          </cell>
          <cell r="C983" t="str">
            <v>H</v>
          </cell>
          <cell r="D983">
            <v>11.15</v>
          </cell>
        </row>
        <row r="984">
          <cell r="A984">
            <v>92134</v>
          </cell>
          <cell r="B984" t="str">
            <v>CAMINHONETE COM MOTOR A DIESEL, POTÊNCIA 180 CV, CABINE DUPLA, 4X4 - JUROS. AF_11/2015</v>
          </cell>
          <cell r="C984" t="str">
            <v>H</v>
          </cell>
          <cell r="D984">
            <v>1.76</v>
          </cell>
        </row>
        <row r="985">
          <cell r="A985">
            <v>92135</v>
          </cell>
          <cell r="B985" t="str">
            <v>CAMINHONETE COM MOTOR A DIESEL, POTÊNCIA 180 CV, CABINE DUPLA, 4X4 - IMPOSTOS E SEGUROS. AF_11/2015</v>
          </cell>
          <cell r="C985" t="str">
            <v>H</v>
          </cell>
          <cell r="D985">
            <v>0.69</v>
          </cell>
        </row>
        <row r="986">
          <cell r="A986">
            <v>92136</v>
          </cell>
          <cell r="B986" t="str">
            <v>CAMINHONETE COM MOTOR A DIESEL, POTÊNCIA 180 CV, CABINE DUPLA, 4X4 - MANUTENÇÃO. AF_11/2015</v>
          </cell>
          <cell r="C986" t="str">
            <v>H</v>
          </cell>
          <cell r="D986">
            <v>13.94</v>
          </cell>
        </row>
        <row r="987">
          <cell r="A987">
            <v>92137</v>
          </cell>
          <cell r="B987" t="str">
            <v>CAMINHONETE COM MOTOR A DIESEL, POTÊNCIA 180 CV, CABINE DUPLA, 4X4 - MATERIAIS NA OPERAÇÃO. AF_11/2015</v>
          </cell>
          <cell r="C987" t="str">
            <v>H</v>
          </cell>
          <cell r="D987">
            <v>34.950000000000003</v>
          </cell>
        </row>
        <row r="988">
          <cell r="A988">
            <v>92140</v>
          </cell>
          <cell r="B988" t="str">
            <v>CAMINHONETE CABINE SIMPLES COM MOTOR 1.6 FLEX, CÂMBIO MANUAL, POTÊNCIA 101/104 CV, 2 PORTAS - DEPRECIAÇÃO. AF_11/2015</v>
          </cell>
          <cell r="C988" t="str">
            <v>H</v>
          </cell>
          <cell r="D988">
            <v>3.4</v>
          </cell>
        </row>
        <row r="989">
          <cell r="A989">
            <v>92141</v>
          </cell>
          <cell r="B989" t="str">
            <v>CAMINHONETE CABINE SIMPLES COM MOTOR 1.6 FLEX, CÂMBIO MANUAL, POTÊNCIA 101/104 CV, 2 PORTAS - JUROS. AF_11/2015</v>
          </cell>
          <cell r="C989" t="str">
            <v>H</v>
          </cell>
          <cell r="D989">
            <v>0.53</v>
          </cell>
        </row>
        <row r="990">
          <cell r="A990">
            <v>92142</v>
          </cell>
          <cell r="B990" t="str">
            <v>CAMINHONETE CABINE SIMPLES COM MOTOR 1.6 FLEX, CÂMBIO MANUAL, POTÊNCIA 101/104 CV, 2 PORTAS - IMPOSTOS E SEGUROS. AF_11/2015</v>
          </cell>
          <cell r="C990" t="str">
            <v>H</v>
          </cell>
          <cell r="D990">
            <v>0.21</v>
          </cell>
        </row>
        <row r="991">
          <cell r="A991">
            <v>92143</v>
          </cell>
          <cell r="B991" t="str">
            <v>CAMINHONETE CABINE SIMPLES COM MOTOR 1.6 FLEX, CÂMBIO MANUAL, POTÊNCIA 101/104 CV, 2 PORTAS - MANUTENÇÃO. AF_11/2015</v>
          </cell>
          <cell r="C991" t="str">
            <v>H</v>
          </cell>
          <cell r="D991">
            <v>4.25</v>
          </cell>
        </row>
        <row r="992">
          <cell r="A992">
            <v>92144</v>
          </cell>
          <cell r="B992" t="str">
            <v>CAMINHONETE CABINE SIMPLES COM MOTOR 1.6 FLEX, CÂMBIO MANUAL, POTÊNCIA 101/104 CV, 2 PORTAS - MATERIAIS NA OPERAÇÃO. AF_11/2015</v>
          </cell>
          <cell r="C992" t="str">
            <v>H</v>
          </cell>
          <cell r="D992">
            <v>42.74</v>
          </cell>
        </row>
        <row r="993">
          <cell r="A993">
            <v>92237</v>
          </cell>
          <cell r="B993" t="str">
            <v>CAMINHÃO DE TRANSPORTE DE MATERIAL ASFÁLTICO 20.000 L, COM CAVALO MECÂNICO DE CAPACIDADE MÁXIMA DE TRAÇÃO COMBINADO DE 45.000 KG, POTÊNCIA 330 CV, INCLUSIVE TANQUE DE ASFALTO COM MAÇARICO - DEPRECIAÇÃO. AF_12/2015</v>
          </cell>
          <cell r="C993" t="str">
            <v>H</v>
          </cell>
          <cell r="D993">
            <v>22.91</v>
          </cell>
        </row>
        <row r="994">
          <cell r="A994">
            <v>92238</v>
          </cell>
          <cell r="B994" t="str">
            <v>CAMINHÃO DE TRANSPORTE DE MATERIAL ASFÁLTICO 20.000 L, COM CAVALO MECÂNICO DE CAPACIDADE MÁXIMA DE TRAÇÃO COMBINADO DE 45.000 KG, POTÊNCIA 330 CV, INCLUSIVE TANQUE DE ASFALTO COM MAÇARICO - JUROS. AF_12/2015</v>
          </cell>
          <cell r="C994" t="str">
            <v>H</v>
          </cell>
          <cell r="D994">
            <v>4.8</v>
          </cell>
        </row>
        <row r="995">
          <cell r="A995">
            <v>92239</v>
          </cell>
          <cell r="B995" t="str">
            <v>CAMINHÃO DE TRANSPORTE DE MATERIAL ASFÁLTICO 20.000 L, COM CAVALO MECÂNICO DE CAPACIDADE MÁXIMA DE TRAÇÃO COMBINADO DE 45.000 KG, POTÊNCIA 330 CV, INCLUSIVE TANQUE DE ASFALTO COM MAÇARICO - IMPOSTOS E SEGUROS. AF_12/2015</v>
          </cell>
          <cell r="C995" t="str">
            <v>H</v>
          </cell>
          <cell r="D995">
            <v>1.86</v>
          </cell>
        </row>
        <row r="996">
          <cell r="A996">
            <v>92240</v>
          </cell>
          <cell r="B996" t="str">
            <v>CAMINHÃO DE TRANSPORTE DE MATERIAL ASFÁLTICO 20.000 L, COM CAVALO MECÂNICO DE CAPACIDADE MÁXIMA DE TRAÇÃO COMBINADO DE 45.000 KG, POTÊNCIA 330 CV, INCLUSIVE TANQUE DE ASFALTO COM MAÇARICO - MANUTENÇÃO. AF_12/2015</v>
          </cell>
          <cell r="C996" t="str">
            <v>H</v>
          </cell>
          <cell r="D996">
            <v>42.95</v>
          </cell>
        </row>
        <row r="997">
          <cell r="A997">
            <v>92241</v>
          </cell>
          <cell r="B997" t="str">
            <v>CAMINHÃO DE TRANSPORTE DE MATERIAL ASFÁLTICO 20.000 L, COM CAVALO MECÂNICO DE CAPACIDADE MÁXIMA DE TRAÇÃO COMBINADO DE 45.000 KG, POTÊNCIA 330 CV, INCLUSIVE TANQUE DE ASFALTO COM MAÇARICO - MATERIAIS NA OPERAÇÃO. AF_12/2015</v>
          </cell>
          <cell r="C997" t="str">
            <v>H</v>
          </cell>
          <cell r="D997">
            <v>243.67</v>
          </cell>
        </row>
        <row r="998">
          <cell r="A998">
            <v>92712</v>
          </cell>
          <cell r="B998" t="str">
            <v>APARELHO PARA CORTE E SOLDA OXI-ACETILENO SOBRE RODAS, INCLUSIVE CILINDROS E MAÇARICOS - DEPRECIAÇÃO. AF_12/2015</v>
          </cell>
          <cell r="C998" t="str">
            <v>H</v>
          </cell>
          <cell r="D998">
            <v>0.19</v>
          </cell>
        </row>
        <row r="999">
          <cell r="A999">
            <v>92713</v>
          </cell>
          <cell r="B999" t="str">
            <v>APARELHO PARA CORTE E SOLDA OXI-ACETILENO SOBRE RODAS, INCLUSIVE CILINDROS E MAÇARICOS - JUROS. AF_12/2015</v>
          </cell>
          <cell r="C999" t="str">
            <v>H</v>
          </cell>
          <cell r="D999">
            <v>0.02</v>
          </cell>
        </row>
        <row r="1000">
          <cell r="A1000">
            <v>92714</v>
          </cell>
          <cell r="B1000" t="str">
            <v>APARELHO PARA CORTE E SOLDA OXI-ACETILENO SOBRE RODAS, INCLUSIVE CILINDROS E MAÇARICOS - MANUTENÇÃO. AF_12/2015</v>
          </cell>
          <cell r="C1000" t="str">
            <v>H</v>
          </cell>
          <cell r="D1000">
            <v>0.24</v>
          </cell>
        </row>
        <row r="1001">
          <cell r="A1001">
            <v>92715</v>
          </cell>
          <cell r="B1001" t="str">
            <v>APARELHO PARA CORTE E SOLDA OXI-ACETILENO SOBRE RODAS, INCLUSIVE CILINDROS E MAÇARICOS - MATERIAIS NA OPERAÇÃO. AF_12/2015</v>
          </cell>
          <cell r="C1001" t="str">
            <v>H</v>
          </cell>
          <cell r="D1001">
            <v>20.47</v>
          </cell>
        </row>
        <row r="1002">
          <cell r="A1002">
            <v>92956</v>
          </cell>
          <cell r="B1002" t="str">
            <v>MÁQUINA EXTRUSORA DE CONCRETO PARA GUIAS E SARJETAS, MOTOR A DIESEL, POTÊNCIA 14 CV - DEPRECIAÇÃO. AF_12/2015</v>
          </cell>
          <cell r="C1002" t="str">
            <v>H</v>
          </cell>
          <cell r="D1002">
            <v>4.51</v>
          </cell>
        </row>
        <row r="1003">
          <cell r="A1003">
            <v>92957</v>
          </cell>
          <cell r="B1003" t="str">
            <v>MÁQUINA EXTRUSORA DE CONCRETO PARA GUIAS E SARJETAS, MOTOR A DIESEL, POTÊNCIA 14 CV - JUROS. AF_12/2015</v>
          </cell>
          <cell r="C1003" t="str">
            <v>H</v>
          </cell>
          <cell r="D1003">
            <v>0.53</v>
          </cell>
        </row>
        <row r="1004">
          <cell r="A1004">
            <v>92958</v>
          </cell>
          <cell r="B1004" t="str">
            <v>MÁQUINA EXTRUSORA DE CONCRETO PARA GUIAS E SARJETAS, MOTOR A DIESEL, POTÊNCIA 14 CV - MANUTENÇÃO. AF_12/2015</v>
          </cell>
          <cell r="C1004" t="str">
            <v>H</v>
          </cell>
          <cell r="D1004">
            <v>4.93</v>
          </cell>
        </row>
        <row r="1005">
          <cell r="A1005">
            <v>92959</v>
          </cell>
          <cell r="B1005" t="str">
            <v>MÁQUINA EXTRUSORA DE CONCRETO PARA GUIAS E SARJETAS, MOTOR A DIESEL, POTÊNCIA 14 CV - MATERIAIS NA OPERAÇÃO. AF_12/2015</v>
          </cell>
          <cell r="C1005" t="str">
            <v>H</v>
          </cell>
          <cell r="D1005">
            <v>8.18</v>
          </cell>
        </row>
        <row r="1006">
          <cell r="A1006">
            <v>92963</v>
          </cell>
          <cell r="B1006" t="str">
            <v>MARTELO PERFURADOR PNEUMÁTICO MANUAL, HASTE 25 X 75 MM, 21 KG - DEPRECIAÇÃO. AF_12/2015</v>
          </cell>
          <cell r="C1006" t="str">
            <v>H</v>
          </cell>
          <cell r="D1006">
            <v>1.17</v>
          </cell>
        </row>
        <row r="1007">
          <cell r="A1007">
            <v>92964</v>
          </cell>
          <cell r="B1007" t="str">
            <v>MARTELO PERFURADOR PNEUMÁTICO MANUAL, HASTE 25 X 75 MM, 21 KG - JUROS. AF_12/2015</v>
          </cell>
          <cell r="C1007" t="str">
            <v>H</v>
          </cell>
          <cell r="D1007">
            <v>0.13</v>
          </cell>
        </row>
        <row r="1008">
          <cell r="A1008">
            <v>92965</v>
          </cell>
          <cell r="B1008" t="str">
            <v>MARTELO PERFURADOR PNEUMÁTICO MANUAL, HASTE 25 X 75 MM, 21 KG - MANUTENÇÃO. AF_12/2015</v>
          </cell>
          <cell r="C1008" t="str">
            <v>H</v>
          </cell>
          <cell r="D1008">
            <v>1.46</v>
          </cell>
        </row>
        <row r="1009">
          <cell r="A1009">
            <v>93220</v>
          </cell>
          <cell r="B1009" t="str">
            <v>PERFURATRIZ COM TORRE METÁLICA PARA EXECUÇÃO DE ESTACA HÉLICE CONTÍNUA, PROFUNDIDADE MÁXIMA DE 32 M, DIÂMETRO MÁXIMO DE 1000 MM, POTÊNCIA INSTALADA DE 350 HP, MESA ROTATIVA COM TORQUE MÁXIMO DE 263 KNM - DEPRECIAÇÃO. AF_01/2016</v>
          </cell>
          <cell r="C1009" t="str">
            <v>H</v>
          </cell>
          <cell r="D1009">
            <v>272.52999999999997</v>
          </cell>
        </row>
        <row r="1010">
          <cell r="A1010">
            <v>93221</v>
          </cell>
          <cell r="B1010" t="str">
            <v>PERFURATRIZ COM TORRE METÁLICA PARA EXECUÇÃO DE ESTACA HÉLICE CONTÍNUA, PROFUNDIDADE MÁXIMA DE 32 M, DIÂMETRO MÁXIMO DE 1000 MM, POTÊNCIA INSTALADA DE 350 HP, MESA ROTATIVA COM TORQUE MÁXIMO DE 263 KNM - JUROS. AF_01/2016</v>
          </cell>
          <cell r="C1010" t="str">
            <v>H</v>
          </cell>
          <cell r="D1010">
            <v>37.83</v>
          </cell>
        </row>
        <row r="1011">
          <cell r="A1011">
            <v>93222</v>
          </cell>
          <cell r="B1011" t="str">
            <v>PERFURATRIZ COM TORRE METÁLICA PARA EXECUÇÃO DE ESTACA HÉLICE CONTÍNUA, PROFUNDIDADE MÁXIMA DE 32 M, DIÂMETRO MÁXIMO DE 1000 MM, POTÊNCIA INSTALADA DE 350 HP, MESA ROTATIVA COM TORQUE MÁXIMO DE 263 KNM - MANUTENÇÃO. AF_01/2016</v>
          </cell>
          <cell r="C1011" t="str">
            <v>H</v>
          </cell>
          <cell r="D1011">
            <v>341.04</v>
          </cell>
        </row>
        <row r="1012">
          <cell r="A1012">
            <v>93223</v>
          </cell>
          <cell r="B1012" t="str">
            <v>PERFURATRIZ COM TORRE METÁLICA PARA EXECUÇÃO DE ESTACA HÉLICE CONTÍNUA, PROFUNDIDADE MÁXIMA DE 32 M, DIÂMETRO MÁXIMO DE 1000 MM, POTÊNCIA INSTALADA DE 350 HP, MESA ROTATIVA COM TORQUE MÁXIMO DE 263 KNM  MATERIAIS NA OPERAÇÃO. AF_01/2016</v>
          </cell>
          <cell r="C1012" t="str">
            <v>H</v>
          </cell>
          <cell r="D1012">
            <v>137.91</v>
          </cell>
        </row>
        <row r="1013">
          <cell r="A1013">
            <v>93229</v>
          </cell>
          <cell r="B1013" t="str">
            <v>BETONEIRA CAPACIDADE NOMINAL 400 L, CAPACIDADE DE MISTURA 310 L, MOTOR A GASOLINA POTÊNCIA 5,5 HP, SEM CARREGADOR - DEPRECIAÇÃO. AF_02/2016</v>
          </cell>
          <cell r="C1013" t="str">
            <v>H</v>
          </cell>
          <cell r="D1013">
            <v>0.4</v>
          </cell>
        </row>
        <row r="1014">
          <cell r="A1014">
            <v>93230</v>
          </cell>
          <cell r="B1014" t="str">
            <v>BETONEIRA CAPACIDADE NOMINAL 400 L, CAPACIDADE DE MISTURA 310 L, MOTOR A GASOLINA POTÊNCIA 5,5 HP, SEM CARREGADOR - JUROS. AF_02/2016</v>
          </cell>
          <cell r="C1014" t="str">
            <v>H</v>
          </cell>
          <cell r="D1014">
            <v>0.04</v>
          </cell>
        </row>
        <row r="1015">
          <cell r="A1015">
            <v>93231</v>
          </cell>
          <cell r="B1015" t="str">
            <v>BETONEIRA CAPACIDADE NOMINAL 400 L, CAPACIDADE DE MISTURA 310 L, MOTOR A GASOLINA POTÊNCIA 5,5 HP, SEM CARREGADOR - MANUTENÇÃO. AF_02/2016</v>
          </cell>
          <cell r="C1015" t="str">
            <v>H</v>
          </cell>
          <cell r="D1015">
            <v>0.37</v>
          </cell>
        </row>
        <row r="1016">
          <cell r="A1016">
            <v>93232</v>
          </cell>
          <cell r="B1016" t="str">
            <v>BETONEIRA CAPACIDADE NOMINAL 400 L, CAPACIDADE DE MISTURA 310 L, MOTOR A GASOLINA POTÊNCIA 5,5 HP, SEM CARREGADOR - MATERIAIS NA OPERAÇÃO. AF_02/2016</v>
          </cell>
          <cell r="C1016" t="str">
            <v>H</v>
          </cell>
          <cell r="D1016">
            <v>9.1999999999999993</v>
          </cell>
        </row>
        <row r="1017">
          <cell r="A1017">
            <v>93235</v>
          </cell>
          <cell r="B1017" t="str">
            <v>GRUPO GERADOR ESTACIONÁRIO, MOTOR DIESEL POTÊNCIA 170 KVA - JUROS. AF_02/2016</v>
          </cell>
          <cell r="C1017" t="str">
            <v>H</v>
          </cell>
          <cell r="D1017">
            <v>0.88</v>
          </cell>
        </row>
        <row r="1018">
          <cell r="A1018">
            <v>93238</v>
          </cell>
          <cell r="B1018" t="str">
            <v>ROLO COMPACTADOR VIBRATÓRIO REBOCÁVEL, CILINDRO DE AÇO LISO, POTÊNCIA DE TRAÇÃO DE 65 CV, PESO 4,7 T, IMPACTO DINÂMICO 18,3 T, LARGURA DE TRABALHO 1,67 M - JUROS. AF_02/2016</v>
          </cell>
          <cell r="C1018" t="str">
            <v>H</v>
          </cell>
          <cell r="D1018">
            <v>1.17</v>
          </cell>
        </row>
        <row r="1019">
          <cell r="A1019">
            <v>93239</v>
          </cell>
          <cell r="B1019" t="str">
            <v>ROLO COMPACTADOR VIBRATÓRIO PÉ DE CARNEIRO, OPERADO POR CONTROLE REMOTO, POTÊNCIA 12,5 KW, PESO OPERACIONAL 1,675 T, LARGURA DE TRABALHO 0,85 M - JUROS. AF_02/2016</v>
          </cell>
          <cell r="C1019" t="str">
            <v>H</v>
          </cell>
          <cell r="D1019">
            <v>5.3</v>
          </cell>
        </row>
        <row r="1020">
          <cell r="A1020">
            <v>93240</v>
          </cell>
          <cell r="B1020" t="str">
            <v>ROLO COMPACTADOR VIBRATÓRIO PÉ DE CARNEIRO, OPERADO POR CONTROLE REMOTO, POTÊNCIA 12,5 KW, PESO OPERACIONAL 1,675 T, LARGURA DE TRABALHO 0,85 M - MATERIAIS NA OPERAÇÃO. AF_02/2016</v>
          </cell>
          <cell r="C1020" t="str">
            <v>H</v>
          </cell>
          <cell r="D1020">
            <v>10.56</v>
          </cell>
        </row>
        <row r="1021">
          <cell r="A1021">
            <v>93267</v>
          </cell>
          <cell r="B1021" t="str">
            <v>GRUA ASCENCIONAL, LANÇA DE 30 M, CAPACIDADE DE 1,0 T A 30 M, ALTURA ATÉ 39 M  DEPRECIAÇÃO. AF_03/2016</v>
          </cell>
          <cell r="C1021" t="str">
            <v>H</v>
          </cell>
          <cell r="D1021">
            <v>38.85</v>
          </cell>
        </row>
        <row r="1022">
          <cell r="A1022">
            <v>93269</v>
          </cell>
          <cell r="B1022" t="str">
            <v>GRUA ASCENCIONAL, LANÇA DE 30 M, CAPACIDADE DE 1,0 T A 30 M, ALTURA ATÉ 39 M   JUROS. AF_03/2016</v>
          </cell>
          <cell r="C1022" t="str">
            <v>H</v>
          </cell>
          <cell r="D1022">
            <v>4.6100000000000003</v>
          </cell>
        </row>
        <row r="1023">
          <cell r="A1023">
            <v>93270</v>
          </cell>
          <cell r="B1023" t="str">
            <v>GRUA ASCENCIONAL, LANÇA DE 30 M, CAPACIDADE DE 1,0 T A 30 M, ALTURA ATÉ 39 M   MANUTENÇÃO. AF_03/2016</v>
          </cell>
          <cell r="C1023" t="str">
            <v>H</v>
          </cell>
          <cell r="D1023">
            <v>42.49</v>
          </cell>
        </row>
        <row r="1024">
          <cell r="A1024">
            <v>93271</v>
          </cell>
          <cell r="B1024" t="str">
            <v>GRUA ASCENCIONAL, LANÇA DE 30 M, CAPACIDADE DE 1,0 T A 30 M, ALTURA ATÉ 39 M   MATERIAIS NA OPERAÇÃO. AF_03/2016</v>
          </cell>
          <cell r="C1024" t="str">
            <v>H</v>
          </cell>
          <cell r="D1024">
            <v>6.35</v>
          </cell>
        </row>
        <row r="1025">
          <cell r="A1025">
            <v>93277</v>
          </cell>
          <cell r="B1025" t="str">
            <v>GUINCHO ELÉTRICO DE COLUNA, CAPACIDADE 400 KG, COM MOTO FREIO, MOTOR TRIFÁSICO DE 1,25 CV - DEPRECIAÇÃO. AF_03/2016</v>
          </cell>
          <cell r="C1025" t="str">
            <v>H</v>
          </cell>
          <cell r="D1025">
            <v>0.3</v>
          </cell>
        </row>
        <row r="1026">
          <cell r="A1026">
            <v>93278</v>
          </cell>
          <cell r="B1026" t="str">
            <v>GUINCHO ELÉTRICO DE COLUNA, CAPACIDADE 400 KG, COM MOTO FREIO, MOTOR TRIFÁSICO DE 1,25 CV - JUROS. AF_03/2016</v>
          </cell>
          <cell r="C1026" t="str">
            <v>H</v>
          </cell>
          <cell r="D1026">
            <v>0.03</v>
          </cell>
        </row>
        <row r="1027">
          <cell r="A1027">
            <v>93279</v>
          </cell>
          <cell r="B1027" t="str">
            <v>GUINCHO ELÉTRICO DE COLUNA, CAPACIDADE 400 KG, COM MOTO FREIO, MOTOR TRIFÁSICO DE 1,25 CV - MANUTENÇÃO. AF_03/2016</v>
          </cell>
          <cell r="C1027" t="str">
            <v>H</v>
          </cell>
          <cell r="D1027">
            <v>0.28000000000000003</v>
          </cell>
        </row>
        <row r="1028">
          <cell r="A1028">
            <v>93280</v>
          </cell>
          <cell r="B1028" t="str">
            <v>GUINCHO ELÉTRICO DE COLUNA, CAPACIDADE 400 KG, COM MOTO FREIO, MOTOR TRIFÁSICO DE 1,25 CV - MATERIAIS NA OPERAÇÃO. AF_03/2016</v>
          </cell>
          <cell r="C1028" t="str">
            <v>H</v>
          </cell>
          <cell r="D1028">
            <v>0.53</v>
          </cell>
        </row>
        <row r="1029">
          <cell r="A1029">
            <v>93283</v>
          </cell>
          <cell r="B1029" t="str">
            <v>GUINDASTE HIDRÁULICO AUTOPROPELIDO, COM LANÇA TELESCÓPICA 40 M, CAPACIDADE MÁXIMA 60 T, POTÊNCIA 260 KW - DEPRECIAÇÃO. AF_03/2016</v>
          </cell>
          <cell r="C1029" t="str">
            <v>H</v>
          </cell>
          <cell r="D1029">
            <v>81.650000000000006</v>
          </cell>
        </row>
        <row r="1030">
          <cell r="A1030">
            <v>93284</v>
          </cell>
          <cell r="B1030" t="str">
            <v>GUINDASTE HIDRÁULICO AUTOPROPELIDO, COM LANÇA TELESCÓPICA 40 M, CAPACIDADE MÁXIMA 60 T, POTÊNCIA 260 KW - JUROS. AF_03/2016</v>
          </cell>
          <cell r="C1030" t="str">
            <v>H</v>
          </cell>
          <cell r="D1030">
            <v>15.51</v>
          </cell>
        </row>
        <row r="1031">
          <cell r="A1031">
            <v>93285</v>
          </cell>
          <cell r="B1031" t="str">
            <v>GUINDASTE HIDRÁULICO AUTOPROPELIDO, COM LANÇA TELESCÓPICA 40 M, CAPACIDADE MÁXIMA 60 T, POTÊNCIA 260 KW - MANUTENÇÃO. AF_03/2016</v>
          </cell>
          <cell r="C1031" t="str">
            <v>H</v>
          </cell>
          <cell r="D1031">
            <v>131.25</v>
          </cell>
        </row>
        <row r="1032">
          <cell r="A1032">
            <v>93286</v>
          </cell>
          <cell r="B1032" t="str">
            <v>GUINDASTE HIDRÁULICO AUTOPROPELIDO, COM LANÇA TELESCÓPICA 40 M, CAPACIDADE MÁXIMA 60 T, POTÊNCIA 260 KW - MATERIAIS NA OPERAÇÃO. AF_03/2016</v>
          </cell>
          <cell r="C1032" t="str">
            <v>H</v>
          </cell>
          <cell r="D1032">
            <v>150.28</v>
          </cell>
        </row>
        <row r="1033">
          <cell r="A1033">
            <v>93296</v>
          </cell>
          <cell r="B1033" t="str">
            <v>GUINDASTE HIDRÁULICO AUTOPROPELIDO, COM LANÇA TELESCÓPICA 40 M, CAPACIDADE MÁXIMA 60 T, POTÊNCIA 260 KW - IMPOSTOS E SEGUROS. AF_03/2016</v>
          </cell>
          <cell r="C1033" t="str">
            <v>H</v>
          </cell>
          <cell r="D1033">
            <v>5.71</v>
          </cell>
        </row>
        <row r="1034">
          <cell r="A1034">
            <v>93397</v>
          </cell>
          <cell r="B1034" t="str">
            <v>GUINDAUTO HIDRÁULICO, CAPACIDADE MÁXIMA DE CARGA 3300 KG, MOMENTO MÁXIMO DE CARGA 5,8 TM, ALCANCE MÁXIMO HORIZONTAL 7,60 M, INCLUSIVE CAMINHÃO TOCO PBT 16.000 KG, POTÊNCIA DE 189 CV - DEPRECIAÇÃO. AF_03/2016</v>
          </cell>
          <cell r="C1034" t="str">
            <v>H</v>
          </cell>
          <cell r="D1034">
            <v>13.96</v>
          </cell>
        </row>
        <row r="1035">
          <cell r="A1035">
            <v>93398</v>
          </cell>
          <cell r="B1035" t="str">
            <v>GUINDAUTO HIDRÁULICO, CAPACIDADE MÁXIMA DE CARGA 3300 KG, MOMENTO MÁXIMO DE CARGA 5,8 TM, ALCANCE MÁXIMO HORIZONTAL 7,60 M, INCLUSIVE CAMINHÃO TOCO PBT 16.000 KG, POTÊNCIA DE 189 CV - JUROS. AF_03/2016</v>
          </cell>
          <cell r="C1035" t="str">
            <v>H</v>
          </cell>
          <cell r="D1035">
            <v>2.92</v>
          </cell>
        </row>
        <row r="1036">
          <cell r="A1036">
            <v>93399</v>
          </cell>
          <cell r="B1036" t="str">
            <v>GUINDAUTO HIDRÁULICO, CAPACIDADE MÁXIMA DE CARGA 3300 KG, MOMENTO MÁXIMO DE CARGA 5,8 TM, ALCANCE MÁXIMO HORIZONTAL 7,60 M, INCLUSIVE CAMINHÃO TOCO PBT 16.000 KG, POTÊNCIA DE 189 CV  IMPOSTOS E SEGUROS. AF_03/2016</v>
          </cell>
          <cell r="C1036" t="str">
            <v>H</v>
          </cell>
          <cell r="D1036">
            <v>1.1299999999999999</v>
          </cell>
        </row>
        <row r="1037">
          <cell r="A1037">
            <v>93400</v>
          </cell>
          <cell r="B1037" t="str">
            <v>GUINDAUTO HIDRÁULICO, CAPACIDADE MÁXIMA DE CARGA 3300 KG, MOMENTO MÁXIMO DE CARGA 5,8 TM, ALCANCE MÁXIMO HORIZONTAL 7,60 M, INCLUSIVE CAMINHÃO TOCO PBT 16.000 KG, POTÊNCIA DE 189 CV - MANUTENÇÃO. AF_03/2016</v>
          </cell>
          <cell r="C1037" t="str">
            <v>H</v>
          </cell>
          <cell r="D1037">
            <v>26.17</v>
          </cell>
        </row>
        <row r="1038">
          <cell r="A1038">
            <v>93401</v>
          </cell>
          <cell r="B1038" t="str">
            <v>GUINDAUTO HIDRÁULICO, CAPACIDADE MÁXIMA DE CARGA 3300 KG, MOMENTO MÁXIMO DE CARGA 5,8 TM, ALCANCE MÁXIMO HORIZONTAL 7,60 M, INCLUSIVE CAMINHÃO TOCO PBT 16.000 KG, POTÊNCIA DE 189 CV - MATERIAIS NA OPERAÇÃO. AF_03/2016</v>
          </cell>
          <cell r="C1038" t="str">
            <v>H</v>
          </cell>
          <cell r="D1038">
            <v>139.55000000000001</v>
          </cell>
        </row>
        <row r="1039">
          <cell r="A1039">
            <v>93404</v>
          </cell>
          <cell r="B1039" t="str">
            <v>MÁQUINA JATO DE PRESSAO PORTÁTIL, CAMARA DE 1 SAIDA, CAPACIDADE 280 L, DIAMETRO 670 MM, BICO DE JATO CURTO VENTURI DE 5/16'' , MANGUEIRA DE 1'' COM COMPRESSOR DE AR REBOCÁVEL 189 PCM E MOTOR DIESEL 63 CV - DEPRECIAÇÃO. AF_03/2016</v>
          </cell>
          <cell r="C1039" t="str">
            <v>H</v>
          </cell>
          <cell r="D1039">
            <v>6.5</v>
          </cell>
        </row>
        <row r="1040">
          <cell r="A1040">
            <v>93405</v>
          </cell>
          <cell r="B1040" t="str">
            <v>MÁQUINA JATO DE PRESSAO PORTÁTIL, CAMARA DE 1 SAIDA, CAPACIDADE 280 L, DIAMETRO 670 MM, BICO DE JATO CURTO VENTURI DE 5/16'' , MANGUEIRA DE 1'' COM COMPRESSOR DE AR REBOCÁVEL 189 PCM E MOTOR DIESEL 63 CV - JUROS. AF_03/2016</v>
          </cell>
          <cell r="C1040" t="str">
            <v>H</v>
          </cell>
          <cell r="D1040">
            <v>0.65</v>
          </cell>
        </row>
        <row r="1041">
          <cell r="A1041">
            <v>93406</v>
          </cell>
          <cell r="B1041" t="str">
            <v>MÁQUINA JATO DE PRESSAO PORTÁTIL, CAMARA DE 1 SAIDA, CAPACIDADE 280 L, DIAMETRO 670 MM, BICO DE JATO CURTO VENTURI DE 5/16'' , MANGUEIRA DE 1'' COM COMPRESSOR DE AR REBOCÁVEL 189 PCM E MOTOR DIESEL 63 CV - MANUTENÇÃO. AF_03/2016</v>
          </cell>
          <cell r="C1041" t="str">
            <v>H</v>
          </cell>
          <cell r="D1041">
            <v>8.1300000000000008</v>
          </cell>
        </row>
        <row r="1042">
          <cell r="A1042">
            <v>93407</v>
          </cell>
          <cell r="B1042" t="str">
            <v>MÁQUINA JATO DE PRESSAO PORTÁTIL, CAMARA DE 1 SAIDA, CAPACIDADE 280 L, DIAMETRO 670 MM, BICO DE JATO CURTO VENTURI DE 5/16'' , MANGUEIRA DE 1'' COM COMPRESSOR DE AR REBOCÁVEL 189 PCM E MOTOR DIESEL 63 CV - MATERIAIS NA OPERAÇÃO. AF_03/2016</v>
          </cell>
          <cell r="C1042" t="str">
            <v>H</v>
          </cell>
          <cell r="D1042">
            <v>41.6</v>
          </cell>
        </row>
        <row r="1043">
          <cell r="A1043">
            <v>93411</v>
          </cell>
          <cell r="B1043" t="str">
            <v>GERADOR PORTÁTIL MONOFÁSICO, POTÊNCIA 5500 VA, MOTOR A GASOLINA, POTÊNCIA DO MOTOR 13 CV - DEPRECIAÇÃO. AF_03/2016</v>
          </cell>
          <cell r="C1043" t="str">
            <v>H</v>
          </cell>
          <cell r="D1043">
            <v>0.23</v>
          </cell>
        </row>
        <row r="1044">
          <cell r="A1044">
            <v>93412</v>
          </cell>
          <cell r="B1044" t="str">
            <v>GERADOR PORTÁTIL MONOFÁSICO, POTÊNCIA 5500 VA, MOTOR A GASOLINA, POTÊNCIA DO MOTOR 13 CV - JUROS. AF_03/2016</v>
          </cell>
          <cell r="C1044" t="str">
            <v>H</v>
          </cell>
          <cell r="D1044">
            <v>0.04</v>
          </cell>
        </row>
        <row r="1045">
          <cell r="A1045">
            <v>93413</v>
          </cell>
          <cell r="B1045" t="str">
            <v>GERADOR PORTÁTIL MONOFÁSICO, POTÊNCIA 5500 VA, MOTOR A GASOLINA, POTÊNCIA DO MOTOR 13 CV - MANUTENÇÃO. AF_03/2016</v>
          </cell>
          <cell r="C1045" t="str">
            <v>H</v>
          </cell>
          <cell r="D1045">
            <v>0.21</v>
          </cell>
        </row>
        <row r="1046">
          <cell r="A1046">
            <v>93414</v>
          </cell>
          <cell r="B1046" t="str">
            <v>GERADOR PORTÁTIL MONOFÁSICO, POTÊNCIA 5500 VA, MOTOR A GASOLINA, POTÊNCIA DO MOTOR 13 CV - MATERIAIS NA OPERAÇÃO. AF_03/2016</v>
          </cell>
          <cell r="C1046" t="str">
            <v>H</v>
          </cell>
          <cell r="D1046">
            <v>15.86</v>
          </cell>
        </row>
        <row r="1047">
          <cell r="A1047">
            <v>93417</v>
          </cell>
          <cell r="B1047" t="str">
            <v>GRUPO GERADOR REBOCÁVEL, POTÊNCIA 66 KVA, MOTOR A DIESEL - DEPRECIAÇÃO. AF_03/2016</v>
          </cell>
          <cell r="C1047" t="str">
            <v>H</v>
          </cell>
          <cell r="D1047">
            <v>3.1</v>
          </cell>
        </row>
        <row r="1048">
          <cell r="A1048">
            <v>93418</v>
          </cell>
          <cell r="B1048" t="str">
            <v>GRUPO GERADOR REBOCÁVEL, POTÊNCIA 66 KVA, MOTOR A DIESEL - JUROS. AF_03/2016</v>
          </cell>
          <cell r="C1048" t="str">
            <v>H</v>
          </cell>
          <cell r="D1048">
            <v>0.55000000000000004</v>
          </cell>
        </row>
        <row r="1049">
          <cell r="A1049">
            <v>93419</v>
          </cell>
          <cell r="B1049" t="str">
            <v>GRUPO GERADOR REBOCÁVEL, POTÊNCIA 66 KVA, MOTOR A DIESEL - MANUTENÇÃO. AF_03/2016</v>
          </cell>
          <cell r="C1049" t="str">
            <v>H</v>
          </cell>
          <cell r="D1049">
            <v>2.76</v>
          </cell>
        </row>
        <row r="1050">
          <cell r="A1050">
            <v>93420</v>
          </cell>
          <cell r="B1050" t="str">
            <v>GRUPO GERADOR REBOCÁVEL, POTÊNCIA 66 KVA, MOTOR A DIESEL - MATERIAIS NA OPERAÇÃO. AF_03/2016</v>
          </cell>
          <cell r="C1050" t="str">
            <v>H</v>
          </cell>
          <cell r="D1050">
            <v>59.18</v>
          </cell>
        </row>
        <row r="1051">
          <cell r="A1051">
            <v>93423</v>
          </cell>
          <cell r="B1051" t="str">
            <v>GRUPO GERADOR ESTACIONÁRIO, POTÊNCIA 150 KVA, MOTOR A DIESEL- DEPRECIAÇÃO. AF_03/2016</v>
          </cell>
          <cell r="C1051" t="str">
            <v>H</v>
          </cell>
          <cell r="D1051">
            <v>4.38</v>
          </cell>
        </row>
        <row r="1052">
          <cell r="A1052">
            <v>93424</v>
          </cell>
          <cell r="B1052" t="str">
            <v>GRUPO GERADOR ESTACIONÁRIO, POTÊNCIA 150 KVA, MOTOR A DIESEL- JUROS. AF_03/2016</v>
          </cell>
          <cell r="C1052" t="str">
            <v>H</v>
          </cell>
          <cell r="D1052">
            <v>0.78</v>
          </cell>
        </row>
        <row r="1053">
          <cell r="A1053">
            <v>93425</v>
          </cell>
          <cell r="B1053" t="str">
            <v>GRUPO GERADOR ESTACIONÁRIO, POTÊNCIA 150 KVA, MOTOR A DIESEL- MANUTENÇÃO. AF_03/2016</v>
          </cell>
          <cell r="C1053" t="str">
            <v>H</v>
          </cell>
          <cell r="D1053">
            <v>3.91</v>
          </cell>
        </row>
        <row r="1054">
          <cell r="A1054">
            <v>93426</v>
          </cell>
          <cell r="B1054" t="str">
            <v>GRUPO GERADOR ESTACIONÁRIO, POTÊNCIA 150 KVA, MOTOR A DIESEL- MATERIAIS NA OPERAÇÃO. AF_03/2016</v>
          </cell>
          <cell r="C1054" t="str">
            <v>H</v>
          </cell>
          <cell r="D1054">
            <v>141.44999999999999</v>
          </cell>
        </row>
        <row r="1055">
          <cell r="A1055">
            <v>93429</v>
          </cell>
          <cell r="B1055" t="str">
            <v>USINA DE MISTURA ASFÁLTICA À QUENTE, TIPO CONTRA FLUXO, PROD 40 A 80 TON/HORA - DEPRECIAÇÃO. AF_03/2016</v>
          </cell>
          <cell r="C1055" t="str">
            <v>H</v>
          </cell>
          <cell r="D1055">
            <v>105.69</v>
          </cell>
        </row>
        <row r="1056">
          <cell r="A1056">
            <v>93430</v>
          </cell>
          <cell r="B1056" t="str">
            <v>USINA DE MISTURA ASFÁLTICA À QUENTE, TIPO CONTRA FLUXO, PROD 40 A 80 TON/HORA - JUROS. AF_03/2016</v>
          </cell>
          <cell r="C1056" t="str">
            <v>H</v>
          </cell>
          <cell r="D1056">
            <v>19.02</v>
          </cell>
        </row>
        <row r="1057">
          <cell r="A1057">
            <v>93431</v>
          </cell>
          <cell r="B1057" t="str">
            <v>USINA DE MISTURA ASFÁLTICA À QUENTE, TIPO CONTRA FLUXO, PROD 40 A 80 TON/HORA - MANUTENÇÃO. AF_03/2016</v>
          </cell>
          <cell r="C1057" t="str">
            <v>H</v>
          </cell>
          <cell r="D1057">
            <v>169.9</v>
          </cell>
        </row>
        <row r="1058">
          <cell r="A1058">
            <v>93432</v>
          </cell>
          <cell r="B1058" t="str">
            <v>USINA DE MISTURA ASFÁLTICA À QUENTE, TIPO CONTRA FLUXO, PROD 40 A 80 TON/HORA - MATERIAIS NA OPERAÇÃO. AF_03/2016</v>
          </cell>
          <cell r="C1058" t="str">
            <v>H</v>
          </cell>
          <cell r="D1058">
            <v>2534.4</v>
          </cell>
        </row>
        <row r="1059">
          <cell r="A1059">
            <v>93435</v>
          </cell>
          <cell r="B1059" t="str">
            <v>USINA DE ASFALTO À FRIO, CAPACIDADE DE 40 A 60 TON/HORA, ELÉTRICA POTÊNCIA 30 CV - DEPRECIAÇÃO. AF_03/2016</v>
          </cell>
          <cell r="C1059" t="str">
            <v>H</v>
          </cell>
          <cell r="D1059">
            <v>5.72</v>
          </cell>
        </row>
        <row r="1060">
          <cell r="A1060">
            <v>93436</v>
          </cell>
          <cell r="B1060" t="str">
            <v>USINA DE ASFALTO À FRIO, CAPACIDADE DE 40 A 60 TON/HORA, ELÉTRICA POTÊNCIA 30 CV - JUROS. AF_03/2016</v>
          </cell>
          <cell r="C1060" t="str">
            <v>H</v>
          </cell>
          <cell r="D1060">
            <v>1.2</v>
          </cell>
        </row>
        <row r="1061">
          <cell r="A1061">
            <v>93437</v>
          </cell>
          <cell r="B1061" t="str">
            <v>USINA DE ASFALTO À FRIO, CAPACIDADE DE 40 A 60 TON/HORA, ELÉTRICA POTÊNCIA 30 CV - MANUTENÇÃO. AF_03/2016</v>
          </cell>
          <cell r="C1061" t="str">
            <v>H</v>
          </cell>
          <cell r="D1061">
            <v>10.72</v>
          </cell>
        </row>
        <row r="1062">
          <cell r="A1062">
            <v>93438</v>
          </cell>
          <cell r="B1062" t="str">
            <v>USINA DE ASFALTO À FRIO, CAPACIDADE DE 40 A 60 TON/HORA, ELÉTRICA POTÊNCIA 30 CV - MATERIAIS NA OPERAÇÃO. AF_03/2016</v>
          </cell>
          <cell r="C1062" t="str">
            <v>H</v>
          </cell>
          <cell r="D1062">
            <v>26.19</v>
          </cell>
        </row>
        <row r="1063">
          <cell r="A1063">
            <v>95114</v>
          </cell>
          <cell r="B1063" t="str">
            <v>MARTELETE OU ROMPEDOR PNEUMÁTICO MANUAL, 28 KG, COM SILENCIADOR - DEPRECIAÇÃO. AF_07/2016</v>
          </cell>
          <cell r="C1063" t="str">
            <v>H</v>
          </cell>
          <cell r="D1063">
            <v>1.1299999999999999</v>
          </cell>
        </row>
        <row r="1064">
          <cell r="A1064">
            <v>95115</v>
          </cell>
          <cell r="B1064" t="str">
            <v>MARTELETE OU ROMPEDOR PNEUMÁTICO MANUAL, 28 KG, COM SILENCIADOR - JUROS. AF_07/2016</v>
          </cell>
          <cell r="C1064" t="str">
            <v>H</v>
          </cell>
          <cell r="D1064">
            <v>0.13</v>
          </cell>
        </row>
        <row r="1065">
          <cell r="A1065">
            <v>95116</v>
          </cell>
          <cell r="B1065" t="str">
            <v>USINA DE CONCRETO FIXA, CAPACIDADE NOMINAL DE 90 A 120 M3/H, SEM SILO - DEPRECIAÇÃO. AF_07/2016</v>
          </cell>
          <cell r="C1065" t="str">
            <v>H</v>
          </cell>
          <cell r="D1065">
            <v>31.99</v>
          </cell>
        </row>
        <row r="1066">
          <cell r="A1066">
            <v>95117</v>
          </cell>
          <cell r="B1066" t="str">
            <v>USINA DE CONCRETO FIXA, CAPACIDADE NOMINAL DE 90 A 120 M3/H, SEM SILO - JUROS. AF_07/2016</v>
          </cell>
          <cell r="C1066" t="str">
            <v>H</v>
          </cell>
          <cell r="D1066">
            <v>5.04</v>
          </cell>
        </row>
        <row r="1067">
          <cell r="A1067">
            <v>95118</v>
          </cell>
          <cell r="B1067" t="str">
            <v>USINA MISTURADORA DE SOLOS, CAPACIDADE DE 200 A 500 TON/H, POTENCIA 75KW - DEPRECIAÇÃO. AF_07/2016</v>
          </cell>
          <cell r="C1067" t="str">
            <v>H</v>
          </cell>
          <cell r="D1067">
            <v>54.52</v>
          </cell>
        </row>
        <row r="1068">
          <cell r="A1068">
            <v>95119</v>
          </cell>
          <cell r="B1068" t="str">
            <v>USINA MISTURADORA DE SOLOS, CAPACIDADE DE 200 A 500 TON/H, POTENCIA 75KW - JUROS. AF_07/2016</v>
          </cell>
          <cell r="C1068" t="str">
            <v>H</v>
          </cell>
          <cell r="D1068">
            <v>9.81</v>
          </cell>
        </row>
        <row r="1069">
          <cell r="A1069">
            <v>95120</v>
          </cell>
          <cell r="B1069" t="str">
            <v>USINA MISTURADORA DE SOLOS, CAPACIDADE DE 200 A 500 TON/H, POTENCIA 75KW - MATERIAIS NA OPERAÇÃO. AF_07/2016</v>
          </cell>
          <cell r="C1069" t="str">
            <v>H</v>
          </cell>
          <cell r="D1069">
            <v>43.35</v>
          </cell>
        </row>
        <row r="1070">
          <cell r="A1070">
            <v>95123</v>
          </cell>
          <cell r="B1070" t="str">
            <v>DISTRIBUIDOR DE AGREGADOS AUTOPROPELIDO, CAP 3 M3, A DIESEL, POTÊNCIA 176CV - DEPRECIAÇÃO. AF_07/2016</v>
          </cell>
          <cell r="C1070" t="str">
            <v>H</v>
          </cell>
          <cell r="D1070">
            <v>16.3</v>
          </cell>
        </row>
        <row r="1071">
          <cell r="A1071">
            <v>95124</v>
          </cell>
          <cell r="B1071" t="str">
            <v>DISTRIBUIDOR DE AGREGADOS AUTOPROPELIDO, C/AP 3 M3, A DIESEL, POTÊNCIA 176CV - JUROS. AF_07/2016</v>
          </cell>
          <cell r="C1071" t="str">
            <v>H</v>
          </cell>
          <cell r="D1071">
            <v>2.56</v>
          </cell>
        </row>
        <row r="1072">
          <cell r="A1072">
            <v>95125</v>
          </cell>
          <cell r="B1072" t="str">
            <v>DISTRIBUIDOR DE AGREGADOS AUTOPROPELIDO, CAP 3 M3, A DIESEL, POTÊNCIA 176CV - MANUTENÇÃO. AF_07/2016</v>
          </cell>
          <cell r="C1072" t="str">
            <v>H</v>
          </cell>
          <cell r="D1072">
            <v>17.84</v>
          </cell>
        </row>
        <row r="1073">
          <cell r="A1073">
            <v>95126</v>
          </cell>
          <cell r="B1073" t="str">
            <v>DISTRIBUIDOR DE AGREGADOS AUTOPROPELIDO, CAP 3 M3, A DIESEL, POTÊNCIA 176CV  MATERIAIS NA OPERAÇÃO. AF_07/2016</v>
          </cell>
          <cell r="C1073" t="str">
            <v>H</v>
          </cell>
          <cell r="D1073">
            <v>129.94</v>
          </cell>
        </row>
        <row r="1074">
          <cell r="A1074">
            <v>95129</v>
          </cell>
          <cell r="B1074" t="str">
            <v>MÁQUINA DEMARCADORA DE FAIXA DE TRÁFEGO À FRIO, AUTOPROPELIDA, POTÊNCIA 38 HP - DEPRECIAÇÃO. AF_07/2016</v>
          </cell>
          <cell r="C1074" t="str">
            <v>H</v>
          </cell>
          <cell r="D1074">
            <v>28.93</v>
          </cell>
        </row>
        <row r="1075">
          <cell r="A1075">
            <v>95130</v>
          </cell>
          <cell r="B1075" t="str">
            <v>MÁQUINA DEMARCADORA DE FAIXA DE TRÁFEGO À FRIO, AUTOPROPELIDA, POTÊNCIA 38 HP - JUROS. AF_07/2016</v>
          </cell>
          <cell r="C1075" t="str">
            <v>H</v>
          </cell>
          <cell r="D1075">
            <v>5.2</v>
          </cell>
        </row>
        <row r="1076">
          <cell r="A1076">
            <v>95131</v>
          </cell>
          <cell r="B1076" t="str">
            <v>MÁQUINA DEMARCADORA DE FAIXA DE TRÁFEGO À FRIO, AUTOPROPELIDA, POTÊNCIA 38 HP - MANUTENÇÃO. AF_07/2016</v>
          </cell>
          <cell r="C1076" t="str">
            <v>H</v>
          </cell>
          <cell r="D1076">
            <v>54.25</v>
          </cell>
        </row>
        <row r="1077">
          <cell r="A1077">
            <v>95132</v>
          </cell>
          <cell r="B1077" t="str">
            <v>MÁQUINA DEMARCADORA DE FAIXA DE TRÁFEGO À FRIO, AUTOPROPELIDA, POTÊNCIA 38 HP - MATERIAIS NA OPERAÇÃO. AF_07/2016</v>
          </cell>
          <cell r="C1077" t="str">
            <v>H</v>
          </cell>
          <cell r="D1077">
            <v>28.45</v>
          </cell>
        </row>
        <row r="1078">
          <cell r="A1078">
            <v>95136</v>
          </cell>
          <cell r="B1078" t="str">
            <v>TALHA MANUAL DE CORRENTE, CAPACIDADE DE 2 TON. COM ELEVAÇÃO DE 3 M - DEPRECIAÇÃO. AF_07/2016</v>
          </cell>
          <cell r="C1078" t="str">
            <v>H</v>
          </cell>
          <cell r="D1078">
            <v>0.03</v>
          </cell>
        </row>
        <row r="1079">
          <cell r="A1079">
            <v>95137</v>
          </cell>
          <cell r="B1079" t="str">
            <v>TALHA MANUAL DE CORRENTE, CAPACIDADE DE 2 TON. COM ELEVAÇÃO DE 3 M - JUROS. AF_07/2016</v>
          </cell>
          <cell r="C1079" t="str">
            <v>H</v>
          </cell>
          <cell r="D1079">
            <v>0.01</v>
          </cell>
        </row>
        <row r="1080">
          <cell r="A1080">
            <v>95138</v>
          </cell>
          <cell r="B1080" t="str">
            <v>TALHA MANUAL DE CORRENTE, CAPACIDADE DE 2 TON. COM ELEVAÇÃO DE 3 M - MANUTENÇÃO. AF_07/2016</v>
          </cell>
          <cell r="C1080" t="str">
            <v>H</v>
          </cell>
          <cell r="D1080">
            <v>0.02</v>
          </cell>
        </row>
        <row r="1081">
          <cell r="A1081">
            <v>95208</v>
          </cell>
          <cell r="B1081" t="str">
            <v>GRUA ASCENCIONAL, LANÇA DE 42 M, CAPACIDADE DE 1,5 T A 30 M, ALTURA ATÉ 39 M  DEPRECIAÇÃO. AF_08/2016</v>
          </cell>
          <cell r="C1081" t="str">
            <v>H</v>
          </cell>
          <cell r="D1081">
            <v>44.01</v>
          </cell>
        </row>
        <row r="1082">
          <cell r="A1082">
            <v>95209</v>
          </cell>
          <cell r="B1082" t="str">
            <v>GRUA ASCENCIONAL, LANCA DE 42 M, CAPACIDADE DE 1,5 T A 30 M, ALTURA ATE 39 M  JUROS. AF_08/2016</v>
          </cell>
          <cell r="C1082" t="str">
            <v>H</v>
          </cell>
          <cell r="D1082">
            <v>5.22</v>
          </cell>
        </row>
        <row r="1083">
          <cell r="A1083">
            <v>95210</v>
          </cell>
          <cell r="B1083" t="str">
            <v>GRUA ASCENCIONAL, LANCA DE 42 M, CAPACIDADE DE 1,5 T A 30 M, ALTURA ATE 39 M  MANUTENÇÃO. AF_08/2016</v>
          </cell>
          <cell r="C1083" t="str">
            <v>H</v>
          </cell>
          <cell r="D1083">
            <v>48.14</v>
          </cell>
        </row>
        <row r="1084">
          <cell r="A1084">
            <v>95211</v>
          </cell>
          <cell r="B1084" t="str">
            <v>GRUA ASCENCIONAL, LANCA DE 42 M, CAPACIDADE DE 1,5 T A 30 M, ALTURA ATE 39 M  MATERIAIS NA OPERAÇÃO. AF_08/2016</v>
          </cell>
          <cell r="C1084" t="str">
            <v>H</v>
          </cell>
          <cell r="D1084">
            <v>6.35</v>
          </cell>
        </row>
        <row r="1085">
          <cell r="A1085">
            <v>95217</v>
          </cell>
          <cell r="B1085" t="str">
            <v>PULVERIZADOR DE TINTA ELÉTRICO/MÁQUINA DE PINTURA AIRLESS, VAZÃO 2 L/MIN - MATERIAIS NA OPERAÇÃO. AF_08/2016</v>
          </cell>
          <cell r="C1085" t="str">
            <v>H</v>
          </cell>
          <cell r="D1085">
            <v>0.42</v>
          </cell>
        </row>
        <row r="1086">
          <cell r="A1086">
            <v>95255</v>
          </cell>
          <cell r="B1086" t="str">
            <v>MARTELO DEMOLIDOR PNEUMÁTICO MANUAL, 32 KG - DEPRECIAÇÃO. AF_09/2016</v>
          </cell>
          <cell r="C1086" t="str">
            <v>H</v>
          </cell>
          <cell r="D1086">
            <v>1.01</v>
          </cell>
        </row>
        <row r="1087">
          <cell r="A1087">
            <v>95256</v>
          </cell>
          <cell r="B1087" t="str">
            <v>MARTELO DEMOLIDOR PNEUMÁTICO MANUAL, 32 KG - JUROS. AF_09/2016</v>
          </cell>
          <cell r="C1087" t="str">
            <v>H</v>
          </cell>
          <cell r="D1087">
            <v>0.12</v>
          </cell>
        </row>
        <row r="1088">
          <cell r="A1088">
            <v>95257</v>
          </cell>
          <cell r="B1088" t="str">
            <v>MARTELO DEMOLIDOR PNEUMÁTICO MANUAL, 32 KG - MANUTENÇÃO. AF_09/2016</v>
          </cell>
          <cell r="C1088" t="str">
            <v>H</v>
          </cell>
          <cell r="D1088">
            <v>1.26</v>
          </cell>
        </row>
        <row r="1089">
          <cell r="A1089">
            <v>95260</v>
          </cell>
          <cell r="B1089" t="str">
            <v>COMPACTADOR DE SOLOS DE PERCUSÃO (SOQUETE) COM MOTOR A GASOLINA, POTÊNCIA 3 CV - DEPRECIAÇÃO. AF_09/2016</v>
          </cell>
          <cell r="C1089" t="str">
            <v>H</v>
          </cell>
          <cell r="D1089">
            <v>0.57999999999999996</v>
          </cell>
        </row>
        <row r="1090">
          <cell r="A1090">
            <v>95261</v>
          </cell>
          <cell r="B1090" t="str">
            <v>COMPACTADOR DE SOLOS DE PERCUSÃO (SOQUETE) COM MOTOR A GASOLINA, POTÊNCIA 3 CV - JUROS. AF_09/2016</v>
          </cell>
          <cell r="C1090" t="str">
            <v>H</v>
          </cell>
          <cell r="D1090">
            <v>0.11</v>
          </cell>
        </row>
        <row r="1091">
          <cell r="A1091">
            <v>95262</v>
          </cell>
          <cell r="B1091" t="str">
            <v>COMPACTADOR DE SOLOS DE PERCUSÃO (SOQUETE) COM MOTOR A GASOLINA, POTÊNCIA 3 CV - MANUTENÇÃO. AF_09/2016</v>
          </cell>
          <cell r="C1091" t="str">
            <v>H</v>
          </cell>
          <cell r="D1091">
            <v>1.05</v>
          </cell>
        </row>
        <row r="1092">
          <cell r="A1092">
            <v>95263</v>
          </cell>
          <cell r="B1092" t="str">
            <v>COMPACTADOR DE SOLOS DE PERCUSÃO (SOQUETE) COM MOTOR A GASOLINA, POTÊNCIA 3 CV - MATERIAIS NA OPERAÇÃO. AF_09/2016</v>
          </cell>
          <cell r="C1092" t="str">
            <v>H</v>
          </cell>
          <cell r="D1092">
            <v>4.92</v>
          </cell>
        </row>
        <row r="1093">
          <cell r="A1093">
            <v>95266</v>
          </cell>
          <cell r="B1093" t="str">
            <v>RÉGUA VIBRATÓRIA DUPLA PARA CONCRETO, PESO DE 60KG, COMPRIMENTO 4 M, COM MOTOR A GASOLINA, POTÊNCIA 5,5 HP - DEPRECIAÇÃO. AF_09/2016</v>
          </cell>
          <cell r="C1093" t="str">
            <v>H</v>
          </cell>
          <cell r="D1093">
            <v>0.43</v>
          </cell>
        </row>
        <row r="1094">
          <cell r="A1094">
            <v>95267</v>
          </cell>
          <cell r="B1094" t="str">
            <v>RÉGUA VIBRATÓRIA DUPLA PARA CONCRETO, PESO DE 60KG, COMPRIMENTO 4 M, COM MOTOR A GASOLINA, POTÊNCIA 5,5 HP - JUROS. AF_09/2016</v>
          </cell>
          <cell r="C1094" t="str">
            <v>H</v>
          </cell>
          <cell r="D1094">
            <v>0.04</v>
          </cell>
        </row>
        <row r="1095">
          <cell r="A1095">
            <v>95268</v>
          </cell>
          <cell r="B1095" t="str">
            <v>RÉGUA VIBRATÓRIA DUPLA PARA CONCRETO, PESO DE 60KG, COMPRIMENTO 4 M, COM MOTOR A GASOLINA, POTÊNCIA 5,5 HP - MANUTENÇÃO. AF_09/2016</v>
          </cell>
          <cell r="C1095" t="str">
            <v>H</v>
          </cell>
          <cell r="D1095">
            <v>0.42</v>
          </cell>
        </row>
        <row r="1096">
          <cell r="A1096">
            <v>95269</v>
          </cell>
          <cell r="B1096" t="str">
            <v>RÉGUA VIBRATÓRIA DUPLA PARA CONCRETO, PESO DE 60KG, COMPRIMENTO 4 M, COM MOTOR A GASOLINA, POTÊNCIA 5,5 HP  MATERIAIS NA OPERAÇÃO. AF_09/2016</v>
          </cell>
          <cell r="C1096" t="str">
            <v>H</v>
          </cell>
          <cell r="D1096">
            <v>9.1999999999999993</v>
          </cell>
        </row>
        <row r="1097">
          <cell r="A1097">
            <v>95272</v>
          </cell>
          <cell r="B1097" t="str">
            <v>POLIDORA DE PISO (POLITRIZ), PESO DE 100KG, DIÂMETRO 450 MM, MOTOR ELÉTRICO, POTÊNCIA 4 HP - DEPRECIAÇÃO. AF_09/2016</v>
          </cell>
          <cell r="C1097" t="str">
            <v>H</v>
          </cell>
          <cell r="D1097">
            <v>0.42</v>
          </cell>
        </row>
        <row r="1098">
          <cell r="A1098">
            <v>95273</v>
          </cell>
          <cell r="B1098" t="str">
            <v>POLIDORA DE PISO (POLITRIZ), PESO DE 100KG, DIÂMETRO 450 MM, MOTOR ELÉTRICO, POTÊNCIA 4 HP - JUROS. AF_09/2016</v>
          </cell>
          <cell r="C1098" t="str">
            <v>H</v>
          </cell>
          <cell r="D1098">
            <v>0.05</v>
          </cell>
        </row>
        <row r="1099">
          <cell r="A1099">
            <v>95274</v>
          </cell>
          <cell r="B1099" t="str">
            <v>POLIDORA DE PISO (POLITRIZ), PESO DE 100KG, DIÂMETRO 450 MM, MOTOR ELÉTRICO, POTÊNCIA 4 HP - MANUTENÇÃO. AF_09/2016</v>
          </cell>
          <cell r="C1099" t="str">
            <v>H</v>
          </cell>
          <cell r="D1099">
            <v>0.33</v>
          </cell>
        </row>
        <row r="1100">
          <cell r="A1100">
            <v>95275</v>
          </cell>
          <cell r="B1100" t="str">
            <v>POLIDORA DE PISO (POLITRIZ), PESO DE 100KG, DIÂMETRO 450 MM, MOTOR ELÉTRICO, POTÊNCIA 4 HP  MATERIAIS NA OPERAÇÃO. AF_09/2016</v>
          </cell>
          <cell r="C1100" t="str">
            <v>H</v>
          </cell>
          <cell r="D1100">
            <v>1.72</v>
          </cell>
        </row>
        <row r="1101">
          <cell r="A1101">
            <v>95278</v>
          </cell>
          <cell r="B1101" t="str">
            <v>DESEMPENADEIRA DE CONCRETO, PESO DE 75KG, 4 PÁS, MOTOR A GASOLINA, POTÊNCIA 5,5 HP - DEPRECIAÇÃO. AF_09/2016</v>
          </cell>
          <cell r="C1101" t="str">
            <v>H</v>
          </cell>
          <cell r="D1101">
            <v>0.46</v>
          </cell>
        </row>
        <row r="1102">
          <cell r="A1102">
            <v>95279</v>
          </cell>
          <cell r="B1102" t="str">
            <v>DESEMPENADEIRA DE CONCRETO, PESO DE 75KG, 4 PÁS, MOTOR A GASOLINA, POTÊNCIA 5,5 HP - JUROS. AF_09/2016</v>
          </cell>
          <cell r="C1102" t="str">
            <v>H</v>
          </cell>
          <cell r="D1102">
            <v>0.05</v>
          </cell>
        </row>
        <row r="1103">
          <cell r="A1103">
            <v>95280</v>
          </cell>
          <cell r="B1103" t="str">
            <v>DESEMPENADEIRA DE CONCRETO, PESO DE 75KG, 4 PÁS, MOTOR A GASOLINA, POTÊNCIA 5,5 HP - MANUTENÇÃO. AF_09/2016</v>
          </cell>
          <cell r="C1103" t="str">
            <v>H</v>
          </cell>
          <cell r="D1103">
            <v>0.36</v>
          </cell>
        </row>
        <row r="1104">
          <cell r="A1104">
            <v>95281</v>
          </cell>
          <cell r="B1104" t="str">
            <v>DESEMPENADEIRA DE CONCRETO, PESO DE 75KG, 4 PÁS, MOTOR A GASOLINA, POTÊNCIA 5,5 HP  MATERIAIS NA OPERAÇÃO. AF_09/2016</v>
          </cell>
          <cell r="C1104" t="str">
            <v>H</v>
          </cell>
          <cell r="D1104">
            <v>9.1999999999999993</v>
          </cell>
        </row>
        <row r="1105">
          <cell r="A1105">
            <v>95617</v>
          </cell>
          <cell r="B1105" t="str">
            <v>PERFURATRIZ PNEUMATICA MANUAL DE PESO MEDIO, MARTELETE, 18KG, COMPRIMENTO MÁXIMO DE CURSO DE 6 M, DIAMETRO DO PISTAO DE 5,5 CM - DEPRECIAÇÃO. AF_11/2016</v>
          </cell>
          <cell r="C1105" t="str">
            <v>H</v>
          </cell>
          <cell r="D1105">
            <v>0.82</v>
          </cell>
        </row>
        <row r="1106">
          <cell r="A1106">
            <v>95618</v>
          </cell>
          <cell r="B1106" t="str">
            <v>PERFURATRIZ PNEUMATICA MANUAL DE PESO MEDIO, MARTELETE, 18KG, COMPRIMENTO MÁXIMO DE CURSO DE 6 M, DIAMETRO DO PISTAO DE 5,5 CM - JUROS. AF_11/2016</v>
          </cell>
          <cell r="C1106" t="str">
            <v>H</v>
          </cell>
          <cell r="D1106">
            <v>0.09</v>
          </cell>
        </row>
        <row r="1107">
          <cell r="A1107">
            <v>95619</v>
          </cell>
          <cell r="B1107" t="str">
            <v>PERFURATRIZ PNEUMATICA MANUAL DE PESO MEDIO, MARTELETE, 18KG, COMPRIMENTO MÁXIMO DE CURSO DE 6 M, DIAMETRO DO PISTAO DE 5,5 CM - MANUTENÇÃO. AF_11/2016</v>
          </cell>
          <cell r="C1107" t="str">
            <v>H</v>
          </cell>
          <cell r="D1107">
            <v>1.03</v>
          </cell>
        </row>
        <row r="1108">
          <cell r="A1108">
            <v>95627</v>
          </cell>
          <cell r="B1108" t="str">
            <v>ROLO COMPACTADOR VIBRATORIO TANDEM, ACO LISO, POTENCIA 125 HP, PESO SEM/COM LASTRO 10,20/11,65 T, LARGURA DE TRABALHO 1,73 M - DEPRECIAÇÃO. AF_11/2016</v>
          </cell>
          <cell r="C1108" t="str">
            <v>H</v>
          </cell>
          <cell r="D1108">
            <v>41.84</v>
          </cell>
        </row>
        <row r="1109">
          <cell r="A1109">
            <v>95628</v>
          </cell>
          <cell r="B1109" t="str">
            <v>ROLO COMPACTADOR VIBRATORIO TANDEM, ACO LISO, POTENCIA 125 HP, PESO SEM/COM LASTRO 10,20/11,65 T, LARGURA DE TRABALHO 1,73 M - JUROS. AF_11/2016</v>
          </cell>
          <cell r="C1109" t="str">
            <v>H</v>
          </cell>
          <cell r="D1109">
            <v>5.81</v>
          </cell>
        </row>
        <row r="1110">
          <cell r="A1110">
            <v>95629</v>
          </cell>
          <cell r="B1110" t="str">
            <v>ROLO COMPACTADOR VIBRATORIO TANDEM, ACO LISO, POTENCIA 125 HP, PESO SEM/COM LASTRO 10,20/11,65 T, LARGURA DE TRABALHO 1,73 M - MANUTENÇÃO. AF_11/2016</v>
          </cell>
          <cell r="C1110" t="str">
            <v>H</v>
          </cell>
          <cell r="D1110">
            <v>52.36</v>
          </cell>
        </row>
        <row r="1111">
          <cell r="A1111">
            <v>95630</v>
          </cell>
          <cell r="B1111" t="str">
            <v>ROLO COMPACTADOR VIBRATORIO TANDEM, ACO LISO, POTENCIA 125 HP, PESO SEM/COM LASTRO 10,20/11,65 T, LARGURA DE TRABALHO 1,73 M - MATERIAIS NA OPERAÇÃO. AF_11/2016</v>
          </cell>
          <cell r="C1111" t="str">
            <v>H</v>
          </cell>
          <cell r="D1111">
            <v>78.77</v>
          </cell>
        </row>
        <row r="1112">
          <cell r="A1112">
            <v>95698</v>
          </cell>
          <cell r="B1112" t="str">
            <v>PERFURATRIZ MANUAL, TORQUE MAXIMO 55 KGF.M, POTENCIA 5 CV, COM DIAMETRO MAXIMO 8 1/2" - DEPRECIAÇÃO. AF_11/2016</v>
          </cell>
          <cell r="C1112" t="str">
            <v>H</v>
          </cell>
          <cell r="D1112">
            <v>3.36</v>
          </cell>
        </row>
        <row r="1113">
          <cell r="A1113">
            <v>95699</v>
          </cell>
          <cell r="B1113" t="str">
            <v>PERFURATRIZ MANUAL, TORQUE MAXIMO 55 KGF.M, POTENCIA 5 CV, COM DIAMETRO MAXIMO 8 1/2" - JUROS. AF_11/2016</v>
          </cell>
          <cell r="C1113" t="str">
            <v>H</v>
          </cell>
          <cell r="D1113">
            <v>0.39</v>
          </cell>
        </row>
        <row r="1114">
          <cell r="A1114">
            <v>95700</v>
          </cell>
          <cell r="B1114" t="str">
            <v>PERFURATRIZ MANUAL, TORQUE MAXIMO 55 KGF.M, POTENCIA 5 CV, COM DIAMETRO MAXIMO 8 1/2" - MANUTENÇÃO. AF_11/2016</v>
          </cell>
          <cell r="C1114" t="str">
            <v>H</v>
          </cell>
          <cell r="D1114">
            <v>4.2</v>
          </cell>
        </row>
        <row r="1115">
          <cell r="A1115">
            <v>95701</v>
          </cell>
          <cell r="B1115" t="str">
            <v>PERFURATRIZ MANUAL, TORQUE MAXIMO 55 KGF.M, POTENCIA 5 CV, COM DIAMETRO MAXIMO 8 1/2" - MATERIAIS NA OPERAÇÃO. AF_11/2016</v>
          </cell>
          <cell r="C1115" t="str">
            <v>H</v>
          </cell>
          <cell r="D1115">
            <v>2.12</v>
          </cell>
        </row>
        <row r="1116">
          <cell r="A1116">
            <v>95704</v>
          </cell>
          <cell r="B1116" t="str">
            <v>PERFURATRIZ SOBRE ESTEIRA, TORQUE MÁXIMO 600 KGF, POTÊNCIA ENTRE 50 E 60 HP, DIÂMETRO MÁXIMO 10 - DEPRECIAÇÃO. AF_11/2016</v>
          </cell>
          <cell r="C1116" t="str">
            <v>H</v>
          </cell>
          <cell r="D1116">
            <v>36.6</v>
          </cell>
        </row>
        <row r="1117">
          <cell r="A1117">
            <v>95705</v>
          </cell>
          <cell r="B1117" t="str">
            <v>PERFURATRIZ SOBRE ESTEIRA, TORQUE MÁXIMO 600 KGF, POTÊNCIA ENTRE 50 E 60 HP, DIÂMETRO MÁXIMO 10 - JUROS. AF_11/2016</v>
          </cell>
          <cell r="C1117" t="str">
            <v>H</v>
          </cell>
          <cell r="D1117">
            <v>5.21</v>
          </cell>
        </row>
        <row r="1118">
          <cell r="A1118">
            <v>95706</v>
          </cell>
          <cell r="B1118" t="str">
            <v>PERFURATRIZ SOBRE ESTEIRA, TORQUE MÁXIMO 600 KGF, POTÊNCIA ENTRE 50 E 60 HP, DIÂMETRO MÁXIMO 10 - MANUTENÇÃO. AF_11/2016</v>
          </cell>
          <cell r="C1118" t="str">
            <v>H</v>
          </cell>
          <cell r="D1118">
            <v>45.8</v>
          </cell>
        </row>
        <row r="1119">
          <cell r="A1119">
            <v>95707</v>
          </cell>
          <cell r="B1119" t="str">
            <v>PERFURATRIZ SOBRE ESTEIRA, TORQUE MÁXIMO 600 KGF, POTÊNCIA ENTRE 50 E 60 HP, DIÂMETRO MÁXIMO 10 - MATERIAIS NA OPERAÇÃO. AF_11/2016</v>
          </cell>
          <cell r="C1119" t="str">
            <v>H</v>
          </cell>
          <cell r="D1119">
            <v>23.71</v>
          </cell>
        </row>
        <row r="1120">
          <cell r="A1120">
            <v>95710</v>
          </cell>
          <cell r="B1120" t="str">
            <v>ESCAVADEIRA HIDRAULICA SOBRE ESTEIRA, COM GARRA GIRATORIA DE MANDIBULAS, PESO OPERACIONAL ENTRE 22,00 E 25,50 TON, POTENCIA LIQUIDA ENTRE 150 E 160 HP - DEPRECIAÇÃO. AF_11/2016</v>
          </cell>
          <cell r="C1120" t="str">
            <v>H</v>
          </cell>
          <cell r="D1120">
            <v>43.99</v>
          </cell>
        </row>
        <row r="1121">
          <cell r="A1121">
            <v>95711</v>
          </cell>
          <cell r="B1121" t="str">
            <v>ESCAVADEIRA HIDRAULICA SOBRE ESTEIRA, COM GARRA GIRATORIA DE MANDIBULAS, PESO OPERACIONAL ENTRE 22,00 E 25,50 TON, POTENCIA LIQUIDA ENTRE 150 E 160 HP - JUROS. AF_11/2016</v>
          </cell>
          <cell r="C1121" t="str">
            <v>H</v>
          </cell>
          <cell r="D1121">
            <v>5.97</v>
          </cell>
        </row>
        <row r="1122">
          <cell r="A1122">
            <v>95712</v>
          </cell>
          <cell r="B1122" t="str">
            <v>ESCAVADEIRA HIDRAULICA SOBRE ESTEIRA, COM GARRA GIRATORIA DE MANDIBULAS, PESO OPERACIONAL ENTRE 22,00 E 25,50 TON, POTENCIA LIQUIDA ENTRE 150 E 160 HP - MANUTENÇÃO. AF_11/2016</v>
          </cell>
          <cell r="C1122" t="str">
            <v>H</v>
          </cell>
          <cell r="D1122">
            <v>54.99</v>
          </cell>
        </row>
        <row r="1123">
          <cell r="A1123">
            <v>95713</v>
          </cell>
          <cell r="B1123" t="str">
            <v>ESCAVADEIRA HIDRAULICA SOBRE ESTEIRA, COM GARRA GIRATORIA DE MANDIBULAS, PESO OPERACIONAL ENTRE 22,00 E 25,50 TON, POTENCIA LIQUIDA ENTRE 150 E 160 HP - MATERIAIS NA OPERAÇÃO. AF_11/2016</v>
          </cell>
          <cell r="C1123" t="str">
            <v>H</v>
          </cell>
          <cell r="D1123">
            <v>79.349999999999994</v>
          </cell>
        </row>
        <row r="1124">
          <cell r="A1124">
            <v>95716</v>
          </cell>
          <cell r="B1124" t="str">
            <v>ESCAVADEIRA HIDRAULICA SOBRE ESTEIRA, EQUIPADA COM CLAMSHELL, COM CAPACIDADE DA CAÇAMBA ENTRE 1,20 E 1,50 M3, PESO OPERACIONAL ENTRE 20,00 E 22,00 TON, POTENCIA LIQUIDA ENTRE 150 E 160 HP - DEPRECIAÇÃO. AF_11/2016</v>
          </cell>
          <cell r="C1124" t="str">
            <v>H</v>
          </cell>
          <cell r="D1124">
            <v>42.35</v>
          </cell>
        </row>
        <row r="1125">
          <cell r="A1125">
            <v>95717</v>
          </cell>
          <cell r="B1125" t="str">
            <v>ESCAVADEIRA HIDRAULICA SOBRE ESTEIRA, EQUIPADA COM CLAMSHELL, COM CAPACIDADE DA CAÇAMBA ENTRE 1,20 E 1,50 M3, PESO OPERACIONAL ENTRE 20,00 E 22,00 TON, POTENCIA LIQUIDA ENTRE 150 E 160 HP - JUROS. AF_11/2016</v>
          </cell>
          <cell r="C1125" t="str">
            <v>H</v>
          </cell>
          <cell r="D1125">
            <v>5.74</v>
          </cell>
        </row>
        <row r="1126">
          <cell r="A1126">
            <v>95718</v>
          </cell>
          <cell r="B1126" t="str">
            <v>ESCAVADEIRA HIDRAULICA SOBRE ESTEIRA, EQUIPADA COM CLAMSHELL, COM CAPACIDADE DA CAÇAMBA ENTRE 1,20 E 1,50 M3, PESO OPERACIONAL ENTRE 20,00 E 22,00 TON, POTENCIA LIQUIDA ENTRE 150 E 160 HP - MANUTENÇÃO. AF_11/2016</v>
          </cell>
          <cell r="C1126" t="str">
            <v>H</v>
          </cell>
          <cell r="D1126">
            <v>52.93</v>
          </cell>
        </row>
        <row r="1127">
          <cell r="A1127">
            <v>95719</v>
          </cell>
          <cell r="B1127" t="str">
            <v>ESCAVADEIRA HIDRAULICA SOBRE ESTEIRA, EQUIPADA COM CLAMSHELL, COM CAPACIDADE DA CAÇAMBA ENTRE 1,20 E 1,50 M3, PESO OPERACIONAL ENTRE 20,00 E 22,00 TON, POTENCIA LIQUIDA ENTRE 150 E 160 HP - MATERIAIS NA OPERAÇÃO. AF_11/2016</v>
          </cell>
          <cell r="C1127" t="str">
            <v>H</v>
          </cell>
          <cell r="D1127">
            <v>79.349999999999994</v>
          </cell>
        </row>
        <row r="1128">
          <cell r="A1128">
            <v>95869</v>
          </cell>
          <cell r="B1128" t="str">
            <v>GRUPO GERADOR COM CARENAGEM, MOTOR DIESEL POTÊNCIA STANDART ENTRE 250 E 260 KVA - JUROS. AF_12/2016</v>
          </cell>
          <cell r="C1128" t="str">
            <v>H</v>
          </cell>
          <cell r="D1128">
            <v>1.26</v>
          </cell>
        </row>
        <row r="1129">
          <cell r="A1129">
            <v>95870</v>
          </cell>
          <cell r="B1129" t="str">
            <v>GRUPO GERADOR COM CARENAGEM, MOTOR DIESEL POTÊNCIA STANDART ENTRE 250 E 260 KVA - MANUTENÇÃO. AF_12/2016</v>
          </cell>
          <cell r="C1129" t="str">
            <v>H</v>
          </cell>
          <cell r="D1129">
            <v>6.25</v>
          </cell>
        </row>
        <row r="1130">
          <cell r="A1130">
            <v>95871</v>
          </cell>
          <cell r="B1130" t="str">
            <v>GRUPO GERADOR COM CARENAGEM, MOTOR DIESEL POTÊNCIA STANDART ENTRE 250 E 260 KVA - MATERIAIS NA OPERAÇÃO. AF_12/2016</v>
          </cell>
          <cell r="C1130" t="str">
            <v>H</v>
          </cell>
          <cell r="D1130">
            <v>240.97</v>
          </cell>
        </row>
        <row r="1131">
          <cell r="A1131">
            <v>95874</v>
          </cell>
          <cell r="B1131" t="str">
            <v>GRUPO GERADOR COM CARENAGEM, MOTOR DIESEL POTÊNCIA STANDART ENTRE 250 E 260 KVA - DEPRECIAÇÃO. AF_12/2016</v>
          </cell>
          <cell r="C1131" t="str">
            <v>H</v>
          </cell>
          <cell r="D1131">
            <v>7.01</v>
          </cell>
        </row>
        <row r="1132">
          <cell r="A1132">
            <v>96008</v>
          </cell>
          <cell r="B1132" t="str">
            <v>TRATOR DE PNEUS COM POTÊNCIA DE 122 CV, TRAÇÃO 4X4, COM VASSOURA MECÂNICA ACOPLADA - DEPRECIAÇÃO. AF_02/2017</v>
          </cell>
          <cell r="C1132" t="str">
            <v>H</v>
          </cell>
          <cell r="D1132">
            <v>20.52</v>
          </cell>
        </row>
        <row r="1133">
          <cell r="A1133">
            <v>96009</v>
          </cell>
          <cell r="B1133" t="str">
            <v>TRATOR DE PNEUS COM POTÊNCIA DE 122 CV, TRAÇÃO 4X4, COM VASSOURA MECÂNICA ACOPLADA - JUROS. AF_02/2017</v>
          </cell>
          <cell r="C1133" t="str">
            <v>H</v>
          </cell>
          <cell r="D1133">
            <v>2.85</v>
          </cell>
        </row>
        <row r="1134">
          <cell r="A1134">
            <v>96011</v>
          </cell>
          <cell r="B1134" t="str">
            <v>TRATOR DE PNEUS COM POTÊNCIA DE 122 CV, TRAÇÃO 4X4, COM VASSOURA MECÂNICA ACOPLADA - MANUTENÇÃO. AF_02/2017</v>
          </cell>
          <cell r="C1134" t="str">
            <v>H</v>
          </cell>
          <cell r="D1134">
            <v>22.46</v>
          </cell>
        </row>
        <row r="1135">
          <cell r="A1135">
            <v>96012</v>
          </cell>
          <cell r="B1135" t="str">
            <v>TRATOR DE PNEUS COM POTÊNCIA DE 122 CV, TRAÇÃO 4X4, COM VASSOURA MECÂNICA ACOPLADA - MATERIAIS NA OPERAÇÃO. AF_02/2017</v>
          </cell>
          <cell r="C1135" t="str">
            <v>H</v>
          </cell>
          <cell r="D1135">
            <v>151.69</v>
          </cell>
        </row>
        <row r="1136">
          <cell r="A1136">
            <v>96015</v>
          </cell>
          <cell r="B1136" t="str">
            <v>TRATOR DE PNEUS COM POTÊNCIA DE 122 CV, TRAÇÃO 4X4, COM GRADE DE DISCOS ACOPLADA - DEPRECIAÇÃO. AF_02/2017</v>
          </cell>
          <cell r="C1136" t="str">
            <v>H</v>
          </cell>
          <cell r="D1136">
            <v>20.27</v>
          </cell>
        </row>
        <row r="1137">
          <cell r="A1137">
            <v>96016</v>
          </cell>
          <cell r="B1137" t="str">
            <v>TRATOR DE PNEUS COM POTÊNCIA DE 122 CV, TRAÇÃO 4X4, COM GRADE DE DISCOS ACOPLADA - JUROS. AF_02/2017</v>
          </cell>
          <cell r="C1137" t="str">
            <v>H</v>
          </cell>
          <cell r="D1137">
            <v>2.81</v>
          </cell>
        </row>
        <row r="1138">
          <cell r="A1138">
            <v>96018</v>
          </cell>
          <cell r="B1138" t="str">
            <v>TRATOR DE PNEUS COM POTÊNCIA DE 122 CV, TRAÇÃO 4X4, COM GRADE DE DISCOS ACOPLADA - MANUTENÇÃO. AF_02/2017</v>
          </cell>
          <cell r="C1138" t="str">
            <v>H</v>
          </cell>
          <cell r="D1138">
            <v>22.18</v>
          </cell>
        </row>
        <row r="1139">
          <cell r="A1139">
            <v>96019</v>
          </cell>
          <cell r="B1139" t="str">
            <v>TRATOR DE PNEUS COM POTÊNCIA DE 122 CV, TRAÇÃO 4X4, COM GRADE DE DISCOS ACOPLADA - MATERIAIS NA OPERAÇÃO. AF_02/2017</v>
          </cell>
          <cell r="C1139" t="str">
            <v>H</v>
          </cell>
          <cell r="D1139">
            <v>151.69</v>
          </cell>
        </row>
        <row r="1140">
          <cell r="A1140">
            <v>96023</v>
          </cell>
          <cell r="B1140" t="str">
            <v>TRATOR DE PNEUS COM POTÊNCIA DE 85 CV, TRAÇÃO 4X4, COM GRADE DE DISCOS ACOPLADA - DEPRECIAÇÃO. AF_02/2017</v>
          </cell>
          <cell r="C1140" t="str">
            <v>H</v>
          </cell>
          <cell r="D1140">
            <v>16</v>
          </cell>
        </row>
        <row r="1141">
          <cell r="A1141">
            <v>96024</v>
          </cell>
          <cell r="B1141" t="str">
            <v>TRATOR DE PNEUS COM POTÊNCIA DE 85 CV, TRAÇÃO 4X4, COM GRADE DE DISCOS ACOPLADA - JUROS. AF_02/2017</v>
          </cell>
          <cell r="C1141" t="str">
            <v>H</v>
          </cell>
          <cell r="D1141">
            <v>2.21</v>
          </cell>
        </row>
        <row r="1142">
          <cell r="A1142">
            <v>96026</v>
          </cell>
          <cell r="B1142" t="str">
            <v>TRATOR DE PNEUS COM POTÊNCIA DE 85 CV, TRAÇÃO 4X4, COM GRADE DE DISCOS ACOPLADA - MANUTENÇÃO. AF_02/2017</v>
          </cell>
          <cell r="C1142" t="str">
            <v>H</v>
          </cell>
          <cell r="D1142">
            <v>17.5</v>
          </cell>
        </row>
        <row r="1143">
          <cell r="A1143">
            <v>96027</v>
          </cell>
          <cell r="B1143" t="str">
            <v>TRATOR DE PNEUS COM POTÊNCIA DE 85 CV, TRAÇÃO 4X4, COM GRADE DE DISCOS ACOPLADA - MATERIAIS NA OPERAÇÃO. AF_02/2017</v>
          </cell>
          <cell r="C1143" t="str">
            <v>H</v>
          </cell>
          <cell r="D1143">
            <v>105.7</v>
          </cell>
        </row>
        <row r="1144">
          <cell r="A1144">
            <v>96030</v>
          </cell>
          <cell r="B1144" t="str">
            <v>CAMINHÃO BASCULANTE 10 M3, TRUCADO, POTÊNCIA 230 CV, INCLUSIVE CAÇAMBA METÁLICA, COM DISTRIBUIDOR DE AGREGADOS ACOPLADO - DEPRECIAÇÃO. AF_02/2017</v>
          </cell>
          <cell r="C1144" t="str">
            <v>H</v>
          </cell>
          <cell r="D1144">
            <v>25.11</v>
          </cell>
        </row>
        <row r="1145">
          <cell r="A1145">
            <v>96031</v>
          </cell>
          <cell r="B1145" t="str">
            <v>CAMINHÃO BASCULANTE 10 M3, TRUCADO, POTÊNCIA 230 CV, INCLUSIVE CAÇAMBA METÁLICA, COM DISTRIBUIDOR DE AGREGADOS ACOPLADO - JUROS. AF_02/2017</v>
          </cell>
          <cell r="C1145" t="str">
            <v>H</v>
          </cell>
          <cell r="D1145">
            <v>4.63</v>
          </cell>
        </row>
        <row r="1146">
          <cell r="A1146">
            <v>96032</v>
          </cell>
          <cell r="B1146" t="str">
            <v>CAMINHÃO BASCULANTE 10 M3, TRUCADO, POTÊNCIA 230 CV, INCLUSIVE CAÇAMBA METÁLICA, COM DISTRIBUIDOR DE AGREGADOS ACOPLADO - IMPOSTOS E SEGUROS. AF_02/2017</v>
          </cell>
          <cell r="C1146" t="str">
            <v>H</v>
          </cell>
          <cell r="D1146">
            <v>1.8</v>
          </cell>
        </row>
        <row r="1147">
          <cell r="A1147">
            <v>96033</v>
          </cell>
          <cell r="B1147" t="str">
            <v>CAMINHÃO BASCULANTE 10 M3, TRUCADO, POTÊNCIA 230 CV, INCLUSIVE CAÇAMBA METÁLICA, COM DISTRIBUIDOR DE AGREGADOS ACOPLADO - MANUTENÇÃO. AF_02/2017</v>
          </cell>
          <cell r="C1147" t="str">
            <v>H</v>
          </cell>
          <cell r="D1147">
            <v>47.09</v>
          </cell>
        </row>
        <row r="1148">
          <cell r="A1148">
            <v>96034</v>
          </cell>
          <cell r="B1148" t="str">
            <v>CAMINHÃO BASCULANTE 10 M3, TRUCADO, POTÊNCIA 230 CV, INCLUSIVE CAÇAMBA METÁLICA, COM DISTRIBUIDOR DE AGREGADOS ACOPLADO - MATERIAIS NA OPERAÇÃO. AF_02/2017</v>
          </cell>
          <cell r="C1148" t="str">
            <v>H</v>
          </cell>
          <cell r="D1148">
            <v>125.13</v>
          </cell>
        </row>
        <row r="1149">
          <cell r="A1149">
            <v>96053</v>
          </cell>
          <cell r="B1149" t="str">
            <v>TRATOR DE PNEUS COM POTÊNCIA DE 85 CV, TRAÇÃO 4X4, COM VASSOURA MECÂNICA ACOPLADA - DEPRECIAÇÃO. AF_03/2017</v>
          </cell>
          <cell r="C1149" t="str">
            <v>H</v>
          </cell>
          <cell r="D1149">
            <v>16.25</v>
          </cell>
        </row>
        <row r="1150">
          <cell r="A1150">
            <v>96054</v>
          </cell>
          <cell r="B1150" t="str">
            <v>MINICARREGADEIRA SOBRE RODAS POTENCIA 47HP CAPACIDADE OPERACAO 646 KG, COM VASSOURA MECÂNICA ACOPLADA - DEPRECIAÇÃO. AF_03/2017</v>
          </cell>
          <cell r="C1150" t="str">
            <v>H</v>
          </cell>
          <cell r="D1150">
            <v>21.99</v>
          </cell>
        </row>
        <row r="1151">
          <cell r="A1151">
            <v>96055</v>
          </cell>
          <cell r="B1151" t="str">
            <v>TRATOR DE PNEUS COM POTÊNCIA DE 85 CV, TRAÇÃO 4X4, COM VASSOURA MECÂNICA ACOPLADA - JUROS. AF_03/2017</v>
          </cell>
          <cell r="C1151" t="str">
            <v>H</v>
          </cell>
          <cell r="D1151">
            <v>2.25</v>
          </cell>
        </row>
        <row r="1152">
          <cell r="A1152">
            <v>96056</v>
          </cell>
          <cell r="B1152" t="str">
            <v>TRATOR DE PNEUS COM POTÊNCIA DE 85 CV, TRAÇÃO 4X4, COM VASSOURA MECÂNICA ACOPLADA - MANUTENÇÃO. AF_03/2017</v>
          </cell>
          <cell r="C1152" t="str">
            <v>H</v>
          </cell>
          <cell r="D1152">
            <v>17.78</v>
          </cell>
        </row>
        <row r="1153">
          <cell r="A1153">
            <v>96057</v>
          </cell>
          <cell r="B1153" t="str">
            <v>TRATOR DE PNEUS COM POTÊNCIA DE 85 CV, TRAÇÃO 4X4, COM VASSOURA MECÂNICA ACOPLADA - MATERIAIS NA OPERAÇÃO. AF_03/2017</v>
          </cell>
          <cell r="C1153" t="str">
            <v>H</v>
          </cell>
          <cell r="D1153">
            <v>105.7</v>
          </cell>
        </row>
        <row r="1154">
          <cell r="A1154">
            <v>96060</v>
          </cell>
          <cell r="B1154" t="str">
            <v>MINICARREGADEIRA SOBRE RODAS POTENCIA 47HP CAPACIDADE OPERACAO 646 KG, COM VASSOURA MECÂNICA ACOPLADA - JUROS. AF_03/2017</v>
          </cell>
          <cell r="C1154" t="str">
            <v>H</v>
          </cell>
          <cell r="D1154">
            <v>2.21</v>
          </cell>
        </row>
        <row r="1155">
          <cell r="A1155">
            <v>96061</v>
          </cell>
          <cell r="B1155" t="str">
            <v>MINICARREGADEIRA SOBRE RODAS POTENCIA 47HP CAPACIDADE OPERACAO 646 KG, COM VASSOURA MECÂNICA ACOPLADA - MANUTENÇÃO. AF_03/2017</v>
          </cell>
          <cell r="C1155" t="str">
            <v>H</v>
          </cell>
          <cell r="D1155">
            <v>27.48</v>
          </cell>
        </row>
        <row r="1156">
          <cell r="A1156">
            <v>96062</v>
          </cell>
          <cell r="B1156" t="str">
            <v>MINICARREGADEIRA SOBRE RODAS POTENCIA 47HP CAPACIDADE OPERACAO 646 KG, COM VASSOURA MECÂNICA ACOPLADA - MATERIAIS NA OPERAÇÃO. AF_03/2017</v>
          </cell>
          <cell r="C1156" t="str">
            <v>H</v>
          </cell>
          <cell r="D1156">
            <v>46.25</v>
          </cell>
        </row>
        <row r="1157">
          <cell r="A1157">
            <v>96241</v>
          </cell>
          <cell r="B1157" t="str">
            <v>MINIESCAVADEIRA SOBRE ESTEIRAS, POTENCIA LIQUIDA DE *30* HP, PESO OPERACIONAL DE *3.500* KG - DEPRECIACAO. AF_04/2017</v>
          </cell>
          <cell r="C1157" t="str">
            <v>H</v>
          </cell>
          <cell r="D1157">
            <v>16.13</v>
          </cell>
        </row>
        <row r="1158">
          <cell r="A1158">
            <v>96242</v>
          </cell>
          <cell r="B1158" t="str">
            <v>MINIESCAVADEIRA SOBRE ESTEIRAS, POTENCIA LIQUIDA DE *30* HP, PESO OPERACIONAL DE *3.500* KG - JUROS. AF_04/2017</v>
          </cell>
          <cell r="C1158" t="str">
            <v>H</v>
          </cell>
          <cell r="D1158">
            <v>2.1800000000000002</v>
          </cell>
        </row>
        <row r="1159">
          <cell r="A1159">
            <v>96243</v>
          </cell>
          <cell r="B1159" t="str">
            <v>MINIESCAVADEIRA SOBRE ESTEIRAS, POTENCIA LIQUIDA DE *30* HP, PESO OPERACIONAL DE *3.500* KG - MANUTENCAO. AF_04/2017</v>
          </cell>
          <cell r="C1159" t="str">
            <v>H</v>
          </cell>
          <cell r="D1159">
            <v>20.16</v>
          </cell>
        </row>
        <row r="1160">
          <cell r="A1160">
            <v>96244</v>
          </cell>
          <cell r="B1160" t="str">
            <v>MINIESCAVADEIRA SOBRE ESTEIRAS, POTENCIA LIQUIDA DE *30* HP, PESO OPERACIONAL DE *3.500* KG - MATERIAIS NA OPERACAO. AF_04/2017</v>
          </cell>
          <cell r="C1160" t="str">
            <v>H</v>
          </cell>
          <cell r="D1160">
            <v>15.36</v>
          </cell>
        </row>
        <row r="1161">
          <cell r="A1161">
            <v>96301</v>
          </cell>
          <cell r="B1161" t="str">
            <v>PERFURATRIZ ROTATIVA SOBRE ESTEIRA, TORQUE MAXIMO 2500 KGM, POTENCIA 110 HP, MOTOR DIESEL - MATERIAIS NA OPERAÇÃO. AF_05/2017</v>
          </cell>
          <cell r="C1161" t="str">
            <v>H</v>
          </cell>
          <cell r="D1161">
            <v>43.34</v>
          </cell>
        </row>
        <row r="1162">
          <cell r="A1162">
            <v>96457</v>
          </cell>
          <cell r="B1162" t="str">
            <v>ROLO COMPACTADOR DE PNEUS, ESTATICO, PRESSAO VARIAVEL, POTENCIA 110 HP, PESO SEM/COM LASTRO 10,8/27 T, LARGURA DE ROLAGEM 2,30 M - MATERIAIS NA OPERACAO. AF_06/2017</v>
          </cell>
          <cell r="C1162" t="str">
            <v>H</v>
          </cell>
          <cell r="D1162">
            <v>56.33</v>
          </cell>
        </row>
        <row r="1163">
          <cell r="A1163">
            <v>96458</v>
          </cell>
          <cell r="B1163" t="str">
            <v>ROLO COMPACTADOR DE PNEUS, ESTATICO, PRESSAO VARIAVEL, POTENCIA 110 HP, PESO SEM/COM LASTRO 10,8/27 T, LARGURA DE ROLAGEM 2,30 M - MANUTENCAO. AF_06/2017</v>
          </cell>
          <cell r="C1163" t="str">
            <v>H</v>
          </cell>
          <cell r="D1163">
            <v>58.07</v>
          </cell>
        </row>
        <row r="1164">
          <cell r="A1164">
            <v>96459</v>
          </cell>
          <cell r="B1164" t="str">
            <v>ROLO COMPACTADOR DE PNEUS, ESTATICO, PRESSAO VARIAVEL, POTENCIA 110 HP, PESO SEM/COM LASTRO 10,8/27 T, LARGURA DE ROLAGEM 2,30 M - JUROS. AF_06/2017</v>
          </cell>
          <cell r="C1164" t="str">
            <v>H</v>
          </cell>
          <cell r="D1164">
            <v>6.44</v>
          </cell>
        </row>
        <row r="1165">
          <cell r="A1165">
            <v>96460</v>
          </cell>
          <cell r="B1165" t="str">
            <v>ROLO COMPACTADOR DE PNEUS, ESTATICO, PRESSAO VARIAVEL, POTENCIA 110 HP, PESO SEM/COM LASTRO 10,8/27 T, LARGURA DE ROLAGEM 2,30 M - DEPRECIAÇÃO. AF_06/2017</v>
          </cell>
          <cell r="C1165" t="str">
            <v>H</v>
          </cell>
          <cell r="D1165">
            <v>46.41</v>
          </cell>
        </row>
        <row r="1166">
          <cell r="A1166">
            <v>98760</v>
          </cell>
          <cell r="B1166" t="str">
            <v>INVERSOR DE SOLDA MONOFÁSICO DE 160 A, POTÊNCIA DE 5400 W, TENSÃO DE 220 V, PARA SOLDA COM ELETRODOS DE 2,0 A 4,0 MM E PROCESSO TIG - DEPRECIAÇÃO. AF_06/2018</v>
          </cell>
          <cell r="C1166" t="str">
            <v>H</v>
          </cell>
          <cell r="D1166">
            <v>7.0000000000000007E-2</v>
          </cell>
        </row>
        <row r="1167">
          <cell r="A1167">
            <v>98761</v>
          </cell>
          <cell r="B1167" t="str">
            <v>INVERSOR DE SOLDA MONOFÁSICO DE 160 A, POTÊNCIA DE 5400 W, TENSÃO DE 220 V, PARA SOLDA COM ELETRODOS DE 2,0 A 4,0 MM E PROCESSO TIG - JUROS. AF_06/2018</v>
          </cell>
          <cell r="C1167" t="str">
            <v>H</v>
          </cell>
          <cell r="D1167">
            <v>0.01</v>
          </cell>
        </row>
        <row r="1168">
          <cell r="A1168">
            <v>98762</v>
          </cell>
          <cell r="B1168" t="str">
            <v>INVERSOR DE SOLDA MONOFÁSICO DE 160 A, POTÊNCIA DE 5400 W, TENSÃO DE 220 V, PARA SOLDA COM ELETRODOS DE 2,0 A 4,0 MM E PROCESSO TIG - MANUTENÇÃO. AF_06/2018</v>
          </cell>
          <cell r="C1168" t="str">
            <v>H</v>
          </cell>
          <cell r="D1168">
            <v>0.09</v>
          </cell>
        </row>
        <row r="1169">
          <cell r="A1169">
            <v>98763</v>
          </cell>
          <cell r="B1169" t="str">
            <v>INVERSOR DE SOLDA MONOFÁSICO DE 160 A, POTÊNCIA DE 5400 W, TENSÃO DE 220 V, PARA SOLDA COM ELETRODOS DE 2,0 A 4,0 MM E PROCESSO TIG - MATERIAIS NA OPERAÇÃO. AF_06/2018</v>
          </cell>
          <cell r="C1169" t="str">
            <v>H</v>
          </cell>
          <cell r="D1169">
            <v>3.12</v>
          </cell>
        </row>
        <row r="1170">
          <cell r="A1170">
            <v>99829</v>
          </cell>
          <cell r="B1170" t="str">
            <v>LAVADORA DE ALTA PRESSAO (LAVA-JATO) PARA AGUA FRIA, PRESSAO DE OPERACAO ENTRE 1400 E 1900 LIB/POL2, VAZAO MAXIMA ENTRE 400 E 700 L/H - DEPRECIAÇÃO. AF_04/2019</v>
          </cell>
          <cell r="C1170" t="str">
            <v>H</v>
          </cell>
          <cell r="D1170">
            <v>0.14000000000000001</v>
          </cell>
        </row>
        <row r="1171">
          <cell r="A1171">
            <v>99830</v>
          </cell>
          <cell r="B1171" t="str">
            <v>LAVADORA DE ALTA PRESSAO (LAVA-JATO) PARA AGUA FRIA, PRESSAO DE OPERACAO ENTRE 1400 E 1900 LIB/POL2, VAZAO MAXIMA ENTRE 400 E 700 L/H - JUROS. AF_04/2019</v>
          </cell>
          <cell r="C1171" t="str">
            <v>H</v>
          </cell>
          <cell r="D1171">
            <v>0.01</v>
          </cell>
        </row>
        <row r="1172">
          <cell r="A1172">
            <v>99831</v>
          </cell>
          <cell r="B1172" t="str">
            <v>LAVADORA DE ALTA PRESSAO (LAVA-JATO) PARA AGUA FRIA, PRESSAO DE OPERACAO ENTRE 1400 E 1900 LIB/POL2, VAZAO MAXIMA ENTRE 400 E 700 L/H - MANUTENÇÃO. AF_04/2019</v>
          </cell>
          <cell r="C1172" t="str">
            <v>H</v>
          </cell>
          <cell r="D1172">
            <v>0.2</v>
          </cell>
        </row>
        <row r="1173">
          <cell r="A1173">
            <v>99832</v>
          </cell>
          <cell r="B1173" t="str">
            <v>LAVADORA DE ALTA PRESSAO (LAVA-JATO) PARA AGUA FRIA, PRESSAO DE OPERACAO ENTRE 1400 E 1900 LIB/POL2, VAZAO MAXIMA ENTRE 400 E 700 L/H - MATERIAIS NA OPERAÇÃO. AF_04/2019</v>
          </cell>
          <cell r="C1173" t="str">
            <v>H</v>
          </cell>
          <cell r="D1173">
            <v>0.8</v>
          </cell>
        </row>
        <row r="1174">
          <cell r="A1174">
            <v>100637</v>
          </cell>
          <cell r="B1174" t="str">
            <v>USINA DE MISTURA ASFÁLTICA À QUENTE, TIPO CONTRA FLUXO, PROD 100 A 140 TON/HORA - DEPRECIAÇÃO. AF_12/2019</v>
          </cell>
          <cell r="C1174" t="str">
            <v>H</v>
          </cell>
          <cell r="D1174">
            <v>129.83000000000001</v>
          </cell>
        </row>
        <row r="1175">
          <cell r="A1175">
            <v>100638</v>
          </cell>
          <cell r="B1175" t="str">
            <v>USINA DE MISTURA ASFÁLTICA À QUENTE, TIPO CONTRA FLUXO, PROD 100 A 140 TON/HORA - JUROS. AF_12/2019</v>
          </cell>
          <cell r="C1175" t="str">
            <v>H</v>
          </cell>
          <cell r="D1175">
            <v>23.36</v>
          </cell>
        </row>
        <row r="1176">
          <cell r="A1176">
            <v>100639</v>
          </cell>
          <cell r="B1176" t="str">
            <v>USINA DE MISTURA ASFÁLTICA À QUENTE, TIPO CONTRA FLUXO, PROD 100 A 140 TON/HORA - MANUTENÇÃO. AF_12/2019</v>
          </cell>
          <cell r="C1176" t="str">
            <v>H</v>
          </cell>
          <cell r="D1176">
            <v>208.7</v>
          </cell>
        </row>
        <row r="1177">
          <cell r="A1177">
            <v>100640</v>
          </cell>
          <cell r="B1177" t="str">
            <v>USINA DE MISTURA ASFÁLTICA À QUENTE, TIPO CONTRA FLUXO, PROD 100 A 140 TON/HORA - MATERIAIS NA OPERAÇÃO. AF_12/2019</v>
          </cell>
          <cell r="C1177" t="str">
            <v>H</v>
          </cell>
          <cell r="D1177">
            <v>161.84</v>
          </cell>
        </row>
        <row r="1178">
          <cell r="A1178">
            <v>100643</v>
          </cell>
          <cell r="B1178" t="str">
            <v>USINA DE ASFALTO, TIPO GRAVIMÉTRICA, PROD 150 TON/HORA - DEPRECIAÇÃO. AF_12/2019</v>
          </cell>
          <cell r="C1178" t="str">
            <v>H</v>
          </cell>
          <cell r="D1178">
            <v>341.83</v>
          </cell>
        </row>
        <row r="1179">
          <cell r="A1179">
            <v>100644</v>
          </cell>
          <cell r="B1179" t="str">
            <v>USINA DE ASFALTO, TIPO GRAVIMÉTRICA, PROD 150 TON/HORA - JUROS. AF_12/2019</v>
          </cell>
          <cell r="C1179" t="str">
            <v>H</v>
          </cell>
          <cell r="D1179">
            <v>61.53</v>
          </cell>
        </row>
        <row r="1180">
          <cell r="A1180">
            <v>100645</v>
          </cell>
          <cell r="B1180" t="str">
            <v>USINA DE ASFALTO, TIPO GRAVIMÉTRICA, PROD 150 TON/HORA - MANUTENÇÃO. AF_12/2019</v>
          </cell>
          <cell r="C1180" t="str">
            <v>H</v>
          </cell>
          <cell r="D1180">
            <v>549.5</v>
          </cell>
        </row>
        <row r="1181">
          <cell r="A1181">
            <v>100646</v>
          </cell>
          <cell r="B1181" t="str">
            <v>USINA DE ASFALTO, TIPO GRAVIMÉTRICA, PROD 150 TON/HORA - MATERIAIS NA OPERAÇÃO. AF_12/2019</v>
          </cell>
          <cell r="C1181" t="str">
            <v>H</v>
          </cell>
          <cell r="D1181">
            <v>231.2</v>
          </cell>
        </row>
        <row r="1182">
          <cell r="A1182">
            <v>102270</v>
          </cell>
          <cell r="B1182" t="str">
            <v>MARTELO DEMOLIDOR ELÉTRICO, COM POTÊNCIA DE 2.000 W, 1.000 IMPACTOS POR MINUTO, PESO DE 30 KG - DEPRECIAÇÃO. AF_01/2021</v>
          </cell>
          <cell r="C1182" t="str">
            <v>H</v>
          </cell>
          <cell r="D1182">
            <v>0.59</v>
          </cell>
        </row>
        <row r="1183">
          <cell r="A1183">
            <v>102271</v>
          </cell>
          <cell r="B1183" t="str">
            <v>MARTELO DEMOLIDOR ELÉTRICO, COM POTÊNCIA DE 2.000 W, 1.000 IMPACTOS POR MINUTO, PESO DE 30 KG - JUROS. AF_01/2021</v>
          </cell>
          <cell r="C1183" t="str">
            <v>H</v>
          </cell>
          <cell r="D1183">
            <v>0.16</v>
          </cell>
        </row>
        <row r="1184">
          <cell r="A1184">
            <v>102272</v>
          </cell>
          <cell r="B1184" t="str">
            <v>MARTELO DEMOLIDOR ELÉTRICO, COM POTÊNCIA DE 2.000 W, 1.000 IMPACTOS POR MINUTO, PESO DE 30 KG - MANUTENÇÃO. AF_01/2021</v>
          </cell>
          <cell r="C1184" t="str">
            <v>H</v>
          </cell>
          <cell r="D1184">
            <v>0.39</v>
          </cell>
        </row>
        <row r="1185">
          <cell r="A1185">
            <v>102273</v>
          </cell>
          <cell r="B1185" t="str">
            <v>MARTELO DEMOLIDOR ELÉTRICO, COM POTÊNCIA DE 2.000 W, 1.000 IMPACTOS POR MINUTO, PESO DE 30 KG - MATERIAIS NA OPERAÇÃO. AF_01/2021</v>
          </cell>
          <cell r="C1185" t="str">
            <v>H</v>
          </cell>
          <cell r="D1185">
            <v>1.1499999999999999</v>
          </cell>
        </row>
        <row r="1186">
          <cell r="A1186">
            <v>102809</v>
          </cell>
          <cell r="B1186" t="str">
            <v>CALDEIRA A GÁS COM TERMOSTATO, CAPACIDADE 100 LITROS - MATERIAIS NA OPERAÇÃO. AF_04/2019</v>
          </cell>
          <cell r="C1186" t="str">
            <v>H</v>
          </cell>
          <cell r="D1186">
            <v>16.61</v>
          </cell>
        </row>
        <row r="1187">
          <cell r="A1187">
            <v>102815</v>
          </cell>
          <cell r="B1187" t="str">
            <v>CENTRAL DE LAMA BENTONÍTICA (DEPÓSITO DE BENTONITA, MISTURADOR DE ALTA TURBULÊNCIA, SILOS DE ARMAZENAMENTO DE LAMA E ÁGUA, LABORATÓRIO DE CONTROLE DE QUALIDADE DA LAMA) - MATERIAIS NA OPERAÇÃO. AF_04/2019</v>
          </cell>
          <cell r="C1187" t="str">
            <v>H</v>
          </cell>
          <cell r="D1187">
            <v>2.31</v>
          </cell>
        </row>
        <row r="1188">
          <cell r="A1188">
            <v>102826</v>
          </cell>
          <cell r="B1188" t="str">
            <v>CONJUNTO MACACO E BOMBA HIDRÁULICA PARA PROTENSAO DE CORDOALHAS, ESFORÇO MAXIMO DE 115 TONELADAS - MATERIAIS NA OPERAÇÃO. AF_04/2019</v>
          </cell>
          <cell r="C1188" t="str">
            <v>H</v>
          </cell>
          <cell r="D1188">
            <v>11.56</v>
          </cell>
        </row>
        <row r="1189">
          <cell r="A1189">
            <v>102832</v>
          </cell>
          <cell r="B1189" t="str">
            <v>CONJUNTO CILINDRO E BOMBA HIDRÁULICA PARA PROTENSÃO DE MONOBARRAS PARA TIRANTES, ESFORÇO MÁXIMO DE 30 TONELADAS  - MATERIAIS NA OPERAÇÃO. AF_04/2019</v>
          </cell>
          <cell r="C1189" t="str">
            <v>H</v>
          </cell>
          <cell r="D1189">
            <v>5.78</v>
          </cell>
        </row>
        <row r="1190">
          <cell r="A1190">
            <v>102843</v>
          </cell>
          <cell r="B1190" t="str">
            <v>GUINDASTE HIDRAULICO AUTOPROPELIDO, COM LANÇA TRELIÇADA 40 M, CAPACIDADE MÁXIMA 75 T, EQUIPADO COM CLAMSHELL - MATERIAIS NA OPERAÇÃO. AF_04/2019</v>
          </cell>
          <cell r="C1190" t="str">
            <v>H</v>
          </cell>
          <cell r="D1190">
            <v>118.8</v>
          </cell>
        </row>
        <row r="1191">
          <cell r="A1191">
            <v>102849</v>
          </cell>
          <cell r="B1191" t="str">
            <v>GUINDASTE SOBRE ESTEIRAS, COM LANÇA TRELIÇADA 40 M, CAPACIDADE MÁXIMA 75 T - MATERIAIS NA OPERAÇÃO. AF_04/2019</v>
          </cell>
          <cell r="C1191" t="str">
            <v>H</v>
          </cell>
          <cell r="D1191">
            <v>58.08</v>
          </cell>
        </row>
        <row r="1192">
          <cell r="A1192">
            <v>102855</v>
          </cell>
          <cell r="B1192" t="str">
            <v>GUINDASTE SOBRE ESTEIRAS, COM LANÇA TRELIÇADA 40 M, CAPACIDADE MÁXIMA 75 T, EQUIPADO COM CLAMSHELL - MATERIAIS NA OPERAÇÃO. AF_04/2019</v>
          </cell>
          <cell r="C1192" t="str">
            <v>H</v>
          </cell>
          <cell r="D1192">
            <v>58.08</v>
          </cell>
        </row>
        <row r="1193">
          <cell r="A1193">
            <v>102861</v>
          </cell>
          <cell r="B1193" t="str">
            <v>MÁQUINA FORMER DOBRAS DIVERSAS: 220V/380V TRIFÁSICO OU MONOFÁSICO, CAPACIDADE 0,5-1,27MM, MOTOR 2CV - MATERIAIS NA OPERAÇÃO. AF_04/2019</v>
          </cell>
          <cell r="C1193" t="str">
            <v>H</v>
          </cell>
          <cell r="D1193">
            <v>0.85</v>
          </cell>
        </row>
        <row r="1194">
          <cell r="A1194">
            <v>102867</v>
          </cell>
          <cell r="B1194" t="str">
            <v>MÁQUINA SOLDA ARCO COM PISTOLA DE SOLDAGEM PARA STUD BOLT DE 5 MM A 22 MM - MATERIAIS NA OPERAÇÃO. AF_04/2019</v>
          </cell>
          <cell r="C1194" t="str">
            <v>H</v>
          </cell>
          <cell r="D1194">
            <v>0.46</v>
          </cell>
        </row>
        <row r="1195">
          <cell r="A1195">
            <v>102873</v>
          </cell>
          <cell r="B1195" t="str">
            <v>PERFURATRIZ HIDRÁULICA SOBRE ESTEIRA, TORQUE MÁXIMO 161 KNM, PROFUNDIDADE MÁXIMA 54 M, DIÂMETRO MÁXIMO 1500 MM, POTÊNCIA MOTOR 268 HP - MATERIAIS NA OPERAÇÃO. AF_04/2019</v>
          </cell>
          <cell r="C1195" t="str">
            <v>H</v>
          </cell>
          <cell r="D1195">
            <v>105.54</v>
          </cell>
        </row>
        <row r="1196">
          <cell r="A1196">
            <v>102879</v>
          </cell>
          <cell r="B1196" t="str">
            <v>PERFURATRIZ PARA EXECUÇÃO DE ESTACAS SECANTES, TIPO HÉLICE CONTÍNUA COM CABEÇOTE DUPLO E TUBO METÁLICO - MATERIAIS NA OPERAÇÃO. AF_04/2019</v>
          </cell>
          <cell r="C1196" t="str">
            <v>H</v>
          </cell>
          <cell r="D1196">
            <v>158.4</v>
          </cell>
        </row>
        <row r="1197">
          <cell r="A1197">
            <v>102885</v>
          </cell>
          <cell r="B1197" t="str">
            <v>PLATAFORMA ELEVATÓRIA - MATERIAIS NA OPERAÇÃO. AF_04/2019</v>
          </cell>
          <cell r="C1197" t="str">
            <v>H</v>
          </cell>
          <cell r="D1197">
            <v>0.86</v>
          </cell>
        </row>
        <row r="1198">
          <cell r="A1198">
            <v>102891</v>
          </cell>
          <cell r="B1198" t="str">
            <v>PÓRTICO ROLANTE MONOVIGA, PERFIL I, 4 PERNAS, CAPACIDADE 5 T  - MATERIAIS NA OPERAÇÃO. AF_04/2019</v>
          </cell>
          <cell r="C1198" t="str">
            <v>H</v>
          </cell>
          <cell r="D1198">
            <v>0.86</v>
          </cell>
        </row>
        <row r="1199">
          <cell r="A1199">
            <v>102897</v>
          </cell>
          <cell r="B1199" t="str">
            <v>ESCAVADEIRA HIDRÁULICA SOBRE ESTEIRA, PESO OPERACIONAL ENTRE 22,00 E 23,50 T, POTÊNCIA NOMINAL 139 HP, COM MARTELO ROMPEDOR HIDRÁULICO 1700 KG - MATERIAIS NA OPERAÇÃO. AF_04/2019</v>
          </cell>
          <cell r="C1199" t="str">
            <v>H</v>
          </cell>
          <cell r="D1199">
            <v>70.69</v>
          </cell>
        </row>
        <row r="1200">
          <cell r="A1200">
            <v>102903</v>
          </cell>
          <cell r="B1200" t="str">
            <v>TORRE, COMPOSTA POR GUINCHO MECÂNICO, GUINCHO MANUAL, CABOS DE AÇO, PITEIRA E SOQUETE  - MATERIAIS NA OPERAÇÃO. AF_04/2019</v>
          </cell>
          <cell r="C1200" t="str">
            <v>H</v>
          </cell>
          <cell r="D1200">
            <v>10.29</v>
          </cell>
        </row>
        <row r="1201">
          <cell r="A1201">
            <v>102909</v>
          </cell>
          <cell r="B1201" t="str">
            <v>UNIDADE DOSADORA AIRLESS TIPO HOT SPRAY - MATERIAIS NA OPERAÇÃO. AF_04/2019</v>
          </cell>
          <cell r="C1201" t="str">
            <v>H</v>
          </cell>
          <cell r="D1201">
            <v>66.47</v>
          </cell>
        </row>
        <row r="1202">
          <cell r="A1202">
            <v>102915</v>
          </cell>
          <cell r="B1202" t="str">
            <v>ENCERADEIRA INDUSTRIAL, 400 MM, 220V, 1 HP - MATERIAIS NA OPERAÇÃO. AF_08/2019</v>
          </cell>
          <cell r="C1202" t="str">
            <v>H</v>
          </cell>
          <cell r="D1202">
            <v>0.43</v>
          </cell>
        </row>
        <row r="1203">
          <cell r="A1203">
            <v>102927</v>
          </cell>
          <cell r="B1203" t="str">
            <v>SERRA FITA HORIZONTAL, ELÉTRICA, COM CONTROLE HIDRÁULICO, PAINEL DE COMANDO EM 24 V, MOTOR ELÉTRICO 1,5 CV, DIMENSÕES DA FITA 3880 X 27 X 0,9 MM, TRIFÁSICA - MATERIAIS NA OPERAÇÃO. AF_08/2019</v>
          </cell>
          <cell r="C1203" t="str">
            <v>H</v>
          </cell>
          <cell r="D1203">
            <v>0.63</v>
          </cell>
        </row>
        <row r="1204">
          <cell r="A1204">
            <v>102933</v>
          </cell>
          <cell r="B1204" t="str">
            <v>FURADEIRA ELETROMAGNÉTICA, VELOCIDADE (SEM CARGA/ COM CARGA) 450/ 270 RPM, ESPESSURA MÁXIMA DA CHAPA A SER FURADA 50 MM, PORÇA DE ADESÃO MAGNÉTICA 17000 N, POTÊNCIA 1100 W, ALIMENTÇÃO 220 - 60 HZ, MONOFÁSICA - MATERIAIS NA OPERAÇÃO. AF_08/2019</v>
          </cell>
          <cell r="C1204" t="str">
            <v>H</v>
          </cell>
          <cell r="D1204">
            <v>0.63</v>
          </cell>
        </row>
        <row r="1205">
          <cell r="A1205">
            <v>102939</v>
          </cell>
          <cell r="B1205" t="str">
            <v>MÁQUINA METALEIRA UNIVERSAL MODELO IW 110/180 BTD - MATERIAIS NA OPERAÇÃO. AF_08/2019</v>
          </cell>
          <cell r="C1205" t="str">
            <v>H</v>
          </cell>
          <cell r="D1205">
            <v>6.35</v>
          </cell>
        </row>
        <row r="1206">
          <cell r="A1206">
            <v>102945</v>
          </cell>
          <cell r="B1206" t="str">
            <v>TARTARUGA DE OXICORTE CG1, MONOFÁSICA, 220 V, FREQUÊNCIA 50 HZ, VELOCIDADE DE CORTE (MM/MIN) 50 A 750, DIÂMETRO MÍNIMO DO COMPASSO MM 200 - MATERIAIS NA OPERAÇÃO. AF_08/2019</v>
          </cell>
          <cell r="C1206" t="str">
            <v>H</v>
          </cell>
          <cell r="D1206">
            <v>0.01</v>
          </cell>
        </row>
        <row r="1207">
          <cell r="A1207">
            <v>102951</v>
          </cell>
          <cell r="B1207" t="str">
            <v>BETONEIRA CAPACIDADE NOMINAL DE 250 L, CAPACIDADE DE MISTURA DE 175 L, MOTOR ELÉTRICO MONOFÁSICO POTÊNCIA 1CV - MATERIAIS NA OPERAÇÃO. AF_08/2019</v>
          </cell>
          <cell r="C1207" t="str">
            <v>H</v>
          </cell>
          <cell r="D1207">
            <v>0.42</v>
          </cell>
        </row>
        <row r="1208">
          <cell r="A1208">
            <v>102957</v>
          </cell>
          <cell r="B1208" t="str">
            <v>RETROESCAVADEIRA SOBRE RODAS COM CARREGADEIRA , PESO OPERACIONAL MÍN. 6,674, POTÊNCIA LÍQ 88 HP, COM MARTELO ROMPEDOR HIDRÁULICO ENTRE  275 A 362 KG - MATERIAIS NA OPERAÇÃO. AF_02/2021</v>
          </cell>
          <cell r="C1208" t="str">
            <v>H</v>
          </cell>
          <cell r="D1208">
            <v>45.03</v>
          </cell>
        </row>
        <row r="1209">
          <cell r="A1209">
            <v>102963</v>
          </cell>
          <cell r="B1209" t="str">
            <v>PERFURATRIZ HIDRÁULICA SOBRE ESTEIRA, TORQUE MÁXIMO 98 KNM, PROFUNDIDADE MÁXIMA 25 M, DIÂMETRO MÁXIMO 115 MM, POTÊNCIA MOTOR 190 HP - MATERIAIS NA OPERAÇÃO. AF_02/2021</v>
          </cell>
          <cell r="C1209" t="str">
            <v>H</v>
          </cell>
          <cell r="D1209">
            <v>74.81</v>
          </cell>
        </row>
        <row r="1210">
          <cell r="A1210">
            <v>102969</v>
          </cell>
          <cell r="B1210" t="str">
            <v>COMPRESSOR DE AR, VAZAO DE 10 PCM, RESERVATORIO 100 L, PRESSAO DE TRABALHO ENTRE 6,9 E 9,7 BAR, POTENCIA 2 HP, TENSAO 110/220 V - MATERIAIS NA OPERAÇÃO. AF_05/2017'</v>
          </cell>
          <cell r="C1210" t="str">
            <v>H</v>
          </cell>
          <cell r="D1210">
            <v>0.86</v>
          </cell>
        </row>
        <row r="1211">
          <cell r="A1211">
            <v>102985</v>
          </cell>
          <cell r="B1211" t="str">
            <v>MÁQUINA DEMARCADORA DE FAIXA DE TRÁFEGO À FRIO, TRAÇÃO MANUAL, 4 CV, PRESSÃO MAX 3300 PSI, TANQUE 20 L - MATERIAIS NA OPERAÇÃO. AF_06/2021</v>
          </cell>
          <cell r="C1211" t="str">
            <v>H</v>
          </cell>
          <cell r="D1211">
            <v>2.95</v>
          </cell>
        </row>
        <row r="1212">
          <cell r="A1212">
            <v>103156</v>
          </cell>
          <cell r="B1212" t="str">
            <v>MÁQUINA PARA SOLDA POR ELETROFUSÃO PARA TUBOS DE POLIETILENO DE ALTA DENSIDADE (PEAD) COM DIÂMETRO EXTERNO DE 20 A 800 MM, POTÊNCIA ENTRE 2750 E 3000 W - MATERIAIS NA OPERAÇÃO. AF_10/2021</v>
          </cell>
          <cell r="C1212" t="str">
            <v>H</v>
          </cell>
          <cell r="D1212">
            <v>1.61</v>
          </cell>
        </row>
        <row r="1213">
          <cell r="A1213">
            <v>103162</v>
          </cell>
          <cell r="B1213" t="str">
            <v>MÁQUINA PARA SOLDA POR ELETROFUSÃO PARA TUBOS DE POLIETILENO DE ALTA DENSIDADE (PEAD) COM DIÂMETRO EXTERNO DE 20 A 1600 MM, POTÊNCIA DE 3500 W - MATERIAIS NA OPERAÇÃO. AF_10/2021</v>
          </cell>
          <cell r="C1213" t="str">
            <v>H</v>
          </cell>
          <cell r="D1213">
            <v>2.02</v>
          </cell>
        </row>
        <row r="1214">
          <cell r="A1214">
            <v>103168</v>
          </cell>
          <cell r="B1214" t="str">
            <v>MÁQUINA PARA SOLDA POR TERMOFUSÃO PARA TUBOS DE POLIETILENO DE ALTA DENSIDADE (PEAD) COM DIÂMETRO EXTERNO DE 90 A 315 MM, POTÊNCIA ENTRE 2500 E 5350 W - MATERIAIS NA OPERAÇÃO. AF_10/2021</v>
          </cell>
          <cell r="C1214" t="str">
            <v>H</v>
          </cell>
          <cell r="D1214">
            <v>2.31</v>
          </cell>
        </row>
        <row r="1215">
          <cell r="A1215">
            <v>103174</v>
          </cell>
          <cell r="B1215" t="str">
            <v>MÁQUINA PARA SOLDA POR TERMOFUSÃO PARA TUBOS DE POLIETILENO DE ALTA DENSIDADE (PEAD) COM DIÂMETRO EXTERNO DE 315 A 630 MM, POTÊNCIA ENTRE 8000 E 12350 W - MATERIAIS NA OPERAÇÃO. AF_10/2021</v>
          </cell>
          <cell r="C1215" t="str">
            <v>H</v>
          </cell>
          <cell r="D1215">
            <v>5.78</v>
          </cell>
        </row>
        <row r="1216">
          <cell r="A1216">
            <v>103180</v>
          </cell>
          <cell r="B1216" t="str">
            <v>MÁQUINA PARA SOLDA POR TERMOFUSÃO PARA TUBOS DE POLIETILENO DE ALTA DENSIDADE (PEAD) COM DIÂMETRO EXTERNO DE 710 A 1200 MM, POTÊNCIA ENTRE 16000 E 29500 W - MATERIAIS NA OPERAÇÃO. AF_10/2021</v>
          </cell>
          <cell r="C1216" t="str">
            <v>H</v>
          </cell>
          <cell r="D1216">
            <v>13.29</v>
          </cell>
        </row>
        <row r="1217">
          <cell r="A1217">
            <v>103223</v>
          </cell>
          <cell r="B1217" t="str">
            <v>PERFURATRIZ PARA FURO DIRECIONAL HORIZONTAL (HDD) COM CAPACIDADE ATÉ 89 KN, POTÊNCIA 24,8 HP A 80 HP (INCLUSO FERRAMENTAS E LOCALIZADOR) - MATERIAIS NA OPERAÇÃO. AF_11/2021</v>
          </cell>
          <cell r="C1217" t="str">
            <v>H</v>
          </cell>
          <cell r="D1217">
            <v>30.96</v>
          </cell>
        </row>
        <row r="1218">
          <cell r="A1218">
            <v>103229</v>
          </cell>
          <cell r="B1218" t="str">
            <v>PERFURATRIZ PARA FURO DIRECIONAL HORIZONTAL (HDD) COM CAPACIDADE DE 90 KN A 200 KN, POTÊNCIA 100 HP A 160 HP (INCLUSO FERRAMENTAS E LOCALIZADOR) - MATERIAIS NA OPERAÇÃO. AF_11/2021</v>
          </cell>
          <cell r="C1218" t="str">
            <v>H</v>
          </cell>
          <cell r="D1218">
            <v>76.81</v>
          </cell>
        </row>
        <row r="1219">
          <cell r="A1219">
            <v>103235</v>
          </cell>
          <cell r="B1219" t="str">
            <v>PERFURATRIZ PARA FURO DIRECIONAL HORIZONTAL (HDD) COM CAPACIDADE DE 201 KN A 560 KN, POTÊNCIA 200 HP A 260 HP (INCLUSO FERRAMENTAS E LOCALIZADOR) - MATERIAIS NA OPERAÇÃO. AF_11/2021</v>
          </cell>
          <cell r="C1219" t="str">
            <v>H</v>
          </cell>
          <cell r="D1219">
            <v>135.88999999999999</v>
          </cell>
        </row>
        <row r="1220">
          <cell r="A1220">
            <v>103241</v>
          </cell>
          <cell r="B1220" t="str">
            <v>MISTURADOR PARA PREPARO DE LAMA ESTABILIZANTE COM CAPACIDADE DE *4000* L, COM BOMBA CENTRÍFUGA 5,5 HP A 23,07 HP, PARA SISTEMA DE FURO DIRECIONAL - MATERIAIS NA OPERAÇÃO. AF_11/2021</v>
          </cell>
          <cell r="C1220" t="str">
            <v>H</v>
          </cell>
          <cell r="D1220">
            <v>6.16</v>
          </cell>
        </row>
        <row r="1221">
          <cell r="A1221">
            <v>92259</v>
          </cell>
          <cell r="B1221" t="str">
            <v>INSTALAÇÃO DE TESOURA (INTEIRA OU MEIA), BIAPOIADA, EM MADEIRA NÃO APARELHADA, PARA VÃOS MAIORES OU IGUAIS A 3,0 M E MENORES QUE 6,0 M, INCLUSO IÇAMENTO. AF_07/2019</v>
          </cell>
          <cell r="C1221" t="str">
            <v>UN</v>
          </cell>
          <cell r="D1221">
            <v>465.91</v>
          </cell>
        </row>
        <row r="1222">
          <cell r="A1222">
            <v>92260</v>
          </cell>
          <cell r="B1222" t="str">
            <v>INSTALAÇÃO DE TESOURA (INTEIRA OU MEIA), BIAPOIADA, EM MADEIRA NÃO APARELHADA, PARA VÃOS MAIORES OU IGUAIS A 6,0 M E MENORES QUE 8,0 M, INCLUSO IÇAMENTO. AF_07/2019</v>
          </cell>
          <cell r="C1222" t="str">
            <v>UN</v>
          </cell>
          <cell r="D1222">
            <v>523.05999999999995</v>
          </cell>
        </row>
        <row r="1223">
          <cell r="A1223">
            <v>92261</v>
          </cell>
          <cell r="B1223" t="str">
            <v>INSTALAÇÃO DE TESOURA (INTEIRA OU MEIA), BIAPOIADA, EM MADEIRA NÃO APARELHADA, PARA VÃOS MAIORES OU IGUAIS A 8,0 M E MENORES QUE 10,0 M, INCLUSO IÇAMENTO. AF_07/2019</v>
          </cell>
          <cell r="C1223" t="str">
            <v>UN</v>
          </cell>
          <cell r="D1223">
            <v>578.45000000000005</v>
          </cell>
        </row>
        <row r="1224">
          <cell r="A1224">
            <v>92262</v>
          </cell>
          <cell r="B1224" t="str">
            <v>INSTALAÇÃO DE TESOURA (INTEIRA OU MEIA), BIAPOIADA, EM MADEIRA NÃO APARELHADA, PARA VÃOS MAIORES OU IGUAIS A 10,0 M E MENORES QUE 12,0 M, INCLUSO IÇAMENTO. AF_07/2019</v>
          </cell>
          <cell r="C1224" t="str">
            <v>UN</v>
          </cell>
          <cell r="D1224">
            <v>667.65</v>
          </cell>
        </row>
        <row r="1225">
          <cell r="A1225">
            <v>92539</v>
          </cell>
          <cell r="B1225" t="str">
            <v>TRAMA DE MADEIRA COMPOSTA POR RIPAS, CAIBROS E TERÇAS PARA TELHADOS DE ATÉ 2 ÁGUAS PARA TELHA DE ENCAIXE DE CERÂMICA OU DE CONCRETO, INCLUSO TRANSPORTE VERTICAL. AF_07/2019</v>
          </cell>
          <cell r="C1225" t="str">
            <v>M2</v>
          </cell>
          <cell r="D1225">
            <v>77.64</v>
          </cell>
        </row>
        <row r="1226">
          <cell r="A1226">
            <v>92540</v>
          </cell>
          <cell r="B1226" t="str">
            <v>TRAMA DE MADEIRA COMPOSTA POR RIPAS, CAIBROS E TERÇAS PARA TELHADOS DE MAIS QUE 2 ÁGUAS PARA TELHA DE ENCAIXE DE CERÂMICA OU DE CONCRETO, INCLUSO TRANSPORTE VERTICAL. AF_07/2019</v>
          </cell>
          <cell r="C1226" t="str">
            <v>M2</v>
          </cell>
          <cell r="D1226">
            <v>86.25</v>
          </cell>
        </row>
        <row r="1227">
          <cell r="A1227">
            <v>92541</v>
          </cell>
          <cell r="B1227" t="str">
            <v>TRAMA DE MADEIRA COMPOSTA POR RIPAS, CAIBROS E TERÇAS PARA TELHADOS DE ATÉ 2 ÁGUAS PARA TELHA CERÂMICA CAPA-CANAL, INCLUSO TRANSPORTE VERTICAL. AF_07/2019</v>
          </cell>
          <cell r="C1227" t="str">
            <v>M2</v>
          </cell>
          <cell r="D1227">
            <v>83.92</v>
          </cell>
        </row>
        <row r="1228">
          <cell r="A1228">
            <v>92542</v>
          </cell>
          <cell r="B1228" t="str">
            <v>TRAMA DE MADEIRA COMPOSTA POR RIPAS, CAIBROS E TERÇAS PARA TELHADOS DE MAIS QUE 2 ÁGUAS PARA TELHA CERÂMICA CAPA-CANAL, INCLUSO TRANSPORTE VERTICAL. AF_07/2019</v>
          </cell>
          <cell r="C1228" t="str">
            <v>M2</v>
          </cell>
          <cell r="D1228">
            <v>101.23</v>
          </cell>
        </row>
        <row r="1229">
          <cell r="A1229">
            <v>92543</v>
          </cell>
          <cell r="B1229" t="str">
            <v>TRAMA DE MADEIRA COMPOSTA POR TERÇAS PARA TELHADOS DE ATÉ 2 ÁGUAS PARA TELHA ONDULADA DE FIBROCIMENTO, METÁLICA, PLÁSTICA OU TERMOACÚSTICA, INCLUSO TRANSPORTE VERTICAL. AF_07/2019</v>
          </cell>
          <cell r="C1229" t="str">
            <v>M2</v>
          </cell>
          <cell r="D1229">
            <v>23.66</v>
          </cell>
        </row>
        <row r="1230">
          <cell r="A1230">
            <v>92544</v>
          </cell>
          <cell r="B1230" t="str">
            <v>TRAMA DE MADEIRA COMPOSTA POR TERÇAS PARA TELHADOS DE ATÉ 2 ÁGUAS PARA TELHA ESTRUTURAL DE FIBROCIMENTO, INCLUSO TRANSPORTE VERTICAL. AF_07/2019</v>
          </cell>
          <cell r="C1230" t="str">
            <v>M2</v>
          </cell>
          <cell r="D1230">
            <v>18.829999999999998</v>
          </cell>
        </row>
        <row r="1231">
          <cell r="A1231">
            <v>92545</v>
          </cell>
          <cell r="B1231" t="str">
            <v>FABRICAÇÃO E INSTALAÇÃO DE TESOURA INTEIRA EM MADEIRA NÃO APARELHADA, VÃO DE 3 M, PARA TELHA CERÂMICA OU DE CONCRETO, INCLUSO IÇAMENTO. AF_07/2019</v>
          </cell>
          <cell r="C1231" t="str">
            <v>UN</v>
          </cell>
          <cell r="D1231">
            <v>1009.45</v>
          </cell>
        </row>
        <row r="1232">
          <cell r="A1232">
            <v>92546</v>
          </cell>
          <cell r="B1232" t="str">
            <v>FABRICAÇÃO E INSTALAÇÃO DE TESOURA INTEIRA EM MADEIRA NÃO APARELHADA, VÃO DE 4 M, PARA TELHA CERÂMICA OU DE CONCRETO, INCLUSO IÇAMENTO. AF_07/2019</v>
          </cell>
          <cell r="C1232" t="str">
            <v>UN</v>
          </cell>
          <cell r="D1232">
            <v>1236.3900000000001</v>
          </cell>
        </row>
        <row r="1233">
          <cell r="A1233">
            <v>92547</v>
          </cell>
          <cell r="B1233" t="str">
            <v>FABRICAÇÃO E INSTALAÇÃO DE TESOURA INTEIRA EM MADEIRA NÃO APARELHADA, VÃO DE 5 M, PARA TELHA CERÂMICA OU DE CONCRETO, INCLUSO IÇAMENTO. AF_07/2019</v>
          </cell>
          <cell r="C1233" t="str">
            <v>UN</v>
          </cell>
          <cell r="D1233">
            <v>1311.64</v>
          </cell>
        </row>
        <row r="1234">
          <cell r="A1234">
            <v>92548</v>
          </cell>
          <cell r="B1234" t="str">
            <v>FABRICAÇÃO E INSTALAÇÃO DE TESOURA INTEIRA EM MADEIRA NÃO APARELHADA, VÃO DE 6 M, PARA TELHA CERÂMICA OU DE CONCRETO, INCLUSO IÇAMENTO. AF_07/2019</v>
          </cell>
          <cell r="C1234" t="str">
            <v>UN</v>
          </cell>
          <cell r="D1234">
            <v>1458.85</v>
          </cell>
        </row>
        <row r="1235">
          <cell r="A1235">
            <v>92549</v>
          </cell>
          <cell r="B1235" t="str">
            <v>FABRICAÇÃO E INSTALAÇÃO DE TESOURA INTEIRA EM MADEIRA NÃO APARELHADA, VÃO DE 7 M, PARA TELHA CERÂMICA OU DE CONCRETO, INCLUSO IÇAMENTO. AF_07/2019</v>
          </cell>
          <cell r="C1235" t="str">
            <v>UN</v>
          </cell>
          <cell r="D1235">
            <v>1811.42</v>
          </cell>
        </row>
        <row r="1236">
          <cell r="A1236">
            <v>92550</v>
          </cell>
          <cell r="B1236" t="str">
            <v>FABRICAÇÃO E INSTALAÇÃO DE TESOURA INTEIRA EM MADEIRA NÃO APARELHADA, VÃO DE 8 M, PARA TELHA CERÂMICA OU DE CONCRETO, INCLUSO IÇAMENTO. AF_07/2019</v>
          </cell>
          <cell r="C1236" t="str">
            <v>UN</v>
          </cell>
          <cell r="D1236">
            <v>2260.4499999999998</v>
          </cell>
        </row>
        <row r="1237">
          <cell r="A1237">
            <v>92551</v>
          </cell>
          <cell r="B1237" t="str">
            <v>FABRICAÇÃO E INSTALAÇÃO DE TESOURA INTEIRA EM MADEIRA NÃO APARELHADA, VÃO DE 9 M, PARA TELHA CERÂMICA OU DE CONCRETO, INCLUSO IÇAMENTO. AF_07/2019</v>
          </cell>
          <cell r="C1237" t="str">
            <v>UN</v>
          </cell>
          <cell r="D1237">
            <v>2357.3000000000002</v>
          </cell>
        </row>
        <row r="1238">
          <cell r="A1238">
            <v>92552</v>
          </cell>
          <cell r="B1238" t="str">
            <v>FABRICAÇÃO E INSTALAÇÃO DE TESOURA INTEIRA EM MADEIRA NÃO APARELHADA, VÃO DE 10 M, PARA TELHA CERÂMICA OU DE CONCRETO, INCLUSO IÇAMENTO. AF_07/2019</v>
          </cell>
          <cell r="C1238" t="str">
            <v>UN</v>
          </cell>
          <cell r="D1238">
            <v>2558.17</v>
          </cell>
        </row>
        <row r="1239">
          <cell r="A1239">
            <v>92553</v>
          </cell>
          <cell r="B1239" t="str">
            <v>FABRICAÇÃO E INSTALAÇÃO DE TESOURA INTEIRA EM MADEIRA NÃO APARELHADA, VÃO DE 11 M, PARA TELHA CERÂMICA OU DE CONCRETO, INCLUSO IÇAMENTO. AF_07/2019</v>
          </cell>
          <cell r="C1239" t="str">
            <v>UN</v>
          </cell>
          <cell r="D1239">
            <v>2920.26</v>
          </cell>
        </row>
        <row r="1240">
          <cell r="A1240">
            <v>92554</v>
          </cell>
          <cell r="B1240" t="str">
            <v>FABRICAÇÃO E INSTALAÇÃO DE TESOURA INTEIRA EM MADEIRA NÃO APARELHADA, VÃO DE 12 M, PARA TELHA CERÂMICA OU DE CONCRETO, INCLUSO IÇAMENTO. AF_07/2019</v>
          </cell>
          <cell r="C1240" t="str">
            <v>UN</v>
          </cell>
          <cell r="D1240">
            <v>3031.35</v>
          </cell>
        </row>
        <row r="1241">
          <cell r="A1241">
            <v>92555</v>
          </cell>
          <cell r="B1241" t="str">
            <v>FABRICAÇÃO E INSTALAÇÃO DE TESOURA INTEIRA EM MADEIRA NÃO APARELHADA, VÃO DE 3 M, PARA TELHA ONDULADA DE FIBROCIMENTO, METÁLICA, PLÁSTICA OU TERMOACÚSTICA, INCLUSO IÇAMENTO. AF_07/2019</v>
          </cell>
          <cell r="C1241" t="str">
            <v>UN</v>
          </cell>
          <cell r="D1241">
            <v>994.65</v>
          </cell>
        </row>
        <row r="1242">
          <cell r="A1242">
            <v>92556</v>
          </cell>
          <cell r="B1242" t="str">
            <v>FABRICAÇÃO E INSTALAÇÃO DE TESOURA INTEIRA EM MADEIRA NÃO APARELHADA, VÃO DE 4 M, PARA TELHA ONDULADA DE FIBROCIMENTO, METÁLICA, PLÁSTICA OU TERMOACÚSTICA, INCLUSO IÇAMENTO. AF_07/2019</v>
          </cell>
          <cell r="C1242" t="str">
            <v>UN</v>
          </cell>
          <cell r="D1242">
            <v>1210.45</v>
          </cell>
        </row>
        <row r="1243">
          <cell r="A1243">
            <v>92557</v>
          </cell>
          <cell r="B1243" t="str">
            <v>FABRICAÇÃO E INSTALAÇÃO DE TESOURA INTEIRA EM MADEIRA NÃO APARELHADA, VÃO DE 5 M, PARA TELHA ONDULADA DE FIBROCIMENTO, METÁLICA, PLÁSTICA OU TERMOACÚSTICA, INCLUSO IÇAMENTO. AF_07/2019</v>
          </cell>
          <cell r="C1243" t="str">
            <v>UN</v>
          </cell>
          <cell r="D1243">
            <v>1285.7</v>
          </cell>
        </row>
        <row r="1244">
          <cell r="A1244">
            <v>92558</v>
          </cell>
          <cell r="B1244" t="str">
            <v>FABRICAÇÃO E INSTALAÇÃO DE TESOURA INTEIRA EM MADEIRA NÃO APARELHADA, VÃO DE 6 M, PARA TELHA ONDULADA DE FIBROCIMENTO, METÁLICA, PLÁSTICA OU TERMOACÚSTICA, INCLUSO IÇAMENTO. AF_07/2019</v>
          </cell>
          <cell r="C1244" t="str">
            <v>UN</v>
          </cell>
          <cell r="D1244">
            <v>1444.04</v>
          </cell>
        </row>
        <row r="1245">
          <cell r="A1245">
            <v>92559</v>
          </cell>
          <cell r="B1245" t="str">
            <v>FABRICAÇÃO E INSTALAÇÃO DE TESOURA INTEIRA EM MADEIRA NÃO APARELHADA, VÃO DE 7 M, PARA TELHA ONDULADA DE FIBROCIMENTO, METÁLICA, PLÁSTICA OU TERMOACÚSTICA, INCLUSO IÇAMENTO. AF_07/2019</v>
          </cell>
          <cell r="C1245" t="str">
            <v>UN</v>
          </cell>
          <cell r="D1245">
            <v>1783.85</v>
          </cell>
        </row>
        <row r="1246">
          <cell r="A1246">
            <v>92560</v>
          </cell>
          <cell r="B1246" t="str">
            <v>FABRICAÇÃO E INSTALAÇÃO DE TESOURA INTEIRA EM MADEIRA NÃO APARELHADA, VÃO DE 8 M, PARA TELHA ONDULADA DE FIBROCIMENTO, METÁLICA, PLÁSTICA OU TERMOACÚSTICA, INCLUSO IÇAMENTO. AF_07/2019</v>
          </cell>
          <cell r="C1246" t="str">
            <v>UN</v>
          </cell>
          <cell r="D1246">
            <v>2222.9</v>
          </cell>
        </row>
        <row r="1247">
          <cell r="A1247">
            <v>92561</v>
          </cell>
          <cell r="B1247" t="str">
            <v>FABRICAÇÃO E INSTALAÇÃO DE TESOURA INTEIRA EM MADEIRA NÃO APARELHADA, VÃO DE 9 M, PARA TELHA ONDULADA DE FIBROCIMENTO, METÁLICA, PLÁSTICA OU TERMOACÚSTICA, INCLUSO IÇAMENTO. AF_07/2019</v>
          </cell>
          <cell r="C1247" t="str">
            <v>UN</v>
          </cell>
          <cell r="D1247">
            <v>2320.77</v>
          </cell>
        </row>
        <row r="1248">
          <cell r="A1248">
            <v>92562</v>
          </cell>
          <cell r="B1248" t="str">
            <v>FABRICAÇÃO E INSTALAÇÃO DE TESOURA INTEIRA EM MADEIRA NÃO APARELHADA, VÃO DE 10 M, PARA TELHA ONDULADA DE FIBROCIMENTO, METÁLICA, PLÁSTICA OU TERMOACÚSTICA, INCLUSO IÇAMENTO. AF_07/2019</v>
          </cell>
          <cell r="C1248" t="str">
            <v>UN</v>
          </cell>
          <cell r="D1248">
            <v>2495.6999999999998</v>
          </cell>
        </row>
        <row r="1249">
          <cell r="A1249">
            <v>92563</v>
          </cell>
          <cell r="B1249" t="str">
            <v>FABRICAÇÃO E INSTALAÇÃO DE TESOURA INTEIRA EM MADEIRA NÃO APARELHADA, VÃO DE 11 M, PARA TELHA ONDULADA DE FIBROCIMENTO, METÁLICA, PLÁSTICA OU TERMOACÚSTICA, INCLUSO IÇAMENTO. AF_07/2019</v>
          </cell>
          <cell r="C1249" t="str">
            <v>UN</v>
          </cell>
          <cell r="D1249">
            <v>2847.21</v>
          </cell>
        </row>
        <row r="1250">
          <cell r="A1250">
            <v>92564</v>
          </cell>
          <cell r="B1250" t="str">
            <v>FABRICAÇÃO E INSTALAÇÃO DE TESOURA INTEIRA EM MADEIRA NÃO APARELHADA, VÃO DE 12 M, PARA TELHA ONDULADA DE FIBROCIMENTO, METÁLICA, PLÁSTICA OU TERMOACÚSTICA, INCLUSO IÇAMENTO. AF_07/2019</v>
          </cell>
          <cell r="C1250" t="str">
            <v>UN</v>
          </cell>
          <cell r="D1250">
            <v>2941.87</v>
          </cell>
        </row>
        <row r="1251">
          <cell r="A1251">
            <v>92565</v>
          </cell>
          <cell r="B1251" t="str">
            <v>FABRICAÇÃO E INSTALAÇÃO DE ESTRUTURA PONTALETADA DE MADEIRA NÃO APARELHADA PARA TELHADOS COM ATÉ 2 ÁGUAS E PARA TELHA CERÂMICA OU DE CONCRETO, INCLUSO TRANSPORTE VERTICAL. AF_12/2015</v>
          </cell>
          <cell r="C1251" t="str">
            <v>M2</v>
          </cell>
          <cell r="D1251">
            <v>37.53</v>
          </cell>
        </row>
        <row r="1252">
          <cell r="A1252">
            <v>92566</v>
          </cell>
          <cell r="B1252" t="str">
            <v>FABRICAÇÃO E INSTALAÇÃO DE ESTRUTURA PONTALETADA DE MADEIRA NÃO APARELHADA PARA TELHADOS COM ATÉ 2 ÁGUAS E PARA TELHA ONDULADA DE FIBROCIMENTO, METÁLICA, PLÁSTICA OU TERMOACÚSTICA, INCLUSO TRANSPORTE VERTICAL. AF_12/2015</v>
          </cell>
          <cell r="C1252" t="str">
            <v>M2</v>
          </cell>
          <cell r="D1252">
            <v>23.78</v>
          </cell>
        </row>
        <row r="1253">
          <cell r="A1253">
            <v>92567</v>
          </cell>
          <cell r="B1253" t="str">
            <v>FABRICAÇÃO E INSTALAÇÃO DE ESTRUTURA PONTALETADA DE MADEIRA NÃO APARELHADA PARA TELHADOS COM MAIS QUE 2 ÁGUAS E PARA TELHA CERÂMICA OU DE CONCRETO, INCLUSO TRANSPORTE VERTICAL. AF_12/2015</v>
          </cell>
          <cell r="C1253" t="str">
            <v>M2</v>
          </cell>
          <cell r="D1253">
            <v>33.93</v>
          </cell>
        </row>
        <row r="1254">
          <cell r="A1254">
            <v>100379</v>
          </cell>
          <cell r="B1254" t="str">
            <v>FABRICAÇÃO E INSTALAÇÃO DE PONTALETES DE MADEIRA NÃO APARELHADA PARA TELHADOS COM ATÉ 2 ÁGUAS E COM TELHA CERÂMICA OU DE CONCRETO EM EDIFÍCIO RESIDENCIAL TÉRREO, INCLUSO TRANSPORTE VERTICAL. AF_07/2019</v>
          </cell>
          <cell r="C1254" t="str">
            <v>M2</v>
          </cell>
          <cell r="D1254">
            <v>37.53</v>
          </cell>
        </row>
        <row r="1255">
          <cell r="A1255">
            <v>100380</v>
          </cell>
          <cell r="B1255" t="str">
            <v>FABRICAÇÃO E INSTALAÇÃO DE PONTALETES DE MADEIRA NÃO APARELHADA PARA TELHADOS COM ATÉ 2 ÁGUAS E COM TELHA CERÂMICA OU DE CONCRETO EM EDIFÍCIO RESIDENCIAL DE MÚLTIPLOS PAVIMENTOS, INCLUSO TRANSPORTE VERTICAL. AF_07/2019</v>
          </cell>
          <cell r="C1255" t="str">
            <v>M2</v>
          </cell>
          <cell r="D1255">
            <v>49.22</v>
          </cell>
        </row>
        <row r="1256">
          <cell r="A1256">
            <v>100381</v>
          </cell>
          <cell r="B1256" t="str">
            <v>FABRICAÇÃO E INSTALAÇÃO DE PONTALETES DE MADEIRA NÃO APARELHADA PARA TELHADOS COM ATÉ 2 ÁGUAS E COM TELHA CERÂMICA OU DE CONCRETO EM EDIFÍCIO INSTITUCIONAL TÉRREO, INCLUSO TRANSPORTE VERTICAL. AF_07/2019</v>
          </cell>
          <cell r="C1256" t="str">
            <v>M2</v>
          </cell>
          <cell r="D1256">
            <v>54.81</v>
          </cell>
        </row>
        <row r="1257">
          <cell r="A1257">
            <v>100383</v>
          </cell>
          <cell r="B1257" t="str">
            <v>FABRICAÇÃO E INSTALAÇÃO DE PONTALETES DE MADEIRA NÃO APARELHADA PARA TELHADOS COM ATÉ 2 ÁGUAS E COM TELHA ONDULADA DE FIBROCIMENTO, ALUMÍNIO OU PLÁSTICA EM EDIFÍCIO RESIDENCIAL DE MÚLTIPLOS PAVIMENTOS, INCLUSO TRANSPORTE VERTICAL. AF_07/2019</v>
          </cell>
          <cell r="C1257" t="str">
            <v>M2</v>
          </cell>
          <cell r="D1257">
            <v>25.77</v>
          </cell>
        </row>
        <row r="1258">
          <cell r="A1258">
            <v>100384</v>
          </cell>
          <cell r="B1258" t="str">
            <v>FABRICAÇÃO E INSTALAÇÃO DE PONTALETES DE MADEIRA NÃO APARELHADA PARA TELHADOS COM ATÉ 2 ÁGUAS E COM TELHA ONDULADA DE FIBROCIMENTO, ALUMÍNIO OU PLÁSTICA EM EDIFÍCIO INSTITUCIONAL TÉRREO, INCLUSO TRANSPORTE VERTICAL. AF_07/2019</v>
          </cell>
          <cell r="C1258" t="str">
            <v>M2</v>
          </cell>
          <cell r="D1258">
            <v>26.89</v>
          </cell>
        </row>
        <row r="1259">
          <cell r="A1259">
            <v>100385</v>
          </cell>
          <cell r="B1259" t="str">
            <v>FABRICAÇÃO E INSTALAÇÃO DE PONTALETES DE MADEIRA NÃO APARELHADA PARA TELHADOS COM MAIS QUE 2 ÁGUAS E COM TELHA CERÂMICA OU DE CONCRETO EM EDIFÍCIO RESIDENCIAL TÉRREO, INCLUSO TRANSPORTE VERTICAL. AF_07/2019</v>
          </cell>
          <cell r="C1259" t="str">
            <v>M2</v>
          </cell>
          <cell r="D1259">
            <v>33.93</v>
          </cell>
        </row>
        <row r="1260">
          <cell r="A1260">
            <v>100386</v>
          </cell>
          <cell r="B1260" t="str">
            <v>FABRICAÇÃO E INSTALAÇÃO DE PONTALETES DE MADEIRA NÃO APARELHADA PARA TELHADOS COM MAIS QUE 2 ÁGUAS E COM TELHA CERÂMICA OU DE CONCRETO EM EDIFÍCIO RESIDENCIAL DE MÚLTIPLOS PAVIMENTOS. AF_07/2019</v>
          </cell>
          <cell r="C1260" t="str">
            <v>M2</v>
          </cell>
          <cell r="D1260">
            <v>43.34</v>
          </cell>
        </row>
        <row r="1261">
          <cell r="A1261">
            <v>100387</v>
          </cell>
          <cell r="B1261" t="str">
            <v>FABRICAÇÃO E INSTALAÇÃO DE PONTALETES DE MADEIRA NÃO APARELHADA PARA TELHADOS COM MAIS QUE 2 ÁGUAS E COM TELHA CERÂMICA OU DE CONCRETO EM EDIFÍCIO INSTITUCIONAL TÉRREO, INCLUSO TRANSPORTE VERTICAL. AF_07/2019</v>
          </cell>
          <cell r="C1261" t="str">
            <v>M2</v>
          </cell>
          <cell r="D1261">
            <v>52.97</v>
          </cell>
        </row>
        <row r="1262">
          <cell r="A1262">
            <v>100388</v>
          </cell>
          <cell r="B1262" t="str">
            <v>RETIRADA E RECOLOCAÇÃO DE RIPA EM TELHADOS DE ATÉ 2 ÁGUAS COM TELHA CERÂMICA OU DE CONCRETO DE ENCAIXE, INCLUSO TRANSPORTE VERTICAL. AF_07/2019</v>
          </cell>
          <cell r="C1262" t="str">
            <v>M2</v>
          </cell>
          <cell r="D1262">
            <v>18.77</v>
          </cell>
        </row>
        <row r="1263">
          <cell r="A1263">
            <v>100389</v>
          </cell>
          <cell r="B1263" t="str">
            <v>RETIRADA E RECOLOCAÇÃO DE CAIBRO EM TELHADOS DE ATÉ 2 ÁGUAS COM TELHA CERÂMICA OU DE CONCRETO DE ENCAIXE, INCLUSO TRANSPORTE VERTICAL. AF_07/2019</v>
          </cell>
          <cell r="C1263" t="str">
            <v>M2</v>
          </cell>
          <cell r="D1263">
            <v>16.41</v>
          </cell>
        </row>
        <row r="1264">
          <cell r="A1264">
            <v>100390</v>
          </cell>
          <cell r="B1264" t="str">
            <v>RETIRADA E RECOLOCAÇÃO DE RIPA EM TELHADOS DE MAIS DE 2 ÁGUAS COM TELHA CERÂMICA OU DE CONCRETO DE ENCAIXE, INCLUSO TRANSPORTE VERTICAL. AF_07/2019</v>
          </cell>
          <cell r="C1264" t="str">
            <v>M2</v>
          </cell>
          <cell r="D1264">
            <v>22.14</v>
          </cell>
        </row>
        <row r="1265">
          <cell r="A1265">
            <v>100391</v>
          </cell>
          <cell r="B1265" t="str">
            <v>RETIRADA E RECOLOCAÇÃO DE CAIBRO EM TELHADOS DE MAIS DE 2 ÁGUAS COM TELHA CERÂMICA OU DE CONCRETO DE ENCAIXE, INCLUSO TRANSPORTE VERTICAL. AF_07/2019</v>
          </cell>
          <cell r="C1265" t="str">
            <v>M2</v>
          </cell>
          <cell r="D1265">
            <v>18.68</v>
          </cell>
        </row>
        <row r="1266">
          <cell r="A1266">
            <v>100392</v>
          </cell>
          <cell r="B1266" t="str">
            <v>RETIRADA E RECOLOCAÇÃO DE RIPA EM TELHADOS DE ATÉ 2 ÁGUAS COM TELHA CERÂMICA CAPA-CANAL, INCLUSO TRANSPORTE VERTICAL. AF_07/2019</v>
          </cell>
          <cell r="C1266" t="str">
            <v>M2</v>
          </cell>
          <cell r="D1266">
            <v>14.77</v>
          </cell>
        </row>
        <row r="1267">
          <cell r="A1267">
            <v>100393</v>
          </cell>
          <cell r="B1267" t="str">
            <v>RETIRADA E RECOLOCAÇÃO DE CAIBRO EM TELHADOS DE ATÉ 2 ÁGUAS COM TELHA CERÂMICA CAPA-CANAL, INCLUSO TRANSPORTE VERTICAL. AF_07/2019</v>
          </cell>
          <cell r="C1267" t="str">
            <v>M2</v>
          </cell>
          <cell r="D1267">
            <v>18.86</v>
          </cell>
        </row>
        <row r="1268">
          <cell r="A1268">
            <v>100394</v>
          </cell>
          <cell r="B1268" t="str">
            <v>RETIRADA E RECOLOCAÇÃO DE RIPA EM TELHADOS DE MAIS DE 2 ÁGUAS COM TELHA CERÂMICA CAPA-CANAL, INCLUSO TRANSPORTE VERTICAL. AF_07/2019</v>
          </cell>
          <cell r="C1268" t="str">
            <v>M2</v>
          </cell>
          <cell r="D1268">
            <v>17.43</v>
          </cell>
        </row>
        <row r="1269">
          <cell r="A1269">
            <v>100395</v>
          </cell>
          <cell r="B1269" t="str">
            <v>RETIRADA E RECOLOCAÇÃO DE CAIBRO EM TELHADOS DE MAIS DE 2 ÁGUAS COM TELHA CERÂMICA CAPA-CANAL, INCLUSO TRANSPORTE VERTICAL. AF_07/2019</v>
          </cell>
          <cell r="C1269" t="str">
            <v>M2</v>
          </cell>
          <cell r="D1269">
            <v>22.26</v>
          </cell>
        </row>
        <row r="1270">
          <cell r="A1270">
            <v>94189</v>
          </cell>
          <cell r="B1270" t="str">
            <v>TELHAMENTO COM TELHA DE CONCRETO DE ENCAIXE, COM ATÉ 2 ÁGUAS, INCLUSO TRANSPORTE VERTICAL. AF_07/2019</v>
          </cell>
          <cell r="C1270" t="str">
            <v>M2</v>
          </cell>
          <cell r="D1270">
            <v>29.95</v>
          </cell>
        </row>
        <row r="1271">
          <cell r="A1271">
            <v>94192</v>
          </cell>
          <cell r="B1271" t="str">
            <v>TELHAMENTO COM TELHA DE CONCRETO DE ENCAIXE, COM MAIS DE 2 ÁGUAS, INCLUSO TRANSPORTE VERTICAL. AF_07/2019</v>
          </cell>
          <cell r="C1271" t="str">
            <v>M2</v>
          </cell>
          <cell r="D1271">
            <v>32.380000000000003</v>
          </cell>
        </row>
        <row r="1272">
          <cell r="A1272">
            <v>94195</v>
          </cell>
          <cell r="B1272" t="str">
            <v>TELHAMENTO COM TELHA CERÂMICA DE ENCAIXE, TIPO PORTUGUESA, COM ATÉ 2 ÁGUAS, INCLUSO TRANSPORTE VERTICAL. AF_07/2019</v>
          </cell>
          <cell r="C1272" t="str">
            <v>M2</v>
          </cell>
          <cell r="D1272">
            <v>44.57</v>
          </cell>
        </row>
        <row r="1273">
          <cell r="A1273">
            <v>94198</v>
          </cell>
          <cell r="B1273" t="str">
            <v>TELHAMENTO COM TELHA CERÂMICA DE ENCAIXE, TIPO PORTUGUESA, COM MAIS DE 2 ÁGUAS, INCLUSO TRANSPORTE VERTICAL. AF_07/2019</v>
          </cell>
          <cell r="C1273" t="str">
            <v>M2</v>
          </cell>
          <cell r="D1273">
            <v>47.78</v>
          </cell>
        </row>
        <row r="1274">
          <cell r="A1274">
            <v>94201</v>
          </cell>
          <cell r="B1274" t="str">
            <v>TELHAMENTO COM TELHA CERÂMICA CAPA-CANAL, TIPO COLONIAL, COM ATÉ 2 ÁGUAS, INCLUSO TRANSPORTE VERTICAL. AF_07/2019</v>
          </cell>
          <cell r="C1274" t="str">
            <v>M2</v>
          </cell>
          <cell r="D1274">
            <v>63.02</v>
          </cell>
        </row>
        <row r="1275">
          <cell r="A1275">
            <v>94204</v>
          </cell>
          <cell r="B1275" t="str">
            <v>TELHAMENTO COM TELHA CERÂMICA CAPA-CANAL, TIPO COLONIAL, COM MAIS DE 2 ÁGUAS, INCLUSO TRANSPORTE VERTICAL. AF_07/2019</v>
          </cell>
          <cell r="C1275" t="str">
            <v>M2</v>
          </cell>
          <cell r="D1275">
            <v>68.489999999999995</v>
          </cell>
        </row>
        <row r="1276">
          <cell r="A1276">
            <v>94224</v>
          </cell>
          <cell r="B1276" t="str">
            <v>EMBOÇAMENTO COM ARGAMASSA TRAÇO 1:2:9 (CIMENTO, CAL E AREIA). AF_07/2019</v>
          </cell>
          <cell r="C1276" t="str">
            <v>M</v>
          </cell>
          <cell r="D1276">
            <v>23.14</v>
          </cell>
        </row>
        <row r="1277">
          <cell r="A1277">
            <v>94226</v>
          </cell>
          <cell r="B1277" t="str">
            <v>SUBCOBERTURA COM MANTA PLÁSTICA REVESTIDA POR PELÍCULA DE ALUMÍNO, INCLUSO TRANSPORTE VERTICAL. AF_07/2019</v>
          </cell>
          <cell r="C1277" t="str">
            <v>M2</v>
          </cell>
          <cell r="D1277">
            <v>20.16</v>
          </cell>
        </row>
        <row r="1278">
          <cell r="A1278">
            <v>94232</v>
          </cell>
          <cell r="B1278" t="str">
            <v>AMARRAÇÃO DE TELHAS CERÂMICAS OU DE CONCRETO. AF_07/2019</v>
          </cell>
          <cell r="C1278" t="str">
            <v>UN</v>
          </cell>
          <cell r="D1278">
            <v>2.57</v>
          </cell>
        </row>
        <row r="1279">
          <cell r="A1279">
            <v>94440</v>
          </cell>
          <cell r="B1279" t="str">
            <v>TELHAMENTO COM TELHA CERÂMICA DE ENCAIXE, TIPO FRANCESA, COM ATÉ 2 ÁGUAS, INCLUSO TRANSPORTE VERTICAL. AF_07/2019</v>
          </cell>
          <cell r="C1279" t="str">
            <v>M2</v>
          </cell>
          <cell r="D1279">
            <v>44.57</v>
          </cell>
        </row>
        <row r="1280">
          <cell r="A1280">
            <v>94441</v>
          </cell>
          <cell r="B1280" t="str">
            <v>TELHAMENTO COM TELHA CERÂMICA DE ENCAIXE, TIPO FRANCESA, COM MAIS DE 2 ÁGUAS, INCLUSO TRANSPORTE VERTICAL. AF_07/2019</v>
          </cell>
          <cell r="C1280" t="str">
            <v>M2</v>
          </cell>
          <cell r="D1280">
            <v>47.78</v>
          </cell>
        </row>
        <row r="1281">
          <cell r="A1281">
            <v>94442</v>
          </cell>
          <cell r="B1281" t="str">
            <v>TELHAMENTO COM TELHA CERÂMICA DE ENCAIXE, TIPO ROMANA, COM ATÉ 2 ÁGUAS, INCLUSO TRANSPORTE VERTICAL. AF_07/2019</v>
          </cell>
          <cell r="C1281" t="str">
            <v>M2</v>
          </cell>
          <cell r="D1281">
            <v>44.57</v>
          </cell>
        </row>
        <row r="1282">
          <cell r="A1282">
            <v>94443</v>
          </cell>
          <cell r="B1282" t="str">
            <v>TELHAMENTO COM TELHA CERÂMICA DE ENCAIXE, TIPO ROMANA, COM MAIS DE 2 ÁGUAS, INCLUSO TRANSPORTE VERTICAL. AF_07/2019</v>
          </cell>
          <cell r="C1282" t="str">
            <v>M2</v>
          </cell>
          <cell r="D1282">
            <v>47.78</v>
          </cell>
        </row>
        <row r="1283">
          <cell r="A1283">
            <v>94445</v>
          </cell>
          <cell r="B1283" t="str">
            <v>TELHAMENTO COM TELHA CERÂMICA CAPA-CANAL, TIPO PLAN, COM ATÉ 2 ÁGUAS, INCLUSO TRANSPORTE VERTICAL. AF_07/2019</v>
          </cell>
          <cell r="C1283" t="str">
            <v>M2</v>
          </cell>
          <cell r="D1283">
            <v>63.02</v>
          </cell>
        </row>
        <row r="1284">
          <cell r="A1284">
            <v>94446</v>
          </cell>
          <cell r="B1284" t="str">
            <v>TELHAMENTO COM TELHA CERÂMICA CAPA-CANAL, TIPO PLAN, COM MAIS DE 2 ÁGUAS, INCLUSO TRANSPORTE VERTICAL. AF_07/2019</v>
          </cell>
          <cell r="C1284" t="str">
            <v>M2</v>
          </cell>
          <cell r="D1284">
            <v>68.489999999999995</v>
          </cell>
        </row>
        <row r="1285">
          <cell r="A1285">
            <v>94447</v>
          </cell>
          <cell r="B1285" t="str">
            <v>TELHAMENTO COM TELHA CERÂMICA CAPA-CANAL, TIPO PAULISTA, COM ATÉ 2 ÁGUAS, INCLUSO TRANSPORTE VERTICAL. AF_07/2019</v>
          </cell>
          <cell r="C1285" t="str">
            <v>M2</v>
          </cell>
          <cell r="D1285">
            <v>63.02</v>
          </cell>
        </row>
        <row r="1286">
          <cell r="A1286">
            <v>94448</v>
          </cell>
          <cell r="B1286" t="str">
            <v>TELHAMENTO COM TELHA CERÂMICA CAPA-CANAL, TIPO PAULISTA, COM MAIS DE 2 ÁGUAS, INCLUSO TRANSPORTE VERTICAL. AF_07/2019</v>
          </cell>
          <cell r="C1286" t="str">
            <v>M2</v>
          </cell>
          <cell r="D1286">
            <v>68.489999999999995</v>
          </cell>
        </row>
        <row r="1287">
          <cell r="A1287">
            <v>94207</v>
          </cell>
          <cell r="B1287" t="str">
            <v>TELHAMENTO COM TELHA ONDULADA DE FIBROCIMENTO E = 6 MM, COM RECOBRIMENTO LATERAL DE 1/4 DE ONDA PARA TELHADO COM INCLINAÇÃO MAIOR QUE 10°, COM ATÉ 2 ÁGUAS, INCLUSO IÇAMENTO. AF_07/2019</v>
          </cell>
          <cell r="C1287" t="str">
            <v>M2</v>
          </cell>
          <cell r="D1287">
            <v>45.16</v>
          </cell>
        </row>
        <row r="1288">
          <cell r="A1288">
            <v>94210</v>
          </cell>
          <cell r="B1288" t="str">
            <v>TELHAMENTO COM TELHA ONDULADA DE FIBROCIMENTO E = 6 MM, COM RECOBRIMENTO LATERAL DE 1 1/4 DE ONDA PARA TELHADO COM INCLINAÇÃO MÁXIMA DE 10°, COM ATÉ 2 ÁGUAS, INCLUSO IÇAMENTO. AF_07/2019</v>
          </cell>
          <cell r="C1288" t="str">
            <v>M2</v>
          </cell>
          <cell r="D1288">
            <v>47.94</v>
          </cell>
        </row>
        <row r="1289">
          <cell r="A1289">
            <v>94218</v>
          </cell>
          <cell r="B1289" t="str">
            <v>TELHAMENTO COM TELHA ESTRUTURAL DE FIBROCIMENTO E= 8 MM, COM ATÉ 2 ÁGUAS, INCLUSO IÇAMENTO. AF_07/2019_P</v>
          </cell>
          <cell r="C1289" t="str">
            <v>M2</v>
          </cell>
          <cell r="D1289">
            <v>115.95</v>
          </cell>
        </row>
        <row r="1290">
          <cell r="A1290">
            <v>94213</v>
          </cell>
          <cell r="B1290" t="str">
            <v>TELHAMENTO COM TELHA DE AÇO/ALUMÍNIO E = 0,5 MM, COM ATÉ 2 ÁGUAS, INCLUSO IÇAMENTO. AF_07/2019</v>
          </cell>
          <cell r="C1290" t="str">
            <v>M2</v>
          </cell>
          <cell r="D1290">
            <v>96.55</v>
          </cell>
        </row>
        <row r="1291">
          <cell r="A1291">
            <v>94216</v>
          </cell>
          <cell r="B1291" t="str">
            <v>TELHAMENTO COM TELHA METÁLICA TERMOACÚSTICA E = 30 MM, COM ATÉ 2 ÁGUAS, INCLUSO IÇAMENTO. AF_07/2019</v>
          </cell>
          <cell r="C1291" t="str">
            <v>M2</v>
          </cell>
          <cell r="D1291">
            <v>287.24</v>
          </cell>
        </row>
        <row r="1292">
          <cell r="A1292">
            <v>94219</v>
          </cell>
          <cell r="B1292" t="str">
            <v>CUMEEIRA E ESPIGÃO PARA TELHA CERÂMICA EMBOÇADA COM ARGAMASSA TRAÇO 1:2:9 (CIMENTO, CAL E AREIA), PARA TELHADOS COM MAIS DE 2 ÁGUAS, INCLUSO TRANSPORTE VERTICAL. AF_07/2019</v>
          </cell>
          <cell r="C1292" t="str">
            <v>M</v>
          </cell>
          <cell r="D1292">
            <v>33.46</v>
          </cell>
        </row>
        <row r="1293">
          <cell r="A1293">
            <v>94220</v>
          </cell>
          <cell r="B1293" t="str">
            <v>CUMEEIRA E ESPIGÃO PARA TELHA DE CONCRETO EMBOÇADA COM ARGAMASSA TRAÇO 1:2:9 (CIMENTO, CAL E AREIA), PARA TELHADOS COM MAIS DE 2 ÁGUAS, INCLUSO TRANSPORTE VERTICAL. AF_07/2019</v>
          </cell>
          <cell r="C1293" t="str">
            <v>M</v>
          </cell>
          <cell r="D1293">
            <v>43.03</v>
          </cell>
        </row>
        <row r="1294">
          <cell r="A1294">
            <v>94221</v>
          </cell>
          <cell r="B1294" t="str">
            <v>CUMEEIRA PARA TELHA CERÂMICA EMBOÇADA COM ARGAMASSA TRAÇO 1:2:9 (CIMENTO, CAL E AREIA) PARA TELHADOS COM ATÉ 2 ÁGUAS, INCLUSO TRANSPORTE VERTICAL. AF_07/2019</v>
          </cell>
          <cell r="C1294" t="str">
            <v>M</v>
          </cell>
          <cell r="D1294">
            <v>27.11</v>
          </cell>
        </row>
        <row r="1295">
          <cell r="A1295">
            <v>94222</v>
          </cell>
          <cell r="B1295" t="str">
            <v>CUMEEIRA PARA TELHA DE CONCRETO EMBOÇADA COM ARGAMASSA TRAÇO 1:2:9 (CIMENTO, CAL E AREIA) PARA TELHADOS COM ATÉ 2 ÁGUAS, INCLUSO TRANSPORTE VERTICAL. AF_07/2019</v>
          </cell>
          <cell r="C1295" t="str">
            <v>M</v>
          </cell>
          <cell r="D1295">
            <v>36.68</v>
          </cell>
        </row>
        <row r="1296">
          <cell r="A1296">
            <v>94223</v>
          </cell>
          <cell r="B1296" t="str">
            <v>CUMEEIRA PARA TELHA DE FIBROCIMENTO ONDULADA E = 6 MM, INCLUSO ACESSÓRIOS DE FIXAÇÃO E IÇAMENTO. AF_07/2019</v>
          </cell>
          <cell r="C1296" t="str">
            <v>M</v>
          </cell>
          <cell r="D1296">
            <v>78.349999999999994</v>
          </cell>
        </row>
        <row r="1297">
          <cell r="A1297">
            <v>94451</v>
          </cell>
          <cell r="B1297" t="str">
            <v>CUMEEIRA PARA TELHA DE FIBROCIMENTO ESTRUTURAL E = 6 MM, INCLUSO ACESSÓRIOS DE FIXAÇÃO E IÇAMENTO. AF_07/2019</v>
          </cell>
          <cell r="C1297" t="str">
            <v>M</v>
          </cell>
          <cell r="D1297">
            <v>87.27</v>
          </cell>
        </row>
        <row r="1298">
          <cell r="A1298">
            <v>100325</v>
          </cell>
          <cell r="B1298" t="str">
            <v>CUMEEIRA SHED PARA TELHA ONDULADA DE FIBROCIMENTO, E = 6 MM, INCLUSO ACESSÓRIOS DE FIXAÇÃO E IÇAMENTO. AF_07/2019</v>
          </cell>
          <cell r="C1298" t="str">
            <v>M</v>
          </cell>
          <cell r="D1298">
            <v>84.83</v>
          </cell>
        </row>
        <row r="1299">
          <cell r="A1299">
            <v>100327</v>
          </cell>
          <cell r="B1299" t="str">
            <v>RUFO EXTERNO/INTERNO EM CHAPA DE AÇO GALVANIZADO NÚMERO 26, CORTE DE 33 CM, INCLUSO IÇAMENTO. AF_07/2019</v>
          </cell>
          <cell r="C1299" t="str">
            <v>M</v>
          </cell>
          <cell r="D1299">
            <v>71.69</v>
          </cell>
        </row>
        <row r="1300">
          <cell r="A1300">
            <v>100328</v>
          </cell>
          <cell r="B1300" t="str">
            <v>RETIRADA E RECOLOCAÇÃO DE  TELHA CERÂMICA DE ENCAIXE, COM ATÉ DUAS ÁGUAS, INCLUSO IÇAMENTO. AF_07/2019</v>
          </cell>
          <cell r="C1300" t="str">
            <v>M2</v>
          </cell>
          <cell r="D1300">
            <v>15.22</v>
          </cell>
        </row>
        <row r="1301">
          <cell r="A1301">
            <v>100329</v>
          </cell>
          <cell r="B1301" t="str">
            <v>RETIRADA E RECOLOCAÇÃO DE  TELHA CERÂMICA DE ENCAIXE, COM MAIS DE DUAS ÁGUAS, INCLUSO IÇAMENTO. AF_07/2019</v>
          </cell>
          <cell r="C1301" t="str">
            <v>M2</v>
          </cell>
          <cell r="D1301">
            <v>18.440000000000001</v>
          </cell>
        </row>
        <row r="1302">
          <cell r="A1302">
            <v>100330</v>
          </cell>
          <cell r="B1302" t="str">
            <v>RETIRADA E RECOLOCAÇÃO DE  TELHA CERÂMICA CAPA-CANAL, COM ATÉ DUAS ÁGUAS, INCLUSO IÇAMENTO. AF_07/2019</v>
          </cell>
          <cell r="C1302" t="str">
            <v>M2</v>
          </cell>
          <cell r="D1302">
            <v>20.66</v>
          </cell>
        </row>
        <row r="1303">
          <cell r="A1303">
            <v>100331</v>
          </cell>
          <cell r="B1303" t="str">
            <v>RETIRADA E RECOLOCAÇÃO DE  TELHA CERÂMICA CAPA-CANAL, COM MAIS DE DUAS ÁGUAS, INCLUSO IÇAMENTO. AF_07/2019</v>
          </cell>
          <cell r="C1303" t="str">
            <v>M2</v>
          </cell>
          <cell r="D1303">
            <v>26.16</v>
          </cell>
        </row>
        <row r="1304">
          <cell r="A1304">
            <v>100434</v>
          </cell>
          <cell r="B1304" t="str">
            <v>CALHA DE BEIRAL, SEMICIRCULAR DE PVC, DIAMETRO 125 MM, INCLUINDO CABECEIRAS, EMENDAS, BOCAIS, SUPORTES E VEDAÇÕES, EXCLUINDO CONDUTORES, INCLUSO TRANSPORTE VERTICAL. AF_07/2019</v>
          </cell>
          <cell r="C1304" t="str">
            <v>M</v>
          </cell>
          <cell r="D1304">
            <v>72.69</v>
          </cell>
        </row>
        <row r="1305">
          <cell r="A1305">
            <v>100435</v>
          </cell>
          <cell r="B1305" t="str">
            <v>RUFO EM FIBROCIMENTO PARA TELHA ONDULADA E = 6 MM, ABA DE 26 CM, INCLUSO TRANSPORTE VERTICAL, EXCETO CONTRARRUFO. AF_07/2019</v>
          </cell>
          <cell r="C1305" t="str">
            <v>M</v>
          </cell>
          <cell r="D1305">
            <v>58.98</v>
          </cell>
        </row>
        <row r="1306">
          <cell r="A1306">
            <v>94227</v>
          </cell>
          <cell r="B1306" t="str">
            <v>CALHA EM CHAPA DE AÇO GALVANIZADO NÚMERO 24, DESENVOLVIMENTO DE 33 CM, INCLUSO TRANSPORTE VERTICAL. AF_07/2019</v>
          </cell>
          <cell r="C1306" t="str">
            <v>M</v>
          </cell>
          <cell r="D1306">
            <v>81.64</v>
          </cell>
        </row>
        <row r="1307">
          <cell r="A1307">
            <v>94228</v>
          </cell>
          <cell r="B1307" t="str">
            <v>CALHA EM CHAPA DE AÇO GALVANIZADO NÚMERO 24, DESENVOLVIMENTO DE 50 CM, INCLUSO TRANSPORTE VERTICAL. AF_07/2019</v>
          </cell>
          <cell r="C1307" t="str">
            <v>M</v>
          </cell>
          <cell r="D1307">
            <v>109.72</v>
          </cell>
        </row>
        <row r="1308">
          <cell r="A1308">
            <v>94229</v>
          </cell>
          <cell r="B1308" t="str">
            <v>CALHA EM CHAPA DE AÇO GALVANIZADO NÚMERO 24, DESENVOLVIMENTO DE 100 CM, INCLUSO TRANSPORTE VERTICAL. AF_07/2019</v>
          </cell>
          <cell r="C1308" t="str">
            <v>M</v>
          </cell>
          <cell r="D1308">
            <v>212.75</v>
          </cell>
        </row>
        <row r="1309">
          <cell r="A1309">
            <v>94231</v>
          </cell>
          <cell r="B1309" t="str">
            <v>RUFO EM CHAPA DE AÇO GALVANIZADO NÚMERO 24, CORTE DE 25 CM, INCLUSO TRANSPORTE VERTICAL. AF_07/2019</v>
          </cell>
          <cell r="C1309" t="str">
            <v>M</v>
          </cell>
          <cell r="D1309">
            <v>64.239999999999995</v>
          </cell>
        </row>
        <row r="1310">
          <cell r="A1310">
            <v>94449</v>
          </cell>
          <cell r="B1310" t="str">
            <v>TELHAMENTO COM TELHA ONDULADA DE FIBRA DE VIDRO E = 0,6 MM, PARA TELHADO COM INCLINAÇÃO MAIOR QUE 10°, COM ATÉ 2 ÁGUAS, INCLUSO IÇAMENTO. AF_07/2019</v>
          </cell>
          <cell r="C1310" t="str">
            <v>M2</v>
          </cell>
          <cell r="D1310">
            <v>58.61</v>
          </cell>
        </row>
        <row r="1311">
          <cell r="A1311">
            <v>92255</v>
          </cell>
          <cell r="B1311" t="str">
            <v>INSTALAÇÃO DE TESOURA (INTEIRA OU MEIA), EM AÇO, PARA VÃOS MAIORES OU IGUAIS A 3,0 M E MENORES QUE 6,0 M, INCLUSO IÇAMENTO. AF_07/2019</v>
          </cell>
          <cell r="C1311" t="str">
            <v>UN</v>
          </cell>
          <cell r="D1311">
            <v>174.58</v>
          </cell>
        </row>
        <row r="1312">
          <cell r="A1312">
            <v>92256</v>
          </cell>
          <cell r="B1312" t="str">
            <v>INSTALAÇÃO DE TESOURA (INTEIRA OU MEIA), EM AÇO, PARA VÃOS MAIORES OU IGUAIS A 6,0 M E MENORES QUE 8,0 M, INCLUSO IÇAMENTO. AF_07/2019</v>
          </cell>
          <cell r="C1312" t="str">
            <v>UN</v>
          </cell>
          <cell r="D1312">
            <v>213.28</v>
          </cell>
        </row>
        <row r="1313">
          <cell r="A1313">
            <v>92257</v>
          </cell>
          <cell r="B1313" t="str">
            <v>INSTALAÇÃO DE TESOURA (INTEIRA OU MEIA), EM AÇO, PARA VÃOS MAIORES OU IGUAIS A 8,0 M E MENORES QUE 10,0 M, INCLUSO IÇAMENTO. AF_07/2019</v>
          </cell>
          <cell r="C1313" t="str">
            <v>UN</v>
          </cell>
          <cell r="D1313">
            <v>251.64</v>
          </cell>
        </row>
        <row r="1314">
          <cell r="A1314">
            <v>92258</v>
          </cell>
          <cell r="B1314" t="str">
            <v>INSTALAÇÃO DE TESOURA (INTEIRA OU MEIA), EM AÇO, PARA VÃOS MAIORES OU IGUAIS A 10,0 M E MENORES QUE 12,0 M, INCLUSO IÇAMENTO. AF_07/2019</v>
          </cell>
          <cell r="C1314" t="str">
            <v>UN</v>
          </cell>
          <cell r="D1314">
            <v>313.33</v>
          </cell>
        </row>
        <row r="1315">
          <cell r="A1315">
            <v>92568</v>
          </cell>
          <cell r="B1315" t="str">
            <v>TRAMA DE AÇO COMPOSTA POR RIPAS, CAIBROS E TERÇAS PARA TELHADOS DE ATÉ 2 ÁGUAS PARA TELHA DE ENCAIXE DE CERÂMICA OU DE CONCRETO, INCLUSO TRANSPORTE VERTICAL. AF_07/2019</v>
          </cell>
          <cell r="C1315" t="str">
            <v>M2</v>
          </cell>
          <cell r="D1315">
            <v>157.86000000000001</v>
          </cell>
        </row>
        <row r="1316">
          <cell r="A1316">
            <v>92569</v>
          </cell>
          <cell r="B1316" t="str">
            <v>TRAMA DE AÇO COMPOSTA POR RIPAS E CAIBROS PARA TELHADOS DE ATÉ 2 ÁGUAS PARA TELHA DE ENCAIXE DE CERÂMICA OU DE CONCRETO, INCLUSO TRANSPORTE VERTICAL. AF_07/2019</v>
          </cell>
          <cell r="C1316" t="str">
            <v>M2</v>
          </cell>
          <cell r="D1316">
            <v>88.11</v>
          </cell>
        </row>
        <row r="1317">
          <cell r="A1317">
            <v>92570</v>
          </cell>
          <cell r="B1317" t="str">
            <v>TRAMA DE AÇO COMPOSTA POR RIPAS PARA TELHADOS DE ATÉ 2 ÁGUAS PARA TELHA DE ENCAIXE DE CERÂMICA OU DE CONCRETO, INCLUSO TRANSPORTE VERTICAL. AF_07/2019</v>
          </cell>
          <cell r="C1317" t="str">
            <v>M2</v>
          </cell>
          <cell r="D1317">
            <v>55.84</v>
          </cell>
        </row>
        <row r="1318">
          <cell r="A1318">
            <v>92571</v>
          </cell>
          <cell r="B1318" t="str">
            <v>TRAMA DE AÇO COMPOSTA POR RIPAS, CAIBROS E TERÇAS PARA TELHADOS DE MAIS DE 2 ÁGUAS PARA TELHA DE ENCAIXE DE CERÂMICA OU DE CONCRETO, INCLUSO TRANSPORTE VERTICAL. AF_07/2019</v>
          </cell>
          <cell r="C1318" t="str">
            <v>M2</v>
          </cell>
          <cell r="D1318">
            <v>165.77</v>
          </cell>
        </row>
        <row r="1319">
          <cell r="A1319">
            <v>92572</v>
          </cell>
          <cell r="B1319" t="str">
            <v>TRAMA DE AÇO COMPOSTA POR RIPAS E CAIBROS PARA TELHADOS DE MAIS DE 2 ÁGUAS PARA TELHA DE ENCAIXE DE CERÂMICA OU DE CONCRETO, INCLUSO TRANSPORTE VERTICAL. AF_07/2019</v>
          </cell>
          <cell r="C1319" t="str">
            <v>M2</v>
          </cell>
          <cell r="D1319">
            <v>99.72</v>
          </cell>
        </row>
        <row r="1320">
          <cell r="A1320">
            <v>92573</v>
          </cell>
          <cell r="B1320" t="str">
            <v>TRAMA DE AÇO COMPOSTA POR RIPAS PARA TELHADOS DE MAIS DE 2 ÁGUAS PARA TELHA DE ENCAIXE DE CERÂMICA OU DE CONCRETO, INCLUSO TRANSPORTE VERTICAL, INCLUSO TRANSPORTE VERTICAL. AF_07/2019</v>
          </cell>
          <cell r="C1320" t="str">
            <v>M2</v>
          </cell>
          <cell r="D1320">
            <v>59.15</v>
          </cell>
        </row>
        <row r="1321">
          <cell r="A1321">
            <v>92574</v>
          </cell>
          <cell r="B1321" t="str">
            <v>TRAMA DE AÇO COMPOSTA POR RIPAS, CAIBROS E TERÇAS PARA TELHADOS DE ATÉ 2 ÁGUAS PARA TELHA CERÂMICA CAPA-CANAL, INCLUSO TRANSPORTE VERTICAL. AF_07/2019</v>
          </cell>
          <cell r="C1321" t="str">
            <v>M2</v>
          </cell>
          <cell r="D1321">
            <v>160.16999999999999</v>
          </cell>
        </row>
        <row r="1322">
          <cell r="A1322">
            <v>92575</v>
          </cell>
          <cell r="B1322" t="str">
            <v>TRAMA DE AÇO COMPOSTA POR RIPAS E CAIBROS PARA TELHADOS DE ATÉ 2 ÁGUAS PARA TELHA CERÂMICA CAPA-CANAL, INCLUSO TRANSPORTE VERTICAL. AF_07/2019</v>
          </cell>
          <cell r="C1322" t="str">
            <v>M2</v>
          </cell>
          <cell r="D1322">
            <v>80.47</v>
          </cell>
        </row>
        <row r="1323">
          <cell r="A1323">
            <v>92576</v>
          </cell>
          <cell r="B1323" t="str">
            <v>TRAMA DE AÇO COMPOSTA POR RIPAS PARA TELHADOS DE ATÉ 2 ÁGUAS PARA TELHA CERÂMICA CAPA-CANAL, INCLUSO TRANSPORTE VERTICAL. AF_07/2019</v>
          </cell>
          <cell r="C1323" t="str">
            <v>M2</v>
          </cell>
          <cell r="D1323">
            <v>43.96</v>
          </cell>
        </row>
        <row r="1324">
          <cell r="A1324">
            <v>92577</v>
          </cell>
          <cell r="B1324" t="str">
            <v>TRAMA DE AÇO COMPOSTA POR RIPAS, CAIBROS E TERÇAS PARA TELHADOS DE MAIS DE 2 ÁGUAS PARA TELHA CERÂMICA CAPA-CANAL, INCLUSO TRANSPORTE VERTICAL. AF_07/2019</v>
          </cell>
          <cell r="C1324" t="str">
            <v>M2</v>
          </cell>
          <cell r="D1324">
            <v>168.66</v>
          </cell>
        </row>
        <row r="1325">
          <cell r="A1325">
            <v>92578</v>
          </cell>
          <cell r="B1325" t="str">
            <v>TRAMA DE AÇO COMPOSTA POR RIPAS E CAIBROS PARA TELHADOS DE MAIS DE 2 ÁGUAS PARA TELHA CERÂMICA CAPA-CANAL, INCLUSO TRANSPORTE VERTICAL. AF_07/2019</v>
          </cell>
          <cell r="C1325" t="str">
            <v>M2</v>
          </cell>
          <cell r="D1325">
            <v>85.18</v>
          </cell>
        </row>
        <row r="1326">
          <cell r="A1326">
            <v>92579</v>
          </cell>
          <cell r="B1326" t="str">
            <v>TRAMA DE AÇO COMPOSTA POR RIPAS PARA TELHADOS DE MAIS DE 2 ÁGUAS PARA TELHA CERÂMICA CAPA-CANAL, INCLUSO TRANSPORTE VERTICAL. AF_07/2019</v>
          </cell>
          <cell r="C1326" t="str">
            <v>M2</v>
          </cell>
          <cell r="D1326">
            <v>46.6</v>
          </cell>
        </row>
        <row r="1327">
          <cell r="A1327">
            <v>92580</v>
          </cell>
          <cell r="B1327" t="str">
            <v>TRAMA DE AÇO COMPOSTA POR TERÇAS PARA TELHADOS DE ATÉ 2 ÁGUAS PARA TELHA ONDULADA DE FIBROCIMENTO, METÁLICA, PLÁSTICA OU TERMOACÚSTICA, INCLUSO TRANSPORTE VERTICAL. AF_07/2019</v>
          </cell>
          <cell r="C1327" t="str">
            <v>M2</v>
          </cell>
          <cell r="D1327">
            <v>58</v>
          </cell>
        </row>
        <row r="1328">
          <cell r="A1328">
            <v>92581</v>
          </cell>
          <cell r="B1328" t="str">
            <v>TRAMA DE AÇO COMPOSTA POR TERÇAS PARA TELHADOS DE ATÉ 2 ÁGUAS PARA TELHA ESTRUTURAL DE FIBROCIMENTO, INCLUSO TRANSPORTE VERTICAL. AF_07/2019</v>
          </cell>
          <cell r="C1328" t="str">
            <v>M2</v>
          </cell>
          <cell r="D1328">
            <v>60.83</v>
          </cell>
        </row>
        <row r="1329">
          <cell r="A1329">
            <v>92582</v>
          </cell>
          <cell r="B1329" t="str">
            <v>FABRICAÇÃO E INSTALAÇÃO DE TESOURA INTEIRA EM AÇO, VÃO DE 3 M, PARA TELHA CERÂMICA OU DE CONCRETO, INCLUSO IÇAMENTO. AF_12/2015</v>
          </cell>
          <cell r="C1329" t="str">
            <v>UN</v>
          </cell>
          <cell r="D1329">
            <v>818.4</v>
          </cell>
        </row>
        <row r="1330">
          <cell r="A1330">
            <v>92584</v>
          </cell>
          <cell r="B1330" t="str">
            <v>FABRICAÇÃO E INSTALAÇÃO DE TESOURA INTEIRA EM AÇO, VÃO DE 4 M, PARA TELHA CERÂMICA OU DE CONCRETO, INCLUSO IÇAMENTO. AF_12/2015</v>
          </cell>
          <cell r="C1330" t="str">
            <v>UN</v>
          </cell>
          <cell r="D1330">
            <v>972.5</v>
          </cell>
        </row>
        <row r="1331">
          <cell r="A1331">
            <v>92586</v>
          </cell>
          <cell r="B1331" t="str">
            <v>FABRICAÇÃO E INSTALAÇÃO DE TESOURA INTEIRA EM AÇO, VÃO DE 5 M, PARA TELHA CERÂMICA OU DE CONCRETO, INCLUSO IÇAMENTO. AF_12/2015</v>
          </cell>
          <cell r="C1331" t="str">
            <v>UN</v>
          </cell>
          <cell r="D1331">
            <v>1126.5999999999999</v>
          </cell>
        </row>
        <row r="1332">
          <cell r="A1332">
            <v>92588</v>
          </cell>
          <cell r="B1332" t="str">
            <v>FABRICAÇÃO E INSTALAÇÃO DE TESOURA INTEIRA EM AÇO, VÃO DE 6 M, PARA TELHA CERÂMICA OU DE CONCRETO, INCLUSO IÇAMENTO. AF_12/2015</v>
          </cell>
          <cell r="C1332" t="str">
            <v>UN</v>
          </cell>
          <cell r="D1332">
            <v>1420.91</v>
          </cell>
        </row>
        <row r="1333">
          <cell r="A1333">
            <v>92590</v>
          </cell>
          <cell r="B1333" t="str">
            <v>FABRICAÇÃO E INSTALAÇÃO DE TESOURA INTEIRA EM AÇO, VÃO DE 7 M, PARA TELHA CERÂMICA OU DE CONCRETO, INCLUSO IÇAMENTO. AF_12/2015</v>
          </cell>
          <cell r="C1333" t="str">
            <v>UN</v>
          </cell>
          <cell r="D1333">
            <v>1575</v>
          </cell>
        </row>
        <row r="1334">
          <cell r="A1334">
            <v>92592</v>
          </cell>
          <cell r="B1334" t="str">
            <v>FABRICAÇÃO E INSTALAÇÃO DE TESOURA INTEIRA EM AÇO, VÃO DE 8 M, PARA TELHA CERÂMICA OU DE CONCRETO, INCLUSO IÇAMENTO. AF_12/2015</v>
          </cell>
          <cell r="C1334" t="str">
            <v>UN</v>
          </cell>
          <cell r="D1334">
            <v>1767.46</v>
          </cell>
        </row>
        <row r="1335">
          <cell r="A1335">
            <v>92593</v>
          </cell>
          <cell r="B1335" t="str">
            <v>(COMPOSIÇÃO REPRESENTATIVA) FABRICAÇÃO E INSTALAÇÃO DE TESOURA INTEIRA EM AÇO, PARA VÃOS DE 3 A 12 M E PARA QUALQUER TIPO DE TELHA, INCLUSO IÇAMENTO. AF_12/2015</v>
          </cell>
          <cell r="C1335" t="str">
            <v>KG</v>
          </cell>
          <cell r="D1335">
            <v>13.41</v>
          </cell>
        </row>
        <row r="1336">
          <cell r="A1336">
            <v>92594</v>
          </cell>
          <cell r="B1336" t="str">
            <v>FABRICAÇÃO E INSTALAÇÃO DE TESOURA INTEIRA EM AÇO, VÃO DE 9 M, PARA TELHA CERÂMICA OU DE CONCRETO, INCLUSO IÇAMENTO. AF_12/2015</v>
          </cell>
          <cell r="C1336" t="str">
            <v>UN</v>
          </cell>
          <cell r="D1336">
            <v>2062.02</v>
          </cell>
        </row>
        <row r="1337">
          <cell r="A1337">
            <v>92596</v>
          </cell>
          <cell r="B1337" t="str">
            <v>FABRICAÇÃO E INSTALAÇÃO DE TESOURA INTEIRA EM AÇO, VÃO DE 10 M, PARA TELHA CERÂMICA OU DE CONCRETO, INCLUSO IÇAMENTO. AF_12/2015</v>
          </cell>
          <cell r="C1337" t="str">
            <v>UN</v>
          </cell>
          <cell r="D1337">
            <v>2284.4</v>
          </cell>
        </row>
        <row r="1338">
          <cell r="A1338">
            <v>92598</v>
          </cell>
          <cell r="B1338" t="str">
            <v>FABRICAÇÃO E INSTALAÇÃO DE TESOURA INTEIRA EM AÇO, VÃO DE 11 M, PARA TELHA CERÂMICA OU DE CONCRETO, INCLUSO IÇAMENTO. AF_12/2015</v>
          </cell>
          <cell r="C1338" t="str">
            <v>UN</v>
          </cell>
          <cell r="D1338">
            <v>2438.5</v>
          </cell>
        </row>
        <row r="1339">
          <cell r="A1339">
            <v>92600</v>
          </cell>
          <cell r="B1339" t="str">
            <v>FABRICAÇÃO E INSTALAÇÃO DE TESOURA INTEIRA EM AÇO, VÃO DE 12 M, PARA TELHA CERÂMICA OU DE CONCRETO, INCLUSO IÇAMENTO. AF_12/2015</v>
          </cell>
          <cell r="C1339" t="str">
            <v>UN</v>
          </cell>
          <cell r="D1339">
            <v>2631.58</v>
          </cell>
        </row>
        <row r="1340">
          <cell r="A1340">
            <v>92602</v>
          </cell>
          <cell r="B1340" t="str">
            <v>FABRICAÇÃO E INSTALAÇÃO DE TESOURA INTEIRA EM AÇO, VÃO DE 3 M, PARA TELHA ONDULADA DE FIBROCIMENTO, METÁLICA, PLÁSTICA OU TERMOACÚSTICA, INCLUSO IÇAMENTO.. AF_12/2015</v>
          </cell>
          <cell r="C1340" t="str">
            <v>UN</v>
          </cell>
          <cell r="D1340">
            <v>818.4</v>
          </cell>
        </row>
        <row r="1341">
          <cell r="A1341">
            <v>92604</v>
          </cell>
          <cell r="B1341" t="str">
            <v>FABRICAÇÃO E INSTALAÇÃO DE TESOURA INTEIRA EM AÇO, VÃO DE 4 M, PARA TELHA ONDULADA DE FIBROCIMENTO, METÁLICA, PLÁSTICA OU TERMOACÚSTICA, INCLUSO IÇAMENTO. AF_12/2015</v>
          </cell>
          <cell r="C1341" t="str">
            <v>UN</v>
          </cell>
          <cell r="D1341">
            <v>933.52</v>
          </cell>
        </row>
        <row r="1342">
          <cell r="A1342">
            <v>92606</v>
          </cell>
          <cell r="B1342" t="str">
            <v>FABRICAÇÃO E INSTALAÇÃO DE TESOURA INTEIRA EM AÇO, VÃO DE 5 M, PARA TELHA ONDULADA DE FIBROCIMENTO, METÁLICA, PLÁSTICA OU TERMOACÚSTICA, INCLUSO IÇAMENTO. AF_12/2015</v>
          </cell>
          <cell r="C1342" t="str">
            <v>UN</v>
          </cell>
          <cell r="D1342">
            <v>1087.6199999999999</v>
          </cell>
        </row>
        <row r="1343">
          <cell r="A1343">
            <v>92608</v>
          </cell>
          <cell r="B1343" t="str">
            <v>FABRICAÇÃO E INSTALAÇÃO DE TESOURA INTEIRA EM AÇO, VÃO DE 6 M, PARA TELHA ONDULADA DE FIBROCIMENTO, METÁLICA, PLÁSTICA OU TERMOACÚSTICA, INCLUSO IÇAMENTO. AF_12/2015</v>
          </cell>
          <cell r="C1343" t="str">
            <v>UN</v>
          </cell>
          <cell r="D1343">
            <v>1342.95</v>
          </cell>
        </row>
        <row r="1344">
          <cell r="A1344">
            <v>92610</v>
          </cell>
          <cell r="B1344" t="str">
            <v>FABRICAÇÃO E INSTALAÇÃO DE TESOURA INTEIRA EM AÇO, VÃO DE 7 M, PARA TELHA ONDULADA DE FIBROCIMENTO, METÁLICA, PLÁSTICA OU TERMOACÚSTICA, INCLUSO IÇAMENTO. AF_12/2015</v>
          </cell>
          <cell r="C1344" t="str">
            <v>UN</v>
          </cell>
          <cell r="D1344">
            <v>1497.04</v>
          </cell>
        </row>
        <row r="1345">
          <cell r="A1345">
            <v>92612</v>
          </cell>
          <cell r="B1345" t="str">
            <v>FABRICAÇÃO E INSTALAÇÃO DE TESOURA INTEIRA EM AÇO, VÃO DE 8 M, PARA TELHA ONDULADA DE FIBROCIMENTO, METÁLICA, PLÁSTICA OU TERMOACÚSTICA, INCLUSO IÇAMENTO, INCLUSO IÇAMENTO. AF_12/2015</v>
          </cell>
          <cell r="C1345" t="str">
            <v>UN</v>
          </cell>
          <cell r="D1345">
            <v>1689.5</v>
          </cell>
        </row>
        <row r="1346">
          <cell r="A1346">
            <v>92614</v>
          </cell>
          <cell r="B1346" t="str">
            <v>FABRICAÇÃO E INSTALAÇÃO DE TESOURA INTEIRA EM AÇO, VÃO DE 9 M, PARA TELHA ONDULADA DE FIBROCIMENTO, METÁLICA, PLÁSTICA OU TERMOACÚSTICA, INCLUSO IÇAMENTO. AF_12/2015</v>
          </cell>
          <cell r="C1346" t="str">
            <v>UN</v>
          </cell>
          <cell r="D1346">
            <v>1906.11</v>
          </cell>
        </row>
        <row r="1347">
          <cell r="A1347">
            <v>92616</v>
          </cell>
          <cell r="B1347" t="str">
            <v>FABRICAÇÃO E INSTALAÇÃO DE TESOURA INTEIRA EM AÇO, VÃO DE 10 M, PARA TELHA ONDULADA DE FIBROCIMENTO, METÁLICA, PLÁSTICA OU TERMOACÚSTICA, INCLUSO IÇAMENTO. AF_12/2015</v>
          </cell>
          <cell r="C1347" t="str">
            <v>UN</v>
          </cell>
          <cell r="D1347">
            <v>2167.4699999999998</v>
          </cell>
        </row>
        <row r="1348">
          <cell r="A1348">
            <v>92618</v>
          </cell>
          <cell r="B1348" t="str">
            <v>FABRICAÇÃO E INSTALAÇÃO DE TESOURA INTEIRA EM AÇO, VÃO DE 11 M, PARA TELHA ONDULADA DE FIBROCIMENTO, METÁLICA, PLÁSTICA OU TERMOACÚSTICA, INCLUSO IÇAMENTO. AF_12/2015</v>
          </cell>
          <cell r="C1348" t="str">
            <v>UN</v>
          </cell>
          <cell r="D1348">
            <v>2321.5700000000002</v>
          </cell>
        </row>
        <row r="1349">
          <cell r="A1349">
            <v>92620</v>
          </cell>
          <cell r="B1349" t="str">
            <v>FABRICAÇÃO E INSTALAÇÃO DE TESOURA INTEIRA EM AÇO, VÃO DE 12 M, PARA TELHA ONDULADA DE FIBROCIMENTO, METÁLICA, PLÁSTICA OU TERMOACÚSTICA, INCLUSO IÇAMENTO. AF_12/2015</v>
          </cell>
          <cell r="C1349" t="str">
            <v>UN</v>
          </cell>
          <cell r="D1349">
            <v>2475.66</v>
          </cell>
        </row>
        <row r="1350">
          <cell r="A1350">
            <v>100357</v>
          </cell>
          <cell r="B1350" t="str">
            <v>FABRICAÇÃO E INSTALAÇÃO DE MEIA TESOURA DE MADEIRA NÃO APARELHADA, COM VÃO DE 3 M, PARA TELHA CERÂMICA OU DE CONCRETO, INCLUSO IÇAMENTO. AF_07/2019</v>
          </cell>
          <cell r="C1350" t="str">
            <v>UN</v>
          </cell>
          <cell r="D1350">
            <v>1051.3499999999999</v>
          </cell>
        </row>
        <row r="1351">
          <cell r="A1351">
            <v>100358</v>
          </cell>
          <cell r="B1351" t="str">
            <v>FABRICAÇÃO E INSTALAÇÃO DE MEIA TESOURA DE MADEIRA NÃO APARELHADA, COM VÃO DE 4 M, PARA TELHA CERÂMICA OU DE CONCRETO, INCLUSO IÇAMENTO. AF_07/2019</v>
          </cell>
          <cell r="C1351" t="str">
            <v>UN</v>
          </cell>
          <cell r="D1351">
            <v>1409.36</v>
          </cell>
        </row>
        <row r="1352">
          <cell r="A1352">
            <v>100359</v>
          </cell>
          <cell r="B1352" t="str">
            <v>FABRICAÇÃO E INSTALAÇÃO DE MEIA TESOURA DE MADEIRA NÃO APARELHADA, COM VÃO DE 5 M, PARA TELHA CERÂMICA OU DE CONCRETO, INCLUSO IÇAMENTO. AF_07/2019</v>
          </cell>
          <cell r="C1352" t="str">
            <v>UN</v>
          </cell>
          <cell r="D1352">
            <v>1486.36</v>
          </cell>
        </row>
        <row r="1353">
          <cell r="A1353">
            <v>100360</v>
          </cell>
          <cell r="B1353" t="str">
            <v>FABRICAÇÃO E INSTALAÇÃO DE MEIA TESOURA DE MADEIRA NÃO APARELHADA, COM VÃO DE 6 M, PARA TELHA CERÂMICA OU DE CONCRETO, INCLUSO IÇAMENTO. AF_07/2019</v>
          </cell>
          <cell r="C1353" t="str">
            <v>UN</v>
          </cell>
          <cell r="D1353">
            <v>1649.1</v>
          </cell>
        </row>
        <row r="1354">
          <cell r="A1354">
            <v>100361</v>
          </cell>
          <cell r="B1354" t="str">
            <v>FABRICAÇÃO E INSTALAÇÃO DE MEIA TESOURA DE MADEIRA NÃO APARELHADA, COM VÃO DE 7 M, PARA TELHA CERÂMICA OU DE CONCRETO, INCLUSO IÇAMENTO. AF_07/2019</v>
          </cell>
          <cell r="C1354" t="str">
            <v>UN</v>
          </cell>
          <cell r="D1354">
            <v>2039.96</v>
          </cell>
        </row>
        <row r="1355">
          <cell r="A1355">
            <v>100362</v>
          </cell>
          <cell r="B1355" t="str">
            <v>FABRICAÇÃO E INSTALAÇÃO DE MEIA TESOURA DE MADEIRA NÃO APARELHADA, COM VÃO DE 8 M, PARA TELHA CERÂMICA OU DE CONCRETO, INCLUSO IÇAMENTO. AF_07/2019</v>
          </cell>
          <cell r="C1355" t="str">
            <v>UN</v>
          </cell>
          <cell r="D1355">
            <v>2780.16</v>
          </cell>
        </row>
        <row r="1356">
          <cell r="A1356">
            <v>100363</v>
          </cell>
          <cell r="B1356" t="str">
            <v>FABRICAÇÃO E INSTALAÇÃO DE MEIA TESOURA DE MADEIRA NÃO APARELHADA, COM VÃO DE 9 M, PARA TELHA CERÂMICA OU DE CONCRETO, INCLUSO IÇAMENTO. AF_07/2019</v>
          </cell>
          <cell r="C1356" t="str">
            <v>UN</v>
          </cell>
          <cell r="D1356">
            <v>2874.05</v>
          </cell>
        </row>
        <row r="1357">
          <cell r="A1357">
            <v>100364</v>
          </cell>
          <cell r="B1357" t="str">
            <v>FABRICAÇÃO E INSTALAÇÃO DE MEIA TESOURA DE MADEIRA NÃO APARELHADA, COM VÃO DE 10 M, PARA TELHA CERÂMICA OU DE CONCRETO, INCLUSO IÇAMENTO. AF_07/2019</v>
          </cell>
          <cell r="C1357" t="str">
            <v>UN</v>
          </cell>
          <cell r="D1357">
            <v>3114.83</v>
          </cell>
        </row>
        <row r="1358">
          <cell r="A1358">
            <v>100365</v>
          </cell>
          <cell r="B1358" t="str">
            <v>FABRICAÇÃO E INSTALAÇÃO DE MEIA TESOURA DE MADEIRA NÃO APARELHADA, COM VÃO DE 11 M, PARA TELHA CERÂMICA OU DE CONCRETO, INCLUSO IÇAMENTO. AF_07/2019</v>
          </cell>
          <cell r="C1358" t="str">
            <v>UN</v>
          </cell>
          <cell r="D1358">
            <v>3562.5</v>
          </cell>
        </row>
        <row r="1359">
          <cell r="A1359">
            <v>100366</v>
          </cell>
          <cell r="B1359" t="str">
            <v>FABRICAÇÃO E INSTALAÇÃO DE MEIA TESOURA DE MADEIRA NÃO APARELHADA, COM VÃO DE 12 M, PARA TELHA CERÂMICA OU DE CONCRETO, INCLUSO IÇAMENTO. AF_07/2019</v>
          </cell>
          <cell r="C1359" t="str">
            <v>UN</v>
          </cell>
          <cell r="D1359">
            <v>3815.46</v>
          </cell>
        </row>
        <row r="1360">
          <cell r="A1360">
            <v>100367</v>
          </cell>
          <cell r="B1360" t="str">
            <v>FABRICAÇÃO E INSTALAÇÃO DE MEIA TESOURA DE MADEIRA NÃO APARELHADA, COM VÃO DE 3 M, PARA TELHA ONDULADA DE FIBROCIMENTO, ALUMÍNIO, PLÁSTICA OU TERMOACÚSTICA, INCLUSO IÇAMENTO. AF_07/2019</v>
          </cell>
          <cell r="C1360" t="str">
            <v>UN</v>
          </cell>
          <cell r="D1360">
            <v>1021.74</v>
          </cell>
        </row>
        <row r="1361">
          <cell r="A1361">
            <v>100368</v>
          </cell>
          <cell r="B1361" t="str">
            <v>FABRICAÇÃO E INSTALAÇÃO DE MEIA TESOURA DE MADEIRA NÃO APARELHADA, COM VÃO DE 4 M, PARA TELHA ONDULADA DE FIBROCIMENTO, ALUMÍNIO, PLÁSTICA OU TERMOACÚSTICA, INCLUSO IÇAMENTO. AF_07/2019</v>
          </cell>
          <cell r="C1361" t="str">
            <v>UN</v>
          </cell>
          <cell r="D1361">
            <v>1372.83</v>
          </cell>
        </row>
        <row r="1362">
          <cell r="A1362">
            <v>100369</v>
          </cell>
          <cell r="B1362" t="str">
            <v>FABRICAÇÃO E INSTALAÇÃO DE MEIA TESOURA DE MADEIRA NÃO APARELHADA, COM VÃO DE 5 M, PARA TELHA ONDULADA DE FIBROCIMENTO, ALUMÍNIO, PLÁSTICA OU TERMOACÚSTICA, INCLUSO IÇAMENTO. AF_07/2019</v>
          </cell>
          <cell r="C1362" t="str">
            <v>UN</v>
          </cell>
          <cell r="D1362">
            <v>1449.83</v>
          </cell>
        </row>
        <row r="1363">
          <cell r="A1363">
            <v>100370</v>
          </cell>
          <cell r="B1363" t="str">
            <v>FABRICAÇÃO E INSTALAÇÃO DE MEIA TESOURA DE MADEIRA NÃO APARELHADA, COM VÃO DE 6 M, PARA TELHA ONDULADA DE FIBROCIMENTO, ALUMÍNIO, PLÁSTICA OU TERMOACÚSTICA, INCLUSO IÇAMENTO. AF_07/2019</v>
          </cell>
          <cell r="C1363" t="str">
            <v>UN</v>
          </cell>
          <cell r="D1363">
            <v>1725.73</v>
          </cell>
        </row>
        <row r="1364">
          <cell r="A1364">
            <v>100371</v>
          </cell>
          <cell r="B1364" t="str">
            <v>FABRICAÇÃO E INSTALAÇÃO DE MEIA TESOURA DE MADEIRA NÃO APARELHADA, COM VÃO DE 7 M, PARA TELHA ONDULADA DE FIBROCIMENTO, ALUMÍNIO, PLÁSTICA OU TERMOACÚSTICA, INCLUSO IÇAMENTO. AF_07/2019</v>
          </cell>
          <cell r="C1364" t="str">
            <v>UN</v>
          </cell>
          <cell r="D1364">
            <v>1942.55</v>
          </cell>
        </row>
        <row r="1365">
          <cell r="A1365">
            <v>100372</v>
          </cell>
          <cell r="B1365" t="str">
            <v>FABRICAÇÃO E INSTALAÇÃO DE MEIA TESOURA DE MADEIRA NÃO APARELHADA, COM VÃO DE 8 M, PARA TELHA ONDULADA DE FIBROCIMENTO, ALUMÍNIO, PLÁSTICA OU TERMOACÚSTICA, INCLUSO IÇAMENTO. AF_07/2019</v>
          </cell>
          <cell r="C1365" t="str">
            <v>UN</v>
          </cell>
          <cell r="D1365">
            <v>2613.2600000000002</v>
          </cell>
        </row>
        <row r="1366">
          <cell r="A1366">
            <v>100373</v>
          </cell>
          <cell r="B1366" t="str">
            <v>FABRICAÇÃO E INSTALAÇÃO DE MEIA TESOURA DE MADEIRA NÃO APARELHADA, COM VÃO DE 9 M, PARA TELHA ONDULADA DE FIBROCIMENTO, ALUMÍNIO, PLÁSTICA OU TERMOACÚSTICA, INCLUSO IÇAMENTO. AF_07/2019</v>
          </cell>
          <cell r="C1366" t="str">
            <v>UN</v>
          </cell>
          <cell r="D1366">
            <v>2706.58</v>
          </cell>
        </row>
        <row r="1367">
          <cell r="A1367">
            <v>100374</v>
          </cell>
          <cell r="B1367" t="str">
            <v>FABRICAÇÃO E INSTALAÇÃO DE MEIA TESOURA DE MADEIRA NÃO APARELHADA, COM VÃO DE 10 M, PARA TELHA ONDULADA DE FIBROCIMENTO, ALUMÍNIO, PLÁSTICA OU TERMOACÚSTICA, INCLUSO IÇAMENTO. AF_07/2019</v>
          </cell>
          <cell r="C1367" t="str">
            <v>UN</v>
          </cell>
          <cell r="D1367">
            <v>2894.4</v>
          </cell>
        </row>
        <row r="1368">
          <cell r="A1368">
            <v>100375</v>
          </cell>
          <cell r="B1368" t="str">
            <v>FABRICAÇÃO E INSTALAÇÃO DE MEIA TESOURA DE MADEIRA NÃO APARELHADA, COM VÃO DE 11 M, PARA TELHA ONDULADA DE FIBROCIMENTO, ALUMÍNIO, PLÁSTICA OU TERMOACÚSTICA, INCLUSO IÇAMENTO. AF_07/2019</v>
          </cell>
          <cell r="C1368" t="str">
            <v>UN</v>
          </cell>
          <cell r="D1368">
            <v>3233.88</v>
          </cell>
        </row>
        <row r="1369">
          <cell r="A1369">
            <v>100376</v>
          </cell>
          <cell r="B1369" t="str">
            <v>FABRICAÇÃO E INSTALAÇÃO DE MEIA TESOURA DE MADEIRA NÃO APARELHADA, COM VÃO DE 12 M, PARA TELHA ONDULADA DE FIBROCIMENTO, ALUMÍNIO, PLÁSTICA OU TERMOACÚSTICA, INCLUSO IÇAMENTO. AF_07/2019</v>
          </cell>
          <cell r="C1369" t="str">
            <v>UN</v>
          </cell>
          <cell r="D1369">
            <v>3161.8</v>
          </cell>
        </row>
        <row r="1370">
          <cell r="A1370">
            <v>100377</v>
          </cell>
          <cell r="B1370" t="str">
            <v>FABRICAÇÃO E INSTALAÇÃO DE TESOURA (INTEIRA OU MEIA) EM AÇO, VÃOS MAIORES OU IGUAIS A 3,0 M E MENORES OU IGUAL A 6,0 M, INCLUSO IÇAMENTO. AF_07/2019</v>
          </cell>
          <cell r="C1370" t="str">
            <v>KG</v>
          </cell>
          <cell r="D1370">
            <v>13.9</v>
          </cell>
        </row>
        <row r="1371">
          <cell r="A1371">
            <v>100378</v>
          </cell>
          <cell r="B1371" t="str">
            <v>FABRICAÇÃO E INSTALAÇÃO DE TESOURA (INTEIRA OU MEIA) EM AÇO, VÃOS MAIORES QUE 6,0 M E MENORES QUE 12,0 M, INCLUSO IÇAMENTO. AF_07/2019</v>
          </cell>
          <cell r="C1371" t="str">
            <v>KG</v>
          </cell>
          <cell r="D1371">
            <v>13.08</v>
          </cell>
        </row>
        <row r="1372">
          <cell r="A1372">
            <v>100382</v>
          </cell>
          <cell r="B1372" t="str">
            <v>FABRICAÇÃO E INSTALAÇÃO DE PONTALETES DE MADEIRA NÃO APARELHADA PARA TELHADOS COM ATÉ 2 ÁGUAS E COM TELHA ONDULADA DE FIBROCIMENTO, ALUMÍNIO OU PLÁSTICA EM EDIFÍCIO RESIDENCIAL TÉRREO, INCLUSO TRANSPORTE VERTICAL. AF_07/2019</v>
          </cell>
          <cell r="C1372" t="str">
            <v>M2</v>
          </cell>
          <cell r="D1372">
            <v>23.78</v>
          </cell>
        </row>
        <row r="1373">
          <cell r="A1373">
            <v>94444</v>
          </cell>
          <cell r="B1373" t="str">
            <v>TELHAMENTO COM TELHA DE ENCAIXE, TIPO FRANCESA DE VIDRO, COM ATÉ 2 ÁGUAS, INCLUSO TRANSPORTE VERTICAL. AF_07/2019</v>
          </cell>
          <cell r="C1373" t="str">
            <v>M2</v>
          </cell>
          <cell r="D1373">
            <v>600.11</v>
          </cell>
        </row>
        <row r="1374">
          <cell r="A1374">
            <v>102661</v>
          </cell>
          <cell r="B1374" t="str">
            <v>DRENO SUBSUPERFICIAL (SEÇÃO 0,40 X 0,40 M), COM TUBO DE PEAD CORRUGADO PERFURADO, DN 100 MM, ENCHIMENTO COM AREIA. AF_07/2021</v>
          </cell>
          <cell r="C1374" t="str">
            <v>M</v>
          </cell>
          <cell r="D1374">
            <v>30.59</v>
          </cell>
        </row>
        <row r="1375">
          <cell r="A1375">
            <v>102663</v>
          </cell>
          <cell r="B1375" t="str">
            <v>DRENO SUBSUPERFICIAL (SEÇÃO 0,40 X 0,40 M), COM TUBO DE CONCRETO SIMPLES POROSO, DN 200 MM, ENCHIMENTO COM AREIA. AF_07/2021</v>
          </cell>
          <cell r="C1375" t="str">
            <v>M</v>
          </cell>
          <cell r="D1375">
            <v>47.34</v>
          </cell>
        </row>
        <row r="1376">
          <cell r="A1376">
            <v>102664</v>
          </cell>
          <cell r="B1376" t="str">
            <v>DRENO SUBSUPERFICIAL (SEÇÃO 0,40 X 0,40 M), CEGO, ENCHIMENTO DE BRITA, ENVOLVIDO COM MANTA GEOTÊXTIL. AF_07/2021</v>
          </cell>
          <cell r="C1376" t="str">
            <v>M</v>
          </cell>
          <cell r="D1376">
            <v>38.840000000000003</v>
          </cell>
        </row>
        <row r="1377">
          <cell r="A1377">
            <v>102665</v>
          </cell>
          <cell r="B1377" t="str">
            <v>DRENO SUBSUPERFICIAL (SEÇÃO 0,40 X 0,40 M), CEGO, ENCHIMENTO DE BRITA. AF_07/2021</v>
          </cell>
          <cell r="C1377" t="str">
            <v>M</v>
          </cell>
          <cell r="D1377">
            <v>18.52</v>
          </cell>
        </row>
        <row r="1378">
          <cell r="A1378">
            <v>102666</v>
          </cell>
          <cell r="B1378" t="str">
            <v>DRENO SUBSUPERFICIAL (SEÇÃO 0,40 X 0,40 M), COM TUBO DE PEAD CORRUGADO PERFURADO, DN 100 MM, ENCHIMENTO COM BRITA, ENVOLVIDO COM MANTA GEOTÊXTIL. AF_07/2021</v>
          </cell>
          <cell r="C1378" t="str">
            <v>M</v>
          </cell>
          <cell r="D1378">
            <v>50.62</v>
          </cell>
        </row>
        <row r="1379">
          <cell r="A1379">
            <v>102669</v>
          </cell>
          <cell r="B1379" t="str">
            <v>DRENO SUBSUPERFICIAL (SEÇÃO 0,40 X 0,40 M), COM TUBO DE CONCRETO SIMPLES POROSO, DN 200 MM, ENCHIMENTO COM BRITA, ENVOLVIDO COM MANTA GEOTÊXTIL. AF_07/2021</v>
          </cell>
          <cell r="C1379" t="str">
            <v>M</v>
          </cell>
          <cell r="D1379">
            <v>67.42</v>
          </cell>
        </row>
        <row r="1380">
          <cell r="A1380">
            <v>102670</v>
          </cell>
          <cell r="B1380" t="str">
            <v>DRENO PROFUNDO (SEÇÃO 0,50 X 1,50 M), COM TUBO DE PEAD CORRUGADO PERFURADO, DN 100 MM, ENCHIMENTO COM AREIA, COM SELO DE ARGILA. AF_07/2021</v>
          </cell>
          <cell r="C1380" t="str">
            <v>M</v>
          </cell>
          <cell r="D1380">
            <v>84.28</v>
          </cell>
        </row>
        <row r="1381">
          <cell r="A1381">
            <v>102673</v>
          </cell>
          <cell r="B1381" t="str">
            <v>DRENO PROFUNDO (SEÇÃO 0,50 X 1,50 M), COM TUBO DE CONCRETO SIMPLES POROSO, DN 200 MM, ENCHIMENTO COM AREIA, COM SELO DE ARGILA. AF_07/2021</v>
          </cell>
          <cell r="C1381" t="str">
            <v>M</v>
          </cell>
          <cell r="D1381">
            <v>123.98</v>
          </cell>
        </row>
        <row r="1382">
          <cell r="A1382">
            <v>102674</v>
          </cell>
          <cell r="B1382" t="str">
            <v>DRENO PROFUNDO (SEÇÃO 0,50 X 1,50 M), COM TUBO DE PEAD CORRUGADO PERFURADO, DN 100 MM, ENCHIMENTO COM AREIA. AF_07/2021</v>
          </cell>
          <cell r="C1382" t="str">
            <v>M</v>
          </cell>
          <cell r="D1382">
            <v>88.72</v>
          </cell>
        </row>
        <row r="1383">
          <cell r="A1383">
            <v>102677</v>
          </cell>
          <cell r="B1383" t="str">
            <v>DRENO PROFUNDO (SEÇÃO 0,50 X 1,50 M), COM TUBO DE CONCRETO SIMPLES POROSO, DN 200 MM, ENCHIMENTO COM AREIA. AF_07/2021</v>
          </cell>
          <cell r="C1383" t="str">
            <v>M</v>
          </cell>
          <cell r="D1383">
            <v>110.47</v>
          </cell>
        </row>
        <row r="1384">
          <cell r="A1384">
            <v>102678</v>
          </cell>
          <cell r="B1384" t="str">
            <v>DRENO PROFUNDO (SEÇÃO 0,50 X 1,50 M), CEGO, ENCHIMENTO DE BRITA, ENVOLVIDO COM MANTA GEOTÊXTIL, COM SELO DE ARGILA. AF_07/2021</v>
          </cell>
          <cell r="C1384" t="str">
            <v>M</v>
          </cell>
          <cell r="D1384">
            <v>109.95</v>
          </cell>
        </row>
        <row r="1385">
          <cell r="A1385">
            <v>102679</v>
          </cell>
          <cell r="B1385" t="str">
            <v>DRENO PROFUNDO (SEÇÃO 0,50 X 1,50 M), CEGO, ENCHIMENTO DE BRITA, ENVOLVIDO COM MANTA GEOTÊXTIL. AF_07/2021</v>
          </cell>
          <cell r="C1385" t="str">
            <v>M</v>
          </cell>
          <cell r="D1385">
            <v>115.26</v>
          </cell>
        </row>
        <row r="1386">
          <cell r="A1386">
            <v>102680</v>
          </cell>
          <cell r="B1386" t="str">
            <v>DRENO PROFUNDO (SEÇÃO 0,50 X 1,50 M), COM TUBO DE PEAD CORRUGADO PERFURADO, DN 100 MM, ENCHIMENTO COM BRITA, ENVOLVIDO COM MANTA GEOTÊXTIL, COM SELO DE ARGILA. AF_07/2021</v>
          </cell>
          <cell r="C1386" t="str">
            <v>M</v>
          </cell>
          <cell r="D1386">
            <v>122.76</v>
          </cell>
        </row>
        <row r="1387">
          <cell r="A1387">
            <v>102683</v>
          </cell>
          <cell r="B1387" t="str">
            <v>DRENO PROFUNDO (SEÇÃO 0,50 X 1,50 M), COM TUBO DE CONCRETO SIMPLES POROSO, DN 200 MM, ENCHIMENTO COM BRITA, ENVOLVIDO COM MANTA GEOTÊXTIL, COM SELO DE ARGILA. AF_07/2021</v>
          </cell>
          <cell r="C1387" t="str">
            <v>M</v>
          </cell>
          <cell r="D1387">
            <v>148.29</v>
          </cell>
        </row>
        <row r="1388">
          <cell r="A1388">
            <v>102684</v>
          </cell>
          <cell r="B1388" t="str">
            <v>DRENO PROFUNDO (SEÇÃO 0,50 X 1,50 M), COM TUBO DE PEAD CORRUGADO PERFURADO, DN 100 MM, ENCHIMENTO COM BRITA, ENVOLVIDO COM MANTA GEOTÊXTIL. AF_07/2021</v>
          </cell>
          <cell r="C1388" t="str">
            <v>M</v>
          </cell>
          <cell r="D1388">
            <v>128.07</v>
          </cell>
        </row>
        <row r="1389">
          <cell r="A1389">
            <v>102687</v>
          </cell>
          <cell r="B1389" t="str">
            <v>DRENO PROFUNDO (SEÇÃO 0,50 X 1,50 M), COM TUBO DE CONCRETO SIMPLES POROSO, DN 200 MM, ENCHIMENTO COM BRITA, ENVOLVIDO COM MANTA GEOTÊXTIL. AF_07/2021</v>
          </cell>
          <cell r="C1389" t="str">
            <v>M</v>
          </cell>
          <cell r="D1389">
            <v>149.85</v>
          </cell>
        </row>
        <row r="1390">
          <cell r="A1390">
            <v>102688</v>
          </cell>
          <cell r="B1390" t="str">
            <v>DRENO ESPINHA DE PEIXE (SEÇÃO (0,40 X 0,40 M), COM TUBO DE PEAD CORRUGADO PERFURADO, DN 100 MM, ENCHIMENTO COM AREIA, INCLUSIVE CONEXÕES. AF_07/2021</v>
          </cell>
          <cell r="C1390" t="str">
            <v>M</v>
          </cell>
          <cell r="D1390">
            <v>36.880000000000003</v>
          </cell>
        </row>
        <row r="1391">
          <cell r="A1391">
            <v>102690</v>
          </cell>
          <cell r="B1391" t="str">
            <v>DRENO ESPINHA DE PEIXE (SEÇÃO (0,40 X 0,40 M), COM TUBO DE PEAD CORRUGADO PERFURADO, DN 100 MM, ENCHIMENTO COM BRITA, ENVOLVIDO COM MANTA GEOTÊXTIL, INCLUSIVE CONEXÕES. AF_07/2021</v>
          </cell>
          <cell r="C1391" t="str">
            <v>M</v>
          </cell>
          <cell r="D1391">
            <v>56.91</v>
          </cell>
        </row>
        <row r="1392">
          <cell r="A1392">
            <v>102694</v>
          </cell>
          <cell r="B1392" t="str">
            <v>DRENO ESPINHA DE PEIXE (SEÇÃO (0,50 X 0,80 M), COM TUBO DE PEAD CORRUGADO PERFURADO, DN 100 MM, ENCHIMENTO COM AREIA, INCLUSIVE CONEXÕES. AF_07/2021</v>
          </cell>
          <cell r="C1392" t="str">
            <v>M</v>
          </cell>
          <cell r="D1392">
            <v>63.33</v>
          </cell>
        </row>
        <row r="1393">
          <cell r="A1393">
            <v>102697</v>
          </cell>
          <cell r="B1393" t="str">
            <v>DRENO ESPINHA DE PEIXE (SEÇÃO (0,50 X 0,80 M), COM TUBO DE PEAD CORRUGADO PERFURADO, DN 100 MM, ENCHIMENTO COM BRITA, ENVOLVIDO COM MANTA GEOTÊXTIL, INCLUSIVE CONEXÕES. AF_07/2021</v>
          </cell>
          <cell r="C1393" t="str">
            <v>M</v>
          </cell>
          <cell r="D1393">
            <v>90.42</v>
          </cell>
        </row>
        <row r="1394">
          <cell r="A1394">
            <v>102704</v>
          </cell>
          <cell r="B1394" t="str">
            <v>TUBO DE PEAD CORRUGADO PERFURADO, DN 100 MM, PARA DRENO - FORNECIMENTO E ASSENTAMENTO. AF_07/2021</v>
          </cell>
          <cell r="C1394" t="str">
            <v>M</v>
          </cell>
          <cell r="D1394">
            <v>12.3</v>
          </cell>
        </row>
        <row r="1395">
          <cell r="A1395">
            <v>102706</v>
          </cell>
          <cell r="B1395" t="str">
            <v>TUBO DE PVC CORRUGADO FLEXÍVEL PERFURADO, DN 100 MM, PARA DRENO - FORNECIMENTO E ASSENTAMENTO. AF_07/2021</v>
          </cell>
          <cell r="C1395" t="str">
            <v>M</v>
          </cell>
          <cell r="D1395">
            <v>14.21</v>
          </cell>
        </row>
        <row r="1396">
          <cell r="A1396">
            <v>102707</v>
          </cell>
          <cell r="B1396" t="str">
            <v>TUBO DE CONCRETO SIMPLES POROSO, DN 200 MM, PARA DRENO - FORNECIMENTO E ASSENTAMENTO. AF_07/2021</v>
          </cell>
          <cell r="C1396" t="str">
            <v>M</v>
          </cell>
          <cell r="D1396">
            <v>32.020000000000003</v>
          </cell>
        </row>
        <row r="1397">
          <cell r="A1397">
            <v>102708</v>
          </cell>
          <cell r="B1397" t="str">
            <v>LUVA DE PVC, SÉRIE NORMAL, PARA ESGOTO PREDIAL, DN 100 MM, INSTALADA EM DRENO  - FORNECIMENTO E INSTALAÇÃO. AF_07/2021</v>
          </cell>
          <cell r="C1397" t="str">
            <v>UN</v>
          </cell>
          <cell r="D1397">
            <v>25.04</v>
          </cell>
        </row>
        <row r="1398">
          <cell r="A1398">
            <v>102710</v>
          </cell>
          <cell r="B1398" t="str">
            <v>JUNÇÃO SIMPLES DE PVC, 45 GRAUS, SÉRIE NORMAL, PARA ESGOTO PREDIAL, DN 100 MM, INSTALADA EM DRENO - FORNECIMENTO E INSTALAÇÃO. AF_07/2021</v>
          </cell>
          <cell r="C1398" t="str">
            <v>UN</v>
          </cell>
          <cell r="D1398">
            <v>61.87</v>
          </cell>
        </row>
        <row r="1399">
          <cell r="A1399">
            <v>102711</v>
          </cell>
          <cell r="B1399" t="str">
            <v>JUNÇÃO DUPLA DE PVC, SÉRIE NORMAL, PARA ESGOTO PREDIAL, DN 100 X 100 X 100 MM, INSTALADA EM DRENO  - FORNECIMENTO E INSTALAÇÃO. AF_07/2021</v>
          </cell>
          <cell r="C1399" t="str">
            <v>UN</v>
          </cell>
          <cell r="D1399">
            <v>85.23</v>
          </cell>
        </row>
        <row r="1400">
          <cell r="A1400">
            <v>102712</v>
          </cell>
          <cell r="B1400" t="str">
            <v>GEOTÊXTIL NÃO TECIDO 100% POLIÉSTER, RESISTÊNCIA A TRAÇÃO DE 9 KN/M (RT - 9), INSTALADO EM DRENO - FORNECIMENTO E INSTALAÇÃO. AF_07/2021</v>
          </cell>
          <cell r="C1400" t="str">
            <v>M2</v>
          </cell>
          <cell r="D1400">
            <v>7.93</v>
          </cell>
        </row>
        <row r="1401">
          <cell r="A1401">
            <v>102713</v>
          </cell>
          <cell r="B1401" t="str">
            <v>GEOTÊXTIL NÃO TECIDO 100% POLIÉSTER, RESISTÊNCIA A TRAÇÃO DE 14 KN/M (RT - 14), INSTALADO EM DRENO - FORNECIMENTO E INSTALAÇÃO. AF_07/2021</v>
          </cell>
          <cell r="C1401" t="str">
            <v>M2</v>
          </cell>
          <cell r="D1401">
            <v>10.89</v>
          </cell>
        </row>
        <row r="1402">
          <cell r="A1402">
            <v>102715</v>
          </cell>
          <cell r="B1402" t="str">
            <v>GEOTÊXTIL NÃO TECIDO 100% POLIÉSTER, RESISTÊNCIA A TRAÇÃO DE 26 KN/M (RT - 26), INSTALADO EM DRENO - FORNECIMENTO E INSTALAÇÃO. AF_07/2021</v>
          </cell>
          <cell r="C1402" t="str">
            <v>M2</v>
          </cell>
          <cell r="D1402">
            <v>25.68</v>
          </cell>
        </row>
        <row r="1403">
          <cell r="A1403">
            <v>102716</v>
          </cell>
          <cell r="B1403" t="str">
            <v>ENCHIMENTO DE AREIA PARA DRENO, LANÇAMENTO MECANIZADO. AF_07/2021</v>
          </cell>
          <cell r="C1403" t="str">
            <v>M3</v>
          </cell>
          <cell r="D1403">
            <v>99.82</v>
          </cell>
        </row>
        <row r="1404">
          <cell r="A1404">
            <v>102717</v>
          </cell>
          <cell r="B1404" t="str">
            <v>ENCHIMENTO DE BRITA PARA DRENO, LANÇAMENTO MECANIZADO. AF_07/2021</v>
          </cell>
          <cell r="C1404" t="str">
            <v>M3</v>
          </cell>
          <cell r="D1404">
            <v>97.97</v>
          </cell>
        </row>
        <row r="1405">
          <cell r="A1405">
            <v>102718</v>
          </cell>
          <cell r="B1405" t="str">
            <v>ENCHIMENTO DE AREIA PARA DRENO, LANÇAMENTO MANUAL. AF_07/2021</v>
          </cell>
          <cell r="C1405" t="str">
            <v>M3</v>
          </cell>
          <cell r="D1405">
            <v>111.32</v>
          </cell>
        </row>
        <row r="1406">
          <cell r="A1406">
            <v>102719</v>
          </cell>
          <cell r="B1406" t="str">
            <v>ENCHIMENTO DE BRITA PARA DRENO, LANÇAMENTO MANUAL. AF_07/2021</v>
          </cell>
          <cell r="C1406" t="str">
            <v>M3</v>
          </cell>
          <cell r="D1406">
            <v>109.47</v>
          </cell>
        </row>
        <row r="1407">
          <cell r="A1407">
            <v>102722</v>
          </cell>
          <cell r="B1407" t="str">
            <v>DRENO EM MURO DE CONTENÇÃO, EXECUTADO NO PÉ DO MURO, COM TUBO DE PEAD CORRUGADO FLEXÍVEL PERFURADO, ENCHIMENTO COM BRITA, ENVOLVIDO COM MANTA GEOTÊXTIL. AF_07/2021</v>
          </cell>
          <cell r="C1407" t="str">
            <v>M</v>
          </cell>
          <cell r="D1407">
            <v>48.54</v>
          </cell>
        </row>
        <row r="1408">
          <cell r="A1408">
            <v>102723</v>
          </cell>
          <cell r="B1408" t="str">
            <v>DRENO EM MURO DE CONTENÇÃO, EXECUTADO NO PÉ DO MURO, COM TUBO DE PVC CORRUGADO FLEXÍVEL PERFURADO, ENCHIMENTO COM BRITA, ENVOLVIDO COM MANTA GEOTÊXTIL. AF_07/2021</v>
          </cell>
          <cell r="C1408" t="str">
            <v>M</v>
          </cell>
          <cell r="D1408">
            <v>49.1</v>
          </cell>
        </row>
        <row r="1409">
          <cell r="A1409">
            <v>102724</v>
          </cell>
          <cell r="B1409" t="str">
            <v>DRENO BARBACÃ, DN 100 MM, COM MATERIAL DRENANTE. AF_07/2021</v>
          </cell>
          <cell r="C1409" t="str">
            <v>UN</v>
          </cell>
          <cell r="D1409">
            <v>29.52</v>
          </cell>
        </row>
        <row r="1410">
          <cell r="A1410">
            <v>102725</v>
          </cell>
          <cell r="B1410" t="str">
            <v>DRENO BARBACÃ, DN 75 MM, COM MATERIAL DRENANTE. AF_07/2021</v>
          </cell>
          <cell r="C1410" t="str">
            <v>UN</v>
          </cell>
          <cell r="D1410">
            <v>28.2</v>
          </cell>
        </row>
        <row r="1411">
          <cell r="A1411">
            <v>102726</v>
          </cell>
          <cell r="B1411" t="str">
            <v>DRENO BARBACÃ, DN 50 MM, COM MATERIAL DRENANTE. AF_07/2021</v>
          </cell>
          <cell r="C1411" t="str">
            <v>UN</v>
          </cell>
          <cell r="D1411">
            <v>25.35</v>
          </cell>
        </row>
        <row r="1412">
          <cell r="A1412">
            <v>92743</v>
          </cell>
          <cell r="B1412" t="str">
            <v>MURO DE GABIÃO, ENCHIMENTO COM PEDRA DE MÃO TIPO RACHÃO, DE GRAVIDADE, COM GAIOLAS DE COMPRIMENTO IGUAL A 2 M, PARA MUROS COM ALTURA MENOR OU IGUAL A 4 M  FORNECIMENTO E EXECUÇÃO. AF_12/2015</v>
          </cell>
          <cell r="C1412" t="str">
            <v>M3</v>
          </cell>
          <cell r="D1412">
            <v>562.85</v>
          </cell>
        </row>
        <row r="1413">
          <cell r="A1413">
            <v>92744</v>
          </cell>
          <cell r="B1413" t="str">
            <v>MURO DE GABIÃO, ENCHIMENTO COM PEDRA DE MÃO TIPO RACHÃO, DE GRAVIDADE, COM GAIOLAS DE COMPRIMENTO IGUAL A 5 M, PARA MUROS COM ALTURA MENOR OU IGUAL A 4 M  FORNECIMENTO E EXECUÇÃO. AF_12/2015</v>
          </cell>
          <cell r="C1413" t="str">
            <v>M3</v>
          </cell>
          <cell r="D1413">
            <v>532.03</v>
          </cell>
        </row>
        <row r="1414">
          <cell r="A1414">
            <v>92745</v>
          </cell>
          <cell r="B1414" t="str">
            <v>MURO DE GABIÃO, ENCHIMENTO COM PEDRA DE MÃO TIPO RACHÃO, DE GRAVIDADE, COM GAIOLAS DE COMPRIMENTO IGUAL A 2 M, PARA MUROS COM ALTURA MAIOR QUE 4 M E MENOR OU IGUAL A 6 M  FORNECIMENTO E EXECUÇÃO. AF_12/2015</v>
          </cell>
          <cell r="C1414" t="str">
            <v>M3</v>
          </cell>
          <cell r="D1414">
            <v>701.47</v>
          </cell>
        </row>
        <row r="1415">
          <cell r="A1415">
            <v>92746</v>
          </cell>
          <cell r="B1415" t="str">
            <v>MURO DE GABIÃO, ENCHIMENTO COM PEDRA DE MÃO TIPO RACHÃO, DE GRAVIDADE, COM GAIOLAS DE COMPRIMENTO IGUAL A 5 M, PARA MUROS COM ALTURA MAIOR QUE 4 M E MENOR OU IGUAL A 6 M   FORNECIMENTO E EXECUÇÃO. AF_12/2015</v>
          </cell>
          <cell r="C1415" t="str">
            <v>M3</v>
          </cell>
          <cell r="D1415">
            <v>635.26</v>
          </cell>
        </row>
        <row r="1416">
          <cell r="A1416">
            <v>92747</v>
          </cell>
          <cell r="B1416" t="str">
            <v>MURO DE GABIÃO, ENCHIMENTO COM PEDRA DE MÃO TIPO RACHÃO, DE GRAVIDADE, COM GAIOLAS DE COMPRIMENTO IGUAL A 2 M, PARA MUROS COM ALTURA MAIOR QUE 6 M E MENOR OU IGUAL A 10 M   FORNECIMENTO E EXECUÇÃO. AF_12/2015</v>
          </cell>
          <cell r="C1416" t="str">
            <v>M3</v>
          </cell>
          <cell r="D1416">
            <v>780.16</v>
          </cell>
        </row>
        <row r="1417">
          <cell r="A1417">
            <v>92748</v>
          </cell>
          <cell r="B1417" t="str">
            <v>MURO DE GABIÃO, ENCHIMENTO COM PEDRA DE MÃO TIPO RACHÃO, DE GRAVIDADE, COM GAIOLAS DE COMPRIMENTO IGUAL A 5 M, PARA MUROS COM ALTURA MAIOR QUE 6 M E MENOR OU IGUAL A 10 M FORNECIMENTO E EXECUÇÃO. AF_12/2015</v>
          </cell>
          <cell r="C1417" t="str">
            <v>M3</v>
          </cell>
          <cell r="D1417">
            <v>694.2</v>
          </cell>
        </row>
        <row r="1418">
          <cell r="A1418">
            <v>92749</v>
          </cell>
          <cell r="B1418" t="str">
            <v>MURO DE GABIÃO, ENCHIMENTO COM PEDRA DE MÃO TIPO RACHÃO, COM SOLO REFORÇADO, PARA MUROS COM ALTURA MENOR OU IGUAL A 4 M   FORNECIMENTO E EXECUÇÃO. AF_12/2015</v>
          </cell>
          <cell r="C1418" t="str">
            <v>M3</v>
          </cell>
          <cell r="D1418">
            <v>807.56</v>
          </cell>
        </row>
        <row r="1419">
          <cell r="A1419">
            <v>92750</v>
          </cell>
          <cell r="B1419" t="str">
            <v>MURO DE GABIÃO, ENCHIMENTO COM PEDRA DE MÃO TIPO RACHÃO, COM SOLO REFORÇADO, PARA MUROS COM ALTURA MAIOR QUE 4 M E MENOR OU IGUAL A 12 M   FORNECIMENTO E EXECUÇÃO. AF_12/2015</v>
          </cell>
          <cell r="C1419" t="str">
            <v>M3</v>
          </cell>
          <cell r="D1419">
            <v>1395.4</v>
          </cell>
        </row>
        <row r="1420">
          <cell r="A1420">
            <v>92751</v>
          </cell>
          <cell r="B1420" t="str">
            <v>MURO DE GABIÃO, ENCHIMENTO COM PEDRA DE MÃO TIPO RACHÃO, COM SOLO REFORÇADO, PARA MUROS COM ALTURA MAIOR QUE 12 M E MENOR OU IGUAL A 20 M    FORNECIMENTO E EXECUÇÃO. AF_12/2015</v>
          </cell>
          <cell r="C1420" t="str">
            <v>M3</v>
          </cell>
          <cell r="D1420">
            <v>1736.6</v>
          </cell>
        </row>
        <row r="1421">
          <cell r="A1421">
            <v>92752</v>
          </cell>
          <cell r="B1421" t="str">
            <v>MURO DE GABIÃO, ENCHIMENTO COM PEDRA DE MÃO TIPO RACHÃO, COM SOLO REFORÇADO, PARA MUROS COM ALTURA MAIOR QUE 20 M E MENOR OU IGUAL A 28 M   FORNECIMENTO E EXECUÇÃO. AF_12/2015</v>
          </cell>
          <cell r="C1421" t="str">
            <v>M3</v>
          </cell>
          <cell r="D1421">
            <v>2076.39</v>
          </cell>
        </row>
        <row r="1422">
          <cell r="A1422">
            <v>92753</v>
          </cell>
          <cell r="B1422" t="str">
            <v>MURO DE GABIÃO, ENCHIMENTO COM RESÍDUO DE CONSTRUÇÃO E DEMOLIÇÃO, DE GRAVIDADE, COM GAIOLA TRAPEZOIDAL DE COMPRIMENTO IGUAL A 2 M, PARA MUROS COM ALTURA MENOR OU IGUAL A 2 M   FORNECIMENTO E EXECUÇÃO. AF_12/2015</v>
          </cell>
          <cell r="C1422" t="str">
            <v>M3</v>
          </cell>
          <cell r="D1422">
            <v>541.61</v>
          </cell>
        </row>
        <row r="1423">
          <cell r="A1423">
            <v>92754</v>
          </cell>
          <cell r="B1423" t="str">
            <v>MURO DE GABIÃO, ENCHIMENTO COM RESÍDUO DE CONSTRUÇÃO E DEMOLIÇÃO, DE GRAVIDADE, COM GAIOLA TRAPEZOIDAL DE COMPRIMENTO IGUAL A 2 M, PARA MUROS COM ALTURA MAIOR QUE 2 M E MENOR OU IGUAL A 4 M    FORNECIMENTO E EXECUÇÃO. AF_12/2015</v>
          </cell>
          <cell r="C1423" t="str">
            <v>M3</v>
          </cell>
          <cell r="D1423">
            <v>493.56</v>
          </cell>
        </row>
        <row r="1424">
          <cell r="A1424">
            <v>92755</v>
          </cell>
          <cell r="B1424" t="str">
            <v>PROTEÇÃO SUPERFICIAL DE CANAL EM GABIÃO TIPO COLCHÃO, ALTURA DE 17 CENTÍMETROS, ENCHIMENTO COM PEDRA DE MÃO TIPO RACHÃO - FORNECIMENTO E EXECUÇÃO. AF_12/2015</v>
          </cell>
          <cell r="C1424" t="str">
            <v>M2</v>
          </cell>
          <cell r="D1424">
            <v>208.96</v>
          </cell>
        </row>
        <row r="1425">
          <cell r="A1425">
            <v>92756</v>
          </cell>
          <cell r="B1425" t="str">
            <v>PROTEÇÃO SUPERFICIAL DE CANAL EM GABIÃO TIPO COLCHÃO, ALTURA DE 23 CENTÍMETROS, ENCHIMENTO COM PEDRA DE MÃO TIPO RACHÃO - FORNECIMENTO E EXECUÇÃO. AF_12/2015</v>
          </cell>
          <cell r="C1425" t="str">
            <v>M2</v>
          </cell>
          <cell r="D1425">
            <v>236.71</v>
          </cell>
        </row>
        <row r="1426">
          <cell r="A1426">
            <v>92757</v>
          </cell>
          <cell r="B1426" t="str">
            <v>PROTEÇÃO SUPERFICIAL DE CANAL EM GABIÃO TIPO COLCHÃO, ALTURA DE 30 CENTÍMETROS, ENCHIMENTO COM PEDRA DE MÃO TIPO RACHÃO - FORNECIMENTO E EXECUÇÃO. AF_12/2015</v>
          </cell>
          <cell r="C1426" t="str">
            <v>M2</v>
          </cell>
          <cell r="D1426">
            <v>270.43</v>
          </cell>
        </row>
        <row r="1427">
          <cell r="A1427">
            <v>92758</v>
          </cell>
          <cell r="B1427" t="str">
            <v>PROTEÇÃO SUPERFICIAL DE CANAL EM GABIÃO TIPO SACO, DIÂMETRO DE 65 CENTÍMETROS, ENCHIMENTO MANUAL COM PEDRA DE MÃO TIPO RACHÃO - FORNECIMENTO E EXECUÇÃO. AF_12/2015</v>
          </cell>
          <cell r="C1427" t="str">
            <v>M3</v>
          </cell>
          <cell r="D1427">
            <v>630.70000000000005</v>
          </cell>
        </row>
        <row r="1428">
          <cell r="A1428">
            <v>91069</v>
          </cell>
          <cell r="B1428" t="str">
            <v>EXECUÇÃO DE REVESTIMENTO DE CONCRETO PROJETADO COM ESPESSURA DE 7 CM, ARMADO COM TELA, INCLINAÇÃO MENOR QUE 90°, APLICAÇÃO CONTÍNUA, UTILIZANDO EQUIPAMENTO DE PROJEÇÃO COM 6 M³/H DE CAPACIDADE. AF_01/2016</v>
          </cell>
          <cell r="C1428" t="str">
            <v>M2</v>
          </cell>
          <cell r="D1428">
            <v>108.52</v>
          </cell>
        </row>
        <row r="1429">
          <cell r="A1429">
            <v>91070</v>
          </cell>
          <cell r="B1429" t="str">
            <v>EXECUÇÃO DE REVESTIMENTO DE CONCRETO PROJETADO COM ESPESSURA DE 10 CM, ARMADO COM TELA, INCLINAÇÃO MENOR QUE 90°, APLICAÇÃO CONTÍNUA, UTILIZANDO EQUIPAMENTO DE PROJEÇÃO COM 6 M³/H DE CAPACIDADE. AF_01/2016</v>
          </cell>
          <cell r="C1429" t="str">
            <v>M2</v>
          </cell>
          <cell r="D1429">
            <v>118.59</v>
          </cell>
        </row>
        <row r="1430">
          <cell r="A1430">
            <v>91071</v>
          </cell>
          <cell r="B1430" t="str">
            <v>EXECUÇÃO DE REVESTIMENTO DE CONCRETO PROJETADO COM ESPESSURA DE 7 CM, ARMADO COM TELA, INCLINAÇÃO DE 90°, APLICAÇÃO CONTÍNUA, UTILIZANDO EQUIPAMENTO DE PROJEÇÃO COM 6 M³/H DE CAPACIDADE. AF_01/2016</v>
          </cell>
          <cell r="C1430" t="str">
            <v>M2</v>
          </cell>
          <cell r="D1430">
            <v>150.76</v>
          </cell>
        </row>
        <row r="1431">
          <cell r="A1431">
            <v>91072</v>
          </cell>
          <cell r="B1431" t="str">
            <v>EXECUÇÃO DE REVESTIMENTO DE CONCRETO PROJETADO COM ESPESSURA DE 10 CM, ARMADO COM TELA, INCLINAÇÃO DE 90°, APLICAÇÃO CONTÍNUA, UTILIZANDO EQUIPAMENTO DE PROJEÇÃO COM 6 M³/H DE CAPACIDADE. AF_01/2016</v>
          </cell>
          <cell r="C1431" t="str">
            <v>M2</v>
          </cell>
          <cell r="D1431">
            <v>160.78</v>
          </cell>
        </row>
        <row r="1432">
          <cell r="A1432">
            <v>91073</v>
          </cell>
          <cell r="B1432" t="str">
            <v>EXECUÇÃO DE REVESTIMENTO DE CONCRETO PROJETADO COM ESPESSURA DE 7 CM, ARMADO COM TELA, INCLINAÇÃO MENOR QUE 90°, APLICAÇÃO CONTÍNUA, UTILIZANDO EQUIPAMENTO DE PROJEÇÃO COM 3 M³/H DE CAPACIDADE. AF_01/2016</v>
          </cell>
          <cell r="C1432" t="str">
            <v>M2</v>
          </cell>
          <cell r="D1432">
            <v>123.69</v>
          </cell>
        </row>
        <row r="1433">
          <cell r="A1433">
            <v>91074</v>
          </cell>
          <cell r="B1433" t="str">
            <v>EXECUÇÃO DE REVESTIMENTO DE CONCRETO PROJETADO COM ESPESSURA DE 10 CM, ARMADO COM TELA, INCLINAÇÃO MENOR QUE 90°, APLICAÇÃO CONTÍNUA, UTILIZANDO EQUIPAMENTO DE PROJEÇÃO COM 3 M³/H DE CAPACIDADE. AF_01/2016</v>
          </cell>
          <cell r="C1433" t="str">
            <v>M2</v>
          </cell>
          <cell r="D1433">
            <v>135.33000000000001</v>
          </cell>
        </row>
        <row r="1434">
          <cell r="A1434">
            <v>91075</v>
          </cell>
          <cell r="B1434" t="str">
            <v>EXECUÇÃO DE REVESTIMENTO DE CONCRETO PROJETADO COM ESPESSURA DE 7 CM, ARMADO COM TELA, INCLINAÇÃO DE 90°, APLICAÇÃO CONTÍNUA, UTILIZANDO EQUIPAMENTO DE PROJEÇÃO COM 3 M³/H DE CAPACIDADE. AF_01/2016</v>
          </cell>
          <cell r="C1434" t="str">
            <v>M2</v>
          </cell>
          <cell r="D1434">
            <v>168.45</v>
          </cell>
        </row>
        <row r="1435">
          <cell r="A1435">
            <v>91076</v>
          </cell>
          <cell r="B1435" t="str">
            <v>EXECUÇÃO DE REVESTIMENTO DE CONCRETO PROJETADO COM ESPESSURA DE 10 CM, ARMADO COM TELA, INCLINAÇÃO DE 90°, APLICAÇÃO CONTÍNUA, UTILIZANDO EQUIPAMENTO DE PROJEÇÃO COM 3 M³/H DE CAPACIDADE. AF_01/2016</v>
          </cell>
          <cell r="C1435" t="str">
            <v>M2</v>
          </cell>
          <cell r="D1435">
            <v>180.08</v>
          </cell>
        </row>
        <row r="1436">
          <cell r="A1436">
            <v>91077</v>
          </cell>
          <cell r="B1436" t="str">
            <v>EXECUÇÃO DE REVESTIMENTO DE CONCRETO PROJETADO COM ESPESSURA DE 7 CM, ARMADO COM FIBRAS DE AÇO, INCLINAÇÃO MENOR QUE 90°, APLICAÇÃO CONTÍNUA, UTILIZANDO EQUIPAMENTO DE PROJEÇÃO COM 6 M³/H DE CAPACIDADE. AF_01/2016</v>
          </cell>
          <cell r="C1436" t="str">
            <v>M2</v>
          </cell>
          <cell r="D1436">
            <v>116.09</v>
          </cell>
        </row>
        <row r="1437">
          <cell r="A1437">
            <v>91078</v>
          </cell>
          <cell r="B1437" t="str">
            <v>EXECUÇÃO DE REVESTIMENTO DE CONCRETO PROJETADO COM ESPESSURA DE 10 CM, ARMADO COM FIBRAS DE AÇO, INCLINAÇÃO MENOR QUE 90°, APLICAÇÃO CONTÍNUA, UTILIZANDO EQUIPAMENTO DE PROJEÇÃO COM 6 M³/H DE CAPACIDADE. AF_01/2016</v>
          </cell>
          <cell r="C1437" t="str">
            <v>M2</v>
          </cell>
          <cell r="D1437">
            <v>135.72</v>
          </cell>
        </row>
        <row r="1438">
          <cell r="A1438">
            <v>91079</v>
          </cell>
          <cell r="B1438" t="str">
            <v>EXECUÇÃO DE REVESTIMENTO DE CONCRETO PROJETADO COM ESPESSURA DE 7 CM, ARMADO COM FIBRAS DE AÇO, INCLINAÇÃO DE 90°, APLICAÇÃO CONTÍNUA, UTILIZANDO EQUIPAMENTO DE PROJEÇÃO COM 6 M³/H DE CAPACIDADE. AF_01/2016</v>
          </cell>
          <cell r="C1438" t="str">
            <v>M2</v>
          </cell>
          <cell r="D1438">
            <v>121.91</v>
          </cell>
        </row>
        <row r="1439">
          <cell r="A1439">
            <v>91080</v>
          </cell>
          <cell r="B1439" t="str">
            <v>EXECUÇÃO DE REVESTIMENTO DE CONCRETO PROJETADO COM ESPESSURA DE 10 CM, ARMADO COM FIBRAS DE AÇO, INCLINAÇÃO DE 90°, APLICAÇÃO CONTÍNUA, UTILIZANDO EQUIPAMENTO DE PROJEÇÃO COM 6 M³/H DE CAPACIDADE. AF_01/2016</v>
          </cell>
          <cell r="C1439" t="str">
            <v>M2</v>
          </cell>
          <cell r="D1439">
            <v>141.29</v>
          </cell>
        </row>
        <row r="1440">
          <cell r="A1440">
            <v>91081</v>
          </cell>
          <cell r="B1440" t="str">
            <v>EXECUÇÃO DE REVESTIMENTO DE CONCRETO PROJETADO COM ESPESSURA DE 7 CM, ARMADO COM FIBRAS DE AÇO, INCLINAÇÃO MENOR QUE 90°, APLICAÇÃO CONTÍNUA, UTILIZANDO EQUIPAMENTO DE PROJEÇÃO COM 3 M³/H DE CAPACIDADE. AF_01/2016</v>
          </cell>
          <cell r="C1440" t="str">
            <v>M2</v>
          </cell>
          <cell r="D1440">
            <v>132.99</v>
          </cell>
        </row>
        <row r="1441">
          <cell r="A1441">
            <v>91082</v>
          </cell>
          <cell r="B1441" t="str">
            <v>EXECUÇÃO DE REVESTIMENTO DE CONCRETO PROJETADO COM ESPESSURA DE 10 CM, ARMADO COM FIBRAS DE AÇO, INCLINAÇÃO MENOR QUE 90°, APLICAÇÃO CONTÍNUA, UTILIZANDO EQUIPAMENTO DE PROJEÇÃO COM 3 M³/H DE CAPACIDADE. AF_01/2016</v>
          </cell>
          <cell r="C1441" t="str">
            <v>M2</v>
          </cell>
          <cell r="D1441">
            <v>153.99</v>
          </cell>
        </row>
        <row r="1442">
          <cell r="A1442">
            <v>91083</v>
          </cell>
          <cell r="B1442" t="str">
            <v>EXECUÇÃO DE REVESTIMENTO DE CONCRETO PROJETADO COM ESPESSURA DE 7 CM, ARMADO COM FIBRAS DE AÇO, INCLINAÇÃO DE 90°, APLICAÇÃO CONTÍNUA, UTILIZANDO EQUIPAMENTO DE PROJEÇÃO COM 3 M³/H DE CAPACIDADE. AF_01/2016</v>
          </cell>
          <cell r="C1442" t="str">
            <v>M2</v>
          </cell>
          <cell r="D1442">
            <v>143.19999999999999</v>
          </cell>
        </row>
        <row r="1443">
          <cell r="A1443">
            <v>91084</v>
          </cell>
          <cell r="B1443" t="str">
            <v>EXECUÇÃO DE REVESTIMENTO DE CONCRETO PROJETADO COM ESPESSURA DE 10 CM, ARMADO COM FIBRAS DE AÇO, INCLINAÇÃO DE 90°, APLICAÇÃO CONTÍNUA, UTILIZANDO EQUIPAMENTO DE PROJEÇÃO COM 3 M³/H DE CAPACIDADE. AF_01/2016</v>
          </cell>
          <cell r="C1443" t="str">
            <v>M2</v>
          </cell>
          <cell r="D1443">
            <v>163.87</v>
          </cell>
        </row>
        <row r="1444">
          <cell r="A1444">
            <v>91086</v>
          </cell>
          <cell r="B1444" t="str">
            <v>EXECUÇÃO DE REVESTIMENTO DE CONCRETO PROJETADO COM ESPESSURA DE 7 CM, ARMADO COM TELA, INCLINAÇÃO MENOR QUE 90°, APLICAÇÃO DESCONTÍNUA, UTILIZANDO EQUIPAMENTO DE PROJEÇÃO COM 6 M³/H DE CAPACIDADE. AF_01/2016</v>
          </cell>
          <cell r="C1444" t="str">
            <v>M2</v>
          </cell>
          <cell r="D1444">
            <v>119.95</v>
          </cell>
        </row>
        <row r="1445">
          <cell r="A1445">
            <v>91087</v>
          </cell>
          <cell r="B1445" t="str">
            <v>EXECUÇÃO DE REVESTIMENTO DE CONCRETO PROJETADO COM ESPESSURA DE 10 CM, ARMADO COM TELA, INCLINAÇÃO MENOR QUE 90°, APLICAÇÃO DESCONTÍNUA, UTILIZANDO EQUIPAMENTO DE PROJEÇÃO COM 6 M³/H DE CAPACIDADE. AF_01/2016</v>
          </cell>
          <cell r="C1445" t="str">
            <v>M2</v>
          </cell>
          <cell r="D1445">
            <v>130.36000000000001</v>
          </cell>
        </row>
        <row r="1446">
          <cell r="A1446">
            <v>91088</v>
          </cell>
          <cell r="B1446" t="str">
            <v>EXECUÇÃO DE REVESTIMENTO DE CONCRETO PROJETADO COM ESPESSURA DE 7 CM, ARMADO COM TELA, INCLINAÇÃO DE 90°, APLICAÇÃO DESCONTÍNUA, UTILIZANDO EQUIPAMENTO DE PROJEÇÃO COM 6 M³/H DE CAPACIDADE. AF_01/2016</v>
          </cell>
          <cell r="C1446" t="str">
            <v>M2</v>
          </cell>
          <cell r="D1446">
            <v>163.57</v>
          </cell>
        </row>
        <row r="1447">
          <cell r="A1447">
            <v>91089</v>
          </cell>
          <cell r="B1447" t="str">
            <v>EXECUÇÃO DE REVESTIMENTO DE CONCRETO PROJETADO COM ESPESSURA DE 10 CM, ARMADO COM TELA, INCLINAÇÃO DE 90°, APLICAÇÃO DESCONTÍNUA, UTILIZANDO EQUIPAMENTO DE PROJEÇÃO COM 6 M³/H DE CAPACIDADE. AF_01/2016</v>
          </cell>
          <cell r="C1447" t="str">
            <v>M2</v>
          </cell>
          <cell r="D1447">
            <v>174.1</v>
          </cell>
        </row>
        <row r="1448">
          <cell r="A1448">
            <v>91090</v>
          </cell>
          <cell r="B1448" t="str">
            <v>EXECUÇÃO DE REVESTIMENTO DE CONCRETO PROJETADO COM ESPESSURA DE 7 CM, ARMADO COM TELA, INCLINAÇÃO MENOR QUE 90°, APLICAÇÃO DESCONTÍNUA, UTILIZANDO EQUIPAMENTO DE PROJEÇÃO COM 3 M³/H DE CAPACIDADE. AF_01/2016</v>
          </cell>
          <cell r="C1448" t="str">
            <v>M2</v>
          </cell>
          <cell r="D1448">
            <v>133.06</v>
          </cell>
        </row>
        <row r="1449">
          <cell r="A1449">
            <v>91091</v>
          </cell>
          <cell r="B1449" t="str">
            <v>EXECUÇÃO DE REVESTIMENTO DE CONCRETO PROJETADO COM ESPESSURA DE 10 CM, ARMADO COM TELA, INCLINAÇÃO MENOR QUE 90°, APLICAÇÃO DESCONTÍNUA, UTILIZANDO EQUIPAMENTO DE PROJEÇÃO COM 3 M³/H DE CAPACIDADE. AF_01/2016</v>
          </cell>
          <cell r="C1449" t="str">
            <v>M2</v>
          </cell>
          <cell r="D1449">
            <v>145.25</v>
          </cell>
        </row>
        <row r="1450">
          <cell r="A1450">
            <v>91092</v>
          </cell>
          <cell r="B1450" t="str">
            <v>EXECUÇÃO DE REVESTIMENTO DE CONCRETO PROJETADO COM ESPESSURA DE 7 CM, ARMADO COM TELA, INCLINAÇÃO DE 90°, APLICAÇÃO DESCONTÍNUA, UTILIZANDO EQUIPAMENTO DE PROJEÇÃO COM 3 M³/H DE CAPACIDADE. AF_01/2016</v>
          </cell>
          <cell r="C1450" t="str">
            <v>M2</v>
          </cell>
          <cell r="D1450">
            <v>178.73</v>
          </cell>
        </row>
        <row r="1451">
          <cell r="A1451">
            <v>91093</v>
          </cell>
          <cell r="B1451" t="str">
            <v>EXECUÇÃO DE REVESTIMENTO DE CONCRETO PROJETADO COM ESPESSURA DE 10 CM, ARMADO COM TELA, INCLINAÇÃO DE 90°, APLICAÇÃO DESCONTÍNUA, UTILIZANDO EQUIPAMENTO DE PROJEÇÃO COM 3 M³/H DE CAPACIDADE. AF_01/2016</v>
          </cell>
          <cell r="C1451" t="str">
            <v>M2</v>
          </cell>
          <cell r="D1451">
            <v>191.18</v>
          </cell>
        </row>
        <row r="1452">
          <cell r="A1452">
            <v>91094</v>
          </cell>
          <cell r="B1452" t="str">
            <v>EXECUÇÃO DE REVESTIMENTO DE CONCRETO PROJETADO COM ESPESSURA DE 7 CM, ARMADO COM FIBRAS DE AÇO, INCLINAÇÃO MENOR QUE 90°, APLICAÇÃO DESCONTÍNUA, UTILIZANDO EQUIPAMENTO DE PROJEÇÃO COM 6 M³/H DE CAPACIDADE. AF_01/2016</v>
          </cell>
          <cell r="C1452" t="str">
            <v>M2</v>
          </cell>
          <cell r="D1452">
            <v>122.92</v>
          </cell>
        </row>
        <row r="1453">
          <cell r="A1453">
            <v>91095</v>
          </cell>
          <cell r="B1453" t="str">
            <v>EXECUÇÃO DE REVESTIMENTO DE CONCRETO PROJETADO COM ESPESSURA DE 10 CM, ARMADO COM FIBRAS DE AÇO, INCLINAÇÃO MENOR QUE 90°, APLICAÇÃO DESCONTÍNUA, UTILIZANDO EQUIPAMENTO DE PROJEÇÃO COM 6 M³/H DE CAPACIDADE. AF_01/2016</v>
          </cell>
          <cell r="C1453" t="str">
            <v>M2</v>
          </cell>
          <cell r="D1453">
            <v>142.94</v>
          </cell>
        </row>
        <row r="1454">
          <cell r="A1454">
            <v>91096</v>
          </cell>
          <cell r="B1454" t="str">
            <v>EXECUÇÃO DE REVESTIMENTO DE CONCRETO PROJETADO COM ESPESSURA DE 7 CM, ARMADO COM FIBRAS DE AÇO, INCLINAÇÃO DE 90°, APLICAÇÃO DESCONTÍNUA, UTILIZANDO EQUIPAMENTO DE PROJEÇÃO COM 6 M³/H DE CAPACIDADE. AF_01/2016</v>
          </cell>
          <cell r="C1454" t="str">
            <v>M2</v>
          </cell>
          <cell r="D1454">
            <v>125.57</v>
          </cell>
        </row>
        <row r="1455">
          <cell r="A1455">
            <v>91097</v>
          </cell>
          <cell r="B1455" t="str">
            <v>EXECUÇÃO DE REVESTIMENTO DE CONCRETO PROJETADO COM ESPESSURA DE 10 CM, ARMADO COM FIBRAS DE AÇO, INCLINAÇÃO DE 90°, APLICAÇÃO DESCONTÍNUA, UTILIZANDO EQUIPAMENTO DE PROJEÇÃO COM 6 M³/H DE CAPACIDADE. AF_01/2016</v>
          </cell>
          <cell r="C1455" t="str">
            <v>M2</v>
          </cell>
          <cell r="D1455">
            <v>145.41999999999999</v>
          </cell>
        </row>
        <row r="1456">
          <cell r="A1456">
            <v>91098</v>
          </cell>
          <cell r="B1456" t="str">
            <v>EXECUÇÃO DE REVESTIMENTO DE CONCRETO PROJETADO COM ESPESSURA DE 7 CM, ARMADO COM FIBRAS DE AÇO, INCLINAÇÃO MENOR QUE 90°, APLICAÇÃO DESCONTÍNUA, UTILIZANDO EQUIPAMENTO DE PROJEÇÃO COM 3 M³/H DE CAPACIDADE. AF_01/2016</v>
          </cell>
          <cell r="C1456" t="str">
            <v>M2</v>
          </cell>
          <cell r="D1456">
            <v>139.68</v>
          </cell>
        </row>
        <row r="1457">
          <cell r="A1457">
            <v>91099</v>
          </cell>
          <cell r="B1457" t="str">
            <v>EXECUÇÃO DE REVESTIMENTO DE CONCRETO PROJETADO COM ESPESSURA DE 10 CM, ARMADO COM FIBRAS DE AÇO, INCLINAÇÃO MENOR QUE 90°, APLICAÇÃO DESCONTÍNUA, UTILIZANDO EQUIPAMENTO DE PROJEÇÃO COM 3 M³/H DE CAPACIDADE. AF_01/2016</v>
          </cell>
          <cell r="C1457" t="str">
            <v>M2</v>
          </cell>
          <cell r="D1457">
            <v>161.18</v>
          </cell>
        </row>
        <row r="1458">
          <cell r="A1458">
            <v>91100</v>
          </cell>
          <cell r="B1458" t="str">
            <v>EXECUÇÃO DE REVESTIMENTO DE CONCRETO PROJETADO COM ESPESSURA DE 7 CM, ARMADO COM FIBRAS DE AÇO, INCLINAÇÃO DE 90°, APLICAÇÃO DESCONTÍNUA, UTILIZANDO EQUIPAMENTO DE PROJEÇÃO COM 3 M³/H DE CAPACIDADE. AF_01/2016</v>
          </cell>
          <cell r="C1458" t="str">
            <v>M2</v>
          </cell>
          <cell r="D1458">
            <v>147.52000000000001</v>
          </cell>
        </row>
        <row r="1459">
          <cell r="A1459">
            <v>91101</v>
          </cell>
          <cell r="B1459" t="str">
            <v>EXECUÇÃO DE REVESTIMENTO DE CONCRETO PROJETADO COM ESPESSURA DE 10 CM, ARMADO COM FIBRAS DE AÇO, INCLINAÇÃO DE 90°, APLICAÇÃO DESCONTÍNUA, UTILIZANDO EQUIPAMENTO DE PROJEÇÃO COM 3 M³/H DE CAPACIDADE. AF_01/2016</v>
          </cell>
          <cell r="C1459" t="str">
            <v>M2</v>
          </cell>
          <cell r="D1459">
            <v>168.92</v>
          </cell>
        </row>
        <row r="1460">
          <cell r="A1460">
            <v>93952</v>
          </cell>
          <cell r="B1460" t="str">
            <v>EXECUÇÃO DE GRAMPO PARA SOLO GRAMPEADO COM COMPRIMENTO MENOR OU IGUAL A 4 M, DIÂMETRO DE 10 CM, PERFURAÇÃO COM EQUIPAMENTO MANUAL E ARMADURA COM DIÂMETRO DE 16 MM. AF_05/2016</v>
          </cell>
          <cell r="C1460" t="str">
            <v>M</v>
          </cell>
          <cell r="D1460">
            <v>199.69</v>
          </cell>
        </row>
        <row r="1461">
          <cell r="A1461">
            <v>93953</v>
          </cell>
          <cell r="B1461" t="str">
            <v>EXECUÇÃO DE GRAMPO PARA SOLO GRAMPEADO COM COMPRIMENTO MAIOR QUE 4 M E MENOR OU IGUAL A 6 M, DIÂMETRO DE 10 CM, PERFURAÇÃO COM EQUIPAMENTO MANUAL E ARMADURA COM DIÂMETRO DE 16 MM. AF_05/2016</v>
          </cell>
          <cell r="C1461" t="str">
            <v>M</v>
          </cell>
          <cell r="D1461">
            <v>185.35</v>
          </cell>
        </row>
        <row r="1462">
          <cell r="A1462">
            <v>93954</v>
          </cell>
          <cell r="B1462" t="str">
            <v>EXECUÇÃO DE GRAMPO PARA SOLO GRAMPEADO COM COMPRIMENTO MAIOR QUE 6 M E MENOR OU IGUAL A 8 M, DIÂMETRO DE 10 CM, PERFURAÇÃO COM EQUIPAMENTO MANUAL E ARMADURA COM DIÂMETRO DE 16 MM. AF_05/2016</v>
          </cell>
          <cell r="C1462" t="str">
            <v>M</v>
          </cell>
          <cell r="D1462">
            <v>176.76</v>
          </cell>
        </row>
        <row r="1463">
          <cell r="A1463">
            <v>93955</v>
          </cell>
          <cell r="B1463" t="str">
            <v>EXECUÇÃO DE GRAMPO PARA SOLO GRAMPEADO COM COMPRIMENTO MAIOR QUE 8 M E MENOR OU IGUAL A 10 M, DIÂMETRO DE 10 CM, PERFURAÇÃO COM EQUIPAMENTO MANUAL E ARMADURA COM DIÂMETRO DE 16 MM. AF_05/2016</v>
          </cell>
          <cell r="C1463" t="str">
            <v>M</v>
          </cell>
          <cell r="D1463">
            <v>170.68</v>
          </cell>
        </row>
        <row r="1464">
          <cell r="A1464">
            <v>93956</v>
          </cell>
          <cell r="B1464" t="str">
            <v>EXECUÇÃO DE GRAMPO PARA SOLO GRAMPEADO COM COMPRIMENTO MAIOR QUE 10 M, DIÂMETRO DE 10 CM, PERFURAÇÃO COM EQUIPAMENTO MANUAL E ARMADURA COM DIÂMETRO DE 16 MM. AF_05/2016</v>
          </cell>
          <cell r="C1464" t="str">
            <v>M</v>
          </cell>
          <cell r="D1464">
            <v>165.83</v>
          </cell>
        </row>
        <row r="1465">
          <cell r="A1465">
            <v>93957</v>
          </cell>
          <cell r="B1465" t="str">
            <v>EXECUÇÃO DE GRAMPO PARA SOLO GRAMPEADO COM COMPRIMENTO MENOR OU IGUAL A 4 M, DIÂMETRO DE 10 CM, PERFURAÇÃO COM EQUIPAMENTO MANUAL E ARMADURA COM DIÂMETRO DE 20 MM. AF_05/2016</v>
          </cell>
          <cell r="C1465" t="str">
            <v>M</v>
          </cell>
          <cell r="D1465">
            <v>214.99</v>
          </cell>
        </row>
        <row r="1466">
          <cell r="A1466">
            <v>93958</v>
          </cell>
          <cell r="B1466" t="str">
            <v>EXECUÇÃO DE GRAMPO PARA SOLO GRAMPEADO COM COMPRIMENTO MAIOR QUE 4 M E MENOR OU IGUAL A 6 M, DIÂMETRO DE 10 CM, PERFURAÇÃO COM EQUIPAMENTO MANUAL E ARMADURA COM DIÂMETRO DE 20 MM. AF_05/2016</v>
          </cell>
          <cell r="C1466" t="str">
            <v>M</v>
          </cell>
          <cell r="D1466">
            <v>199.78</v>
          </cell>
        </row>
        <row r="1467">
          <cell r="A1467">
            <v>93959</v>
          </cell>
          <cell r="B1467" t="str">
            <v>EXECUÇÃO DE GRAMPO PARA SOLO GRAMPEADO COM COMPRIMENTO MAIOR QUE 6 M E MENOR OU IGUAL A 8 M, DIÂMETRO DE 10 CM, PERFURAÇÃO COM EQUIPAMENTO MANUAL E ARMADURA COM DIÂMETRO DE 20 MM. AF_05/2016</v>
          </cell>
          <cell r="C1467" t="str">
            <v>M</v>
          </cell>
          <cell r="D1467">
            <v>190.74</v>
          </cell>
        </row>
        <row r="1468">
          <cell r="A1468">
            <v>93960</v>
          </cell>
          <cell r="B1468" t="str">
            <v>EXECUÇÃO DE GRAMPO PARA SOLO GRAMPEADO COM COMPRIMENTO MAIOR QUE 8 M E MENOR OU IGUAL A 10 M, DIÂMETRO DE 10 CM, PERFURAÇÃO COM EQUIPAMENTO MANUAL E ARMADURA COM DIÂMETRO DE 20 MM. AF_05/2016</v>
          </cell>
          <cell r="C1468" t="str">
            <v>M</v>
          </cell>
          <cell r="D1468">
            <v>184.38</v>
          </cell>
        </row>
        <row r="1469">
          <cell r="A1469">
            <v>93961</v>
          </cell>
          <cell r="B1469" t="str">
            <v>EXECUÇÃO DE GRAMPO PARA SOLO GRAMPEADO COM COMPRIMENTO MAIOR QUE 10 M, DIÂMETRO DE 10 CM, PERFURAÇÃO COM EQUIPAMENTO MANUAL E ARMADURA COM DIÂMETRO DE 20 MM. AF_05/2016</v>
          </cell>
          <cell r="C1469" t="str">
            <v>M</v>
          </cell>
          <cell r="D1469">
            <v>179.37</v>
          </cell>
        </row>
        <row r="1470">
          <cell r="A1470">
            <v>93962</v>
          </cell>
          <cell r="B1470" t="str">
            <v>EXECUÇÃO DE GRAMPO PARA SOLO GRAMPEADO COM COMPRIMENTO MENOR OU IGUAL A 4 M, DIÂMETRO DE 7 CM, PERFURAÇÃO COM EQUIPAMENTO MANUAL E ARMADURA COM DIÂMETRO DE 16 MM. AF_05/2016</v>
          </cell>
          <cell r="C1470" t="str">
            <v>M</v>
          </cell>
          <cell r="D1470">
            <v>188.81</v>
          </cell>
        </row>
        <row r="1471">
          <cell r="A1471">
            <v>93963</v>
          </cell>
          <cell r="B1471" t="str">
            <v>EXECUÇÃO DE GRAMPO PARA SOLO GRAMPEADO COM COMPRIMENTO MAIOR QUE 4 E MENOR OU IGUAL A 6 M, DIÂMETRO DE 7 CM, PERFURAÇÃO COM EQUIPAMENTO MANUAL E ARMADURA COM DIÂMETRO DE 16 MM. AF_05/2016</v>
          </cell>
          <cell r="C1471" t="str">
            <v>M</v>
          </cell>
          <cell r="D1471">
            <v>174.49</v>
          </cell>
        </row>
        <row r="1472">
          <cell r="A1472">
            <v>93964</v>
          </cell>
          <cell r="B1472" t="str">
            <v>EXECUÇÃO DE GRAMPO PARA SOLO GRAMPEADO COM COMPRIMENTO MAIOR QUE 6 M E MENOR OU IGUAL A 8 M, DIÂMETRO DE 7 CM, PERFURAÇÃO COM EQUIPAMENTO MANUAL E ARMADURA COM DIÂMETRO DE 16 MM. AF_05/2016</v>
          </cell>
          <cell r="C1472" t="str">
            <v>M</v>
          </cell>
          <cell r="D1472">
            <v>165.95</v>
          </cell>
        </row>
        <row r="1473">
          <cell r="A1473">
            <v>93965</v>
          </cell>
          <cell r="B1473" t="str">
            <v>EXECUÇÃO DE GRAMPO PARA SOLO GRAMPEADO COM COMPRIMENTO MAIOR QUE 8 M E MENOR OU IGUAL A 10 M, DIÂMETRO DE 7 CM, PERFURAÇÃO COM EQUIPAMENTO MANUAL E ARMADURA COM DIÂMETRO DE 16 MM. AF_05/2016</v>
          </cell>
          <cell r="C1473" t="str">
            <v>M</v>
          </cell>
          <cell r="D1473">
            <v>157.4</v>
          </cell>
        </row>
        <row r="1474">
          <cell r="A1474">
            <v>93966</v>
          </cell>
          <cell r="B1474" t="str">
            <v>EXECUÇÃO DE GRAMPO PARA SOLO GRAMPEADO COM COMPRIMENTO MAIOR QUE 10 M, DIÂMETRO DE 7 CM, PERFURAÇÃO COM EQUIPAMENTO MANUAL E ARMADURA COM DIÂMETRO DE 16 MM. AF_05/2016</v>
          </cell>
          <cell r="C1474" t="str">
            <v>M</v>
          </cell>
          <cell r="D1474">
            <v>155.13</v>
          </cell>
        </row>
        <row r="1475">
          <cell r="A1475">
            <v>93967</v>
          </cell>
          <cell r="B1475" t="str">
            <v>EXECUÇÃO DE GRAMPO PARA SOLO GRAMPEADO COM COMPRIMENTO MENOR OU IGUAL A 4 M, DIÂMETRO DE 7 CM, PERFURAÇÃO COM EQUIPAMENTO MANUAL E ARMADURA COM DIÂMETRO DE 20 MM. AF_05/2016</v>
          </cell>
          <cell r="C1475" t="str">
            <v>M</v>
          </cell>
          <cell r="D1475">
            <v>204.09</v>
          </cell>
        </row>
        <row r="1476">
          <cell r="A1476">
            <v>93968</v>
          </cell>
          <cell r="B1476" t="str">
            <v>EXECUÇÃO DE GRAMPO PARA SOLO GRAMPEADO COM COMPRIMENTO MAIOR QUE 4 E MENOR OU IGUAL A 6 M, DIÂMETRO DE 7 CM, PERFURAÇÃO COM EQUIPAMENTO MANUAL E ARMADURA COM DIÂMETRO DE 20 MM. AF_05/2016</v>
          </cell>
          <cell r="C1476" t="str">
            <v>M</v>
          </cell>
          <cell r="D1476">
            <v>188.92</v>
          </cell>
        </row>
        <row r="1477">
          <cell r="A1477">
            <v>93969</v>
          </cell>
          <cell r="B1477" t="str">
            <v>EXECUÇÃO DE GRAMPO PARA SOLO GRAMPEADO COM COMPRIMENTO MAIOR QUE 6 M E MENOR OU IGUAL A 8 M, DIÂMETRO DE 7 CM, PERFURAÇÃO COM EQUIPAMENTO MANUAL E ARMADURA COM DIÂMETRO DE 20 MM. AF_05/2016</v>
          </cell>
          <cell r="C1477" t="str">
            <v>M</v>
          </cell>
          <cell r="D1477">
            <v>179.92</v>
          </cell>
        </row>
        <row r="1478">
          <cell r="A1478">
            <v>93970</v>
          </cell>
          <cell r="B1478" t="str">
            <v>EXECUÇÃO DE GRAMPO PARA SOLO GRAMPEADO COM COMPRIMENTO MAIOR QUE 8 MENOR OU IGUAL A 10 M, DIÂMETRO DE 7 CM, PERFURAÇÃO COM EQUIPAMENTO MANUAL E ARMADURA COM DIÂMETRO DE 20 MM. AF_05/2016</v>
          </cell>
          <cell r="C1478" t="str">
            <v>M</v>
          </cell>
          <cell r="D1478">
            <v>173.61</v>
          </cell>
        </row>
        <row r="1479">
          <cell r="A1479">
            <v>93971</v>
          </cell>
          <cell r="B1479" t="str">
            <v>EXECUÇÃO DE GRAMPO PARA SOLO GRAMPEADO COM COMPRIMENTO MAIOR QUE 10 M, DIÂMETRO DE 7 CM, PERFURAÇÃO COM EQUIPAMENTO MANUAL E ARMADURA COM DIÂMETRO DE 20 MM. AF_05/2016</v>
          </cell>
          <cell r="C1479" t="str">
            <v>M</v>
          </cell>
          <cell r="D1479">
            <v>163.47999999999999</v>
          </cell>
        </row>
        <row r="1480">
          <cell r="A1480">
            <v>95108</v>
          </cell>
          <cell r="B1480" t="str">
            <v>EXECUÇÃO DE PROTEÇÃO DA CABEÇA DO TIRANTE COM USO DE FÔRMAS EM CHAPA COMPENSADA PLASTIFICADA DE MADEIRA E CONCRETO FCK =15 MPA. AF_07/2016</v>
          </cell>
          <cell r="C1480" t="str">
            <v>UN</v>
          </cell>
          <cell r="D1480">
            <v>28.73</v>
          </cell>
        </row>
        <row r="1481">
          <cell r="A1481">
            <v>100332</v>
          </cell>
          <cell r="B1481" t="str">
            <v>CONTENÇÃO EM PERFIL PRANCHADO COM PRANCHÃO DE MADEIRA, PERFIS ESPAÇADOS A 1,5 M PARA 1 SUBSOLO. AF_07/2019</v>
          </cell>
          <cell r="C1481" t="str">
            <v>M2</v>
          </cell>
          <cell r="D1481">
            <v>1009.94</v>
          </cell>
        </row>
        <row r="1482">
          <cell r="A1482">
            <v>100333</v>
          </cell>
          <cell r="B1482" t="str">
            <v>CONTENÇÃO EM PERFIL PRANCHADO COM PRANCHÃO DE MADEIRA, PERFIS ESPAÇADOS A 1,5 M PARA 2 OU MAIS SUBSOLOS. AF_07/2019</v>
          </cell>
          <cell r="C1482" t="str">
            <v>M2</v>
          </cell>
          <cell r="D1482">
            <v>605.04</v>
          </cell>
        </row>
        <row r="1483">
          <cell r="A1483">
            <v>100334</v>
          </cell>
          <cell r="B1483" t="str">
            <v>CONTENÇÃO EM PERFIL PRANCHADO COM PRANCHÃO DE MADEIRA, PERFIS ESPAÇADOS A 2 M PARA 1 SUBSOLO. AF_07/2019</v>
          </cell>
          <cell r="C1483" t="str">
            <v>M2</v>
          </cell>
          <cell r="D1483">
            <v>791.07</v>
          </cell>
        </row>
        <row r="1484">
          <cell r="A1484">
            <v>100335</v>
          </cell>
          <cell r="B1484" t="str">
            <v>CONTENÇÃO EM PERFIL PRANCHADO COM PRANCHÃO DE MADEIRA, PERFIS ESPAÇADOS A 2 M PARA 2 OU MAIS SUBSOLOS. AF_07/2019</v>
          </cell>
          <cell r="C1484" t="str">
            <v>M2</v>
          </cell>
          <cell r="D1484">
            <v>487.39</v>
          </cell>
        </row>
        <row r="1485">
          <cell r="A1485">
            <v>100341</v>
          </cell>
          <cell r="B1485" t="str">
            <v>FABRICAÇÃO, MONTAGEM E DESMONTAGEM DE FÔRMA PARA CORTINA DE CONTENÇÃO, EM CHAPA DE MADEIRA COMPENSADA PLASTIFICADA, E = 18 MM, 10 UTILIZAÇÕES. AF_07/2019</v>
          </cell>
          <cell r="C1485" t="str">
            <v>M2</v>
          </cell>
          <cell r="D1485">
            <v>34.909999999999997</v>
          </cell>
        </row>
        <row r="1486">
          <cell r="A1486">
            <v>100342</v>
          </cell>
          <cell r="B1486" t="str">
            <v>ARMAÇÃO DE CORTINA DE CONTENÇÃO EM CONCRETO ARMADO, COM AÇO CA-50 DE 6,3 MM - MONTAGEM. AF_07/2019</v>
          </cell>
          <cell r="C1486" t="str">
            <v>KG</v>
          </cell>
          <cell r="D1486">
            <v>16.170000000000002</v>
          </cell>
        </row>
        <row r="1487">
          <cell r="A1487">
            <v>100343</v>
          </cell>
          <cell r="B1487" t="str">
            <v>ARMAÇÃO DE CORTINA DE CONTENÇÃO EM CONCRETO ARMADO, COM AÇO CA-50 DE 8 MM - MONTAGEM. AF_07/2019</v>
          </cell>
          <cell r="C1487" t="str">
            <v>KG</v>
          </cell>
          <cell r="D1487">
            <v>15.37</v>
          </cell>
        </row>
        <row r="1488">
          <cell r="A1488">
            <v>100344</v>
          </cell>
          <cell r="B1488" t="str">
            <v>ARMAÇÃO DE CORTINA DE CONTENÇÃO EM CONCRETO ARMADO, COM AÇO CA-50 DE 10 MM - MONTAGEM. AF_07/2019</v>
          </cell>
          <cell r="C1488" t="str">
            <v>KG</v>
          </cell>
          <cell r="D1488">
            <v>13.83</v>
          </cell>
        </row>
        <row r="1489">
          <cell r="A1489">
            <v>100345</v>
          </cell>
          <cell r="B1489" t="str">
            <v>ARMAÇÃO DE CORTINA DE CONTENÇÃO EM CONCRETO ARMADO, COM AÇO CA-50 DE 12,5 MM - MONTAGEM. AF_07/2019</v>
          </cell>
          <cell r="C1489" t="str">
            <v>KG</v>
          </cell>
          <cell r="D1489">
            <v>11.7</v>
          </cell>
        </row>
        <row r="1490">
          <cell r="A1490">
            <v>100346</v>
          </cell>
          <cell r="B1490" t="str">
            <v>ARMAÇÃO DE CORTINA DE CONTENÇÃO EM CONCRETO ARMADO, COM AÇO CA-50 DE 16 MM - MONTAGEM. AF_07/2019</v>
          </cell>
          <cell r="C1490" t="str">
            <v>KG</v>
          </cell>
          <cell r="D1490">
            <v>11.18</v>
          </cell>
        </row>
        <row r="1491">
          <cell r="A1491">
            <v>100347</v>
          </cell>
          <cell r="B1491" t="str">
            <v>ARMAÇÃO DE CORTINA DE CONTENÇÃO EM CONCRETO ARMADO, COM AÇO CA-50 DE 20 MM - MONTAGEM. AF_07/2019</v>
          </cell>
          <cell r="C1491" t="str">
            <v>KG</v>
          </cell>
          <cell r="D1491">
            <v>12.64</v>
          </cell>
        </row>
        <row r="1492">
          <cell r="A1492">
            <v>100348</v>
          </cell>
          <cell r="B1492" t="str">
            <v>ARMAÇÃO DE CORTINA DE CONTENÇÃO EM CONCRETO ARMADO, COM AÇO CA-50 DE 25 MM - MONTAGEM. AF_07/2019</v>
          </cell>
          <cell r="C1492" t="str">
            <v>KG</v>
          </cell>
          <cell r="D1492">
            <v>12.39</v>
          </cell>
        </row>
        <row r="1493">
          <cell r="A1493">
            <v>100349</v>
          </cell>
          <cell r="B1493" t="str">
            <v>CONCRETAGEM DE CORTINA DE CONTENÇÃO, ATRAVÉS DE BOMBA   LANÇAMENTO, ADENSAMENTO E ACABAMENTO. AF_07/2019</v>
          </cell>
          <cell r="C1493" t="str">
            <v>M3</v>
          </cell>
          <cell r="D1493">
            <v>444.34</v>
          </cell>
        </row>
        <row r="1494">
          <cell r="A1494">
            <v>102989</v>
          </cell>
          <cell r="B1494" t="str">
            <v>CANALETA MEIA CANA PRÉ-MOLDADA DE CONCRETO (D = 20 CM) - FORNECIMENTO E INSTALAÇÃO. AF_08/2021</v>
          </cell>
          <cell r="C1494" t="str">
            <v>M</v>
          </cell>
          <cell r="D1494">
            <v>29.03</v>
          </cell>
        </row>
        <row r="1495">
          <cell r="A1495">
            <v>102990</v>
          </cell>
          <cell r="B1495" t="str">
            <v>CANALETA MEIA CANA PRÉ-MOLDADA DE CONCRETO (D = 30 CM) - FORNECIMENTO E INSTALAÇÃO. AF_08/2021</v>
          </cell>
          <cell r="C1495" t="str">
            <v>M</v>
          </cell>
          <cell r="D1495">
            <v>35.17</v>
          </cell>
        </row>
        <row r="1496">
          <cell r="A1496">
            <v>102991</v>
          </cell>
          <cell r="B1496" t="str">
            <v>CANALETA MEIA CANA PRÉ-MOLDADA DE CONCRETO (D = 40 CM) - FORNECIMENTO E INSTALAÇÃO. AF_08/2021</v>
          </cell>
          <cell r="C1496" t="str">
            <v>M</v>
          </cell>
          <cell r="D1496">
            <v>45.44</v>
          </cell>
        </row>
        <row r="1497">
          <cell r="A1497">
            <v>102992</v>
          </cell>
          <cell r="B1497" t="str">
            <v>CANALETA MEIA CANA PRÉ-MOLDADA DE CONCRETO (D = 50 CM) - FORNECIMENTO E INSTALAÇÃO. AF_08/2021</v>
          </cell>
          <cell r="C1497" t="str">
            <v>M</v>
          </cell>
          <cell r="D1497">
            <v>65.290000000000006</v>
          </cell>
        </row>
        <row r="1498">
          <cell r="A1498">
            <v>102993</v>
          </cell>
          <cell r="B1498" t="str">
            <v>CANALETA MEIA CANA PRÉ-MOLDADA DE CONCRETO (D = 60 CM) - FORNECIMENTO E INSTALAÇÃO. AF_08/2021</v>
          </cell>
          <cell r="C1498" t="str">
            <v>M</v>
          </cell>
          <cell r="D1498">
            <v>85.19</v>
          </cell>
        </row>
        <row r="1499">
          <cell r="A1499">
            <v>102994</v>
          </cell>
          <cell r="B1499" t="str">
            <v>CANALETA MEIA CANA PRÉ-MOLDADA DE CONCRETO (D = 80 CM) - FORNECIMENTO E INSTALAÇÃO. AF_08/2021</v>
          </cell>
          <cell r="C1499" t="str">
            <v>M</v>
          </cell>
          <cell r="D1499">
            <v>141.63</v>
          </cell>
        </row>
        <row r="1500">
          <cell r="A1500">
            <v>102995</v>
          </cell>
          <cell r="B1500" t="str">
            <v>EXECUÇÃO DE CANALETA DE CONCRETO MOLDADO IN LOCO, ESPESSURA DE 0,07 M, GEOMETRIA TRAPEZOIDAL (DIMENSÕES INTERNAS: B=0,6 M; B=0,147 M; H=0,2 M). AF_08/2021</v>
          </cell>
          <cell r="C1500" t="str">
            <v>M</v>
          </cell>
          <cell r="D1500">
            <v>42.56</v>
          </cell>
        </row>
        <row r="1501">
          <cell r="A1501">
            <v>102996</v>
          </cell>
          <cell r="B1501" t="str">
            <v>EXECUÇÃO DE CANALETA DE CONCRETO MOLDADO IN LOCO, ESPESSURA DE 0,07 M, GEOMETRIA TRAPEZOIDAL (DIMENSÕES INTERNAS: B=0,9 M; B=0,246 M; H=0,3 M). AF_08/2021</v>
          </cell>
          <cell r="C1501" t="str">
            <v>M</v>
          </cell>
          <cell r="D1501">
            <v>60.06</v>
          </cell>
        </row>
        <row r="1502">
          <cell r="A1502">
            <v>102997</v>
          </cell>
          <cell r="B1502" t="str">
            <v>EXECUÇÃO DE CANALETA DE CONCRETO MOLDADO IN LOCO, ESPESSURA DE 0,08 M, GEOMETRIA TRAPEZOIDAL (DIMENSÕES INTERNAS: B=1M; B=0,5 M; H=0,25 M). AF_08/2021</v>
          </cell>
          <cell r="C1502" t="str">
            <v>M</v>
          </cell>
          <cell r="D1502">
            <v>79.55</v>
          </cell>
        </row>
        <row r="1503">
          <cell r="A1503">
            <v>102998</v>
          </cell>
          <cell r="B1503" t="str">
            <v>EXECUÇÃO DE CANALETA DE CONCRETO MOLDADO IN LOCO, ESPESSURA DE 0,08 M, GEOMETRIA TRAPEZOIDAL (DIMENSÕES INTERNAS: B=1,074 M; B=0,534 M; H=0,27 M). AF_08/2021</v>
          </cell>
          <cell r="C1503" t="str">
            <v>M</v>
          </cell>
          <cell r="D1503">
            <v>76.319999999999993</v>
          </cell>
        </row>
        <row r="1504">
          <cell r="A1504">
            <v>102999</v>
          </cell>
          <cell r="B1504" t="str">
            <v>EXECUÇÃO DE CANALETA DE CONCRETO MOLDADO IN LOCO, ESPESSURA DE 0,08 M, GEOMETRIA TRAPEZOIDAL (DIMENSÕES INTERNAS: B=1,4 M; B=0,7 M; H=0,35 M). AF_08/2021</v>
          </cell>
          <cell r="C1504" t="str">
            <v>M</v>
          </cell>
          <cell r="D1504">
            <v>96.5</v>
          </cell>
        </row>
        <row r="1505">
          <cell r="A1505">
            <v>103000</v>
          </cell>
          <cell r="B1505" t="str">
            <v>EXECUÇÃO DE CANALETA DE CONCRETO MOLDADO IN LOCO, ESPESSURA DE 0,08 M, GEOMETRIA TRAPEZOIDAL (DIMENSÕES INTERNAS: B=1,474 M; B=0,934 M; H=0,27 M). AF_08/2021</v>
          </cell>
          <cell r="C1505" t="str">
            <v>M</v>
          </cell>
          <cell r="D1505">
            <v>96.88</v>
          </cell>
        </row>
        <row r="1506">
          <cell r="A1506">
            <v>103001</v>
          </cell>
          <cell r="B1506" t="str">
            <v>GRELHA DE FERRO FUNDIDO SIMPLES COM REQUADRO, 150 X 1000 MM, ASSENTADA COM ARGAMASSA 1 : 3 CIMENTO: AREIA - FORNECIMENTO E INSTALAÇÃO. AF_08/2021</v>
          </cell>
          <cell r="C1506" t="str">
            <v>UN</v>
          </cell>
          <cell r="D1506">
            <v>246.54</v>
          </cell>
        </row>
        <row r="1507">
          <cell r="A1507">
            <v>103002</v>
          </cell>
          <cell r="B1507" t="str">
            <v>GRELHA DE FERRO FUNDIDO SIMPLES COM REQUADRO, 200 X 1000 MM, ASSENTADA COM ARGAMASSA 1 : 3 CIMENTO: AREIA - FORNECIMENTO E INSTALAÇÃO. AF_08/2021</v>
          </cell>
          <cell r="C1507" t="str">
            <v>UN</v>
          </cell>
          <cell r="D1507">
            <v>307.99</v>
          </cell>
        </row>
        <row r="1508">
          <cell r="A1508">
            <v>103003</v>
          </cell>
          <cell r="B1508" t="str">
            <v>GRELHA DE FERRO FUNDIDO SIMPLES COM REQUADRO, 300 X 1000 MM, ASSENTADA COM ARGAMASSA 1 : 3 CIMENTO: AREIA - FORNECIMENTO E INSTALAÇÃO. AF_08/2021</v>
          </cell>
          <cell r="C1508" t="str">
            <v>UN</v>
          </cell>
          <cell r="D1508">
            <v>430.93</v>
          </cell>
        </row>
        <row r="1509">
          <cell r="A1509">
            <v>103005</v>
          </cell>
          <cell r="B1509" t="str">
            <v>CAIXA COM GRELHA RETANGULAR DE FERRO FUNDIDO, EM ALVENARIA COM TIJOLOS CERÂMICOS MACIÇOS, DIMENSÕES INTERNAS: 0,15 X 1,00 X 0,3 M. AF_08/2021</v>
          </cell>
          <cell r="C1509" t="str">
            <v>UN</v>
          </cell>
          <cell r="D1509">
            <v>574.57000000000005</v>
          </cell>
        </row>
        <row r="1510">
          <cell r="A1510">
            <v>103006</v>
          </cell>
          <cell r="B1510" t="str">
            <v>CAIXA COM GRELHA RETANGULAR DE FERRO FUNDIDO, EM ALVENARIA COM TIJOLOS CERÂMICOS MACIÇOS, DIMENSÕES INTERNAS: 0,20 X 1,00 X 0,4 M. AF_08/2021</v>
          </cell>
          <cell r="C1510" t="str">
            <v>UN</v>
          </cell>
          <cell r="D1510">
            <v>779.82</v>
          </cell>
        </row>
        <row r="1511">
          <cell r="A1511">
            <v>103007</v>
          </cell>
          <cell r="B1511" t="str">
            <v>CAIXA COM GRELHA RETANGULAR DE FERRO FUNDIDO, EM ALVENARIA COM TIJOLOS CERÂMICOS MACIÇOS, DIMENSÕES INTERNAS: 0,30 X 1,00 X 0,5 M. AF_08/2021</v>
          </cell>
          <cell r="C1511" t="str">
            <v>UN</v>
          </cell>
          <cell r="D1511">
            <v>1037.07</v>
          </cell>
        </row>
        <row r="1512">
          <cell r="A1512">
            <v>97933</v>
          </cell>
          <cell r="B1512" t="str">
            <v>CAIXA COM GRELHA SIMPLES RETANGULAR, EM CONCRETO PRÉ-MOLDADO, DIMENSÕES INTERNAS: 0,6X1,0X1,0 M. AF_12/2020</v>
          </cell>
          <cell r="C1512" t="str">
            <v>UN</v>
          </cell>
          <cell r="D1512">
            <v>913.78</v>
          </cell>
        </row>
        <row r="1513">
          <cell r="A1513">
            <v>97934</v>
          </cell>
          <cell r="B1513" t="str">
            <v>CAIXA COM GRELHA DUPLA RETANGULAR, EM CONCRETO PRÉ-MOLDADO, DIMENSÕES INTERNAS: 0,6X2,2X1,0 M. AF_12/2020</v>
          </cell>
          <cell r="C1513" t="str">
            <v>UN</v>
          </cell>
          <cell r="D1513">
            <v>1961.03</v>
          </cell>
        </row>
        <row r="1514">
          <cell r="A1514">
            <v>97935</v>
          </cell>
          <cell r="B1514" t="str">
            <v>CAIXA PARA BOCA DE LOBO SIMPLES RETANGULAR, EM CONCRETO PRÉ-MOLDADO, DIMENSÕES INTERNAS: 0,6X1,0X1,2 M. AF_12/2020</v>
          </cell>
          <cell r="C1514" t="str">
            <v>UN</v>
          </cell>
          <cell r="D1514">
            <v>741.4</v>
          </cell>
        </row>
        <row r="1515">
          <cell r="A1515">
            <v>97936</v>
          </cell>
          <cell r="B1515" t="str">
            <v>CAIXA PARA BOCA DE LOBO DUPLA RETANGULAR, EM CONCRETO PRÉ-MOLDADO, DIMENSÕES INTERNAS: 0,6X2,2X1,2 M. AF_12/2020</v>
          </cell>
          <cell r="C1515" t="str">
            <v>UN</v>
          </cell>
          <cell r="D1515">
            <v>1666.15</v>
          </cell>
        </row>
        <row r="1516">
          <cell r="A1516">
            <v>97947</v>
          </cell>
          <cell r="B1516" t="str">
            <v>CAIXA COM GRELHA SIMPLES RETANGULAR, EM ALVENARIA COM TIJOLOS CERÂMICOS MACIÇOS, DIMENSÕES INTERNAS: 0,5X1X1 M. AF_12/2020</v>
          </cell>
          <cell r="C1516" t="str">
            <v>UN</v>
          </cell>
          <cell r="D1516">
            <v>1587.38</v>
          </cell>
        </row>
        <row r="1517">
          <cell r="A1517">
            <v>97948</v>
          </cell>
          <cell r="B1517" t="str">
            <v>CAIXA COM GRELHA DUPLA RETANGULAR, EM ALVENARIA COM TIJOLOS CERÂMICOS MACIÇOS, DIMENSÕES INTERNAS: 0,5X2,2X1 M. AF_12/2020</v>
          </cell>
          <cell r="C1517" t="str">
            <v>UN</v>
          </cell>
          <cell r="D1517">
            <v>2930.02</v>
          </cell>
        </row>
        <row r="1518">
          <cell r="A1518">
            <v>97949</v>
          </cell>
          <cell r="B1518" t="str">
            <v>CAIXA PARA BOCA DE LOBO SIMPLES RETANGULAR, EM ALVENARIA COM TIJOLOS CERÂMICOS MACIÇOS, DIMENSÕES INTERNAS: 0,6X1X1,2 M. AF_12/2020</v>
          </cell>
          <cell r="C1518" t="str">
            <v>UN</v>
          </cell>
          <cell r="D1518">
            <v>1600.74</v>
          </cell>
        </row>
        <row r="1519">
          <cell r="A1519">
            <v>97950</v>
          </cell>
          <cell r="B1519" t="str">
            <v>CAIXA PARA BOCA DE LOBO DUPLA RETANGULAR, EM ALVENARIA COM TIJOLOS CERÂMICOS MACIÇOS, DIMENSÕES INTERNAS: 0,6X2,2X1,2 M. AF_12/2020</v>
          </cell>
          <cell r="C1519" t="str">
            <v>UN</v>
          </cell>
          <cell r="D1519">
            <v>2824.34</v>
          </cell>
        </row>
        <row r="1520">
          <cell r="A1520">
            <v>97951</v>
          </cell>
          <cell r="B1520" t="str">
            <v>CAIXA PARA BOCA DE LOBO COMBINADA COM GRELHA RETANGULAR, EM ALVENARIA COM TIJOLOS CERÂMICOS MACIÇOS, DIMENSÕES INTERNAS: 1,3X1X1,2 M. AF_12/2020</v>
          </cell>
          <cell r="C1520" t="str">
            <v>UN</v>
          </cell>
          <cell r="D1520">
            <v>2552.0300000000002</v>
          </cell>
        </row>
        <row r="1521">
          <cell r="A1521">
            <v>97952</v>
          </cell>
          <cell r="B1521" t="str">
            <v>CAIXA PARA BOCA DE LOBO DUPLA COMBINADA COM GRELHA RETANGULAR, EM ALVENARIA COM TIJOLOS CERÂMICOS MACIÇOS, DIMENSÕES INTERNAS: 1,3X2,2X1,2 M. AF_12/2020</v>
          </cell>
          <cell r="C1521" t="str">
            <v>UN</v>
          </cell>
          <cell r="D1521">
            <v>4411.68</v>
          </cell>
        </row>
        <row r="1522">
          <cell r="A1522">
            <v>97953</v>
          </cell>
          <cell r="B1522" t="str">
            <v>CAIXA COM GRELHA SIMPLES RETANGULAR, EM ALVENARIA COM BLOCOS DE CONCRETO, DIMENSÕES INTERNAS: 0,5X1X1 M. AF_12/2020</v>
          </cell>
          <cell r="C1522" t="str">
            <v>UN</v>
          </cell>
          <cell r="D1522">
            <v>1127.07</v>
          </cell>
        </row>
        <row r="1523">
          <cell r="A1523">
            <v>97955</v>
          </cell>
          <cell r="B1523" t="str">
            <v>CAIXA COM GRELHA DUPLA RETANGULAR, EM ALVENARIA COM BLOCOS DE CONCRETO, DIMENSÕES INTERNAS: 0,5X2,2X1 M. AF_12/2020</v>
          </cell>
          <cell r="C1523" t="str">
            <v>UN</v>
          </cell>
          <cell r="D1523">
            <v>2449.9299999999998</v>
          </cell>
        </row>
        <row r="1524">
          <cell r="A1524">
            <v>97956</v>
          </cell>
          <cell r="B1524" t="str">
            <v>CAIXA PARA BOCA DE LOBO SIMPLES RETANGULAR, EM ALVENARIA COM BLOCOS DE CONCRETO, DIMENSÕES INTERNAS: 0,6X1X1,2 M. AF_12/2020</v>
          </cell>
          <cell r="C1524" t="str">
            <v>UN</v>
          </cell>
          <cell r="D1524">
            <v>1189.6300000000001</v>
          </cell>
        </row>
        <row r="1525">
          <cell r="A1525">
            <v>97957</v>
          </cell>
          <cell r="B1525" t="str">
            <v>CAIXA PARA BOCA DE LOBO DUPLA RETANGULAR, EM ALVENARIA COM BLOCOS DE CONCRETO, DIMENSÕES INTERNAS: 0,6X2,2X1,2 M. AF_12/2020</v>
          </cell>
          <cell r="C1525" t="str">
            <v>UN</v>
          </cell>
          <cell r="D1525">
            <v>2155.5</v>
          </cell>
        </row>
        <row r="1526">
          <cell r="A1526">
            <v>97961</v>
          </cell>
          <cell r="B1526" t="str">
            <v>CAIXA PARA BOCA DE LOBO COMBINADA COM GRELHA RETANGULAR, EM ALVENARIA COM BLOCOS DE CONCRETO, DIMENSÕES INTERNAS: 1,3X1X1,2 M. AF_12/2020</v>
          </cell>
          <cell r="C1526" t="str">
            <v>UN</v>
          </cell>
          <cell r="D1526">
            <v>1959.62</v>
          </cell>
        </row>
        <row r="1527">
          <cell r="A1527">
            <v>97973</v>
          </cell>
          <cell r="B1527" t="str">
            <v>CAIXA PARA BOCA DE LOBO DUPLA COMBINADA COM GRELHA RETANGULAR, EM ALVENARIA COM BLOCOS DE CONCRETO, DIMENSÕES INTERNAS: 1,3X2,2X1,2 M. AF_12/2020</v>
          </cell>
          <cell r="C1527" t="str">
            <v>UN</v>
          </cell>
          <cell r="D1527">
            <v>3705.7</v>
          </cell>
        </row>
        <row r="1528">
          <cell r="A1528">
            <v>97974</v>
          </cell>
          <cell r="B1528" t="str">
            <v>POÇO DE INSPEÇÃO CIRCULAR PARA ESGOTO, EM CONCRETO PRÉ-MOLDADO, DIÂMETRO INTERNO = 0,6 M, PROFUNDIDADE = 1 M, EXCLUINDO TAMPÃO. AF_12/2020</v>
          </cell>
          <cell r="C1528" t="str">
            <v>UN</v>
          </cell>
          <cell r="D1528">
            <v>414.27</v>
          </cell>
        </row>
        <row r="1529">
          <cell r="A1529">
            <v>97975</v>
          </cell>
          <cell r="B1529" t="str">
            <v>POÇO DE INSPEÇÃO CIRCULAR PARA ESGOTO, EM CONCRETO PRÉ-MOLDADO, DIÂMETRO INTERNO = 0,6 M, PROFUNDIDADE = 1,5 M, EXCLUINDO TAMPÃO. AF_12/2020</v>
          </cell>
          <cell r="C1529" t="str">
            <v>UN</v>
          </cell>
          <cell r="D1529">
            <v>433.51</v>
          </cell>
        </row>
        <row r="1530">
          <cell r="A1530">
            <v>97976</v>
          </cell>
          <cell r="B1530" t="str">
            <v>POÇO DE INSPEÇÃO CIRCULAR PARA ESGOTO, EM ALVENARIA COM TIJOLOS CERÂMICOS MACIÇOS, DIÂMETRO INTERNO = 0,6 M, PROFUNDIDADE = 1 M, EXCLUINDO TAMPÃO. AF_12/2020</v>
          </cell>
          <cell r="C1530" t="str">
            <v>UN</v>
          </cell>
          <cell r="D1530">
            <v>1004.45</v>
          </cell>
        </row>
        <row r="1531">
          <cell r="A1531">
            <v>97977</v>
          </cell>
          <cell r="B1531" t="str">
            <v>POÇO DE INSPEÇÃO CIRCULAR PARA ESGOTO, EM ALVENARIA COM TIJOLOS CERÂMICOS MACIÇOS, DIÂMETRO INTERNO = 0,6 M, PROFUNDIDADE = 1,5 M, EXCLUINDO TAMPÃO. AF_12/2020</v>
          </cell>
          <cell r="C1531" t="str">
            <v>UN</v>
          </cell>
          <cell r="D1531">
            <v>1416.69</v>
          </cell>
        </row>
        <row r="1532">
          <cell r="A1532">
            <v>97978</v>
          </cell>
          <cell r="B1532" t="str">
            <v>BASE PARA POÇO DE VISITA CIRCULAR PARA ESGOTO, EM CONCRETO PRÉ-MOLDADO, DIÂMETRO INTERNO = 0,8 M, PROFUNDIDADE = 1,45 M, EXCLUINDO TAMPÃO. AF_12/2020</v>
          </cell>
          <cell r="C1532" t="str">
            <v>UN</v>
          </cell>
          <cell r="D1532">
            <v>821.86</v>
          </cell>
        </row>
        <row r="1533">
          <cell r="A1533">
            <v>97980</v>
          </cell>
          <cell r="B1533" t="str">
            <v>BASE PARA POÇO DE VISITA CIRCULAR PARA  ESGOTO, EM ALVENARIA COM TIJOLOS CERÂMICOS MACIÇOS, DIÂMETRO INTERNO = 0,8 M, PROFUNDIDADE = 1,45 M, EXCLUINDO TAMPÃO. AF_12/2020</v>
          </cell>
          <cell r="C1533" t="str">
            <v>UN</v>
          </cell>
          <cell r="D1533">
            <v>1867.62</v>
          </cell>
        </row>
        <row r="1534">
          <cell r="A1534">
            <v>97981</v>
          </cell>
          <cell r="B1534" t="str">
            <v>ACRÉSCIMO PARA POÇO DE VISITA CIRCULAR PARA ESGOTO, EM ALVENARIA COM TIJOLOS CERÂMICOS MACIÇOS, DIÂMETRO INTERNO = 0,8 M. AF_12/2020</v>
          </cell>
          <cell r="C1534" t="str">
            <v>M</v>
          </cell>
          <cell r="D1534">
            <v>1072.3900000000001</v>
          </cell>
        </row>
        <row r="1535">
          <cell r="A1535">
            <v>97983</v>
          </cell>
          <cell r="B1535" t="str">
            <v>ACRÉSCIMO PARA POÇO DE VISITA CIRCULAR PARA ESGOTO, EM CONCRETO PRÉ-MOLDADO, DIÂMETRO INTERNO = 1 M. AF_12/2020</v>
          </cell>
          <cell r="C1535" t="str">
            <v>M</v>
          </cell>
          <cell r="D1535">
            <v>441.67</v>
          </cell>
        </row>
        <row r="1536">
          <cell r="A1536">
            <v>97985</v>
          </cell>
          <cell r="B1536" t="str">
            <v>ACRÉSCIMO PARA POÇO DE VISITA CIRCULAR PARA  ESGOTO, EM ALVENARIA COM TIJOLOS CERÂMICOS MACIÇOS, DIÂMETRO INTERNO = 1 M. AF_12/2020</v>
          </cell>
          <cell r="C1536" t="str">
            <v>M</v>
          </cell>
          <cell r="D1536">
            <v>1297.23</v>
          </cell>
        </row>
        <row r="1537">
          <cell r="A1537">
            <v>97987</v>
          </cell>
          <cell r="B1537" t="str">
            <v>ACRÉSCIMO PARA POÇO DE VISITA CIRCULAR PARA ESGOTO, EM CONCRETO PRÉ-MOLDADO, DIÂMETRO INTERNO = 1,2 M. AF_12/2020</v>
          </cell>
          <cell r="C1537" t="str">
            <v>M</v>
          </cell>
          <cell r="D1537">
            <v>587.75</v>
          </cell>
        </row>
        <row r="1538">
          <cell r="A1538">
            <v>97988</v>
          </cell>
          <cell r="B1538" t="str">
            <v>BASE PARA POÇO DE VISITA CIRCULAR PARA  ESGOTO, EM ALVENARIA COM TIJOLOS CERÂMICOS MACIÇOS, DIÂMETRO INTERNO = 1,2 M, PROFUNDIDADE = 1,45 M, EXCLUINDO TAMPÃO. AF_12/2020</v>
          </cell>
          <cell r="C1538" t="str">
            <v>UN</v>
          </cell>
          <cell r="D1538">
            <v>2754.17</v>
          </cell>
        </row>
        <row r="1539">
          <cell r="A1539">
            <v>97989</v>
          </cell>
          <cell r="B1539" t="str">
            <v>ACRÉSCIMO PARA POÇO DE VISITA CIRCULAR PARA ESGOTO, EM ALVENARIA COM TIJOLOS CERÂMICOS MACIÇOS, DIÂMETRO INTERNO = 1,2 M. AF_12/2020</v>
          </cell>
          <cell r="C1539" t="str">
            <v>M</v>
          </cell>
          <cell r="D1539">
            <v>1522.1</v>
          </cell>
        </row>
        <row r="1540">
          <cell r="A1540">
            <v>97991</v>
          </cell>
          <cell r="B1540" t="str">
            <v>ACRÉSCIMO PARA POÇO DE VISITA CIRCULAR PARA  ESGOTO, EM CONCRETO PRÉ-MOLDADO, DIÂMETRO INTERNO = 1,5 M. AF_12/2020</v>
          </cell>
          <cell r="C1540" t="str">
            <v>M</v>
          </cell>
          <cell r="D1540">
            <v>836.64</v>
          </cell>
        </row>
        <row r="1541">
          <cell r="A1541">
            <v>97992</v>
          </cell>
          <cell r="B1541" t="str">
            <v>BASE PARA POÇO DE VISITA CIRCULAR PARA ESGOTO, EM ALVENARIA COM TIJOLOS CERÂMICOS MACIÇOS, DIÂMETRO INTERNO = 1,5 M, PROFUNDIDADE = 1,45 M, EXCLUINDO TAMPÃO. AF_12/2020</v>
          </cell>
          <cell r="C1541" t="str">
            <v>UN</v>
          </cell>
          <cell r="D1541">
            <v>3540.98</v>
          </cell>
        </row>
        <row r="1542">
          <cell r="A1542">
            <v>97993</v>
          </cell>
          <cell r="B1542" t="str">
            <v>ACRÉSCIMO PARA POÇO DE VISITA CIRCULAR PARA  ESGOTO, EM ALVENARIA COM TIJOLOS CERÂMICOS MACIÇOS, DIÂMETRO INTERNO = 1,5 M. AF_12/2020</v>
          </cell>
          <cell r="C1542" t="str">
            <v>M</v>
          </cell>
          <cell r="D1542">
            <v>1859.39</v>
          </cell>
        </row>
        <row r="1543">
          <cell r="A1543">
            <v>97994</v>
          </cell>
          <cell r="B1543" t="str">
            <v>BASE PARA POÇO DE VISITA RETANGULAR PARA  ESGOTO, EM ALVENARIA COM BLOCOS DE CONCRETO, DIMENSÕES INTERNAS = 1X1 M, PROFUNDIDADE = 1,45 M, EXCLUINDO TAMPÃO. AF_12/2020</v>
          </cell>
          <cell r="C1543" t="str">
            <v>UN</v>
          </cell>
          <cell r="D1543">
            <v>2257.0500000000002</v>
          </cell>
        </row>
        <row r="1544">
          <cell r="A1544">
            <v>97995</v>
          </cell>
          <cell r="B1544" t="str">
            <v>ACRÉSCIMO PARA POÇO DE VISITA RETANGULAR PARA ESGOTO, EM ALVENARIA COM BLOCOS DE CONCRETO, DIMENSÕES INTERNAS = 1X1 M. AF_12/2020</v>
          </cell>
          <cell r="C1544" t="str">
            <v>M</v>
          </cell>
          <cell r="D1544">
            <v>1088.19</v>
          </cell>
        </row>
        <row r="1545">
          <cell r="A1545">
            <v>97996</v>
          </cell>
          <cell r="B1545" t="str">
            <v>BASE PARA POÇO DE VISITA RETANGULAR PARA ESGOTO, EM ALVENARIA COM BLOCOS DE CONCRETO, DIMENSÕES INTERNAS = 1X1,5 M, PROFUNDIDADE = 1,45 M, EXCLUINDO TAMPÃO. AF_12/2020</v>
          </cell>
          <cell r="C1545" t="str">
            <v>UN</v>
          </cell>
          <cell r="D1545">
            <v>2856.88</v>
          </cell>
        </row>
        <row r="1546">
          <cell r="A1546">
            <v>97997</v>
          </cell>
          <cell r="B1546" t="str">
            <v>ACRÉSCIMO PARA POÇO DE VISITA RETANGULAR PARA ESGOTO, EM ALVENARIA COM BLOCOS DE CONCRETO, DIMENSÕES INTERNAS = 1X1,5 M. AF_12/2020</v>
          </cell>
          <cell r="C1546" t="str">
            <v>M</v>
          </cell>
          <cell r="D1546">
            <v>1299.5</v>
          </cell>
        </row>
        <row r="1547">
          <cell r="A1547">
            <v>97999</v>
          </cell>
          <cell r="B1547" t="str">
            <v>ACRÉSCIMO PARA POÇO DE VISITA RETANGULAR PARA ESGOTO, EM ALVENARIA COM BLOCOS DE CONCRETO, DIMENSÕES INTERNAS = 1X2 M. AF_12/2020</v>
          </cell>
          <cell r="C1547" t="str">
            <v>M</v>
          </cell>
          <cell r="D1547">
            <v>1510.82</v>
          </cell>
        </row>
        <row r="1548">
          <cell r="A1548">
            <v>98001</v>
          </cell>
          <cell r="B1548" t="str">
            <v>ACRÉSCIMO PARA POÇO DE VISITA RETANGULAR PARA ESGOTO, EM ALVENARIA COM BLOCOS DE CONCRETO, DIMENSÕES INTERNAS = 1X2,5 M. AF_12/2020</v>
          </cell>
          <cell r="C1548" t="str">
            <v>M</v>
          </cell>
          <cell r="D1548">
            <v>1722.13</v>
          </cell>
        </row>
        <row r="1549">
          <cell r="A1549">
            <v>98002</v>
          </cell>
          <cell r="B1549" t="str">
            <v>BASE PARA POÇO DE VISITA RETANGULAR PARA ESGOTO, EM ALVENARIA COM BLOCOS DE CONCRETO, DIMENSÕES INTERNAS = 1X3 M, PROFUNDIDADE = 1,45 M, EXCLUINDO TAMPÃO. AF_12/2020</v>
          </cell>
          <cell r="C1549" t="str">
            <v>UN</v>
          </cell>
          <cell r="D1549">
            <v>4683.84</v>
          </cell>
        </row>
        <row r="1550">
          <cell r="A1550">
            <v>98003</v>
          </cell>
          <cell r="B1550" t="str">
            <v>ACRÉSCIMO PARA POÇO DE VISITA RETANGULAR PARA ESGOTO, EM ALVENARIA COM BLOCOS DE CONCRETO, DIMENSÕES INTERNAS = 1X3 M. AF_12/2020</v>
          </cell>
          <cell r="C1550" t="str">
            <v>M</v>
          </cell>
          <cell r="D1550">
            <v>1933.49</v>
          </cell>
        </row>
        <row r="1551">
          <cell r="A1551">
            <v>98005</v>
          </cell>
          <cell r="B1551" t="str">
            <v>ACRÉSCIMO PARA POÇO DE VISITA RETANGULAR PARA ESGOTO, EM ALVENARIA COM BLOCOS DE CONCRETO, DIMENSÕES INTERNAS = 1X3,5 M. AF_12/2020</v>
          </cell>
          <cell r="C1551" t="str">
            <v>M</v>
          </cell>
          <cell r="D1551">
            <v>2144.79</v>
          </cell>
        </row>
        <row r="1552">
          <cell r="A1552">
            <v>98006</v>
          </cell>
          <cell r="B1552" t="str">
            <v>BASE PARA POÇO DE VISITA RETANGULAR PARA ESGOTO, EM ALVENARIA COM BLOCOS DE CONCRETO, DIMENSÕES INTERNAS = 1X4 M, PROFUNDIDADE = 1,45 M, EXCLUINDO TAMPÃO. AF_12/2020</v>
          </cell>
          <cell r="C1552" t="str">
            <v>UN</v>
          </cell>
          <cell r="D1552">
            <v>5885.59</v>
          </cell>
        </row>
        <row r="1553">
          <cell r="A1553">
            <v>98007</v>
          </cell>
          <cell r="B1553" t="str">
            <v>ACRÉSCIMO PARA POÇO DE VISITA RETANGULAR PARA ESGOTO, EM ALVENARIA COM BLOCOS DE CONCRETO, DIMENSÕES INTERNAS = 1X4 M. AF_12/2020</v>
          </cell>
          <cell r="C1553" t="str">
            <v>M</v>
          </cell>
          <cell r="D1553">
            <v>2356.1</v>
          </cell>
        </row>
        <row r="1554">
          <cell r="A1554">
            <v>98008</v>
          </cell>
          <cell r="B1554" t="str">
            <v>BASE PARA POÇO DE VISITA RETANGULAR PARA ESGOTO, EM ALVENARIA COM BLOCOS DE CONCRETO, DIMENSÕES INTERNAS = 1,5X1,5 M, PROFUNDIDADE = 1,45 M, EXCLUINDO TAMPÃO . AF_12/2020</v>
          </cell>
          <cell r="C1554" t="str">
            <v>UN</v>
          </cell>
          <cell r="D1554">
            <v>3539.29</v>
          </cell>
        </row>
        <row r="1555">
          <cell r="A1555">
            <v>98009</v>
          </cell>
          <cell r="B1555" t="str">
            <v>ACRÉSCIMO PARA POÇO DE VISITA RETANGULAR PARA ESGOTO, EM ALVENARIA COM BLOCOS DE CONCRETO, DIMENSÕES INTERNAS = 1,5X1,5 M. AF_12/2020</v>
          </cell>
          <cell r="C1555" t="str">
            <v>M</v>
          </cell>
          <cell r="D1555">
            <v>1510.82</v>
          </cell>
        </row>
        <row r="1556">
          <cell r="A1556">
            <v>98010</v>
          </cell>
          <cell r="B1556" t="str">
            <v>BASE PARA POÇO DE VISITA RETANGULAR PARA ESGOTO, EM ALVENARIA COM BLOCOS DE CONCRETO, DIMENSÕES INTERNAS = 1,5X2 M, PROFUNDIDADE = 1,45 M, EXCLUINDO TAMPÃO. AF_12/2020</v>
          </cell>
          <cell r="C1556" t="str">
            <v>UN</v>
          </cell>
          <cell r="D1556">
            <v>4318.29</v>
          </cell>
        </row>
        <row r="1557">
          <cell r="A1557">
            <v>98011</v>
          </cell>
          <cell r="B1557" t="str">
            <v>ACRÉSCIMO PARA POÇO DE VISITA RETANGULAR PARA ESGOTO, EM ALVENARIA COM BLOCOS DE CONCRETO, DIMENSÕES INTERNAS = 1,5X2 M. AF_12/2020</v>
          </cell>
          <cell r="C1557" t="str">
            <v>M</v>
          </cell>
          <cell r="D1557">
            <v>1722.13</v>
          </cell>
        </row>
        <row r="1558">
          <cell r="A1558">
            <v>98012</v>
          </cell>
          <cell r="B1558" t="str">
            <v>BASE PARA POÇO DE VISITA RETANGULAR PARA ESGOTO, EM ALVENARIA COM BLOCOS DE CONCRETO, DIMENSÕES INTERNAS = 1,5X2,5 M, PROFUNDIDADE = 1,45 M, EXCLUINDO TAMPÃO. AF_12/2020</v>
          </cell>
          <cell r="C1558" t="str">
            <v>UN</v>
          </cell>
          <cell r="D1558">
            <v>5075.2</v>
          </cell>
        </row>
        <row r="1559">
          <cell r="A1559">
            <v>98013</v>
          </cell>
          <cell r="B1559" t="str">
            <v>ACRÉSCIMO PARA POÇO DE VISITA RETANGULAR PARA ESGOTO, EM ALVENARIA COM BLOCOS DE CONCRETO, DIMENSÕES INTERNAS = 1,5X2,5 M. AF_12/2020</v>
          </cell>
          <cell r="C1559" t="str">
            <v>M</v>
          </cell>
          <cell r="D1559">
            <v>1933.49</v>
          </cell>
        </row>
        <row r="1560">
          <cell r="A1560">
            <v>98014</v>
          </cell>
          <cell r="B1560" t="str">
            <v>BASE PARA POÇO DE VISITA RETANGULAR PARA ESGOTO, EM ALVENARIA COM BLOCOS DE CONCRETO, DIMENSÕES INTERNAS = 1,5X3 M, PROFUNDIDADE = 1,45 M, EXCLUINDO TAMPÃO. AF_12/2020</v>
          </cell>
          <cell r="C1560" t="str">
            <v>UN</v>
          </cell>
          <cell r="D1560">
            <v>5832.13</v>
          </cell>
        </row>
        <row r="1561">
          <cell r="A1561">
            <v>98015</v>
          </cell>
          <cell r="B1561" t="str">
            <v>ACRÉSCIMO PARA POÇO DE VISITA RETANGULAR PARA ESGOTO, EM ALVENARIA COM BLOCOS DE CONCRETO, DIMENSÕES INTERNAS = 1,5X3 M. AF_12/2020</v>
          </cell>
          <cell r="C1561" t="str">
            <v>M</v>
          </cell>
          <cell r="D1561">
            <v>2144.79</v>
          </cell>
        </row>
        <row r="1562">
          <cell r="A1562">
            <v>98016</v>
          </cell>
          <cell r="B1562" t="str">
            <v>BASE PARA POÇO DE VISITA RETANGULAR PARA ESGOTO, EM ALVENARIA COM BLOCOS DE CONCRETO, DIMENSÕES INTERNAS = 1,5X3,5 M, PROFUNDIDADE = 1,45 M, EXCLUINDO TAMPÃO. AF_12/2020</v>
          </cell>
          <cell r="C1562" t="str">
            <v>UN</v>
          </cell>
          <cell r="D1562">
            <v>6592.51</v>
          </cell>
        </row>
        <row r="1563">
          <cell r="A1563">
            <v>98017</v>
          </cell>
          <cell r="B1563" t="str">
            <v>ACRÉSCIMO PARA POÇO DE VISITA RETANGULAR PARA ESGOTO, EM ALVENARIA COM BLOCOS DE CONCRETO, DIMENSÕES INTERNAS = 1,5X3,5 M. AF_12/2020</v>
          </cell>
          <cell r="C1563" t="str">
            <v>M</v>
          </cell>
          <cell r="D1563">
            <v>2356.1</v>
          </cell>
        </row>
        <row r="1564">
          <cell r="A1564">
            <v>98018</v>
          </cell>
          <cell r="B1564" t="str">
            <v>BASE PARA POÇO DE VISITA RETANGULAR PARA ESGOTO, EM ALVENARIA COM BLOCOS DE CONCRETO, DIMENSÕES INTERNAS = 1,5X4 M, PROFUNDIDADE = 1,45 M, EXCLUINDO TAMPÃO. AF_12/2020</v>
          </cell>
          <cell r="C1564" t="str">
            <v>UN</v>
          </cell>
          <cell r="D1564">
            <v>7346.08</v>
          </cell>
        </row>
        <row r="1565">
          <cell r="A1565">
            <v>98019</v>
          </cell>
          <cell r="B1565" t="str">
            <v>ACRÉSCIMO PARA POÇO DE VISITA RETANGULAR PARA ESGOTO, EM ALVENARIA COM BLOCOS DE CONCRETO, DIMENSÕES INTERNAS = 1,5X4 M. AF_12/2020</v>
          </cell>
          <cell r="C1565" t="str">
            <v>M</v>
          </cell>
          <cell r="D1565">
            <v>2587.06</v>
          </cell>
        </row>
        <row r="1566">
          <cell r="A1566">
            <v>98020</v>
          </cell>
          <cell r="B1566" t="str">
            <v>BASE PARA POÇO DE VISITA RETANGULAR PARA ESGOTO, EM ALVENARIA COM BLOCOS DE CONCRETO, DIMENSÕES INTERNAS = 2X2 M, PROFUNDIDADE = 1,45 M, EXCLUINDO TAMPÃO. AF_12/2020</v>
          </cell>
          <cell r="C1566" t="str">
            <v>UN</v>
          </cell>
          <cell r="D1566">
            <v>5211.88</v>
          </cell>
        </row>
        <row r="1567">
          <cell r="A1567">
            <v>98021</v>
          </cell>
          <cell r="B1567" t="str">
            <v>ACRÉSCIMO PARA POÇO DE VISITA RETANGULAR PARA ESGOTO, EM ALVENARIA COM BLOCOS DE CONCRETO, DIMENSÕES INTERNAS = 2X2 M. AF_12/2020</v>
          </cell>
          <cell r="C1567" t="str">
            <v>M</v>
          </cell>
          <cell r="D1567">
            <v>1953.17</v>
          </cell>
        </row>
        <row r="1568">
          <cell r="A1568">
            <v>98022</v>
          </cell>
          <cell r="B1568" t="str">
            <v>BASE PARA POÇO DE VISITA RETANGULAR PARA ESGOTO, EM ALVENARIA COM BLOCOS DE CONCRETO, DIMENSÕES INTERNAS = 2X2,5 M, PROFUNDIDADE = 1,45 M, EXCLUINDO TAMPÃO. AF_12/2020</v>
          </cell>
          <cell r="C1568" t="str">
            <v>UN</v>
          </cell>
          <cell r="D1568">
            <v>6117.91</v>
          </cell>
        </row>
        <row r="1569">
          <cell r="A1569">
            <v>98023</v>
          </cell>
          <cell r="B1569" t="str">
            <v>ACRÉSCIMO PARA POÇO DE VISITA RETANGULAR PARA ESGOTO, EM ALVENARIA COM BLOCOS DE CONCRETO, DIMENSÕES INTERNAS = 2X2,5 M. AF_12/2020</v>
          </cell>
          <cell r="C1569" t="str">
            <v>M</v>
          </cell>
          <cell r="D1569">
            <v>2164.42</v>
          </cell>
        </row>
        <row r="1570">
          <cell r="A1570">
            <v>98024</v>
          </cell>
          <cell r="B1570" t="str">
            <v>BASE PARA POÇO DE VISITA RETANGULAR PARA ESGOTO, EM ALVENARIA COM BLOCOS DE CONCRETO, DIMENSÕES INTERNAS = 2X3 M, PROFUNDIDADE = 1,45 M, EXCLUINDO TAMPÃO. AF_12/2020</v>
          </cell>
          <cell r="C1570" t="str">
            <v>UN</v>
          </cell>
          <cell r="D1570">
            <v>7067.07</v>
          </cell>
        </row>
        <row r="1571">
          <cell r="A1571">
            <v>98025</v>
          </cell>
          <cell r="B1571" t="str">
            <v>ACRÉSCIMO PARA POÇO DE VISITA RETANGULAR PARA ESGOTO, EM ALVENARIA COM BLOCOS DE CONCRETO, DIMENSÕES INTERNAS = 2X3 M. AF_12/2020</v>
          </cell>
          <cell r="C1571" t="str">
            <v>M</v>
          </cell>
          <cell r="D1571">
            <v>2375.79</v>
          </cell>
        </row>
        <row r="1572">
          <cell r="A1572">
            <v>98026</v>
          </cell>
          <cell r="B1572" t="str">
            <v>BASE PARA POÇO DE VISITA RETANGULAR PARA ESGOTO, EM ALVENARIA COM BLOCOS DE CONCRETO, DIMENSÕES INTERNAS = 2X3,5 M, PROFUNDIDADE = 1,45 M, EXCLUINDO TAMPÃO. AF_12/2020</v>
          </cell>
          <cell r="C1572" t="str">
            <v>UN</v>
          </cell>
          <cell r="D1572">
            <v>7973.67</v>
          </cell>
        </row>
        <row r="1573">
          <cell r="A1573">
            <v>98027</v>
          </cell>
          <cell r="B1573" t="str">
            <v>ACRÉSCIMO PARA POÇO DE VISITA RETANGULAR PARA ESGOTO, EM ALVENARIA COM BLOCOS DE CONCRETO, DIMENSÕES INTERNAS = 2X3,5 M. AF_12/2020</v>
          </cell>
          <cell r="C1573" t="str">
            <v>M</v>
          </cell>
          <cell r="D1573">
            <v>2587.06</v>
          </cell>
        </row>
        <row r="1574">
          <cell r="A1574">
            <v>98028</v>
          </cell>
          <cell r="B1574" t="str">
            <v>BASE PARA POÇO DE VISITA RETANGULAR PARA ESGOTO, EM ALVENARIA COM BLOCOS DE CONCRETO, DIMENSÕES INTERNAS = 2X4 M, PROFUNDIDADE = 1,45 M, EXCLUINDO TAMPÃO. AF_12/2020</v>
          </cell>
          <cell r="C1574" t="str">
            <v>UN</v>
          </cell>
          <cell r="D1574">
            <v>8880.32</v>
          </cell>
        </row>
        <row r="1575">
          <cell r="A1575">
            <v>98029</v>
          </cell>
          <cell r="B1575" t="str">
            <v>ACRÉSCIMO PARA POÇO DE VISITA RETANGULAR PARA ESGOTO, EM ALVENARIA COM BLOCOS DE CONCRETO, DIMENSÕES INTERNAS = 2X4 M. AF_12/2020</v>
          </cell>
          <cell r="C1575" t="str">
            <v>M</v>
          </cell>
          <cell r="D1575">
            <v>2802.44</v>
          </cell>
        </row>
        <row r="1576">
          <cell r="A1576">
            <v>98030</v>
          </cell>
          <cell r="B1576" t="str">
            <v>BASE PARA POÇO DE VISITA RETANGULAR PARA ESGOTO, EM ALVENARIA COM BLOCOS DE CONCRETO, DIMENSÕES INTERNAS = 2,5X2,5 M, PROFUNDIDADE = 1,45 M, EXCLUINDO TAMPÃO. AF_12/2020</v>
          </cell>
          <cell r="C1576" t="str">
            <v>UN</v>
          </cell>
          <cell r="D1576">
            <v>7219.81</v>
          </cell>
        </row>
        <row r="1577">
          <cell r="A1577">
            <v>98031</v>
          </cell>
          <cell r="B1577" t="str">
            <v>ACRÉSCIMO PARA POÇO DE VISITA RETANGULAR PARA ESGOTO, EM ALVENARIA COM BLOCOS DE CONCRETO, DIMENSÕES INTERNAS = 2,5X2,5 M. AF_12/2020</v>
          </cell>
          <cell r="C1577" t="str">
            <v>M</v>
          </cell>
          <cell r="D1577">
            <v>2379.88</v>
          </cell>
        </row>
        <row r="1578">
          <cell r="A1578">
            <v>98032</v>
          </cell>
          <cell r="B1578" t="str">
            <v>BASE PARA POÇO DE VISITA RETANGULAR PARA ESGOTO, EM ALVENARIA COM BLOCOS DE CONCRETO, DIMENSÕES INTERNAS = 2,5X3 M, PROFUNDIDADE = 1,45 M, EXCLUINDO TAMPÃO. AF_12/2020</v>
          </cell>
          <cell r="C1578" t="str">
            <v>UN</v>
          </cell>
          <cell r="D1578">
            <v>8307.7800000000007</v>
          </cell>
        </row>
        <row r="1579">
          <cell r="A1579">
            <v>98033</v>
          </cell>
          <cell r="B1579" t="str">
            <v>ACRÉSCIMO PARA POÇO DE VISITA RETANGULAR PARA ESGOTO, EM ALVENARIA COM BLOCOS DE CONCRETO, DIMENSÕES INTERNAS = 2,5X3 M. AF_12/2020</v>
          </cell>
          <cell r="C1579" t="str">
            <v>M</v>
          </cell>
          <cell r="D1579">
            <v>2591.16</v>
          </cell>
        </row>
        <row r="1580">
          <cell r="A1580">
            <v>98034</v>
          </cell>
          <cell r="B1580" t="str">
            <v>BASE PARA POÇO DE VISITA RETANGULAR PARA ESGOTO, EM ALVENARIA COM BLOCOS DE CONCRETO, DIMENSÕES INTERNAS = 2,5X3,5 M, PROFUNDIDADE = 1,45 M, EXCLUINDO TAMPÃO. AF_12/2020</v>
          </cell>
          <cell r="C1580" t="str">
            <v>UN</v>
          </cell>
          <cell r="D1580">
            <v>9395.74</v>
          </cell>
        </row>
        <row r="1581">
          <cell r="A1581">
            <v>98035</v>
          </cell>
          <cell r="B1581" t="str">
            <v>ACRÉSCIMO PARA POÇO DE VISITA RETANGULAR PARA ESGOTO, EM ALVENARIA COM BLOCOS DE CONCRETO, DIMENSÕES INTERNAS = 2,5X3,5 M. AF_12/2020</v>
          </cell>
          <cell r="C1581" t="str">
            <v>M</v>
          </cell>
          <cell r="D1581">
            <v>2802.44</v>
          </cell>
        </row>
        <row r="1582">
          <cell r="A1582">
            <v>98036</v>
          </cell>
          <cell r="B1582" t="str">
            <v>BASE PARA POÇO DE VISITA RETANGULAR PARA ESGOTO, EM ALVENARIA COM BLOCOS DE CONCRETO, DIMENSÕES INTERNAS = 2,5X4 M, PROFUNDIDADE = 1,45 M, EXCLUINDO TAMPÃO. AF_12/2020</v>
          </cell>
          <cell r="C1582" t="str">
            <v>UN</v>
          </cell>
          <cell r="D1582">
            <v>10483.700000000001</v>
          </cell>
        </row>
        <row r="1583">
          <cell r="A1583">
            <v>98037</v>
          </cell>
          <cell r="B1583" t="str">
            <v>ACRÉSCIMO PARA POÇO DE VISITA RETANGULAR PARA ESGOTO, EM ALVENARIA COM BLOCOS DE CONCRETO, DIMENSÕES INTERNAS = 2,5X4 M. AF_12/2020</v>
          </cell>
          <cell r="C1583" t="str">
            <v>M</v>
          </cell>
          <cell r="D1583">
            <v>3017.84</v>
          </cell>
        </row>
        <row r="1584">
          <cell r="A1584">
            <v>98038</v>
          </cell>
          <cell r="B1584" t="str">
            <v>BASE PARA POÇO DE VISITA RETANGULAR PARA ESGOTO, EM ALVENARIA COM BLOCOS DE CONCRETO, DIMENSÕES INTERNAS = 3X3 M, PROFUNDIDADE = 1,45 M, EXCLUINDO TAMPÃO. AF_12/2020</v>
          </cell>
          <cell r="C1584" t="str">
            <v>UN</v>
          </cell>
          <cell r="D1584">
            <v>9588.89</v>
          </cell>
        </row>
        <row r="1585">
          <cell r="A1585">
            <v>98039</v>
          </cell>
          <cell r="B1585" t="str">
            <v>ACRÉSCIMO PARA POÇO DE VISITA RETANGULAR PARA ESGOTO, EM ALVENARIA COM BLOCOS DE CONCRETO, DIMENSÕES INTERNAS = 3X3 M. AF_12/2020</v>
          </cell>
          <cell r="C1585" t="str">
            <v>M</v>
          </cell>
          <cell r="D1585">
            <v>2806.54</v>
          </cell>
        </row>
        <row r="1586">
          <cell r="A1586">
            <v>98040</v>
          </cell>
          <cell r="B1586" t="str">
            <v>BASE PARA POÇO DE VISITA RETANGULAR PARA ESGOTO, EM ALVENARIA COM BLOCOS DE CONCRETO, DIMENSÕES INTERNAS = 3X3,5 M, PROFUNDIDADE = 1,45 M, EXCLUINDO TAMPÃO. AF_12/2020</v>
          </cell>
          <cell r="C1586" t="str">
            <v>UN</v>
          </cell>
          <cell r="D1586">
            <v>10838.46</v>
          </cell>
        </row>
        <row r="1587">
          <cell r="A1587">
            <v>98041</v>
          </cell>
          <cell r="B1587" t="str">
            <v>ACRÉSCIMO PARA POÇO DE VISITA RETANGULAR PARA ESGOTO, EM ALVENARIA COM BLOCOS DE CONCRETO, DIMENSÕES INTERNAS = 3X3,5 M. AF_12/2020</v>
          </cell>
          <cell r="C1587" t="str">
            <v>M</v>
          </cell>
          <cell r="D1587">
            <v>3017.84</v>
          </cell>
        </row>
        <row r="1588">
          <cell r="A1588">
            <v>98042</v>
          </cell>
          <cell r="B1588" t="str">
            <v>BASE PARA POÇO DE VISITA RETANGULAR PARA ESGOTO, EM ALVENARIA COM BLOCOS DE CONCRETO, DIMENSÕES INTERNAS = 3X4 M, PROFUNDIDADE = 1,45 M, EXCLUINDO TAMPÃO. AF_12/2020</v>
          </cell>
          <cell r="C1588" t="str">
            <v>UN</v>
          </cell>
          <cell r="D1588">
            <v>12088.05</v>
          </cell>
        </row>
        <row r="1589">
          <cell r="A1589">
            <v>98043</v>
          </cell>
          <cell r="B1589" t="str">
            <v>ACRÉSCIMO PARA POÇO DE VISITA RETANGULAR PARA ESGOTO, EM ALVENARIA COM BLOCOS DE CONCRETO, DIMENSÕES INTERNAS = 3X4 M. AF_12/2020</v>
          </cell>
          <cell r="C1589" t="str">
            <v>M</v>
          </cell>
          <cell r="D1589">
            <v>3233.26</v>
          </cell>
        </row>
        <row r="1590">
          <cell r="A1590">
            <v>98044</v>
          </cell>
          <cell r="B1590" t="str">
            <v>BASE PARA POÇO DE VISITA RETANGULAR PARA ESGOTO, EM ALVENARIA COM BLOCOS DE CONCRETO, DIMENSÕES INTERNAS = 3,5X3,5 M, PROFUNDIDADE = 1,45 M, EXCLUINDO TAMPÃO. AF_12/2020</v>
          </cell>
          <cell r="C1590" t="str">
            <v>UN</v>
          </cell>
          <cell r="D1590">
            <v>12271.8</v>
          </cell>
        </row>
        <row r="1591">
          <cell r="A1591">
            <v>98045</v>
          </cell>
          <cell r="B1591" t="str">
            <v>ACRÉSCIMO PARA POÇO DE VISITA RETANGULAR PARA ESGOTO, EM ALVENARIA COM BLOCOS DE CONCRETO, DIMENSÕES INTERNAS = 3,5X3,5 M. AF_12/2020</v>
          </cell>
          <cell r="C1591" t="str">
            <v>M</v>
          </cell>
          <cell r="D1591">
            <v>3233.26</v>
          </cell>
        </row>
        <row r="1592">
          <cell r="A1592">
            <v>98046</v>
          </cell>
          <cell r="B1592" t="str">
            <v>BASE PARA POÇO DE VISITA RETANGULAR PARA ESGOTO, EM ALVENARIA COM BLOCOS DE CONCRETO, DIMENSÕES INTERNAS = 3,5X4 M, PROFUNDIDADE = 1,45 M, EXCLUINDO TAMPÃO. AF_12/2020</v>
          </cell>
          <cell r="C1592" t="str">
            <v>UN</v>
          </cell>
          <cell r="D1592">
            <v>13692.37</v>
          </cell>
        </row>
        <row r="1593">
          <cell r="A1593">
            <v>98047</v>
          </cell>
          <cell r="B1593" t="str">
            <v>ACRÉSCIMO PARA POÇO DE VISITA RETANGULAR PARA ESGOTO, EM ALVENARIA COM BLOCOS DE CONCRETO, DIMENSÕES INTERNAS = 3,5X4 M. AF_12/2020</v>
          </cell>
          <cell r="C1593" t="str">
            <v>M</v>
          </cell>
          <cell r="D1593">
            <v>3448.68</v>
          </cell>
        </row>
        <row r="1594">
          <cell r="A1594">
            <v>98048</v>
          </cell>
          <cell r="B1594" t="str">
            <v>BASE PARA POÇO DE VISITA RETANGULAR PARA ESGOTO, EM ALVENARIA COM BLOCOS DE CONCRETO, DIMENSÕES INTERNAS = 4X4 M, PROFUNDIDADE = 1,45 M, EXCLUINDO TAMPÃO. AF_12/2020</v>
          </cell>
          <cell r="C1594" t="str">
            <v>UN</v>
          </cell>
          <cell r="D1594">
            <v>15932.81</v>
          </cell>
        </row>
        <row r="1595">
          <cell r="A1595">
            <v>98049</v>
          </cell>
          <cell r="B1595" t="str">
            <v>ACRÉSCIMO PARA POÇO DE VISITA RETANGULAR PARA ESGOTO, EM ALVENARIA COM BLOCOS DE CONCRETO, DIMENSÕES INTERNAS = 4X4 M. AF_12/2020</v>
          </cell>
          <cell r="C1595" t="str">
            <v>M</v>
          </cell>
          <cell r="D1595">
            <v>3623.97</v>
          </cell>
        </row>
        <row r="1596">
          <cell r="A1596">
            <v>98050</v>
          </cell>
          <cell r="B1596" t="str">
            <v>CHAMINÉ CIRCULAR PARA POÇO DE VISITA PARA ESGOTO, EM CONCRETO PRÉ-MOLDADO, DIÂMETRO INTERNO = 0,6 M. AF_12/2020</v>
          </cell>
          <cell r="C1596" t="str">
            <v>M</v>
          </cell>
          <cell r="D1596">
            <v>244.64</v>
          </cell>
        </row>
        <row r="1597">
          <cell r="A1597">
            <v>98051</v>
          </cell>
          <cell r="B1597" t="str">
            <v>CHAMINÉ CIRCULAR PARA POÇO DE VISITA PARA ESGOTO, EM ALVENARIA COM TIJOLOS CERÂMICOS MACIÇOS, DIÂMETRO INTERNO = 0,6 M. AF_12/2020</v>
          </cell>
          <cell r="C1597" t="str">
            <v>M</v>
          </cell>
          <cell r="D1597">
            <v>853.7</v>
          </cell>
        </row>
        <row r="1598">
          <cell r="A1598">
            <v>98405</v>
          </cell>
          <cell r="B1598" t="str">
            <v>BASE PARA POÇO DE VISITA CIRCULAR PARA  ESGOTO, EM ALVENARIA COM TIJOLOS CERÂMICOS MACIÇOS, DIÂMETRO INTERNO = 1 M, PROFUNDIDADE = 1,45 M, EXCLUINDO TAMPÃO. AF_12/2020</v>
          </cell>
          <cell r="C1598" t="str">
            <v>UN</v>
          </cell>
          <cell r="D1598">
            <v>2310.42</v>
          </cell>
        </row>
        <row r="1599">
          <cell r="A1599">
            <v>98406</v>
          </cell>
          <cell r="B1599" t="str">
            <v>BASE PARA POÇO DE VISITA RETANGULAR PARA ESGOTO, EM ALVENARIA COM BLOCOS DE CONCRETO, DIMENSÕES INTERNAS = 1X3,5 M, PROFUNDIDADE = 1,45 M, EXCLUINDO TAMPÃO. AF_12/2020</v>
          </cell>
          <cell r="C1599" t="str">
            <v>UN</v>
          </cell>
          <cell r="D1599">
            <v>5287.11</v>
          </cell>
        </row>
        <row r="1600">
          <cell r="A1600">
            <v>98407</v>
          </cell>
          <cell r="B1600" t="str">
            <v>BASE PARA POÇO DE VISITA RETANGULAR PARA ESGOTO, EM ALVENARIA COM BLOCOS DE CONCRETO, DIMENSÕES INTERNAS = 1X2 M, PROFUNDIDADE = 1,45 M, EXCLUINDO TAMPÃO. AF_12/2020</v>
          </cell>
          <cell r="C1600" t="str">
            <v>UN</v>
          </cell>
          <cell r="D1600">
            <v>3456.58</v>
          </cell>
        </row>
        <row r="1601">
          <cell r="A1601">
            <v>98408</v>
          </cell>
          <cell r="B1601" t="str">
            <v>BASE PARA POÇO DE VISITA RETANGULAR PARA ESGOTO, EM ALVENARIA COM BLOCOS DE CONCRETO, DIMENSÕES INTERNAS = 1X2,5 M, PROFUNDIDADE = 1,45 M, EXCLUINDO TAMPÃO. AF_12/2020</v>
          </cell>
          <cell r="C1601" t="str">
            <v>UN</v>
          </cell>
          <cell r="D1601">
            <v>4056.4</v>
          </cell>
        </row>
        <row r="1602">
          <cell r="A1602">
            <v>98409</v>
          </cell>
          <cell r="B1602" t="str">
            <v>ACRÉSCIMO PARA POÇO DE VISITA CIRCULAR PARA ESGOTO, EM CONCRETO PRÉ-MOLDADO, DIÂMETRO INTERNO = 0,8 M. AF_12/2020</v>
          </cell>
          <cell r="C1602" t="str">
            <v>M</v>
          </cell>
          <cell r="D1602">
            <v>334.57</v>
          </cell>
        </row>
        <row r="1603">
          <cell r="A1603">
            <v>98410</v>
          </cell>
          <cell r="B1603" t="str">
            <v>BASE PARA POÇO DE VISITA CIRCULAR PARA ESGOTO, EM CONCRETO PRÉ-MOLDADO, DIÂMETRO INTERNO = 1 M, PROFUNDIDADE = 1,45 M, EXCLUINDO TAMPÃO. AF_12/2020</v>
          </cell>
          <cell r="C1603" t="str">
            <v>UN</v>
          </cell>
          <cell r="D1603">
            <v>1075.21</v>
          </cell>
        </row>
        <row r="1604">
          <cell r="A1604">
            <v>98414</v>
          </cell>
          <cell r="B1604" t="str">
            <v>BASE PARA POÇO DE VISITA CIRCULAR PARA  ESGOTO, EM CONCRETO PRÉ-MOLDADO, DIÂMETRO INTERNO = 1 M, PROFUNDIDADE = 1,45 M, EXCLUINDO TAMPÃO. AF_12/2020</v>
          </cell>
          <cell r="C1604" t="str">
            <v>UN</v>
          </cell>
          <cell r="D1604">
            <v>1061.28</v>
          </cell>
        </row>
        <row r="1605">
          <cell r="A1605">
            <v>98415</v>
          </cell>
          <cell r="B1605" t="str">
            <v>(COMPOSIÇÃO REPRESENTATIVA) POÇO DE VISITA CIRCULAR PARA ESGOTO, EM CONCRETO PRÉ-MOLDADO, DIÂMETRO INTERNO = 1,0 M, PROFUNDIDADE ATÉ 1,50 M, EXCLUINDO TAMPÃO. AF_04/2018</v>
          </cell>
          <cell r="C1605" t="str">
            <v>UN</v>
          </cell>
          <cell r="D1605">
            <v>1224.45</v>
          </cell>
        </row>
        <row r="1606">
          <cell r="A1606">
            <v>98416</v>
          </cell>
          <cell r="B1606" t="str">
            <v>(COMPOSIÇÃO REPRESENTATIVA) POÇO DE VISITA CIRCULAR PARA ESGOTO, EM CONCRETO PRÉ-MOLDADO, DIÂMETRO INTERNO = 1,0 M, PROFUNDIDADE DE 1,50 A 2,00 M, EXCLUINDO TAMPÃO. AF_04/2018</v>
          </cell>
          <cell r="C1606" t="str">
            <v>UN</v>
          </cell>
          <cell r="D1606">
            <v>1282.1099999999999</v>
          </cell>
        </row>
        <row r="1607">
          <cell r="A1607">
            <v>98417</v>
          </cell>
          <cell r="B1607" t="str">
            <v>(COMPOSIÇÃO REPRESENTATIVA) POÇO DE VISITA CIRCULAR PARA ESGOTO, EM CONCRETO PRÉ-MOLDADO, DIÂMETRO INTERNO = 1,0 M, PROFUNDIDADE DE 2,00 A 2,50 M, EXCLUINDO TAMPÃO. AF_04/2018</v>
          </cell>
          <cell r="C1607" t="str">
            <v>UN</v>
          </cell>
          <cell r="D1607">
            <v>1502.95</v>
          </cell>
        </row>
        <row r="1608">
          <cell r="A1608">
            <v>98418</v>
          </cell>
          <cell r="B1608" t="str">
            <v>(COMPOSIÇÃO REPRESENTATIVA) POÇO DE VISITA CIRCULAR PARA ESGOTO, EM CONCRETO PRÉ-MOLDADO, DIÂMETRO INTERNO = 1,0 M, PROFUNDIDADE DE 2,50 A 3,00 M, EXCLUINDO TAMPÃO. AF_04/2018</v>
          </cell>
          <cell r="C1608" t="str">
            <v>UN</v>
          </cell>
          <cell r="D1608">
            <v>1625.27</v>
          </cell>
        </row>
        <row r="1609">
          <cell r="A1609">
            <v>98419</v>
          </cell>
          <cell r="B1609" t="str">
            <v>(COMPOSIÇÃO REPRESENTATIVA) POÇO DE VISITA CIRCULAR PARA ESGOTO, EM CONCRETO PRÉ-MOLDADO, DIÂMETRO INTERNO = 1,0 M, PROFUNDIDADE DE 3,00 A 3,50 M, EXCLUINDO TAMPÃO. AF_04/2018</v>
          </cell>
          <cell r="C1609" t="str">
            <v>UN</v>
          </cell>
          <cell r="D1609">
            <v>1747.59</v>
          </cell>
        </row>
        <row r="1610">
          <cell r="A1610">
            <v>98420</v>
          </cell>
          <cell r="B1610" t="str">
            <v>(COMPOSIÇÃO REPRESENTATIVA) POÇO DE VISITA CIRCULAR PARA ESGOTO, EM CONCRETO PRÉ-MOLDADO, DIÂMETRO INTERNO = 1,0 M, PROFUNDIDADE ATÉ 1,50 M, INCLUINDO TAMPÃO DE FERRO FUNDIDO, DIÂMETRO DE 60 CM. AF_04/2018</v>
          </cell>
          <cell r="C1610" t="str">
            <v>UN</v>
          </cell>
          <cell r="D1610">
            <v>1795.03</v>
          </cell>
        </row>
        <row r="1611">
          <cell r="A1611">
            <v>98421</v>
          </cell>
          <cell r="B1611" t="str">
            <v>(COMPOSIÇÃO REPRESENTATIVA) POÇO DE VISITA CIRCULAR PARA ESGOTO, EM CONCRETO PRÉ-MOLDADO, DIÂMETRO INTERNO = 1,0 M, PROFUNDIDADE DE 1,50 A 2,00 M, INCLUINDO TAMPÃO DE FERRO FUNDIDO, DIÂMETRO DE 60 CM. AF_04/2018</v>
          </cell>
          <cell r="C1611" t="str">
            <v>UN</v>
          </cell>
          <cell r="D1611">
            <v>2015.86</v>
          </cell>
        </row>
        <row r="1612">
          <cell r="A1612">
            <v>98422</v>
          </cell>
          <cell r="B1612" t="str">
            <v>(COMPOSIÇÃO REPRESENTATIVA) POÇO DE VISITA CIRCULAR PARA ESGOTO, EM CONCRETO PRÉ-MOLDADO, DIÂMETRO INTERNO = 1,0 M, PROFUNDIDADE DE 2,00 A 2,50 M, INCLUINDO TAMPÃO DE FERRO FUNDIDO, DIÂMETRO DE 60 CM. AF_04/2018</v>
          </cell>
          <cell r="C1612" t="str">
            <v>UN</v>
          </cell>
          <cell r="D1612">
            <v>2236.6999999999998</v>
          </cell>
        </row>
        <row r="1613">
          <cell r="A1613">
            <v>98423</v>
          </cell>
          <cell r="B1613" t="str">
            <v>(COMPOSIÇÃO REPRESENTATIVA) POÇO DE VISITA CIRCULAR PARA ESGOTO, EM CONCRETO PRÉ-MOLDADO, DIÂMETRO INTERNO = 1,0 M, PROFUNDIDADE DE 2,50 A 3,00 M, INCLUINDO TAMPÃO DE FERRO FUNDIDO, DIÂMETRO DE 60 CM. AF_04/2018</v>
          </cell>
          <cell r="C1613" t="str">
            <v>UN</v>
          </cell>
          <cell r="D1613">
            <v>2359.02</v>
          </cell>
        </row>
        <row r="1614">
          <cell r="A1614">
            <v>98424</v>
          </cell>
          <cell r="B1614" t="str">
            <v>(COMPOSIÇÃO REPRESENTATIVA) POÇO DE VISITA CIRCULAR PARA ESGOTO, EM CONCRETO PRÉ-MOLDADO, DIÂMETRO INTERNO = 1,0 M, PROFUNDIDADE DE 3,00 A 3,50 M, INCLUINDO TAMPÃO DE FERRO FUNDIDO, DIÂMETRO DE 60 CM. AF_04/2018</v>
          </cell>
          <cell r="C1614" t="str">
            <v>UN</v>
          </cell>
          <cell r="D1614">
            <v>2481.34</v>
          </cell>
        </row>
        <row r="1615">
          <cell r="A1615">
            <v>98425</v>
          </cell>
          <cell r="B1615" t="str">
            <v>(COMPOSIÇÃO REPRESENTATIVA) POÇO DE VISITA CIRCULAR PARA ESGOTO, EM ALVENARIA COM TIJOLOS CERÂMICOS MACIÇOS, DIÂMETRO INTERNO = 1,2 M, PROFUNDIDADE ATÉ 1,50 M, EXCLUINDO TAMPÃO. AF_04/2018</v>
          </cell>
          <cell r="C1615" t="str">
            <v>UN</v>
          </cell>
          <cell r="D1615">
            <v>2754.17</v>
          </cell>
        </row>
        <row r="1616">
          <cell r="A1616">
            <v>98426</v>
          </cell>
          <cell r="B1616" t="str">
            <v>(COMPOSIÇÃO REPRESENTATIVA) POÇO DE VISITA CIRCULAR PARA ESGOTO, EM ALVENARIA COM TIJOLOS CERÂMICOS MACIÇOS, DIÂMETRO INTERNO = 1,2 M, PROFUNDIDADE DE 1,50 A 2,00 M, EXCLUINDO TAMPÃO. AF_04/2018</v>
          </cell>
          <cell r="C1616" t="str">
            <v>UN</v>
          </cell>
          <cell r="D1616">
            <v>3515.22</v>
          </cell>
        </row>
        <row r="1617">
          <cell r="A1617">
            <v>98427</v>
          </cell>
          <cell r="B1617" t="str">
            <v>(COMPOSIÇÃO REPRESENTATIVA) POÇO DE VISITA CIRCULAR PARA ESGOTO, EM ALVENARIA COM TIJOLOS CERÂMICOS MACIÇOS, DIÂMETRO INTERNO = 1,2 M, PROFUNDIDADE DE 2,00 A 2,50 M, EXCLUINDO TAMPÃO. AF_04/2018</v>
          </cell>
          <cell r="C1617" t="str">
            <v>UN</v>
          </cell>
          <cell r="D1617">
            <v>4276.2700000000004</v>
          </cell>
        </row>
        <row r="1618">
          <cell r="A1618">
            <v>98428</v>
          </cell>
          <cell r="B1618" t="str">
            <v>(COMPOSIÇÃO REPRESENTATIVA) POÇO DE VISITA CIRCULAR PARA ESGOTO, EM ALVENARIA COM TIJOLOS CERÂMICOS MACIÇOS, DIÂMETRO INTERNO = 1,2 M, PROFUNDIDADE DE 2,50 A 3,00 M, EXCLUINDO TAMPÃO. AF_04/2018</v>
          </cell>
          <cell r="C1618" t="str">
            <v>UN</v>
          </cell>
          <cell r="D1618">
            <v>4703.12</v>
          </cell>
        </row>
        <row r="1619">
          <cell r="A1619">
            <v>98429</v>
          </cell>
          <cell r="B1619" t="str">
            <v>(COMPOSIÇÃO REPRESENTATIVA) POÇO DE VISITA CIRCULAR PARA ESGOTO, EM ALVENARIA COM TIJOLOS CERÂMICOS MACIÇOS, DIÂMETRO INTERNO = 1,2 M, PROFUNDIDADE DE 3,00 A 3,50 M, EXCLUINDO TAMPÃO. AF_04/2018</v>
          </cell>
          <cell r="C1619" t="str">
            <v>UN</v>
          </cell>
          <cell r="D1619">
            <v>5129.97</v>
          </cell>
        </row>
        <row r="1620">
          <cell r="A1620">
            <v>98430</v>
          </cell>
          <cell r="B1620" t="str">
            <v>(COMPOSIÇÃO REPRESENTATIVA) POÇO DE VISITA CIRCULAR PARA ESGOTO, EM ALVENARIA COM TIJOLOS CERÂMICOS MACIÇOS, DIÂMETRO INTERNO = 1,2 M, PROFUNDIDADE ATÉ 1,50 M, INCLUINDO TAMPÃO DE FERRO FUNDIDO, DIÂMETRO DE 60 CM. AF_04/2018</v>
          </cell>
          <cell r="C1620" t="str">
            <v>UN</v>
          </cell>
          <cell r="D1620">
            <v>3487.92</v>
          </cell>
        </row>
        <row r="1621">
          <cell r="A1621">
            <v>98431</v>
          </cell>
          <cell r="B1621" t="str">
            <v>(COMPOSIÇÃO REPRESENTATIVA) POÇO DE VISITA CIRCULAR PARA ESGOTO, EM ALVENARIA COM TIJOLOS CERÂMICOS MACIÇOS, DIÂMETRO INTERNO = 1,2 M, PROFUNDIDADE DE 1,50 A 2,00 M, INCLUINDO TAMPÃO DE FERRO FUNDIDO, DIÂMETRO DE 60 CM. AF_04/2018</v>
          </cell>
          <cell r="C1621" t="str">
            <v>UN</v>
          </cell>
          <cell r="D1621">
            <v>4248.97</v>
          </cell>
        </row>
        <row r="1622">
          <cell r="A1622">
            <v>98432</v>
          </cell>
          <cell r="B1622" t="str">
            <v>(COMPOSIÇÃO REPRESENTATIVA) POÇO DE VISITA CIRCULAR PARA ESGOTO, EM ALVENARIA COM TIJOLOS CERÂMICOS MACIÇOS, DIÂMETRO INTERNO = 1,2 M, PROFUNDIDADE DE 2,00 A 2,50 M, INCLUINDO TAMPÃO DE FERRO FUNDIDO, DIÂMETRO DE 60 CM. AF_04/2018</v>
          </cell>
          <cell r="C1622" t="str">
            <v>UN</v>
          </cell>
          <cell r="D1622">
            <v>5010.0200000000004</v>
          </cell>
        </row>
        <row r="1623">
          <cell r="A1623">
            <v>98433</v>
          </cell>
          <cell r="B1623" t="str">
            <v>(COMPOSIÇÃO REPRESENTATIVA) POÇO DE VISITA CIRCULAR PARA ESGOTO, EM ALVENARIA COM TIJOLOS CERÂMICOS MACIÇOS, DIÂMETRO INTERNO = 1,2 M, PROFUNDIDADE DE 2,50 A 3,00 M, INCLUINDO TAMPÃO DE FERRO FUNDIDO, DIÂMETRO DE 60 CM. AF_04/2018</v>
          </cell>
          <cell r="C1623" t="str">
            <v>UN</v>
          </cell>
          <cell r="D1623">
            <v>5436.87</v>
          </cell>
        </row>
        <row r="1624">
          <cell r="A1624">
            <v>98434</v>
          </cell>
          <cell r="B1624" t="str">
            <v>(COMPOSIÇÃO REPRESENTATIVA) POÇO DE VISITA CIRCULAR PARA ESGOTO, EM ALVENARIA COM TIJOLOS CERÂMICOS MACIÇOS, DIÂMETRO INTERNO = 1,2 M, PROFUNDIDADE DE 3,00 A 3,50 M, INCLUINDO TAMPÃO DE FERRO FUNDIDO, DIÂMETRO DE 60 CM. AF_04/2018</v>
          </cell>
          <cell r="C1624" t="str">
            <v>UN</v>
          </cell>
          <cell r="D1624">
            <v>5863.72</v>
          </cell>
        </row>
        <row r="1625">
          <cell r="A1625">
            <v>99240</v>
          </cell>
          <cell r="B1625" t="str">
            <v>ACRÉSCIMO PARA POÇO DE VISITA CIRCULAR PARA DRENAGEM, EM CONCRETO PRÉ-MOLDADO, DIÂMETRO INTERNO = 1,2 M. AF_12/2020</v>
          </cell>
          <cell r="C1625" t="str">
            <v>M</v>
          </cell>
          <cell r="D1625">
            <v>584.57000000000005</v>
          </cell>
        </row>
        <row r="1626">
          <cell r="A1626">
            <v>99241</v>
          </cell>
          <cell r="B1626" t="str">
            <v>ACRÉSCIMO PARA POÇO DE VISITA RETANGULAR PARA DRENAGEM, EM ALVENARIA COM BLOCOS DE CONCRETO, DIMENSÕES INTERNAS = 1,5X1,5 M. AF_12/2020</v>
          </cell>
          <cell r="C1626" t="str">
            <v>M</v>
          </cell>
          <cell r="D1626">
            <v>1444.09</v>
          </cell>
        </row>
        <row r="1627">
          <cell r="A1627">
            <v>99242</v>
          </cell>
          <cell r="B1627" t="str">
            <v>BASE PARA POÇO DE VISITA CIRCULAR PARA DRENAGEM, EM ALVENARIA COM TIJOLOS CERÂMICOS MACIÇOS, DIÂMETRO INTERNO = 1,2 M, PROFUNDIDADE = 1,45 M, EXCLUINDO TAMPÃO. AF_12/2020</v>
          </cell>
          <cell r="C1627" t="str">
            <v>UN</v>
          </cell>
          <cell r="D1627">
            <v>2663.43</v>
          </cell>
        </row>
        <row r="1628">
          <cell r="A1628">
            <v>99243</v>
          </cell>
          <cell r="B1628" t="str">
            <v>ACRÉSCIMO PARA POÇO DE VISITA CIRCULAR PARA DRENAGEM, EM ALVENARIA COM TIJOLOS CERÂMICOS MACIÇOS, DIÂMETRO INTERNO = 1,2 M. AF_12/2020</v>
          </cell>
          <cell r="C1628" t="str">
            <v>M</v>
          </cell>
          <cell r="D1628">
            <v>1436.17</v>
          </cell>
        </row>
        <row r="1629">
          <cell r="A1629">
            <v>99244</v>
          </cell>
          <cell r="B1629" t="str">
            <v>BASE PARA POÇO DE VISITA RETANGULAR PARA DRENAGEM, EM ALVENARIA COM BLOCOS DE CONCRETO, DIMENSÕES INTERNAS = 1,5X2 M, PROFUNDIDADE = 1,45 M, EXCLUINDO TAMPÃO. AF_12/2020</v>
          </cell>
          <cell r="C1629" t="str">
            <v>UN</v>
          </cell>
          <cell r="D1629">
            <v>4209.28</v>
          </cell>
        </row>
        <row r="1630">
          <cell r="A1630">
            <v>99246</v>
          </cell>
          <cell r="B1630" t="str">
            <v>ACRÉSCIMO PARA POÇO DE VISITA CIRCULAR PARA DRENAGEM, EM CONCRETO PRÉ-MOLDADO, DIÂMETRO INTERNO = 1,5 M. AF_12/2020</v>
          </cell>
          <cell r="C1630" t="str">
            <v>M</v>
          </cell>
          <cell r="D1630">
            <v>832.3</v>
          </cell>
        </row>
        <row r="1631">
          <cell r="A1631">
            <v>99247</v>
          </cell>
          <cell r="B1631" t="str">
            <v>ACRÉSCIMO PARA POÇO DE VISITA RETANGULAR PARA DRENAGEM, EM ALVENARIA COM BLOCOS DE CONCRETO, DIMENSÕES INTERNAS = 1,5X2 M. AF_12/2020</v>
          </cell>
          <cell r="C1631" t="str">
            <v>M</v>
          </cell>
          <cell r="D1631">
            <v>1645.6</v>
          </cell>
        </row>
        <row r="1632">
          <cell r="A1632">
            <v>99248</v>
          </cell>
          <cell r="B1632" t="str">
            <v>BASE PARA POÇO DE VISITA CIRCULAR PARA DRENAGEM, EM ALVENARIA COM TIJOLOS CERÂMICOS MACIÇOS, DIÂMETRO INTERNO = 1,5 M, PROFUNDIDADE = 1,45 M, EXCLUINDO TAMPÃO. AF_12/2020</v>
          </cell>
          <cell r="C1632" t="str">
            <v>UN</v>
          </cell>
          <cell r="D1632">
            <v>4039.52</v>
          </cell>
        </row>
        <row r="1633">
          <cell r="A1633">
            <v>99249</v>
          </cell>
          <cell r="B1633" t="str">
            <v>ACRÉSCIMO PARA POÇO DE VISITA CIRCULAR PARA DRENAGEM, EM ALVENARIA COM TIJOLOS CERÂMICOS MACIÇOS, DIÂMETRO INTERNO = 1,5 M. AF_12/2020</v>
          </cell>
          <cell r="C1633" t="str">
            <v>M</v>
          </cell>
          <cell r="D1633">
            <v>1760.08</v>
          </cell>
        </row>
        <row r="1634">
          <cell r="A1634">
            <v>99252</v>
          </cell>
          <cell r="B1634" t="str">
            <v>BASE PARA POÇO DE VISITA RETANGULAR PARA DRENAGEM, EM ALVENARIA COM BLOCOS DE CONCRETO, DIMENSÕES INTERNAS = 1X1 M, PROFUNDIDADE = 1,45 M, EXCLUINDO TAMPÃO. AF_12/2020</v>
          </cell>
          <cell r="C1634" t="str">
            <v>UN</v>
          </cell>
          <cell r="D1634">
            <v>2200.2199999999998</v>
          </cell>
        </row>
        <row r="1635">
          <cell r="A1635">
            <v>99254</v>
          </cell>
          <cell r="B1635" t="str">
            <v>ACRÉSCIMO PARA POÇO DE VISITA RETANGULAR PARA DRENAGEM, EM ALVENARIA COM BLOCOS DE CONCRETO, DIMENSÕES INTERNAS = 1X1 M. AF_12/2020</v>
          </cell>
          <cell r="C1635" t="str">
            <v>M</v>
          </cell>
          <cell r="D1635">
            <v>1041.0899999999999</v>
          </cell>
        </row>
        <row r="1636">
          <cell r="A1636">
            <v>99256</v>
          </cell>
          <cell r="B1636" t="str">
            <v>BASE PARA POÇO DE VISITA RETANGULAR PARA DRENAGEM, EM ALVENARIA COM BLOCOS DE CONCRETO, DIMENSÕES INTERNAS = 1,5X2,5 M, PROFUNDIDADE = 1,45 M, EXCLUINDO TAMPÃO. AF_12/2020</v>
          </cell>
          <cell r="C1636" t="str">
            <v>UN</v>
          </cell>
          <cell r="D1636">
            <v>4955.83</v>
          </cell>
        </row>
        <row r="1637">
          <cell r="A1637">
            <v>99259</v>
          </cell>
          <cell r="B1637" t="str">
            <v>BASE PARA POÇO DE VISITA RETANGULAR PARA DRENAGEM, EM ALVENARIA COM BLOCOS DE CONCRETO, DIMENSÕES INTERNAS = 1X1,5 M, PROFUNDIDADE = 1,45 M, EXCLUINDO TAMPÃO. AF_12/2020</v>
          </cell>
          <cell r="C1637" t="str">
            <v>UN</v>
          </cell>
          <cell r="D1637">
            <v>2784.37</v>
          </cell>
        </row>
        <row r="1638">
          <cell r="A1638">
            <v>99261</v>
          </cell>
          <cell r="B1638" t="str">
            <v>ACRÉSCIMO PARA POÇO DE VISITA RETANGULAR PARA DRENAGEM, EM ALVENARIA COM BLOCOS DE CONCRETO, DIMENSÕES INTERNAS = 1X1,5 M. AF_12/2020</v>
          </cell>
          <cell r="C1638" t="str">
            <v>M</v>
          </cell>
          <cell r="D1638">
            <v>1242.5899999999999</v>
          </cell>
        </row>
        <row r="1639">
          <cell r="A1639">
            <v>99263</v>
          </cell>
          <cell r="B1639" t="str">
            <v>ACRÉSCIMO PARA POÇO DE VISITA RETANGULAR PARA DRENAGEM, EM ALVENARIA COM BLOCOS DE CONCRETO, DIMENSÕES INTERNAS = 1,5X2,5 M. AF_12/2020</v>
          </cell>
          <cell r="C1639" t="str">
            <v>M</v>
          </cell>
          <cell r="D1639">
            <v>1847.14</v>
          </cell>
        </row>
        <row r="1640">
          <cell r="A1640">
            <v>99265</v>
          </cell>
          <cell r="B1640" t="str">
            <v>BASE PARA POÇO DE VISITA RETANGULAR PARA DRENAGEM, EM ALVENARIA COM BLOCOS DE CONCRETO, DIMENSÕES INTERNAS = 1X2 M, PROFUNDIDADE = 1,45 M, EXCLUINDO TAMPÃO. AF_12/2020</v>
          </cell>
          <cell r="C1640" t="str">
            <v>UN</v>
          </cell>
          <cell r="D1640">
            <v>3368.37</v>
          </cell>
        </row>
        <row r="1641">
          <cell r="A1641">
            <v>99266</v>
          </cell>
          <cell r="B1641" t="str">
            <v>ACRÉSCIMO PARA POÇO DE VISITA RETANGULAR PARA DRENAGEM, EM ALVENARIA COM BLOCOS DE CONCRETO, DIMENSÕES INTERNAS = 1X2 M. AF_12/2020</v>
          </cell>
          <cell r="C1641" t="str">
            <v>M</v>
          </cell>
          <cell r="D1641">
            <v>1444.09</v>
          </cell>
        </row>
        <row r="1642">
          <cell r="A1642">
            <v>99267</v>
          </cell>
          <cell r="B1642" t="str">
            <v>BASE PARA POÇO DE VISITA RETANGULAR PARA DRENAGEM, EM ALVENARIA COM BLOCOS DE CONCRETO, DIMENSÕES INTERNAS = 1X2,5 M, PROFUNDIDADE = 1,45 M, EXCLUINDO TAMPÃO. AF_12/2020</v>
          </cell>
          <cell r="C1642" t="str">
            <v>UN</v>
          </cell>
          <cell r="D1642">
            <v>3954.64</v>
          </cell>
        </row>
        <row r="1643">
          <cell r="A1643">
            <v>99268</v>
          </cell>
          <cell r="B1643" t="str">
            <v>POÇO DE INSPEÇÃO CIRCULAR PARA DRENAGEM, EM CONCRETO PRÉ-MOLDADO, DIÂMETRO INTERNO = 0,6 M, PROFUNDIDADE = 1 M, EXCLUINDO TAMPÃO. AF_12/2020</v>
          </cell>
          <cell r="C1643" t="str">
            <v>UN</v>
          </cell>
          <cell r="D1643">
            <v>410.21</v>
          </cell>
        </row>
        <row r="1644">
          <cell r="A1644">
            <v>99269</v>
          </cell>
          <cell r="B1644" t="str">
            <v>ACRÉSCIMO PARA POÇO DE VISITA RETANGULAR PARA DRENAGEM, EM ALVENARIA COM BLOCOS DE CONCRETO, DIMENSÕES INTERNAS = 1X2,5 M. AF_12/2020</v>
          </cell>
          <cell r="C1644" t="str">
            <v>M</v>
          </cell>
          <cell r="D1644">
            <v>1645.6</v>
          </cell>
        </row>
        <row r="1645">
          <cell r="A1645">
            <v>99270</v>
          </cell>
          <cell r="B1645" t="str">
            <v>POÇO DE INSPEÇÃO CIRCULAR PARA DRENAGEM, EM CONCRETO PRÉ-MOLDADO, DIÂMETRO INTERNO = 0,6 M, PROFUNDIDADE = 1,5 M, EXCLUINDO TAMPÃO. AF_12/2020</v>
          </cell>
          <cell r="C1645" t="str">
            <v>UN</v>
          </cell>
          <cell r="D1645">
            <v>559.78</v>
          </cell>
        </row>
        <row r="1646">
          <cell r="A1646">
            <v>99271</v>
          </cell>
          <cell r="B1646" t="str">
            <v>BASE PARA POÇO DE VISITA RETANGULAR PARA DRENAGEM, EM ALVENARIA COM BLOCOS DE CONCRETO, DIMENSÕES INTERNAS = 1,5X3 M, PROFUNDIDADE = 1,45 M, EXCLUINDO TAMPÃO. AF_12/2020</v>
          </cell>
          <cell r="C1646" t="str">
            <v>UN</v>
          </cell>
          <cell r="D1646">
            <v>5683.8</v>
          </cell>
        </row>
        <row r="1647">
          <cell r="A1647">
            <v>99272</v>
          </cell>
          <cell r="B1647" t="str">
            <v>POÇO DE INSPEÇÃO CIRCULAR PARA DRENAGEM, EM ALVENARIA COM TIJOLOS CERÂMICOS MACIÇOS, DIÂMETRO INTERNO = 0,6 M, PROFUNDIDADE = 1 M, EXCLUINDO TAMPÃO. AF_12/2020</v>
          </cell>
          <cell r="C1647" t="str">
            <v>UN</v>
          </cell>
          <cell r="D1647">
            <v>963.6</v>
          </cell>
        </row>
        <row r="1648">
          <cell r="A1648">
            <v>99273</v>
          </cell>
          <cell r="B1648" t="str">
            <v>POÇO DE INSPEÇÃO CIRCULAR PARA DRENAGEM, EM ALVENARIA COM TIJOLOS CERÂMICOS MACIÇOS, DIÂMETRO INTERNO = 0,6 M, PROFUNDIDADE = 1,5 M, EXCLUINDO TAMPÃO. AF_12/2020</v>
          </cell>
          <cell r="C1648" t="str">
            <v>UN</v>
          </cell>
          <cell r="D1648">
            <v>1364.03</v>
          </cell>
        </row>
        <row r="1649">
          <cell r="A1649">
            <v>99274</v>
          </cell>
          <cell r="B1649" t="str">
            <v>BASE PARA POÇO DE VISITA RETANGULAR PARA DRENAGEM, EM ALVENARIA COM BLOCOS DE CONCRETO, DIMENSÕES INTERNAS = 1X3 M, PROFUNDIDADE = 1,45 M, EXCLUINDO TAMPÃO. AF_12/2020</v>
          </cell>
          <cell r="C1649" t="str">
            <v>UN</v>
          </cell>
          <cell r="D1649">
            <v>4564.3</v>
          </cell>
        </row>
        <row r="1650">
          <cell r="A1650">
            <v>99275</v>
          </cell>
          <cell r="B1650" t="str">
            <v>BASE PARA POÇO DE VISITA CIRCULAR PARA DRENAGEM, EM CONCRETO PRÉ-MOLDADO, DIÂMETRO INTERNO = 0,8 M, PROFUNDIDADE = 1,45 M, EXCLUINDO TAMPÃO. AF_12/2020</v>
          </cell>
          <cell r="C1650" t="str">
            <v>UN</v>
          </cell>
          <cell r="D1650">
            <v>813.89</v>
          </cell>
        </row>
        <row r="1651">
          <cell r="A1651">
            <v>99276</v>
          </cell>
          <cell r="B1651" t="str">
            <v>ACRÉSCIMO PARA POÇO DE VISITA RETANGULAR PARA DRENAGEM, EM ALVENARIA COM BLOCOS DE CONCRETO, DIMENSÕES INTERNAS = 1,5X3 M. AF_12/2020</v>
          </cell>
          <cell r="C1651" t="str">
            <v>M</v>
          </cell>
          <cell r="D1651">
            <v>2048.62</v>
          </cell>
        </row>
        <row r="1652">
          <cell r="A1652">
            <v>99277</v>
          </cell>
          <cell r="B1652" t="str">
            <v>ACRÉSCIMO PARA POÇO DE VISITA RETANGULAR PARA DRENAGEM, EM ALVENARIA COM BLOCOS DE CONCRETO, DIMENSÕES INTERNAS = 1X3 M. AF_12/2020</v>
          </cell>
          <cell r="C1652" t="str">
            <v>M</v>
          </cell>
          <cell r="D1652">
            <v>1847.14</v>
          </cell>
        </row>
        <row r="1653">
          <cell r="A1653">
            <v>99278</v>
          </cell>
          <cell r="B1653" t="str">
            <v>ACRÉSCIMO PARA POÇO DE VISITA CIRCULAR PARA DRENAGEM, EM CONCRETO PRÉ-MOLDADO, DIÂMETRO INTERNO = 0,8 M. AF_12/2020</v>
          </cell>
          <cell r="C1653" t="str">
            <v>M</v>
          </cell>
          <cell r="D1653">
            <v>332.64</v>
          </cell>
        </row>
        <row r="1654">
          <cell r="A1654">
            <v>99279</v>
          </cell>
          <cell r="B1654" t="str">
            <v>BASE PARA POÇO DE VISITA RETANGULAR PARA DRENAGEM, EM ALVENARIA COM BLOCOS DE CONCRETO, DIMENSÕES INTERNAS = 1X3,5 M, PROFUNDIDADE = 1,45 M, EXCLUINDO TAMPÃO. AF_12/2020</v>
          </cell>
          <cell r="C1654" t="str">
            <v>UN</v>
          </cell>
          <cell r="D1654">
            <v>5151.88</v>
          </cell>
        </row>
        <row r="1655">
          <cell r="A1655">
            <v>99280</v>
          </cell>
          <cell r="B1655" t="str">
            <v>BASE PARA POÇO DE VISITA CIRCULAR PARA DRENAGEM, EM ALVENARIA COM TIJOLOS CERÂMICOS MACIÇOS, DIÂMETRO INTERNO = 0,8 M, PROFUNDIDADE = 1,45 M, EXCLUINDO TAMPÃO. AF_12/2020</v>
          </cell>
          <cell r="C1655" t="str">
            <v>UN</v>
          </cell>
          <cell r="D1655">
            <v>1796.06</v>
          </cell>
        </row>
        <row r="1656">
          <cell r="A1656">
            <v>99281</v>
          </cell>
          <cell r="B1656" t="str">
            <v>ACRÉSCIMO PARA POÇO DE VISITA RETANGULAR PARA DRENAGEM, EM ALVENARIA COM BLOCOS DE CONCRETO, DIMENSÕES INTERNAS = 1X3,5 M. AF_12/2020</v>
          </cell>
          <cell r="C1656" t="str">
            <v>M</v>
          </cell>
          <cell r="D1656">
            <v>2048.62</v>
          </cell>
        </row>
        <row r="1657">
          <cell r="A1657">
            <v>99282</v>
          </cell>
          <cell r="B1657" t="str">
            <v>ACRÉSCIMO PARA POÇO DE VISITA RETANGULAR PARA DRENAGEM, EM ALVENARIA COM BLOCOS DE CONCRETO, DIMENSÕES INTERNAS = 2,5X2,5 M. AF_12/2020</v>
          </cell>
          <cell r="C1657" t="str">
            <v>M</v>
          </cell>
          <cell r="D1657">
            <v>2270.34</v>
          </cell>
        </row>
        <row r="1658">
          <cell r="A1658">
            <v>99283</v>
          </cell>
          <cell r="B1658" t="str">
            <v>ACRÉSCIMO PARA POÇO DE VISITA CIRCULAR PARA DRENAGEM, EM ALVENARIA COM TIJOLOS CERÂMICOS MACIÇOS, DIÂMETRO INTERNO = 0,8 M. AF_12/2020</v>
          </cell>
          <cell r="C1658" t="str">
            <v>M</v>
          </cell>
          <cell r="D1658">
            <v>1004.28</v>
          </cell>
        </row>
        <row r="1659">
          <cell r="A1659">
            <v>99284</v>
          </cell>
          <cell r="B1659" t="str">
            <v>BASE PARA POÇO DE VISITA RETANGULAR PARA DRENAGEM, EM ALVENARIA COM BLOCOS DE CONCRETO, DIMENSÕES INTERNAS = 1,5X3,5 M, PROFUNDIDADE = 1,45 M, EXCLUINDO TAMPÃO. AF_12/2020</v>
          </cell>
          <cell r="C1659" t="str">
            <v>UN</v>
          </cell>
          <cell r="D1659">
            <v>6421.19</v>
          </cell>
        </row>
        <row r="1660">
          <cell r="A1660">
            <v>99285</v>
          </cell>
          <cell r="B1660" t="str">
            <v>BASE PARA POÇO DE VISITA CIRCULAR PARA DRENAGEM, EM CONCRETO PRÉ-MOLDADO, DIÂMETRO INTERNO = 1 M, PROFUNDIDADE = 1,45 M, EXCLUINDO TAMPÃO. AF_05/2018</v>
          </cell>
          <cell r="C1660" t="str">
            <v>UN</v>
          </cell>
          <cell r="D1660">
            <v>1147.6400000000001</v>
          </cell>
        </row>
        <row r="1661">
          <cell r="A1661">
            <v>99286</v>
          </cell>
          <cell r="B1661" t="str">
            <v>BASE PARA POÇO DE VISITA RETANGULAR PARA DRENAGEM, EM ALVENARIA COM BLOCOS DE CONCRETO, DIMENSÕES INTERNAS = 1X4 M, PROFUNDIDADE = 1,45 M, EXCLUINDO TAMPÃO. AF_12/2020</v>
          </cell>
          <cell r="C1661" t="str">
            <v>UN</v>
          </cell>
          <cell r="D1661">
            <v>5734.69</v>
          </cell>
        </row>
        <row r="1662">
          <cell r="A1662">
            <v>99287</v>
          </cell>
          <cell r="B1662" t="str">
            <v>BASE PARA POÇO DE VISITA RETANGULAR PARA DRENAGEM, EM ALVENARIA COM BLOCOS DE CONCRETO, DIMENSÕES INTERNAS = 2,5X3 M, PROFUNDIDADE = 1,45 M, EXCLUINDO TAMPÃO. AF_12/2020</v>
          </cell>
          <cell r="C1662" t="str">
            <v>UN</v>
          </cell>
          <cell r="D1662">
            <v>8094.12</v>
          </cell>
        </row>
        <row r="1663">
          <cell r="A1663">
            <v>99288</v>
          </cell>
          <cell r="B1663" t="str">
            <v>ACRÉSCIMO PARA POÇO DE VISITA CIRCULAR PARA DRENAGEM, EM CONCRETO PRÉ-MOLDADO, DIÂMETRO INTERNO = 1 M. AF_12/2020</v>
          </cell>
          <cell r="C1663" t="str">
            <v>M</v>
          </cell>
          <cell r="D1663">
            <v>522.20000000000005</v>
          </cell>
        </row>
        <row r="1664">
          <cell r="A1664">
            <v>99289</v>
          </cell>
          <cell r="B1664" t="str">
            <v>ACRÉSCIMO PARA POÇO DE VISITA RETANGULAR PARA DRENAGEM, EM ALVENARIA COM BLOCOS DE CONCRETO, DIMENSÕES INTERNAS = 1X4 M. AF_12/2020</v>
          </cell>
          <cell r="C1664" t="str">
            <v>M</v>
          </cell>
          <cell r="D1664">
            <v>2230.8000000000002</v>
          </cell>
        </row>
        <row r="1665">
          <cell r="A1665">
            <v>99290</v>
          </cell>
          <cell r="B1665" t="str">
            <v>BASE PARA POÇO DE VISITA RETANGULAR PARA DRENAGEM, EM ALVENARIA COM BLOCOS DE CONCRETO, DIMENSÕES INTERNAS = 1,5X1,5 M, PROFUNDIDADE = 1,45 M, EXCLUINDO TAMPÃO. AF_12/2020</v>
          </cell>
          <cell r="C1665" t="str">
            <v>UN</v>
          </cell>
          <cell r="D1665">
            <v>3449.95</v>
          </cell>
        </row>
        <row r="1666">
          <cell r="A1666">
            <v>99291</v>
          </cell>
          <cell r="B1666" t="str">
            <v>ACRÉSCIMO PARA POÇO DE VISITA RETANGULAR PARA DRENAGEM, EM ALVENARIA COM BLOCOS DE CONCRETO, DIMENSÕES INTERNAS = 1,5X3,5 M. AF_12/2020</v>
          </cell>
          <cell r="C1666" t="str">
            <v>M</v>
          </cell>
          <cell r="D1666">
            <v>2250.13</v>
          </cell>
        </row>
        <row r="1667">
          <cell r="A1667">
            <v>99292</v>
          </cell>
          <cell r="B1667" t="str">
            <v>BASE PARA POÇO DE VISITA CIRCULAR PARA DRENAGEM, EM ALVENARIA COM TIJOLOS CERÂMICOS MACIÇOS, DIÂMETRO INTERNO = 1 M, PROFUNDIDADE = 1,45 M, EXCLUINDO TAMPÃO. AF_12/2020</v>
          </cell>
          <cell r="C1667" t="str">
            <v>UN</v>
          </cell>
          <cell r="D1667">
            <v>2228.83</v>
          </cell>
        </row>
        <row r="1668">
          <cell r="A1668">
            <v>99293</v>
          </cell>
          <cell r="B1668" t="str">
            <v>ACRÉSCIMO PARA POÇO DE VISITA CIRCULAR PARA DRENAGEM, EM ALVENARIA COM TIJOLOS CERÂMICOS MACIÇOS, DIÂMETRO INTERNO = 1 M. AF_12/2020</v>
          </cell>
          <cell r="C1668" t="str">
            <v>M</v>
          </cell>
          <cell r="D1668">
            <v>1220.21</v>
          </cell>
        </row>
        <row r="1669">
          <cell r="A1669">
            <v>99294</v>
          </cell>
          <cell r="B1669" t="str">
            <v>BASE PARA POÇO DE VISITA RETANGULAR PARA DRENAGEM, EM ALVENARIA COM BLOCOS DE CONCRETO, DIMENSÕES INTERNAS = 1,5X4 M, PROFUNDIDADE = 1,45 M, EXCLUINDO TAMPÃO. AF_12/2020</v>
          </cell>
          <cell r="C1669" t="str">
            <v>UN</v>
          </cell>
          <cell r="D1669">
            <v>7097.49</v>
          </cell>
        </row>
        <row r="1670">
          <cell r="A1670">
            <v>99296</v>
          </cell>
          <cell r="B1670" t="str">
            <v>ACRÉSCIMO PARA POÇO DE VISITA RETANGULAR PARA DRENAGEM, EM ALVENARIA COM BLOCOS DE CONCRETO, DIMENSÕES INTERNAS = 2,5X3 M. AF_12/2020</v>
          </cell>
          <cell r="C1670" t="str">
            <v>M</v>
          </cell>
          <cell r="D1670">
            <v>2471.8200000000002</v>
          </cell>
        </row>
        <row r="1671">
          <cell r="A1671">
            <v>99297</v>
          </cell>
          <cell r="B1671" t="str">
            <v>ACRÉSCIMO PARA POÇO DE VISITA RETANGULAR PARA DRENAGEM, EM ALVENARIA COM BLOCOS DE CONCRETO, DIMENSÕES INTERNAS = 1,5X4 M. AF_12/2020</v>
          </cell>
          <cell r="C1671" t="str">
            <v>M</v>
          </cell>
          <cell r="D1671">
            <v>2468.33</v>
          </cell>
        </row>
        <row r="1672">
          <cell r="A1672">
            <v>99298</v>
          </cell>
          <cell r="B1672" t="str">
            <v>BASE PARA POÇO DE VISITA RETANGULAR PARA DRENAGEM, EM ALVENARIA COM BLOCOS DE CONCRETO, DIMENSÕES INTERNAS = 2,5X3,5 M, PROFUNDIDADE = 1,45 M, EXCLUINDO TAMPÃO. AF_12/2020</v>
          </cell>
          <cell r="C1672" t="str">
            <v>UN</v>
          </cell>
          <cell r="D1672">
            <v>9153.2199999999993</v>
          </cell>
        </row>
        <row r="1673">
          <cell r="A1673">
            <v>99299</v>
          </cell>
          <cell r="B1673" t="str">
            <v>ACRÉSCIMO PARA POÇO DE VISITA RETANGULAR PARA DRENAGEM, EM ALVENARIA COM BLOCOS DE CONCRETO, DIMENSÕES INTERNAS = 2,5X3,5 M. AF_12/2020</v>
          </cell>
          <cell r="C1673" t="str">
            <v>M</v>
          </cell>
          <cell r="D1673">
            <v>2673.28</v>
          </cell>
        </row>
        <row r="1674">
          <cell r="A1674">
            <v>99300</v>
          </cell>
          <cell r="B1674" t="str">
            <v>BASE PARA POÇO DE VISITA RETANGULAR PARA DRENAGEM, EM ALVENARIA COM BLOCOS DE CONCRETO, DIMENSÕES INTERNAS = 2,5X4 M, PROFUNDIDADE = 1,45 M, EXCLUINDO TAMPÃO. AF_12/2020</v>
          </cell>
          <cell r="C1674" t="str">
            <v>UN</v>
          </cell>
          <cell r="D1674">
            <v>10212.44</v>
          </cell>
        </row>
        <row r="1675">
          <cell r="A1675">
            <v>99301</v>
          </cell>
          <cell r="B1675" t="str">
            <v>BASE PARA POÇO DE VISITA RETANGULAR PARA DRENAGEM, EM ALVENARIA COM BLOCOS DE CONCRETO, DIMENSÕES INTERNAS = 2X2 M, PROFUNDIDADE = 1,45 M, EXCLUINDO TAMPÃO. AF_12/2020</v>
          </cell>
          <cell r="C1675" t="str">
            <v>UN</v>
          </cell>
          <cell r="D1675">
            <v>5084.6000000000004</v>
          </cell>
        </row>
        <row r="1676">
          <cell r="A1676">
            <v>99302</v>
          </cell>
          <cell r="B1676" t="str">
            <v>ACRÉSCIMO PARA POÇO DE VISITA RETANGULAR PARA DRENAGEM, EM ALVENARIA COM BLOCOS DE CONCRETO, DIMENSÕES INTERNAS = 2,5X4 M. AF_12/2020</v>
          </cell>
          <cell r="C1676" t="str">
            <v>M</v>
          </cell>
          <cell r="D1676">
            <v>2878.25</v>
          </cell>
        </row>
        <row r="1677">
          <cell r="A1677">
            <v>99303</v>
          </cell>
          <cell r="B1677" t="str">
            <v>BASE PARA POÇO DE VISITA RETANGULAR PARA DRENAGEM, EM ALVENARIA COM BLOCOS DE CONCRETO, DIMENSÕES INTERNAS = 3X3 M, PROFUNDIDADE = 1,45 M, EXCLUINDO TAMPÃO. AF_12/2020</v>
          </cell>
          <cell r="C1677" t="str">
            <v>UN</v>
          </cell>
          <cell r="D1677">
            <v>9340.8700000000008</v>
          </cell>
        </row>
        <row r="1678">
          <cell r="A1678">
            <v>99304</v>
          </cell>
          <cell r="B1678" t="str">
            <v>ACRÉSCIMO PARA POÇO DE VISITA RETANGULAR PARA DRENAGEM, EM ALVENARIA COM BLOCOS DE CONCRETO, DIMENSÕES INTERNAS = 3X3 M. AF_12/2020</v>
          </cell>
          <cell r="C1678" t="str">
            <v>M</v>
          </cell>
          <cell r="D1678">
            <v>2676.77</v>
          </cell>
        </row>
        <row r="1679">
          <cell r="A1679">
            <v>99305</v>
          </cell>
          <cell r="B1679" t="str">
            <v>BASE PARA POÇO DE VISITA RETANGULAR PARA DRENAGEM, EM ALVENARIA COM BLOCOS DE CONCRETO, DIMENSÕES INTERNAS = 3X3,5 M, PROFUNDIDADE = 1,45 M, EXCLUINDO TAMPÃO. AF_12/2020</v>
          </cell>
          <cell r="C1679" t="str">
            <v>UN</v>
          </cell>
          <cell r="D1679">
            <v>10557.54</v>
          </cell>
        </row>
        <row r="1680">
          <cell r="A1680">
            <v>99306</v>
          </cell>
          <cell r="B1680" t="str">
            <v>ACRÉSCIMO PARA POÇO DE VISITA RETANGULAR PARA DRENAGEM, EM ALVENARIA COM BLOCOS DE CONCRETO, DIMENSÕES INTERNAS = 3X3,5 M. AF_12/2020</v>
          </cell>
          <cell r="C1680" t="str">
            <v>M</v>
          </cell>
          <cell r="D1680">
            <v>2878.25</v>
          </cell>
        </row>
        <row r="1681">
          <cell r="A1681">
            <v>99307</v>
          </cell>
          <cell r="B1681" t="str">
            <v>ACRÉSCIMO PARA POÇO DE VISITA RETANGULAR PARA DRENAGEM, EM ALVENARIA COM BLOCOS DE CONCRETO, DIMENSÕES INTERNAS = 2X2 M. AF_12/2020</v>
          </cell>
          <cell r="C1681" t="str">
            <v>M</v>
          </cell>
          <cell r="D1681">
            <v>1947.32</v>
          </cell>
        </row>
        <row r="1682">
          <cell r="A1682">
            <v>99308</v>
          </cell>
          <cell r="B1682" t="str">
            <v>BASE PARA POÇO DE VISITA RETANGULAR PARA DRENAGEM, EM ALVENARIA COM BLOCOS DE CONCRETO, DIMENSÕES INTERNAS = 3X4 M, PROFUNDIDADE = 1,45 M, EXCLUINDO TAMPÃO. AF_12/2020</v>
          </cell>
          <cell r="C1682" t="str">
            <v>UN</v>
          </cell>
          <cell r="D1682">
            <v>11770.13</v>
          </cell>
        </row>
        <row r="1683">
          <cell r="A1683">
            <v>99309</v>
          </cell>
          <cell r="B1683" t="str">
            <v>ACRÉSCIMO PARA POÇO DE VISITA RETANGULAR PARA DRENAGEM, EM ALVENARIA COM BLOCOS DE CONCRETO, DIMENSÕES INTERNAS = 3X4 M. AF_12/2020</v>
          </cell>
          <cell r="C1683" t="str">
            <v>M</v>
          </cell>
          <cell r="D1683">
            <v>3083.24</v>
          </cell>
        </row>
        <row r="1684">
          <cell r="A1684">
            <v>99310</v>
          </cell>
          <cell r="B1684" t="str">
            <v>BASE PARA POÇO DE VISITA RETANGULAR PARA DRENAGEM, EM ALVENARIA COM BLOCOS DE CONCRETO, DIMENSÕES INTERNAS = 3,5X3,5 M, PROFUNDIDADE = 1,45 M, EXCLUINDO TAMPÃO. AF_12/2020</v>
          </cell>
          <cell r="C1684" t="str">
            <v>UN</v>
          </cell>
          <cell r="D1684">
            <v>11964.23</v>
          </cell>
        </row>
        <row r="1685">
          <cell r="A1685">
            <v>99311</v>
          </cell>
          <cell r="B1685" t="str">
            <v>ACRÉSCIMO PARA POÇO DE VISITA RETANGULAR PARA DRENAGEM, EM ALVENARIA COM BLOCOS DE CONCRETO, DIMENSÕES INTERNAS = 3,5X3,5 M. AF_12/2020</v>
          </cell>
          <cell r="C1685" t="str">
            <v>M</v>
          </cell>
          <cell r="D1685">
            <v>3083.24</v>
          </cell>
        </row>
        <row r="1686">
          <cell r="A1686">
            <v>99312</v>
          </cell>
          <cell r="B1686" t="str">
            <v>BASE PARA POÇO DE VISITA RETANGULAR PARA DRENAGEM, EM ALVENARIA COM BLOCOS DE CONCRETO, DIMENSÕES INTERNAS = 2X2,5 M, PROFUNDIDADE = 1,45 M, EXCLUINDO TAMPÃO. AF_12/2020</v>
          </cell>
          <cell r="C1686" t="str">
            <v>UN</v>
          </cell>
          <cell r="D1686">
            <v>5961.96</v>
          </cell>
        </row>
        <row r="1687">
          <cell r="A1687">
            <v>99313</v>
          </cell>
          <cell r="B1687" t="str">
            <v>BASE PARA POÇO DE VISITA RETANGULAR PARA DRENAGEM, EM ALVENARIA COM BLOCOS DE CONCRETO, DIMENSÕES INTERNAS = 3,5X4 M, PROFUNDIDADE = 1,45 M, EXCLUINDO TAMPÃO. AF_12/2020</v>
          </cell>
          <cell r="C1687" t="str">
            <v>UN</v>
          </cell>
          <cell r="D1687">
            <v>13335.93</v>
          </cell>
        </row>
        <row r="1688">
          <cell r="A1688">
            <v>99314</v>
          </cell>
          <cell r="B1688" t="str">
            <v>ACRÉSCIMO PARA POÇO DE VISITA RETANGULAR PARA DRENAGEM, EM ALVENARIA COM BLOCOS DE CONCRETO, DIMENSÕES INTERNAS = 3,5X4 M. AF_12/2020</v>
          </cell>
          <cell r="C1688" t="str">
            <v>M</v>
          </cell>
          <cell r="D1688">
            <v>3288.25</v>
          </cell>
        </row>
        <row r="1689">
          <cell r="A1689">
            <v>99315</v>
          </cell>
          <cell r="B1689" t="str">
            <v>BASE PARA POÇO DE VISITA RETANGULAR PARA DRENAGEM, EM ALVENARIA COM BLOCOS DE CONCRETO, DIMENSÕES INTERNAS = 4X4 M, PROFUNDIDADE = 1,45 M, EXCLUINDO TAMPÃO. AF_12/2020</v>
          </cell>
          <cell r="C1689" t="str">
            <v>UN</v>
          </cell>
          <cell r="D1689">
            <v>14897.68</v>
          </cell>
        </row>
        <row r="1690">
          <cell r="A1690">
            <v>99317</v>
          </cell>
          <cell r="B1690" t="str">
            <v>ACRÉSCIMO PARA POÇO DE VISITA RETANGULAR PARA DRENAGEM, EM ALVENARIA COM BLOCOS DE CONCRETO, DIMENSÕES INTERNAS = 2X2,5 M. AF_12/2020</v>
          </cell>
          <cell r="C1690" t="str">
            <v>M</v>
          </cell>
          <cell r="D1690">
            <v>2065.31</v>
          </cell>
        </row>
        <row r="1691">
          <cell r="A1691">
            <v>99318</v>
          </cell>
          <cell r="B1691" t="str">
            <v>CHAMINÉ CIRCULAR PARA POÇO DE VISITA PARA DRENAGEM, EM CONCRETO PRÉ-MOLDADO, DIÂMETRO INTERNO = 0,6 M. AF_12/2020</v>
          </cell>
          <cell r="C1691" t="str">
            <v>M</v>
          </cell>
          <cell r="D1691">
            <v>243.78</v>
          </cell>
        </row>
        <row r="1692">
          <cell r="A1692">
            <v>99319</v>
          </cell>
          <cell r="B1692" t="str">
            <v>CHAMINÉ CIRCULAR PARA POÇO DE VISITA PARA DRENAGEM, EM ALVENARIA COM TIJOLOS CERÂMICOS MACIÇOS, DIÂMETRO INTERNO = 0,6 M. AF_12/2020</v>
          </cell>
          <cell r="C1692" t="str">
            <v>M</v>
          </cell>
          <cell r="D1692">
            <v>796.72</v>
          </cell>
        </row>
        <row r="1693">
          <cell r="A1693">
            <v>99320</v>
          </cell>
          <cell r="B1693" t="str">
            <v>BASE PARA POÇO DE VISITA RETANGULAR PARA DRENAGEM, EM ALVENARIA COM BLOCOS DE CONCRETO, DIMENSÕES INTERNAS = 2X3 M, PROFUNDIDADE = 1,45 M, EXCLUINDO TAMPÃO. AF_12/2020</v>
          </cell>
          <cell r="C1693" t="str">
            <v>UN</v>
          </cell>
          <cell r="D1693">
            <v>6887.97</v>
          </cell>
        </row>
        <row r="1694">
          <cell r="A1694">
            <v>99321</v>
          </cell>
          <cell r="B1694" t="str">
            <v>ACRÉSCIMO PARA POÇO DE VISITA RETANGULAR PARA DRENAGEM, EM ALVENARIA COM BLOCOS DE CONCRETO, DIMENSÕES INTERNAS = 2X3 M. AF_12/2020</v>
          </cell>
          <cell r="C1694" t="str">
            <v>M</v>
          </cell>
          <cell r="D1694">
            <v>2266.86</v>
          </cell>
        </row>
        <row r="1695">
          <cell r="A1695">
            <v>99322</v>
          </cell>
          <cell r="B1695" t="str">
            <v>BASE PARA POÇO DE VISITA RETANGULAR PARA DRENAGEM, EM ALVENARIA COM BLOCOS DE CONCRETO, DIMENSÕES INTERNAS = 2X3,5 M, PROFUNDIDADE = 1,45 M, EXCLUINDO TAMPÃO. AF_12/2020</v>
          </cell>
          <cell r="C1695" t="str">
            <v>UN</v>
          </cell>
          <cell r="D1695">
            <v>7771.41</v>
          </cell>
        </row>
        <row r="1696">
          <cell r="A1696">
            <v>99323</v>
          </cell>
          <cell r="B1696" t="str">
            <v>ACRÉSCIMO PARA POÇO DE VISITA RETANGULAR PARA DRENAGEM, EM ALVENARIA COM BLOCOS DE CONCRETO, DIMENSÕES INTERNAS = 2X3,5 M. AF_12/2020</v>
          </cell>
          <cell r="C1696" t="str">
            <v>M</v>
          </cell>
          <cell r="D1696">
            <v>2468.33</v>
          </cell>
        </row>
        <row r="1697">
          <cell r="A1697">
            <v>99324</v>
          </cell>
          <cell r="B1697" t="str">
            <v>BASE PARA POÇO DE VISITA RETANGULAR PARA DRENAGEM, EM ALVENARIA COM BLOCOS DE CONCRETO, DIMENSÕES INTERNAS = 2X4 M, PROFUNDIDADE = 1,45 M, EXCLUINDO TAMPÃO. AF_12/2020</v>
          </cell>
          <cell r="C1697" t="str">
            <v>UN</v>
          </cell>
          <cell r="D1697">
            <v>8654.89</v>
          </cell>
        </row>
        <row r="1698">
          <cell r="A1698">
            <v>99325</v>
          </cell>
          <cell r="B1698" t="str">
            <v>ACRÉSCIMO PARA POÇO DE VISITA RETANGULAR PARA DRENAGEM, EM ALVENARIA COM BLOCOS DE CONCRETO, DIMENSÕES INTERNAS = 2X4 M. AF_12/2020</v>
          </cell>
          <cell r="C1698" t="str">
            <v>M</v>
          </cell>
          <cell r="D1698">
            <v>2673.28</v>
          </cell>
        </row>
        <row r="1699">
          <cell r="A1699">
            <v>99326</v>
          </cell>
          <cell r="B1699" t="str">
            <v>BASE PARA POÇO DE VISITA RETANGULAR PARA DRENAGEM, EM ALVENARIA COM BLOCOS DE CONCRETO, DIMENSÕES INTERNAS = 2,5X2,5 M, PROFUNDIDADE = 1,45 M, EXCLUINDO TAMPÃO. AF_12/2020</v>
          </cell>
          <cell r="C1699" t="str">
            <v>UN</v>
          </cell>
          <cell r="D1699">
            <v>7034.73</v>
          </cell>
        </row>
        <row r="1700">
          <cell r="A1700">
            <v>99327</v>
          </cell>
          <cell r="B1700" t="str">
            <v>ACRÉSCIMO PARA POÇO DE VISITA RETANGULAR PARA DRENAGEM, EM ALVENARIA COM BLOCOS DE CONCRETO, DIMENSÕES INTERNAS = 4X4 M. AF_12/2020</v>
          </cell>
          <cell r="C1700" t="str">
            <v>M</v>
          </cell>
          <cell r="D1700">
            <v>3459.12</v>
          </cell>
        </row>
        <row r="1701">
          <cell r="A1701">
            <v>101800</v>
          </cell>
          <cell r="B1701" t="str">
            <v>CAIXA COM GRELHA RETANGULAR DE FERRO FUNDIDO, EM ALVENARIA COM TIJOLOS CERÂMICOS MACIÇOS, DIMENSÕES INTERNAS: 0,30 X 1,00 X 1,00. AF_12/2020</v>
          </cell>
          <cell r="C1701" t="str">
            <v>UN</v>
          </cell>
          <cell r="D1701">
            <v>1353.8</v>
          </cell>
        </row>
        <row r="1702">
          <cell r="A1702">
            <v>101801</v>
          </cell>
          <cell r="B1702" t="str">
            <v>CAIXA COM GRELHA RETANGULAR DE FERRO FUNDIDO, EM ALVENARIA COM BLOCOS DE CONCRETO, DIMENSÕES INTERNAS: 0,30 X 1,00 X 1,00. AF_12/2020</v>
          </cell>
          <cell r="C1702" t="str">
            <v>UN</v>
          </cell>
          <cell r="D1702">
            <v>1025.17</v>
          </cell>
        </row>
        <row r="1703">
          <cell r="A1703">
            <v>101806</v>
          </cell>
          <cell r="B1703" t="str">
            <v>CAIXA ENTERRADA DISTRIBUIDORA DE VAZÃO (SUMIDOUROS MÚLTIPLOS), RETANGULAR, EM ALVENARIA COM TIJOLOS MACIÇOS, DIMENSÕES INTERNAS: 0,60 X 0,60 X 0,50 M. AF_12/2020</v>
          </cell>
          <cell r="C1703" t="str">
            <v>UN</v>
          </cell>
          <cell r="D1703">
            <v>478.07</v>
          </cell>
        </row>
        <row r="1704">
          <cell r="A1704">
            <v>101807</v>
          </cell>
          <cell r="B1704" t="str">
            <v>CAIXA ENTERRADA DISTRIBUIDORA DE VAZÃO (SUMIDOUROS MÚLTIPLOS), RETANGULAR, EM ALVENARIA COM BLOCOS DE CONCRETO, DIMENSÕES INTERNAS: 0,60 X 0,60 X 0,50 M. AF_12/2020</v>
          </cell>
          <cell r="C1704" t="str">
            <v>UN</v>
          </cell>
          <cell r="D1704">
            <v>414.08</v>
          </cell>
        </row>
        <row r="1705">
          <cell r="A1705">
            <v>101808</v>
          </cell>
          <cell r="B1705" t="str">
            <v>CAIXA ENTERRADA DISTRIBUIDORA DE VAZÃO (SUMIDOUROS MÚLTIPLOS), RETANGULAR, EM CONCRETO PRÉ-MOLDADO, DIMENSÕES INTERNAS: 0,60 X 0,60 X 0,50 M. AF_12/2020</v>
          </cell>
          <cell r="C1705" t="str">
            <v>UN</v>
          </cell>
          <cell r="D1705">
            <v>442.75</v>
          </cell>
        </row>
        <row r="1706">
          <cell r="A1706">
            <v>101809</v>
          </cell>
          <cell r="B1706" t="str">
            <v>BASE PARA POCO DE VISITA RETANGULAR PARA ESGOTO E DRENAGEM, EM CONCRETO ESTRUTURAL, DIMENSÕES INTERNAS DE 90X150 M, PROFUNDIDADE DE 1,25 M, EXCLUINDO TAMPÃO. AF_12/2020</v>
          </cell>
          <cell r="C1706" t="str">
            <v>UN</v>
          </cell>
          <cell r="D1706">
            <v>2597.83</v>
          </cell>
        </row>
        <row r="1707">
          <cell r="A1707">
            <v>102139</v>
          </cell>
          <cell r="B1707" t="str">
            <v>BASE PARA POÇO DE VISITA CIRCULAR PARA  ESGOTO, EM CONCRETO PRÉ-MOLDADO, DIÂMETRO INTERNO = 1,2 M, PROFUNDIDADE = 1,45 M, EXCLUINDO TAMPÃO. AF_12/2020</v>
          </cell>
          <cell r="C1707" t="str">
            <v>UN</v>
          </cell>
          <cell r="D1707">
            <v>1484.92</v>
          </cell>
        </row>
        <row r="1708">
          <cell r="A1708">
            <v>102141</v>
          </cell>
          <cell r="B1708" t="str">
            <v>BASE PARA POÇO DE VISITA CIRCULAR PARA  ESGOTO, EM CONCRETO PRÉ-MOLDADO, DIÂMETRO INTERNO = 1,5 M, PROFUNDIDADE = 1,45 M, EXCLUINDO TAMPÃO. AF_12/2020</v>
          </cell>
          <cell r="C1708" t="str">
            <v>UN</v>
          </cell>
          <cell r="D1708">
            <v>2363.39</v>
          </cell>
        </row>
        <row r="1709">
          <cell r="A1709">
            <v>102142</v>
          </cell>
          <cell r="B1709" t="str">
            <v>BASE PARA POÇO DE VISITA CIRCULAR PARA DRENAGEM, EM CONCRETO PRÉ-MOLDADO, DIÂMETRO INTERNO = 1,5 M, PROFUNDIDADE = 1,45 M, EXCLUINDO TAMPÃO. AF_12/2020</v>
          </cell>
          <cell r="C1709" t="str">
            <v>UN</v>
          </cell>
          <cell r="D1709">
            <v>2327.4</v>
          </cell>
        </row>
        <row r="1710">
          <cell r="A1710">
            <v>102457</v>
          </cell>
          <cell r="B1710" t="str">
            <v>BASE PARA POÇO DE VISITA CIRCULAR PARA DRENAGEM, EM CONCRETO PRÉ-MOLDADO, DIÂMETRO INTERNO = 1,2 M, PROFUNDIDADE = 1,45 M, EXCLUINDO TAMPÃO. AF_05/2021</v>
          </cell>
          <cell r="C1710" t="str">
            <v>UN</v>
          </cell>
          <cell r="D1710">
            <v>1463.58</v>
          </cell>
        </row>
        <row r="1711">
          <cell r="A1711">
            <v>94263</v>
          </cell>
          <cell r="B1711" t="str">
            <v>GUIA (MEIO-FIO) CONCRETO, MOLDADA  IN LOCO  EM TRECHO RETO COM EXTRUSORA, 13 CM BASE X 22 CM ALTURA. AF_06/2016</v>
          </cell>
          <cell r="C1711" t="str">
            <v>M</v>
          </cell>
          <cell r="D1711">
            <v>28.75</v>
          </cell>
        </row>
        <row r="1712">
          <cell r="A1712">
            <v>94264</v>
          </cell>
          <cell r="B1712" t="str">
            <v>GUIA (MEIO-FIO) CONCRETO, MOLDADA  IN LOCO  EM TRECHO CURVO COM EXTRUSORA, 13 CM BASE X 22 CM ALTURA. AF_06/2016</v>
          </cell>
          <cell r="C1712" t="str">
            <v>M</v>
          </cell>
          <cell r="D1712">
            <v>32.43</v>
          </cell>
        </row>
        <row r="1713">
          <cell r="A1713">
            <v>94265</v>
          </cell>
          <cell r="B1713" t="str">
            <v>GUIA (MEIO-FIO) CONCRETO, MOLDADA  IN LOCO  EM TRECHO RETO COM EXTRUSORA, 15 CM BASE X 30 CM ALTURA. AF_06/2016</v>
          </cell>
          <cell r="C1713" t="str">
            <v>M</v>
          </cell>
          <cell r="D1713">
            <v>36.61</v>
          </cell>
        </row>
        <row r="1714">
          <cell r="A1714">
            <v>94266</v>
          </cell>
          <cell r="B1714" t="str">
            <v>GUIA (MEIO-FIO) CONCRETO, MOLDADA  IN LOCO  EM TRECHO CURVO COM EXTRUSORA, 15 CM BASE X 30 CM ALTURA. AF_06/2016</v>
          </cell>
          <cell r="C1714" t="str">
            <v>M</v>
          </cell>
          <cell r="D1714">
            <v>40.799999999999997</v>
          </cell>
        </row>
        <row r="1715">
          <cell r="A1715">
            <v>94267</v>
          </cell>
          <cell r="B1715" t="str">
            <v>GUIA (MEIO-FIO) E SARJETA CONJUGADOS DE CONCRETO, MOLDADA  IN LOCO  EM TRECHO RETO COM EXTRUSORA, 45 CM BASE (15 CM BASE DA GUIA + 30 CM BASE DA SARJETA) X 22 CM ALTURA. AF_06/2016</v>
          </cell>
          <cell r="C1715" t="str">
            <v>M</v>
          </cell>
          <cell r="D1715">
            <v>42.86</v>
          </cell>
        </row>
        <row r="1716">
          <cell r="A1716">
            <v>94268</v>
          </cell>
          <cell r="B1716" t="str">
            <v>GUIA (MEIO-FIO) E SARJETA CONJUGADOS DE CONCRETO, MOLDADA  IN LOCO  EM TRECHO CURVO COM EXTRUSORA, 45 CM BASE (15 CM BASE DA GUIA + 30 CM BASE DA SARJETA) X 22 CM ALTURA. AF_06/2016</v>
          </cell>
          <cell r="C1716" t="str">
            <v>M</v>
          </cell>
          <cell r="D1716">
            <v>47.5</v>
          </cell>
        </row>
        <row r="1717">
          <cell r="A1717">
            <v>94269</v>
          </cell>
          <cell r="B1717" t="str">
            <v>GUIA (MEIO-FIO) E SARJETA CONJUGADOS DE CONCRETO, MOLDADA  IN LOCO  EM TRECHO RETO COM EXTRUSORA, 60 CM BASE (15 CM BASE DA GUIA + 45 CM BASE DA SARJETA) X 26 CM ALTURA. AF_06/2016</v>
          </cell>
          <cell r="C1717" t="str">
            <v>M</v>
          </cell>
          <cell r="D1717">
            <v>60.11</v>
          </cell>
        </row>
        <row r="1718">
          <cell r="A1718">
            <v>94270</v>
          </cell>
          <cell r="B1718" t="str">
            <v>GUIA (MEIO-FIO) E SARJETA CONJUGADOS DE CONCRETO, MOLDADA IN LOCO  EM TRECHO CURVO COM EXTRUSORA, 60 CM BASE (15 CM BASE DA GUIA + 45 CM BASE DA SARJETA) X 26 CM ALTURA. AF_06/2016</v>
          </cell>
          <cell r="C1718" t="str">
            <v>M</v>
          </cell>
          <cell r="D1718">
            <v>66.56</v>
          </cell>
        </row>
        <row r="1719">
          <cell r="A1719">
            <v>94271</v>
          </cell>
          <cell r="B1719" t="str">
            <v>GUIA (MEIO-FIO) E SARJETA CONJUGADOS DE CONCRETO, MOLDADA  IN LOCO  EM TRECHO RETO COM EXTRUSORA, 65 CM BASE (15 CM BASE DA GUIA + 50 CM BASE DA SARJETA) X 26 CM ALTURA. AF_06/2016</v>
          </cell>
          <cell r="C1719" t="str">
            <v>M</v>
          </cell>
          <cell r="D1719">
            <v>73.27</v>
          </cell>
        </row>
        <row r="1720">
          <cell r="A1720">
            <v>94272</v>
          </cell>
          <cell r="B1720" t="str">
            <v>GUIA (MEIO-FIO) E SARJETA CONJUGADOS DE CONCRETO, MOLDADA  IN LOCO  EM TRECHO CURVO COM EXTRUSORA, 65 CM BASE (15 CM BASE DA GUIA + 50 CM BASE DA SARJETA) X 26 CM ALTURA. AF_06/2016</v>
          </cell>
          <cell r="C1720" t="str">
            <v>M</v>
          </cell>
          <cell r="D1720">
            <v>81.87</v>
          </cell>
        </row>
        <row r="1721">
          <cell r="A1721">
            <v>94273</v>
          </cell>
          <cell r="B1721" t="str">
            <v>ASSENTAMENTO DE GUIA (MEIO-FIO) EM TRECHO RETO, CONFECCIONADA EM CONCRETO PRÉ-FABRICADO, DIMENSÕES 100X15X13X30 CM (COMPRIMENTO X BASE INFERIOR X BASE SUPERIOR X ALTURA), PARA VIAS URBANAS (USO VIÁRIO). AF_06/2016</v>
          </cell>
          <cell r="C1721" t="str">
            <v>M</v>
          </cell>
          <cell r="D1721">
            <v>45.21</v>
          </cell>
        </row>
        <row r="1722">
          <cell r="A1722">
            <v>94274</v>
          </cell>
          <cell r="B1722" t="str">
            <v>ASSENTAMENTO DE GUIA (MEIO-FIO) EM TRECHO CURVO, CONFECCIONADA EM CONCRETO PRÉ-FABRICADO, DIMENSÕES 100X15X13X30 CM (COMPRIMENTO X BASE INFERIOR X BASE SUPERIOR X ALTURA), PARA VIAS URBANAS (USO VIÁRIO). AF_06/2016</v>
          </cell>
          <cell r="C1722" t="str">
            <v>M</v>
          </cell>
          <cell r="D1722">
            <v>49.24</v>
          </cell>
        </row>
        <row r="1723">
          <cell r="A1723">
            <v>94275</v>
          </cell>
          <cell r="B1723" t="str">
            <v>ASSENTAMENTO DE GUIA (MEIO-FIO) EM TRECHO RETO, CONFECCIONADA EM CONCRETO PRÉ-FABRICADO, DIMENSÕES 100X15X13X20 CM (COMPRIMENTO X BASE INFERIOR X BASE SUPERIOR X ALTURA), PARA URBANIZAÇÃO INTERNA DE EMPREENDIMENTOS. AF_06/2016_P</v>
          </cell>
          <cell r="C1723" t="str">
            <v>M</v>
          </cell>
          <cell r="D1723">
            <v>43.15</v>
          </cell>
        </row>
        <row r="1724">
          <cell r="A1724">
            <v>94276</v>
          </cell>
          <cell r="B1724" t="str">
            <v>ASSENTAMENTO DE GUIA (MEIO-FIO) EM TRECHO CURVO, CONFECCIONADA EM CONCRETO PRÉ-FABRICADO, DIMENSÕES 100X15X13X20 CM (COMPRIMENTO X BASE INFERIOR X BASE SUPERIOR X ALTURA), PARA URBANIZAÇÃO INTERNA DE EMPREENDIMENTOS. AF_06/2016_P</v>
          </cell>
          <cell r="C1724" t="str">
            <v>M</v>
          </cell>
          <cell r="D1724">
            <v>47.18</v>
          </cell>
        </row>
        <row r="1725">
          <cell r="A1725">
            <v>94277</v>
          </cell>
          <cell r="B1725" t="str">
            <v>ASSENTAMENTO DE GUIA (MEIO-FIO) EM TRECHO RETO, CONFECCIONADA EM CONCRETO PRÉ-FABRICADO, DIMENSÕES 80X08X08X25 CM (COMPRIMENTO X BASE INFERIOR X BASE SUPERIOR X ALTURA), PARA URBANIZAÇÃO INTERNA DE EMPREENDIMENTOS. AF_06/2016</v>
          </cell>
          <cell r="C1725" t="str">
            <v>M</v>
          </cell>
          <cell r="D1725">
            <v>36.049999999999997</v>
          </cell>
        </row>
        <row r="1726">
          <cell r="A1726">
            <v>94278</v>
          </cell>
          <cell r="B1726" t="str">
            <v>ASSENTAMENTO DE GUIA (MEIO-FIO) EM TRECHO CURVO, CONFECCIONADA EM CONCRETO PRÉ-FABRICADO, DIMENSÕES 80X08X08X25 CM (COMPRIMENTO X BASE INFERIOR X BASE SUPERIOR X ALTURA), PARA URBANIZAÇÃO INTERNA DE EMPREENDIMENTOS. AF_06/2016</v>
          </cell>
          <cell r="C1726" t="str">
            <v>M</v>
          </cell>
          <cell r="D1726">
            <v>40.08</v>
          </cell>
        </row>
        <row r="1727">
          <cell r="A1727">
            <v>94279</v>
          </cell>
          <cell r="B1727" t="str">
            <v>ASSENTAMENTO DE GUIA (MEIO-FIO) EM TRECHO RETO, CONFECCIONADA EM CONCRETO PRÉ-FABRICADO, DIMENSÕES 39X6,5X6,5X19 CM (COMPRIMENTO X BASE INFERIOR X BASE SUPERIOR X ALTURA), PARA DELIMITAÇÃO DE JARDINS, PRAÇAS OU PASSEIOS. AF_05/2016</v>
          </cell>
          <cell r="C1727" t="str">
            <v>M</v>
          </cell>
          <cell r="D1727">
            <v>41.08</v>
          </cell>
        </row>
        <row r="1728">
          <cell r="A1728">
            <v>94280</v>
          </cell>
          <cell r="B1728" t="str">
            <v>ASSENTAMENTO DE GUIA (MEIO-FIO) EM TRECHO CURVO, CONFECCIONADA EM CONCRETO PRÉ-FABRICADO, DIMENSÕES 39X6,5X6,5X19 CM (COMPRIMENTO X BASE INFERIOR X BASE SUPERIOR X ALTURA), PARA DELIMITAÇÃO DE JARDINS, PRAÇAS OU PASSEIOS. AF_05/2016</v>
          </cell>
          <cell r="C1728" t="str">
            <v>M</v>
          </cell>
          <cell r="D1728">
            <v>45.11</v>
          </cell>
        </row>
        <row r="1729">
          <cell r="A1729">
            <v>94281</v>
          </cell>
          <cell r="B1729" t="str">
            <v>EXECUÇÃO DE SARJETA DE CONCRETO USINADO, MOLDADA  IN LOCO  EM TRECHO RETO, 30 CM BASE X 15 CM ALTURA. AF_06/2016</v>
          </cell>
          <cell r="C1729" t="str">
            <v>M</v>
          </cell>
          <cell r="D1729">
            <v>45.83</v>
          </cell>
        </row>
        <row r="1730">
          <cell r="A1730">
            <v>94282</v>
          </cell>
          <cell r="B1730" t="str">
            <v>EXECUÇÃO DE SARJETA DE CONCRETO USINADO, MOLDADA  IN LOCO  EM TRECHO CURVO, 30 CM BASE X 15 CM ALTURA. AF_06/2016</v>
          </cell>
          <cell r="C1730" t="str">
            <v>M</v>
          </cell>
          <cell r="D1730">
            <v>58.1</v>
          </cell>
        </row>
        <row r="1731">
          <cell r="A1731">
            <v>94283</v>
          </cell>
          <cell r="B1731" t="str">
            <v>EXECUÇÃO DE SARJETA DE CONCRETO USINADO, MOLDADA  IN LOCO  EM TRECHO RETO, 45 CM BASE X 15 CM ALTURA. AF_06/2016</v>
          </cell>
          <cell r="C1731" t="str">
            <v>M</v>
          </cell>
          <cell r="D1731">
            <v>57.43</v>
          </cell>
        </row>
        <row r="1732">
          <cell r="A1732">
            <v>94284</v>
          </cell>
          <cell r="B1732" t="str">
            <v>EXECUÇÃO DE SARJETA DE CONCRETO USINADO, MOLDADA  IN LOCO  EM TRECHO CURVO, 45 CM BASE X 15 CM ALTURA. AF_06/2016</v>
          </cell>
          <cell r="C1732" t="str">
            <v>M</v>
          </cell>
          <cell r="D1732">
            <v>69.709999999999994</v>
          </cell>
        </row>
        <row r="1733">
          <cell r="A1733">
            <v>94285</v>
          </cell>
          <cell r="B1733" t="str">
            <v>EXECUÇÃO DE SARJETA DE CONCRETO USINADO, MOLDADA  IN LOCO  EM TRECHO RETO, 60 CM BASE X 15 CM ALTURA. AF_06/2016</v>
          </cell>
          <cell r="C1733" t="str">
            <v>M</v>
          </cell>
          <cell r="D1733">
            <v>68.459999999999994</v>
          </cell>
        </row>
        <row r="1734">
          <cell r="A1734">
            <v>94286</v>
          </cell>
          <cell r="B1734" t="str">
            <v>EXECUÇÃO DE SARJETA DE CONCRETO USINADO, MOLDADA  IN LOCO  EM TRECHO CURVO, 60 CM BASE X 15 CM ALTURA. AF_06/2016</v>
          </cell>
          <cell r="C1734" t="str">
            <v>M</v>
          </cell>
          <cell r="D1734">
            <v>80.72</v>
          </cell>
        </row>
        <row r="1735">
          <cell r="A1735">
            <v>94287</v>
          </cell>
          <cell r="B1735" t="str">
            <v>EXECUÇÃO DE SARJETA DE CONCRETO USINADO, MOLDADA  IN LOCO  EM TRECHO RETO, 30 CM BASE X 10 CM ALTURA. AF_06/2016</v>
          </cell>
          <cell r="C1735" t="str">
            <v>M</v>
          </cell>
          <cell r="D1735">
            <v>36.35</v>
          </cell>
        </row>
        <row r="1736">
          <cell r="A1736">
            <v>94288</v>
          </cell>
          <cell r="B1736" t="str">
            <v>EXECUÇÃO DE SARJETA DE CONCRETO USINADO, MOLDADA  IN LOCO  EM TRECHO CURVO, 30 CM BASE X 10 CM ALTURA. AF_06/2016</v>
          </cell>
          <cell r="C1736" t="str">
            <v>M</v>
          </cell>
          <cell r="D1736">
            <v>47.09</v>
          </cell>
        </row>
        <row r="1737">
          <cell r="A1737">
            <v>94289</v>
          </cell>
          <cell r="B1737" t="str">
            <v>EXECUÇÃO DE SARJETA DE CONCRETO USINADO, MOLDADA  IN LOCO  EM TRECHO RETO, 45 CM BASE X 10 CM ALTURA. AF_06/2016</v>
          </cell>
          <cell r="C1737" t="str">
            <v>M</v>
          </cell>
          <cell r="D1737">
            <v>44.77</v>
          </cell>
        </row>
        <row r="1738">
          <cell r="A1738">
            <v>94290</v>
          </cell>
          <cell r="B1738" t="str">
            <v>EXECUÇÃO DE SARJETA DE CONCRETO USINADO, MOLDADA  IN LOCO  EM TRECHO CURVO, 45 CM BASE X 10 CM ALTURA. AF_06/2016</v>
          </cell>
          <cell r="C1738" t="str">
            <v>M</v>
          </cell>
          <cell r="D1738">
            <v>55.5</v>
          </cell>
        </row>
        <row r="1739">
          <cell r="A1739">
            <v>94291</v>
          </cell>
          <cell r="B1739" t="str">
            <v>EXECUÇÃO DE SARJETA DE CONCRETO USINADO, MOLDADA  IN LOCO  EM TRECHO RETO, 60 CM BASE X 10 CM ALTURA. AF_06/2016</v>
          </cell>
          <cell r="C1739" t="str">
            <v>M</v>
          </cell>
          <cell r="D1739">
            <v>52.64</v>
          </cell>
        </row>
        <row r="1740">
          <cell r="A1740">
            <v>94292</v>
          </cell>
          <cell r="B1740" t="str">
            <v>EXECUÇÃO DE SARJETA DE CONCRETO USINADO, MOLDADA  IN LOCO  EM TRECHO CURVO, 60 CM BASE X 10 CM ALTURA. AF_06/2016</v>
          </cell>
          <cell r="C1740" t="str">
            <v>M</v>
          </cell>
          <cell r="D1740">
            <v>63.37</v>
          </cell>
        </row>
        <row r="1741">
          <cell r="A1741">
            <v>94293</v>
          </cell>
          <cell r="B1741" t="str">
            <v>EXECUÇÃO DE SARJETÃO DE CONCRETO USINADO, MOLDADA  IN LOCO  EM TRECHO RETO, 100 CM BASE X 20 CM ALTURA. AF_06/2016</v>
          </cell>
          <cell r="C1741" t="str">
            <v>M</v>
          </cell>
          <cell r="D1741">
            <v>133.61000000000001</v>
          </cell>
        </row>
        <row r="1742">
          <cell r="A1742">
            <v>94294</v>
          </cell>
          <cell r="B1742" t="str">
            <v>EXECUÇÃO DE ESCORAS DE CONCRETO PARA CONTENÇÃO DE GUIAS PRÉ-FABRICADAS. AF_06/2016</v>
          </cell>
          <cell r="C1742" t="str">
            <v>M</v>
          </cell>
          <cell r="D1742">
            <v>7.27</v>
          </cell>
        </row>
        <row r="1743">
          <cell r="A1743">
            <v>102727</v>
          </cell>
          <cell r="B1743" t="str">
            <v>FABRICAÇÃO, MONTAGEM E DESMONTAGEM DE FÔRMA PARA BOCA PARA BUEIRO, EM CHAPA DE MADEIRA COMPENSADA RESINADA, E = 17 MM, 2 UTILIZAÇÕES. AF_07/2021</v>
          </cell>
          <cell r="C1743" t="str">
            <v>M2</v>
          </cell>
          <cell r="D1743">
            <v>89.23</v>
          </cell>
        </row>
        <row r="1744">
          <cell r="A1744">
            <v>102728</v>
          </cell>
          <cell r="B1744" t="str">
            <v>ARMAÇÃO DE MURO ALA E MURO TESTA UTILIZANDO AÇO CA-50 DE 6,3 MM - MONTAGEM. AF_07/2021</v>
          </cell>
          <cell r="C1744" t="str">
            <v>KG</v>
          </cell>
          <cell r="D1744">
            <v>16.52</v>
          </cell>
        </row>
        <row r="1745">
          <cell r="A1745">
            <v>102729</v>
          </cell>
          <cell r="B1745" t="str">
            <v>ARMAÇÃO DE MURO ALA E MURO TESTA UTILIZANDO AÇO CA-50 DE 8 MM - MONTAGEM. AF_07/2021</v>
          </cell>
          <cell r="C1745" t="str">
            <v>KG</v>
          </cell>
          <cell r="D1745">
            <v>15.63</v>
          </cell>
        </row>
        <row r="1746">
          <cell r="A1746">
            <v>102730</v>
          </cell>
          <cell r="B1746" t="str">
            <v>ARMAÇÃO DE MURO ALA E MURO TESTA UTILIZANDO AÇO CA-50 DE 10 MM - MONTAGEM. AF_07/2021</v>
          </cell>
          <cell r="C1746" t="str">
            <v>KG</v>
          </cell>
          <cell r="D1746">
            <v>14.02</v>
          </cell>
        </row>
        <row r="1747">
          <cell r="A1747">
            <v>102731</v>
          </cell>
          <cell r="B1747" t="str">
            <v>ARMAÇÃO DE MURO ALA E MURO TESTA UTILIZANDO AÇO CA-50 DE 12,5 MM - MONTAGEM. AF_07/2021</v>
          </cell>
          <cell r="C1747" t="str">
            <v>KG</v>
          </cell>
          <cell r="D1747">
            <v>11.83</v>
          </cell>
        </row>
        <row r="1748">
          <cell r="A1748">
            <v>102732</v>
          </cell>
          <cell r="B1748" t="str">
            <v>ARMAÇÃO DE MURO ALA E MURO TESTA UTILIZANDO AÇO CA-50 DE 16 MM - MONTAGEM. AF_07/2021</v>
          </cell>
          <cell r="C1748" t="str">
            <v>KG</v>
          </cell>
          <cell r="D1748">
            <v>11.28</v>
          </cell>
        </row>
        <row r="1749">
          <cell r="A1749">
            <v>102733</v>
          </cell>
          <cell r="B1749" t="str">
            <v>ARMAÇÃO DE MURO ALA E MURO TESTA UTILIZANDO AÇO CA-50 DE 20 MM - MONTAGEM. AF_07/2021</v>
          </cell>
          <cell r="C1749" t="str">
            <v>KG</v>
          </cell>
          <cell r="D1749">
            <v>12.69</v>
          </cell>
        </row>
        <row r="1750">
          <cell r="A1750">
            <v>102734</v>
          </cell>
          <cell r="B1750" t="str">
            <v>ARMAÇÃO DE SOLEIRA UTILIZANDO AÇO CA-50 DE 6,3 MM - MONTAGEM. AF_07/2021</v>
          </cell>
          <cell r="C1750" t="str">
            <v>KG</v>
          </cell>
          <cell r="D1750">
            <v>15.44</v>
          </cell>
        </row>
        <row r="1751">
          <cell r="A1751">
            <v>102735</v>
          </cell>
          <cell r="B1751" t="str">
            <v>ARMAÇÃO DE SOLEIRA UTILIZANDO AÇO CA-50 DE 8 MM - MONTAGEM. AF_07/2021</v>
          </cell>
          <cell r="C1751" t="str">
            <v>KG</v>
          </cell>
          <cell r="D1751">
            <v>14.75</v>
          </cell>
        </row>
        <row r="1752">
          <cell r="A1752">
            <v>102736</v>
          </cell>
          <cell r="B1752" t="str">
            <v>CONCRETAGEM DE BOCA PARA BUEIRO, FCK = 20 MPA, COM USO DE BOMBA - LANÇAMENTO, ADENSAMENTO E ACABAMENTO. AF_07/2021</v>
          </cell>
          <cell r="C1752" t="str">
            <v>M3</v>
          </cell>
          <cell r="D1752">
            <v>435.56</v>
          </cell>
        </row>
        <row r="1753">
          <cell r="A1753">
            <v>102737</v>
          </cell>
          <cell r="B1753" t="str">
            <v>BOCA PARA BUEIRO SIMPLES TUBULAR D = 40 CM EM CONCRETO, ALAS COM ESCONSIDADE DE 0°, INCLUINDO FÔRMAS E MATERIAIS. AF_07/2021</v>
          </cell>
          <cell r="C1753" t="str">
            <v>UN</v>
          </cell>
          <cell r="D1753">
            <v>999.64</v>
          </cell>
        </row>
        <row r="1754">
          <cell r="A1754">
            <v>102738</v>
          </cell>
          <cell r="B1754" t="str">
            <v>BOCA PARA BUEIRO SIMPLES TUBULAR D = 60 CM EM CONCRETO, ALAS COM ESCONSIDADE DE 0°, INCLUINDO FÔRMAS E MATERIAIS. AF_07/2021</v>
          </cell>
          <cell r="C1754" t="str">
            <v>UN</v>
          </cell>
          <cell r="D1754">
            <v>2052.3000000000002</v>
          </cell>
        </row>
        <row r="1755">
          <cell r="A1755">
            <v>102739</v>
          </cell>
          <cell r="B1755" t="str">
            <v>BOCA PARA BUEIRO SIMPLES TUBULAR D = 80 CM EM CONCRETO, ALAS COM ESCONSIDADE DE 0°, INCLUINDO FÔRMAS E MATERIAIS. AF_07/2021</v>
          </cell>
          <cell r="C1755" t="str">
            <v>UN</v>
          </cell>
          <cell r="D1755">
            <v>3446.21</v>
          </cell>
        </row>
        <row r="1756">
          <cell r="A1756">
            <v>102740</v>
          </cell>
          <cell r="B1756" t="str">
            <v>BOCA PARA BUEIRO SIMPLES TUBULAR D = 100 CM EM CONCRETO, ALAS COM ESCONSIDADE DE 0°, INCLUINDO FÔRMAS E MATERIAIS. AF_07/2021</v>
          </cell>
          <cell r="C1756" t="str">
            <v>UN</v>
          </cell>
          <cell r="D1756">
            <v>5175.34</v>
          </cell>
        </row>
        <row r="1757">
          <cell r="A1757">
            <v>102741</v>
          </cell>
          <cell r="B1757" t="str">
            <v>BOCA PARA BUEIRO SIMPLES TUBULAR D = 120 CM EM CONCRETO, ALAS COM ESCONSIDADE DE 0°, INCLUINDO FÔRMAS E MATERIAIS. AF_07/2021</v>
          </cell>
          <cell r="C1757" t="str">
            <v>UN</v>
          </cell>
          <cell r="D1757">
            <v>7275.15</v>
          </cell>
        </row>
        <row r="1758">
          <cell r="A1758">
            <v>102742</v>
          </cell>
          <cell r="B1758" t="str">
            <v>BOCA PARA BUEIRO SIMPLES TUBULAR D = 150 CM EM CONCRETO, ALAS COM ESCONSIDADE DE 0°, INCLUINDO FÔRMAS E MATERIAIS. AF_07/2021</v>
          </cell>
          <cell r="C1758" t="str">
            <v>UN</v>
          </cell>
          <cell r="D1758">
            <v>12613.81</v>
          </cell>
        </row>
        <row r="1759">
          <cell r="A1759">
            <v>102743</v>
          </cell>
          <cell r="B1759" t="str">
            <v>BOCA PARA BUEIRO DUPLO TUBULAR D = 80 CM EM CONCRETO, ALAS COM ESCONSIDADE DE 0°, INCLUINDO FÔRMAS E MATERIAIS. AF_07/2021</v>
          </cell>
          <cell r="C1759" t="str">
            <v>UN</v>
          </cell>
          <cell r="D1759">
            <v>4160.83</v>
          </cell>
        </row>
        <row r="1760">
          <cell r="A1760">
            <v>102744</v>
          </cell>
          <cell r="B1760" t="str">
            <v>BOCA PARA BUEIRO DUPLO TUBULAR D = 100 CM EM CONCRETO, ALAS COM ESCONSIDADE DE 0°, INCLUINDO FÔRMAS E MATERIAIS. AF_07/2021</v>
          </cell>
          <cell r="C1760" t="str">
            <v>UN</v>
          </cell>
          <cell r="D1760">
            <v>6246.8</v>
          </cell>
        </row>
        <row r="1761">
          <cell r="A1761">
            <v>102745</v>
          </cell>
          <cell r="B1761" t="str">
            <v>BOCA PARA BUEIRO DUPLO TUBULAR D = 120 CM EM CONCRETO, ALAS COM ESCONSIDADE DE 0°, INCLUINDO FÔRMAS E MATERIAIS. AF_07/2021</v>
          </cell>
          <cell r="C1761" t="str">
            <v>UN</v>
          </cell>
          <cell r="D1761">
            <v>8795.39</v>
          </cell>
        </row>
        <row r="1762">
          <cell r="A1762">
            <v>102746</v>
          </cell>
          <cell r="B1762" t="str">
            <v>BOCA PARA BUEIRO DUPLO TUBULAR D = 150 CM EM CONCRETO, ALAS COM ESCONSIDADE DE 0°, INCLUINDO FÔRMAS E MATERIAIS. AF_07/2021</v>
          </cell>
          <cell r="C1762" t="str">
            <v>UN</v>
          </cell>
          <cell r="D1762">
            <v>15269</v>
          </cell>
        </row>
        <row r="1763">
          <cell r="A1763">
            <v>102747</v>
          </cell>
          <cell r="B1763" t="str">
            <v>BOCA PARA BUEIRO TRIPLO TUBULAR D = 100 CM EM CONCRETO, ALAS COM ESCONSIDADE DE 0°, INCLUINDO FÔRMAS E MATERIAIS. AF_07/2021</v>
          </cell>
          <cell r="C1763" t="str">
            <v>UN</v>
          </cell>
          <cell r="D1763">
            <v>7746.98</v>
          </cell>
        </row>
        <row r="1764">
          <cell r="A1764">
            <v>102748</v>
          </cell>
          <cell r="B1764" t="str">
            <v>BOCA PARA BUEIRO TRIPLO TUBULAR D = 120 CM EM CONCRETO, ALAS COM ESCONSIDADE DE 0°, INCLUINDO FÔRMAS E MATERIAIS. AF_07/2021</v>
          </cell>
          <cell r="C1764" t="str">
            <v>UN</v>
          </cell>
          <cell r="D1764">
            <v>10860.12</v>
          </cell>
        </row>
        <row r="1765">
          <cell r="A1765">
            <v>102749</v>
          </cell>
          <cell r="B1765" t="str">
            <v>BOCA PARA BUEIRO TRIPLO TUBULAR D = 150 CM EM CONCRETO, ALAS COM ESCONSIDADE DE 0°, INCLUINDO FÔRMAS E MATERIAIS. AF_07/2021</v>
          </cell>
          <cell r="C1765" t="str">
            <v>UN</v>
          </cell>
          <cell r="D1765">
            <v>18669.560000000001</v>
          </cell>
        </row>
        <row r="1766">
          <cell r="A1766">
            <v>102750</v>
          </cell>
          <cell r="B1766" t="str">
            <v>BOCA PARA BUEIRO SIMPLES TUBULAR D = 60 CM EM CONCRETO, ALAS COM ESCONSIDADE DE 30°, INCLUINDO FÔRMAS E MATERIAIS. AF_07/2021</v>
          </cell>
          <cell r="C1766" t="str">
            <v>UN</v>
          </cell>
          <cell r="D1766">
            <v>2505.35</v>
          </cell>
        </row>
        <row r="1767">
          <cell r="A1767">
            <v>102751</v>
          </cell>
          <cell r="B1767" t="str">
            <v>BOCA PARA BUEIRO SIMPLES TUBULAR D = 80 CM EM CONCRETO, ALAS COM ESCONSIDADE DE 30°, INCLUINDO FÔRMAS E MATERIAIS. AF_07/2021</v>
          </cell>
          <cell r="C1767" t="str">
            <v>UN</v>
          </cell>
          <cell r="D1767">
            <v>4370.91</v>
          </cell>
        </row>
        <row r="1768">
          <cell r="A1768">
            <v>102752</v>
          </cell>
          <cell r="B1768" t="str">
            <v>BOCA PARA BUEIRO SIMPLES TUBULAR D = 100 CM EM CONCRETO, ALAS COM ESCONSIDADE DE 30°, INCLUINDO FÔRMAS E MATERIAIS. AF_07/2021</v>
          </cell>
          <cell r="C1768" t="str">
            <v>UN</v>
          </cell>
          <cell r="D1768">
            <v>6983.96</v>
          </cell>
        </row>
        <row r="1769">
          <cell r="A1769">
            <v>102753</v>
          </cell>
          <cell r="B1769" t="str">
            <v>BOCA PARA BUEIRO SIMPLES TUBULAR D = 120 CM EM CONCRETO, ALAS COM ESCONSIDADE DE 30°, INCLUINDO FÔRMAS E MATERIAIS. AF_07/2021</v>
          </cell>
          <cell r="C1769" t="str">
            <v>UN</v>
          </cell>
          <cell r="D1769">
            <v>10365.18</v>
          </cell>
        </row>
        <row r="1770">
          <cell r="A1770">
            <v>102754</v>
          </cell>
          <cell r="B1770" t="str">
            <v>BOCA PARA BUEIRO SIMPLES TUBULAR D = 150 CM EM CONCRETO, ALAS COM ESCONSIDADE DE 30°, INCLUINDO FÔRMAS E MATERIAIS. AF_07/2021</v>
          </cell>
          <cell r="C1770" t="str">
            <v>UN</v>
          </cell>
          <cell r="D1770">
            <v>19726.88</v>
          </cell>
        </row>
        <row r="1771">
          <cell r="A1771">
            <v>102755</v>
          </cell>
          <cell r="B1771" t="str">
            <v>BOCA PARA BUEIRO DUPLO TUBULAR D = 100 CM EM CONCRETO, ALAS COM ESCONSIDADE DE 30°, INCLUINDO FÔRMAS E MATERIAIS. AF_07/2021</v>
          </cell>
          <cell r="C1771" t="str">
            <v>UN</v>
          </cell>
          <cell r="D1771">
            <v>9750.83</v>
          </cell>
        </row>
        <row r="1772">
          <cell r="A1772">
            <v>102756</v>
          </cell>
          <cell r="B1772" t="str">
            <v>BOCA PARA BUEIRO DUPLO TUBULAR D = 120 CM EM CONCRETO, ALAS COM ESCONSIDADE DE 30°, INCLUINDO FÔRMAS E MATERIAIS. AF_07/2021</v>
          </cell>
          <cell r="C1772" t="str">
            <v>UN</v>
          </cell>
          <cell r="D1772">
            <v>14519.31</v>
          </cell>
        </row>
        <row r="1773">
          <cell r="A1773">
            <v>102757</v>
          </cell>
          <cell r="B1773" t="str">
            <v>BOCA PARA BUEIRO DUPLO TUBULAR D = 150 CM EM CONCRETO, ALAS COM ESCONSIDADE DE 30°, INCLUINDO FÔRMAS E MATERIAIS. AF_07/2021</v>
          </cell>
          <cell r="C1773" t="str">
            <v>UN</v>
          </cell>
          <cell r="D1773">
            <v>27040.06</v>
          </cell>
        </row>
        <row r="1774">
          <cell r="A1774">
            <v>102758</v>
          </cell>
          <cell r="B1774" t="str">
            <v>BOCA PARA BUEIRO TRIPLO TUBULAR D = 100 CM EM CONCRETO, ALAS COM ESCONSIDADE DE 30°, INCLUINDO FÔRMAS E MATERIAIS. AF_07/2021</v>
          </cell>
          <cell r="C1774" t="str">
            <v>UN</v>
          </cell>
          <cell r="D1774">
            <v>12531.96</v>
          </cell>
        </row>
        <row r="1775">
          <cell r="A1775">
            <v>102759</v>
          </cell>
          <cell r="B1775" t="str">
            <v>BOCA PARA BUEIRO TRIPLO TUBULAR D = 120 CM EM CONCRETO, ALAS COM ESCONSIDADE DE 30°, INCLUINDO FÔRMAS E MATERIAIS. AF_07/2021</v>
          </cell>
          <cell r="C1775" t="str">
            <v>UN</v>
          </cell>
          <cell r="D1775">
            <v>18695.16</v>
          </cell>
        </row>
        <row r="1776">
          <cell r="A1776">
            <v>102760</v>
          </cell>
          <cell r="B1776" t="str">
            <v>BOCA PARA BUEIRO TRIPLO TUBULAR D = 150 CM EM CONCRETO, ALAS COM ESCONSIDADE DE 30°, INCLUINDO FÔRMAS E MATERIAIS. AF_07/2021</v>
          </cell>
          <cell r="C1776" t="str">
            <v>UN</v>
          </cell>
          <cell r="D1776">
            <v>34496.01</v>
          </cell>
        </row>
        <row r="1777">
          <cell r="A1777">
            <v>102761</v>
          </cell>
          <cell r="B1777" t="str">
            <v>BOCA PARA BUEIRO SIMPLES CELULAR 150 X 150 CM EM CONCRETO, ALAS COM ESCONSIDADE DE 30°, INCLUINDO FÔRMAS E MATERIAIS. AF_07/2021</v>
          </cell>
          <cell r="C1777" t="str">
            <v>UN</v>
          </cell>
          <cell r="D1777">
            <v>11931.16</v>
          </cell>
        </row>
        <row r="1778">
          <cell r="A1778">
            <v>102762</v>
          </cell>
          <cell r="B1778" t="str">
            <v>BOCA PARA BUEIRO SIMPLES CELULAR 200 X 200 CM EM CONCRETO, ALAS COM ESCONSIDADE DE 30°, INCLUINDO FÔRMAS E MATERIAIS. AF_07/2021</v>
          </cell>
          <cell r="C1778" t="str">
            <v>UN</v>
          </cell>
          <cell r="D1778">
            <v>18443.36</v>
          </cell>
        </row>
        <row r="1779">
          <cell r="A1779">
            <v>102763</v>
          </cell>
          <cell r="B1779" t="str">
            <v>BOCA PARA BUEIRO SIMPLES CELULAR 250 X 250 CM EM CONCRETO, ALAS COM ESCONSIDADE DE 30°, INCLUINDO FÔRMAS E MATERIAIS. AF_07/2021</v>
          </cell>
          <cell r="C1779" t="str">
            <v>UN</v>
          </cell>
          <cell r="D1779">
            <v>25744.21</v>
          </cell>
        </row>
        <row r="1780">
          <cell r="A1780">
            <v>102764</v>
          </cell>
          <cell r="B1780" t="str">
            <v>BOCA PARA BUEIRO SIMPLES CELULAR 300 X 300 CM EM CONCRETO, ALAS COM ESCONSIDADE DE 30°, INCLUINDO FÔRMAS E MATERIAIS. AF_07/2021</v>
          </cell>
          <cell r="C1780" t="str">
            <v>UN</v>
          </cell>
          <cell r="D1780">
            <v>36434.050000000003</v>
          </cell>
        </row>
        <row r="1781">
          <cell r="A1781">
            <v>102765</v>
          </cell>
          <cell r="B1781" t="str">
            <v>BOCA PARA BUEIRO DUPLO CELULAR 150 X 150 CM EM CONCRETO, ALAS COM ESCONSIDADE DE 30°, INCLUINDO FÔRMAS E MATERIAIS. AF_07/2021</v>
          </cell>
          <cell r="C1781" t="str">
            <v>UN</v>
          </cell>
          <cell r="D1781">
            <v>14749.97</v>
          </cell>
        </row>
        <row r="1782">
          <cell r="A1782">
            <v>102766</v>
          </cell>
          <cell r="B1782" t="str">
            <v>BOCA PARA BUEIRO DUPLO CELULAR 200 X 200 CM EM CONCRETO, ALAS COM ESCONSIDADE DE 30°, INCLUINDO FÔRMAS E MATERIAIS. AF_07/2021</v>
          </cell>
          <cell r="C1782" t="str">
            <v>UN</v>
          </cell>
          <cell r="D1782">
            <v>22251.05</v>
          </cell>
        </row>
        <row r="1783">
          <cell r="A1783">
            <v>102767</v>
          </cell>
          <cell r="B1783" t="str">
            <v>BOCA PARA BUEIRO DUPLO CELULAR 250 X 250 CM EM CONCRETO, ALAS COM ESCONSIDADE DE 30°, INCLUINDO FÔRMAS E MATERIAIS. AF_07/2021</v>
          </cell>
          <cell r="C1783" t="str">
            <v>UN</v>
          </cell>
          <cell r="D1783">
            <v>31363.06</v>
          </cell>
        </row>
        <row r="1784">
          <cell r="A1784">
            <v>102768</v>
          </cell>
          <cell r="B1784" t="str">
            <v>BOCA PARA BUEIRO DUPLO CELULAR 300 X 300 CM EM CONCRETO, ALAS COM ESCONSIDADE DE 30°, INCLUINDO FÔRMAS E MATERIAIS. AF_07/2021</v>
          </cell>
          <cell r="C1784" t="str">
            <v>UN</v>
          </cell>
          <cell r="D1784">
            <v>44030.99</v>
          </cell>
        </row>
        <row r="1785">
          <cell r="A1785">
            <v>102769</v>
          </cell>
          <cell r="B1785" t="str">
            <v>BOCA PARA BUEIRO TRIPLO CELULAR 150 X 150 CM EM CONCRETO, ALAS COM ESCONSIDADE DE 30°, INCLUINDO FÔRMAS E MATERIAIS. AF_07/2021</v>
          </cell>
          <cell r="C1785" t="str">
            <v>UN</v>
          </cell>
          <cell r="D1785">
            <v>16974.439999999999</v>
          </cell>
        </row>
        <row r="1786">
          <cell r="A1786">
            <v>102770</v>
          </cell>
          <cell r="B1786" t="str">
            <v>BOCA PARA BUEIRO TRIPLO CELULAR 200 X 200 CM EM CONCRETO, ALAS COM ESCONSIDADE DE 30°, INCLUINDO FÔRMAS E MATERIAIS. AF_07/2021</v>
          </cell>
          <cell r="C1786" t="str">
            <v>UN</v>
          </cell>
          <cell r="D1786">
            <v>26120.97</v>
          </cell>
        </row>
        <row r="1787">
          <cell r="A1787">
            <v>102771</v>
          </cell>
          <cell r="B1787" t="str">
            <v>BOCA PARA BUEIRO TRIPLO CELULAR 250 X 250 CM EM CONCRETO, ALAS COM ESCONSIDADE DE 30°, INCLUINDO FÔRMAS E MATERIAIS. AF_07/2021</v>
          </cell>
          <cell r="C1787" t="str">
            <v>UN</v>
          </cell>
          <cell r="D1787">
            <v>36793.01</v>
          </cell>
        </row>
        <row r="1788">
          <cell r="A1788">
            <v>102772</v>
          </cell>
          <cell r="B1788" t="str">
            <v>BOCA PARA BUEIRO TRIPLO CELULAR 300 X 300 CM EM CONCRETO, ALAS COM ESCONSIDADE DE 30°, INCLUINDO FÔRMAS E MATERIAIS. AF_07/2021</v>
          </cell>
          <cell r="C1788" t="str">
            <v>UN</v>
          </cell>
          <cell r="D1788">
            <v>52209.34</v>
          </cell>
        </row>
        <row r="1789">
          <cell r="A1789">
            <v>102773</v>
          </cell>
          <cell r="B1789" t="str">
            <v>BOCA PARA BUEIRO SIMPLES TUBULAR D = 40 CM EM GABIÃO, ALAS COM ESCONSIDADE DE 45°, INCLUINDO FÔRMAS E MATERIAIS. AF_07/2021</v>
          </cell>
          <cell r="C1789" t="str">
            <v>UN</v>
          </cell>
          <cell r="D1789">
            <v>6869.9</v>
          </cell>
        </row>
        <row r="1790">
          <cell r="A1790">
            <v>102774</v>
          </cell>
          <cell r="B1790" t="str">
            <v>BOCA PARA BUEIRO SIMPLES TUBULAR D = 60 CM EM GABIÃO, ALAS COM ESCONSIDADE DE 45°, INCLUINDO FÔRMAS E MATERIAIS. AF_07/2021</v>
          </cell>
          <cell r="C1790" t="str">
            <v>UN</v>
          </cell>
          <cell r="D1790">
            <v>6869.9</v>
          </cell>
        </row>
        <row r="1791">
          <cell r="A1791">
            <v>102775</v>
          </cell>
          <cell r="B1791" t="str">
            <v>BOCA PARA BUEIRO SIMPLES TUBULAR D = 80 CM EM GABIÃO, ALAS COM ESCONSIDADE DE 45°, INCLUINDO FÔRMAS E MATERIAIS. AF_07/2021</v>
          </cell>
          <cell r="C1791" t="str">
            <v>UN</v>
          </cell>
          <cell r="D1791">
            <v>10247</v>
          </cell>
        </row>
        <row r="1792">
          <cell r="A1792">
            <v>102776</v>
          </cell>
          <cell r="B1792" t="str">
            <v>BOCA PARA BUEIRO SIMPLES TUBULAR D = 100 CM EM GABIÃO, ALAS COM ESCONSIDADE DE 45°, INCLUINDO FÔRMAS E MATERIAIS. AF_07/2021</v>
          </cell>
          <cell r="C1792" t="str">
            <v>UN</v>
          </cell>
          <cell r="D1792">
            <v>10247</v>
          </cell>
        </row>
        <row r="1793">
          <cell r="A1793">
            <v>102777</v>
          </cell>
          <cell r="B1793" t="str">
            <v>BOCA PARA BUEIRO SIMPLES TUBULAR D = 120 CM EM GABIÃO, ALAS COM ESCONSIDADE DE 45°, INCLUINDO FÔRMAS E MATERIAIS. AF_07/2021</v>
          </cell>
          <cell r="C1793" t="str">
            <v>UN</v>
          </cell>
          <cell r="D1793">
            <v>15504.64</v>
          </cell>
        </row>
        <row r="1794">
          <cell r="A1794">
            <v>102778</v>
          </cell>
          <cell r="B1794" t="str">
            <v>BOCA PARA BUEIRO SIMPLES TUBULAR D = 150 CM EM GABIÃO, ALAS COM ESCONSIDADE DE 45°, INCLUINDO FÔRMAS E MATERIAIS. AF_07/2021</v>
          </cell>
          <cell r="C1794" t="str">
            <v>UN</v>
          </cell>
          <cell r="D1794">
            <v>23203.16</v>
          </cell>
        </row>
        <row r="1795">
          <cell r="A1795">
            <v>102779</v>
          </cell>
          <cell r="B1795" t="str">
            <v>BOCA PARA BUEIRO DUPLO TUBULAR D = 40 CM EM GABIÃO, ALAS COM ESCONSIDADE DE 45°, INCLUINDO FÔRMAS E MATERIAIS. AF_07/2021</v>
          </cell>
          <cell r="C1795" t="str">
            <v>UN</v>
          </cell>
          <cell r="D1795">
            <v>6869.9</v>
          </cell>
        </row>
        <row r="1796">
          <cell r="A1796">
            <v>102780</v>
          </cell>
          <cell r="B1796" t="str">
            <v>BOCA PARA BUEIRO DUPLO TUBULAR D = 60 CM EM GABIÃO, ALAS COM ESCONSIDADE DE 45°, INCLUINDO FÔRMAS E MATERIAIS. AF_07/2021</v>
          </cell>
          <cell r="C1796" t="str">
            <v>UN</v>
          </cell>
          <cell r="D1796">
            <v>7906.17</v>
          </cell>
        </row>
        <row r="1797">
          <cell r="A1797">
            <v>102781</v>
          </cell>
          <cell r="B1797" t="str">
            <v>BOCA PARA BUEIRO DUPLO TUBULAR D = 80 CM EM GABIÃO, ALAS COM ESCONSIDADE DE 45°, INCLUINDO FÔRMAS E MATERIAIS. AF_07/2021</v>
          </cell>
          <cell r="C1797" t="str">
            <v>UN</v>
          </cell>
          <cell r="D1797">
            <v>11705.4</v>
          </cell>
        </row>
        <row r="1798">
          <cell r="A1798">
            <v>102782</v>
          </cell>
          <cell r="B1798" t="str">
            <v>BOCA PARA BUEIRO DUPLO TUBULAR D = 100 CM EM GABIÃO, ALAS COM ESCONSIDADE DE 45°, INCLUINDO FÔRMAS E MATERIAIS. AF_07/2021</v>
          </cell>
          <cell r="C1798" t="str">
            <v>UN</v>
          </cell>
          <cell r="D1798">
            <v>13040.53</v>
          </cell>
        </row>
        <row r="1799">
          <cell r="A1799">
            <v>102783</v>
          </cell>
          <cell r="B1799" t="str">
            <v>BOCA PARA BUEIRO DUPLO TUBULAR D = 120 CM EM GABIÃO, ALAS COM ESCONSIDADE DE 45°, INCLUINDO FÔRMAS E MATERIAIS. AF_07/2021</v>
          </cell>
          <cell r="C1799" t="str">
            <v>UN</v>
          </cell>
          <cell r="D1799">
            <v>17261.91</v>
          </cell>
        </row>
        <row r="1800">
          <cell r="A1800">
            <v>102784</v>
          </cell>
          <cell r="B1800" t="str">
            <v>BOCA PARA BUEIRO DUPLO TUBULAR D = 150 CM EM GABIÃO, ALAS COM ESCONSIDADE DE 45°, INCLUINDO FÔRMAS E MATERIAIS. AF_07/2021</v>
          </cell>
          <cell r="C1800" t="str">
            <v>UN</v>
          </cell>
          <cell r="D1800">
            <v>27052.42</v>
          </cell>
        </row>
        <row r="1801">
          <cell r="A1801">
            <v>102785</v>
          </cell>
          <cell r="B1801" t="str">
            <v>BOCA PARA BUEIRO TRIPLO TUBULAR D = 40 CM EM GABIÃO, ALAS COM ESCONSIDADE DE 45°, INCLUINDO FÔRMAS E MATERIAIS. AF_07/2021</v>
          </cell>
          <cell r="C1801" t="str">
            <v>UN</v>
          </cell>
          <cell r="D1801">
            <v>7906.17</v>
          </cell>
        </row>
        <row r="1802">
          <cell r="A1802">
            <v>102786</v>
          </cell>
          <cell r="B1802" t="str">
            <v>BOCA PARA BUEIRO TRIPLO TUBULAR D = 60 CM EM GABIÃO, ALAS COM ESCONSIDADE DE 45°, INCLUINDO FÔRMAS E MATERIAIS. AF_07/2021</v>
          </cell>
          <cell r="C1802" t="str">
            <v>UN</v>
          </cell>
          <cell r="D1802">
            <v>8819.16</v>
          </cell>
        </row>
        <row r="1803">
          <cell r="A1803">
            <v>102787</v>
          </cell>
          <cell r="B1803" t="str">
            <v>BOCA PARA BUEIRO TRIPLO TUBULAR D = 80 CM EM GABIÃO, ALAS COM ESCONSIDADE DE 45°, INCLUINDO FÔRMAS E MATERIAIS. AF_07/2021</v>
          </cell>
          <cell r="C1803" t="str">
            <v>UN</v>
          </cell>
          <cell r="D1803">
            <v>13040.53</v>
          </cell>
        </row>
        <row r="1804">
          <cell r="A1804">
            <v>102788</v>
          </cell>
          <cell r="B1804" t="str">
            <v>BOCA PARA BUEIRO TRIPLO TUBULAR D = 100 CM EM GABIÃO, ALAS COM ESCONSIDADE DE 45°, INCLUINDO FÔRMAS E MATERIAIS. AF_07/2021</v>
          </cell>
          <cell r="C1804" t="str">
            <v>UN</v>
          </cell>
          <cell r="D1804">
            <v>14352.54</v>
          </cell>
        </row>
        <row r="1805">
          <cell r="A1805">
            <v>102789</v>
          </cell>
          <cell r="B1805" t="str">
            <v>BOCA PARA BUEIRO TRIPLO TUBULAR D = 120 CM EM GABIÃO, ALAS COM ESCONSIDADE DE 45°, INCLUINDO FÔRMAS E MATERIAIS. AF_07/2021</v>
          </cell>
          <cell r="C1805" t="str">
            <v>UN</v>
          </cell>
          <cell r="D1805">
            <v>18880.48</v>
          </cell>
        </row>
        <row r="1806">
          <cell r="A1806">
            <v>102790</v>
          </cell>
          <cell r="B1806" t="str">
            <v>BOCA PARA BUEIRO TRIPLO TUBULAR D = 150 CM EM GABIÃO, ALAS COM ESCONSIDADE DE 45°, INCLUINDO FÔRMAS E MATERIAIS. AF_07/2021</v>
          </cell>
          <cell r="C1806" t="str">
            <v>UN</v>
          </cell>
          <cell r="D1806">
            <v>31286.93</v>
          </cell>
        </row>
        <row r="1807">
          <cell r="A1807">
            <v>102791</v>
          </cell>
          <cell r="B1807" t="str">
            <v>BOCA PARA BUEIRO SIMPLES CELULAR 150 X 150 CM EM GABIÃO, ALAS COM ESCONSIDADE DE 45°, INCLUINDO FÔRMAS E MATERIAIS. AF_07/2021</v>
          </cell>
          <cell r="C1807" t="str">
            <v>UN</v>
          </cell>
          <cell r="D1807">
            <v>25072.59</v>
          </cell>
        </row>
        <row r="1808">
          <cell r="A1808">
            <v>102792</v>
          </cell>
          <cell r="B1808" t="str">
            <v>BOCA PARA BUEIRO SIMPLES CELULAR 200 X 200 CM EM GABIÃO, ALAS COM ESCONSIDADE DE 45°, INCLUINDO FÔRMAS E MATERIAIS. AF_07/2021</v>
          </cell>
          <cell r="C1808" t="str">
            <v>UN</v>
          </cell>
          <cell r="D1808">
            <v>40818.49</v>
          </cell>
        </row>
        <row r="1809">
          <cell r="A1809">
            <v>102793</v>
          </cell>
          <cell r="B1809" t="str">
            <v>BOCA PARA BUEIRO SIMPLES CELULAR 250 X 250 CM EM GABIÃO, ALAS COM ESCONSIDADE DE 45°, INCLUINDO FÔRMAS E MATERIAIS. AF_07/2021</v>
          </cell>
          <cell r="C1809" t="str">
            <v>UN</v>
          </cell>
          <cell r="D1809">
            <v>55028.69</v>
          </cell>
        </row>
        <row r="1810">
          <cell r="A1810">
            <v>102794</v>
          </cell>
          <cell r="B1810" t="str">
            <v>BOCA PARA BUEIRO SIMPLES CELULAR 300 X 300 CM EM GABIÃO, ALAS COM ESCONSIDADE DE 45°, INCLUINDO FÔRMAS E MATERIAIS. AF_07/2021</v>
          </cell>
          <cell r="C1810" t="str">
            <v>UN</v>
          </cell>
          <cell r="D1810">
            <v>78834.37</v>
          </cell>
        </row>
        <row r="1811">
          <cell r="A1811">
            <v>102795</v>
          </cell>
          <cell r="B1811" t="str">
            <v>BOCA PARA BUEIRO DUPLO CELULAR 150 X 150 CM EM GABIÃO, ALAS COM ESCONSIDADE DE 45°, INCLUINDO FÔRMAS E MATERIAIS. AF_07/2021</v>
          </cell>
          <cell r="C1811" t="str">
            <v>UN</v>
          </cell>
          <cell r="D1811">
            <v>26758.86</v>
          </cell>
        </row>
        <row r="1812">
          <cell r="A1812">
            <v>102796</v>
          </cell>
          <cell r="B1812" t="str">
            <v>BOCA PARA BUEIRO DUPLO CELULAR 200 X 200 CM EM GABIÃO, ALAS COM ESCONSIDADE DE 45°, INCLUINDO FÔRMAS E MATERIAIS. AF_07/2021</v>
          </cell>
          <cell r="C1812" t="str">
            <v>UN</v>
          </cell>
          <cell r="D1812">
            <v>43197.97</v>
          </cell>
        </row>
        <row r="1813">
          <cell r="A1813">
            <v>102797</v>
          </cell>
          <cell r="B1813" t="str">
            <v>BOCA PARA BUEIRO DUPLO CELULAR 250 X 250 CM EM GABIÃO, ALAS COM ESCONSIDADE DE 45°, INCLUINDO FÔRMAS E MATERIAIS. AF_07/2021</v>
          </cell>
          <cell r="C1813" t="str">
            <v>UN</v>
          </cell>
          <cell r="D1813">
            <v>61285.21</v>
          </cell>
        </row>
        <row r="1814">
          <cell r="A1814">
            <v>102798</v>
          </cell>
          <cell r="B1814" t="str">
            <v>BOCA PARA BUEIRO DUPLO CELULAR 300 X 300 CM EM GABIÃO, ALAS COM ESCONSIDADE DE 45°, INCLUINDO FÔRMAS E MATERIAIS. AF_07/2021</v>
          </cell>
          <cell r="C1814" t="str">
            <v>UN</v>
          </cell>
          <cell r="D1814">
            <v>75012.13</v>
          </cell>
        </row>
        <row r="1815">
          <cell r="A1815">
            <v>102799</v>
          </cell>
          <cell r="B1815" t="str">
            <v>BOCA PARA BUEIRO TRIPLO CELULAR 150 X 150 CM EM GABIÃO, ALAS COM ESCONSIDADE DE 45°, INCLUINDO FÔRMAS E MATERIAIS. AF_07/2021</v>
          </cell>
          <cell r="C1815" t="str">
            <v>UN</v>
          </cell>
          <cell r="D1815">
            <v>27321.71</v>
          </cell>
        </row>
        <row r="1816">
          <cell r="A1816">
            <v>102800</v>
          </cell>
          <cell r="B1816" t="str">
            <v>BOCA PARA BUEIRO TRIPLO CELULAR 200 X 200 CM EM GABIÃO, ALAS COM ESCONSIDADE DE 45°, INCLUINDO FÔRMAS E MATERIAIS. AF_07/2021</v>
          </cell>
          <cell r="C1816" t="str">
            <v>UN</v>
          </cell>
          <cell r="D1816">
            <v>47422.12</v>
          </cell>
        </row>
        <row r="1817">
          <cell r="A1817">
            <v>102801</v>
          </cell>
          <cell r="B1817" t="str">
            <v>BOCA PARA BUEIRO TRIPLO CELULAR 250 X 250 CM EM GABIÃO, ALAS COM ESCONSIDADE DE 45°, INCLUINDO FÔRMAS E MATERIAIS. AF_07/2021</v>
          </cell>
          <cell r="C1817" t="str">
            <v>UN</v>
          </cell>
          <cell r="D1817">
            <v>66453.179999999993</v>
          </cell>
        </row>
        <row r="1818">
          <cell r="A1818">
            <v>102802</v>
          </cell>
          <cell r="B1818" t="str">
            <v>BOCA PARA BUEIRO TRIPLO CELULAR 300 X 300 CM EM GABIÃO, ALAS COM ESCONSIDADE DE 45°, INCLUINDO FÔRMAS E MATERIAIS. AF_07/2021</v>
          </cell>
          <cell r="C1818" t="str">
            <v>UN</v>
          </cell>
          <cell r="D1818">
            <v>79692.02</v>
          </cell>
        </row>
        <row r="1819">
          <cell r="A1819">
            <v>101570</v>
          </cell>
          <cell r="B1819" t="str">
            <v>ESCORAMENTO DE VALA, TIPO PONTALETEAMENTO, COM PROFUNDIDADE DE 0 A 1,5 M, LARGURA MENOR QUE 1,5 M. AF_08/2020</v>
          </cell>
          <cell r="C1819" t="str">
            <v>M2</v>
          </cell>
          <cell r="D1819">
            <v>21.96</v>
          </cell>
        </row>
        <row r="1820">
          <cell r="A1820">
            <v>101571</v>
          </cell>
          <cell r="B1820" t="str">
            <v>ESCORAMENTO DE VALA, TIPO PONTALETEAMENTO, COM PROFUNDIDADE DE 0 A 1,5 M, LARGURA MAIOR OU IGUAL A 1,5 M E MENOR QUE 2,5 M. AF_08/2020</v>
          </cell>
          <cell r="C1820" t="str">
            <v>M2</v>
          </cell>
          <cell r="D1820">
            <v>29.65</v>
          </cell>
        </row>
        <row r="1821">
          <cell r="A1821">
            <v>101572</v>
          </cell>
          <cell r="B1821" t="str">
            <v>ESCORAMENTO DE VALA, TIPO PONTALETEAMENTO, COM PROFUNDIDADE DE 1,5 A 3,0 M, LARGURA MENOR QUE 1,5 M. AF_08/2020</v>
          </cell>
          <cell r="C1821" t="str">
            <v>M2</v>
          </cell>
          <cell r="D1821">
            <v>17.28</v>
          </cell>
        </row>
        <row r="1822">
          <cell r="A1822">
            <v>101573</v>
          </cell>
          <cell r="B1822" t="str">
            <v>ESCORAMENTO DE VALA, TIPO PONTALETEAMENTO, COM PROFUNDIDADE DE 1,5 A 3,0 M, LARGURA MAIOR OU IGUAL A 1,5 M E MENOR QUE 2,5 M. AF_08/2020</v>
          </cell>
          <cell r="C1822" t="str">
            <v>M2</v>
          </cell>
          <cell r="D1822">
            <v>24.97</v>
          </cell>
        </row>
        <row r="1823">
          <cell r="A1823">
            <v>101574</v>
          </cell>
          <cell r="B1823" t="str">
            <v>ESCORAMENTO DE VALA, TIPO PONTALETEAMENTO, COM PROFUNDIDADE DE 3,0 A 4,5 M, LARGURA MENOR QUE 1,5 M. AF_08/2020</v>
          </cell>
          <cell r="C1823" t="str">
            <v>M2</v>
          </cell>
          <cell r="D1823">
            <v>13.32</v>
          </cell>
        </row>
        <row r="1824">
          <cell r="A1824">
            <v>101575</v>
          </cell>
          <cell r="B1824" t="str">
            <v>ESCORAMENTO DE VALA, TIPO PONTALETEAMENTO, COM PROFUNDIDADE DE 3,0 A 4,5 M, LARGURA MAIOR OU IGUAL A 1,5 M E MENOR QUE 2,5 M. AF_08/2020</v>
          </cell>
          <cell r="C1824" t="str">
            <v>M2</v>
          </cell>
          <cell r="D1824">
            <v>21.15</v>
          </cell>
        </row>
        <row r="1825">
          <cell r="A1825">
            <v>101576</v>
          </cell>
          <cell r="B1825" t="str">
            <v>ESCORAMENTO DE VALA, TIPO DESCONTÍNUO, COM PROFUNDIDADE DE 0 A 1,5 M, LARGURA MENOR QUE 1,5 M. AF_08/2020</v>
          </cell>
          <cell r="C1825" t="str">
            <v>M2</v>
          </cell>
          <cell r="D1825">
            <v>40</v>
          </cell>
        </row>
        <row r="1826">
          <cell r="A1826">
            <v>101577</v>
          </cell>
          <cell r="B1826" t="str">
            <v>ESCORAMENTO DE VALA, TIPO DESCONTÍNUO, COM PROFUNDIDADE DE 0 A 1,5 M, LARGURA MAIOR OU IGUAL A 1,5 M E MENOR QUE 2,5 M. AF_08/2020</v>
          </cell>
          <cell r="C1826" t="str">
            <v>M2</v>
          </cell>
          <cell r="D1826">
            <v>49.85</v>
          </cell>
        </row>
        <row r="1827">
          <cell r="A1827">
            <v>101578</v>
          </cell>
          <cell r="B1827" t="str">
            <v>ESCORAMENTO DE VALA, TIPO DESCONTÍNUO, COM PROFUNDIDADE DE 1,5 M A 3,0 M, LARGURA MENOR QUE 1,5 M. AF_08/2020</v>
          </cell>
          <cell r="C1827" t="str">
            <v>M2</v>
          </cell>
          <cell r="D1827">
            <v>33.200000000000003</v>
          </cell>
        </row>
        <row r="1828">
          <cell r="A1828">
            <v>101579</v>
          </cell>
          <cell r="B1828" t="str">
            <v>ESCORAMENTO DE VALA, TIPO DESCONTÍNUO, COM PROFUNDIDADE DE 1,5 A 3,0 M, LARGURA MAIOR OU IGUAL A 1,5 M E MENOR QUE 2,5 M. AF_08/2020</v>
          </cell>
          <cell r="C1828" t="str">
            <v>M2</v>
          </cell>
          <cell r="D1828">
            <v>43.04</v>
          </cell>
        </row>
        <row r="1829">
          <cell r="A1829">
            <v>101580</v>
          </cell>
          <cell r="B1829" t="str">
            <v>ESCORAMENTO DE VALA, TIPO DESCONTÍNUO, COM PROFUNDIDADE DE 3,0 A 4,5 M, LARGURA MENOR QUE 1,5 M. AF_08/2020</v>
          </cell>
          <cell r="C1829" t="str">
            <v>M2</v>
          </cell>
          <cell r="D1829">
            <v>29.66</v>
          </cell>
        </row>
        <row r="1830">
          <cell r="A1830">
            <v>101581</v>
          </cell>
          <cell r="B1830" t="str">
            <v>ESCORAMENTO DE VALA, TIPO DESCONTÍNUO, COM PROFUNDIDADE DE 3,0 A 4,5 M, LARGURA MAIOR OU IGUAL A 1,5 E MENOR QUE 2,5 M. AF_08/2020</v>
          </cell>
          <cell r="C1830" t="str">
            <v>M2</v>
          </cell>
          <cell r="D1830">
            <v>39.64</v>
          </cell>
        </row>
        <row r="1831">
          <cell r="A1831">
            <v>101582</v>
          </cell>
          <cell r="B1831" t="str">
            <v>ESCORAMENTO DE VALA, TIPO CONTÍNUO, COM PROFUNDIDADE DE 0 A 1,5 M, LARGURA MENOR QUE 1,5 M. AF_08/2020</v>
          </cell>
          <cell r="C1831" t="str">
            <v>M2</v>
          </cell>
          <cell r="D1831">
            <v>65.849999999999994</v>
          </cell>
        </row>
        <row r="1832">
          <cell r="A1832">
            <v>101583</v>
          </cell>
          <cell r="B1832" t="str">
            <v>ESCORAMENTO DE VALA, TIPO CONTÍNUO, COM PROFUNDIDADE DE 0 A 1,5 M, LARGURA MAIOR OU IGUAL A 1,5 M E MENOR QUE 2,5 M. AF_08/2020</v>
          </cell>
          <cell r="C1832" t="str">
            <v>M2</v>
          </cell>
          <cell r="D1832">
            <v>81.180000000000007</v>
          </cell>
        </row>
        <row r="1833">
          <cell r="A1833">
            <v>101584</v>
          </cell>
          <cell r="B1833" t="str">
            <v>ESCORAMENTO DE VALA, TIPO CONTÍNUO, COM PROFUNDIDADE DE 1,5 M A 3,0 M, LARGURA MENOR QUE 1,5 M. AF_08/2020</v>
          </cell>
          <cell r="C1833" t="str">
            <v>M2</v>
          </cell>
          <cell r="D1833">
            <v>54.33</v>
          </cell>
        </row>
        <row r="1834">
          <cell r="A1834">
            <v>101585</v>
          </cell>
          <cell r="B1834" t="str">
            <v>ESCORAMENTO DE VALA, TIPO CONTÍNUO, COM PROFUNDIDADE DE 1,5 A 3,0 M, LARGURA MAIOR OU IGUAL A 1,5 M E MENOR QUE 2,5 M. AF_08/2020</v>
          </cell>
          <cell r="C1834" t="str">
            <v>M2</v>
          </cell>
          <cell r="D1834">
            <v>69.67</v>
          </cell>
        </row>
        <row r="1835">
          <cell r="A1835">
            <v>101586</v>
          </cell>
          <cell r="B1835" t="str">
            <v>ESCORAMENTO DE VALA, TIPO CONTÍNUO, COM PROFUNDIDADE DE 3,0 A 4,5 M, LARGURA MENOR QUE 1,5 M. AF_08/2020</v>
          </cell>
          <cell r="C1835" t="str">
            <v>M2</v>
          </cell>
          <cell r="D1835">
            <v>47.35</v>
          </cell>
        </row>
        <row r="1836">
          <cell r="A1836">
            <v>101587</v>
          </cell>
          <cell r="B1836" t="str">
            <v>ESCORAMENTO DE VALA, TIPO CONTÍNUO, COM PROFUNDIDADE DE 3,0 A 4,5 M, LARGURA MAIOR OU IGUAL A 1,5 E MENOR QUE 2,5 M. AF_08/2020</v>
          </cell>
          <cell r="C1836" t="str">
            <v>M2</v>
          </cell>
          <cell r="D1836">
            <v>62.82</v>
          </cell>
        </row>
        <row r="1837">
          <cell r="A1837">
            <v>101588</v>
          </cell>
          <cell r="B1837" t="str">
            <v>ESCORAMENTO DE VALA, TIPO CONTÍNUO COM PERFIL METÁLICO "U", COM PROFUNDIDADE DE 0 A 1,5 M, LARGURA MENOR QUE 1,5 M. AF_08/2020</v>
          </cell>
          <cell r="C1837" t="str">
            <v>M2</v>
          </cell>
          <cell r="D1837">
            <v>82.45</v>
          </cell>
        </row>
        <row r="1838">
          <cell r="A1838">
            <v>101589</v>
          </cell>
          <cell r="B1838" t="str">
            <v>ESCORAMENTO DE VALA,TIPO CONTÍNUO COM PERFIL METÁLICO "U", COM PROFUNDIDADE DE 0 A 1,5 M, LARGURA MAIOR OU IGUAL A 1,5 E MENOR QUE 2,5 M. AF_08/2020</v>
          </cell>
          <cell r="C1838" t="str">
            <v>M2</v>
          </cell>
          <cell r="D1838">
            <v>119.78</v>
          </cell>
        </row>
        <row r="1839">
          <cell r="A1839">
            <v>101590</v>
          </cell>
          <cell r="B1839" t="str">
            <v>ESCORAMENTO DE VALA, TIPO CONTÍNUO COM PERFIL METÁLICO "U", COM PROFUNDIDADE DE 1,5 A 3,0 M, LARGURA MENOR QUE 1,5 M. AF_08/2020</v>
          </cell>
          <cell r="C1839" t="str">
            <v>M2</v>
          </cell>
          <cell r="D1839">
            <v>62.59</v>
          </cell>
        </row>
        <row r="1840">
          <cell r="A1840">
            <v>101591</v>
          </cell>
          <cell r="B1840" t="str">
            <v>ESCORAMENTO DE VALA, TIPO CONTÍNUO COM PERFIL METÁLICO "U", COM PROFUNDIDADE DE 1,5 A 3,0 M, LARGURA MAIOR OU IGUAL 1,5 M E MENOR QUE 2,5 M. AF_08/2020</v>
          </cell>
          <cell r="C1840" t="str">
            <v>M2</v>
          </cell>
          <cell r="D1840">
            <v>99.92</v>
          </cell>
        </row>
        <row r="1841">
          <cell r="A1841">
            <v>101592</v>
          </cell>
          <cell r="B1841" t="str">
            <v>ESCORAMENTO DE VALA, TIPO CONTÍNUO COM PERFIL METÁLICO "U", COM PROFUNDIDADE DE 3,0 A 4,5 M, LARGURA MENOR QUE 1,5 M. AF_08/2020</v>
          </cell>
          <cell r="C1841" t="str">
            <v>M2</v>
          </cell>
          <cell r="D1841">
            <v>44.39</v>
          </cell>
        </row>
        <row r="1842">
          <cell r="A1842">
            <v>101593</v>
          </cell>
          <cell r="B1842" t="str">
            <v>ESCORAMENTO DE VALA, TIPO CONTÍNUO COM PERFIL METÁLICO "U", COM PROFUNDIDADE DE 3,0 A 4,5 M, LARGURA MAIOR OU IGUAL A 1,5 M E MENOR QUE 2,5 M. AF_08/2020</v>
          </cell>
          <cell r="C1842" t="str">
            <v>M2</v>
          </cell>
          <cell r="D1842">
            <v>81.84</v>
          </cell>
        </row>
        <row r="1843">
          <cell r="A1843">
            <v>101600</v>
          </cell>
          <cell r="B1843" t="str">
            <v>ESCORAMENTO DE VALA, TIPO BLINDAGEM, COM PROFUNDIDADE DE 0 A 1,5 M, LARGURA MENOR QUE 1,5 M - EXECUÇÃO, NÃO INCLUI MATERIAL. AF_08/2020</v>
          </cell>
          <cell r="C1843" t="str">
            <v>M2</v>
          </cell>
          <cell r="D1843">
            <v>15.29</v>
          </cell>
        </row>
        <row r="1844">
          <cell r="A1844">
            <v>101601</v>
          </cell>
          <cell r="B1844" t="str">
            <v>ESCORAMENTO DE VALA, TIPO BLINDAGEM COM PROFUNDIDADE DE 0 A 1,5 M, LARGURA MAIOR OU IGUAL A 1,5 M E MENOR QUE 2,5 M - EXECUÇÃO, NÃO INCLUI MATERIAL. AF_08/2020</v>
          </cell>
          <cell r="C1844" t="str">
            <v>M2</v>
          </cell>
          <cell r="D1844">
            <v>22.65</v>
          </cell>
        </row>
        <row r="1845">
          <cell r="A1845">
            <v>101602</v>
          </cell>
          <cell r="B1845" t="str">
            <v>ESCORAMENTO DE VALA, TIPO BLINDAGEM, COM PROFUNDIDADE DE 1,5 A 3,0 M, LARGURA MENOR QUE 1,5 M - EXECUÇÃO, NÃO INCLUI MATERIAL. AF_08/2020</v>
          </cell>
          <cell r="C1845" t="str">
            <v>M2</v>
          </cell>
          <cell r="D1845">
            <v>11.35</v>
          </cell>
        </row>
        <row r="1846">
          <cell r="A1846">
            <v>101603</v>
          </cell>
          <cell r="B1846" t="str">
            <v>ESCORAMENTO DE VALA, TIPO BLINDAGEM, COM PROFUNDIDADE DE 1,5 A 3,0 M, LARGURA MAIOR OU IGUAL A 1,5 M E MENOR QUE 2,5 M - EXECUÇÃO, NÃO INCLUI MATERIAL. AF_08/2020</v>
          </cell>
          <cell r="C1846" t="str">
            <v>M2</v>
          </cell>
          <cell r="D1846">
            <v>18.7</v>
          </cell>
        </row>
        <row r="1847">
          <cell r="A1847">
            <v>101604</v>
          </cell>
          <cell r="B1847" t="str">
            <v>ESCORAMENTO DE VALA, TIPO BLINDAGEM, COM PROFUNDIDADE DE 3,0 A 4,5 M, LARGURA MENOR QUE 1,5 M - EXECUÇÃO, NÃO INCLUI MATERIAL. AF_08/2020</v>
          </cell>
          <cell r="C1847" t="str">
            <v>M2</v>
          </cell>
          <cell r="D1847">
            <v>7.42</v>
          </cell>
        </row>
        <row r="1848">
          <cell r="A1848">
            <v>101605</v>
          </cell>
          <cell r="B1848" t="str">
            <v>ESCORAMENTO DE VALA, TIPO BLINDAGEM, COM PROFUNDIDADE DE 3,0 A 4,5 M, LARGURA MAIOR OU IGUAL A 1,5 M E MENOR QUE 2,5 M - EXECUÇÃO, NÃO INCLUI MATERIAL. AF_08/2020</v>
          </cell>
          <cell r="C1848" t="str">
            <v>M2</v>
          </cell>
          <cell r="D1848">
            <v>14.77</v>
          </cell>
        </row>
        <row r="1849">
          <cell r="A1849">
            <v>90788</v>
          </cell>
          <cell r="B1849" t="str">
            <v>KIT DE PORTA-PRONTA DE MADEIRA EM ACABAMENTO MELAMÍNICO BRANCO, FOLHA LEVE OU MÉDIA, 60X210CM, EXCLUSIVE FECHADURA, FIXAÇÃO COM PREENCHIMENTO PARCIAL DE ESPUMA EXPANSIVA - FORNECIMENTO E INSTALAÇÃO. AF_12/2019</v>
          </cell>
          <cell r="C1849" t="str">
            <v>UN</v>
          </cell>
          <cell r="D1849">
            <v>840.1</v>
          </cell>
        </row>
        <row r="1850">
          <cell r="A1850">
            <v>90789</v>
          </cell>
          <cell r="B1850" t="str">
            <v>KIT DE PORTA-PRONTA DE MADEIRA EM ACABAMENTO MELAMÍNICO BRANCO, FOLHA LEVE OU MÉDIA, 70X210CM, EXCLUSIVE FECHADURA, FIXAÇÃO COM PREENCHIMENTO PARCIAL DE ESPUMA EXPANSIVA - FORNECIMENTO E INSTALAÇÃO. AF_12/2019</v>
          </cell>
          <cell r="C1850" t="str">
            <v>UN</v>
          </cell>
          <cell r="D1850">
            <v>841.76</v>
          </cell>
        </row>
        <row r="1851">
          <cell r="A1851">
            <v>90790</v>
          </cell>
          <cell r="B1851" t="str">
            <v>KIT DE PORTA-PRONTA DE MADEIRA EM ACABAMENTO MELAMÍNICO BRANCO, FOLHA LEVE OU MÉDIA, 80X210CM, EXCLUSIVE FECHADURA, FIXAÇÃO COM PREENCHIMENTO PARCIAL DE ESPUMA EXPANSIVA - FORNECIMENTO E INSTALAÇÃO. AF_12/2019</v>
          </cell>
          <cell r="C1851" t="str">
            <v>UN</v>
          </cell>
          <cell r="D1851">
            <v>868.18</v>
          </cell>
        </row>
        <row r="1852">
          <cell r="A1852">
            <v>90791</v>
          </cell>
          <cell r="B1852" t="str">
            <v>KIT DE PORTA-PRONTA DE MADEIRA EM ACABAMENTO MELAMÍNICO BRANCO, FOLHA PESADA OU SUPERPESADA, 80X210CM, FIXAÇÃO COM PREENCHIMENTO PARCIAL DE ESPUMA EXPANSIVA - FORNECIMENTO E INSTALAÇÃO. AF_12/2019</v>
          </cell>
          <cell r="C1852" t="str">
            <v>UN</v>
          </cell>
          <cell r="D1852">
            <v>1017.53</v>
          </cell>
        </row>
        <row r="1853">
          <cell r="A1853">
            <v>90793</v>
          </cell>
          <cell r="B1853" t="str">
            <v>KIT DE PORTA-PRONTA DE MADEIRA EM ACABAMENTO MELAMÍNICO BRANCO, FOLHA PESADA OU SUPERPESADA, 90X210CM, FIXAÇÃO COM PREENCHIMENTO TOTAL DE ESPUMA EXPANSIVA - FORNECIMENTO E INSTALAÇÃO. AF_12/2019</v>
          </cell>
          <cell r="C1853" t="str">
            <v>UN</v>
          </cell>
          <cell r="D1853">
            <v>1073.51</v>
          </cell>
        </row>
        <row r="1854">
          <cell r="A1854">
            <v>90794</v>
          </cell>
          <cell r="B1854" t="str">
            <v>KIT DE PORTA-PRONTA DE MADEIRA EM ACABAMENTO MELAMÍNICO BRANCO, FOLHA LEVE OU MÉDIA, E BATENTE METÁLICO, 60X210CM, FIXAÇÃO COM ARGAMASSA - FORNECIMENTO E INSTALAÇÃO. AF_12/2019</v>
          </cell>
          <cell r="C1854" t="str">
            <v>UN</v>
          </cell>
          <cell r="D1854">
            <v>719.39</v>
          </cell>
        </row>
        <row r="1855">
          <cell r="A1855">
            <v>90795</v>
          </cell>
          <cell r="B1855" t="str">
            <v>KIT DE PORTA-PRONTA DE MADEIRA EM ACABAMENTO MELAMÍNICO BRANCO, FOLHA LEVE OU MÉDIA, E BATENTE METÁLICO, 70X210CM, FIXAÇÃO COM ARGAMASSA - FORNECIMENTO E INSTALAÇÃO. AF_12/2019</v>
          </cell>
          <cell r="C1855" t="str">
            <v>UN</v>
          </cell>
          <cell r="D1855">
            <v>726.23</v>
          </cell>
        </row>
        <row r="1856">
          <cell r="A1856">
            <v>90796</v>
          </cell>
          <cell r="B1856" t="str">
            <v>KIT DE PORTA-PRONTA DE MADEIRA EM ACABAMENTO MELAMÍNICO BRANCO, FOLHA LEVE OU MÉDIA, E BATENTE METÁLICO, 80X210CM, FIXAÇÃO COM ARGAMASSA - FORNECIMENTO E INSTALAÇÃO. AF_12/2019</v>
          </cell>
          <cell r="C1856" t="str">
            <v>UN</v>
          </cell>
          <cell r="D1856">
            <v>733.06</v>
          </cell>
        </row>
        <row r="1857">
          <cell r="A1857">
            <v>90797</v>
          </cell>
          <cell r="B1857" t="str">
            <v>KIT DE PORTA-PRONTA DE MADEIRA EM ACABAMENTO MELAMÍNICO BRANCO, FOLHA LEVE OU MÉDIA, E BATENTE METÁLICO, 90X210CM, FIXAÇÃO COM ARGAMASSA - FORNECIMENTO E INSTALAÇÃO. AF_12/2019</v>
          </cell>
          <cell r="C1857" t="str">
            <v>UN</v>
          </cell>
          <cell r="D1857">
            <v>739.9</v>
          </cell>
        </row>
        <row r="1858">
          <cell r="A1858">
            <v>90798</v>
          </cell>
          <cell r="B1858" t="str">
            <v>KIT DE PORTA-PRONTA DE MADEIRA EM ACABAMENTO MELAMÍNICO BRANCO, FOLHA PESADA OU SUPERPESADA, E BATENTE METÁLICO, 80X210CM, FIXAÇÃO COM ARGAMASSA - FORNECIMENTO E INSTALAÇÃO. AF_12/2019</v>
          </cell>
          <cell r="C1858" t="str">
            <v>UN</v>
          </cell>
          <cell r="D1858">
            <v>1076.58</v>
          </cell>
        </row>
        <row r="1859">
          <cell r="A1859">
            <v>90799</v>
          </cell>
          <cell r="B1859" t="str">
            <v>KIT DE PORTA-PRONTA DE MADEIRA EM ACABAMENTO MELAMÍNICO BRANCO, FOLHA PESADA OU SUPERPESADA, E BATENTE METÁLICO, 90X210CM, FIXAÇÃO COM ARGAMASSA - FORNECIMENTO E INSTALAÇÃO. AF_12/2019</v>
          </cell>
          <cell r="C1859" t="str">
            <v>UN</v>
          </cell>
          <cell r="D1859">
            <v>1110.83</v>
          </cell>
        </row>
        <row r="1860">
          <cell r="A1860">
            <v>90801</v>
          </cell>
          <cell r="B1860" t="str">
            <v>BATENTE PARA PORTA DE MADEIRA, PADRÃO MÉDIO - FORNECIMENTO E MONTAGEM. AF_12/2019</v>
          </cell>
          <cell r="C1860" t="str">
            <v>UN</v>
          </cell>
          <cell r="D1860">
            <v>279.95999999999998</v>
          </cell>
        </row>
        <row r="1861">
          <cell r="A1861">
            <v>90806</v>
          </cell>
          <cell r="B1861" t="str">
            <v>BATENTE PARA PORTA DE MADEIRA, FIXAÇÃO COM ARGAMASSA, PADRÃO MÉDIO - FORNECIMENTO E INSTALAÇÃO. AF_12/2019_P</v>
          </cell>
          <cell r="C1861" t="str">
            <v>UN</v>
          </cell>
          <cell r="D1861">
            <v>363.13</v>
          </cell>
        </row>
        <row r="1862">
          <cell r="A1862">
            <v>90820</v>
          </cell>
          <cell r="B1862" t="str">
            <v>PORTA DE MADEIRA PARA PINTURA, SEMI-OCA (LEVE OU MÉDIA), 60X210CM, ESPESSURA DE 3,5CM, INCLUSO DOBRADIÇAS - FORNECIMENTO E INSTALAÇÃO. AF_12/2019</v>
          </cell>
          <cell r="C1862" t="str">
            <v>UN</v>
          </cell>
          <cell r="D1862">
            <v>344.68</v>
          </cell>
        </row>
        <row r="1863">
          <cell r="A1863">
            <v>90821</v>
          </cell>
          <cell r="B1863" t="str">
            <v>PORTA DE MADEIRA PARA PINTURA, SEMI-OCA (LEVE OU MÉDIA), 70X210CM, ESPESSURA DE 3,5CM, INCLUSO DOBRADIÇAS - FORNECIMENTO E INSTALAÇÃO. AF_12/2019</v>
          </cell>
          <cell r="C1863" t="str">
            <v>UN</v>
          </cell>
          <cell r="D1863">
            <v>351.11</v>
          </cell>
        </row>
        <row r="1864">
          <cell r="A1864">
            <v>90822</v>
          </cell>
          <cell r="B1864" t="str">
            <v>PORTA DE MADEIRA PARA PINTURA, SEMI-OCA (LEVE OU MÉDIA), 80X210CM, ESPESSURA DE 3,5CM, INCLUSO DOBRADIÇAS - FORNECIMENTO E INSTALAÇÃO. AF_12/2019</v>
          </cell>
          <cell r="C1864" t="str">
            <v>UN</v>
          </cell>
          <cell r="D1864">
            <v>374.94</v>
          </cell>
        </row>
        <row r="1865">
          <cell r="A1865">
            <v>90823</v>
          </cell>
          <cell r="B1865" t="str">
            <v>PORTA DE MADEIRA PARA PINTURA, SEMI-OCA (LEVE OU MÉDIA), 90X210CM, ESPESSURA DE 3,5CM, INCLUSO DOBRADIÇAS - FORNECIMENTO E INSTALAÇÃO. AF_12/2019</v>
          </cell>
          <cell r="C1865" t="str">
            <v>UN</v>
          </cell>
          <cell r="D1865">
            <v>456.05</v>
          </cell>
        </row>
        <row r="1866">
          <cell r="A1866">
            <v>90824</v>
          </cell>
          <cell r="B1866" t="str">
            <v>PORTA DE MADEIRA PARA PINTURA, SEMI-OCA (PESADA OU SUPERPESADA), 80X210CM, ESPESSURA DE 3,5CM, INCLUSO DOBRADIÇAS - FORNECIMENTO E INSTALAÇÃO. AF_12/2019</v>
          </cell>
          <cell r="C1866" t="str">
            <v>UN</v>
          </cell>
          <cell r="D1866">
            <v>642.91999999999996</v>
          </cell>
        </row>
        <row r="1867">
          <cell r="A1867">
            <v>90825</v>
          </cell>
          <cell r="B1867" t="str">
            <v>PORTA DE MADEIRA, MACIÇA (PESADA OU SUPERPESADA), 90X210CM, ESPESSURA DE 3,5CM, INCLUSO DOBRADIÇAS - FORNECIMENTO E INSTALAÇÃO. AF_12/2019</v>
          </cell>
          <cell r="C1867" t="str">
            <v>UN</v>
          </cell>
          <cell r="D1867">
            <v>713.57</v>
          </cell>
        </row>
        <row r="1868">
          <cell r="A1868">
            <v>90830</v>
          </cell>
          <cell r="B1868" t="str">
            <v>FECHADURA DE EMBUTIR COM CILINDRO, EXTERNA, COMPLETA, ACABAMENTO PADRÃO MÉDIO, INCLUSO EXECUÇÃO DE FURO - FORNECIMENTO E INSTALAÇÃO. AF_12/2019</v>
          </cell>
          <cell r="C1868" t="str">
            <v>UN</v>
          </cell>
          <cell r="D1868">
            <v>178.01</v>
          </cell>
        </row>
        <row r="1869">
          <cell r="A1869">
            <v>90831</v>
          </cell>
          <cell r="B1869" t="str">
            <v>FECHADURA DE EMBUTIR PARA PORTA DE BANHEIRO, COMPLETA, ACABAMENTO PADRÃO MÉDIO, INCLUSO EXECUÇÃO DE FURO - FORNECIMENTO E INSTALAÇÃO. AF_12/2019</v>
          </cell>
          <cell r="C1869" t="str">
            <v>UN</v>
          </cell>
          <cell r="D1869">
            <v>156.44999999999999</v>
          </cell>
        </row>
        <row r="1870">
          <cell r="A1870">
            <v>90841</v>
          </cell>
          <cell r="B1870" t="str">
            <v>KIT DE PORTA DE MADEIRA PARA PINTURA, SEMI-OCA (LEVE OU MÉDIA), PADRÃO MÉDIO, 60X210CM, ESPESSURA DE 3,5CM, ITENS INCLUSOS: DOBRADIÇAS, MONTAGEM E INSTALAÇÃO DO BATENTE, FECHADURA COM EXECUÇÃO DO FURO - FORNECIMENTO E INSTALAÇÃO. AF_12/2019</v>
          </cell>
          <cell r="C1870" t="str">
            <v>UN</v>
          </cell>
          <cell r="D1870">
            <v>962.75</v>
          </cell>
        </row>
        <row r="1871">
          <cell r="A1871">
            <v>90842</v>
          </cell>
          <cell r="B1871" t="str">
            <v>KIT DE PORTA DE MADEIRA PARA PINTURA, SEMI-OCA (LEVE OU MÉDIA), PADRÃO MÉDIO, 70X210CM, ESPESSURA DE 3,5CM, ITENS INCLUSOS: DOBRADIÇAS, MONTAGEM E INSTALAÇÃO DO BATENTE, FECHADURA COM EXECUÇÃO DO FURO - FORNECIMENTO E INSTALAÇÃO. AF_12/2019</v>
          </cell>
          <cell r="C1871" t="str">
            <v>UN</v>
          </cell>
          <cell r="D1871">
            <v>971.23</v>
          </cell>
        </row>
        <row r="1872">
          <cell r="A1872">
            <v>90843</v>
          </cell>
          <cell r="B1872" t="str">
            <v>KIT DE PORTA DE MADEIRA PARA PINTURA, SEMI-OCA (LEVE OU MÉDIA), PADRÃO MÉDIO, 80X210CM, ESPESSURA DE 3,5CM, ITENS INCLUSOS: DOBRADIÇAS, MONTAGEM E INSTALAÇÃO DO BATENTE, FECHADURA COM EXECUÇÃO DO FURO - FORNECIMENTO E INSTALAÇÃO. AF_12/2019</v>
          </cell>
          <cell r="C1872" t="str">
            <v>UN</v>
          </cell>
          <cell r="D1872">
            <v>1018.68</v>
          </cell>
        </row>
        <row r="1873">
          <cell r="A1873">
            <v>90844</v>
          </cell>
          <cell r="B1873" t="str">
            <v>KIT DE PORTA DE MADEIRA PARA PINTURA, SEMI-OCA (LEVE OU MÉDIA), PADRÃO MÉDIO, 90X210CM, ESPESSURA DE 3,5CM, ITENS INCLUSOS: DOBRADIÇAS, MONTAGEM E INSTALAÇÃO DO BATENTE, FECHADURA COM EXECUÇÃO DO FURO - FORNECIMENTO E INSTALAÇÃO. AF_12/2019</v>
          </cell>
          <cell r="C1873" t="str">
            <v>UN</v>
          </cell>
          <cell r="D1873">
            <v>1101.8399999999999</v>
          </cell>
        </row>
        <row r="1874">
          <cell r="A1874">
            <v>90845</v>
          </cell>
          <cell r="B1874" t="str">
            <v>KIT DE PORTA DE MADEIRA PARA PINTURA, SEMI-OCA (PESADA OU SUPERPESADA), PADRÃO MÉDIO, 80X210CM, ESPESSURA DE 3,5CM, ITENS INCLUSOS: DOBRADIÇAS, MONTAGEM E INSTALAÇÃO DO BATENTE, FECHADURA COM EXECUÇÃO DO FURO - FORNECIMENTO E INSTALAÇÃO. AF_12/2019</v>
          </cell>
          <cell r="C1874" t="str">
            <v>UN</v>
          </cell>
          <cell r="D1874">
            <v>1286.6600000000001</v>
          </cell>
        </row>
        <row r="1875">
          <cell r="A1875">
            <v>90846</v>
          </cell>
          <cell r="B1875" t="str">
            <v>KIT DE PORTA DE MADEIRA PARA PINTURA, SEMI-OCA (PESADA OU SUPERPESADA), PADRÃO MÉDIO, 90X210CM, ESPESSURA DE 3,5CM, ITENS INCLUSOS: DOBRADIÇAS, MONTAGEM E INSTALAÇÃO DO BATENTE, FECHADURA COM EXECUÇÃO DO FURO - FORNECIMENTO E INSTALAÇÃO. AF_12/2019</v>
          </cell>
          <cell r="C1875" t="str">
            <v>UN</v>
          </cell>
          <cell r="D1875">
            <v>1359.36</v>
          </cell>
        </row>
        <row r="1876">
          <cell r="A1876">
            <v>90847</v>
          </cell>
          <cell r="B1876" t="str">
            <v>KIT DE PORTA DE MADEIRA PARA PINTURA, SEMI-OCA (LEVE OU MÉDIA), PADRÃO MÉDIO, 60X210CM, ESPESSURA DE 3,5CM, ITENS INCLUSOS: DOBRADIÇAS, MONTAGEM E INSTALAÇÃO DO BATENTE, SEM FECHADURA - FORNECIMENTO E INSTALAÇÃO. AF_12/2019</v>
          </cell>
          <cell r="C1876" t="str">
            <v>UN</v>
          </cell>
          <cell r="D1876">
            <v>806.3</v>
          </cell>
        </row>
        <row r="1877">
          <cell r="A1877">
            <v>90848</v>
          </cell>
          <cell r="B1877" t="str">
            <v>KIT DE PORTA DE MADEIRA PARA PINTURA, SEMI-OCA (LEVE OU MÉDIA), PADRÃO MÉDIO, 70X210CM, ESPESSURA DE 3,5CM, ITENS INCLUSOS: DOBRADIÇAS, MONTAGEM E INSTALAÇÃO DO BATENTE, SEM FECHADURA - FORNECIMENTO E INSTALAÇÃO. AF_12/2019</v>
          </cell>
          <cell r="C1877" t="str">
            <v>UN</v>
          </cell>
          <cell r="D1877">
            <v>814.78</v>
          </cell>
        </row>
        <row r="1878">
          <cell r="A1878">
            <v>90849</v>
          </cell>
          <cell r="B1878" t="str">
            <v>KIT DE PORTA DE MADEIRA PARA PINTURA, SEMI-OCA (LEVE OU MÉDIA), PADRÃO MÉDIO, 80X210CM, ESPESSURA DE 3,5CM, ITENS INCLUSOS: DOBRADIÇAS, MONTAGEM E INSTALAÇÃO DO BATENTE, SEM FECHADURA - FORNECIMENTO E INSTALAÇÃO. AF_12/2019</v>
          </cell>
          <cell r="C1878" t="str">
            <v>UN</v>
          </cell>
          <cell r="D1878">
            <v>840.67</v>
          </cell>
        </row>
        <row r="1879">
          <cell r="A1879">
            <v>90850</v>
          </cell>
          <cell r="B1879" t="str">
            <v>KIT DE PORTA DE MADEIRA PARA PINTURA, SEMI-OCA (LEVE OU MÉDIA), PADRÃO MÉDIO, 90X210CM, ESPESSURA DE 3,5CM, ITENS INCLUSOS: DOBRADIÇAS, MONTAGEM E INSTALAÇÃO DO BATENTE, SEM FECHADURA - FORNECIMENTO E INSTALAÇÃO. AF_12/2019</v>
          </cell>
          <cell r="C1879" t="str">
            <v>UN</v>
          </cell>
          <cell r="D1879">
            <v>923.83</v>
          </cell>
        </row>
        <row r="1880">
          <cell r="A1880">
            <v>90851</v>
          </cell>
          <cell r="B1880" t="str">
            <v>KIT DE PORTA DE MADEIRA PARA PINTURA, SEMI-OCA (PESADA OU SUPERPESADA), PADRÃO MÉDIO, 80X210CM, ESPESSURA DE 3,5CM, ITENS INCLUSOS: DOBRADIÇAS, MONTAGEM E INSTALAÇÃO DO BATENTE, SEM FECHADURA - FORNECIMENTO E INSTALAÇÃO. AF_12/2019</v>
          </cell>
          <cell r="C1880" t="str">
            <v>UN</v>
          </cell>
          <cell r="D1880">
            <v>1108.6500000000001</v>
          </cell>
        </row>
        <row r="1881">
          <cell r="A1881">
            <v>90852</v>
          </cell>
          <cell r="B1881" t="str">
            <v>KIT DE PORTA DE MADEIRA PARA PINTURA, SEMI-OCA (PESADA OU SUPERPESADA), PADRÃO MÉDIO, 90X210CM, ESPESSURA DE 3,5CM, ITENS INCLUSOS: DOBRADIÇAS, MONTAGEM E INSTALAÇÃO DO BATENTE, SEM FECHADURA - FORNECIMENTO E INSTALAÇÃO. AF_12/2019</v>
          </cell>
          <cell r="C1881" t="str">
            <v>UN</v>
          </cell>
          <cell r="D1881">
            <v>1181.3499999999999</v>
          </cell>
        </row>
        <row r="1882">
          <cell r="A1882">
            <v>91009</v>
          </cell>
          <cell r="B1882" t="str">
            <v>PORTA DE MADEIRA PARA VERNIZ, SEMI-OCA (LEVE OU MÉDIA), 60X210CM, ESPESSURA DE 3,5CM, INCLUSO DOBRADIÇAS - FORNECIMENTO E INSTALAÇÃO. AF_12/2019</v>
          </cell>
          <cell r="C1882" t="str">
            <v>UN</v>
          </cell>
          <cell r="D1882">
            <v>356.14</v>
          </cell>
        </row>
        <row r="1883">
          <cell r="A1883">
            <v>91010</v>
          </cell>
          <cell r="B1883" t="str">
            <v>PORTA DE MADEIRA PARA VERNIZ, SEMI-OCA (LEVE OU MÉDIA), 70X210CM, ESPESSURA DE 3,5CM, INCLUSO DOBRADIÇAS - FORNECIMENTO E INSTALAÇÃO. AF_12/2019</v>
          </cell>
          <cell r="C1883" t="str">
            <v>UN</v>
          </cell>
          <cell r="D1883">
            <v>363.12</v>
          </cell>
        </row>
        <row r="1884">
          <cell r="A1884">
            <v>91011</v>
          </cell>
          <cell r="B1884" t="str">
            <v>PORTA DE MADEIRA PARA VERNIZ, SEMI-OCA (LEVE OU MÉDIA), 80X210CM, ESPESSURA DE 3,5CM, INCLUSO DOBRADIÇAS - FORNECIMENTO E INSTALAÇÃO. AF_12/2019</v>
          </cell>
          <cell r="C1884" t="str">
            <v>UN</v>
          </cell>
          <cell r="D1884">
            <v>421.49</v>
          </cell>
        </row>
        <row r="1885">
          <cell r="A1885">
            <v>91012</v>
          </cell>
          <cell r="B1885" t="str">
            <v>PORTA DE MADEIRA PARA VERNIZ, SEMI-OCA (LEVE OU MÉDIA), 90X210CM, ESPESSURA DE 3,5CM, INCLUSO DOBRADIÇAS - FORNECIMENTO E INSTALAÇÃO. AF_12/2019</v>
          </cell>
          <cell r="C1885" t="str">
            <v>UN</v>
          </cell>
          <cell r="D1885">
            <v>466.21</v>
          </cell>
        </row>
        <row r="1886">
          <cell r="A1886">
            <v>91013</v>
          </cell>
          <cell r="B1886" t="str">
            <v>KIT DE PORTA DE MADEIRA PARA VERNIZ, SEMI-OCA (LEVE OU MÉDIA), PADRÃO MÉDIO, 60X210CM, ESPESSURA DE 3,5CM, ITENS INCLUSOS: DOBRADIÇAS, MONTAGEM E INSTALAÇÃO DO BATENTE, SEM FECHADURA - FORNECIMENTO E INSTALAÇÃO. AF_12/2019</v>
          </cell>
          <cell r="C1886" t="str">
            <v>UN</v>
          </cell>
          <cell r="D1886">
            <v>817.76</v>
          </cell>
        </row>
        <row r="1887">
          <cell r="A1887">
            <v>91014</v>
          </cell>
          <cell r="B1887" t="str">
            <v>KIT DE PORTA DE MADEIRA PARA VERNIZ, SEMI-OCA (LEVE OU MÉDIA), PADRÃO MÉDIO, 70X210CM, ESPESSURA DE 3,5CM, ITENS INCLUSOS: DOBRADIÇAS, MONTAGEM E INSTALAÇÃO DO BATENTE, SEM FECHADURA - FORNECIMENTO E INSTALAÇÃO. AF_12/2019</v>
          </cell>
          <cell r="C1887" t="str">
            <v>UN</v>
          </cell>
          <cell r="D1887">
            <v>826.79</v>
          </cell>
        </row>
        <row r="1888">
          <cell r="A1888">
            <v>91015</v>
          </cell>
          <cell r="B1888" t="str">
            <v>KIT DE PORTA DE MADEIRA PARA VERNIZ, SEMI-OCA (LEVE OU MÉDIA), PADRÃO MÉDIO, 80X210CM, ESPESSURA DE 3,5CM, ITENS INCLUSOS: DOBRADIÇAS, MONTAGEM E INSTALAÇÃO DO BATENTE, SEM FECHADURA - FORNECIMENTO E INSTALAÇÃO. AF_12/2019</v>
          </cell>
          <cell r="C1888" t="str">
            <v>UN</v>
          </cell>
          <cell r="D1888">
            <v>887.22</v>
          </cell>
        </row>
        <row r="1889">
          <cell r="A1889">
            <v>91016</v>
          </cell>
          <cell r="B1889" t="str">
            <v>KIT DE PORTA DE MADEIRA PARA VERNIZ, SEMI-OCA (LEVE OU MÉDIA), PADRÃO MÉDIO, 90X210CM, ESPESSURA DE 3,5CM, ITENS INCLUSOS: DOBRADIÇAS, MONTAGEM E INSTALAÇÃO DO BATENTE, SEM FECHADURA - FORNECIMENTO E INSTALAÇÃO. AF_12/2019</v>
          </cell>
          <cell r="C1889" t="str">
            <v>UN</v>
          </cell>
          <cell r="D1889">
            <v>933.99</v>
          </cell>
        </row>
        <row r="1890">
          <cell r="A1890">
            <v>91287</v>
          </cell>
          <cell r="B1890" t="str">
            <v>BATENTE PARA PORTA DE MADEIRA, PADRÃO POPULAR - FORNECIMENTO E MONTAGEM. AF_12/2019</v>
          </cell>
          <cell r="C1890" t="str">
            <v>UN</v>
          </cell>
          <cell r="D1890">
            <v>209.93</v>
          </cell>
        </row>
        <row r="1891">
          <cell r="A1891">
            <v>91292</v>
          </cell>
          <cell r="B1891" t="str">
            <v>BATENTE PARA PORTA DE MADEIRA, FIXAÇÃO COM ARGAMASSA, PADRÃO POPULAR. FORNECIMENTO E INSTALAÇÃO. AF_12/2019_P</v>
          </cell>
          <cell r="C1891" t="str">
            <v>UN</v>
          </cell>
          <cell r="D1891">
            <v>293.10000000000002</v>
          </cell>
        </row>
        <row r="1892">
          <cell r="A1892">
            <v>91295</v>
          </cell>
          <cell r="B1892" t="str">
            <v>PORTA DE MADEIRA FRISADA, SEMI-OCA (LEVE OU MÉDIA), 60X210CM, ESPESSURA DE 3CM, INCLUSO DOBRADIÇAS - FORNECIMENTO E INSTALAÇÃO. AF_12/2019</v>
          </cell>
          <cell r="C1892" t="str">
            <v>UN</v>
          </cell>
          <cell r="D1892">
            <v>366.07</v>
          </cell>
        </row>
        <row r="1893">
          <cell r="A1893">
            <v>91296</v>
          </cell>
          <cell r="B1893" t="str">
            <v>PORTA DE MADEIRA FRISADA, SEMI-OCA (LEVE OU MÉDIA), 70X210CM, ESPESSURA DE 3CM, INCLUSO DOBRADIÇAS - FORNECIMENTO E INSTALAÇÃO. AF_12/2019</v>
          </cell>
          <cell r="C1893" t="str">
            <v>UN</v>
          </cell>
          <cell r="D1893">
            <v>390.86</v>
          </cell>
        </row>
        <row r="1894">
          <cell r="A1894">
            <v>91297</v>
          </cell>
          <cell r="B1894" t="str">
            <v>PORTA DE MADEIRA FRISADA, SEMI-OCA (LEVE OU MÉDIA), 80X210CM, ESPESSURA DE 3,5CM, INCLUSO DOBRADIÇAS - FORNECIMENTO E INSTALAÇÃO. AF_12/2019</v>
          </cell>
          <cell r="C1894" t="str">
            <v>UN</v>
          </cell>
          <cell r="D1894">
            <v>428.11</v>
          </cell>
        </row>
        <row r="1895">
          <cell r="A1895">
            <v>91298</v>
          </cell>
          <cell r="B1895" t="str">
            <v>PORTA DE MADEIRA TIPO VENEZIANA, 80X210CM, ESPESSURA DE 3CM, INCLUSO DOBRADIÇAS - FORNECIMENTO E INSTALAÇÃO. AF_12/2019</v>
          </cell>
          <cell r="C1895" t="str">
            <v>UN</v>
          </cell>
          <cell r="D1895">
            <v>799.83</v>
          </cell>
        </row>
        <row r="1896">
          <cell r="A1896">
            <v>91299</v>
          </cell>
          <cell r="B1896" t="str">
            <v>PORTA DE MADEIRA, TIPO MEXICANA, MACIÇA (PESADA OU SUPERPESADA), 80X210CM, ESPESSURA DE 3,5CM, INCLUSO DOBRADIÇAS - FORNECIMENTO E INSTALAÇÃO. AF_12/2019</v>
          </cell>
          <cell r="C1896" t="str">
            <v>UN</v>
          </cell>
          <cell r="D1896">
            <v>1107.5999999999999</v>
          </cell>
        </row>
        <row r="1897">
          <cell r="A1897">
            <v>91304</v>
          </cell>
          <cell r="B1897" t="str">
            <v>FECHADURA DE EMBUTIR COM CILINDRO, EXTERNA, COMPLETA, ACABAMENTO PADRÃO POPULAR, INCLUSO EXECUÇÃO DE FURO - FORNECIMENTO E INSTALAÇÃO. AF_12/2019</v>
          </cell>
          <cell r="C1897" t="str">
            <v>UN</v>
          </cell>
          <cell r="D1897">
            <v>107.07</v>
          </cell>
        </row>
        <row r="1898">
          <cell r="A1898">
            <v>91305</v>
          </cell>
          <cell r="B1898" t="str">
            <v>FECHADURA DE EMBUTIR PARA PORTA DE BANHEIRO, COMPLETA, ACABAMENTO PADRÃO POPULAR, INCLUSO EXECUÇÃO DE FURO - FORNECIMENTO E INSTALAÇÃO. AF_12/2019</v>
          </cell>
          <cell r="C1898" t="str">
            <v>UN</v>
          </cell>
          <cell r="D1898">
            <v>107.64</v>
          </cell>
        </row>
        <row r="1899">
          <cell r="A1899">
            <v>91306</v>
          </cell>
          <cell r="B1899" t="str">
            <v>FECHADURA DE EMBUTIR PARA PORTAS INTERNAS, COMPLETA, ACABAMENTO PADRÃO MÉDIO, COM EXECUÇÃO DE FURO - FORNECIMENTO E INSTALAÇÃO. AF_12/2019</v>
          </cell>
          <cell r="C1899" t="str">
            <v>UN</v>
          </cell>
          <cell r="D1899">
            <v>156.44999999999999</v>
          </cell>
        </row>
        <row r="1900">
          <cell r="A1900">
            <v>91307</v>
          </cell>
          <cell r="B1900" t="str">
            <v>FECHADURA DE EMBUTIR PARA PORTAS INTERNAS, COMPLETA, ACABAMENTO PADRÃO POPULAR, COM EXECUÇÃO DE FURO - FORNECIMENTO E INSTALAÇÃO. AF_12/2019</v>
          </cell>
          <cell r="C1900" t="str">
            <v>UN</v>
          </cell>
          <cell r="D1900">
            <v>91.18</v>
          </cell>
        </row>
        <row r="1901">
          <cell r="A1901">
            <v>91312</v>
          </cell>
          <cell r="B1901" t="str">
            <v>KIT DE PORTA DE MADEIRA PARA PINTURA, SEMI-OCA (LEVE OU MÉDIA), PADRÃO POPULAR, 60X210CM, ESPESSURA DE 3,5CM, ITENS INCLUSOS: DOBRADIÇAS, MONTAGEM E INSTALAÇÃO DO BATENTE, FECHADURA COM EXECUÇÃO DO FURO - FORNECIMENTO E INSTALAÇÃO. AF_12/2019</v>
          </cell>
          <cell r="C1901" t="str">
            <v>UN</v>
          </cell>
          <cell r="D1901">
            <v>813.67</v>
          </cell>
        </row>
        <row r="1902">
          <cell r="A1902">
            <v>91313</v>
          </cell>
          <cell r="B1902" t="str">
            <v>KIT DE PORTA DE MADEIRA PARA PINTURA, SEMI-OCA (LEVE OU MÉDIA), PADRÃO POPULAR, 70X210CM, ESPESSURA DE 3,5CM, ITENS INCLUSOS: DOBRADIÇAS, MONTAGEM E INSTALAÇÃO DO BATENTE, FECHADURA COM EXECUÇÃO DO FURO - FORNECIMENTO E INSTALAÇÃO. AF_12/2019</v>
          </cell>
          <cell r="C1902" t="str">
            <v>UN</v>
          </cell>
          <cell r="D1902">
            <v>805.06</v>
          </cell>
        </row>
        <row r="1903">
          <cell r="A1903">
            <v>91314</v>
          </cell>
          <cell r="B1903" t="str">
            <v>KIT DE PORTA DE MADEIRA PARA PINTURA, SEMI-OCA (LEVE OU MÉDIA), PADRÃO POPULAR, 80X210CM, ESPESSURA DE 3,5CM, ITENS INCLUSOS: DOBRADIÇAS, MONTAGEM E INSTALAÇÃO DO BATENTE, FECHADURA COM EXECUÇÃO DO FURO - FORNECIMENTO E INSTALAÇÃO. AF_12/2019</v>
          </cell>
          <cell r="C1903" t="str">
            <v>UN</v>
          </cell>
          <cell r="D1903">
            <v>846.21</v>
          </cell>
        </row>
        <row r="1904">
          <cell r="A1904">
            <v>91315</v>
          </cell>
          <cell r="B1904" t="str">
            <v>KIT DE PORTA DE MADEIRA PARA PINTURA, SEMI-OCA (LEVE OU MÉDIA), PADRÃO POPULAR, 90X210CM, ESPESSURA DE 3,5CM, ITENS INCLUSOS: DOBRADIÇAS, MONTAGEM E INSTALAÇÃO DO BATENTE, FECHADURA COM EXECUÇÃO DO FURO - FORNECIMENTO E INSTALAÇÃO. AF_12/2019</v>
          </cell>
          <cell r="C1904" t="str">
            <v>UN</v>
          </cell>
          <cell r="D1904">
            <v>928.74</v>
          </cell>
        </row>
        <row r="1905">
          <cell r="A1905">
            <v>91316</v>
          </cell>
          <cell r="B1905" t="str">
            <v>KIT DE PORTA DE MADEIRA PARA PINTURA, SEMI-OCA (PESADA OU SUPERPESADA), PADRÃO POPULAR, 80X210CM, ESPESSURA DE 3,5CM, ITENS INCLUSOS: DOBRADIÇAS, MONTAGEM E INSTALAÇÃO DO BATENTE, FECHADURA COM EXECUÇÃO DO FURO - FORNECIMENTO E INSTALAÇÃO. AF_12/2019</v>
          </cell>
          <cell r="C1905" t="str">
            <v>UN</v>
          </cell>
          <cell r="D1905">
            <v>1114.19</v>
          </cell>
        </row>
        <row r="1906">
          <cell r="A1906">
            <v>91317</v>
          </cell>
          <cell r="B1906" t="str">
            <v>KIT DE PORTA DE MADEIRA PARA PINTURA, SEMI-OCA (PESADA OU SUPERPESADA), PADRÃO POPULAR, 90X210CM, ESPESSURA DE 3,5CM, ITENS INCLUSOS: DOBRADIÇAS, MONTAGEM E INSTALAÇÃO DO BATENTE, FECHADURA COM EXECUÇÃO DO FURO - FORNECIMENTO E INSTALAÇÃO. AF_12/2019</v>
          </cell>
          <cell r="C1906" t="str">
            <v>UN</v>
          </cell>
          <cell r="D1906">
            <v>1186.26</v>
          </cell>
        </row>
        <row r="1907">
          <cell r="A1907">
            <v>91318</v>
          </cell>
          <cell r="B1907" t="str">
            <v>KIT DE PORTA DE MADEIRA PARA PINTURA, SEMI-OCA (LEVE OU MÉDIA), PADRÃO POPULAR, 60X210CM, ESPESSURA DE 3,5CM, ITENS INCLUSOS: DOBRADIÇAS, MONTAGEM E INSTALAÇÃO DO BATENTE, SEM FECHADURA - FORNECIMENTO E INSTALAÇÃO. AF_12/2019</v>
          </cell>
          <cell r="C1907" t="str">
            <v>UN</v>
          </cell>
          <cell r="D1907">
            <v>706.03</v>
          </cell>
        </row>
        <row r="1908">
          <cell r="A1908">
            <v>91319</v>
          </cell>
          <cell r="B1908" t="str">
            <v>KIT DE PORTA DE MADEIRA PARA PINTURA, SEMI-OCA (LEVE OU MÉDIA), PADRÃO POPULAR, 70X210CM, ESPESSURA DE 3,5CM, ITENS INCLUSOS: DOBRADIÇAS, MONTAGEM E INSTALAÇÃO DO BATENTE, SEM FECHADURA - FORNECIMENTO E INSTALAÇÃO. AF_12/2019</v>
          </cell>
          <cell r="C1908" t="str">
            <v>UN</v>
          </cell>
          <cell r="D1908">
            <v>713.88</v>
          </cell>
        </row>
        <row r="1909">
          <cell r="A1909">
            <v>91320</v>
          </cell>
          <cell r="B1909" t="str">
            <v>KIT DE PORTA DE MADEIRA PARA PINTURA, SEMI-OCA (LEVE OU MÉDIA), PADRÃO POPULAR, 80X210CM, ESPESSURA DE 3,5CM, ITENS INCLUSOS: DOBRADIÇAS, MONTAGEM E INSTALAÇÃO DO BATENTE, SEM FECHADURA - FORNECIMENTO E INSTALAÇÃO. AF_12/2019</v>
          </cell>
          <cell r="C1909" t="str">
            <v>UN</v>
          </cell>
          <cell r="D1909">
            <v>739.14</v>
          </cell>
        </row>
        <row r="1910">
          <cell r="A1910">
            <v>91321</v>
          </cell>
          <cell r="B1910" t="str">
            <v>KIT DE PORTA DE MADEIRA PARA PINTURA, SEMI-OCA (LEVE OU MÉDIA), PADRÃO POPULAR, 90X210CM, ESPESSURA DE 3,5CM, ITENS INCLUSOS: DOBRADIÇAS, MONTAGEM E INSTALAÇÃO DO BATENTE, SEM FECHADURA - FORNECIMENTO E INSTALAÇÃO. AF_12/2019</v>
          </cell>
          <cell r="C1910" t="str">
            <v>UN</v>
          </cell>
          <cell r="D1910">
            <v>821.67</v>
          </cell>
        </row>
        <row r="1911">
          <cell r="A1911">
            <v>91322</v>
          </cell>
          <cell r="B1911" t="str">
            <v>KIT DE PORTA DE MADEIRA PARA PINTURA, SEMI-OCA (PESADA OU SUPERPESADA), PADRÃO POPULAR, 80X210CM, ESPESSURA DE 3,5CM, ITENS INCLUSOS: DOBRADIÇAS, MONTAGEM E INSTALAÇÃO DO BATENTE, SEM FECHADURA - FORNECIMENTO E INSTALAÇÃO. AF_12/2019</v>
          </cell>
          <cell r="C1911" t="str">
            <v>UN</v>
          </cell>
          <cell r="D1911">
            <v>1007.12</v>
          </cell>
        </row>
        <row r="1912">
          <cell r="A1912">
            <v>91323</v>
          </cell>
          <cell r="B1912" t="str">
            <v>KIT DE PORTA DE MADEIRA PARA PINTURA, SEMI-OCA (PESADA OU SUPERPESADA), PADRÃO POPULAR, 90X210CM, ESPESSURA DE 3,5CM, ITENS INCLUSOS: DOBRADIÇAS, MONTAGEM E INSTALAÇÃO DO BATENTE, SEM FECHADURA - FORNECIMENTO E INSTALAÇÃO. AF_12/2019</v>
          </cell>
          <cell r="C1912" t="str">
            <v>UN</v>
          </cell>
          <cell r="D1912">
            <v>1079.19</v>
          </cell>
        </row>
        <row r="1913">
          <cell r="A1913">
            <v>91324</v>
          </cell>
          <cell r="B1913" t="str">
            <v>KIT DE PORTA DE MADEIRA PARA VERNIZ, SEMI-OCA (LEVE OU MÉDIA), PADRÃO POPULAR, 60X210CM, ESPESSURA DE 3,5CM, ITENS INCLUSOS: DOBRADIÇAS, MONTAGEM E INSTALAÇÃO DO BATENTE, SEM FECHADURA - FORNECIMENTO E INSTALAÇÃO. AF_12/2019</v>
          </cell>
          <cell r="C1913" t="str">
            <v>UN</v>
          </cell>
          <cell r="D1913">
            <v>717.49</v>
          </cell>
        </row>
        <row r="1914">
          <cell r="A1914">
            <v>91325</v>
          </cell>
          <cell r="B1914" t="str">
            <v>KIT DE PORTA DE MADEIRA PARA VERNIZ, SEMI-OCA (LEVE OU MÉDIA), PADRÃO POPULAR, 70X210CM, ESPESSURA DE 3,5CM, ITENS INCLUSOS: DOBRADIÇAS, MONTAGEM E INSTALAÇÃO DO BATENTE, SEM FECHADURA - FORNECIMENTO E INSTALAÇÃO. AF_12/2019</v>
          </cell>
          <cell r="C1914" t="str">
            <v>UN</v>
          </cell>
          <cell r="D1914">
            <v>725.89</v>
          </cell>
        </row>
        <row r="1915">
          <cell r="A1915">
            <v>91326</v>
          </cell>
          <cell r="B1915" t="str">
            <v>KIT DE PORTA DE MADEIRA PARA VERNIZ, SEMI-OCA (LEVE OU MÉDIA), PADRÃO POPULAR, 80X210CM, ESPESSURA DE 3,5CM, ITENS INCLUSOS: DOBRADIÇAS, MONTAGEM E INSTALAÇÃO DO BATENTE, SEM FECHADURA - FORNECIMENTO E INSTALAÇÃO. AF_12/2019</v>
          </cell>
          <cell r="C1915" t="str">
            <v>UN</v>
          </cell>
          <cell r="D1915">
            <v>785.69</v>
          </cell>
        </row>
        <row r="1916">
          <cell r="A1916">
            <v>91327</v>
          </cell>
          <cell r="B1916" t="str">
            <v>KIT DE PORTA DE MADEIRA PARA VERNIZ, SEMI-OCA (LEVE OU MÉDIA), PADRÃO POPULAR, 90X210CM, ESPESSURA DE 3,5CM, ITENS INCLUSOS: DOBRADIÇAS, MONTAGEM E INSTALAÇÃO DO BATENTE, SEM FECHADURA - FORNECIMENTO E INSTALAÇÃO. AF_12/2019</v>
          </cell>
          <cell r="C1916" t="str">
            <v>UN</v>
          </cell>
          <cell r="D1916">
            <v>831.83</v>
          </cell>
        </row>
        <row r="1917">
          <cell r="A1917">
            <v>91328</v>
          </cell>
          <cell r="B1917" t="str">
            <v>KIT DE PORTA DE MADEIRA FRISADA, SEMI-OCA (LEVE OU MÉDIA), PADRÃO MÉDIO 60X210CM, ESPESSURA DE 3CM, ITENS INCLUSOS: DOBRADIÇAS, MONTAGEM E INSTALAÇÃO DO BATENTE, SEM FECHADURA - FORNECIMENTO E INSTALAÇÃO. AF_12/2019</v>
          </cell>
          <cell r="C1917" t="str">
            <v>UN</v>
          </cell>
          <cell r="D1917">
            <v>827.69</v>
          </cell>
        </row>
        <row r="1918">
          <cell r="A1918">
            <v>91329</v>
          </cell>
          <cell r="B1918" t="str">
            <v>KIT DE PORTA DE MADEIRA FRISADA, SEMI-OCA (LEVE OU MÉDIA), PADRÃO POPULAR, 60X210CM, ESPESSURA DE 3CM, ITENS INCLUSOS: DOBRADIÇAS, MONTAGEM E INSTALAÇÃO DO BATENTE, SEM FECHADURA - FORNECIMENTO E INSTALAÇÃO. AF_12/2019</v>
          </cell>
          <cell r="C1918" t="str">
            <v>UN</v>
          </cell>
          <cell r="D1918">
            <v>727.42</v>
          </cell>
        </row>
        <row r="1919">
          <cell r="A1919">
            <v>91330</v>
          </cell>
          <cell r="B1919" t="str">
            <v>KIT DE PORTA DE MADEIRA FRISADA, SEMI-OCA (LEVE OU MÉDIA), PADRÃO MÉDIO, 70X210CM, ESPESSURA DE 3CM, ITENS INCLUSOS: DOBRADIÇAS, MONTAGEM E INSTALAÇÃO DO BATENTE, SEM FECHADURA - FORNECIMENTO E INSTALAÇÃO. AF_12/2019</v>
          </cell>
          <cell r="C1919" t="str">
            <v>UN</v>
          </cell>
          <cell r="D1919">
            <v>854.53</v>
          </cell>
        </row>
        <row r="1920">
          <cell r="A1920">
            <v>91331</v>
          </cell>
          <cell r="B1920" t="str">
            <v>KIT DE PORTA DE MADEIRA FRISADA, SEMI-OCA (LEVE OU MÉDIA), PADRÃO POPULAR, 70X210CM, ESPESSURA DE 3CM, ITENS INCLUSOS: DOBRADIÇAS, MONTAGEM E INSTALAÇÃO DO BATENTE, SEM FECHADURA - FORNECIMENTO E INSTALAÇÃO. AF_12/2019</v>
          </cell>
          <cell r="C1920" t="str">
            <v>UN</v>
          </cell>
          <cell r="D1920">
            <v>753.63</v>
          </cell>
        </row>
        <row r="1921">
          <cell r="A1921">
            <v>91332</v>
          </cell>
          <cell r="B1921" t="str">
            <v>KIT DE PORTA DE MADEIRA FRISADA, SEMI-OCA (LEVE OU MÉDIA), PADRÃO MÉDIO, 80X210CM, ESPESSURA DE 3,5CM, ITENS INCLUSOS: DOBRADIÇAS, MONTAGEM E INSTALAÇÃO DO BATENTE, SEM FECHADURA - FORNECIMENTO E INSTALAÇÃO. AF_12/2019</v>
          </cell>
          <cell r="C1921" t="str">
            <v>UN</v>
          </cell>
          <cell r="D1921">
            <v>893.84</v>
          </cell>
        </row>
        <row r="1922">
          <cell r="A1922">
            <v>91333</v>
          </cell>
          <cell r="B1922" t="str">
            <v>KIT DE PORTA DE MADEIRA FRISADA, SEMI-OCA (LEVE OU MÉDIA), PADRÃO POPULAR, 80X210CM, ESPESSURA DE 3,5CM, ITENS INCLUSOS: DOBRADIÇAS, MONTAGEM E INSTALAÇÃO DO BATENTE, SEM FECHADURA - FORNECIMENTO E INSTALAÇÃO. AF_12/2019</v>
          </cell>
          <cell r="C1922" t="str">
            <v>UN</v>
          </cell>
          <cell r="D1922">
            <v>792.31</v>
          </cell>
        </row>
        <row r="1923">
          <cell r="A1923">
            <v>91334</v>
          </cell>
          <cell r="B1923" t="str">
            <v>KIT DE PORTA DE MADEIRA TIPO VENEZIANA, PADRÃO MÉDIO, 80X210CM, ESPESSURA DE 3CM, ITENS INCLUSOS: DOBRADIÇAS, MONTAGEM E INSTALAÇÃO DO BATENTE, SEM FECHADURA - FORNECIMENTO E INSTALAÇÃO. AF_12/2019</v>
          </cell>
          <cell r="C1923" t="str">
            <v>UN</v>
          </cell>
          <cell r="D1923">
            <v>1265.56</v>
          </cell>
        </row>
        <row r="1924">
          <cell r="A1924">
            <v>91335</v>
          </cell>
          <cell r="B1924" t="str">
            <v>KIT DE PORTA DE MADEIRA TIPO VENEZIANA, PADRÃO POPULAR, 80X210CM, ESPESSURA DE 3CM, ITENS INCLUSOS: DOBRADIÇAS, MONTAGEM E INSTALAÇÃO DO BATENTE, SEM FECHADURA - FORNECIMENTO E INSTALAÇÃO. AF_12/2019</v>
          </cell>
          <cell r="C1924" t="str">
            <v>UN</v>
          </cell>
          <cell r="D1924">
            <v>1164.03</v>
          </cell>
        </row>
        <row r="1925">
          <cell r="A1925">
            <v>91336</v>
          </cell>
          <cell r="B1925" t="str">
            <v>KIT DE PORTA DE MADEIRA TIPO MEXICANA, MACIÇA (PESADA OU SUPERPESADA), PADRÃO MÉDIO, 80X210CM, ESPESSURA DE 3CM, ITENS INCLUSOS: DOBRADIÇAS, MONTAGEM E INSTALAÇÃO DO BATENTE, SEM FECHADURA - FORNECIMENTO E INSTALAÇÃO. AF_12/2019</v>
          </cell>
          <cell r="C1925" t="str">
            <v>UN</v>
          </cell>
          <cell r="D1925">
            <v>1573.33</v>
          </cell>
        </row>
        <row r="1926">
          <cell r="A1926">
            <v>91337</v>
          </cell>
          <cell r="B1926" t="str">
            <v>KIT DE PORTA DE MADEIRA TIPO MEXICANA, MACIÇA (PESADA OU SUPERPESADA), PADRÃO POPULAR, 80X210CM, ESPESSURA DE 3CM, ITENS INCLUSOS: DOBRADIÇAS, MONTAGEM E INSTALAÇÃO DO BATENTE, SEM FECHADURA - FORNECIMENTO E INSTALAÇÃO. AF_12/2019</v>
          </cell>
          <cell r="C1926" t="str">
            <v>UN</v>
          </cell>
          <cell r="D1926">
            <v>1471.8</v>
          </cell>
        </row>
        <row r="1927">
          <cell r="A1927">
            <v>100659</v>
          </cell>
          <cell r="B1927" t="str">
            <v>ALIZAR DE 5X1,5CM PARA PORTA FIXADO COM PREGOS, PADRÃO MÉDIO - FORNECIMENTO E INSTALAÇÃO. AF_12/2019</v>
          </cell>
          <cell r="C1927" t="str">
            <v>M</v>
          </cell>
          <cell r="D1927">
            <v>10.26</v>
          </cell>
        </row>
        <row r="1928">
          <cell r="A1928">
            <v>100660</v>
          </cell>
          <cell r="B1928" t="str">
            <v>ALIZAR DE 5X1,5CM PARA PORTA FIXADO COM PREGOS, PADRÃO POPULAR - FORNECIMENTO E INSTALAÇÃO. AF_12/2019</v>
          </cell>
          <cell r="C1928" t="str">
            <v>M</v>
          </cell>
          <cell r="D1928">
            <v>7.11</v>
          </cell>
        </row>
        <row r="1929">
          <cell r="A1929">
            <v>100675</v>
          </cell>
          <cell r="B1929" t="str">
            <v>KIT DE PORTA-PRONTA DE MADEIRA EM ACABAMENTO MELAMÍNICO BRANCO, FOLHA LEVE OU MÉDIA, 90X210, EXCLUSIVE FECHADURA, FIXAÇÃO COM PREENCHIMENTO TOTAL DE ESPUMA EXPANSIVA - FORNECIMENTO E INSTALAÇÃO. AF_12/2019</v>
          </cell>
          <cell r="C1929" t="str">
            <v>UN</v>
          </cell>
          <cell r="D1929">
            <v>956.6</v>
          </cell>
        </row>
        <row r="1930">
          <cell r="A1930">
            <v>100676</v>
          </cell>
          <cell r="B1930" t="str">
            <v>BATENTE PARA PORTA COM BANDEIRA, FIXAÇÃO COM PARAFUSO E BUCHA. AF_12/2019</v>
          </cell>
          <cell r="C1930" t="str">
            <v>UN</v>
          </cell>
          <cell r="D1930">
            <v>174.37</v>
          </cell>
        </row>
        <row r="1931">
          <cell r="A1931">
            <v>100678</v>
          </cell>
          <cell r="B1931" t="str">
            <v>KIT DE PORTA DE MADEIRA PARA VERNIZ, SEMI-OCA (LEVE OU MÉDIA), PADRÃO MÉDIO, 60X210CM, ESPESSURA DE 3,5CM, ITENS INCLUSOS: DOBRADIÇAS, MONTAGEM E INSTALAÇÃO DE BATENTE, FECHADURA COM EXECUÇÃO DO FURO - FORNECIMENTO E INSTALAÇÃO. AF_12/2019</v>
          </cell>
          <cell r="C1931" t="str">
            <v>UN</v>
          </cell>
          <cell r="D1931">
            <v>974.21</v>
          </cell>
        </row>
        <row r="1932">
          <cell r="A1932">
            <v>100679</v>
          </cell>
          <cell r="B1932" t="str">
            <v>KIT DE PORTA DE MADEIRA PARA VERNIZ, SEMI-OCA (LEVE OU MÉDIA), PADRÃO POPULAR, 60X210CM, ESPESSURA DE 3,5CM, ITENS INCLUSOS: DOBRADIÇAS, MONTAGEM E INSTALAÇÃO DE BATENTE, FECHADURA COM EXECUÇÃO DO FURO - FORNECIMENTO E INSTALAÇÃO. AF_12/2019</v>
          </cell>
          <cell r="C1932" t="str">
            <v>UN</v>
          </cell>
          <cell r="D1932">
            <v>825.13</v>
          </cell>
        </row>
        <row r="1933">
          <cell r="A1933">
            <v>100680</v>
          </cell>
          <cell r="B1933" t="str">
            <v>KIT DE PORTA DE MADEIRA PARA VERNIZ, SEMI-OCA (LEVE OU MÉDIA), PADRÃO MÉDIO, 70X210CM, ESPESSURA DE 3,5CM, ITENS INCLUSOS: DOBRADIÇAS, MONTAGEM E INSTALAÇÃO DE BATENTE, FECHADURA COM EXECUÇÃO DO FURO - FORNECIMENTO E INSTALAÇÃO. AF_12/2019</v>
          </cell>
          <cell r="C1933" t="str">
            <v>UN</v>
          </cell>
          <cell r="D1933">
            <v>983.24</v>
          </cell>
        </row>
        <row r="1934">
          <cell r="A1934">
            <v>100681</v>
          </cell>
          <cell r="B1934" t="str">
            <v>KIT DE PORTA DE MADEIRA FRISADA, SEMI-OCA (LEVE OU MÉDIA), PADRÃO MÉDIO, 70X210CM, ESPESSURA DE 3CM, ITENS INCLUSOS: DOBRADIÇAS, MONTAGEM E INSTALAÇÃO DE BATENTE, FECHADURA COM EXECUÇÃO DO FURO - FORNECIMENTO E INSTALAÇÃO. AF_12/2019</v>
          </cell>
          <cell r="C1934" t="str">
            <v>UN</v>
          </cell>
          <cell r="D1934">
            <v>1010.98</v>
          </cell>
        </row>
        <row r="1935">
          <cell r="A1935">
            <v>100682</v>
          </cell>
          <cell r="B1935" t="str">
            <v>KIT DE PORTA DE MADEIRA FRISADA, SEMI-OCA (LEVE OU MÉDIA), PADRÃO POPULAR, 70X210CM, ESPESSURA DE 3CM, ITENS INCLUSOS: DOBRADIÇAS, MONTAGEM E INSTALAÇÃO DE BATENTE, FECHADURA COM EXECUÇÃO DO FURO - FORNECIMENTO E INSTALAÇÃO. AF_12/2019</v>
          </cell>
          <cell r="C1935" t="str">
            <v>UN</v>
          </cell>
          <cell r="D1935">
            <v>844.81</v>
          </cell>
        </row>
        <row r="1936">
          <cell r="A1936">
            <v>100683</v>
          </cell>
          <cell r="B1936" t="str">
            <v>KIT DE PORTA DE MADEIRA PARA VERNIZ, SEMI-OCA (LEVE OU MÉDIA), PADRÃO MÉDIO, 80X210CM, ESPESSURA DE 3,5CM, ITENS INCLUSOS: DOBRADIÇAS, MONTAGEM E INSTALAÇÃO DE BATENTE, FECHADURA COM EXECUÇÃO DO FURO - FORNECIMENTO E INSTALAÇÃO. AF_12/2019</v>
          </cell>
          <cell r="C1936" t="str">
            <v>UN</v>
          </cell>
          <cell r="D1936">
            <v>1065.23</v>
          </cell>
        </row>
        <row r="1937">
          <cell r="A1937">
            <v>100684</v>
          </cell>
          <cell r="B1937" t="str">
            <v>KIT DE PORTA DE MADEIRA PARA VERNIZ, SEMI-OCA (LEVE OU MÉDIA), PADRÃO POPULAR, 80X210CM, ESPESSURA DE 3,5CM, ITENS INCLUSOS: DOBRADIÇAS, MONTAGEM E INSTALAÇÃO DE BATENTE, FECHADURA COM EXECUÇÃO DO FURO - FORNECIMENTO E INSTALAÇÃO. AF_12/2019</v>
          </cell>
          <cell r="C1937" t="str">
            <v>UN</v>
          </cell>
          <cell r="D1937">
            <v>892.76</v>
          </cell>
        </row>
        <row r="1938">
          <cell r="A1938">
            <v>100685</v>
          </cell>
          <cell r="B1938" t="str">
            <v>KIT DE PORTA DE MADEIRA PARA VERNIZ, SEMI-OCA (LEVE OU MÉDIA), PADRÃO MÉDIO, 90X210CM, ESPESSURA DE 3,5CM, ITENS INCLUSOS: DOBRADIÇAS, MONTAGEM E INSTALAÇÃO DE BATENTE, FECHADURA COM EXECUÇÃO DO FURO - FORNECIMENTO E INSTALAÇÃO. AF_12/2019</v>
          </cell>
          <cell r="C1938" t="str">
            <v>UN</v>
          </cell>
          <cell r="D1938">
            <v>1112</v>
          </cell>
        </row>
        <row r="1939">
          <cell r="A1939">
            <v>100686</v>
          </cell>
          <cell r="B1939" t="str">
            <v>KIT DE PORTA DE MADEIRA PARA VERNIZ, SEMI-OCA (LEVE OU MÉDIA), PADRÃO POPULAR, 90X210CM, ESPESSURA DE 3CM, ITENS INCLUSOS: DOBRADIÇAS, MONTAGEM E INSTALAÇÃO DE BATENTE, FECHADURA COM EXECUÇÃO DO FURO - FORNECIMENTO E INSTALAÇÃO. AF_12/2019</v>
          </cell>
          <cell r="C1939" t="str">
            <v>UN</v>
          </cell>
          <cell r="D1939">
            <v>938.9</v>
          </cell>
        </row>
        <row r="1940">
          <cell r="A1940">
            <v>100687</v>
          </cell>
          <cell r="B1940" t="str">
            <v>KIT DE PORTA DE MADEIRA FRISADA, SEMI-OCA (LEVE OU MÉDIA), PADRÃO MÉDIO, 60X210CM, ESPESSURA DE 3,5CM, ITENS INCLUSOS: DOBRADIÇAS, MONTAGEM E INSTALAÇÃO DE BATENTE, FECHADURA COM EXECUÇÃO DO FURO - FORNECIMENTO E INSTALAÇÃO. AF_12/2019</v>
          </cell>
          <cell r="C1940" t="str">
            <v>UN</v>
          </cell>
          <cell r="D1940">
            <v>984.14</v>
          </cell>
        </row>
        <row r="1941">
          <cell r="A1941">
            <v>100688</v>
          </cell>
          <cell r="B1941" t="str">
            <v>KIT DE PORTA DE MADEIRA FRISADA, SEMI-OCA (LEVE OU MÉDIA), PADRÃO POPULAR, 60X210CM, ESPESSURA DE 3CM, ITENS INCLUSOS: DOBRADIÇAS, MONTAGEM E INSTALAÇÃO DE BATENTE, FECHADURA COM EXECUÇÃO DO FURO - FORNECIMENTO E INSTALAÇÃO. AF_12/2019</v>
          </cell>
          <cell r="C1941" t="str">
            <v>UN</v>
          </cell>
          <cell r="D1941">
            <v>835.06</v>
          </cell>
        </row>
        <row r="1942">
          <cell r="A1942">
            <v>100689</v>
          </cell>
          <cell r="B1942" t="str">
            <v>KIT DE PORTA DE MADEIRA FRISADA, SEMI-OCA (LEVE OU MÉDIA), PADRÃO MÉDIO, 80X210CM, ESPESSURA DE 3,5CM, ITENS INCLUSOS: DOBRADIÇAS, MONTAGEM E INSTALAÇÃO DE BATENTE, FECHADURA COM EXECUÇÃO DO FURO - FORNECIMENTO E INSTALAÇÃO. AF_12/2019</v>
          </cell>
          <cell r="C1942" t="str">
            <v>UN</v>
          </cell>
          <cell r="D1942">
            <v>1071.8499999999999</v>
          </cell>
        </row>
        <row r="1943">
          <cell r="A1943">
            <v>100690</v>
          </cell>
          <cell r="B1943" t="str">
            <v>KIT DE PORTA DE MADEIRA FRISADA, SEMI-OCA (LEVE OU MÉDIA), PADRÃO POPULAR, 80X210CM, ESPESSURA DE 3,5CM, ITENS INCLUSOS: DOBRADIÇAS, MONTAGEM E INSTALAÇÃO DE BATENTE, FECHADURA COM EXECUÇÃO DO FURO - FORNECIMENTO E INSTALAÇÃO. AF_12/2019</v>
          </cell>
          <cell r="C1943" t="str">
            <v>UN</v>
          </cell>
          <cell r="D1943">
            <v>899.38</v>
          </cell>
        </row>
        <row r="1944">
          <cell r="A1944">
            <v>100691</v>
          </cell>
          <cell r="B1944" t="str">
            <v>KIT DE PORTA DE MADEIRA TIPO VENEZIANA, 80X210CM (ESPESSURA DE 3CM), PADRÃO MÉDIO, ITENS INCLUSOS: DOBRADIÇAS, MONTAGEM E INSTALAÇÃO DE BATENTE, FECHADURA COM EXECUÇÃO DO FURO - FORNECIMENTO E INSTALAÇÃO. AF_12/2019</v>
          </cell>
          <cell r="C1944" t="str">
            <v>UN</v>
          </cell>
          <cell r="D1944">
            <v>1443.57</v>
          </cell>
        </row>
        <row r="1945">
          <cell r="A1945">
            <v>100692</v>
          </cell>
          <cell r="B1945" t="str">
            <v>KIT DE PORTA DE MADEIRA TIPO VENEZIANA, 80X210CM (ESPESSURA DE 3CM), PADRÃO POPULAR, ITENS INCLUSOS: DOBRADIÇAS, MONTAGEM E INSTALAÇÃO DE BATENTE, FECHADURA COM EXECUÇÃO DO FURO - FORNECIMENTO E INSTALAÇÃO. AF_12/2019</v>
          </cell>
          <cell r="C1945" t="str">
            <v>UN</v>
          </cell>
          <cell r="D1945">
            <v>1271.0999999999999</v>
          </cell>
        </row>
        <row r="1946">
          <cell r="A1946">
            <v>100693</v>
          </cell>
          <cell r="B1946" t="str">
            <v>KIT DE PORTA DE MADEIRA TIPO MEXICANA, MACIÇA (PESADA OU SUPERPESADA), PADRÃO MÉDIO, 80X210CM, ESPESSURA DE 3,5CM, ITENS INCLUSOS: DOBRADIÇAS, MONTAGEM E INSTALAÇÃO DE BATENTE, FECHADURA COM EXECUÇÃO DO FURO - FORNECIMENTO E INSTALAÇÃO. AF_12/2019</v>
          </cell>
          <cell r="C1946" t="str">
            <v>UN</v>
          </cell>
          <cell r="D1946">
            <v>1751.34</v>
          </cell>
        </row>
        <row r="1947">
          <cell r="A1947">
            <v>100694</v>
          </cell>
          <cell r="B1947" t="str">
            <v>KIT DE PORTA DE MADEIRA TIPO MEXICANA, MACIÇA (PESADA OU SUPERPESADA), PADRÃO POPULAR, 80X210CM, ESPESSURA DE 3,5CM, ITENS INCLUSOS: DOBRADIÇAS, MONTAGEM E INSTALAÇÃO DE BATENTE, FECHADURA COM EXECUÇÃO DO FURO - FORNECIMENTO E INSTALAÇÃO. AF_12/2019</v>
          </cell>
          <cell r="C1947" t="str">
            <v>UN</v>
          </cell>
          <cell r="D1947">
            <v>1578.87</v>
          </cell>
        </row>
        <row r="1948">
          <cell r="A1948">
            <v>100695</v>
          </cell>
          <cell r="B1948" t="str">
            <v>RECOLOCAÇÃO DE FOLHAS DE PORTA DE MADEIRA LEVE OU MÉDIA DE 60CM DE LARGURA, CONSIDERANDO REAPROVEITAMENTO DO MATERIAL. AF_12/2019</v>
          </cell>
          <cell r="C1948" t="str">
            <v>UN</v>
          </cell>
          <cell r="D1948">
            <v>56.69</v>
          </cell>
        </row>
        <row r="1949">
          <cell r="A1949">
            <v>100696</v>
          </cell>
          <cell r="B1949" t="str">
            <v>RECOLOCAÇÃO DE FOLHAS DE PORTA DE MADEIRA LEVE OU MÉDIA DE 70CM DE LARGURA, CONSIDERANDO REAPROVEITAMENTO DO MATERIAL. AF_12/2019</v>
          </cell>
          <cell r="C1949" t="str">
            <v>UN</v>
          </cell>
          <cell r="D1949">
            <v>63.03</v>
          </cell>
        </row>
        <row r="1950">
          <cell r="A1950">
            <v>100697</v>
          </cell>
          <cell r="B1950" t="str">
            <v>RECOLOCAÇÃO DE FOLHAS DE PORTA DE MADEIRA LEVE OU MÉDIA DE 80CM DE LARGURA, CONSIDERANDO REAPROVEITAMENTO DO MATERIAL. AF_12/2019</v>
          </cell>
          <cell r="C1950" t="str">
            <v>UN</v>
          </cell>
          <cell r="D1950">
            <v>69.42</v>
          </cell>
        </row>
        <row r="1951">
          <cell r="A1951">
            <v>100698</v>
          </cell>
          <cell r="B1951" t="str">
            <v>RECOLOCAÇÃO DE FOLHAS DE PORTA DE MADEIRA LEVE OU MÉDIA DE 90CM DE LARGURA, CONSIDERANDO REAPROVEITAMENTO DO MATERIAL. AF_12/2019</v>
          </cell>
          <cell r="C1951" t="str">
            <v>UN</v>
          </cell>
          <cell r="D1951">
            <v>75.790000000000006</v>
          </cell>
        </row>
        <row r="1952">
          <cell r="A1952">
            <v>100699</v>
          </cell>
          <cell r="B1952" t="str">
            <v>RECOLOCAÇÃO DE FOLHAS DE PORTA DE MADEIRA PESADA OU SUPERPESADA DE 80CM DE LARGURA, CONSIDERANDO REAPROVEITAMENTO DO MATERIAL. AF_12/2019</v>
          </cell>
          <cell r="C1952" t="str">
            <v>UN</v>
          </cell>
          <cell r="D1952">
            <v>90.08</v>
          </cell>
        </row>
        <row r="1953">
          <cell r="A1953">
            <v>100700</v>
          </cell>
          <cell r="B1953" t="str">
            <v>PORTA DE MADEIRA COMPENSADA LISA PARA PINTURA, 120X210X3,5CM, 2 FOLHAS, INCLUSO ADUELA 2A, ALIZAR 2A E DOBRADIÇAS. AF_12/2019</v>
          </cell>
          <cell r="C1953" t="str">
            <v>UN</v>
          </cell>
          <cell r="D1953">
            <v>826.28</v>
          </cell>
        </row>
        <row r="1954">
          <cell r="A1954">
            <v>100712</v>
          </cell>
          <cell r="B1954" t="str">
            <v>KIT DE PORTA DE MADEIRA PARA VERNIZ, SEMI-OCA (LEVE OU MÉDIA), PADRÃO POPULAR, 70X210CM, ESPESSURA DE 3,5CM, ITENS INCLUSOS: DOBRADIÇAS, MONTAGEM E INSTALAÇÃO DE BATENTE, FECHADURA COM EXECUÇÃO DO FURO - FORNECIMENTO E INSTALAÇÃO. AF_12/2019</v>
          </cell>
          <cell r="C1954" t="str">
            <v>UN</v>
          </cell>
          <cell r="D1954">
            <v>817.07</v>
          </cell>
        </row>
        <row r="1955">
          <cell r="A1955">
            <v>100665</v>
          </cell>
          <cell r="B1955" t="str">
            <v>JANELA DE MADEIRA - CEDRINHO/ANGELIM OU EQUIVALENTE DA REGIÃO - DE ABRIR COM 4 FOLHAS (2 VENEZIANAS E 2 GUILHOTINAS PARA VIDRO), COM BATENTE, ALIZAR E FERRAGENS. EXCLUSIVE VIDROS, ACABAMENTO E CONTRAMARCO. FORNECIMENTO E INSTALAÇÃO. AF_12/2019</v>
          </cell>
          <cell r="C1955" t="str">
            <v>M2</v>
          </cell>
          <cell r="D1955">
            <v>839.55</v>
          </cell>
        </row>
        <row r="1956">
          <cell r="A1956">
            <v>100666</v>
          </cell>
          <cell r="B1956" t="str">
            <v>JANELA DE MADEIRA (PINUS/EUCALIPTO OU EQUIV.) DE ABRIR COM 4 FOLHAS (2 VENEZIANAS E 2 GUILHOTINAS PARA VIDRO), COM BATENTE, ALIZAR E FERRAGENS. EXCLUSIVE VIDROS, ACABAMENTO E CONTRAMARCO. FORNECIMENTO E INSTALAÇÃO. AF_12/2019</v>
          </cell>
          <cell r="C1956" t="str">
            <v>M2</v>
          </cell>
          <cell r="D1956">
            <v>666.96</v>
          </cell>
        </row>
        <row r="1957">
          <cell r="A1957">
            <v>100667</v>
          </cell>
          <cell r="B1957" t="str">
            <v>JANELA DE MADEIRA (IMBUIA/CEDRO OU EQUIV.) DE ABRIR COM 4 FOLHAS (2 VENEZIANAS E 2 GUILHOTINAS PARA VIDRO), COM BATENTE, ALIZAR E FERRAGENS. EXCLUSIVE VIDROS, ACABAMENTO E CONTRAMARCO. FORNECIMENTO E INSTALAÇÃO. AF_12/2019</v>
          </cell>
          <cell r="C1957" t="str">
            <v>M2</v>
          </cell>
          <cell r="D1957">
            <v>1083.56</v>
          </cell>
        </row>
        <row r="1958">
          <cell r="A1958">
            <v>100668</v>
          </cell>
          <cell r="B1958" t="str">
            <v>JANELA DE MADEIRA (CEDRINHO/ANGELIM OU EQUIV.) TIPO MAXIM-AR, PARA VIDRO, COM BATENTE, ALIZAR E FERRAGENS. EXCLUSIVE VIDRO, ACABAMENTO E CONTRAMARCO. FORNECIMENTO E INSTALAÇÃO. AF_12/2019</v>
          </cell>
          <cell r="C1958" t="str">
            <v>M2</v>
          </cell>
          <cell r="D1958">
            <v>1326.54</v>
          </cell>
        </row>
        <row r="1959">
          <cell r="A1959">
            <v>100669</v>
          </cell>
          <cell r="B1959" t="str">
            <v>JANELA DE MADEIRA (PINUS/EUCALIPTO OU EQUIV.) TIPO BASCULANTE COM 2 FOLHAS PARA VIDRO, COM BATENTE, ALIZAR E FERRAGENS. EXCLUSIVE VIDROS, ACABAMENTO E CONTRAMARCO. FORNECIMENTO E INSTALAÇÃO. AF_12/2019</v>
          </cell>
          <cell r="C1959" t="str">
            <v>M2</v>
          </cell>
          <cell r="D1959">
            <v>784.32</v>
          </cell>
        </row>
        <row r="1960">
          <cell r="A1960">
            <v>100670</v>
          </cell>
          <cell r="B1960" t="str">
            <v>JANELA DE MADEIRA (CEDRINHO/ANGELIM OU EQUIV.) DE CORRER COM 6 FOLHAS (2 VENEZ. FIXAS, 2 VENEZ. DE CORRER E 2 DE CORRER PARA VIDRO), COM BATENTE, ALIZAR E FERRAGENS. EXCLUSIVE VIDROS, ACABAMENTO E CONTRAMARCO. FORNECIMENTO E INSTALAÇÃO. AF_12/2019</v>
          </cell>
          <cell r="C1960" t="str">
            <v>M2</v>
          </cell>
          <cell r="D1960">
            <v>1044.8800000000001</v>
          </cell>
        </row>
        <row r="1961">
          <cell r="A1961">
            <v>100671</v>
          </cell>
          <cell r="B1961" t="str">
            <v>JANELA DE MADEIRA (IMBUIA/CEDRO OU EQUIV) DE CORRER COM 6 FOLHAS (2 VENEZIANAS FIXAS, 2 VENEZIANAS DE CORRER E 2 DE CORRER PARA VIDRO), COM BATENTE, ALIZAR E FERRAGENS. EXCLUSIVE VIDROS, ACABAMENTO E CONTRAMARCO. FORNECIMENTO E INSTALAÇÃO. AF_12/2019</v>
          </cell>
          <cell r="C1961" t="str">
            <v>M2</v>
          </cell>
          <cell r="D1961">
            <v>1292.98</v>
          </cell>
        </row>
        <row r="1962">
          <cell r="A1962">
            <v>100672</v>
          </cell>
          <cell r="B1962" t="str">
            <v>JANELA DE MADEIRA (PINUS/EUCALIPTO OU EQUIV.) DE CORRER COM 6 FOLHAS (2 VENEZ. FIXAS, 2 VENEZ. DE CORRER E 2 DE CORRER PARA VIDRO), COM BATENTE, ALIZAR E FERRAGENS. EXCLUSIVE VIDROS, ACABAMENTO E CONTRAMARCO. FORNECIMENTO EINSTALAÇÃO. AF_12/2019</v>
          </cell>
          <cell r="C1962" t="str">
            <v>M2</v>
          </cell>
          <cell r="D1962">
            <v>840.45</v>
          </cell>
        </row>
        <row r="1963">
          <cell r="A1963">
            <v>100701</v>
          </cell>
          <cell r="B1963" t="str">
            <v>PORTA DE FERRO, DE ABRIR, TIPO GRADE COM CHAPA, COM GUARNIÇÕES. AF_12/2019</v>
          </cell>
          <cell r="C1963" t="str">
            <v>M2</v>
          </cell>
          <cell r="D1963">
            <v>563.53</v>
          </cell>
        </row>
        <row r="1964">
          <cell r="A1964">
            <v>94559</v>
          </cell>
          <cell r="B1964" t="str">
            <v>JANELA DE AÇO TIPO BASCULANTE PARA VIDROS, COM BATENTE, FERRAGENS E PINTURA ANTICORROSIVA. EXCLUSIVE VIDROS, ACABAMENTO, ALIZAR E CONTRAMARCO. FORNECIMENTO E INSTALAÇÃO. AF_12/2019</v>
          </cell>
          <cell r="C1964" t="str">
            <v>M2</v>
          </cell>
          <cell r="D1964">
            <v>806.07</v>
          </cell>
        </row>
        <row r="1965">
          <cell r="A1965">
            <v>94562</v>
          </cell>
          <cell r="B1965" t="str">
            <v>JANELA DE AÇO DE CORRER COM 4 FOLHAS PARA VIDRO, COM BATENTE, FERRAGENS E PINTURA ANTICORROSIVA. EXCLUSIVE VIDROS, ALIZAR E CONTRAMARCO. FORNECIMENTO E INSTALAÇÃO. AF_12/2019</v>
          </cell>
          <cell r="C1965" t="str">
            <v>M2</v>
          </cell>
          <cell r="D1965">
            <v>779.93</v>
          </cell>
        </row>
        <row r="1966">
          <cell r="A1966">
            <v>94587</v>
          </cell>
          <cell r="B1966" t="str">
            <v>CONTRAMARCO DE AÇO, FIXAÇÃO COM ARGAMASSA - FORNECIMENTO E INSTALAÇÃO. AF_12/2019</v>
          </cell>
          <cell r="C1966" t="str">
            <v>M</v>
          </cell>
          <cell r="D1966">
            <v>72.58</v>
          </cell>
        </row>
        <row r="1967">
          <cell r="A1967">
            <v>94588</v>
          </cell>
          <cell r="B1967" t="str">
            <v>CONTRAMARCO DE AÇO, FIXAÇÃO COM PARAFUSO - FORNECIMENTO E INSTALAÇÃO. AF_12/2019</v>
          </cell>
          <cell r="C1967" t="str">
            <v>M</v>
          </cell>
          <cell r="D1967">
            <v>65.45</v>
          </cell>
        </row>
        <row r="1968">
          <cell r="A1968">
            <v>99837</v>
          </cell>
          <cell r="B1968" t="str">
            <v>GUARDA-CORPO DE AÇO GALVANIZADO DE 1,10M, MONTANTES TUBULARES DE 1.1/4" ESPAÇADOS DE 1,20M, TRAVESSA SUPERIOR DE 1.1/2", GRADIL FORMADO POR TUBOS HORIZONTAIS DE 1" E VERTICAIS DE 3/4", FIXADO COM CHUMBADOR MECÂNICO. AF_04/2019_P</v>
          </cell>
          <cell r="C1968" t="str">
            <v>M</v>
          </cell>
          <cell r="D1968">
            <v>643.13</v>
          </cell>
        </row>
        <row r="1969">
          <cell r="A1969">
            <v>99839</v>
          </cell>
          <cell r="B1969" t="str">
            <v>GUARDA-CORPO DE AÇO GALVANIZADO DE 1,10M DE ALTURA, MONTANTES TUBULARES DE 1.1/2 ESPAÇADOS DE 1,20M, TRAVESSA SUPERIOR DE 2, GRADIL FORMADO POR BARRAS CHATAS EM FERRO DE 32X4,8MM, FIXADO COM CHUMBADOR MECÂNICO. AF_04/2019_P</v>
          </cell>
          <cell r="C1969" t="str">
            <v>M</v>
          </cell>
          <cell r="D1969">
            <v>517.04</v>
          </cell>
        </row>
        <row r="1970">
          <cell r="A1970">
            <v>99841</v>
          </cell>
          <cell r="B1970" t="str">
            <v>GUARDA-CORPO PANORÂMICO COM PERFIS DE ALUMÍNIO E VIDRO LAMINADO 8 MM, FIXADO COM CHUMBADOR MECÂNICO. AF_04/2019_P</v>
          </cell>
          <cell r="C1970" t="str">
            <v>M</v>
          </cell>
          <cell r="D1970">
            <v>1281.97</v>
          </cell>
        </row>
        <row r="1971">
          <cell r="A1971">
            <v>99855</v>
          </cell>
          <cell r="B1971" t="str">
            <v>CORRIMÃO SIMPLES, DIÂMETRO EXTERNO = 1 1/2", EM AÇO GALVANIZADO. AF_04/2019_P</v>
          </cell>
          <cell r="C1971" t="str">
            <v>M</v>
          </cell>
          <cell r="D1971">
            <v>116.48</v>
          </cell>
        </row>
        <row r="1972">
          <cell r="A1972">
            <v>99857</v>
          </cell>
          <cell r="B1972" t="str">
            <v>CORRIMÃO SIMPLES, DIÂMETRO EXTERNO = 1 1/2", EM ALUMÍNIO. AF_04/2019_P</v>
          </cell>
          <cell r="C1972" t="str">
            <v>M</v>
          </cell>
          <cell r="D1972">
            <v>84.6</v>
          </cell>
        </row>
        <row r="1973">
          <cell r="A1973">
            <v>99861</v>
          </cell>
          <cell r="B1973" t="str">
            <v>GRADIL EM FERRO FIXADO EM VÃOS DE JANELAS, FORMADO POR BARRAS CHATAS DE 25X4,8 MM. AF_04/2019</v>
          </cell>
          <cell r="C1973" t="str">
            <v>M2</v>
          </cell>
          <cell r="D1973">
            <v>624.37</v>
          </cell>
        </row>
        <row r="1974">
          <cell r="A1974">
            <v>99862</v>
          </cell>
          <cell r="B1974" t="str">
            <v>GRADIL EM ALUMÍNIO FIXADO EM VÃOS DE JANELAS, FORMADO POR TUBOS DE 3/4". AF_04/2019</v>
          </cell>
          <cell r="C1974" t="str">
            <v>M2</v>
          </cell>
          <cell r="D1974">
            <v>559.5</v>
          </cell>
        </row>
        <row r="1975">
          <cell r="A1975">
            <v>90838</v>
          </cell>
          <cell r="B1975" t="str">
            <v>PORTA CORTA-FOGO 90X210X4CM - FORNECIMENTO E INSTALAÇÃO. AF_12/2019</v>
          </cell>
          <cell r="C1975" t="str">
            <v>UN</v>
          </cell>
          <cell r="D1975">
            <v>1421.1</v>
          </cell>
        </row>
        <row r="1976">
          <cell r="A1976">
            <v>91338</v>
          </cell>
          <cell r="B1976" t="str">
            <v>PORTA DE ALUMÍNIO DE ABRIR COM LAMBRI, COM GUARNIÇÃO, FIXAÇÃO COM PARAFUSOS - FORNECIMENTO E INSTALAÇÃO. AF_12/2019</v>
          </cell>
          <cell r="C1976" t="str">
            <v>M2</v>
          </cell>
          <cell r="D1976">
            <v>831.61</v>
          </cell>
        </row>
        <row r="1977">
          <cell r="A1977">
            <v>91341</v>
          </cell>
          <cell r="B1977" t="str">
            <v>PORTA EM ALUMÍNIO DE ABRIR TIPO VENEZIANA COM GUARNIÇÃO, FIXAÇÃO COM PARAFUSOS - FORNECIMENTO E INSTALAÇÃO. AF_12/2019</v>
          </cell>
          <cell r="C1977" t="str">
            <v>M2</v>
          </cell>
          <cell r="D1977">
            <v>645.53</v>
          </cell>
        </row>
        <row r="1978">
          <cell r="A1978">
            <v>94805</v>
          </cell>
          <cell r="B1978" t="str">
            <v>PORTA DE ALUMÍNIO DE ABRIR PARA VIDRO SEM GUARNIÇÃO, 87X210CM, FIXAÇÃO COM PARAFUSOS, INCLUSIVE VIDROS - FORNECIMENTO E INSTALAÇÃO. AF_12/2019</v>
          </cell>
          <cell r="C1978" t="str">
            <v>UN</v>
          </cell>
          <cell r="D1978">
            <v>828.5</v>
          </cell>
        </row>
        <row r="1979">
          <cell r="A1979">
            <v>94806</v>
          </cell>
          <cell r="B1979" t="str">
            <v>PORTA EM AÇO DE ABRIR PARA VIDRO SEM GUARNIÇÃO, 87X210CM, FIXAÇÃO COM PARAFUSOS, EXCLUSIVE VIDROS - FORNECIMENTO E INSTALAÇÃO. AF_12/2019</v>
          </cell>
          <cell r="C1979" t="str">
            <v>UN</v>
          </cell>
          <cell r="D1979">
            <v>664.74</v>
          </cell>
        </row>
        <row r="1980">
          <cell r="A1980">
            <v>94807</v>
          </cell>
          <cell r="B1980" t="str">
            <v>PORTA EM AÇO DE ABRIR TIPO VENEZIANA SEM GUARNIÇÃO, 87X210CM, FIXAÇÃO COM PARAFUSOS - FORNECIMENTO E INSTALAÇÃO. AF_12/2019</v>
          </cell>
          <cell r="C1980" t="str">
            <v>UN</v>
          </cell>
          <cell r="D1980">
            <v>606.37</v>
          </cell>
        </row>
        <row r="1981">
          <cell r="A1981">
            <v>100702</v>
          </cell>
          <cell r="B1981" t="str">
            <v>PORTA DE CORRER DE ALUMÍNIO, COM DUAS FOLHAS PARA VIDRO, INCLUSO VIDRO LISO INCOLOR, FECHADURA E PUXADOR, SEM ALIZAR. AF_12/2019</v>
          </cell>
          <cell r="C1981" t="str">
            <v>M2</v>
          </cell>
          <cell r="D1981">
            <v>461.62</v>
          </cell>
        </row>
        <row r="1982">
          <cell r="A1982">
            <v>102188</v>
          </cell>
          <cell r="B1982" t="str">
            <v>MOLA HIDRAULICA DE PISO PARA PORTA DE VIDRO TEMPERADO. AF_01/2021</v>
          </cell>
          <cell r="C1982" t="str">
            <v>UN</v>
          </cell>
          <cell r="D1982">
            <v>978.7</v>
          </cell>
        </row>
        <row r="1983">
          <cell r="A1983">
            <v>102189</v>
          </cell>
          <cell r="B1983" t="str">
            <v>JOGO DE FERRAGENS CROMADAS PARA PORTA DE VIDRO TEMPERADO, UMA FOLHA COMPOSTO DE DOBRADICAS SUPERIOR E INFERIOR, TRINCO, FECHADURA, CONTRA FECHADURA COM CAPUCHINHO SEM MOLA E PUXADOR. AF_01/2021</v>
          </cell>
          <cell r="C1983" t="str">
            <v>UN</v>
          </cell>
          <cell r="D1983">
            <v>254.05</v>
          </cell>
        </row>
        <row r="1984">
          <cell r="A1984">
            <v>100703</v>
          </cell>
          <cell r="B1984" t="str">
            <v>PUXADOR CENTRAL PARA ESQUADRIA DE MADEIRA. AF_12/2019</v>
          </cell>
          <cell r="C1984" t="str">
            <v>UN</v>
          </cell>
          <cell r="D1984">
            <v>29.93</v>
          </cell>
        </row>
        <row r="1985">
          <cell r="A1985">
            <v>100704</v>
          </cell>
          <cell r="B1985" t="str">
            <v>PORTA CADEADO ZINCADO OXIDADO PRETO COM CADEADO DE AÇO INOX, LARGURA DE *50* MM. AF_12/2019</v>
          </cell>
          <cell r="C1985" t="str">
            <v>UN</v>
          </cell>
          <cell r="D1985">
            <v>63.15</v>
          </cell>
        </row>
        <row r="1986">
          <cell r="A1986">
            <v>100705</v>
          </cell>
          <cell r="B1986" t="str">
            <v>TARJETA TIPO LIVRE/OCUPADO PARA PORTA DE BANHEIRO. AF_12/2019</v>
          </cell>
          <cell r="C1986" t="str">
            <v>UN</v>
          </cell>
          <cell r="D1986">
            <v>73.260000000000005</v>
          </cell>
        </row>
        <row r="1987">
          <cell r="A1987">
            <v>100706</v>
          </cell>
          <cell r="B1987" t="str">
            <v>CREMONA EM LATÃO CROMADO OU POLIDO, COMPLETA. AF_12/2019</v>
          </cell>
          <cell r="C1987" t="str">
            <v>UN</v>
          </cell>
          <cell r="D1987">
            <v>65.97</v>
          </cell>
        </row>
        <row r="1988">
          <cell r="A1988">
            <v>100707</v>
          </cell>
          <cell r="B1988" t="str">
            <v>FECHO DE EMBUTIR TIPO UNHA 22CM. AF_12/2019</v>
          </cell>
          <cell r="C1988" t="str">
            <v>UN</v>
          </cell>
          <cell r="D1988">
            <v>133.61000000000001</v>
          </cell>
        </row>
        <row r="1989">
          <cell r="A1989">
            <v>100708</v>
          </cell>
          <cell r="B1989" t="str">
            <v>FECHO DE EMBUTIR TIPO UNHA 40CM. AF_12/2019</v>
          </cell>
          <cell r="C1989" t="str">
            <v>UN</v>
          </cell>
          <cell r="D1989">
            <v>167.01</v>
          </cell>
        </row>
        <row r="1990">
          <cell r="A1990">
            <v>100709</v>
          </cell>
          <cell r="B1990" t="str">
            <v>DOBRADIÇA EM AÇO/FERRO, 3" X 21/2", E=1,9 A 2MM, SEN ANEL, CROMADO OU ZINCADO, TAMPA BOLA, COM PARAFUSOS. AF_12/2019</v>
          </cell>
          <cell r="C1990" t="str">
            <v>UN</v>
          </cell>
          <cell r="D1990">
            <v>48.62</v>
          </cell>
        </row>
        <row r="1991">
          <cell r="A1991">
            <v>100710</v>
          </cell>
          <cell r="B1991" t="str">
            <v>DOBRADIÇA TIPO VAI E VEM EM LATÃO POLIDO 3". AF_12/2019</v>
          </cell>
          <cell r="C1991" t="str">
            <v>UN</v>
          </cell>
          <cell r="D1991">
            <v>132.33000000000001</v>
          </cell>
        </row>
        <row r="1992">
          <cell r="A1992">
            <v>102151</v>
          </cell>
          <cell r="B1992" t="str">
            <v>INSTALAÇÃO DE VIDRO LISO INCOLOR, E = 3 MM, EM ESQUADRIA DE MADEIRA, FIXADO COM BAGUETE. AF_01/2021</v>
          </cell>
          <cell r="C1992" t="str">
            <v>M2</v>
          </cell>
          <cell r="D1992">
            <v>183.46</v>
          </cell>
        </row>
        <row r="1993">
          <cell r="A1993">
            <v>102152</v>
          </cell>
          <cell r="B1993" t="str">
            <v>INSTALAÇÃO DE VIDRO LISO, E = 4 MM, EM ESQUADRIA DE MADEIRA, FIXADO COM BAGUETE. AF_01/2021</v>
          </cell>
          <cell r="C1993" t="str">
            <v>M2</v>
          </cell>
          <cell r="D1993">
            <v>231.12</v>
          </cell>
        </row>
        <row r="1994">
          <cell r="A1994">
            <v>102153</v>
          </cell>
          <cell r="B1994" t="str">
            <v>INSTALAÇÃO DE VIDRO LISO FUME, E = 4 MM, EM ESQUADRIA DE MADEIRA, FIXADO COM BAGUETE. AF_01/2021</v>
          </cell>
          <cell r="C1994" t="str">
            <v>M2</v>
          </cell>
          <cell r="D1994">
            <v>294.68</v>
          </cell>
        </row>
        <row r="1995">
          <cell r="A1995">
            <v>102154</v>
          </cell>
          <cell r="B1995" t="str">
            <v>INSTALAÇÃO DE VIDRO LISO INCOLOR, E = 5 MM, EM ESQUADRIA DE MADEIRA, FIXADO COM BAGUETE. AF_01/2021</v>
          </cell>
          <cell r="C1995" t="str">
            <v>M2</v>
          </cell>
          <cell r="D1995">
            <v>254.98</v>
          </cell>
        </row>
        <row r="1996">
          <cell r="A1996">
            <v>102155</v>
          </cell>
          <cell r="B1996" t="str">
            <v>INSTALAÇÃO DE VIDRO LISO FUME, E = 5 MM, EM ESQUADRIA DE MADEIRA, FIXADO COM BAGUETE. AF_01/2021</v>
          </cell>
          <cell r="C1996" t="str">
            <v>M2</v>
          </cell>
          <cell r="D1996">
            <v>306.95</v>
          </cell>
        </row>
        <row r="1997">
          <cell r="A1997">
            <v>102156</v>
          </cell>
          <cell r="B1997" t="str">
            <v>INSTALAÇÃO DE VIDRO LISO INCOLOR, E = 6 MM, EM ESQUADRIA DE MADEIRA, FIXADO COM BAGUETE. AF_01/2021</v>
          </cell>
          <cell r="C1997" t="str">
            <v>M2</v>
          </cell>
          <cell r="D1997">
            <v>295.06</v>
          </cell>
        </row>
        <row r="1998">
          <cell r="A1998">
            <v>102157</v>
          </cell>
          <cell r="B1998" t="str">
            <v>INSTALAÇÃO DE VIDRO LISO FUME, E = 6 MM, EM ESQUADRIA DE MADEIRA, FIXADO COM BAGUETE. AF_01/2021</v>
          </cell>
          <cell r="C1998" t="str">
            <v>M2</v>
          </cell>
          <cell r="D1998">
            <v>406.28</v>
          </cell>
        </row>
        <row r="1999">
          <cell r="A1999">
            <v>102158</v>
          </cell>
          <cell r="B1999" t="str">
            <v>INSTALAÇÃO DE VIDRO LISO INCOLOR, E = 8 MM, EM ESQUADRIA DE MADEIRA, FIXADO COM BAGUETE. AF_01/2021</v>
          </cell>
          <cell r="C1999" t="str">
            <v>M2</v>
          </cell>
          <cell r="D1999">
            <v>412.57</v>
          </cell>
        </row>
        <row r="2000">
          <cell r="A2000">
            <v>102159</v>
          </cell>
          <cell r="B2000" t="str">
            <v>INSTALAÇÃO DE VIDRO LISO INCOLOR, E = 10 MM, EM ESQUADRIA DE MADEIRA, FIXADO COM BAGUETE. AF_01/2021</v>
          </cell>
          <cell r="C2000" t="str">
            <v>M2</v>
          </cell>
          <cell r="D2000">
            <v>492.88</v>
          </cell>
        </row>
        <row r="2001">
          <cell r="A2001">
            <v>102160</v>
          </cell>
          <cell r="B2001" t="str">
            <v>INSTALAÇÃO DE VIDRO IMPRESSO, E = 4 MM, EM ESQUADRIA DE MADEIRA, FIXADO COM BAGUETE. AF_01/2021</v>
          </cell>
          <cell r="C2001" t="str">
            <v>M2</v>
          </cell>
          <cell r="D2001">
            <v>199.34</v>
          </cell>
        </row>
        <row r="2002">
          <cell r="A2002">
            <v>102161</v>
          </cell>
          <cell r="B2002" t="str">
            <v>INSTALAÇÃO DE VIDRO LISO INCOLOR, E = 3 MM, EM ESQUADRIA DE ALUMÍNIO OU PVC, FIXADO COM BAGUETE. AF_01/2021_P</v>
          </cell>
          <cell r="C2002" t="str">
            <v>M2</v>
          </cell>
          <cell r="D2002">
            <v>268.16000000000003</v>
          </cell>
        </row>
        <row r="2003">
          <cell r="A2003">
            <v>102162</v>
          </cell>
          <cell r="B2003" t="str">
            <v>INSTALAÇÃO DE VIDRO LISO INCOLOR, E = 4 MM, EM ESQUADRIA DE ALUMÍNIO OU PVC, FIXADO COM BAGUETE. AF_01/2021_P</v>
          </cell>
          <cell r="C2003" t="str">
            <v>M2</v>
          </cell>
          <cell r="D2003">
            <v>315.82</v>
          </cell>
        </row>
        <row r="2004">
          <cell r="A2004">
            <v>102163</v>
          </cell>
          <cell r="B2004" t="str">
            <v>INSTALAÇÃO DE VIDRO LISO FUME, E = 4 MM, EM ESQUADRIA DE ALUMÍNIO OU PVC, FIXADO COM BAGUETE. AF_01/2021_P</v>
          </cell>
          <cell r="C2004" t="str">
            <v>M2</v>
          </cell>
          <cell r="D2004">
            <v>379.38</v>
          </cell>
        </row>
        <row r="2005">
          <cell r="A2005">
            <v>102164</v>
          </cell>
          <cell r="B2005" t="str">
            <v>INSTALAÇÃO DE VIDRO LISO INCOLOR, E = 5 MM, EM ESQUADRIA DE ALUMÍNIO OU PVC, FIXADO COM BAGUETE. AF_01/2021_P</v>
          </cell>
          <cell r="C2005" t="str">
            <v>M2</v>
          </cell>
          <cell r="D2005">
            <v>324.08999999999997</v>
          </cell>
        </row>
        <row r="2006">
          <cell r="A2006">
            <v>102165</v>
          </cell>
          <cell r="B2006" t="str">
            <v>INSTALAÇÃO DE VIDRO LISO FUME, E = 5 MM, EM ESQUADRIA DE ALUMÍNIO OU PVC, FIXADO COM BAGUETE. AF_01/2021_P</v>
          </cell>
          <cell r="C2006" t="str">
            <v>M2</v>
          </cell>
          <cell r="D2006">
            <v>376.06</v>
          </cell>
        </row>
        <row r="2007">
          <cell r="A2007">
            <v>102166</v>
          </cell>
          <cell r="B2007" t="str">
            <v>INSTALAÇÃO DE VIDRO LISO INCOLOR, E = 6 MM, EM ESQUADRIA DE ALUMÍNIO OU PVC, FIXADO COM BAGUETE. AF_01/2021_P</v>
          </cell>
          <cell r="C2007" t="str">
            <v>M2</v>
          </cell>
          <cell r="D2007">
            <v>348.57</v>
          </cell>
        </row>
        <row r="2008">
          <cell r="A2008">
            <v>102167</v>
          </cell>
          <cell r="B2008" t="str">
            <v>INSTALAÇÃO DE VIDRO LISO FUME, E = 6 MM, EM ESQUADRIA DE ALUMÍNIO OU PVC, FIXADO COM BAGUETE. AF_01/2021_P</v>
          </cell>
          <cell r="C2008" t="str">
            <v>M2</v>
          </cell>
          <cell r="D2008">
            <v>459.79</v>
          </cell>
        </row>
        <row r="2009">
          <cell r="A2009">
            <v>102168</v>
          </cell>
          <cell r="B2009" t="str">
            <v>INSTALAÇÃO DE VIDRO LISO INCOLOR, E = 8 MM, EM ESQUADRIA DE ALUMÍNIO OU PVC, FIXADO COM BAGUETE. AF_01/2021_P</v>
          </cell>
          <cell r="C2009" t="str">
            <v>M2</v>
          </cell>
          <cell r="D2009">
            <v>452.23</v>
          </cell>
        </row>
        <row r="2010">
          <cell r="A2010">
            <v>102169</v>
          </cell>
          <cell r="B2010" t="str">
            <v>INSTALAÇÃO DE VIDRO LISO INCOLOR, E = 10 MM, EM ESQUADRIA DE ALUMÍNIO OU PVC, FIXADO COM BAGUETE. AF_01/2021_P</v>
          </cell>
          <cell r="C2010" t="str">
            <v>M2</v>
          </cell>
          <cell r="D2010">
            <v>527.41</v>
          </cell>
        </row>
        <row r="2011">
          <cell r="A2011">
            <v>102170</v>
          </cell>
          <cell r="B2011" t="str">
            <v>INSTALAÇÃO DE VIDRO IMPRESSO, E = 4 MM, EM ESQUADRIA DE ALUMÍNIO OU PVC, FIXADO COM BAGUETE. AF_01/2021_P</v>
          </cell>
          <cell r="C2011" t="str">
            <v>M2</v>
          </cell>
          <cell r="D2011">
            <v>284.04000000000002</v>
          </cell>
        </row>
        <row r="2012">
          <cell r="A2012">
            <v>102171</v>
          </cell>
          <cell r="B2012" t="str">
            <v>INSTALAÇÃO DE VIDRO ARAMADO, E = 6 MM, EM ESQUADRIA DE ALUMÍNIO OU PVC, FIXADO COM BAGUETE. AF_01/2021_P</v>
          </cell>
          <cell r="C2012" t="str">
            <v>M2</v>
          </cell>
          <cell r="D2012">
            <v>578.30999999999995</v>
          </cell>
        </row>
        <row r="2013">
          <cell r="A2013">
            <v>102172</v>
          </cell>
          <cell r="B2013" t="str">
            <v>INSTALAÇÃO DE VIDRO ARAMADO, E = 7 MM, EM ESQUADRIA DE ALUMÍNIO OU PVC, FIXADO COM BAGUETE. AF_01/2021_P</v>
          </cell>
          <cell r="C2013" t="str">
            <v>M2</v>
          </cell>
          <cell r="D2013">
            <v>571.01</v>
          </cell>
        </row>
        <row r="2014">
          <cell r="A2014">
            <v>102176</v>
          </cell>
          <cell r="B2014" t="str">
            <v>INSTALAÇÃO DE VIDRO LAMINADO, E = 8 MM (4+4), ENCAIXADO EM PERFIL U. AF_01/2021_P</v>
          </cell>
          <cell r="C2014" t="str">
            <v>M2</v>
          </cell>
          <cell r="D2014">
            <v>1071.56</v>
          </cell>
        </row>
        <row r="2015">
          <cell r="A2015">
            <v>102177</v>
          </cell>
          <cell r="B2015" t="str">
            <v>INSTALAÇÃO DE VIDRO LAMINADO, E = 12 MM (4+4+4), ENCAIXADO EM PERFIL U. AF_01/2021_P</v>
          </cell>
          <cell r="C2015" t="str">
            <v>M2</v>
          </cell>
          <cell r="D2015">
            <v>2206.69</v>
          </cell>
        </row>
        <row r="2016">
          <cell r="A2016">
            <v>102178</v>
          </cell>
          <cell r="B2016" t="str">
            <v>INSTALAÇÃO DE VIDRO LAMINADO, E = 15 MM (5+5+5), ENCAIXADO EM PERFIL U. AF_01/2021_P</v>
          </cell>
          <cell r="C2016" t="str">
            <v>M2</v>
          </cell>
          <cell r="D2016">
            <v>2542.5300000000002</v>
          </cell>
        </row>
        <row r="2017">
          <cell r="A2017">
            <v>102179</v>
          </cell>
          <cell r="B2017" t="str">
            <v>INSTALAÇÃO DE VIDRO TEMPERADO, E = 6 MM, ENCAIXADO EM PERFIL U. AF_01/2021_P</v>
          </cell>
          <cell r="C2017" t="str">
            <v>M2</v>
          </cell>
          <cell r="D2017">
            <v>337.4</v>
          </cell>
        </row>
        <row r="2018">
          <cell r="A2018">
            <v>102180</v>
          </cell>
          <cell r="B2018" t="str">
            <v>INSTALAÇÃO DE VIDRO TEMPERADO, E = 8 MM, ENCAIXADO EM PERFIL U. AF_01/2021_P</v>
          </cell>
          <cell r="C2018" t="str">
            <v>M2</v>
          </cell>
          <cell r="D2018">
            <v>390.65</v>
          </cell>
        </row>
        <row r="2019">
          <cell r="A2019">
            <v>102181</v>
          </cell>
          <cell r="B2019" t="str">
            <v>INSTALAÇÃO DE VIDRO TEMPERADO, E = 10 MM, ENCAIXADO EM PERFIL U. AF_01/2021_P</v>
          </cell>
          <cell r="C2019" t="str">
            <v>M2</v>
          </cell>
          <cell r="D2019">
            <v>462.8</v>
          </cell>
        </row>
        <row r="2020">
          <cell r="A2020">
            <v>102182</v>
          </cell>
          <cell r="B2020" t="str">
            <v>PORTA PIVOTANTE DE VIDRO TEMPERADO, 90X210 CM, ESPESSURA 10 MM, INCLUSIVE ACESSÓRIOS. AF_01/2021</v>
          </cell>
          <cell r="C2020" t="str">
            <v>UN</v>
          </cell>
          <cell r="D2020">
            <v>977.24</v>
          </cell>
        </row>
        <row r="2021">
          <cell r="A2021">
            <v>102183</v>
          </cell>
          <cell r="B2021" t="str">
            <v>PORTA PIVOTANTE DE VIDRO TEMPERADO, 2 FOLHAS DE 90X210 CM, ESPESSURA DE 10MM, INCLUSIVE ACESSÓRIOS. AF_01/2021</v>
          </cell>
          <cell r="C2021" t="str">
            <v>UN</v>
          </cell>
          <cell r="D2021">
            <v>1965.69</v>
          </cell>
        </row>
        <row r="2022">
          <cell r="A2022">
            <v>102184</v>
          </cell>
          <cell r="B2022" t="str">
            <v>PORTA DE ABRIR COM MOLA HIDRÁULICA, EM VIDRO TEMPERADO, 90X210 CM, ESPESSURA 10 MM, INCLUSIVE ACESSÓRIOS. AF_01/2021</v>
          </cell>
          <cell r="C2022" t="str">
            <v>UN</v>
          </cell>
          <cell r="D2022">
            <v>1935.08</v>
          </cell>
        </row>
        <row r="2023">
          <cell r="A2023">
            <v>102185</v>
          </cell>
          <cell r="B2023" t="str">
            <v>PORTA DE ABRIR COM MOLA HIDRÁULICA, EM VIDRO TEMPERADO, 2 FOLHAS DE 90X210 CM, ESPESSURA DD 10MM, INCLUSIVE ACESSÓRIOS. AF_01/2021</v>
          </cell>
          <cell r="C2023" t="str">
            <v>UN</v>
          </cell>
          <cell r="D2023">
            <v>3881.08</v>
          </cell>
        </row>
        <row r="2024">
          <cell r="A2024">
            <v>102190</v>
          </cell>
          <cell r="B2024" t="str">
            <v>REMOÇÃO DE VIDRO LISO COMUM DE ESQUADRIA COM BAGUETE DE MADEIRA. AF_01/2021</v>
          </cell>
          <cell r="C2024" t="str">
            <v>M2</v>
          </cell>
          <cell r="D2024">
            <v>17.239999999999998</v>
          </cell>
        </row>
        <row r="2025">
          <cell r="A2025">
            <v>102191</v>
          </cell>
          <cell r="B2025" t="str">
            <v>REMOÇÃO DE VIDRO LISO COMUM DE ESQUADRIA COM BAGUETE DE ALUMÍNIO OU PVC. AF_01/2021</v>
          </cell>
          <cell r="C2025" t="str">
            <v>M2</v>
          </cell>
          <cell r="D2025">
            <v>20.95</v>
          </cell>
        </row>
        <row r="2026">
          <cell r="A2026">
            <v>102192</v>
          </cell>
          <cell r="B2026" t="str">
            <v>REMOÇÃO DE VIDRO TEMPERADO FIXADO EM PERFIL U. AF_01/2021</v>
          </cell>
          <cell r="C2026" t="str">
            <v>M2</v>
          </cell>
          <cell r="D2026">
            <v>14.95</v>
          </cell>
        </row>
        <row r="2027">
          <cell r="A2027">
            <v>94569</v>
          </cell>
          <cell r="B2027" t="str">
            <v>JANELA DE ALUMÍNIO TIPO MAXIM-AR, COM VIDROS, BATENTE E FERRAGENS. EXCLUSIVE ALIZAR, ACABAMENTO E CONTRAMARCO. FORNECIMENTO E INSTALAÇÃO. AF_12/2019</v>
          </cell>
          <cell r="C2027" t="str">
            <v>M2</v>
          </cell>
          <cell r="D2027">
            <v>641.82000000000005</v>
          </cell>
        </row>
        <row r="2028">
          <cell r="A2028">
            <v>94570</v>
          </cell>
          <cell r="B2028" t="str">
            <v>JANELA DE ALUMÍNIO DE CORRER COM 2 FOLHAS PARA VIDROS, COM VIDROS, BATENTE, ACABAMENTO COM ACETATO OU BRILHANTE E FERRAGENS. EXCLUSIVE ALIZAR E CONTRAMARCO. FORNECIMENTO E INSTALAÇÃO. AF_12/2019</v>
          </cell>
          <cell r="C2028" t="str">
            <v>M2</v>
          </cell>
          <cell r="D2028">
            <v>332.64</v>
          </cell>
        </row>
        <row r="2029">
          <cell r="A2029">
            <v>94572</v>
          </cell>
          <cell r="B2029" t="str">
            <v>JANELA DE ALUMÍNIO DE CORRER COM 3 FOLHAS (2 VENEZIANAS E 1 PARA VIDRO), COM VIDROS, BATENTE E FERRAGENS. EXCLUSIVE ACABAMENTO, ALIZAR E CONTRAMARCO. FORNECIMENTO E INSTALAÇÃO. AF_12/2019</v>
          </cell>
          <cell r="C2029" t="str">
            <v>M2</v>
          </cell>
          <cell r="D2029">
            <v>474.15</v>
          </cell>
        </row>
        <row r="2030">
          <cell r="A2030">
            <v>94573</v>
          </cell>
          <cell r="B2030" t="str">
            <v>JANELA DE ALUMÍNIO DE CORRER COM 4 FOLHAS PARA VIDROS, COM VIDROS, BATENTE, ACABAMENTO COM ACETATO OU BRILHANTE E FERRAGENS. EXCLUSIVE ALIZAR E CONTRAMARCO. FORNECIMENTO E INSTALAÇÃO. AF_12/2019</v>
          </cell>
          <cell r="C2030" t="str">
            <v>M2</v>
          </cell>
          <cell r="D2030">
            <v>385.4</v>
          </cell>
        </row>
        <row r="2031">
          <cell r="A2031">
            <v>94580</v>
          </cell>
          <cell r="B2031" t="str">
            <v>JANELA DE ALUMÍNIO DE CORRER COM 6 FOLHAS (2 VENEZIANAS FIXAS, 2 VENEZIANAS DE CORRER E 2 PARA VIDRO), COM VIDROS, BATENTE, ACABAMENTO COM ACETATO OU BRILHANTE E FERRAGENS. EXCLUSIVE ALIZAR E CONTRAMARCO. FORNECIMENTO E INSTALAÇÃO. AF_12/2019</v>
          </cell>
          <cell r="C2031" t="str">
            <v>M2</v>
          </cell>
          <cell r="D2031">
            <v>528.53</v>
          </cell>
        </row>
        <row r="2032">
          <cell r="A2032">
            <v>94589</v>
          </cell>
          <cell r="B2032" t="str">
            <v>CONTRAMARCO DE ALUMÍNIO, FIXAÇÃO COM ARGAMASSA - FORNECIMENTO E INSTALAÇÃO. AF_12/2019</v>
          </cell>
          <cell r="C2032" t="str">
            <v>M</v>
          </cell>
          <cell r="D2032">
            <v>20</v>
          </cell>
        </row>
        <row r="2033">
          <cell r="A2033">
            <v>94590</v>
          </cell>
          <cell r="B2033" t="str">
            <v>CONTRAMARCO DE ALUMÍNIO, FIXAÇÃO COM PARAFUSO - FORNECIMENTO E INSTALAÇÃO. AF_12/2019</v>
          </cell>
          <cell r="C2033" t="str">
            <v>M</v>
          </cell>
          <cell r="D2033">
            <v>16.920000000000002</v>
          </cell>
        </row>
        <row r="2034">
          <cell r="A2034">
            <v>100674</v>
          </cell>
          <cell r="B2034" t="str">
            <v>JANELA FIXA DE ALUMÍNIO PARA VIDRO, COM VIDRO, BATENTE E FERRAGENS. EXCLUSIVE ACABAMENTO, ALIZAR E CONTRAMARCO. FORNECIMENTO E INSTALAÇÃO. AF_12/2019</v>
          </cell>
          <cell r="C2034" t="str">
            <v>M2</v>
          </cell>
          <cell r="D2034">
            <v>693.17</v>
          </cell>
        </row>
        <row r="2035">
          <cell r="A2035">
            <v>101096</v>
          </cell>
          <cell r="B2035" t="str">
            <v>TUBULÃO A CÉU ABERTO, DIÂMETRO DO FUSTE DE 70CM, ESCAVAÇÃO MANUAL, SEM ALARGAMENTO DE BASE, CONCRETO FEITO EM OBRA E LANÇADO COM JERICA. AF_05/2020</v>
          </cell>
          <cell r="C2035" t="str">
            <v>M3</v>
          </cell>
          <cell r="D2035">
            <v>1076.3</v>
          </cell>
        </row>
        <row r="2036">
          <cell r="A2036">
            <v>101097</v>
          </cell>
          <cell r="B2036" t="str">
            <v>TUBULÃO A CÉU ABERTO, DIÂMETRO DO FUSTE DE 80CM, ESCAVAÇÃO MANUAL, SEM ALARGAMENTO DE BASE, CONCRETO FEITO EM OBRA E LANÇADO COM JERICA. AF_05/2020</v>
          </cell>
          <cell r="C2036" t="str">
            <v>M3</v>
          </cell>
          <cell r="D2036">
            <v>1020.12</v>
          </cell>
        </row>
        <row r="2037">
          <cell r="A2037">
            <v>101098</v>
          </cell>
          <cell r="B2037" t="str">
            <v>TUBULÃO A CÉU ABERTO, DIÂMETRO DO FUSTE DE 100CM, ESCAVAÇÃO MANUAL, SEM ALARGAMENTO DE BASE, CONCRETO FEITO EM OBRA E LANÇADO COM JERICA. AF_05/2020</v>
          </cell>
          <cell r="C2037" t="str">
            <v>M3</v>
          </cell>
          <cell r="D2037">
            <v>952.39</v>
          </cell>
        </row>
        <row r="2038">
          <cell r="A2038">
            <v>101099</v>
          </cell>
          <cell r="B2038" t="str">
            <v>TUBULÃO A CÉU ABERTO, DIÂMETRO DO FUSTE DE 120CM, ESCAVAÇÃO MANUAL, SEM ALARGAMENTO DE BASE, CONCRETO FEITO EM OBRA E LANÇADO COM JERICA. AF_05/2020</v>
          </cell>
          <cell r="C2038" t="str">
            <v>M3</v>
          </cell>
          <cell r="D2038">
            <v>868.66</v>
          </cell>
        </row>
        <row r="2039">
          <cell r="A2039">
            <v>101100</v>
          </cell>
          <cell r="B2039" t="str">
            <v>TUBULÃO A CÉU ABERTO, DIÂMETRO DO FUSTE DE 70CM, ESCAVAÇÃO MECÂNICA, SEM ALARGAMENTO DE BASE, CONCRETO FEITO EM OBRA E LANÇADO COM JERICA. AF_05/2020</v>
          </cell>
          <cell r="C2039" t="str">
            <v>M3</v>
          </cell>
          <cell r="D2039">
            <v>779.11</v>
          </cell>
        </row>
        <row r="2040">
          <cell r="A2040">
            <v>101101</v>
          </cell>
          <cell r="B2040" t="str">
            <v>TUBULÃO A CÉU ABERTO, DIÂMETRO DO FUSTE DE 80CM, ESCAVAÇÃO MECÂNICA, SEM ALARGAMENTO DE BASE, CONCRETO FEITO EM OBRA E LANÇADO COM JERICA. AF_05/2020</v>
          </cell>
          <cell r="C2040" t="str">
            <v>M3</v>
          </cell>
          <cell r="D2040">
            <v>762.81</v>
          </cell>
        </row>
        <row r="2041">
          <cell r="A2041">
            <v>101102</v>
          </cell>
          <cell r="B2041" t="str">
            <v>TUBULÃO A CÉU ABERTO, DIÂMETRO DO FUSTE DE 100CM, ESCAVAÇÃO MECÂNICA, SEM ALARGAMENTO DE BASE, CONCRETO FEITO EM OBRA E LANÇADO COM JERICA. AF_05/2020</v>
          </cell>
          <cell r="C2041" t="str">
            <v>M3</v>
          </cell>
          <cell r="D2041">
            <v>750.04</v>
          </cell>
        </row>
        <row r="2042">
          <cell r="A2042">
            <v>101103</v>
          </cell>
          <cell r="B2042" t="str">
            <v>TUBULÃO A CÉU ABERTO, DIÂMETRO DO FUSTE DE 120CM, ESCAVAÇÃO MECÂNICA, SEM ALARGAMENTO DE BASE, CONCRETO FEITO EM OBRA E LANÇADO COM JERICA. AF_05/2020</v>
          </cell>
          <cell r="C2042" t="str">
            <v>M3</v>
          </cell>
          <cell r="D2042">
            <v>702</v>
          </cell>
        </row>
        <row r="2043">
          <cell r="A2043">
            <v>101104</v>
          </cell>
          <cell r="B2043" t="str">
            <v>TUBULÃO A CÉU ABERTO, DIÂMETRO DO FUSTE DE 70CM, ESCAVAÇÃO MANUAL, SEM ALARGAMENTO DE BASE, CONCRETO USINADO E LANÇADO COM BOMBA OU DIRETAMENTE DO CAMINHÃO. AF_05/2020</v>
          </cell>
          <cell r="C2043" t="str">
            <v>M3</v>
          </cell>
          <cell r="D2043">
            <v>1032.32</v>
          </cell>
        </row>
        <row r="2044">
          <cell r="A2044">
            <v>101105</v>
          </cell>
          <cell r="B2044" t="str">
            <v>TUBULÃO A CÉU ABERTO, DIÂMETRO DO FUSTE DE 80CM, ESCAVAÇÃO MANUAL, SEM ALARGAMENTO DE BASE, CONCRETO USINADO E LANÇADO COM BOMBA OU DIRETAMENTE DO CAMINHÃO. AF_05/2020</v>
          </cell>
          <cell r="C2044" t="str">
            <v>M3</v>
          </cell>
          <cell r="D2044">
            <v>977.09</v>
          </cell>
        </row>
        <row r="2045">
          <cell r="A2045">
            <v>101106</v>
          </cell>
          <cell r="B2045" t="str">
            <v>TUBULÃO A CÉU ABERTO, DIÂMETRO DO FUSTE DE 100CM, ESCAVAÇÃO MANUAL, SEM ALARGAMENTO DE BASE, CONCRETO USINADO E LANÇADO COM BOMBA OU DIRETAMENTE DO CAMINHÃO. AF_05/2020</v>
          </cell>
          <cell r="C2045" t="str">
            <v>M3</v>
          </cell>
          <cell r="D2045">
            <v>911.2</v>
          </cell>
        </row>
        <row r="2046">
          <cell r="A2046">
            <v>101107</v>
          </cell>
          <cell r="B2046" t="str">
            <v>TUBULÃO A CÉU ABERTO, DIÂMETRO DO FUSTE DE 120CM, ESCAVAÇÃO MANUAL, SEM ALARGAMENTO DE BASE, CONCRETO USINADO E LANÇADO COM BOMBA OU DIRETAMENTE DO CAMINHÃO. AF_05/2020</v>
          </cell>
          <cell r="C2046" t="str">
            <v>M3</v>
          </cell>
          <cell r="D2046">
            <v>829.31</v>
          </cell>
        </row>
        <row r="2047">
          <cell r="A2047">
            <v>101108</v>
          </cell>
          <cell r="B2047" t="str">
            <v>TUBULÃO A CÉU ABERTO, DIÂMETRO DO FUSTE DE 70CM, ESCAVAÇÃO MECÂNICA, SEM ALARGAMENTO DE BASE, CONCRETO USINADO E LANÇADO COM BOMBA OU DIRETAMENTE DO CAMINHÃO. AF_05/2020</v>
          </cell>
          <cell r="C2047" t="str">
            <v>M3</v>
          </cell>
          <cell r="D2047">
            <v>730.5</v>
          </cell>
        </row>
        <row r="2048">
          <cell r="A2048">
            <v>101109</v>
          </cell>
          <cell r="B2048" t="str">
            <v>TUBULÃO A CÉU ABERTO, DIÂMETRO DO FUSTE DE 80CM, ESCAVAÇÃO MECÂNICA, SEM ALARGAMENTO DE BASE, CONCRETO USINADO E LANÇADO COM BOMBA OU DIRETAMENTE DO CAMINHÃO. AF_05/2020</v>
          </cell>
          <cell r="C2048" t="str">
            <v>M3</v>
          </cell>
          <cell r="D2048">
            <v>715.38</v>
          </cell>
        </row>
        <row r="2049">
          <cell r="A2049">
            <v>101110</v>
          </cell>
          <cell r="B2049" t="str">
            <v>TUBULÃO A CÉU ABERTO, DIÂMETRO DO FUSTE DE 100CM, ESCAVAÇÃO MECÂNICA, SEM ALARGAMENTO DE BASE, CONCRETO USINADO E LANÇADO COM BOMBA OU DIRETAMENTE DO CAMINHÃO. AF_05/2020</v>
          </cell>
          <cell r="C2049" t="str">
            <v>M3</v>
          </cell>
          <cell r="D2049">
            <v>704.98</v>
          </cell>
        </row>
        <row r="2050">
          <cell r="A2050">
            <v>101111</v>
          </cell>
          <cell r="B2050" t="str">
            <v>TUBULÃO A CÉU ABERTO, DIÂMETRO DO FUSTE DE 120CM, ESCAVAÇÃO MECÂNICA, SEM ALARGAMENTO DE BASE, CONCRETO USINADO E LANÇADO COM BOMBA OU DIRETAMENTE DO CAMINHÃO. AF_05/2020</v>
          </cell>
          <cell r="C2050" t="str">
            <v>M3</v>
          </cell>
          <cell r="D2050">
            <v>659.31</v>
          </cell>
        </row>
        <row r="2051">
          <cell r="A2051">
            <v>101112</v>
          </cell>
          <cell r="B2051" t="str">
            <v>ALARGAMENTO DE BASE DE TUBULÃO A CÉU ABERTO, ESCAVAÇÃO MANUAL, CONCRETO FEITO EM OBRA E LANÇADO COM JERICA. AF_05/2020</v>
          </cell>
          <cell r="C2051" t="str">
            <v>M3</v>
          </cell>
          <cell r="D2051">
            <v>721.48</v>
          </cell>
        </row>
        <row r="2052">
          <cell r="A2052">
            <v>101113</v>
          </cell>
          <cell r="B2052" t="str">
            <v>ALARGAMENTO DE BASE DE TUBULÃO A CÉU ABERTO, ESCAVAÇÃO MANUAL, CONCRETO USINADO E LANÇADO COM BOMBA OU DIRETAMENTE DO CAMINHÃO. AF_05/2020</v>
          </cell>
          <cell r="C2052" t="str">
            <v>M3</v>
          </cell>
          <cell r="D2052">
            <v>681.06</v>
          </cell>
        </row>
        <row r="2053">
          <cell r="A2053">
            <v>95601</v>
          </cell>
          <cell r="B2053" t="str">
            <v>ARRASAMENTO MECANICO DE ESTACA DE CONCRETO ARMADO, DIAMETROS DE ATÉ 40 CM. AF_05/2021</v>
          </cell>
          <cell r="C2053" t="str">
            <v>UN</v>
          </cell>
          <cell r="D2053">
            <v>15.97</v>
          </cell>
        </row>
        <row r="2054">
          <cell r="A2054">
            <v>95602</v>
          </cell>
          <cell r="B2054" t="str">
            <v>ARRASAMENTO MECANICO DE ESTACA DE CONCRETO ARMADO, DIAMETROS DE 41 CM A 60 CM. AF_05/2021</v>
          </cell>
          <cell r="C2054" t="str">
            <v>UN</v>
          </cell>
          <cell r="D2054">
            <v>25.56</v>
          </cell>
        </row>
        <row r="2055">
          <cell r="A2055">
            <v>95603</v>
          </cell>
          <cell r="B2055" t="str">
            <v>ARRASAMENTO MECANICO DE ESTACA DE CONCRETO ARMADO, DIAMETROS DE 61 CM A 80 CM. AF_05/2021</v>
          </cell>
          <cell r="C2055" t="str">
            <v>UN</v>
          </cell>
          <cell r="D2055">
            <v>43.62</v>
          </cell>
        </row>
        <row r="2056">
          <cell r="A2056">
            <v>95604</v>
          </cell>
          <cell r="B2056" t="str">
            <v>ARRASAMENTO MECANICO DE ESTACA DE CONCRETO ARMADO, DIAMETROS DE 81 CM A 100 CM. AF_05/2021</v>
          </cell>
          <cell r="C2056" t="str">
            <v>UN</v>
          </cell>
          <cell r="D2056">
            <v>67.680000000000007</v>
          </cell>
        </row>
        <row r="2057">
          <cell r="A2057">
            <v>95605</v>
          </cell>
          <cell r="B2057" t="str">
            <v>ARRASAMENTO MECANICO DE ESTACA DE CONCRETO ARMADO, DIAMETROS DE 101 CM A 150 CM. AF_05/2021</v>
          </cell>
          <cell r="C2057" t="str">
            <v>UN</v>
          </cell>
          <cell r="D2057">
            <v>124.29</v>
          </cell>
        </row>
        <row r="2058">
          <cell r="A2058">
            <v>95607</v>
          </cell>
          <cell r="B2058" t="str">
            <v>ARRASAMENTO DE ESTACA METÁLICA, PERFIL LAMINADO TIPO  I  FAMÍLIA 250. AF_05/2021</v>
          </cell>
          <cell r="C2058" t="str">
            <v>UN</v>
          </cell>
          <cell r="D2058">
            <v>14.02</v>
          </cell>
        </row>
        <row r="2059">
          <cell r="A2059">
            <v>95608</v>
          </cell>
          <cell r="B2059" t="str">
            <v>ARRASAMENTO MECÂNICO DE ESTACA METÁLICA, PERFIL LAMINADO TIPO  H - FAMÍLIA 250. AF_05/2021</v>
          </cell>
          <cell r="C2059" t="str">
            <v>UN</v>
          </cell>
          <cell r="D2059">
            <v>20.36</v>
          </cell>
        </row>
        <row r="2060">
          <cell r="A2060">
            <v>95609</v>
          </cell>
          <cell r="B2060" t="str">
            <v>ARRASAMENTO MECÂNICO DE ESTACA METÁLICA, PERFIL LAMINADO TIPO  H - FAMÍLIA 310. AF_05/2021</v>
          </cell>
          <cell r="C2060" t="str">
            <v>UN</v>
          </cell>
          <cell r="D2060">
            <v>25.82</v>
          </cell>
        </row>
        <row r="2061">
          <cell r="A2061">
            <v>100651</v>
          </cell>
          <cell r="B2061" t="str">
            <v>ESTACA HÉLICE CONTÍNUA, DIÂMETRO DE 30 CM, INCLUSO CONCRETO FCK=30MPA E ARMADURA MÍNIMA (EXCLUSIVE MOBILIZAÇÃO, DESMOBILIZAÇÃO E BOMBEAMENTO). AF_12/2019</v>
          </cell>
          <cell r="C2061" t="str">
            <v>M</v>
          </cell>
          <cell r="D2061">
            <v>109.92</v>
          </cell>
        </row>
        <row r="2062">
          <cell r="A2062">
            <v>100652</v>
          </cell>
          <cell r="B2062" t="str">
            <v>ESTACA HÉLICE CONTÍNUA , DIÂMETRO DE 50 CM, INCLUSO CONCRETO FCK=30MPA E ARMADURA MÍNIMA (EXCLUSIVE MOBILIZAÇÃO, DESMOBILIZAÇÃO E BOMBEAMENTO). AF_12/2019</v>
          </cell>
          <cell r="C2062" t="str">
            <v>M</v>
          </cell>
          <cell r="D2062">
            <v>202.46</v>
          </cell>
        </row>
        <row r="2063">
          <cell r="A2063">
            <v>100653</v>
          </cell>
          <cell r="B2063" t="str">
            <v>ESTACA HÉLICE CONTÍNUA, DIÂMETRO DE 70 CM, INCLUSO CONCRETO FCK=30MPA E ARMADURA MÍNIMA (EXCLUSIVE MOBILIZAÇÃO, DESMOBILIZAÇÃO E BOMBEAMENTO). AF_12/2019</v>
          </cell>
          <cell r="C2063" t="str">
            <v>M</v>
          </cell>
          <cell r="D2063">
            <v>332.95</v>
          </cell>
        </row>
        <row r="2064">
          <cell r="A2064">
            <v>100654</v>
          </cell>
          <cell r="B2064" t="str">
            <v>ESTACA HÉLICE CONTÍNUA, DIÂMETRO DE 80 CM, INCLUSO CONCRETO FCK=30MPA E ARMADURA MÍNIMA (EXCLUSIVE MOBILIZAÇÃO, DESMOBILIZAÇÃO E BOMBEAMENTO). AF_12/2019.</v>
          </cell>
          <cell r="C2064" t="str">
            <v>M</v>
          </cell>
          <cell r="D2064">
            <v>464.92</v>
          </cell>
        </row>
        <row r="2065">
          <cell r="A2065">
            <v>100655</v>
          </cell>
          <cell r="B2065" t="str">
            <v>ESTACA HÉLICE CONTÍNUA, DIÂMETRO DE 90 CM, INCLUSO CONCRETO FCK=30MPA E ARMADURA MÍNIMA (EXCLUSIVE MOBILIZAÇÃO, DESMOBILIZAÇÃO E BOMBEAMENTO). AF_12/2019.</v>
          </cell>
          <cell r="C2065" t="str">
            <v>M</v>
          </cell>
          <cell r="D2065">
            <v>529.87</v>
          </cell>
        </row>
        <row r="2066">
          <cell r="A2066">
            <v>100656</v>
          </cell>
          <cell r="B2066" t="str">
            <v>ESTACA PRÉ-MOLDADA DE CONCRETO, SEÇÃO QUADRADA, CAPACIDADE DE 25 TONELADAS, INCLUSO EMENDA (EXCLUSIVE MOBILIZAÇÃO E DESMOBILIZAÇÃO). AF_12/2019</v>
          </cell>
          <cell r="C2066" t="str">
            <v>M</v>
          </cell>
          <cell r="D2066">
            <v>72.59</v>
          </cell>
        </row>
        <row r="2067">
          <cell r="A2067">
            <v>100657</v>
          </cell>
          <cell r="B2067" t="str">
            <v>ESTACA PRÉ-MOLDADA DE CONCRETO SEÇÃO QUADRADA, CAPACIDADE DE 50 TONELADAS, INCLUSO EMENDA (EXCLUSIVE MOBILIZAÇÃO E DESMOBILIZAÇÃO). AF_12/2019</v>
          </cell>
          <cell r="C2067" t="str">
            <v>M</v>
          </cell>
          <cell r="D2067">
            <v>91.87</v>
          </cell>
        </row>
        <row r="2068">
          <cell r="A2068">
            <v>100658</v>
          </cell>
          <cell r="B2068" t="str">
            <v>ESTACA PRÉ-MOLDADA DE CONCRETO CENTRIFUGADO, SEÇÃO CIRCULAR, CAPACIDADE DE 100 TONELADAS, INCLUSO EMENDA (EXCLUSIVE MOBILIZAÇÃO E DESMOBILIZAÇÃO). AF_12/2019</v>
          </cell>
          <cell r="C2068" t="str">
            <v>M</v>
          </cell>
          <cell r="D2068">
            <v>202.97</v>
          </cell>
        </row>
        <row r="2069">
          <cell r="A2069">
            <v>100889</v>
          </cell>
          <cell r="B2069" t="str">
            <v>ESTACA METÁLICA PARA FUNDAÇÃO, UTILIZANDO PERFIL LAMINADO HP250X62 (EXCLUSIVE MOBILIZAÇÃO E DESMOBILIZAÇÃO). AF_01/2020</v>
          </cell>
          <cell r="C2069" t="str">
            <v>KG</v>
          </cell>
          <cell r="D2069">
            <v>16.86</v>
          </cell>
        </row>
        <row r="2070">
          <cell r="A2070">
            <v>100890</v>
          </cell>
          <cell r="B2070" t="str">
            <v>ESTACA METÁLICA PARA FUNDAÇÃO, UTILIZANDO PERFIL LAMINADO HP310X79 (EXCLUSIVE MOBILIZAÇÃO E DESMOBILIZAÇÃO). AF_01/2020</v>
          </cell>
          <cell r="C2070" t="str">
            <v>KG</v>
          </cell>
          <cell r="D2070">
            <v>16.71</v>
          </cell>
        </row>
        <row r="2071">
          <cell r="A2071">
            <v>100892</v>
          </cell>
          <cell r="B2071" t="str">
            <v>ESTACA METÁLICA PARA CONTENÇÃO, UTILIZANDO PERFIL LAMINADO W250X32,7 (EXCLUSIVE MOBILIZAÇÃO E DESMOBILIZAÇÃO). AF_01/2020</v>
          </cell>
          <cell r="C2071" t="str">
            <v>KG</v>
          </cell>
          <cell r="D2071">
            <v>15.92</v>
          </cell>
        </row>
        <row r="2072">
          <cell r="A2072">
            <v>100893</v>
          </cell>
          <cell r="B2072" t="str">
            <v>ESTACA METÁLICA PARA CONTENÇÃO, UTILIZANDO PERFIL LAMINADO W250X38,5 (EXCLUSIVE MOBILIZAÇÃO E DESMOBILIZAÇÃO). AF_01/2020</v>
          </cell>
          <cell r="C2072" t="str">
            <v>KG</v>
          </cell>
          <cell r="D2072">
            <v>15.75</v>
          </cell>
        </row>
        <row r="2073">
          <cell r="A2073">
            <v>100894</v>
          </cell>
          <cell r="B2073" t="str">
            <v>ESTACA METÁLICA PARA CONTENÇÃO, UTILIZANDO PERFIL LAMINADO W250X44,8 (EXCLUSIVE MOBILIZAÇÃO E DESMOBILIZAÇÃO). AF_01/2020</v>
          </cell>
          <cell r="C2073" t="str">
            <v>KG</v>
          </cell>
          <cell r="D2073">
            <v>15.67</v>
          </cell>
        </row>
        <row r="2074">
          <cell r="A2074">
            <v>100896</v>
          </cell>
          <cell r="B2074" t="str">
            <v>ESTACA ESCAVADA MECANICAMENTE, SEM FLUIDO ESTABILIZANTE, COM 25CM DE DIÂMETRO, CONCRETO LANÇADO POR CAMINHÃO BETONEIRA (EXCLUSIVE MOBILIZAÇÃO E DESMOBILIZAÇÃO). AF_01/2020</v>
          </cell>
          <cell r="C2074" t="str">
            <v>M</v>
          </cell>
          <cell r="D2074">
            <v>49.27</v>
          </cell>
        </row>
        <row r="2075">
          <cell r="A2075">
            <v>100897</v>
          </cell>
          <cell r="B2075" t="str">
            <v>ESTACA ESCAVADA MECANICAMENTE, SEM FLUIDO ESTABILIZANTE, COM 40CM DE DIÂMETRO, CONCRETO LANÇADO POR CAMINHÃO BETONEIRA (EXCLUSIVE MOBILIZAÇÃO E DESMOBILIZAÇÃO). AF_01/2020</v>
          </cell>
          <cell r="C2075" t="str">
            <v>M</v>
          </cell>
          <cell r="D2075">
            <v>92.18</v>
          </cell>
        </row>
        <row r="2076">
          <cell r="A2076">
            <v>100898</v>
          </cell>
          <cell r="B2076" t="str">
            <v>ESTACA ESCAVADA MECANICAMENTE, SEM FLUIDO ESTABILIZANTE, COM 60CM DE DIÂMETRO, CONCRETO LANÇADO POR CAMINHÃO BETONEIRA (EXCLUSIVE MOBILIZAÇÃO E DESMOBILIZAÇÃO). AF_01/2020</v>
          </cell>
          <cell r="C2076" t="str">
            <v>M</v>
          </cell>
          <cell r="D2076">
            <v>173.43</v>
          </cell>
        </row>
        <row r="2077">
          <cell r="A2077">
            <v>100899</v>
          </cell>
          <cell r="B2077" t="str">
            <v>ESTACA ESCAVADA MECANICAMENTE, SEM FLUIDO ESTABILIZANTE, COM 25CM DE DIÂMETRO, CONCRETO LANÇADO MANUALMENTE (EXCLUSIVE MOBILIZAÇÃO E DESMOBILIZAÇÃO). AF_01/2020</v>
          </cell>
          <cell r="C2077" t="str">
            <v>M</v>
          </cell>
          <cell r="D2077">
            <v>73.540000000000006</v>
          </cell>
        </row>
        <row r="2078">
          <cell r="A2078">
            <v>100900</v>
          </cell>
          <cell r="B2078" t="str">
            <v>ESTACA ESCAVADA MECANICAMENTE, SEM FLUIDO ESTABILIZANTE, COM 60CM DE DIÂMETRO, CONCRETO LANÇADO POR BOMBA LANÇA (EXCLUSIVE MOBILIZAÇÃO E DESMOBILIZAÇÃO). AF_01/2020</v>
          </cell>
          <cell r="C2078" t="str">
            <v>M</v>
          </cell>
          <cell r="D2078">
            <v>197.99</v>
          </cell>
        </row>
        <row r="2079">
          <cell r="A2079">
            <v>101173</v>
          </cell>
          <cell r="B2079" t="str">
            <v>ESTACA BROCA DE CONCRETO, DIÂMETRO DE 20CM, ESCAVAÇÃO MANUAL COM TRADO CONCHA, COM ARMADURA DE ARRANQUE. AF_05/2020</v>
          </cell>
          <cell r="C2079" t="str">
            <v>M</v>
          </cell>
          <cell r="D2079">
            <v>56.38</v>
          </cell>
        </row>
        <row r="2080">
          <cell r="A2080">
            <v>101174</v>
          </cell>
          <cell r="B2080" t="str">
            <v>ESTACA BROCA DE CONCRETO, DIÂMETRO DE 25CM, ESCAVAÇÃO MANUAL COM TRADO CONCHA, COM ARMADURA DE ARRANQUE. AF_05/2020</v>
          </cell>
          <cell r="C2080" t="str">
            <v>M</v>
          </cell>
          <cell r="D2080">
            <v>77.430000000000007</v>
          </cell>
        </row>
        <row r="2081">
          <cell r="A2081">
            <v>101175</v>
          </cell>
          <cell r="B2081" t="str">
            <v>ESTACA BROCA DE CONCRETO, DIÂMETRO DE 30CM, ESCAVAÇÃO MANUAL COM TRADO CONCHA, COM ARMADURA DE ARRANQUE. AF_05/2020</v>
          </cell>
          <cell r="C2081" t="str">
            <v>M</v>
          </cell>
          <cell r="D2081">
            <v>105.46</v>
          </cell>
        </row>
        <row r="2082">
          <cell r="A2082">
            <v>101176</v>
          </cell>
          <cell r="B2082" t="str">
            <v>ESTACA BROCA DE CONCRETO, DIÂMETRO DE 30CM, ESCAVAÇÃO MANUAL COM TRADO CONCHA, INTEIRAMENTE ARMADA. AF_05/2020</v>
          </cell>
          <cell r="C2082" t="str">
            <v>M</v>
          </cell>
          <cell r="D2082">
            <v>136</v>
          </cell>
        </row>
        <row r="2083">
          <cell r="A2083">
            <v>102521</v>
          </cell>
          <cell r="B2083" t="str">
            <v>ARRASAMENTO MECÂNICO DE ESTACA BARRETE DE CONCRETO ARMADO, SEÇÃO DE 0,40 X 2,50 M. AF_05/2021</v>
          </cell>
          <cell r="C2083" t="str">
            <v>UN</v>
          </cell>
          <cell r="D2083">
            <v>102.54</v>
          </cell>
        </row>
        <row r="2084">
          <cell r="A2084">
            <v>102522</v>
          </cell>
          <cell r="B2084" t="str">
            <v>ARRASAMENTO MECÂNICO DE ESTACA BARRETE DE CONCRETO ARMADO, SEÇÃO DE 0,60 X 2,50 M. AF_05/2021</v>
          </cell>
          <cell r="C2084" t="str">
            <v>UN</v>
          </cell>
          <cell r="D2084">
            <v>150.44999999999999</v>
          </cell>
        </row>
        <row r="2085">
          <cell r="A2085">
            <v>102523</v>
          </cell>
          <cell r="B2085" t="str">
            <v>ARRASAMENTO MECÂNICO DE ESTACA BARRETE DE CONCRETO ARMADO, SEÇÃO DE 0,80 X 2,50 M. AF_05/2021</v>
          </cell>
          <cell r="C2085" t="str">
            <v>UN</v>
          </cell>
          <cell r="D2085">
            <v>198.33</v>
          </cell>
        </row>
        <row r="2086">
          <cell r="A2086">
            <v>95240</v>
          </cell>
          <cell r="B2086" t="str">
            <v>LASTRO DE CONCRETO MAGRO, APLICADO EM PISOS, LAJES SOBRE SOLO OU RADIERS, ESPESSURA DE 3 CM. AF_07/2016</v>
          </cell>
          <cell r="C2086" t="str">
            <v>M2</v>
          </cell>
          <cell r="D2086">
            <v>14.73</v>
          </cell>
        </row>
        <row r="2087">
          <cell r="A2087">
            <v>95241</v>
          </cell>
          <cell r="B2087" t="str">
            <v>LASTRO DE CONCRETO MAGRO, APLICADO EM PISOS, LAJES SOBRE SOLO OU RADIERS, ESPESSURA DE 5 CM. AF_07/2016</v>
          </cell>
          <cell r="C2087" t="str">
            <v>M2</v>
          </cell>
          <cell r="D2087">
            <v>24.55</v>
          </cell>
        </row>
        <row r="2088">
          <cell r="A2088">
            <v>96616</v>
          </cell>
          <cell r="B2088" t="str">
            <v>LASTRO DE CONCRETO MAGRO, APLICADO EM BLOCOS DE COROAMENTO OU SAPATAS. AF_08/2017</v>
          </cell>
          <cell r="C2088" t="str">
            <v>M3</v>
          </cell>
          <cell r="D2088">
            <v>514.6</v>
          </cell>
        </row>
        <row r="2089">
          <cell r="A2089">
            <v>96617</v>
          </cell>
          <cell r="B2089" t="str">
            <v>LASTRO DE CONCRETO MAGRO, APLICADO EM BLOCOS DE COROAMENTO OU SAPATAS, ESPESSURA DE 3 CM. AF_08/2017</v>
          </cell>
          <cell r="C2089" t="str">
            <v>M2</v>
          </cell>
          <cell r="D2089">
            <v>15.43</v>
          </cell>
        </row>
        <row r="2090">
          <cell r="A2090">
            <v>96619</v>
          </cell>
          <cell r="B2090" t="str">
            <v>LASTRO DE CONCRETO MAGRO, APLICADO EM BLOCOS DE COROAMENTO OU SAPATAS, ESPESSURA DE 5 CM. AF_08/2017</v>
          </cell>
          <cell r="C2090" t="str">
            <v>M2</v>
          </cell>
          <cell r="D2090">
            <v>25.71</v>
          </cell>
        </row>
        <row r="2091">
          <cell r="A2091">
            <v>96620</v>
          </cell>
          <cell r="B2091" t="str">
            <v>LASTRO DE CONCRETO MAGRO, APLICADO EM PISOS, LAJES SOBRE SOLO OU RADIERS. AF_08/2017</v>
          </cell>
          <cell r="C2091" t="str">
            <v>M3</v>
          </cell>
          <cell r="D2091">
            <v>491.42</v>
          </cell>
        </row>
        <row r="2092">
          <cell r="A2092">
            <v>96621</v>
          </cell>
          <cell r="B2092" t="str">
            <v>LASTRO COM MATERIAL GRANULAR, APLICAÇÃO EM BLOCOS DE COROAMENTO, ESPESSURA DE *5 CM*. AF_08/2017</v>
          </cell>
          <cell r="C2092" t="str">
            <v>M3</v>
          </cell>
          <cell r="D2092">
            <v>185.5</v>
          </cell>
        </row>
        <row r="2093">
          <cell r="A2093">
            <v>96622</v>
          </cell>
          <cell r="B2093" t="str">
            <v>LASTRO COM MATERIAL GRANULAR, APLICADO EM PISOS OU LAJES SOBRE SOLO, ESPESSURA DE *5 CM*. AF_08/2017</v>
          </cell>
          <cell r="C2093" t="str">
            <v>M3</v>
          </cell>
          <cell r="D2093">
            <v>117.15</v>
          </cell>
        </row>
        <row r="2094">
          <cell r="A2094">
            <v>96623</v>
          </cell>
          <cell r="B2094" t="str">
            <v>LASTRO COM MATERIAL GRANULAR, APLICADO EM BLOCOS DE COROAMENTO, ESPESSURA DE *10 CM*. AF_08/2017</v>
          </cell>
          <cell r="C2094" t="str">
            <v>M3</v>
          </cell>
          <cell r="D2094">
            <v>169.63</v>
          </cell>
        </row>
        <row r="2095">
          <cell r="A2095">
            <v>96624</v>
          </cell>
          <cell r="B2095" t="str">
            <v>LASTRO COM MATERIAL GRANULAR (PEDRA BRITADA N.2), APLICADO EM PISOS OU LAJES SOBRE SOLO, ESPESSURA DE *10 CM*. AF_08/2017</v>
          </cell>
          <cell r="C2095" t="str">
            <v>M3</v>
          </cell>
          <cell r="D2095">
            <v>111.55</v>
          </cell>
        </row>
        <row r="2096">
          <cell r="A2096">
            <v>97082</v>
          </cell>
          <cell r="B2096" t="str">
            <v>ESCAVAÇÃO MANUAL DE VIGA DE BORDA PARA RADIER. AF_09/2021</v>
          </cell>
          <cell r="C2096" t="str">
            <v>M3</v>
          </cell>
          <cell r="D2096">
            <v>61.33</v>
          </cell>
        </row>
        <row r="2097">
          <cell r="A2097">
            <v>97083</v>
          </cell>
          <cell r="B2097" t="str">
            <v>COMPACTAÇÃO MECÂNICA DE SOLO PARA EXECUÇÃO DE RADIER, PISO DE CONCRETO OU LAJE SOBRE SOLO, COM COMPACTADOR DE SOLOS A PERCUSSÃO. AF_09/2021</v>
          </cell>
          <cell r="C2097" t="str">
            <v>M2</v>
          </cell>
          <cell r="D2097">
            <v>3.13</v>
          </cell>
        </row>
        <row r="2098">
          <cell r="A2098">
            <v>97084</v>
          </cell>
          <cell r="B2098" t="str">
            <v>COMPACTAÇÃO MECÂNICA DE SOLO PARA EXECUÇÃO DE RADIER, PISO DE CONCRETO OU LAJE SOBRE SOLO, COM COMPACTADOR DE SOLOS TIPO PLACA VIBRATÓRIA. AF_09/2021</v>
          </cell>
          <cell r="C2098" t="str">
            <v>M2</v>
          </cell>
          <cell r="D2098">
            <v>0.66</v>
          </cell>
        </row>
        <row r="2099">
          <cell r="A2099">
            <v>97086</v>
          </cell>
          <cell r="B2099" t="str">
            <v>FABRICAÇÃO, MONTAGEM E DESMONTAGEM DE FORMA PARA RADIER, PISO DE CONCRETO OU LAJE SOBRE SOLO, EM MADEIRA SERRADA, 4 UTILIZAÇÕES. AF_09/2021</v>
          </cell>
          <cell r="C2099" t="str">
            <v>M2</v>
          </cell>
          <cell r="D2099">
            <v>118.84</v>
          </cell>
        </row>
        <row r="2100">
          <cell r="A2100">
            <v>97087</v>
          </cell>
          <cell r="B2100" t="str">
            <v>CAMADA SEPARADORA PARA EXECUÇÃO DE RADIER, PISO DE CONCRETO OU LAJE SOBRE SOLO, EM LONA PLÁSTICA. AF_09/2021</v>
          </cell>
          <cell r="C2100" t="str">
            <v>M2</v>
          </cell>
          <cell r="D2100">
            <v>1.89</v>
          </cell>
        </row>
        <row r="2101">
          <cell r="A2101">
            <v>97088</v>
          </cell>
          <cell r="B2101" t="str">
            <v>ARMAÇÃO PARA EXECUÇÃO DE RADIER, PISO DE CONCRETO OU LAJE SOBRE SOLO, COM USO DE TELA Q-92. AF_09/2021</v>
          </cell>
          <cell r="C2101" t="str">
            <v>KG</v>
          </cell>
          <cell r="D2101">
            <v>21.4</v>
          </cell>
        </row>
        <row r="2102">
          <cell r="A2102">
            <v>97089</v>
          </cell>
          <cell r="B2102" t="str">
            <v>ARMAÇÃO PARA EXECUÇÃO DE RADIER, PISO DE CONCRETO OU LAJE SOBRE SOLO, COM USO DE TELA Q-113. AF_09/2021</v>
          </cell>
          <cell r="C2102" t="str">
            <v>KG</v>
          </cell>
          <cell r="D2102">
            <v>19.579999999999998</v>
          </cell>
        </row>
        <row r="2103">
          <cell r="A2103">
            <v>97090</v>
          </cell>
          <cell r="B2103" t="str">
            <v>ARMAÇÃO PARA EXECUÇÃO DE RADIER, PISO DE CONCRETO OU LAJE SOBRE SOLO, COM USO DE TELA Q-138. AF_09/2021</v>
          </cell>
          <cell r="C2103" t="str">
            <v>KG</v>
          </cell>
          <cell r="D2103">
            <v>19.25</v>
          </cell>
        </row>
        <row r="2104">
          <cell r="A2104">
            <v>97091</v>
          </cell>
          <cell r="B2104" t="str">
            <v>ARMAÇÃO PARA EXECUÇÃO DE RADIER, PISO DE CONCRETO OU LAJE SOBRE SOLO, COM USO DE TELA Q-159. AF_09/2021</v>
          </cell>
          <cell r="C2104" t="str">
            <v>KG</v>
          </cell>
          <cell r="D2104">
            <v>18.670000000000002</v>
          </cell>
        </row>
        <row r="2105">
          <cell r="A2105">
            <v>97092</v>
          </cell>
          <cell r="B2105" t="str">
            <v>ARMAÇÃO PARA EXECUÇÃO DE RADIER, PISO DE CONCRETO OU LAJE SOBRE SOLO, COM USO DE TELA Q-196. AF_09/2021</v>
          </cell>
          <cell r="C2105" t="str">
            <v>KG</v>
          </cell>
          <cell r="D2105">
            <v>18.11</v>
          </cell>
        </row>
        <row r="2106">
          <cell r="A2106">
            <v>97093</v>
          </cell>
          <cell r="B2106" t="str">
            <v>ARMAÇÃO PARA EXECUÇÃO DE RADIER, PISO DE CONCRETO OU LAJE SOBRE SOLO, COM USO DE TELA Q-283. AF_09/2021</v>
          </cell>
          <cell r="C2106" t="str">
            <v>KG</v>
          </cell>
          <cell r="D2106">
            <v>17</v>
          </cell>
        </row>
        <row r="2107">
          <cell r="A2107">
            <v>97096</v>
          </cell>
          <cell r="B2107" t="str">
            <v>CONCRETAGEM DE RADIER, PISO DE CONCRETO OU LAJE SOBRE SOLO, FCK 30 MPA - LANÇAMENTO, ADENSAMENTO E ACABAMENTO. AF_09/2021</v>
          </cell>
          <cell r="C2107" t="str">
            <v>M3</v>
          </cell>
          <cell r="D2107">
            <v>420.31</v>
          </cell>
        </row>
        <row r="2108">
          <cell r="A2108">
            <v>97097</v>
          </cell>
          <cell r="B2108" t="str">
            <v>ACABAMENTO POLIDO PARA PISO DE CONCRETO ARMADO OU LAJE SOBRE SOLO DE ALTA RESISTÊNCIA. AF_09/2021</v>
          </cell>
          <cell r="C2108" t="str">
            <v>M2</v>
          </cell>
          <cell r="D2108">
            <v>35.270000000000003</v>
          </cell>
        </row>
        <row r="2109">
          <cell r="A2109">
            <v>97101</v>
          </cell>
          <cell r="B2109" t="str">
            <v>EXECUÇÃO DE RADIER, ESPESSURA DE 10 CM, FCK = 30 MPA, COM USO DE FORMAS EM MADEIRA SERRADA. AF_09/2021</v>
          </cell>
          <cell r="C2109" t="str">
            <v>M2</v>
          </cell>
          <cell r="D2109">
            <v>155.47999999999999</v>
          </cell>
        </row>
        <row r="2110">
          <cell r="A2110">
            <v>97102</v>
          </cell>
          <cell r="B2110" t="str">
            <v>EXECUÇÃO DE RADIER, ESPESSURA DE 15 CM, FCK = 30 MPA, COM USO DE FORMAS EM MADEIRA SERRADA. AF_09/2021</v>
          </cell>
          <cell r="C2110" t="str">
            <v>M2</v>
          </cell>
          <cell r="D2110">
            <v>193.09</v>
          </cell>
        </row>
        <row r="2111">
          <cell r="A2111">
            <v>97103</v>
          </cell>
          <cell r="B2111" t="str">
            <v>EXECUÇÃO DE RADIER, ESPESSURA DE 20 CM, FCK = 30 MPA, COM USO DE FORMAS EM MADEIRA SERRADA. AF_09/2021</v>
          </cell>
          <cell r="C2111" t="str">
            <v>M2</v>
          </cell>
          <cell r="D2111">
            <v>225.88</v>
          </cell>
        </row>
        <row r="2112">
          <cell r="A2112">
            <v>100322</v>
          </cell>
          <cell r="B2112" t="str">
            <v>LASTRO COM MATERIAL GRANULAR (PEDRA BRITADA N.3), APLICADO EM PISOS OU LAJES SOBRE SOLO, ESPESSURA DE *10 CM*. AF_07/2019</v>
          </cell>
          <cell r="C2112" t="str">
            <v>M3</v>
          </cell>
          <cell r="D2112">
            <v>106.77</v>
          </cell>
        </row>
        <row r="2113">
          <cell r="A2113">
            <v>100323</v>
          </cell>
          <cell r="B2113" t="str">
            <v>LASTRO COM MATERIAL GRANULAR (AREIA MÉDIA), APLICADO EM PISOS OU LAJES SOBRE SOLO, ESPESSURA DE *10 CM*. AF_07/2019</v>
          </cell>
          <cell r="C2113" t="str">
            <v>M3</v>
          </cell>
          <cell r="D2113">
            <v>107.32</v>
          </cell>
        </row>
        <row r="2114">
          <cell r="A2114">
            <v>100324</v>
          </cell>
          <cell r="B2114" t="str">
            <v>LASTRO COM MATERIAL GRANULAR (PEDRA BRITADA N.1 E PEDRA BRITADA N.2), APLICADO EM PISOS OU LAJES SOBRE SOLO, ESPESSURA DE *10 CM*. AF_07/2019</v>
          </cell>
          <cell r="C2114" t="str">
            <v>M3</v>
          </cell>
          <cell r="D2114">
            <v>111.34</v>
          </cell>
        </row>
        <row r="2115">
          <cell r="A2115">
            <v>103072</v>
          </cell>
          <cell r="B2115" t="str">
            <v>EXECUÇÃO DE RADIER, ESPESSURA DE 25 CM, FCK = 30 MPA, COM USO DE FORMAS EM MADEIRA SERRADA. AF_09/2021</v>
          </cell>
          <cell r="C2115" t="str">
            <v>M2</v>
          </cell>
          <cell r="D2115">
            <v>267.81</v>
          </cell>
        </row>
        <row r="2116">
          <cell r="A2116">
            <v>103073</v>
          </cell>
          <cell r="B2116" t="str">
            <v>EXECUÇÃO DE RADIER, ESPESSURA DE 30 CM, FCK = 30 MPA, COM USO DE FORMAS EM MADEIRA SERRADA. AF_09/2021</v>
          </cell>
          <cell r="C2116" t="str">
            <v>M2</v>
          </cell>
          <cell r="D2116">
            <v>330.89</v>
          </cell>
        </row>
        <row r="2117">
          <cell r="A2117">
            <v>103074</v>
          </cell>
          <cell r="B2117" t="str">
            <v>EXECUÇÃO DE PISO DE CONCRETO, SEM ACABAMENTO SUPERFICIAL, ESPESSURA DE 15 CM, FCK = 30 MPA, COM USO DE FORMAS EM MADEIRA SERRADA. AF_09/2021</v>
          </cell>
          <cell r="C2117" t="str">
            <v>M2</v>
          </cell>
          <cell r="D2117">
            <v>147.41</v>
          </cell>
        </row>
        <row r="2118">
          <cell r="A2118">
            <v>103075</v>
          </cell>
          <cell r="B2118" t="str">
            <v>EXECUÇÃO DE PISO DE CONCRETO, COM ACABAMENTO SUPERFICIAL, ESPESSURA DE 15 CM, FCK = 30 MPA, COM USO DE FORMAS EM MADEIRA SERRADA. AF_09/2021</v>
          </cell>
          <cell r="C2118" t="str">
            <v>M2</v>
          </cell>
          <cell r="D2118">
            <v>182.68</v>
          </cell>
        </row>
        <row r="2119">
          <cell r="A2119">
            <v>103076</v>
          </cell>
          <cell r="B2119" t="str">
            <v>EXECUÇÃO DE LAJE SOBRE SOLO, ESPESSURA DE 10 CM, FCK = 30 MPA, COM USO DE FORMAS EM MADEIRA SERRADA. AF_09/2021</v>
          </cell>
          <cell r="C2119" t="str">
            <v>M2</v>
          </cell>
          <cell r="D2119">
            <v>138.18</v>
          </cell>
        </row>
        <row r="2120">
          <cell r="A2120">
            <v>103077</v>
          </cell>
          <cell r="B2120" t="str">
            <v>EXECUÇÃO DE LAJE SOBRE SOLO, ESPESSURA DE 15 CM, FCK = 30 MPA, COM USO DE FORMAS EM MADEIRA SERRADA. AF_09/2021</v>
          </cell>
          <cell r="C2120" t="str">
            <v>M2</v>
          </cell>
          <cell r="D2120">
            <v>175.79</v>
          </cell>
        </row>
        <row r="2121">
          <cell r="A2121">
            <v>103078</v>
          </cell>
          <cell r="B2121" t="str">
            <v>EXECUÇÃO DE LAJE SOBRE SOLO, ESPESSURA DE 20 CM, FCK = 30 MPA, COM USO DE FORMAS EM MADEIRA SERRADA. AF_09/2021</v>
          </cell>
          <cell r="C2121" t="str">
            <v>M2</v>
          </cell>
          <cell r="D2121">
            <v>208.58</v>
          </cell>
        </row>
        <row r="2122">
          <cell r="A2122">
            <v>103079</v>
          </cell>
          <cell r="B2122" t="str">
            <v>EXECUÇÃO DE LAJE SOBRE SOLO, ESPESSURA DE 25 CM, FCK = 30 MPA, COM USO DE FORMAS EM MADEIRA SERRADA. AF_09/2021</v>
          </cell>
          <cell r="C2122" t="str">
            <v>M2</v>
          </cell>
          <cell r="D2122">
            <v>250.51</v>
          </cell>
        </row>
        <row r="2123">
          <cell r="A2123">
            <v>103080</v>
          </cell>
          <cell r="B2123" t="str">
            <v>EXECUÇÃO DE LAJE SOBRE SOLO, ESPESSURA DE 30 CM, FCK = 30 MPA, COM USO DE FORMAS EM MADEIRA SERRADA. AF_09/2021</v>
          </cell>
          <cell r="C2123" t="str">
            <v>M2</v>
          </cell>
          <cell r="D2123">
            <v>313.58999999999997</v>
          </cell>
        </row>
        <row r="2124">
          <cell r="A2124">
            <v>92263</v>
          </cell>
          <cell r="B2124" t="str">
            <v>FABRICAÇÃO DE FÔRMA PARA PILARES E ESTRUTURAS SIMILARES, EM CHAPA DE MADEIRA COMPENSADA RESINADA, E = 17 MM. AF_09/2020</v>
          </cell>
          <cell r="C2124" t="str">
            <v>M2</v>
          </cell>
          <cell r="D2124">
            <v>157.07</v>
          </cell>
        </row>
        <row r="2125">
          <cell r="A2125">
            <v>92264</v>
          </cell>
          <cell r="B2125" t="str">
            <v>FABRICAÇÃO DE FÔRMA PARA PILARES E ESTRUTURAS SIMILARES, EM CHAPA DE MADEIRA COMPENSADA PLASTIFICADA, E = 18 MM. AF_09/2020</v>
          </cell>
          <cell r="C2125" t="str">
            <v>M2</v>
          </cell>
          <cell r="D2125">
            <v>204.45</v>
          </cell>
        </row>
        <row r="2126">
          <cell r="A2126">
            <v>92265</v>
          </cell>
          <cell r="B2126" t="str">
            <v>FABRICAÇÃO DE FÔRMA PARA VIGAS, EM CHAPA DE MADEIRA COMPENSADA RESINADA, E = 17 MM. AF_09/2020</v>
          </cell>
          <cell r="C2126" t="str">
            <v>M2</v>
          </cell>
          <cell r="D2126">
            <v>115.39</v>
          </cell>
        </row>
        <row r="2127">
          <cell r="A2127">
            <v>92266</v>
          </cell>
          <cell r="B2127" t="str">
            <v>FABRICAÇÃO DE FÔRMA PARA VIGAS, EM CHAPA DE MADEIRA COMPENSADA PLASTIFICADA, E = 18 MM. AF_09/2020</v>
          </cell>
          <cell r="C2127" t="str">
            <v>M2</v>
          </cell>
          <cell r="D2127">
            <v>156.03</v>
          </cell>
        </row>
        <row r="2128">
          <cell r="A2128">
            <v>92267</v>
          </cell>
          <cell r="B2128" t="str">
            <v>FABRICAÇÃO DE FÔRMA PARA LAJES, EM CHAPA DE MADEIRA COMPENSADA RESINADA, E = 17 MM. AF_09/2020</v>
          </cell>
          <cell r="C2128" t="str">
            <v>M2</v>
          </cell>
          <cell r="D2128">
            <v>54.56</v>
          </cell>
        </row>
        <row r="2129">
          <cell r="A2129">
            <v>92268</v>
          </cell>
          <cell r="B2129" t="str">
            <v>FABRICAÇÃO DE FÔRMA PARA LAJES, EM CHAPA DE MADEIRA COMPENSADA PLASTIFICADA, E = 18 MM. AF_09/2020</v>
          </cell>
          <cell r="C2129" t="str">
            <v>M2</v>
          </cell>
          <cell r="D2129">
            <v>91.79</v>
          </cell>
        </row>
        <row r="2130">
          <cell r="A2130">
            <v>92269</v>
          </cell>
          <cell r="B2130" t="str">
            <v>FABRICAÇÃO DE FÔRMA PARA PILARES E ESTRUTURAS SIMILARES, EM MADEIRA SERRADA, E=25 MM. AF_09/2020</v>
          </cell>
          <cell r="C2130" t="str">
            <v>M2</v>
          </cell>
          <cell r="D2130">
            <v>225.98</v>
          </cell>
        </row>
        <row r="2131">
          <cell r="A2131">
            <v>92270</v>
          </cell>
          <cell r="B2131" t="str">
            <v>FABRICAÇÃO DE FÔRMA PARA VIGAS, COM MADEIRA SERRADA, E = 25 MM. AF_09/2020</v>
          </cell>
          <cell r="C2131" t="str">
            <v>M2</v>
          </cell>
          <cell r="D2131">
            <v>171.96</v>
          </cell>
        </row>
        <row r="2132">
          <cell r="A2132">
            <v>92271</v>
          </cell>
          <cell r="B2132" t="str">
            <v>FABRICAÇÃO DE FÔRMA PARA LAJES, EM MADEIRA SERRADA, E=25 MM. AF_09/2020</v>
          </cell>
          <cell r="C2132" t="str">
            <v>M2</v>
          </cell>
          <cell r="D2132">
            <v>111.74</v>
          </cell>
        </row>
        <row r="2133">
          <cell r="A2133">
            <v>92272</v>
          </cell>
          <cell r="B2133" t="str">
            <v>FABRICAÇÃO DE ESCORAS DE VIGA DO TIPO GARFO, EM MADEIRA. AF_09/2020</v>
          </cell>
          <cell r="C2133" t="str">
            <v>M</v>
          </cell>
          <cell r="D2133">
            <v>35.81</v>
          </cell>
        </row>
        <row r="2134">
          <cell r="A2134">
            <v>92273</v>
          </cell>
          <cell r="B2134" t="str">
            <v>FABRICAÇÃO DE ESCORAS DO TIPO PONTALETE, EM MADEIRA, PARA PÉ-DIREITO SIMPLES. AF_09/2020</v>
          </cell>
          <cell r="C2134" t="str">
            <v>M</v>
          </cell>
          <cell r="D2134">
            <v>14.24</v>
          </cell>
        </row>
        <row r="2135">
          <cell r="A2135">
            <v>92409</v>
          </cell>
          <cell r="B2135" t="str">
            <v>MONTAGEM E DESMONTAGEM DE FÔRMA DE PILARES RETANGULARES E ESTRUTURAS SIMILARES, PÉ-DIREITO SIMPLES, EM MADEIRA SERRADA, 1 UTILIZAÇÃO. AF_09/2020</v>
          </cell>
          <cell r="C2135" t="str">
            <v>M2</v>
          </cell>
          <cell r="D2135">
            <v>314.68</v>
          </cell>
        </row>
        <row r="2136">
          <cell r="A2136">
            <v>92411</v>
          </cell>
          <cell r="B2136" t="str">
            <v>MONTAGEM E DESMONTAGEM DE FÔRMA DE PILARES RETANGULARES E ESTRUTURAS SIMILARES, PÉ-DIREITO SIMPLES, EM MADEIRA SERRADA, 2 UTILIZAÇÕES. AF_09/2020</v>
          </cell>
          <cell r="C2136" t="str">
            <v>M2</v>
          </cell>
          <cell r="D2136">
            <v>194.15</v>
          </cell>
        </row>
        <row r="2137">
          <cell r="A2137">
            <v>92413</v>
          </cell>
          <cell r="B2137" t="str">
            <v>MONTAGEM E DESMONTAGEM DE FÔRMA DE PILARES RETANGULARES E ESTRUTURAS SIMILARES, PÉ-DIREITO SIMPLES, EM MADEIRA SERRADA, 4 UTILIZAÇÕES. AF_09/2020</v>
          </cell>
          <cell r="C2137" t="str">
            <v>M2</v>
          </cell>
          <cell r="D2137">
            <v>119.51</v>
          </cell>
        </row>
        <row r="2138">
          <cell r="A2138">
            <v>92415</v>
          </cell>
          <cell r="B2138" t="str">
            <v>MONTAGEM E DESMONTAGEM DE FÔRMA DE PILARES RETANGULARES E ESTRUTURAS SIMILARES, PÉ-DIREITO SIMPLES, EM CHAPA DE MADEIRA COMPENSADA RESINADA, 2 UTILIZAÇÕES. AF_09/2020</v>
          </cell>
          <cell r="C2138" t="str">
            <v>M2</v>
          </cell>
          <cell r="D2138">
            <v>128.16999999999999</v>
          </cell>
        </row>
        <row r="2139">
          <cell r="A2139">
            <v>92417</v>
          </cell>
          <cell r="B2139" t="str">
            <v>MONTAGEM E DESMONTAGEM DE FÔRMA DE PILARES RETANGULARES E ESTRUTURAS SIMILARES, PÉ-DIREITO DUPLO, EM CHAPA DE MADEIRA COMPENSADA RESINADA, 2 UTILIZAÇÕES. AF_09/2020</v>
          </cell>
          <cell r="C2139" t="str">
            <v>M2</v>
          </cell>
          <cell r="D2139">
            <v>148.28</v>
          </cell>
        </row>
        <row r="2140">
          <cell r="A2140">
            <v>92419</v>
          </cell>
          <cell r="B2140" t="str">
            <v>MONTAGEM E DESMONTAGEM DE FÔRMA DE PILARES RETANGULARES E ESTRUTURAS SIMILARES, PÉ-DIREITO SIMPLES, EM CHAPA DE MADEIRA COMPENSADA RESINADA, 4 UTILIZAÇÕES. AF_09/2020</v>
          </cell>
          <cell r="C2140" t="str">
            <v>M2</v>
          </cell>
          <cell r="D2140">
            <v>79.87</v>
          </cell>
        </row>
        <row r="2141">
          <cell r="A2141">
            <v>92421</v>
          </cell>
          <cell r="B2141" t="str">
            <v>MONTAGEM E DESMONTAGEM DE FÔRMA DE PILARES RETANGULARES E ESTRUTURAS SIMILARES, PÉ-DIREITO DUPLO, EM CHAPA DE MADEIRA COMPENSADA RESINADA, 4 UTILIZAÇÕES. AF_09/2020</v>
          </cell>
          <cell r="C2141" t="str">
            <v>M2</v>
          </cell>
          <cell r="D2141">
            <v>95.28</v>
          </cell>
        </row>
        <row r="2142">
          <cell r="A2142">
            <v>92423</v>
          </cell>
          <cell r="B2142" t="str">
            <v>MONTAGEM E DESMONTAGEM DE FÔRMA DE PILARES RETANGULARES E ESTRUTURAS SIMILARES, PÉ-DIREITO SIMPLES, EM CHAPA DE MADEIRA COMPENSADA RESINADA, 6 UTILIZAÇÕES. AF_09/2020</v>
          </cell>
          <cell r="C2142" t="str">
            <v>M2</v>
          </cell>
          <cell r="D2142">
            <v>64.94</v>
          </cell>
        </row>
        <row r="2143">
          <cell r="A2143">
            <v>92425</v>
          </cell>
          <cell r="B2143" t="str">
            <v>MONTAGEM E DESMONTAGEM DE FÔRMA DE PILARES RETANGULARES E ESTRUTURAS SIMILARES, PÉ-DIREITO DUPLO, EM CHAPA DE MADEIRA COMPENSADA RESINADA, 6 UTILIZAÇÕES. AF_09/2020</v>
          </cell>
          <cell r="C2143" t="str">
            <v>M2</v>
          </cell>
          <cell r="D2143">
            <v>78.34</v>
          </cell>
        </row>
        <row r="2144">
          <cell r="A2144">
            <v>92427</v>
          </cell>
          <cell r="B2144" t="str">
            <v>MONTAGEM E DESMONTAGEM DE FÔRMA DE PILARES RETANGULARES E ESTRUTURAS SIMILARES, PÉ-DIREITO SIMPLES, EM CHAPA DE MADEIRA COMPENSADA RESINADA, 8 UTILIZAÇÕES. AF_09/2020</v>
          </cell>
          <cell r="C2144" t="str">
            <v>M2</v>
          </cell>
          <cell r="D2144">
            <v>57.39</v>
          </cell>
        </row>
        <row r="2145">
          <cell r="A2145">
            <v>92429</v>
          </cell>
          <cell r="B2145" t="str">
            <v>MONTAGEM E DESMONTAGEM DE FÔRMA DE PILARES RETANGULARES E ESTRUTURAS SIMILARES, PÉ-DIREITO DUPLO, EM CHAPA DE MADEIRA COMPENSADA RESINADA, 8 UTILIZAÇÕES. AF_09/2020</v>
          </cell>
          <cell r="C2145" t="str">
            <v>M2</v>
          </cell>
          <cell r="D2145">
            <v>69.81</v>
          </cell>
        </row>
        <row r="2146">
          <cell r="A2146">
            <v>92431</v>
          </cell>
          <cell r="B2146" t="str">
            <v>MONTAGEM E DESMONTAGEM DE FÔRMA DE PILARES RETANGULARES E ESTRUTURAS SIMILARES, PÉ-DIREITO SIMPLES, EM CHAPA DE MADEIRA COMPENSADA PLASTIFICADA, 10 UTILIZAÇÕES. AF_09/2020</v>
          </cell>
          <cell r="C2146" t="str">
            <v>M2</v>
          </cell>
          <cell r="D2146">
            <v>54.32</v>
          </cell>
        </row>
        <row r="2147">
          <cell r="A2147">
            <v>92433</v>
          </cell>
          <cell r="B2147" t="str">
            <v>MONTAGEM E DESMONTAGEM DE FÔRMA DE PILARES RETANGULARES E ESTRUTURAS SIMILARES, PÉ-DIREITO DUPLO, EM CHAPA DE MADEIRA COMPENSADA PLASTIFICADA, 10 UTILIZAÇÕES. AF_09/2020</v>
          </cell>
          <cell r="C2147" t="str">
            <v>M2</v>
          </cell>
          <cell r="D2147">
            <v>66.11</v>
          </cell>
        </row>
        <row r="2148">
          <cell r="A2148">
            <v>92435</v>
          </cell>
          <cell r="B2148" t="str">
            <v>MONTAGEM E DESMONTAGEM DE FÔRMA DE PILARES RETANGULARES E ESTRUTURAS SIMILARES, PÉ-DIREITO SIMPLES, EM CHAPA DE MADEIRA COMPENSADA PLASTIFICADA, 12 UTILIZAÇÕES. AF_09/2020</v>
          </cell>
          <cell r="C2148" t="str">
            <v>M2</v>
          </cell>
          <cell r="D2148">
            <v>51.44</v>
          </cell>
        </row>
        <row r="2149">
          <cell r="A2149">
            <v>92437</v>
          </cell>
          <cell r="B2149" t="str">
            <v>MONTAGEM E DESMONTAGEM DE FÔRMA DE PILARES RETANGULARES E ESTRUTURAS SIMILARES, PÉ-DIREITO DUPLO, EM CHAPA DE MADEIRA COMPENSADA PLASTIFICADA, 12 UTILIZAÇÕES. AF_09/2020</v>
          </cell>
          <cell r="C2149" t="str">
            <v>M2</v>
          </cell>
          <cell r="D2149">
            <v>62.83</v>
          </cell>
        </row>
        <row r="2150">
          <cell r="A2150">
            <v>92439</v>
          </cell>
          <cell r="B2150" t="str">
            <v>MONTAGEM E DESMONTAGEM DE FÔRMA DE PILARES RETANGULARES E ESTRUTURAS SIMILARES, PÉ-DIREITO SIMPLES, EM CHAPA DE MADEIRA COMPENSADA PLASTIFICADA, 14 UTILIZAÇÕES. AF_09/2020</v>
          </cell>
          <cell r="C2150" t="str">
            <v>M2</v>
          </cell>
          <cell r="D2150">
            <v>49.37</v>
          </cell>
        </row>
        <row r="2151">
          <cell r="A2151">
            <v>92441</v>
          </cell>
          <cell r="B2151" t="str">
            <v>MONTAGEM E DESMONTAGEM DE FÔRMA DE PILARES RETANGULARES E ESTRUTURAS SIMILARES, PÉ-DIREITO DUPLO, EM CHAPA DE MADEIRA COMPENSADA PLASTIFICADA, 14 UTILIZAÇÕES. AF_09/2020</v>
          </cell>
          <cell r="C2151" t="str">
            <v>M2</v>
          </cell>
          <cell r="D2151">
            <v>60.48</v>
          </cell>
        </row>
        <row r="2152">
          <cell r="A2152">
            <v>92443</v>
          </cell>
          <cell r="B2152" t="str">
            <v>MONTAGEM E DESMONTAGEM DE FÔRMA DE PILARES RETANGULARES E ESTRUTURAS SIMILARES, PÉ-DIREITO SIMPLES, EM CHAPA DE MADEIRA COMPENSADA PLASTIFICADA, 18 UTILIZAÇÕES. AF_09/2020</v>
          </cell>
          <cell r="C2152" t="str">
            <v>M2</v>
          </cell>
          <cell r="D2152">
            <v>44.87</v>
          </cell>
        </row>
        <row r="2153">
          <cell r="A2153">
            <v>92445</v>
          </cell>
          <cell r="B2153" t="str">
            <v>MONTAGEM E DESMONTAGEM DE FÔRMA DE PILARES RETANGULARES E ESTRUTURAS SIMILARES, PÉ-DIREITO DUPLO, EM CHAPA DE MADEIRA COMPENSADA PLASTIFICADA, 18 UTILIZAÇÕES. AF_09/2020</v>
          </cell>
          <cell r="C2153" t="str">
            <v>M2</v>
          </cell>
          <cell r="D2153">
            <v>55.59</v>
          </cell>
        </row>
        <row r="2154">
          <cell r="A2154">
            <v>92446</v>
          </cell>
          <cell r="B2154" t="str">
            <v>MONTAGEM E DESMONTAGEM DE FÔRMA DE VIGA, ESCORAMENTO COM PONTALETE DE MADEIRA, PÉ-DIREITO SIMPLES, EM MADEIRA SERRADA, 1 UTILIZAÇÃO. AF_09/2020</v>
          </cell>
          <cell r="C2154" t="str">
            <v>M2</v>
          </cell>
          <cell r="D2154">
            <v>287.47000000000003</v>
          </cell>
        </row>
        <row r="2155">
          <cell r="A2155">
            <v>92447</v>
          </cell>
          <cell r="B2155" t="str">
            <v>MONTAGEM E DESMONTAGEM DE FÔRMA DE VIGA, ESCORAMENTO COM PONTALETE DE MADEIRA, PÉ-DIREITO SIMPLES, EM MADEIRA SERRADA, 2 UTILIZAÇÕES. AF_09/2020</v>
          </cell>
          <cell r="C2155" t="str">
            <v>M2</v>
          </cell>
          <cell r="D2155">
            <v>197.85</v>
          </cell>
        </row>
        <row r="2156">
          <cell r="A2156">
            <v>92448</v>
          </cell>
          <cell r="B2156" t="str">
            <v>MONTAGEM E DESMONTAGEM DE FÔRMA DE VIGA, ESCORAMENTO COM PONTALETE DE MADEIRA, PÉ-DIREITO SIMPLES, EM MADEIRA SERRADA, 4 UTILIZAÇÕES. AF_09/2020</v>
          </cell>
          <cell r="C2156" t="str">
            <v>M2</v>
          </cell>
          <cell r="D2156">
            <v>153.4</v>
          </cell>
        </row>
        <row r="2157">
          <cell r="A2157">
            <v>92449</v>
          </cell>
          <cell r="B2157" t="str">
            <v>MONTAGEM E DESMONTAGEM DE FÔRMA DE VIGA, ESCORAMENTO COM GARFO DE MADEIRA, PÉ-DIREITO DUPLO, EM CHAPA DE MADEIRA RESINADA, 2 UTILIZAÇÕES. AF_09/2020</v>
          </cell>
          <cell r="C2157" t="str">
            <v>M2</v>
          </cell>
          <cell r="D2157">
            <v>262.41000000000003</v>
          </cell>
        </row>
        <row r="2158">
          <cell r="A2158">
            <v>92450</v>
          </cell>
          <cell r="B2158" t="str">
            <v>MONTAGEM E DESMONTAGEM DE FÔRMA DE VIGA, ESCORAMENTO METÁLICO, PÉ-DIREITO DUPLO, EM CHAPA DE MADEIRA RESINADA, 2 UTILIZAÇÕES. AF_09/2020</v>
          </cell>
          <cell r="C2158" t="str">
            <v>M2</v>
          </cell>
          <cell r="D2158">
            <v>311.07</v>
          </cell>
        </row>
        <row r="2159">
          <cell r="A2159">
            <v>92451</v>
          </cell>
          <cell r="B2159" t="str">
            <v>MONTAGEM E DESMONTAGEM DE FÔRMA DE VIGA, ESCORAMENTO COM GARFO DE MADEIRA, PÉ-DIREITO SIMPLES, EM CHAPA DE MADEIRA RESINADA, 2 UTILIZAÇÕES. AF_09/2020</v>
          </cell>
          <cell r="C2159" t="str">
            <v>M2</v>
          </cell>
          <cell r="D2159">
            <v>178.1</v>
          </cell>
        </row>
        <row r="2160">
          <cell r="A2160">
            <v>92452</v>
          </cell>
          <cell r="B2160" t="str">
            <v>MONTAGEM E DESMONTAGEM DE FÔRMA DE VIGA, ESCORAMENTO METÁLICO, PÉ-DIREITO SIMPLES, EM CHAPA DE MADEIRA RESINADA, 2 UTILIZAÇÕES. AF_09/2020</v>
          </cell>
          <cell r="C2160" t="str">
            <v>M2</v>
          </cell>
          <cell r="D2160">
            <v>153.03</v>
          </cell>
        </row>
        <row r="2161">
          <cell r="A2161">
            <v>92453</v>
          </cell>
          <cell r="B2161" t="str">
            <v>MONTAGEM E DESMONTAGEM DE FÔRMA DE VIGA, ESCORAMENTO COM GARFO DE MADEIRA, PÉ-DIREITO DUPLO, EM CHAPA DE MADEIRA RESINADA, 4 UTILIZAÇÕES. AF_09/2020</v>
          </cell>
          <cell r="C2161" t="str">
            <v>M2</v>
          </cell>
          <cell r="D2161">
            <v>224.61</v>
          </cell>
        </row>
        <row r="2162">
          <cell r="A2162">
            <v>92454</v>
          </cell>
          <cell r="B2162" t="str">
            <v>MONTAGEM E DESMONTAGEM DE FÔRMA DE VIGA, ESCORAMENTO METÁLICO, PÉ-DIREITO DUPLO, EM CHAPA DE MADEIRA RESINADA, 4 UTILIZAÇÕES. AF_09/2020</v>
          </cell>
          <cell r="C2162" t="str">
            <v>M2</v>
          </cell>
          <cell r="D2162">
            <v>282.27999999999997</v>
          </cell>
        </row>
        <row r="2163">
          <cell r="A2163">
            <v>92455</v>
          </cell>
          <cell r="B2163" t="str">
            <v>MONTAGEM E DESMONTAGEM DE FÔRMA DE VIGA, ESCORAMENTO COM GARFO DE MADEIRA, PÉ-DIREITO SIMPLES, EM CHAPA DE MADEIRA RESINADA, 4 UTILIZAÇÕES. AF_09/2020</v>
          </cell>
          <cell r="C2163" t="str">
            <v>M2</v>
          </cell>
          <cell r="D2163">
            <v>145.88</v>
          </cell>
        </row>
        <row r="2164">
          <cell r="A2164">
            <v>92456</v>
          </cell>
          <cell r="B2164" t="str">
            <v>MONTAGEM E DESMONTAGEM DE FÔRMA DE VIGA, ESCORAMENTO METÁLICO, PÉ-DIREITO SIMPLES, EM CHAPA DE MADEIRA RESINADA, 4 UTILIZAÇÕES. AF_09/2020</v>
          </cell>
          <cell r="C2164" t="str">
            <v>M2</v>
          </cell>
          <cell r="D2164">
            <v>123.82</v>
          </cell>
        </row>
        <row r="2165">
          <cell r="A2165">
            <v>92457</v>
          </cell>
          <cell r="B2165" t="str">
            <v>MONTAGEM E DESMONTAGEM DE FÔRMA DE VIGA, ESCORAMENTO COM GARFO DE MADEIRA, PÉ-DIREITO DUPLO, EM CHAPA DE MADEIRA RESINADA, 6 UTILIZAÇÕES. AF_09/2020</v>
          </cell>
          <cell r="C2165" t="str">
            <v>M2</v>
          </cell>
          <cell r="D2165">
            <v>195.15</v>
          </cell>
        </row>
        <row r="2166">
          <cell r="A2166">
            <v>92458</v>
          </cell>
          <cell r="B2166" t="str">
            <v>MONTAGEM E DESMONTAGEM DE FÔRMA DE VIGA, ESCORAMENTO METÁLICO, PÉ-DIREITO DUPLO, EM CHAPA DE MADEIRA RESINADA, 6 UTILIZAÇÕES. AF_12/2015</v>
          </cell>
          <cell r="C2166" t="str">
            <v>M2</v>
          </cell>
          <cell r="D2166">
            <v>264.20999999999998</v>
          </cell>
        </row>
        <row r="2167">
          <cell r="A2167">
            <v>92459</v>
          </cell>
          <cell r="B2167" t="str">
            <v>MONTAGEM E DESMONTAGEM DE FÔRMA DE VIGA, ESCORAMENTO COM GARFO DE MADEIRA, PÉ-DIREITO SIMPLES, EM CHAPA DE MADEIRA RESINADA, 6 UTILIZAÇÕES. AF_09/2020</v>
          </cell>
          <cell r="C2167" t="str">
            <v>M2</v>
          </cell>
          <cell r="D2167">
            <v>123.84</v>
          </cell>
        </row>
        <row r="2168">
          <cell r="A2168">
            <v>92460</v>
          </cell>
          <cell r="B2168" t="str">
            <v>MONTAGEM E DESMONTAGEM DE FÔRMA DE VIGA, ESCORAMENTO METÁLICO, PÉ-DIREITO SIMPLES, EM CHAPA DE MADEIRA RESINADA, 6 UTILIZAÇÕES. AF_09/2020</v>
          </cell>
          <cell r="C2168" t="str">
            <v>M2</v>
          </cell>
          <cell r="D2168">
            <v>100.47</v>
          </cell>
        </row>
        <row r="2169">
          <cell r="A2169">
            <v>92461</v>
          </cell>
          <cell r="B2169" t="str">
            <v>MONTAGEM E DESMONTAGEM DE FÔRMA DE VIGA, ESCORAMENTO COM GARFO DE MADEIRA, PÉ-DIREITO DUPLO, EM CHAPA DE MADEIRA RESINADA, 8 UTILIZAÇÕES. AF_09/2020</v>
          </cell>
          <cell r="C2169" t="str">
            <v>M2</v>
          </cell>
          <cell r="D2169">
            <v>180.22</v>
          </cell>
        </row>
        <row r="2170">
          <cell r="A2170">
            <v>92462</v>
          </cell>
          <cell r="B2170" t="str">
            <v>MONTAGEM E DESMONTAGEM DE FÔRMA DE VIGA, ESCORAMENTO METÁLICO, PÉ-DIREITO DUPLO, EM CHAPA DE MADEIRA RESINADA, 8 UTILIZAÇÕES. AF_09/2020</v>
          </cell>
          <cell r="C2170" t="str">
            <v>M2</v>
          </cell>
          <cell r="D2170">
            <v>252.94</v>
          </cell>
        </row>
        <row r="2171">
          <cell r="A2171">
            <v>92463</v>
          </cell>
          <cell r="B2171" t="str">
            <v>MONTAGEM E DESMONTAGEM DE FÔRMA DE VIGA, ESCORAMENTO COM GARFO DE MADEIRA, PÉ-DIREITO SIMPLES, EM CHAPA DE MADEIRA RESINADA, 8 UTILIZAÇÕES. AF_09/2020</v>
          </cell>
          <cell r="C2171" t="str">
            <v>M2</v>
          </cell>
          <cell r="D2171">
            <v>112.32</v>
          </cell>
        </row>
        <row r="2172">
          <cell r="A2172">
            <v>92464</v>
          </cell>
          <cell r="B2172" t="str">
            <v>MONTAGEM E DESMONTAGEM DE FÔRMA DE VIGA, ESCORAMENTO METÁLICO, PÉ-DIREITO SIMPLES, EM CHAPA DE MADEIRA RESINADA, 8 UTILIZAÇÕES. AF_09/2020</v>
          </cell>
          <cell r="C2172" t="str">
            <v>M2</v>
          </cell>
          <cell r="D2172">
            <v>94.94</v>
          </cell>
        </row>
        <row r="2173">
          <cell r="A2173">
            <v>92465</v>
          </cell>
          <cell r="B2173" t="str">
            <v>MONTAGEM E DESMONTAGEM DE FÔRMA DE VIGA, ESCORAMENTO COM GARFO DE MADEIRA, PÉ-DIREITO DUPLO, EM CHAPA DE MADEIRA PLASTIFICADA, 10 UTILIZAÇÕES. AF_09/2020</v>
          </cell>
          <cell r="C2173" t="str">
            <v>M2</v>
          </cell>
          <cell r="D2173">
            <v>144.12</v>
          </cell>
        </row>
        <row r="2174">
          <cell r="A2174">
            <v>92466</v>
          </cell>
          <cell r="B2174" t="str">
            <v>MONTAGEM E DESMONTAGEM DE FÔRMA DE VIGA, ESCORAMENTO METÁLICO, PÉ-DIREITO DUPLO, EM CHAPA DE MADEIRA PLASTIFICADA, 10 UTILIZAÇÕES. AF_09/2020</v>
          </cell>
          <cell r="C2174" t="str">
            <v>M2</v>
          </cell>
          <cell r="D2174">
            <v>247.53</v>
          </cell>
        </row>
        <row r="2175">
          <cell r="A2175">
            <v>92467</v>
          </cell>
          <cell r="B2175" t="str">
            <v>MONTAGEM E DESMONTAGEM DE FÔRMA DE VIGA, ESCORAMENTO COM GARFO DE MADEIRA, PÉ-DIREITO SIMPLES, EM CHAPA DE MADEIRA PLASTIFICADA, 10 UTILIZAÇÕES. AF_09/2020</v>
          </cell>
          <cell r="C2175" t="str">
            <v>M2</v>
          </cell>
          <cell r="D2175">
            <v>93.05</v>
          </cell>
        </row>
        <row r="2176">
          <cell r="A2176">
            <v>92468</v>
          </cell>
          <cell r="B2176" t="str">
            <v>MONTAGEM E DESMONTAGEM DE FÔRMA DE VIGA, ESCORAMENTO METÁLICO, PÉ-DIREITO SIMPLES, EM CHAPA DE MADEIRA PLASTIFICADA, 10 UTILIZAÇÕES. AF_09/2020</v>
          </cell>
          <cell r="C2176" t="str">
            <v>M2</v>
          </cell>
          <cell r="D2176">
            <v>89.78</v>
          </cell>
        </row>
        <row r="2177">
          <cell r="A2177">
            <v>92469</v>
          </cell>
          <cell r="B2177" t="str">
            <v>MONTAGEM E DESMONTAGEM DE FÔRMA DE VIGA, ESCORAMENTO COM GARFO DE MADEIRA, PÉ-DIREITO DUPLO, EM CHAPA DE MADEIRA PLASTIFICADA, 12 UTILIZAÇÕES. AF_09/2020</v>
          </cell>
          <cell r="C2177" t="str">
            <v>M2</v>
          </cell>
          <cell r="D2177">
            <v>131.26</v>
          </cell>
        </row>
        <row r="2178">
          <cell r="A2178">
            <v>92470</v>
          </cell>
          <cell r="B2178" t="str">
            <v>MONTAGEM E DESMONTAGEM DE FÔRMA DE VIGA, ESCORAMENTO METÁLICO, PÉ-DIREITO DUPLO, EM CHAPA DE MADEIRA PLASTIFICADA, 12 UTILIZAÇÕES. AF_09/2020</v>
          </cell>
          <cell r="C2178" t="str">
            <v>M2</v>
          </cell>
          <cell r="D2178">
            <v>241.29</v>
          </cell>
        </row>
        <row r="2179">
          <cell r="A2179">
            <v>92471</v>
          </cell>
          <cell r="B2179" t="str">
            <v>MONTAGEM E DESMONTAGEM DE FÔRMA DE VIGA, ESCORAMENTO COM GARFO DE MADEIRA, PÉ-DIREITO SIMPLES, EM CHAPA DE MADEIRA PLASTIFICADA, 12 UTILIZAÇÕES. AF_09/2020</v>
          </cell>
          <cell r="C2179" t="str">
            <v>M2</v>
          </cell>
          <cell r="D2179">
            <v>84.85</v>
          </cell>
        </row>
        <row r="2180">
          <cell r="A2180">
            <v>92472</v>
          </cell>
          <cell r="B2180" t="str">
            <v>MONTAGEM E DESMONTAGEM DE FÔRMA DE VIGA, ESCORAMENTO METÁLICO, PÉ-DIREITO SIMPLES, EM CHAPA DE MADEIRA PLASTIFICADA, 12 UTILIZAÇÕES. AF_09/2020</v>
          </cell>
          <cell r="C2180" t="str">
            <v>M2</v>
          </cell>
          <cell r="D2180">
            <v>84.26</v>
          </cell>
        </row>
        <row r="2181">
          <cell r="A2181">
            <v>92473</v>
          </cell>
          <cell r="B2181" t="str">
            <v>MONTAGEM E DESMONTAGEM DE FÔRMA DE VIGA, ESCORAMENTO COM GARFO DE MADEIRA, PÉ-DIREITO DUPLO, EM CHAPA DE MADEIRA PLASTIFICADA, 14 UTILIZAÇÕES. AF_09/2020</v>
          </cell>
          <cell r="C2181" t="str">
            <v>M2</v>
          </cell>
          <cell r="D2181">
            <v>120.9</v>
          </cell>
        </row>
        <row r="2182">
          <cell r="A2182">
            <v>92474</v>
          </cell>
          <cell r="B2182" t="str">
            <v>MONTAGEM E DESMONTAGEM DE FÔRMA DE VIGA, ESCORAMENTO METÁLICO, PÉ-DIREITO DUPLO, EM CHAPA DE MADEIRA PLASTIFICADA, 14 UTILIZAÇÕES. AF_09/2020</v>
          </cell>
          <cell r="C2182" t="str">
            <v>M2</v>
          </cell>
          <cell r="D2182">
            <v>235.94</v>
          </cell>
        </row>
        <row r="2183">
          <cell r="A2183">
            <v>92475</v>
          </cell>
          <cell r="B2183" t="str">
            <v>MONTAGEM E DESMONTAGEM DE FÔRMA DE VIGA, ESCORAMENTO COM GARFO DE MADEIRA, PÉ-DIREITO SIMPLES, EM CHAPA DE MADEIRA PLASTIFICADA, 14 UTILIZAÇÕES. AF_09/2020</v>
          </cell>
          <cell r="C2183" t="str">
            <v>M2</v>
          </cell>
          <cell r="D2183">
            <v>78.23</v>
          </cell>
        </row>
        <row r="2184">
          <cell r="A2184">
            <v>92476</v>
          </cell>
          <cell r="B2184" t="str">
            <v>MONTAGEM E DESMONTAGEM DE FÔRMA DE VIGA, ESCORAMENTO METÁLICO, PÉ-DIREITO SIMPLES, EM CHAPA DE MADEIRA PLASTIFICADA, 14 UTILIZAÇÕES. AF_09/2020</v>
          </cell>
          <cell r="C2184" t="str">
            <v>M2</v>
          </cell>
          <cell r="D2184">
            <v>79.59</v>
          </cell>
        </row>
        <row r="2185">
          <cell r="A2185">
            <v>92477</v>
          </cell>
          <cell r="B2185" t="str">
            <v>MONTAGEM E DESMONTAGEM DE FÔRMA DE VIGA, ESCORAMENTO COM GARFO DE MADEIRA, PÉ-DIREITO DUPLO, EM CHAPA DE MADEIRA PLASTIFICADA, 18 UTILIZAÇÕES. AF_09/2020</v>
          </cell>
          <cell r="C2185" t="str">
            <v>M2</v>
          </cell>
          <cell r="D2185">
            <v>98.61</v>
          </cell>
        </row>
        <row r="2186">
          <cell r="A2186">
            <v>92478</v>
          </cell>
          <cell r="B2186" t="str">
            <v>MONTAGEM E DESMONTAGEM DE FÔRMA DE VIGA, ESCORAMENTO METÁLICO, PÉ-DIREITO DUPLO, EM CHAPA DE MADEIRA PLASTIFICADA, 18 UTILIZAÇÕES. AF_09/2020</v>
          </cell>
          <cell r="C2186" t="str">
            <v>M2</v>
          </cell>
          <cell r="D2186">
            <v>225.31</v>
          </cell>
        </row>
        <row r="2187">
          <cell r="A2187">
            <v>92479</v>
          </cell>
          <cell r="B2187" t="str">
            <v>MONTAGEM E DESMONTAGEM DE FÔRMA DE VIGA, ESCORAMENTO COM GARFO DE MADEIRA, PÉ-DIREITO SIMPLES, EM CHAPA DE MADEIRA PLASTIFICADA, 18 UTILIZAÇÕES. AF_09/2020</v>
          </cell>
          <cell r="C2187" t="str">
            <v>M2</v>
          </cell>
          <cell r="D2187">
            <v>64</v>
          </cell>
        </row>
        <row r="2188">
          <cell r="A2188">
            <v>92480</v>
          </cell>
          <cell r="B2188" t="str">
            <v>MONTAGEM E DESMONTAGEM DE FÔRMA DE VIGA, ESCORAMENTO METÁLICO, PÉ-DIREITO SIMPLES, EM CHAPA DE MADEIRA PLASTIFICADA, 18 UTILIZAÇÕES. AF_09/2020</v>
          </cell>
          <cell r="C2188" t="str">
            <v>M2</v>
          </cell>
          <cell r="D2188">
            <v>70.180000000000007</v>
          </cell>
        </row>
        <row r="2189">
          <cell r="A2189">
            <v>92482</v>
          </cell>
          <cell r="B2189" t="str">
            <v>MONTAGEM E DESMONTAGEM DE FÔRMA DE LAJE MACIÇA, PÉ-DIREITO SIMPLES, EM MADEIRA SERRADA, 1 UTILIZAÇÃO. AF_09/2020</v>
          </cell>
          <cell r="C2189" t="str">
            <v>M2</v>
          </cell>
          <cell r="D2189">
            <v>320.63</v>
          </cell>
        </row>
        <row r="2190">
          <cell r="A2190">
            <v>92484</v>
          </cell>
          <cell r="B2190" t="str">
            <v>MONTAGEM E DESMONTAGEM DE FÔRMA DE LAJE MACIÇA, PÉ-DIREITO SIMPLES, EM MADEIRA SERRADA, 2 UTILIZAÇÕES. AF_09/2020</v>
          </cell>
          <cell r="C2190" t="str">
            <v>M2</v>
          </cell>
          <cell r="D2190">
            <v>224.74</v>
          </cell>
        </row>
        <row r="2191">
          <cell r="A2191">
            <v>92486</v>
          </cell>
          <cell r="B2191" t="str">
            <v>MONTAGEM E DESMONTAGEM DE FÔRMA DE LAJE MACIÇA, PÉ-DIREITO SIMPLES, EM MADEIRA SERRADA, 4 UTILIZAÇÕES. AF_09/2020</v>
          </cell>
          <cell r="C2191" t="str">
            <v>M2</v>
          </cell>
          <cell r="D2191">
            <v>153.66999999999999</v>
          </cell>
        </row>
        <row r="2192">
          <cell r="A2192">
            <v>92488</v>
          </cell>
          <cell r="B2192" t="str">
            <v>MONTAGEM E DESMONTAGEM DE FÔRMA DE LAJE NERVURADA COM CUBETA E ASSOALHO, PÉ-DIREITO DUPLO, EM CHAPA DE MADEIRA COMPENSADA RESINADA, 8 UTILIZAÇÕES. AF_09/2020</v>
          </cell>
          <cell r="C2192" t="str">
            <v>M2</v>
          </cell>
          <cell r="D2192">
            <v>94.06</v>
          </cell>
        </row>
        <row r="2193">
          <cell r="A2193">
            <v>92490</v>
          </cell>
          <cell r="B2193" t="str">
            <v>MONTAGEM E DESMONTAGEM DE FÔRMA DE LAJE NERVURADA COM CUBETA E ASSOALHO, PÉ-DIREITO SIMPLES, EM CHAPA DE MADEIRA COMPENSADA RESINADA, 8 UTILIZAÇÕES. AF_09/2020</v>
          </cell>
          <cell r="C2193" t="str">
            <v>M2</v>
          </cell>
          <cell r="D2193">
            <v>53.62</v>
          </cell>
        </row>
        <row r="2194">
          <cell r="A2194">
            <v>92492</v>
          </cell>
          <cell r="B2194" t="str">
            <v>MONTAGEM E DESMONTAGEM DE FÔRMA DE LAJE NERVURADA COM CUBETA E ASSOALHO, PÉ-DIREITO DUPLO, EM CHAPA DE MADEIRA COMPENSADA RESINADA, 10 UTILIZAÇÕES. AF_09/2020</v>
          </cell>
          <cell r="C2194" t="str">
            <v>M2</v>
          </cell>
          <cell r="D2194">
            <v>90.46</v>
          </cell>
        </row>
        <row r="2195">
          <cell r="A2195">
            <v>92494</v>
          </cell>
          <cell r="B2195" t="str">
            <v>MONTAGEM E DESMONTAGEM DE FÔRMA DE LAJE NERVURADA COM CUBETA E ASSOALHO, PÉ-DIREITO SIMPLES, EM CHAPA DE MADEIRA COMPENSADA RESINADA, 10 UTILIZAÇÕES. AF_09/2020</v>
          </cell>
          <cell r="C2195" t="str">
            <v>M2</v>
          </cell>
          <cell r="D2195">
            <v>50.47</v>
          </cell>
        </row>
        <row r="2196">
          <cell r="A2196">
            <v>92496</v>
          </cell>
          <cell r="B2196" t="str">
            <v>MONTAGEM E DESMONTAGEM DE FÔRMA DE LAJE NERVURADA COM CUBETA E ASSOALHO, PÉ-DIREITO DUPLO, EM CHAPA DE MADEIRA COMPENSADA RESINADA, 12 UTILIZAÇÕES. AF_09/2020</v>
          </cell>
          <cell r="C2196" t="str">
            <v>M2</v>
          </cell>
          <cell r="D2196">
            <v>88.01</v>
          </cell>
        </row>
        <row r="2197">
          <cell r="A2197">
            <v>92498</v>
          </cell>
          <cell r="B2197" t="str">
            <v>MONTAGEM E DESMONTAGEM DE FÔRMA DE LAJE NERVURADA COM CUBETA E ASSOALHO, PÉ-DIREITO SIMPLES, EM CHAPA DE MADEIRA COMPENSADA RESINADA, 12 UTILIZAÇÕES. AF_09/2020</v>
          </cell>
          <cell r="C2197" t="str">
            <v>M2</v>
          </cell>
          <cell r="D2197">
            <v>48.33</v>
          </cell>
        </row>
        <row r="2198">
          <cell r="A2198">
            <v>92500</v>
          </cell>
          <cell r="B2198" t="str">
            <v>MONTAGEM E DESMONTAGEM DE FÔRMA DE LAJE NERVURADA COM CUBETA E ASSOALHO, PÉ-DIREITO DUPLO, EM CHAPA DE MADEIRA COMPENSADA RESINADA, 14 UTILIZAÇÕES. AF_09/2020</v>
          </cell>
          <cell r="C2198" t="str">
            <v>M2</v>
          </cell>
          <cell r="D2198">
            <v>86.64</v>
          </cell>
        </row>
        <row r="2199">
          <cell r="A2199">
            <v>92502</v>
          </cell>
          <cell r="B2199" t="str">
            <v>MONTAGEM E DESMONTAGEM DE FÔRMA DE LAJE NERVURADA COM CUBETA E ASSOALHO, PÉ-DIREITO SIMPLES, EM CHAPA DE MADEIRA COMPENSADA RESINADA, 14 UTILIZAÇÕES. AF_09/2020</v>
          </cell>
          <cell r="C2199" t="str">
            <v>M2</v>
          </cell>
          <cell r="D2199">
            <v>47.17</v>
          </cell>
        </row>
        <row r="2200">
          <cell r="A2200">
            <v>92504</v>
          </cell>
          <cell r="B2200" t="str">
            <v>MONTAGEM E DESMONTAGEM DE FÔRMA DE LAJE NERVURADA COM CUBETA E ASSOALHO, PÉ-DIREITO DUPLO, EM CHAPA DE MADEIRA COMPENSADA RESINADA, 18 UTILIZAÇÕES. AF_09/2020</v>
          </cell>
          <cell r="C2200" t="str">
            <v>M2</v>
          </cell>
          <cell r="D2200">
            <v>53.21</v>
          </cell>
        </row>
        <row r="2201">
          <cell r="A2201">
            <v>92506</v>
          </cell>
          <cell r="B2201" t="str">
            <v>MONTAGEM E DESMONTAGEM DE FÔRMA DE LAJE NERVURADA COM CUBETA E ASSOALHO, PÉ-DIREITO SIMPLES, EM CHAPA DE MADEIRA COMPENSADA RESINADA, 18 UTILIZAÇÕES. AF_09/2020</v>
          </cell>
          <cell r="C2201" t="str">
            <v>M2</v>
          </cell>
          <cell r="D2201">
            <v>45.11</v>
          </cell>
        </row>
        <row r="2202">
          <cell r="A2202">
            <v>92508</v>
          </cell>
          <cell r="B2202" t="str">
            <v>MONTAGEM E DESMONTAGEM DE FÔRMA DE LAJE MACIÇA, PÉ-DIREITO DUPLO, EM CHAPA DE MADEIRA COMPENSADA RESINADA, 2 UTILIZAÇÕES. AF_09/2020</v>
          </cell>
          <cell r="C2202" t="str">
            <v>M2</v>
          </cell>
          <cell r="D2202">
            <v>101.65</v>
          </cell>
        </row>
        <row r="2203">
          <cell r="A2203">
            <v>92510</v>
          </cell>
          <cell r="B2203" t="str">
            <v>MONTAGEM E DESMONTAGEM DE FÔRMA DE LAJE MACIÇA, PÉ-DIREITO SIMPLES, EM CHAPA DE MADEIRA COMPENSADA RESINADA, 2 UTILIZAÇÕES. AF_09/2020</v>
          </cell>
          <cell r="C2203" t="str">
            <v>M2</v>
          </cell>
          <cell r="D2203">
            <v>56.87</v>
          </cell>
        </row>
        <row r="2204">
          <cell r="A2204">
            <v>92512</v>
          </cell>
          <cell r="B2204" t="str">
            <v>MONTAGEM E DESMONTAGEM DE FÔRMA DE LAJE MACIÇA, PÉ-DIREITO DUPLO, EM CHAPA DE MADEIRA COMPENSADA RESINADA, 4 UTILIZAÇÕES. AF_09/2020</v>
          </cell>
          <cell r="C2204" t="str">
            <v>M2</v>
          </cell>
          <cell r="D2204">
            <v>81.2</v>
          </cell>
        </row>
        <row r="2205">
          <cell r="A2205">
            <v>92514</v>
          </cell>
          <cell r="B2205" t="str">
            <v>MONTAGEM E DESMONTAGEM DE FÔRMA DE LAJE MACIÇA, PÉ-DIREITO SIMPLES, EM CHAPA DE MADEIRA COMPENSADA RESINADA, 4 UTILIZAÇÕES. AF_09/2020</v>
          </cell>
          <cell r="C2205" t="str">
            <v>M2</v>
          </cell>
          <cell r="D2205">
            <v>39.6</v>
          </cell>
        </row>
        <row r="2206">
          <cell r="A2206">
            <v>92515</v>
          </cell>
          <cell r="B2206" t="str">
            <v>MONTAGEM E DESMONTAGEM DE FÔRMA DE LAJE MACIÇA, PÉ-DIREITO DUPLO, EM CHAPA DE MADEIRA COMPENSADA RESINADA, 6 UTILIZAÇÕES. AF_09/2020</v>
          </cell>
          <cell r="C2206" t="str">
            <v>M2</v>
          </cell>
          <cell r="D2206">
            <v>72.650000000000006</v>
          </cell>
        </row>
        <row r="2207">
          <cell r="A2207">
            <v>92518</v>
          </cell>
          <cell r="B2207" t="str">
            <v>MONTAGEM E DESMONTAGEM DE FÔRMA DE LAJE MACIÇA, PÉ-DIREITO SIMPLES, EM CHAPA DE MADEIRA COMPENSADA RESINADA, 6 UTILIZAÇÕES. AF_09/2020</v>
          </cell>
          <cell r="C2207" t="str">
            <v>M2</v>
          </cell>
          <cell r="D2207">
            <v>32.450000000000003</v>
          </cell>
        </row>
        <row r="2208">
          <cell r="A2208">
            <v>92520</v>
          </cell>
          <cell r="B2208" t="str">
            <v>MONTAGEM E DESMONTAGEM DE FÔRMA DE LAJE MACIÇA, PÉ-DIREITO DUPLO, EM CHAPA DE MADEIRA COMPENSADA RESINADA, 8 UTILIZAÇÕES. AF_09/2020</v>
          </cell>
          <cell r="C2208" t="str">
            <v>M2</v>
          </cell>
          <cell r="D2208">
            <v>68.25</v>
          </cell>
        </row>
        <row r="2209">
          <cell r="A2209">
            <v>92522</v>
          </cell>
          <cell r="B2209" t="str">
            <v>MONTAGEM E DESMONTAGEM DE FÔRMA DE LAJE MACIÇA, PÉ-DIREITO SIMPLES, EM CHAPA DE MADEIRA COMPENSADA RESINADA, 8 UTILIZAÇÕES. AF_09/2020</v>
          </cell>
          <cell r="C2209" t="str">
            <v>M2</v>
          </cell>
          <cell r="D2209">
            <v>28.76</v>
          </cell>
        </row>
        <row r="2210">
          <cell r="A2210">
            <v>92524</v>
          </cell>
          <cell r="B2210" t="str">
            <v>MONTAGEM E DESMONTAGEM DE FÔRMA DE LAJE MACIÇA, PÉ-DIREITO DUPLO, EM CHAPA DE MADEIRA COMPENSADA PLASTIFICADA, 10 UTILIZAÇÕES. AF-09/2020</v>
          </cell>
          <cell r="C2210" t="str">
            <v>M2</v>
          </cell>
          <cell r="D2210">
            <v>69.06</v>
          </cell>
        </row>
        <row r="2211">
          <cell r="A2211">
            <v>92526</v>
          </cell>
          <cell r="B2211" t="str">
            <v>MONTAGEM E DESMONTAGEM DE FÔRMA DE LAJE MACIÇA, PÉ-DIREITO SIMPLES, EM CHAPA DE MADEIRA COMPENSADA PLASTIFICADA, 10 UTILIZAÇÕES. AF_09/2020</v>
          </cell>
          <cell r="C2211" t="str">
            <v>M2</v>
          </cell>
          <cell r="D2211">
            <v>29.99</v>
          </cell>
        </row>
        <row r="2212">
          <cell r="A2212">
            <v>92528</v>
          </cell>
          <cell r="B2212" t="str">
            <v>MONTAGEM E DESMONTAGEM DE FÔRMA DE LAJE MACIÇA, PÉ-DIREITO DUPLO, EM CHAPA DE MADEIRA COMPENSADA PLASTIFICADA, 12 UTILIZAÇÕES. AF_09/2020</v>
          </cell>
          <cell r="C2212" t="str">
            <v>M2</v>
          </cell>
          <cell r="D2212">
            <v>67.12</v>
          </cell>
        </row>
        <row r="2213">
          <cell r="A2213">
            <v>92530</v>
          </cell>
          <cell r="B2213" t="str">
            <v>MONTAGEM E DESMONTAGEM DE FÔRMA DE LAJE MACIÇA, PÉ-DIREITO SIMPLES, EM CHAPA DE MADEIRA COMPENSADA PLASTIFICADA, 12 UTILIZAÇÕES. AF_09/2020</v>
          </cell>
          <cell r="C2213" t="str">
            <v>M2</v>
          </cell>
          <cell r="D2213">
            <v>28.3</v>
          </cell>
        </row>
        <row r="2214">
          <cell r="A2214">
            <v>92532</v>
          </cell>
          <cell r="B2214" t="str">
            <v>MONTAGEM E DESMONTAGEM DE FÔRMA DE LAJE MACIÇA, PÉ-DIREITO DUPLO, EM CHAPA DE MADEIRA COMPENSADA PLASTIFICADA, 14 UTILIZAÇÕES. AF_09/2020</v>
          </cell>
          <cell r="C2214" t="str">
            <v>M2</v>
          </cell>
          <cell r="D2214">
            <v>65.62</v>
          </cell>
        </row>
        <row r="2215">
          <cell r="A2215">
            <v>92534</v>
          </cell>
          <cell r="B2215" t="str">
            <v>MONTAGEM E DESMONTAGEM DE FÔRMA DE LAJE MACIÇA, PÉ-DIREITO SIMPLES, EM CHAPA DE MADEIRA COMPENSADA PLASTIFICADA, 14 UTILIZAÇÕES. AF_09/2020</v>
          </cell>
          <cell r="C2215" t="str">
            <v>M2</v>
          </cell>
          <cell r="D2215">
            <v>27.05</v>
          </cell>
        </row>
        <row r="2216">
          <cell r="A2216">
            <v>92536</v>
          </cell>
          <cell r="B2216" t="str">
            <v>MONTAGEM E DESMONTAGEM DE FÔRMA DE LAJE MACIÇA, PÉ-DIREITO DUPLO, EM CHAPA DE MADEIRA COMPENSADA PLASTIFICADA, 18 UTILIZAÇÕES. AF_09/2020</v>
          </cell>
          <cell r="C2216" t="str">
            <v>M2</v>
          </cell>
          <cell r="D2216">
            <v>62.79</v>
          </cell>
        </row>
        <row r="2217">
          <cell r="A2217">
            <v>92538</v>
          </cell>
          <cell r="B2217" t="str">
            <v>MONTAGEM E DESMONTAGEM DE FÔRMA DE LAJE MACIÇA, PÉ-DIREITO SIMPLES, EM CHAPA DE MADEIRA COMPENSADA PLASTIFICADA, 18 UTILIZAÇÕES. AF_09/2020</v>
          </cell>
          <cell r="C2217" t="str">
            <v>M2</v>
          </cell>
          <cell r="D2217">
            <v>24.46</v>
          </cell>
        </row>
        <row r="2218">
          <cell r="A2218">
            <v>96252</v>
          </cell>
          <cell r="B2218" t="str">
            <v>FABRICAÇÃO DE FÔRMA PARA PILARES CIRCULARES, EM CHAPA DE MADEIRA COMPENSADA RESINADA. AF_06/2017</v>
          </cell>
          <cell r="C2218" t="str">
            <v>M2</v>
          </cell>
          <cell r="D2218">
            <v>239.06</v>
          </cell>
        </row>
        <row r="2219">
          <cell r="A2219">
            <v>96257</v>
          </cell>
          <cell r="B2219" t="str">
            <v>MONTAGEM E DESMONTAGEM DE FÔRMA DE PILARES CIRCULARES, COM ÁREA MÉDIA DAS SEÇÕES MENOR OU IGUAL A 0,28 M², PÉ-DIREITO SIMPLES, EM MADEIRA, 2 UTILIZAÇÕES. AF_06/2017</v>
          </cell>
          <cell r="C2219" t="str">
            <v>M2</v>
          </cell>
          <cell r="D2219">
            <v>189.88</v>
          </cell>
        </row>
        <row r="2220">
          <cell r="A2220">
            <v>96258</v>
          </cell>
          <cell r="B2220" t="str">
            <v>MONTAGEM E DESMONTAGEM DE FÔRMA DE PILARES CIRCULARES, COM ÁREA MÉDIA DAS SEÇÕES MAIOR QUE 0,28 M², PÉ-DIREITO SIMPLES, EM MADEIRA, 2 UTILIZAÇÕES. AF_06/2017</v>
          </cell>
          <cell r="C2220" t="str">
            <v>M2</v>
          </cell>
          <cell r="D2220">
            <v>178.78</v>
          </cell>
        </row>
        <row r="2221">
          <cell r="A2221">
            <v>96259</v>
          </cell>
          <cell r="B2221" t="str">
            <v>MONTAGEM E DESMONTAGEM DE FÔRMA DE PILARES CIRCULARES, COM ÁREA MÉDIA DAS SEÇÕES MENOR OU IGUAL A 0,28 M², PÉ-DIREITO DUPLO, EM MADEIRA, 2 UTILIZAÇÕES. AF_06/2017</v>
          </cell>
          <cell r="C2221" t="str">
            <v>M2</v>
          </cell>
          <cell r="D2221">
            <v>210.95</v>
          </cell>
        </row>
        <row r="2222">
          <cell r="A2222">
            <v>96529</v>
          </cell>
          <cell r="B2222" t="str">
            <v>FABRICAÇÃO, MONTAGEM E DESMONTAGEM DE FÔRMA PARA SAPATA, EM MADEIRA SERRADA, E=25 MM, 1 UTILIZAÇÃO. AF_06/2017</v>
          </cell>
          <cell r="C2222" t="str">
            <v>M2</v>
          </cell>
          <cell r="D2222">
            <v>333.54</v>
          </cell>
        </row>
        <row r="2223">
          <cell r="A2223">
            <v>96530</v>
          </cell>
          <cell r="B2223" t="str">
            <v>FABRICAÇÃO, MONTAGEM E DESMONTAGEM DE FÔRMA PARA VIGA BALDRAME, EM MADEIRA SERRADA, E=25 MM, 1 UTILIZAÇÃO. AF_06/2017</v>
          </cell>
          <cell r="C2223" t="str">
            <v>M2</v>
          </cell>
          <cell r="D2223">
            <v>185.79</v>
          </cell>
        </row>
        <row r="2224">
          <cell r="A2224">
            <v>96531</v>
          </cell>
          <cell r="B2224" t="str">
            <v>FABRICAÇÃO, MONTAGEM E DESMONTAGEM DE FÔRMA PARA BLOCO DE COROAMENTO, EM MADEIRA SERRADA, E=25 MM, 2 UTILIZAÇÕES. AF_06/2017</v>
          </cell>
          <cell r="C2224" t="str">
            <v>M2</v>
          </cell>
          <cell r="D2224">
            <v>126.43</v>
          </cell>
        </row>
        <row r="2225">
          <cell r="A2225">
            <v>96532</v>
          </cell>
          <cell r="B2225" t="str">
            <v>FABRICAÇÃO, MONTAGEM E DESMONTAGEM DE FÔRMA PARA SAPATA, EM MADEIRA SERRADA, E=25 MM, 2 UTILIZAÇÕES. AF_06/2017</v>
          </cell>
          <cell r="C2225" t="str">
            <v>M2</v>
          </cell>
          <cell r="D2225">
            <v>207.89</v>
          </cell>
        </row>
        <row r="2226">
          <cell r="A2226">
            <v>96533</v>
          </cell>
          <cell r="B2226" t="str">
            <v>FABRICAÇÃO, MONTAGEM E DESMONTAGEM DE FÔRMA PARA VIGA BALDRAME, EM MADEIRA SERRADA, E=25 MM, 2 UTILIZAÇÕES. AF_06/2017</v>
          </cell>
          <cell r="C2226" t="str">
            <v>M2</v>
          </cell>
          <cell r="D2226">
            <v>112.56</v>
          </cell>
        </row>
        <row r="2227">
          <cell r="A2227">
            <v>96534</v>
          </cell>
          <cell r="B2227" t="str">
            <v>FABRICAÇÃO, MONTAGEM E DESMONTAGEM DE FÔRMA PARA BLOCO DE COROAMENTO, EM MADEIRA SERRADA, E=25 MM, 4 UTILIZAÇÕES. AF_06/2017</v>
          </cell>
          <cell r="C2227" t="str">
            <v>M2</v>
          </cell>
          <cell r="D2227">
            <v>85.87</v>
          </cell>
        </row>
        <row r="2228">
          <cell r="A2228">
            <v>96535</v>
          </cell>
          <cell r="B2228" t="str">
            <v>FABRICAÇÃO, MONTAGEM E DESMONTAGEM DE FÔRMA PARA SAPATA, EM MADEIRA SERRADA, E=25 MM, 4 UTILIZAÇÕES. AF_06/2017</v>
          </cell>
          <cell r="C2228" t="str">
            <v>M2</v>
          </cell>
          <cell r="D2228">
            <v>142.46</v>
          </cell>
        </row>
        <row r="2229">
          <cell r="A2229">
            <v>96536</v>
          </cell>
          <cell r="B2229" t="str">
            <v>FABRICAÇÃO, MONTAGEM E DESMONTAGEM DE FÔRMA PARA VIGA BALDRAME, EM MADEIRA SERRADA, E=25 MM, 4 UTILIZAÇÕES. AF_06/2017</v>
          </cell>
          <cell r="C2229" t="str">
            <v>M2</v>
          </cell>
          <cell r="D2229">
            <v>74.48</v>
          </cell>
        </row>
        <row r="2230">
          <cell r="A2230">
            <v>96537</v>
          </cell>
          <cell r="B2230" t="str">
            <v>FABRICAÇÃO, MONTAGEM E DESMONTAGEM DE FÔRMA PARA BLOCO DE COROAMENTO, EM CHAPA DE MADEIRA COMPENSADA RESINADA, E=17 MM, 2 UTILIZAÇÕES. AF_06/2017</v>
          </cell>
          <cell r="C2230" t="str">
            <v>M2</v>
          </cell>
          <cell r="D2230">
            <v>184.03</v>
          </cell>
        </row>
        <row r="2231">
          <cell r="A2231">
            <v>96538</v>
          </cell>
          <cell r="B2231" t="str">
            <v>FABRICAÇÃO, MONTAGEM E DESMONTAGEM DE FÔRMA PARA SAPATA, EM CHAPA DE MADEIRA COMPENSADA RESINADA, E=17 MM, 2 UTILIZAÇÕES. AF_06/2017</v>
          </cell>
          <cell r="C2231" t="str">
            <v>M2</v>
          </cell>
          <cell r="D2231">
            <v>253.89</v>
          </cell>
        </row>
        <row r="2232">
          <cell r="A2232">
            <v>96539</v>
          </cell>
          <cell r="B2232" t="str">
            <v>FABRICAÇÃO, MONTAGEM E DESMONTAGEM DE FÔRMA PARA VIGA BALDRAME, EM CHAPA DE MADEIRA COMPENSADA RESINADA, E=17 MM, 2 UTILIZAÇÕES. AF_06/2017</v>
          </cell>
          <cell r="C2232" t="str">
            <v>M2</v>
          </cell>
          <cell r="D2232">
            <v>117.11</v>
          </cell>
        </row>
        <row r="2233">
          <cell r="A2233">
            <v>96540</v>
          </cell>
          <cell r="B2233" t="str">
            <v>FABRICAÇÃO, MONTAGEM E DESMONTAGEM DE FÔRMA PARA BLOCO DE COROAMENTO, EM CHAPA DE MADEIRA COMPENSADA RESINADA, E=17 MM, 4 UTILIZAÇÕES. AF_06/2017</v>
          </cell>
          <cell r="C2233" t="str">
            <v>M2</v>
          </cell>
          <cell r="D2233">
            <v>125.7</v>
          </cell>
        </row>
        <row r="2234">
          <cell r="A2234">
            <v>96541</v>
          </cell>
          <cell r="B2234" t="str">
            <v>FABRICAÇÃO, MONTAGEM E DESMONTAGEM DE FÔRMA PARA SAPATA, EM CHAPA DE MADEIRA COMPENSADA RESINADA, E=17 MM, 4 UTILIZAÇÕES. AF_06/2017</v>
          </cell>
          <cell r="C2234" t="str">
            <v>M2</v>
          </cell>
          <cell r="D2234">
            <v>177.11</v>
          </cell>
        </row>
        <row r="2235">
          <cell r="A2235">
            <v>96542</v>
          </cell>
          <cell r="B2235" t="str">
            <v>FABRICAÇÃO, MONTAGEM E DESMONTAGEM DE FÔRMA PARA VIGA BALDRAME, EM CHAPA DE MADEIRA COMPENSADA RESINADA, E=17 MM, 4 UTILIZAÇÕES. AF_06/2017</v>
          </cell>
          <cell r="C2235" t="str">
            <v>M2</v>
          </cell>
          <cell r="D2235">
            <v>86.01</v>
          </cell>
        </row>
        <row r="2236">
          <cell r="A2236">
            <v>96543</v>
          </cell>
          <cell r="B2236" t="str">
            <v>ARMAÇÃO DE BLOCO, VIGA BALDRAME E SAPATA UTILIZANDO AÇO CA-60 DE 5 MM - MONTAGEM. AF_06/2017</v>
          </cell>
          <cell r="C2236" t="str">
            <v>KG</v>
          </cell>
          <cell r="D2236">
            <v>19.09</v>
          </cell>
        </row>
        <row r="2237">
          <cell r="A2237">
            <v>97747</v>
          </cell>
          <cell r="B2237" t="str">
            <v>MONTAGEM E DESMONTAGEM DE FÔRMA DE PILARES CIRCULARES, COM ÁREA MÉDIA DAS SEÇÕES MAIOR QUE 0,28 M², PÉ-DIREITO DUPLO, EM MADEIRA, 2 UTILIZAÇÕES.  AF_06/2017</v>
          </cell>
          <cell r="C2237" t="str">
            <v>M2</v>
          </cell>
          <cell r="D2237">
            <v>196.98</v>
          </cell>
        </row>
        <row r="2238">
          <cell r="A2238">
            <v>101791</v>
          </cell>
          <cell r="B2238" t="str">
            <v>FABRICAÇÃO DE ESCORAS DO TIPO PONTALETE, EM MADEIRA, PARA PÉ-DIREITO DUPLO. AF_09/2020</v>
          </cell>
          <cell r="C2238" t="str">
            <v>M</v>
          </cell>
          <cell r="D2238">
            <v>24.83</v>
          </cell>
        </row>
        <row r="2239">
          <cell r="A2239">
            <v>101792</v>
          </cell>
          <cell r="B2239" t="str">
            <v>ESCORAMENTO DE FÔRMAS DE LAJE EM MADEIRA NÃO APARELHADA, PÉ-DIREITO SIMPLES, INCLUSO TRAVAMENTO, 4 UTILIZAÇÕES. AF_09/2020</v>
          </cell>
          <cell r="C2239" t="str">
            <v>M3</v>
          </cell>
          <cell r="D2239">
            <v>15.67</v>
          </cell>
        </row>
        <row r="2240">
          <cell r="A2240">
            <v>101793</v>
          </cell>
          <cell r="B2240" t="str">
            <v>ESCORAMENTO DE FÔRMAS DE LAJE EM MADEIRA NÃO APARELHADA, PÉ-DIREITO DUPLO, INCLUSO TRAVAMENTO, 4 UTILIZAÇÕES. AF_09/2020</v>
          </cell>
          <cell r="C2240" t="str">
            <v>M3</v>
          </cell>
          <cell r="D2240">
            <v>23.95</v>
          </cell>
        </row>
        <row r="2241">
          <cell r="A2241">
            <v>101969</v>
          </cell>
          <cell r="B2241" t="str">
            <v>FABRICAÇÃO DE FÔRMA PARA ESCADAS, COM 2 LANCES EM "U" E LAJE PLANA, EM CHAPA DE MADEIRA COMPENSADA PLASTIFICADA, E=18 MM. AF_11/2020</v>
          </cell>
          <cell r="C2241" t="str">
            <v>M2</v>
          </cell>
          <cell r="D2241">
            <v>187</v>
          </cell>
        </row>
        <row r="2242">
          <cell r="A2242">
            <v>101971</v>
          </cell>
          <cell r="B2242" t="str">
            <v>FABRICAÇÃO DE FÔRMA PARA ESCADAS, COM 2 LANCES EM "U" E LAJE PLANA, EM CHAPA DE MADEIRA COMPENSADA RESINADA, E= 17 MM. AF_11/2020</v>
          </cell>
          <cell r="C2242" t="str">
            <v>M2</v>
          </cell>
          <cell r="D2242">
            <v>144.52000000000001</v>
          </cell>
        </row>
        <row r="2243">
          <cell r="A2243">
            <v>101973</v>
          </cell>
          <cell r="B2243" t="str">
            <v>FABRICAÇÃO DE FÔRMA PARA ESCADAS, COM 2 LANCES EM "U" E LAJE PLANA, EM MADEIRA SERRADA, E=25 MM. AF_11/2020</v>
          </cell>
          <cell r="C2243" t="str">
            <v>M2</v>
          </cell>
          <cell r="D2243">
            <v>210.76</v>
          </cell>
        </row>
        <row r="2244">
          <cell r="A2244">
            <v>101974</v>
          </cell>
          <cell r="B2244" t="str">
            <v>MONTAGEM E DESMONTAGEM DE FÔRMA PARA ESCADAS, COM 2 LANCES EM "U" E LAJE PLANA, EM MADEIRA SERRADA, 1 UTILIZAÇÃO. AF_11/2020</v>
          </cell>
          <cell r="C2244" t="str">
            <v>M2</v>
          </cell>
          <cell r="D2244">
            <v>460.56</v>
          </cell>
        </row>
        <row r="2245">
          <cell r="A2245">
            <v>101975</v>
          </cell>
          <cell r="B2245" t="str">
            <v>MONTAGEM E DESMONTAGEM DE FÔRMA PARA ESCADAS, COM 2 LANCES EM "U"  E LAJE PLANA, EM MADEIRA SERRADA, 2 UTILIZAÇÕES. AF_11/2020</v>
          </cell>
          <cell r="C2245" t="str">
            <v>M2</v>
          </cell>
          <cell r="D2245">
            <v>393.23</v>
          </cell>
        </row>
        <row r="2246">
          <cell r="A2246">
            <v>101977</v>
          </cell>
          <cell r="B2246" t="str">
            <v>MONTAGEM E DESMONTAGEM DE FÔRMA PARA ESCADAS, COM 2 LANCES EM "U" E LAJE PLANA, EM CHAPA DE MADEIRA COMPENSADA RESINADA, 2 UTILIZAÇÕES. AF_11/2020</v>
          </cell>
          <cell r="C2246" t="str">
            <v>M2</v>
          </cell>
          <cell r="D2246">
            <v>268.87</v>
          </cell>
        </row>
        <row r="2247">
          <cell r="A2247">
            <v>101980</v>
          </cell>
          <cell r="B2247" t="str">
            <v>MONTAGEM E DESMONTAGEM DE FÔRMA PARA ESCADAS, COM 2 LANCES EM "U" E LAJE PLANA, EM CHAPA DE MADEIRA COMPENSADA RESINADA, 4 UTILIZAÇÕES. AF_11/2020</v>
          </cell>
          <cell r="C2247" t="str">
            <v>M2</v>
          </cell>
          <cell r="D2247">
            <v>243.72</v>
          </cell>
        </row>
        <row r="2248">
          <cell r="A2248">
            <v>101981</v>
          </cell>
          <cell r="B2248" t="str">
            <v>MONTAGEM E DESMONTAGEM DE FÔRMA PARA ESCADAS, COM 2 LANCES EM "U" E LAJE PLANA, EM CHAPA DE MADEIRA COMPENSADA PLASTIFICADA, 6 UTILIZAÇÕES. AF_11/2020</v>
          </cell>
          <cell r="C2248" t="str">
            <v>M2</v>
          </cell>
          <cell r="D2248">
            <v>208.75</v>
          </cell>
        </row>
        <row r="2249">
          <cell r="A2249">
            <v>101982</v>
          </cell>
          <cell r="B2249" t="str">
            <v>MONTAGEM E DESMONTAGEM DE FÔRMA PARA ESCADAS, COM 2 LANCES EM "U" E LAJE PLANA, EM CHAPA DE MADEIRA COMPENSADA PLASTIFICADA, 8 UTILIZAÇÕES. AF_11/2020</v>
          </cell>
          <cell r="C2249" t="str">
            <v>M2</v>
          </cell>
          <cell r="D2249">
            <v>183.38</v>
          </cell>
        </row>
        <row r="2250">
          <cell r="A2250">
            <v>101983</v>
          </cell>
          <cell r="B2250" t="str">
            <v>MONTAGEM E DESMONTAGEM DE FÔRMA PARA ESCADAS, COM 2 LANCES EM "U" E LAJE PLANA, EM CHAPA DE MADEIRA COMPENSADA PLASTIFICADA, 10 UTILIZAÇÕES. AF_11/2020</v>
          </cell>
          <cell r="C2250" t="str">
            <v>M2</v>
          </cell>
          <cell r="D2250">
            <v>167.42</v>
          </cell>
        </row>
        <row r="2251">
          <cell r="A2251">
            <v>101985</v>
          </cell>
          <cell r="B2251" t="str">
            <v>FABRICAÇÃO DE FÔRMA PARA ESCADAS, COM 2 LANCES EM "U" E LAJE CASCATA, EM CHAPA DE MADEIRA COMPENSADA PLASTIFICADA, E=18 MM. AF_11/2020</v>
          </cell>
          <cell r="C2251" t="str">
            <v>M2</v>
          </cell>
          <cell r="D2251">
            <v>196.49</v>
          </cell>
        </row>
        <row r="2252">
          <cell r="A2252">
            <v>101986</v>
          </cell>
          <cell r="B2252" t="str">
            <v>FABRICAÇÃO DE FÔRMA PARA ESCADAS, COM 2 LANCES EM "U" E LAJE CASCATA, EM CHAPA DE MADEIRA COMPENSADA RESINADA, E= 17 MM. AF_11/2020</v>
          </cell>
          <cell r="C2252" t="str">
            <v>M2</v>
          </cell>
          <cell r="D2252">
            <v>142.47999999999999</v>
          </cell>
        </row>
        <row r="2253">
          <cell r="A2253">
            <v>101987</v>
          </cell>
          <cell r="B2253" t="str">
            <v>FABRICAÇÃO DE FÔRMA PARA ESCADAS, COM 2 LANCES EM "U" E LAJE CASCATA, EM MADEIRA SERRADA, E=25 MM. AF_11/2020</v>
          </cell>
          <cell r="C2253" t="str">
            <v>M2</v>
          </cell>
          <cell r="D2253">
            <v>248.88</v>
          </cell>
        </row>
        <row r="2254">
          <cell r="A2254">
            <v>101988</v>
          </cell>
          <cell r="B2254" t="str">
            <v>FABRICAÇÃO DE FÔRMA PARA ESCADAS, COM 2 LANCES EM "L" E LAJE PLANA, EM CHAPA DE MADEIRA COMPENSADA PLASTIFICADA, E=18 MM. AF_11/2020</v>
          </cell>
          <cell r="C2254" t="str">
            <v>M2</v>
          </cell>
          <cell r="D2254">
            <v>193.71</v>
          </cell>
        </row>
        <row r="2255">
          <cell r="A2255">
            <v>101989</v>
          </cell>
          <cell r="B2255" t="str">
            <v>FABRICAÇÃO DE FÔRMA PARA ESCADAS, COM 2 LANCES EM "L" E LAJE PLANA, EM CHAPA DE MADEIRA COMPENSADA RESINADA, E= 17 MM. AF_11/2020</v>
          </cell>
          <cell r="C2255" t="str">
            <v>M2</v>
          </cell>
          <cell r="D2255">
            <v>151.76</v>
          </cell>
        </row>
        <row r="2256">
          <cell r="A2256">
            <v>101990</v>
          </cell>
          <cell r="B2256" t="str">
            <v>FABRICAÇÃO DE FÔRMA PARA ESCADAS, COM 2 LANCES EM "L" E LAJE PLANA, EM MADEIRA SERRADA, E=25 MM. AF_11/2020</v>
          </cell>
          <cell r="C2256" t="str">
            <v>M2</v>
          </cell>
          <cell r="D2256">
            <v>226.79</v>
          </cell>
        </row>
        <row r="2257">
          <cell r="A2257">
            <v>101991</v>
          </cell>
          <cell r="B2257" t="str">
            <v>FABRICAÇÃO DE FÔRMA PARA ESCADAS, COM 2 LANCES EM "L" E LAJE CASCATA, EM CHAPA DE MADEIRA COMPENSADA PLASTIFICADA, E=18 MM. AF_11/2020</v>
          </cell>
          <cell r="C2257" t="str">
            <v>M2</v>
          </cell>
          <cell r="D2257">
            <v>196.12</v>
          </cell>
        </row>
        <row r="2258">
          <cell r="A2258">
            <v>101992</v>
          </cell>
          <cell r="B2258" t="str">
            <v>FABRICAÇÃO DE FÔRMA PARA ESCADAS, COM 2 LANCES EM "L" E LAJE CASCATA, EM CHAPA DE MADEIRA COMPENSADA RESINADA, E= 17 MM. AF_11/2020</v>
          </cell>
          <cell r="C2258" t="str">
            <v>M2</v>
          </cell>
          <cell r="D2258">
            <v>144.49</v>
          </cell>
        </row>
        <row r="2259">
          <cell r="A2259">
            <v>101993</v>
          </cell>
          <cell r="B2259" t="str">
            <v>FABRICAÇÃO DE FÔRMA PARA ESCADAS, COM 2 LANCES EM "L" E LAJE CASCATA, EM MADEIRA SERRADA, E=25 MM. AF_11/2020</v>
          </cell>
          <cell r="C2259" t="str">
            <v>M2</v>
          </cell>
          <cell r="D2259">
            <v>292.63</v>
          </cell>
        </row>
        <row r="2260">
          <cell r="A2260">
            <v>101994</v>
          </cell>
          <cell r="B2260" t="str">
            <v>FABRICAÇÃO DE FÔRMA PARA ESCADAS, COM 1 LANCE E LAJE PLANA, EM CHAPA DE MADEIRA COMPENSADA PLASTIFICADA, E=18 MM. AF_11/2020</v>
          </cell>
          <cell r="C2260" t="str">
            <v>M2</v>
          </cell>
          <cell r="D2260">
            <v>206.11</v>
          </cell>
        </row>
        <row r="2261">
          <cell r="A2261">
            <v>101995</v>
          </cell>
          <cell r="B2261" t="str">
            <v>FABRICAÇÃO DE FÔRMA PARA ESCADAS, COM 1 LANCE E LAJE PLANA, EM CHAPA DE MADEIRA COMPENSADA RESINADA, E= 17 MM. AF_11/2020</v>
          </cell>
          <cell r="C2261" t="str">
            <v>M2</v>
          </cell>
          <cell r="D2261">
            <v>159.02000000000001</v>
          </cell>
        </row>
        <row r="2262">
          <cell r="A2262">
            <v>101996</v>
          </cell>
          <cell r="B2262" t="str">
            <v>FABRICAÇÃO DE FÔRMA PARA ESCADAS, COM 1 LANCE E LAJE PLANA, EM MADEIRA SERRADA, E=25 MM. AF_11/2020</v>
          </cell>
          <cell r="C2262" t="str">
            <v>M2</v>
          </cell>
          <cell r="D2262">
            <v>244.14</v>
          </cell>
        </row>
        <row r="2263">
          <cell r="A2263">
            <v>101997</v>
          </cell>
          <cell r="B2263" t="str">
            <v>FABRICAÇÃO DE FÔRMA PARA ESCADAS, COM 1 LANCE E LAJE CASCATA, EM CHAPA DE MADEIRA COMPENSADA PLASTIFICADA, E=18 MM. AF_11/2020</v>
          </cell>
          <cell r="C2263" t="str">
            <v>M2</v>
          </cell>
          <cell r="D2263">
            <v>196.03</v>
          </cell>
        </row>
        <row r="2264">
          <cell r="A2264">
            <v>101998</v>
          </cell>
          <cell r="B2264" t="str">
            <v>FABRICAÇÃO DE FÔRMA PARA ESCADAS, COM 1 LANCE E LAJE CASCATA, EM CHAPA DE MADEIRA COMPENSADA RESINADA, E= 17 MM. AF_11/2020</v>
          </cell>
          <cell r="C2264" t="str">
            <v>M2</v>
          </cell>
          <cell r="D2264">
            <v>143.22999999999999</v>
          </cell>
        </row>
        <row r="2265">
          <cell r="A2265">
            <v>101999</v>
          </cell>
          <cell r="B2265" t="str">
            <v>FABRICAÇÃO DE FÔRMA PARA ESCADAS, COM 1 LANCE E LAJE CASCATA, EM MADEIRA SERRADA, E=25 MM. AF_11/2020</v>
          </cell>
          <cell r="C2265" t="str">
            <v>M2</v>
          </cell>
          <cell r="D2265">
            <v>313.77999999999997</v>
          </cell>
        </row>
        <row r="2266">
          <cell r="A2266">
            <v>102000</v>
          </cell>
          <cell r="B2266" t="str">
            <v>MONTAGEM E DESMONTAGEM DE FÔRMA PARA ESCADAS, COM 2 LANCES EM "U" E LAJE CASCATA, EM MADEIRA SERRADA, 1 UTILIZAÇÃO. AF_11/2020</v>
          </cell>
          <cell r="C2266" t="str">
            <v>M2</v>
          </cell>
          <cell r="D2266">
            <v>473.26</v>
          </cell>
        </row>
        <row r="2267">
          <cell r="A2267">
            <v>102001</v>
          </cell>
          <cell r="B2267" t="str">
            <v>MONTAGEM E DESMONTAGEM DE FÔRMA PARA ESCADAS, COM 2 LANCES EM "U" E LAJE CASCATA, EM MADEIRA SERRADA, 2 UTILIZAÇÕES. AF_11/2020</v>
          </cell>
          <cell r="C2267" t="str">
            <v>M2</v>
          </cell>
          <cell r="D2267">
            <v>409.51</v>
          </cell>
        </row>
        <row r="2268">
          <cell r="A2268">
            <v>102002</v>
          </cell>
          <cell r="B2268" t="str">
            <v>MONTAGEM E DESMONTAGEM DE FÔRMA PARA ESCADAS, COM 2 LANCES EM "U" E LAJE CASCATA, EM CHAPA DE MADEIRA COMPENSADA RESINADA, 2 UTILIZAÇÕES. AF_11/2020</v>
          </cell>
          <cell r="C2268" t="str">
            <v>M2</v>
          </cell>
          <cell r="D2268">
            <v>266.11</v>
          </cell>
        </row>
        <row r="2269">
          <cell r="A2269">
            <v>102003</v>
          </cell>
          <cell r="B2269" t="str">
            <v>MONTAGEM E DESMONTAGEM DE FÔRMA PARA ESCADAS, COM 2 LANCES EM "U" E LAJE CASCATA, EM CHAPA DE MADEIRA COMPENSADA RESINADA, 4 UTILIZAÇÕES. AF_11/2020</v>
          </cell>
          <cell r="C2269" t="str">
            <v>M2</v>
          </cell>
          <cell r="D2269">
            <v>242.12</v>
          </cell>
        </row>
        <row r="2270">
          <cell r="A2270">
            <v>102004</v>
          </cell>
          <cell r="B2270" t="str">
            <v>MONTAGEM E DESMONTAGEM DE FÔRMA PARA ESCADAS, COM 2 LANCES EM "U" E LAJE CASCATA, EM CHAPA DE MADEIRA COMPENSADA PLASTIFICADA, 6 UTILIZAÇÕES. AF_11/2020</v>
          </cell>
          <cell r="C2270" t="str">
            <v>M2</v>
          </cell>
          <cell r="D2270">
            <v>212.52</v>
          </cell>
        </row>
        <row r="2271">
          <cell r="A2271">
            <v>102005</v>
          </cell>
          <cell r="B2271" t="str">
            <v>MONTAGEM E DESMONTAGEM DE FÔRMA PARA ESCADAS, COM 2 LANCES EM "U" E LAJE CASCATA, EM CHAPA DE MADEIRA COMPENSADA PLASTIFICADA, 8 UTILIZAÇÕES. AF_11/2020</v>
          </cell>
          <cell r="C2271" t="str">
            <v>M2</v>
          </cell>
          <cell r="D2271">
            <v>186.11</v>
          </cell>
        </row>
        <row r="2272">
          <cell r="A2272">
            <v>102006</v>
          </cell>
          <cell r="B2272" t="str">
            <v>MONTAGEM E DESMONTAGEM DE FÔRMA PARA ESCADAS, COM 2 LANCES EM "U" E LAJE CASCATA, EM CHAPA DE MADEIRA COMPENSADA PLASTIFICADA, 10 UTILIZAÇÕES. AF_11/2020</v>
          </cell>
          <cell r="C2272" t="str">
            <v>M2</v>
          </cell>
          <cell r="D2272">
            <v>169.48</v>
          </cell>
        </row>
        <row r="2273">
          <cell r="A2273">
            <v>102007</v>
          </cell>
          <cell r="B2273" t="str">
            <v>MONTAGEM E DESMONTAGEM DE FÔRMA PARA ESCADAS, COM 2 LANCES EM "L" E LAJE PLANA, EM MADEIRA SERRADA, 1 UTILIZAÇÃO. AF_11/2020</v>
          </cell>
          <cell r="C2273" t="str">
            <v>M2</v>
          </cell>
          <cell r="D2273">
            <v>456.94</v>
          </cell>
        </row>
        <row r="2274">
          <cell r="A2274">
            <v>102008</v>
          </cell>
          <cell r="B2274" t="str">
            <v>MONTAGEM E DESMONTAGEM DE FÔRMA PARA ESCADAS, COM 2 LANCES EM "L" E LAJE PLANA, EM MADEIRA SERRADA, 2 UTILIZAÇÕES. AF_11/2020</v>
          </cell>
          <cell r="C2274" t="str">
            <v>M2</v>
          </cell>
          <cell r="D2274">
            <v>383.06</v>
          </cell>
        </row>
        <row r="2275">
          <cell r="A2275">
            <v>102009</v>
          </cell>
          <cell r="B2275" t="str">
            <v>MONTAGEM E DESMONTAGEM DE FÔRMA PARA ESCADAS, COM 2 LANCES EM "L" E LAJE PLANA, EM CHAPA DE MADEIRA COMPENSADA RESINADA, 2 UTILIZAÇÕES. AF_11/2020</v>
          </cell>
          <cell r="C2275" t="str">
            <v>M2</v>
          </cell>
          <cell r="D2275">
            <v>271.42</v>
          </cell>
        </row>
        <row r="2276">
          <cell r="A2276">
            <v>102010</v>
          </cell>
          <cell r="B2276" t="str">
            <v>MONTAGEM E DESMONTAGEM DE FÔRMA PARA ESCADAS, COM 2 LANCES EM "L" E LAJE PLANA, EM CHAPA DE MADEIRA COMPENSADA RESINADA, 4 UTILIZAÇÕES. AF_11/2020</v>
          </cell>
          <cell r="C2276" t="str">
            <v>M2</v>
          </cell>
          <cell r="D2276">
            <v>244.16</v>
          </cell>
        </row>
        <row r="2277">
          <cell r="A2277">
            <v>102011</v>
          </cell>
          <cell r="B2277" t="str">
            <v>MONTAGEM E DESMONTAGEM DE FÔRMA PARA ESCADAS, COM 2 LANCES EM "L" E LAJE PLANA, EM CHAPA DE MADEIRA COMPENSADA PLASTIFICADA, 6 UTILIZAÇÕES. AF_11/2020</v>
          </cell>
          <cell r="C2277" t="str">
            <v>M2</v>
          </cell>
          <cell r="D2277">
            <v>207.1</v>
          </cell>
        </row>
        <row r="2278">
          <cell r="A2278">
            <v>102012</v>
          </cell>
          <cell r="B2278" t="str">
            <v>MONTAGEM E DESMONTAGEM DE FÔRMA PARA ESCADAS, COM 2 LANCES EM "L" E LAJE PLANA, EM CHAPA DE MADEIRA COMPENSADA PLASTIFICADA, 8 UTILIZAÇÕES. AF_11/2020</v>
          </cell>
          <cell r="C2278" t="str">
            <v>M2</v>
          </cell>
          <cell r="D2278">
            <v>180.99</v>
          </cell>
        </row>
        <row r="2279">
          <cell r="A2279">
            <v>102013</v>
          </cell>
          <cell r="B2279" t="str">
            <v>MONTAGEM E DESMONTAGEM DE FÔRMA PARA ESCADAS, COM 2 LANCES EM "L" E LAJE PLANA, EM CHAPA DE MADEIRA COMPENSADA PLASTIFICADA, 10 UTILIZAÇÕES. AF_11/2020</v>
          </cell>
          <cell r="C2279" t="str">
            <v>M2</v>
          </cell>
          <cell r="D2279">
            <v>166.5</v>
          </cell>
        </row>
        <row r="2280">
          <cell r="A2280">
            <v>102014</v>
          </cell>
          <cell r="B2280" t="str">
            <v>MONTAGEM E DESMONTAGEM DE FÔRMA PARA ESCADAS, COM 2 LANCES EM "L" E LAJE CASCATA, EM MADEIRA SERRADA, 1 UTILIZAÇÃO. AF_11/2020</v>
          </cell>
          <cell r="C2280" t="str">
            <v>M2</v>
          </cell>
          <cell r="D2280">
            <v>517.04</v>
          </cell>
        </row>
        <row r="2281">
          <cell r="A2281">
            <v>102015</v>
          </cell>
          <cell r="B2281" t="str">
            <v>MONTAGEM E DESMONTAGEM DE FÔRMA PARA ESCADAS, COM 2 LANCES EM "L" E LAJE CASCATA, EM MADEIRA SERRADA, 2 UTILIZAÇÕES. AF_11/2020</v>
          </cell>
          <cell r="C2281" t="str">
            <v>M2</v>
          </cell>
          <cell r="D2281">
            <v>434.41</v>
          </cell>
        </row>
        <row r="2282">
          <cell r="A2282">
            <v>102016</v>
          </cell>
          <cell r="B2282" t="str">
            <v>MONTAGEM E DESMONTAGEM DE FÔRMA PARA ESCADAS, COM 2 LANCES EM "L" E LAJE CASCATA, EM CHAPA DE MADEIRA COMPENSADA RESINADA, 2 UTILIZAÇÕES. AF_11/2020</v>
          </cell>
          <cell r="C2282" t="str">
            <v>M2</v>
          </cell>
          <cell r="D2282">
            <v>264.63</v>
          </cell>
        </row>
        <row r="2283">
          <cell r="A2283">
            <v>102017</v>
          </cell>
          <cell r="B2283" t="str">
            <v>MONTAGEM E DESMONTAGEM DE FÔRMA PARA ESCADAS, COM 2 LANCES EM "L" E LAJE CASCATA, EM CHAPA DE MADEIRA COMPENSADA RESINADA, 4 UTILIZAÇÕES. AF_11/2020</v>
          </cell>
          <cell r="C2283" t="str">
            <v>M2</v>
          </cell>
          <cell r="D2283">
            <v>238.91</v>
          </cell>
        </row>
        <row r="2284">
          <cell r="A2284">
            <v>102036</v>
          </cell>
          <cell r="B2284" t="str">
            <v>MONTAGEM E DESMONTAGEM DE FÔRMA PARA ESCADAS, COM 2 LANCES EM "L" E LAJE CASCATA, EM CHAPA DE MADEIRA COMPENSADA PLASTIFICADA, 6 UTILIZAÇÕES. AF_11/2020</v>
          </cell>
          <cell r="C2284" t="str">
            <v>M2</v>
          </cell>
          <cell r="D2284">
            <v>207.62</v>
          </cell>
        </row>
        <row r="2285">
          <cell r="A2285">
            <v>102037</v>
          </cell>
          <cell r="B2285" t="str">
            <v>MONTAGEM E DESMONTAGEM DE FÔRMA PARA ESCADAS, COM 2 LANCES EM "L" E LAJE CASCATA, EM CHAPA DE MADEIRA COMPENSADA PLASTIFICADA, 8 UTILIZAÇÕES. AF_11/2020</v>
          </cell>
          <cell r="C2285" t="str">
            <v>M2</v>
          </cell>
          <cell r="D2285">
            <v>181.25</v>
          </cell>
        </row>
        <row r="2286">
          <cell r="A2286">
            <v>102038</v>
          </cell>
          <cell r="B2286" t="str">
            <v>MONTAGEM E DESMONTAGEM DE FÔRMA PARA ESCADAS, COM 2 LANCES EM "L" E LAJE CASCATA, EM CHAPA DE MADEIRA COMPENSADA PLASTIFICADA, 10 UTILIZAÇÕES. AF_11/2020</v>
          </cell>
          <cell r="C2286" t="str">
            <v>M2</v>
          </cell>
          <cell r="D2286">
            <v>166.61</v>
          </cell>
        </row>
        <row r="2287">
          <cell r="A2287">
            <v>102039</v>
          </cell>
          <cell r="B2287" t="str">
            <v>MONTAGEM E DESMONTAGEM DE FÔRMA PARA ESCADAS, COM 1 LANCE E LAJE PLANA, EM MADEIRA SERRADA, 1 UTILIZAÇÃO. AF_11/2020</v>
          </cell>
          <cell r="C2287" t="str">
            <v>M2</v>
          </cell>
          <cell r="D2287">
            <v>478.04</v>
          </cell>
        </row>
        <row r="2288">
          <cell r="A2288">
            <v>102040</v>
          </cell>
          <cell r="B2288" t="str">
            <v>MONTAGEM E DESMONTAGEM DE FÔRMA PARA ESCADAS, COM 1 LANCE E LAJE PLANA, EM MADEIRA SERRADA, 2 UTILIZAÇÕES. AF_11/2020</v>
          </cell>
          <cell r="C2288" t="str">
            <v>M2</v>
          </cell>
          <cell r="D2288">
            <v>399.33</v>
          </cell>
        </row>
        <row r="2289">
          <cell r="A2289">
            <v>102041</v>
          </cell>
          <cell r="B2289" t="str">
            <v>MONTAGEM E DESMONTAGEM DE FÔRMA PARA ESCADAS, COM 1 LANCE E LAJE PLANA, EM CHAPA DE MADEIRA COMPENSADA RESINADA, 2 UTILIZAÇÕES. AF_11/2020</v>
          </cell>
          <cell r="C2289" t="str">
            <v>M2</v>
          </cell>
          <cell r="D2289">
            <v>273.74</v>
          </cell>
        </row>
        <row r="2290">
          <cell r="A2290">
            <v>102042</v>
          </cell>
          <cell r="B2290" t="str">
            <v>MONTAGEM E DESMONTAGEM DE FÔRMA PARA ESCADAS, COM 1 LANCE E LAJE PLANA, EM CHAPA DE MADEIRA COMPENSADA RESINADA, 4 UTILIZAÇÕES. AF_11/2020</v>
          </cell>
          <cell r="C2290" t="str">
            <v>M2</v>
          </cell>
          <cell r="D2290">
            <v>244.23</v>
          </cell>
        </row>
        <row r="2291">
          <cell r="A2291">
            <v>102043</v>
          </cell>
          <cell r="B2291" t="str">
            <v>MONTAGEM E DESMONTAGEM DE FÔRMA PARA ESCADAS, COM 1 LANCE E LAJE PLANA, EM CHAPA DE MADEIRA COMPENSADA PLASTIFICADA, 6 UTILIZAÇÕES. AF_11/2020</v>
          </cell>
          <cell r="C2291" t="str">
            <v>M2</v>
          </cell>
          <cell r="D2291">
            <v>208.2</v>
          </cell>
        </row>
        <row r="2292">
          <cell r="A2292">
            <v>102044</v>
          </cell>
          <cell r="B2292" t="str">
            <v>MONTAGEM E DESMONTAGEM DE FÔRMA PARA ESCADAS, COM 1 LANCE E LAJE PLANA, EM CHAPA DE MADEIRA COMPENSADA PLASTIFICADA, 8 UTILIZAÇÕES. AF_11/2020</v>
          </cell>
          <cell r="C2292" t="str">
            <v>M2</v>
          </cell>
          <cell r="D2292">
            <v>182.79</v>
          </cell>
        </row>
        <row r="2293">
          <cell r="A2293">
            <v>102045</v>
          </cell>
          <cell r="B2293" t="str">
            <v>MONTAGEM E DESMONTAGEM DE FÔRMA PARA ESCADAS, COM 1 LANCE E LAJE PLANA, EM CHAPA DE MADEIRA COMPENSADA PLASTIFICADA, 10 UTILIZAÇÕES. AF_11/2020</v>
          </cell>
          <cell r="C2293" t="str">
            <v>M2</v>
          </cell>
          <cell r="D2293">
            <v>167.55</v>
          </cell>
        </row>
        <row r="2294">
          <cell r="A2294">
            <v>102046</v>
          </cell>
          <cell r="B2294" t="str">
            <v>MONTAGEM E DESMONTAGEM DE FÔRMA PARA ESCADAS, COM 1 LANCE E LAJE CASCATA, EM MADEIRA SERRADA, 1 UTILIZAÇÃO. AF_11/2020</v>
          </cell>
          <cell r="C2294" t="str">
            <v>M2</v>
          </cell>
          <cell r="D2294">
            <v>528.04</v>
          </cell>
        </row>
        <row r="2295">
          <cell r="A2295">
            <v>102047</v>
          </cell>
          <cell r="B2295" t="str">
            <v>MONTAGEM E DESMONTAGEM DE FÔRMA PARA ESCADAS, COM 1 LANCE E LAJE CASCATA, EM MADEIRA SERRADA, 2 UTILIZAÇÕES. AF_11/2020</v>
          </cell>
          <cell r="C2295" t="str">
            <v>M2</v>
          </cell>
          <cell r="D2295">
            <v>451.94</v>
          </cell>
        </row>
        <row r="2296">
          <cell r="A2296">
            <v>102048</v>
          </cell>
          <cell r="B2296" t="str">
            <v>MONTAGEM E DESMONTAGEM DE FÔRMA PARA ESCADAS, COM 1 LANCE E LAJE CASCATA, EM CHAPA DE MADEIRA COMPENSADA RESINADA, 2 UTILIZAÇÕES. AF_11/2020</v>
          </cell>
          <cell r="C2296" t="str">
            <v>M2</v>
          </cell>
          <cell r="D2296">
            <v>260</v>
          </cell>
        </row>
        <row r="2297">
          <cell r="A2297">
            <v>102049</v>
          </cell>
          <cell r="B2297" t="str">
            <v>MONTAGEM E DESMONTAGEM DE FÔRMA PARA ESCADAS, COM 1 LANCE E LAJE CASCATA, EM CHAPA DE MADEIRA COMPENSADA RESINADA, 4 UTILIZAÇÕES. AF_11/2020</v>
          </cell>
          <cell r="C2297" t="str">
            <v>M2</v>
          </cell>
          <cell r="D2297">
            <v>231.87</v>
          </cell>
        </row>
        <row r="2298">
          <cell r="A2298">
            <v>102050</v>
          </cell>
          <cell r="B2298" t="str">
            <v>MONTAGEM E DESMONTAGEM DE FÔRMA PARA ESCADAS, COM 1 LANCE E LAJE CASCATA, EM CHAPA DE MADEIRA COMPENSADA PLASTIFICADA, 6 UTILIZAÇÕES. AF_11/2020</v>
          </cell>
          <cell r="C2298" t="str">
            <v>M2</v>
          </cell>
          <cell r="D2298">
            <v>202.58</v>
          </cell>
        </row>
        <row r="2299">
          <cell r="A2299">
            <v>102051</v>
          </cell>
          <cell r="B2299" t="str">
            <v>MONTAGEM E DESMONTAGEM DE FÔRMA PARA ESCADAS, COM 1 LANCE E LAJE CASCATA, EM CHAPA DE MADEIRA COMPENSADA PLASTIFICADA, 8 UTILIZAÇÕES. AF_11/2020</v>
          </cell>
          <cell r="C2299" t="str">
            <v>M2</v>
          </cell>
          <cell r="D2299">
            <v>176.22</v>
          </cell>
        </row>
        <row r="2300">
          <cell r="A2300">
            <v>102052</v>
          </cell>
          <cell r="B2300" t="str">
            <v>MONTAGEM E DESMONTAGEM DE FÔRMA PARA ESCADAS, COM 1 LANCE E LAJE CASCATA, EM CHAPA DE MADEIRA COMPENSADA PLASTIFICADA, 10 UTILIZAÇÕES. AF_11/2020</v>
          </cell>
          <cell r="C2300" t="str">
            <v>M2</v>
          </cell>
          <cell r="D2300">
            <v>161.59</v>
          </cell>
        </row>
        <row r="2301">
          <cell r="A2301">
            <v>102059</v>
          </cell>
          <cell r="B2301" t="str">
            <v>MONTAGEM E DESMONTAGEM DE FÔRMA PARA ESCADA DUPLA COM 2 LANCES EM "X" E LAJE PLANA, EM MADEIRA SERRADA, 1 UTILIZAÇÃO. AF_11/2020</v>
          </cell>
          <cell r="C2301" t="str">
            <v>M2</v>
          </cell>
          <cell r="D2301">
            <v>447.17</v>
          </cell>
        </row>
        <row r="2302">
          <cell r="A2302">
            <v>102060</v>
          </cell>
          <cell r="B2302" t="str">
            <v>MONTAGEM E DESMONTAGEM DE FÔRMA PARA ESCADA DUPLA COM 2 LANCES EM "X" E LAJE PLANA, EM MADEIRA SERRADA, 2 UTILIZAÇÕES. AF_11/2020</v>
          </cell>
          <cell r="C2302" t="str">
            <v>M2</v>
          </cell>
          <cell r="D2302">
            <v>376.99</v>
          </cell>
        </row>
        <row r="2303">
          <cell r="A2303">
            <v>102061</v>
          </cell>
          <cell r="B2303" t="str">
            <v>MONTAGEM E DESMONTAGEM DE FÔRMA PARA ESCADA DUPLA COM 2 LANCES EM "X" E LAJE PLANA, EM CHAPA DE MADEIRA COMPENSADA RESINADA, 2 UTILIZAÇÕES. AF_11/2020</v>
          </cell>
          <cell r="C2303" t="str">
            <v>M2</v>
          </cell>
          <cell r="D2303">
            <v>252.76</v>
          </cell>
        </row>
        <row r="2304">
          <cell r="A2304">
            <v>102062</v>
          </cell>
          <cell r="B2304" t="str">
            <v>MONTAGEM E DESMONTAGEM DE FÔRMA PARA ESCADA DUPLA COM 2 LANCES EM "X" E LAJE PLANA, EM CHAPA DE MADEIRA COMPENSADA RESINADA, 4 UTILIZAÇÕES. AF_11/2020</v>
          </cell>
          <cell r="C2304" t="str">
            <v>M2</v>
          </cell>
          <cell r="D2304">
            <v>230.14</v>
          </cell>
        </row>
        <row r="2305">
          <cell r="A2305">
            <v>102063</v>
          </cell>
          <cell r="B2305" t="str">
            <v>MONTAGEM E DESMONTAGEM DE FÔRMA PARA ESCADA DUPLA COM 2 LANCES EM "X" E LAJE PLANA, EM CHAPA DE MADEIRA COMPENSADA PLASTIFICADA, 6 UTILIZAÇÕES. AF_11/2020</v>
          </cell>
          <cell r="C2305" t="str">
            <v>M2</v>
          </cell>
          <cell r="D2305">
            <v>195.25</v>
          </cell>
        </row>
        <row r="2306">
          <cell r="A2306">
            <v>102064</v>
          </cell>
          <cell r="B2306" t="str">
            <v>MONTAGEM E DESMONTAGEM DE FÔRMA PARA ESCADA DUPLA COM 2 LANCES EM "X" E LAJE PLANA, EM CHAPA DE MADEIRA COMPENSADA PLASTIFICADA, 8 UTILIZAÇÕES. AF_11/2020</v>
          </cell>
          <cell r="C2306" t="str">
            <v>M2</v>
          </cell>
          <cell r="D2306">
            <v>169.5</v>
          </cell>
        </row>
        <row r="2307">
          <cell r="A2307">
            <v>102065</v>
          </cell>
          <cell r="B2307" t="str">
            <v>MONTAGEM E DESMONTAGEM DE FÔRMA PARA ESCADA DUPLA COM 2 LANCES EM "X" E LAJE PLANA, EM CHAPA DE MADEIRA COMPENSADA PLASTIFICADA, 10 UTILIZAÇÕES. AF_11/2020</v>
          </cell>
          <cell r="C2307" t="str">
            <v>M2</v>
          </cell>
          <cell r="D2307">
            <v>155.24</v>
          </cell>
        </row>
        <row r="2308">
          <cell r="A2308">
            <v>102066</v>
          </cell>
          <cell r="B2308" t="str">
            <v>MONTAGEM E DESMONTAGEM DE FÔRMA PARA ESCADA DUPLA COM 2 LANCES EM "X" E LAJE CASCATA, EM MADEIRA SERRADA, 1 UTILIZAÇÃO. AF_11/2020</v>
          </cell>
          <cell r="C2308" t="str">
            <v>M2</v>
          </cell>
          <cell r="D2308">
            <v>468.54</v>
          </cell>
        </row>
        <row r="2309">
          <cell r="A2309">
            <v>102067</v>
          </cell>
          <cell r="B2309" t="str">
            <v>MONTAGEM E DESMONTAGEM DE FÔRMA PARA ESCADA DUPLA COM 2 LANCES EM "X" E LAJE CASCATA, EM MADEIRA SERRADA, 2 UTILIZAÇÕES. AF_11/2020</v>
          </cell>
          <cell r="C2309" t="str">
            <v>M2</v>
          </cell>
          <cell r="D2309">
            <v>402.97</v>
          </cell>
        </row>
        <row r="2310">
          <cell r="A2310">
            <v>102068</v>
          </cell>
          <cell r="B2310" t="str">
            <v>MONTAGEM E DESMONTAGEM DE FÔRMA PARA ESCADA DUPLA COM 2 LANCES EM "X" E LAJE CASCATA, EM CHAPA DE MADEIRA COMPENSADA RESINADA, 2 UTILIZAÇÕES. AF_11/2020</v>
          </cell>
          <cell r="C2310" t="str">
            <v>M2</v>
          </cell>
          <cell r="D2310">
            <v>236.98</v>
          </cell>
        </row>
        <row r="2311">
          <cell r="A2311">
            <v>102069</v>
          </cell>
          <cell r="B2311" t="str">
            <v>MONTAGEM E DESMONTAGEM DE FÔRMA PARA ESCADA DUPLA COM 2 LANCES EM "X" E LAJE CASCATA, EM CHAPA DE MADEIRA COMPENSADA RESINADA, 4 UTILIZAÇÕES. AF_11/2020</v>
          </cell>
          <cell r="C2311" t="str">
            <v>M2</v>
          </cell>
          <cell r="D2311">
            <v>215.95</v>
          </cell>
        </row>
        <row r="2312">
          <cell r="A2312">
            <v>102070</v>
          </cell>
          <cell r="B2312" t="str">
            <v>MONTAGEM E DESMONTAGEM DE FÔRMA PARA ESCADA DUPLA COM 2 LANCES EM "X" E LAJE CASCATA, EM CHAPA DE MADEIRA COMPENSADA PLASTIFICADA, 6 UTILIZAÇÕES. AF_11/2020</v>
          </cell>
          <cell r="C2312" t="str">
            <v>M2</v>
          </cell>
          <cell r="D2312">
            <v>188.2</v>
          </cell>
        </row>
        <row r="2313">
          <cell r="A2313">
            <v>102071</v>
          </cell>
          <cell r="B2313" t="str">
            <v>MONTAGEM E DESMONTAGEM DE FÔRMA PARA ESCADA DUPLA COM 2 LANCES EM "X" E LAJE CASCATA, EM CHAPA DE MADEIRA COMPENSADA PLASTIFICADA, 8 UTILIZAÇÕES. AF_11/2020</v>
          </cell>
          <cell r="C2313" t="str">
            <v>M2</v>
          </cell>
          <cell r="D2313">
            <v>163.69</v>
          </cell>
        </row>
        <row r="2314">
          <cell r="A2314">
            <v>102072</v>
          </cell>
          <cell r="B2314" t="str">
            <v>MONTAGEM E DESMONTAGEM DE FÔRMA PARA ESCADA DUPLA COM 2 LANCES EM "X" E LAJE CASCATA, EM CHAPA DE MADEIRA COMPENSADA PLASTIFICADA, 10 UTILIZAÇÕES. AF_11/2020</v>
          </cell>
          <cell r="C2314" t="str">
            <v>M2</v>
          </cell>
          <cell r="D2314">
            <v>154.25</v>
          </cell>
        </row>
        <row r="2315">
          <cell r="A2315">
            <v>102073</v>
          </cell>
          <cell r="B2315" t="str">
            <v>ESCADA EM CONCRETO ARMADO MOLDADO IN LOCO, FCK 20 MPA, COM 1 LANCE E LAJE PLANA, FÔRMA EM CHAPA DE MADEIRA COMPENSADA RESINADA. AF_11/2020</v>
          </cell>
          <cell r="C2315" t="str">
            <v>M3</v>
          </cell>
          <cell r="D2315">
            <v>3264.55</v>
          </cell>
        </row>
        <row r="2316">
          <cell r="A2316">
            <v>102074</v>
          </cell>
          <cell r="B2316" t="str">
            <v>ESCADA EM CONCRETO ARMADO MOLDADO IN LOCO, FCK 20 MPA, COM 2 LANCES EM "U" E LAJE PLANA, FÔRMA EM CHAPA DE MADEIRA COMPENSADA RESINADA. AF_11/2020</v>
          </cell>
          <cell r="C2316" t="str">
            <v>M3</v>
          </cell>
          <cell r="D2316">
            <v>4034.14</v>
          </cell>
        </row>
        <row r="2317">
          <cell r="A2317">
            <v>102075</v>
          </cell>
          <cell r="B2317" t="str">
            <v>ESCADA EM CONCRETO ARMADO MOLDADO IN LOCO, FCK 20 MPA, COM 2 LANCES EM "L" E LAJE PLANA, FÔRMA EM CHAPA DE MADEIRA COMPENSADA RESINADA. AF_11/2020</v>
          </cell>
          <cell r="C2317" t="str">
            <v>M3</v>
          </cell>
          <cell r="D2317">
            <v>4262.25</v>
          </cell>
        </row>
        <row r="2318">
          <cell r="A2318">
            <v>102076</v>
          </cell>
          <cell r="B2318" t="str">
            <v>ESCADA EM CONCRETO ARMADO MOLDADO IN LOCO, FCK 20 MPA, COM 2 LANCES EM "X" E LAJE PLANA, FÔRMA EM CHAPA DE MADEIRA COMPENSADA RESINADA. AF_11/2020</v>
          </cell>
          <cell r="C2318" t="str">
            <v>M3</v>
          </cell>
          <cell r="D2318">
            <v>4370.1499999999996</v>
          </cell>
        </row>
        <row r="2319">
          <cell r="A2319">
            <v>102077</v>
          </cell>
          <cell r="B2319" t="str">
            <v>ESCADA EM CONCRETO ARMADO MOLDADO IN LOCO, FCK 20 MPA, COM 1 LANCE E LAJE CASCATA, FÔRMA EM CHAPA DE MADEIRA COMPENSADA RESINADA. AF_11/2020</v>
          </cell>
          <cell r="C2319" t="str">
            <v>M3</v>
          </cell>
          <cell r="D2319">
            <v>4788.75</v>
          </cell>
        </row>
        <row r="2320">
          <cell r="A2320">
            <v>102078</v>
          </cell>
          <cell r="B2320" t="str">
            <v>ESCADA EM CONCRETO ARMADO MOLDADO IN LOCO, FCK 20 MPA, COM 2 LANCES EM "U" E LAJE CASCATA, FÔRMA EM CHAPA DE MADEIRA COMPENSADA RESINADA. AF_11/2020</v>
          </cell>
          <cell r="C2320" t="str">
            <v>M3</v>
          </cell>
          <cell r="D2320">
            <v>4834.6899999999996</v>
          </cell>
        </row>
        <row r="2321">
          <cell r="A2321">
            <v>102079</v>
          </cell>
          <cell r="B2321" t="str">
            <v>ESCADA EM CONCRETO ARMADO MOLDADO IN LOCO, FCK 20 MPA, COM 2 LANCES EM "L" E LAJE CASCATA, FÔRMA EM CHAPA DE MADEIRA COMPENSADA RESINADA. AF_11/2020</v>
          </cell>
          <cell r="C2321" t="str">
            <v>M3</v>
          </cell>
          <cell r="D2321">
            <v>4684.13</v>
          </cell>
        </row>
        <row r="2322">
          <cell r="A2322">
            <v>102080</v>
          </cell>
          <cell r="B2322" t="str">
            <v>ESCADA EM CONCRETO ARMADO MOLDADO IN LOCO, FCK 20 MPA, COM 2 LANCES EM "X" E LAJE CASCATA, FÔRMA EM CHAPA DE MADEIRA COMPENSADA RESINADA. AF_11/2020</v>
          </cell>
          <cell r="C2322" t="str">
            <v>M3</v>
          </cell>
          <cell r="D2322">
            <v>4135.1899999999996</v>
          </cell>
        </row>
        <row r="2323">
          <cell r="A2323">
            <v>102086</v>
          </cell>
          <cell r="B2323" t="str">
            <v>FABRICAÇÃO DE FÔRMA PARA ESCADA DUPLA COM 2 LANCES EM "X" E LAJE PLANA, EM CHAPA DE MADEIRA COMPENSADA PLASTIFICADA, E=18 MM. AF_11/2020</v>
          </cell>
          <cell r="C2323" t="str">
            <v>M2</v>
          </cell>
          <cell r="D2323">
            <v>197.43</v>
          </cell>
        </row>
        <row r="2324">
          <cell r="A2324">
            <v>102087</v>
          </cell>
          <cell r="B2324" t="str">
            <v>FABRICAÇÃO DE FÔRMA PARA ESCADA DUPLA COM 2 LANCES EM "X" E LAJE PLANA, EM CHAPA DE MADEIRA COMPENSADA RESINADA, E= 17 MM. AF_11/2020</v>
          </cell>
          <cell r="C2324" t="str">
            <v>M2</v>
          </cell>
          <cell r="D2324">
            <v>153.38999999999999</v>
          </cell>
        </row>
        <row r="2325">
          <cell r="A2325">
            <v>102088</v>
          </cell>
          <cell r="B2325" t="str">
            <v>FABRICAÇÃO DE FÔRMA PARA ESCADA DUPLA COM 2 LANCES EM X E LAJE PLANA, EM MADEIRA SERRADA, E=25 MM. AF_11/2020</v>
          </cell>
          <cell r="C2325" t="str">
            <v>M2</v>
          </cell>
          <cell r="D2325">
            <v>226.99</v>
          </cell>
        </row>
        <row r="2326">
          <cell r="A2326">
            <v>102089</v>
          </cell>
          <cell r="B2326" t="str">
            <v>FABRICAÇÃO DE FÔRMA PARA ESCADA DUPLA COM 2 LANCES EM "X" E LAJE CASCATA, EM CHAPA DE MADEIRA COMPENSADA PLASTIFICADA, E=18 MM. AF_11/2020</v>
          </cell>
          <cell r="C2326" t="str">
            <v>M2</v>
          </cell>
          <cell r="D2326">
            <v>186.2</v>
          </cell>
        </row>
        <row r="2327">
          <cell r="A2327">
            <v>102090</v>
          </cell>
          <cell r="B2327" t="str">
            <v>FABRICAÇÃO DE FÔRMA PARA ESCADA DUPLA COM 2 LANCES EM "X" E LAJE CASCATA, EM CHAPA DE MADEIRA COMPENSADA RESINADA, E= 17 MM. AF_11/2020</v>
          </cell>
          <cell r="C2327" t="str">
            <v>M2</v>
          </cell>
          <cell r="D2327">
            <v>136.22999999999999</v>
          </cell>
        </row>
        <row r="2328">
          <cell r="A2328">
            <v>102091</v>
          </cell>
          <cell r="B2328" t="str">
            <v>FABRICAÇÃO DE FÔRMA PARA ESCADA DUPLA COM 2 LANCES EM X E LAJE CASCATA, EM MADEIRA SERRADA, E=25 MM. AF_11/2020</v>
          </cell>
          <cell r="C2328" t="str">
            <v>M2</v>
          </cell>
          <cell r="D2328">
            <v>264.89</v>
          </cell>
        </row>
        <row r="2329">
          <cell r="A2329">
            <v>89996</v>
          </cell>
          <cell r="B2329" t="str">
            <v>ARMAÇÃO VERTICAL DE ALVENARIA ESTRUTURAL; DIÂMETRO DE 10,0 MM. AF_09/2021</v>
          </cell>
          <cell r="C2329" t="str">
            <v>KG</v>
          </cell>
          <cell r="D2329">
            <v>12.39</v>
          </cell>
        </row>
        <row r="2330">
          <cell r="A2330">
            <v>89997</v>
          </cell>
          <cell r="B2330" t="str">
            <v>ARMAÇÃO VERTICAL DE ALVENARIA ESTRUTURAL; DIÂMETRO DE 12,5 MM. AF_09/2021</v>
          </cell>
          <cell r="C2330" t="str">
            <v>KG</v>
          </cell>
          <cell r="D2330">
            <v>10.220000000000001</v>
          </cell>
        </row>
        <row r="2331">
          <cell r="A2331">
            <v>89998</v>
          </cell>
          <cell r="B2331" t="str">
            <v>ARMAÇÃO DE CINTA DE ALVENARIA ESTRUTURAL; DIÂMETRO DE 10,0 MM. AF_09/2021</v>
          </cell>
          <cell r="C2331" t="str">
            <v>KG</v>
          </cell>
          <cell r="D2331">
            <v>11.93</v>
          </cell>
        </row>
        <row r="2332">
          <cell r="A2332">
            <v>89999</v>
          </cell>
          <cell r="B2332" t="str">
            <v>ARMAÇÃO DE VERGA E CONTRAVERGA DE ALVENARIA ESTRUTURAL; DIÂMETRO DE 8,0 MM. AF_09/2021</v>
          </cell>
          <cell r="C2332" t="str">
            <v>KG</v>
          </cell>
          <cell r="D2332">
            <v>17.309999999999999</v>
          </cell>
        </row>
        <row r="2333">
          <cell r="A2333">
            <v>90000</v>
          </cell>
          <cell r="B2333" t="str">
            <v>ARMAÇÃO DE VERGA E CONTRAVERGA DE ALVENARIA ESTRUTURAL; DIÂMETRO DE 10,0 MM. AF_09/2021</v>
          </cell>
          <cell r="C2333" t="str">
            <v>KG</v>
          </cell>
          <cell r="D2333">
            <v>14.33</v>
          </cell>
        </row>
        <row r="2334">
          <cell r="A2334">
            <v>91593</v>
          </cell>
          <cell r="B2334" t="str">
            <v>ARMAÇÃO DO SISTEMA DE PAREDES DE CONCRETO, EXECUTADA EM PAREDES DE EDIFICAÇÕES DE MÚLTIPLOS PAVIMENTOS, TELA Q-138. AF_06/2019</v>
          </cell>
          <cell r="C2334" t="str">
            <v>KG</v>
          </cell>
          <cell r="D2334">
            <v>13.42</v>
          </cell>
        </row>
        <row r="2335">
          <cell r="A2335">
            <v>91594</v>
          </cell>
          <cell r="B2335" t="str">
            <v>ARMAÇÃO DO SISTEMA DE PAREDES DE CONCRETO, EXECUTADA EM PAREDES DE EDIFICAÇÕES TÉRREAS OU DE MÚLTIPLOS PAVIMENTOS, TELA Q-92. AF_06/2019</v>
          </cell>
          <cell r="C2335" t="str">
            <v>KG</v>
          </cell>
          <cell r="D2335">
            <v>13.82</v>
          </cell>
        </row>
        <row r="2336">
          <cell r="A2336">
            <v>91595</v>
          </cell>
          <cell r="B2336" t="str">
            <v>ARMAÇÃO DO SISTEMA DE PAREDES DE CONCRETO, EXECUTADA EM PAREDES DE EDIFICAÇÕES TÉRREAS, TELA Q-61. AF_06/2019</v>
          </cell>
          <cell r="C2336" t="str">
            <v>KG</v>
          </cell>
          <cell r="D2336">
            <v>14.4</v>
          </cell>
        </row>
        <row r="2337">
          <cell r="A2337">
            <v>91596</v>
          </cell>
          <cell r="B2337" t="str">
            <v>ARMAÇÃO DO SISTEMA DE PAREDES DE CONCRETO, EXECUTADA COMO ARMADURA POSITIVA DE LAJES, TELA Q-138. AF_06/2019</v>
          </cell>
          <cell r="C2337" t="str">
            <v>KG</v>
          </cell>
          <cell r="D2337">
            <v>13.71</v>
          </cell>
        </row>
        <row r="2338">
          <cell r="A2338">
            <v>91597</v>
          </cell>
          <cell r="B2338" t="str">
            <v>ARMAÇÃO DO SISTEMA DE PAREDES DE CONCRETO, EXECUTADA COMO ARMADURA NEGATIVA DE LAJES, TELA T-196. AF_06/2019</v>
          </cell>
          <cell r="C2338" t="str">
            <v>KG</v>
          </cell>
          <cell r="D2338">
            <v>9.61</v>
          </cell>
        </row>
        <row r="2339">
          <cell r="A2339">
            <v>91598</v>
          </cell>
          <cell r="B2339" t="str">
            <v>ARMAÇÃO DO SISTEMA DE PAREDES DE CONCRETO, EXECUTADA COMO ARMADURA POSITIVA DE LAJES, TELA Q-113. AF_06/2019</v>
          </cell>
          <cell r="C2339" t="str">
            <v>KG</v>
          </cell>
          <cell r="D2339">
            <v>13.38</v>
          </cell>
        </row>
        <row r="2340">
          <cell r="A2340">
            <v>91599</v>
          </cell>
          <cell r="B2340" t="str">
            <v>ARMAÇÃO DO SISTEMA DE PAREDES DE CONCRETO, EXECUTADA COMO ARMADURA NEGATIVA DE LAJES, TELA L-159. AF_06/2019</v>
          </cell>
          <cell r="C2340" t="str">
            <v>KG</v>
          </cell>
          <cell r="D2340">
            <v>10.01</v>
          </cell>
        </row>
        <row r="2341">
          <cell r="A2341">
            <v>91600</v>
          </cell>
          <cell r="B2341" t="str">
            <v>ARMAÇÃO DO SISTEMA DE PAREDES DE CONCRETO, EXECUTADA EM PLATIBANDAS, TELA Q-92. AF_06/2019</v>
          </cell>
          <cell r="C2341" t="str">
            <v>KG</v>
          </cell>
          <cell r="D2341">
            <v>16.03</v>
          </cell>
        </row>
        <row r="2342">
          <cell r="A2342">
            <v>91601</v>
          </cell>
          <cell r="B2342" t="str">
            <v>ARMAÇÃO DO SISTEMA DE PAREDES DE CONCRETO, EXECUTADA COMO REFORÇO, VERGALHÃO DE 6,3 MM DE DIÂMETRO. AF_06/2019</v>
          </cell>
          <cell r="C2342" t="str">
            <v>KG</v>
          </cell>
          <cell r="D2342">
            <v>14.41</v>
          </cell>
        </row>
        <row r="2343">
          <cell r="A2343">
            <v>91602</v>
          </cell>
          <cell r="B2343" t="str">
            <v>ARMAÇÃO DO SISTEMA DE PAREDES DE CONCRETO, EXECUTADA COMO REFORÇO, VERGALHÃO DE 8,0 MM DE DIÂMETRO. AF_06/2019</v>
          </cell>
          <cell r="C2343" t="str">
            <v>KG</v>
          </cell>
          <cell r="D2343">
            <v>13.56</v>
          </cell>
        </row>
        <row r="2344">
          <cell r="A2344">
            <v>91603</v>
          </cell>
          <cell r="B2344" t="str">
            <v>ARMAÇÃO DO SISTEMA DE PAREDES DE CONCRETO, EXECUTADA COMO REFORÇO, VERGALHÃO DE 10,0 MM DE DIÂMETRO. AF_06/2019</v>
          </cell>
          <cell r="C2344" t="str">
            <v>KG</v>
          </cell>
          <cell r="D2344">
            <v>12.8</v>
          </cell>
        </row>
        <row r="2345">
          <cell r="A2345">
            <v>92759</v>
          </cell>
          <cell r="B2345" t="str">
            <v>ARMAÇÃO DE PILAR OU VIGA DE UMA ESTRUTURA CONVENCIONAL DE CONCRETO ARMADO EM UM EDIFÍCIO DE MÚLTIPLOS PAVIMENTOS UTILIZANDO AÇO CA-60 DE 5,0 MM - MONTAGEM. AF_12/2015</v>
          </cell>
          <cell r="C2345" t="str">
            <v>KG</v>
          </cell>
          <cell r="D2345">
            <v>16.420000000000002</v>
          </cell>
        </row>
        <row r="2346">
          <cell r="A2346">
            <v>92760</v>
          </cell>
          <cell r="B2346" t="str">
            <v>ARMAÇÃO DE PILAR OU VIGA DE UMA ESTRUTURA CONVENCIONAL DE CONCRETO ARMADO EM UM EDIFÍCIO DE MÚLTIPLOS PAVIMENTOS UTILIZANDO AÇO CA-50 DE 6,3 MM - MONTAGEM. AF_12/2015</v>
          </cell>
          <cell r="C2346" t="str">
            <v>KG</v>
          </cell>
          <cell r="D2346">
            <v>15.82</v>
          </cell>
        </row>
        <row r="2347">
          <cell r="A2347">
            <v>92761</v>
          </cell>
          <cell r="B2347" t="str">
            <v>ARMAÇÃO DE PILAR OU VIGA DE UMA ESTRUTURA CONVENCIONAL DE CONCRETO ARMADO EM UM EDIFÍCIO DE MÚLTIPLOS PAVIMENTOS UTILIZANDO AÇO CA-50 DE 8,0 MM - MONTAGEM. AF_12/2015</v>
          </cell>
          <cell r="C2347" t="str">
            <v>KG</v>
          </cell>
          <cell r="D2347">
            <v>15.1</v>
          </cell>
        </row>
        <row r="2348">
          <cell r="A2348">
            <v>92762</v>
          </cell>
          <cell r="B2348" t="str">
            <v>ARMAÇÃO DE PILAR OU VIGA DE UMA ESTRUTURA CONVENCIONAL DE CONCRETO ARMADO EM UM EDIFÍCIO DE MÚLTIPLOS PAVIMENTOS UTILIZANDO AÇO CA-50 DE 10,0 MM - MONTAGEM. AF_12/2015</v>
          </cell>
          <cell r="C2348" t="str">
            <v>KG</v>
          </cell>
          <cell r="D2348">
            <v>13.64</v>
          </cell>
        </row>
        <row r="2349">
          <cell r="A2349">
            <v>92763</v>
          </cell>
          <cell r="B2349" t="str">
            <v>ARMAÇÃO DE PILAR OU VIGA DE UMA ESTRUTURA CONVENCIONAL DE CONCRETO ARMADO EM UM EDIFÍCIO DE MÚLTIPLOS PAVIMENTOS UTILIZANDO AÇO CA-50 DE 12,5 MM - MONTAGEM. AF_12/2015</v>
          </cell>
          <cell r="C2349" t="str">
            <v>KG</v>
          </cell>
          <cell r="D2349">
            <v>11.53</v>
          </cell>
        </row>
        <row r="2350">
          <cell r="A2350">
            <v>92764</v>
          </cell>
          <cell r="B2350" t="str">
            <v>ARMAÇÃO DE PILAR OU VIGA DE UMA ESTRUTURA CONVENCIONAL DE CONCRETO ARMADO EM UM EDIFÍCIO DE MÚLTIPLOS PAVIMENTOS UTILIZANDO AÇO CA-50 DE 16,0 MM - MONTAGEM. AF_12/2015</v>
          </cell>
          <cell r="C2350" t="str">
            <v>KG</v>
          </cell>
          <cell r="D2350">
            <v>11.08</v>
          </cell>
        </row>
        <row r="2351">
          <cell r="A2351">
            <v>92765</v>
          </cell>
          <cell r="B2351" t="str">
            <v>ARMAÇÃO DE PILAR OU VIGA DE UMA ESTRUTURA CONVENCIONAL DE CONCRETO ARMADO EM UM EDIFÍCIO DE MÚLTIPLOS PAVIMENTOS UTILIZANDO AÇO CA-50 DE 20,0 MM - MONTAGEM. AF_12/2015</v>
          </cell>
          <cell r="C2351" t="str">
            <v>KG</v>
          </cell>
          <cell r="D2351">
            <v>12.57</v>
          </cell>
        </row>
        <row r="2352">
          <cell r="A2352">
            <v>92766</v>
          </cell>
          <cell r="B2352" t="str">
            <v>ARMAÇÃO DE PILAR OU VIGA DE UMA ESTRUTURA CONVENCIONAL DE CONCRETO ARMADO EM UM EDIFÍCIO DE MÚLTIPLOS PAVIMENTOS UTILIZANDO AÇO CA-50 DE 25,0 MM - MONTAGEM. AF_12/2015</v>
          </cell>
          <cell r="C2352" t="str">
            <v>KG</v>
          </cell>
          <cell r="D2352">
            <v>12.34</v>
          </cell>
        </row>
        <row r="2353">
          <cell r="A2353">
            <v>92767</v>
          </cell>
          <cell r="B2353" t="str">
            <v>ARMAÇÃO DE LAJE DE UMA ESTRUTURA CONVENCIONAL DE CONCRETO ARMADO EM UM EDIFÍCIO DE MÚLTIPLOS PAVIMENTOS UTILIZANDO AÇO CA-60 DE 4,2 MM - MONTAGEM. AF_12/2015</v>
          </cell>
          <cell r="C2353" t="str">
            <v>KG</v>
          </cell>
          <cell r="D2353">
            <v>16.68</v>
          </cell>
        </row>
        <row r="2354">
          <cell r="A2354">
            <v>92768</v>
          </cell>
          <cell r="B2354" t="str">
            <v>ARMAÇÃO DE LAJE DE UMA ESTRUTURA CONVENCIONAL DE CONCRETO ARMADO EM UM EDIFÍCIO DE MÚLTIPLOS PAVIMENTOS UTILIZANDO AÇO CA-60 DE 5,0 MM - MONTAGEM. AF_12/2015</v>
          </cell>
          <cell r="C2354" t="str">
            <v>KG</v>
          </cell>
          <cell r="D2354">
            <v>15.07</v>
          </cell>
        </row>
        <row r="2355">
          <cell r="A2355">
            <v>92769</v>
          </cell>
          <cell r="B2355" t="str">
            <v>ARMAÇÃO DE LAJE DE UMA ESTRUTURA CONVENCIONAL DE CONCRETO ARMADO EM UM EDIFÍCIO DE MÚLTIPLOS PAVIMENTOS UTILIZANDO AÇO CA-50 DE 6,3 MM - MONTAGEM. AF_12/2015</v>
          </cell>
          <cell r="C2355" t="str">
            <v>KG</v>
          </cell>
          <cell r="D2355">
            <v>14.78</v>
          </cell>
        </row>
        <row r="2356">
          <cell r="A2356">
            <v>92770</v>
          </cell>
          <cell r="B2356" t="str">
            <v>ARMAÇÃO DE LAJE DE UMA ESTRUTURA CONVENCIONAL DE CONCRETO ARMADO EM UM EDIFÍCIO DE MÚLTIPLOS PAVIMENTOS UTILIZANDO AÇO CA-50 DE 8,0 MM - MONTAGEM. AF_12/2015</v>
          </cell>
          <cell r="C2356" t="str">
            <v>KG</v>
          </cell>
          <cell r="D2356">
            <v>14.31</v>
          </cell>
        </row>
        <row r="2357">
          <cell r="A2357">
            <v>92771</v>
          </cell>
          <cell r="B2357" t="str">
            <v>ARMAÇÃO DE LAJE DE UMA ESTRUTURA CONVENCIONAL DE CONCRETO ARMADO EM UM EDIFÍCIO DE MÚLTIPLOS PAVIMENTOS UTILIZANDO AÇO CA-50 DE 10,0 MM - MONTAGEM. AF_12/2015</v>
          </cell>
          <cell r="C2357" t="str">
            <v>KG</v>
          </cell>
          <cell r="D2357">
            <v>13</v>
          </cell>
        </row>
        <row r="2358">
          <cell r="A2358">
            <v>92772</v>
          </cell>
          <cell r="B2358" t="str">
            <v>ARMAÇÃO DE LAJE DE UMA ESTRUTURA CONVENCIONAL DE CONCRETO ARMADO EM UM EDIFÍCIO DE MÚLTIPLOS PAVIMENTOS UTILIZANDO AÇO CA-50 DE 12,5 MM - MONTAGEM. AF_12/2015</v>
          </cell>
          <cell r="C2358" t="str">
            <v>KG</v>
          </cell>
          <cell r="D2358">
            <v>11.07</v>
          </cell>
        </row>
        <row r="2359">
          <cell r="A2359">
            <v>92773</v>
          </cell>
          <cell r="B2359" t="str">
            <v>ARMAÇÃO DE LAJE DE UMA ESTRUTURA CONVENCIONAL DE CONCRETO ARMADO EM UM EDIFÍCIO DE MÚLTIPLOS PAVIMENTOS UTILIZANDO AÇO CA-50 DE 16,0 MM - MONTAGEM. AF_12/2015</v>
          </cell>
          <cell r="C2359" t="str">
            <v>KG</v>
          </cell>
          <cell r="D2359">
            <v>10.73</v>
          </cell>
        </row>
        <row r="2360">
          <cell r="A2360">
            <v>92774</v>
          </cell>
          <cell r="B2360" t="str">
            <v>ARMAÇÃO DE LAJE DE UMA ESTRUTURA CONVENCIONAL DE CONCRETO ARMADO EM UM EDIFÍCIO DE MÚLTIPLOS PAVIMENTOS UTILIZANDO AÇO CA-50 DE 20,0 MM - MONTAGEM. AF_12/2015</v>
          </cell>
          <cell r="C2360" t="str">
            <v>KG</v>
          </cell>
          <cell r="D2360">
            <v>12.32</v>
          </cell>
        </row>
        <row r="2361">
          <cell r="A2361">
            <v>92775</v>
          </cell>
          <cell r="B2361" t="str">
            <v>ARMAÇÃO DE PILAR OU VIGA DE UMA ESTRUTURA CONVENCIONAL DE CONCRETO ARMADO EM UMA EDIFICAÇÃO TÉRREA OU SOBRADO UTILIZANDO AÇO CA-60 DE 5,0 MM - MONTAGEM. AF_12/2015</v>
          </cell>
          <cell r="C2361" t="str">
            <v>KG</v>
          </cell>
          <cell r="D2361">
            <v>19.13</v>
          </cell>
        </row>
        <row r="2362">
          <cell r="A2362">
            <v>92776</v>
          </cell>
          <cell r="B2362" t="str">
            <v>ARMAÇÃO DE PILAR OU VIGA DE UMA ESTRUTURA CONVENCIONAL DE CONCRETO ARMADO EM UMA EDIFICAÇÃO TÉRREA OU SOBRADO UTILIZANDO AÇO CA-50 DE 6,3 MM - MONTAGEM. AF_12/2015</v>
          </cell>
          <cell r="C2362" t="str">
            <v>KG</v>
          </cell>
          <cell r="D2362">
            <v>17.89</v>
          </cell>
        </row>
        <row r="2363">
          <cell r="A2363">
            <v>92777</v>
          </cell>
          <cell r="B2363" t="str">
            <v>ARMAÇÃO DE PILAR OU VIGA DE UMA ESTRUTURA CONVENCIONAL DE CONCRETO ARMADO EM UMA EDIFICAÇÃO TÉRREA OU SOBRADO UTILIZANDO AÇO CA-50 DE 8,0 MM - MONTAGEM. AF_12/2015</v>
          </cell>
          <cell r="C2363" t="str">
            <v>KG</v>
          </cell>
          <cell r="D2363">
            <v>16.66</v>
          </cell>
        </row>
        <row r="2364">
          <cell r="A2364">
            <v>92778</v>
          </cell>
          <cell r="B2364" t="str">
            <v>ARMAÇÃO DE PILAR OU VIGA DE UMA ESTRUTURA CONVENCIONAL DE CONCRETO ARMADO EM UMA EDIFICAÇÃO TÉRREA OU SOBRADO UTILIZANDO AÇO CA-50 DE 10,0 MM - MONTAGEM. AF_12/2015</v>
          </cell>
          <cell r="C2364" t="str">
            <v>KG</v>
          </cell>
          <cell r="D2364">
            <v>14.79</v>
          </cell>
        </row>
        <row r="2365">
          <cell r="A2365">
            <v>92779</v>
          </cell>
          <cell r="B2365" t="str">
            <v>ARMAÇÃO DE PILAR OU VIGA DE UMA ESTRUTURA CONVENCIONAL DE CONCRETO ARMADO EM UMA EDIFICAÇÃO TÉRREA OU SOBRADO UTILIZANDO AÇO CA-50 DE 12,5 MM - MONTAGEM. AF_12/2015</v>
          </cell>
          <cell r="C2365" t="str">
            <v>KG</v>
          </cell>
          <cell r="D2365">
            <v>12.38</v>
          </cell>
        </row>
        <row r="2366">
          <cell r="A2366">
            <v>92780</v>
          </cell>
          <cell r="B2366" t="str">
            <v>ARMAÇÃO DE PILAR OU VIGA DE UMA ESTRUTURA CONVENCIONAL DE CONCRETO ARMADO EM UMA EDIFICAÇÃO TÉRREA OU SOBRADO UTILIZANDO AÇO CA-50 DE 16,0 MM - MONTAGEM. AF_12/2015</v>
          </cell>
          <cell r="C2366" t="str">
            <v>KG</v>
          </cell>
          <cell r="D2366">
            <v>11.65</v>
          </cell>
        </row>
        <row r="2367">
          <cell r="A2367">
            <v>92781</v>
          </cell>
          <cell r="B2367" t="str">
            <v>ARMAÇÃO DE PILAR OU VIGA DE UMA ESTRUTURA CONVENCIONAL DE CONCRETO ARMADO EM UMA EDIFICAÇÃO TÉRREA OU SOBRADO UTILIZANDO AÇO CA-50 DE 20,0 MM - MONTAGEM. AF_12/2015</v>
          </cell>
          <cell r="C2367" t="str">
            <v>KG</v>
          </cell>
          <cell r="D2367">
            <v>12.94</v>
          </cell>
        </row>
        <row r="2368">
          <cell r="A2368">
            <v>92782</v>
          </cell>
          <cell r="B2368" t="str">
            <v>ARMAÇÃO DE PILAR OU VIGA DE UMA ESTRUTURA CONVENCIONAL DE CONCRETO ARMADO EM UMA EDIFICAÇÃO TÉRREA OU SOBRADO UTILIZANDO AÇO CA-50 DE 25,0 MM - MONTAGEM. AF_12/2015</v>
          </cell>
          <cell r="C2368" t="str">
            <v>KG</v>
          </cell>
          <cell r="D2368">
            <v>12.55</v>
          </cell>
        </row>
        <row r="2369">
          <cell r="A2369">
            <v>92783</v>
          </cell>
          <cell r="B2369" t="str">
            <v>ARMAÇÃO DE LAJE DE UMA ESTRUTURA CONVENCIONAL DE CONCRETO ARMADO EM UMA EDIFICAÇÃO TÉRREA OU SOBRADO UTILIZANDO AÇO CA-60 DE 4,2 MM - MONTAGEM. AF_12/2015</v>
          </cell>
          <cell r="C2369" t="str">
            <v>KG</v>
          </cell>
          <cell r="D2369">
            <v>18.98</v>
          </cell>
        </row>
        <row r="2370">
          <cell r="A2370">
            <v>92784</v>
          </cell>
          <cell r="B2370" t="str">
            <v>ARMAÇÃO DE LAJE DE UMA ESTRUTURA CONVENCIONAL DE CONCRETO ARMADO EM UMA EDIFICAÇÃO TÉRREA OU SOBRADO UTILIZANDO AÇO CA-60 DE 5,0 MM - MONTAGEM. AF_12/2015</v>
          </cell>
          <cell r="C2370" t="str">
            <v>KG</v>
          </cell>
          <cell r="D2370">
            <v>16.940000000000001</v>
          </cell>
        </row>
        <row r="2371">
          <cell r="A2371">
            <v>92785</v>
          </cell>
          <cell r="B2371" t="str">
            <v>ARMAÇÃO DE LAJE DE UMA ESTRUTURA CONVENCIONAL DE CONCRETO ARMADO EM UMA EDIFICAÇÃO TÉRREA OU SOBRADO UTILIZANDO AÇO CA-50 DE 6,3 MM - MONTAGEM. AF_12/2015</v>
          </cell>
          <cell r="C2371" t="str">
            <v>KG</v>
          </cell>
          <cell r="D2371">
            <v>16.190000000000001</v>
          </cell>
        </row>
        <row r="2372">
          <cell r="A2372">
            <v>92786</v>
          </cell>
          <cell r="B2372" t="str">
            <v>ARMAÇÃO DE LAJE DE UMA ESTRUTURA CONVENCIONAL DE CONCRETO ARMADO EM UMA EDIFICAÇÃO TÉRREA OU SOBRADO UTILIZANDO AÇO CA-50 DE 8,0 MM - MONTAGEM. AF_12/2015</v>
          </cell>
          <cell r="C2372" t="str">
            <v>KG</v>
          </cell>
          <cell r="D2372">
            <v>15.35</v>
          </cell>
        </row>
        <row r="2373">
          <cell r="A2373">
            <v>92787</v>
          </cell>
          <cell r="B2373" t="str">
            <v>ARMAÇÃO DE LAJE DE UMA ESTRUTURA CONVENCIONAL DE CONCRETO ARMADO EM UMA EDIFICAÇÃO TÉRREA OU SOBRADO UTILIZANDO AÇO CA-50 DE 10,0 MM - MONTAGEM. AF_12/2015</v>
          </cell>
          <cell r="C2373" t="str">
            <v>KG</v>
          </cell>
          <cell r="D2373">
            <v>13.77</v>
          </cell>
        </row>
        <row r="2374">
          <cell r="A2374">
            <v>92788</v>
          </cell>
          <cell r="B2374" t="str">
            <v>ARMAÇÃO DE LAJE DE UMA ESTRUTURA CONVENCIONAL DE CONCRETO ARMADO EM UMA EDIFICAÇÃO TÉRREA OU SOBRADO UTILIZANDO AÇO CA-50 DE 12,5 MM - MONTAGEM. AF_12/2015</v>
          </cell>
          <cell r="C2374" t="str">
            <v>KG</v>
          </cell>
          <cell r="D2374">
            <v>11.61</v>
          </cell>
        </row>
        <row r="2375">
          <cell r="A2375">
            <v>92789</v>
          </cell>
          <cell r="B2375" t="str">
            <v>ARMAÇÃO DE LAJE DE UMA ESTRUTURA CONVENCIONAL DE CONCRETO ARMADO EM UMA EDIFICAÇÃO TÉRREA OU SOBRADO UTILIZANDO AÇO CA-50 DE 16,0 MM - MONTAGEM. AF_12/2015</v>
          </cell>
          <cell r="C2375" t="str">
            <v>KG</v>
          </cell>
          <cell r="D2375">
            <v>11.08</v>
          </cell>
        </row>
        <row r="2376">
          <cell r="A2376">
            <v>92790</v>
          </cell>
          <cell r="B2376" t="str">
            <v>ARMAÇÃO DE LAJE DE UMA ESTRUTURA CONVENCIONAL DE CONCRETO ARMADO EM UMA EDIFICAÇÃO TÉRREA OU SOBRADO UTILIZANDO AÇO CA-50 DE 20,0 MM - MONTAGEM. AF_12/2015</v>
          </cell>
          <cell r="C2376" t="str">
            <v>KG</v>
          </cell>
          <cell r="D2376">
            <v>12.54</v>
          </cell>
        </row>
        <row r="2377">
          <cell r="A2377">
            <v>92791</v>
          </cell>
          <cell r="B2377" t="str">
            <v>CORTE E DOBRA DE AÇO CA-60, DIÂMETRO DE 5,0 MM, UTILIZADO EM ESTRUTURAS DIVERSAS, EXCETO LAJES. AF_12/2015</v>
          </cell>
          <cell r="C2377" t="str">
            <v>KG</v>
          </cell>
          <cell r="D2377">
            <v>12.31</v>
          </cell>
        </row>
        <row r="2378">
          <cell r="A2378">
            <v>92792</v>
          </cell>
          <cell r="B2378" t="str">
            <v>CORTE E DOBRA DE AÇO CA-50, DIÂMETRO DE 6,3 MM, UTILIZADO EM ESTRUTURAS DIVERSAS, EXCETO LAJES. AF_12/2015</v>
          </cell>
          <cell r="C2378" t="str">
            <v>KG</v>
          </cell>
          <cell r="D2378">
            <v>12.55</v>
          </cell>
        </row>
        <row r="2379">
          <cell r="A2379">
            <v>92793</v>
          </cell>
          <cell r="B2379" t="str">
            <v>CORTE E DOBRA DE AÇO CA-50, DIÂMETRO DE 8,0 MM, UTILIZADO EM ESTRUTURAS DIVERSAS, EXCETO LAJES. AF_12/2015</v>
          </cell>
          <cell r="C2379" t="str">
            <v>KG</v>
          </cell>
          <cell r="D2379">
            <v>12.54</v>
          </cell>
        </row>
        <row r="2380">
          <cell r="A2380">
            <v>92794</v>
          </cell>
          <cell r="B2380" t="str">
            <v>CORTE E DOBRA DE AÇO CA-50, DIÂMETRO DE 10,0 MM, UTILIZADO EM ESTRUTURAS DIVERSAS, EXCETO LAJES. AF_12/2015</v>
          </cell>
          <cell r="C2380" t="str">
            <v>KG</v>
          </cell>
          <cell r="D2380">
            <v>11.59</v>
          </cell>
        </row>
        <row r="2381">
          <cell r="A2381">
            <v>92795</v>
          </cell>
          <cell r="B2381" t="str">
            <v>CORTE E DOBRA DE AÇO CA-50, DIÂMETRO DE 12,5 MM, UTILIZADO EM ESTRUTURAS DIVERSAS, EXCETO LAJES. AF_12/2015</v>
          </cell>
          <cell r="C2381" t="str">
            <v>KG</v>
          </cell>
          <cell r="D2381">
            <v>9.92</v>
          </cell>
        </row>
        <row r="2382">
          <cell r="A2382">
            <v>92796</v>
          </cell>
          <cell r="B2382" t="str">
            <v>CORTE E DOBRA DE AÇO CA-50, DIÂMETRO DE 16,0 MM, UTILIZADO EM ESTRUTURAS DIVERSAS, EXCETO LAJES. AF_12/2015</v>
          </cell>
          <cell r="C2382" t="str">
            <v>KG</v>
          </cell>
          <cell r="D2382">
            <v>9.83</v>
          </cell>
        </row>
        <row r="2383">
          <cell r="A2383">
            <v>92797</v>
          </cell>
          <cell r="B2383" t="str">
            <v>CORTE E DOBRA DE AÇO CA-50, DIÂMETRO DE 20,0 MM, UTILIZADO EM ESTRUTURAS DIVERSAS, EXCETO LAJES. AF_12/2015</v>
          </cell>
          <cell r="C2383" t="str">
            <v>KG</v>
          </cell>
          <cell r="D2383">
            <v>11.58</v>
          </cell>
        </row>
        <row r="2384">
          <cell r="A2384">
            <v>92798</v>
          </cell>
          <cell r="B2384" t="str">
            <v>CORTE E DOBRA DE AÇO CA-50, DIÂMETRO DE 25,0 MM, UTILIZADO EM ESTRUTURAS DIVERSAS, EXCETO LAJES. AF_12/2015</v>
          </cell>
          <cell r="C2384" t="str">
            <v>KG</v>
          </cell>
          <cell r="D2384">
            <v>11.56</v>
          </cell>
        </row>
        <row r="2385">
          <cell r="A2385">
            <v>92799</v>
          </cell>
          <cell r="B2385" t="str">
            <v>CORTE E DOBRA DE AÇO CA-60, DIÂMETRO DE 4,2 MM, UTILIZADO EM LAJE. AF_12/2015</v>
          </cell>
          <cell r="C2385" t="str">
            <v>KG</v>
          </cell>
          <cell r="D2385">
            <v>12.75</v>
          </cell>
        </row>
        <row r="2386">
          <cell r="A2386">
            <v>92800</v>
          </cell>
          <cell r="B2386" t="str">
            <v>CORTE E DOBRA DE AÇO CA-60, DIÂMETRO DE 5,0 MM, UTILIZADO EM LAJE. AF_12/2015</v>
          </cell>
          <cell r="C2386" t="str">
            <v>KG</v>
          </cell>
          <cell r="D2386">
            <v>11.81</v>
          </cell>
        </row>
        <row r="2387">
          <cell r="A2387">
            <v>92801</v>
          </cell>
          <cell r="B2387" t="str">
            <v>CORTE E DOBRA DE AÇO CA-50, DIÂMETRO DE 6,3 MM, UTILIZADO EM LAJE. AF_12/2015</v>
          </cell>
          <cell r="C2387" t="str">
            <v>KG</v>
          </cell>
          <cell r="D2387">
            <v>12.26</v>
          </cell>
        </row>
        <row r="2388">
          <cell r="A2388">
            <v>92802</v>
          </cell>
          <cell r="B2388" t="str">
            <v>CORTE E DOBRA DE AÇO CA-50, DIÂMETRO DE 8,0 MM, UTILIZADO EM LAJE. AF_12/2015</v>
          </cell>
          <cell r="C2388" t="str">
            <v>KG</v>
          </cell>
          <cell r="D2388">
            <v>12.37</v>
          </cell>
        </row>
        <row r="2389">
          <cell r="A2389">
            <v>92803</v>
          </cell>
          <cell r="B2389" t="str">
            <v>CORTE E DOBRA DE AÇO CA-50, DIÂMETRO DE 10,0 MM, UTILIZADO EM LAJE. AF_12/2015</v>
          </cell>
          <cell r="C2389" t="str">
            <v>KG</v>
          </cell>
          <cell r="D2389">
            <v>11.49</v>
          </cell>
        </row>
        <row r="2390">
          <cell r="A2390">
            <v>92804</v>
          </cell>
          <cell r="B2390" t="str">
            <v>CORTE E DOBRA DE AÇO CA-50, DIÂMETRO DE 12,5 MM, UTILIZADO EM LAJE. AF_12/2015</v>
          </cell>
          <cell r="C2390" t="str">
            <v>KG</v>
          </cell>
          <cell r="D2390">
            <v>9.8699999999999992</v>
          </cell>
        </row>
        <row r="2391">
          <cell r="A2391">
            <v>92805</v>
          </cell>
          <cell r="B2391" t="str">
            <v>CORTE E DOBRA DE AÇO CA-50, DIÂMETRO DE 16,0 MM, UTILIZADO EM LAJE. AF_12/2015</v>
          </cell>
          <cell r="C2391" t="str">
            <v>KG</v>
          </cell>
          <cell r="D2391">
            <v>9.81</v>
          </cell>
        </row>
        <row r="2392">
          <cell r="A2392">
            <v>92806</v>
          </cell>
          <cell r="B2392" t="str">
            <v>CORTE E DOBRA DE AÇO CA-50, DIÂMETRO DE 20,0 MM, UTILIZADO EM LAJE. AF_12/2015</v>
          </cell>
          <cell r="C2392" t="str">
            <v>KG</v>
          </cell>
          <cell r="D2392">
            <v>11.57</v>
          </cell>
        </row>
        <row r="2393">
          <cell r="A2393">
            <v>92875</v>
          </cell>
          <cell r="B2393" t="str">
            <v>CORTE E DOBRA DE AÇO CA-25, DIÂMETRO DE 6,3 MM. AF_12/2015</v>
          </cell>
          <cell r="C2393" t="str">
            <v>KG</v>
          </cell>
          <cell r="D2393">
            <v>11.53</v>
          </cell>
        </row>
        <row r="2394">
          <cell r="A2394">
            <v>92876</v>
          </cell>
          <cell r="B2394" t="str">
            <v>CORTE E DOBRA DE AÇO CA-25, DIÂMETRO DE 8,0 MM. AF_12/2015</v>
          </cell>
          <cell r="C2394" t="str">
            <v>KG</v>
          </cell>
          <cell r="D2394">
            <v>11.4</v>
          </cell>
        </row>
        <row r="2395">
          <cell r="A2395">
            <v>92877</v>
          </cell>
          <cell r="B2395" t="str">
            <v>CORTE E DOBRA DE AÇO CA-25, DIÂMETRO DE 10,0 MM. AF_12/2015</v>
          </cell>
          <cell r="C2395" t="str">
            <v>KG</v>
          </cell>
          <cell r="D2395">
            <v>12.42</v>
          </cell>
        </row>
        <row r="2396">
          <cell r="A2396">
            <v>92878</v>
          </cell>
          <cell r="B2396" t="str">
            <v>CORTE E DOBRA DE AÇO CA-25, DIÂMETRO DE 12,5 MM. AF_12/2015</v>
          </cell>
          <cell r="C2396" t="str">
            <v>KG</v>
          </cell>
          <cell r="D2396">
            <v>12.26</v>
          </cell>
        </row>
        <row r="2397">
          <cell r="A2397">
            <v>92879</v>
          </cell>
          <cell r="B2397" t="str">
            <v>CORTE E DOBRA DE AÇO CA-25, DIÂMETRO DE 16,0 MM. AF_12/2015</v>
          </cell>
          <cell r="C2397" t="str">
            <v>KG</v>
          </cell>
          <cell r="D2397">
            <v>12.17</v>
          </cell>
        </row>
        <row r="2398">
          <cell r="A2398">
            <v>92880</v>
          </cell>
          <cell r="B2398" t="str">
            <v>CORTE E DOBRA DE AÇO CA-25, DIÂMETRO DE 20,0 MM. AF_12/2015</v>
          </cell>
          <cell r="C2398" t="str">
            <v>KG</v>
          </cell>
          <cell r="D2398">
            <v>12.46</v>
          </cell>
        </row>
        <row r="2399">
          <cell r="A2399">
            <v>92881</v>
          </cell>
          <cell r="B2399" t="str">
            <v>CORTE E DOBRA DE AÇO CA-25, DIÂMETRO DE 25,0 MM. AF_12/2015</v>
          </cell>
          <cell r="C2399" t="str">
            <v>KG</v>
          </cell>
          <cell r="D2399">
            <v>12.44</v>
          </cell>
        </row>
        <row r="2400">
          <cell r="A2400">
            <v>92882</v>
          </cell>
          <cell r="B2400" t="str">
            <v>ARMAÇÃO UTILIZANDO AÇO CA-25 DE 6,3 MM - MONTAGEM. AF_12/2015</v>
          </cell>
          <cell r="C2400" t="str">
            <v>KG</v>
          </cell>
          <cell r="D2400">
            <v>14.8</v>
          </cell>
        </row>
        <row r="2401">
          <cell r="A2401">
            <v>92883</v>
          </cell>
          <cell r="B2401" t="str">
            <v>ARMAÇÃO UTILIZANDO AÇO CA-25 DE 8,0 MM - MONTAGEM. AF_12/2015</v>
          </cell>
          <cell r="C2401" t="str">
            <v>KG</v>
          </cell>
          <cell r="D2401">
            <v>13.96</v>
          </cell>
        </row>
        <row r="2402">
          <cell r="A2402">
            <v>92884</v>
          </cell>
          <cell r="B2402" t="str">
            <v>ARMAÇÃO UTILIZANDO AÇO CA-25 DE 10,0 MM - MONTAGEM. AF_12/2015</v>
          </cell>
          <cell r="C2402" t="str">
            <v>KG</v>
          </cell>
          <cell r="D2402">
            <v>14.47</v>
          </cell>
        </row>
        <row r="2403">
          <cell r="A2403">
            <v>92885</v>
          </cell>
          <cell r="B2403" t="str">
            <v>ARMAÇÃO UTILIZANDO AÇO CA-25 DE 12,5 MM - MONTAGEM. AF_12/2015</v>
          </cell>
          <cell r="C2403" t="str">
            <v>KG</v>
          </cell>
          <cell r="D2403">
            <v>13.87</v>
          </cell>
        </row>
        <row r="2404">
          <cell r="A2404">
            <v>92886</v>
          </cell>
          <cell r="B2404" t="str">
            <v>ARMAÇÃO UTILIZANDO AÇO CA-25 DE 16,0 MM - MONTAGEM. AF_12/2015</v>
          </cell>
          <cell r="C2404" t="str">
            <v>KG</v>
          </cell>
          <cell r="D2404">
            <v>13.42</v>
          </cell>
        </row>
        <row r="2405">
          <cell r="A2405">
            <v>92887</v>
          </cell>
          <cell r="B2405" t="str">
            <v>ARMAÇÃO UTILIZANDO AÇO CA-25 DE 20,0 MM - MONTAGEM. AF_12/2015</v>
          </cell>
          <cell r="C2405" t="str">
            <v>KG</v>
          </cell>
          <cell r="D2405">
            <v>13.45</v>
          </cell>
        </row>
        <row r="2406">
          <cell r="A2406">
            <v>92888</v>
          </cell>
          <cell r="B2406" t="str">
            <v>ARMAÇÃO UTILIZANDO AÇO CA-25 DE 25,0 MM - MONTAGEM. AF_12/2015</v>
          </cell>
          <cell r="C2406" t="str">
            <v>KG</v>
          </cell>
          <cell r="D2406">
            <v>13.22</v>
          </cell>
        </row>
        <row r="2407">
          <cell r="A2407">
            <v>92915</v>
          </cell>
          <cell r="B2407" t="str">
            <v>ARMAÇÃO DE ESTRUTURAS DE CONCRETO ARMADO, EXCETO VIGAS, PILARES, LAJES E FUNDAÇÕES, UTILIZANDO AÇO CA-60 DE 5,0 MM - MONTAGEM. AF_12/2015</v>
          </cell>
          <cell r="C2407" t="str">
            <v>KG</v>
          </cell>
          <cell r="D2407">
            <v>17.77</v>
          </cell>
        </row>
        <row r="2408">
          <cell r="A2408">
            <v>92916</v>
          </cell>
          <cell r="B2408" t="str">
            <v>ARMAÇÃO DE ESTRUTURAS DE CONCRETO ARMADO, EXCETO VIGAS, PILARES, LAJES E FUNDAÇÕES, UTILIZANDO AÇO CA-50 DE 6,3 MM - MONTAGEM. AF_12/2015</v>
          </cell>
          <cell r="C2408" t="str">
            <v>KG</v>
          </cell>
          <cell r="D2408">
            <v>16.850000000000001</v>
          </cell>
        </row>
        <row r="2409">
          <cell r="A2409">
            <v>92917</v>
          </cell>
          <cell r="B2409" t="str">
            <v>ARMAÇÃO DE ESTRUTURAS DE CONCRETO ARMADO, EXCETO VIGAS, PILARES, LAJES E FUNDAÇÕES, UTILIZANDO AÇO CA-50 DE 8,0 MM - MONTAGEM. AF_12/2015</v>
          </cell>
          <cell r="C2409" t="str">
            <v>KG</v>
          </cell>
          <cell r="D2409">
            <v>15.88</v>
          </cell>
        </row>
        <row r="2410">
          <cell r="A2410">
            <v>92919</v>
          </cell>
          <cell r="B2410" t="str">
            <v>ARMAÇÃO DE ESTRUTURAS DE CONCRETO ARMADO, EXCETO VIGAS, PILARES, LAJES E FUNDAÇÕES, UTILIZANDO AÇO CA-50 DE 10,0 MM - MONTAGEM. AF_12/2015</v>
          </cell>
          <cell r="C2410" t="str">
            <v>KG</v>
          </cell>
          <cell r="D2410">
            <v>14.21</v>
          </cell>
        </row>
        <row r="2411">
          <cell r="A2411">
            <v>92921</v>
          </cell>
          <cell r="B2411" t="str">
            <v>ARMAÇÃO DE ESTRUTURAS DE CONCRETO ARMADO, EXCETO VIGAS, PILARES, LAJES E FUNDAÇÕES, UTILIZANDO AÇO CA-50 DE 12,5 MM - MONTAGEM. AF_12/2015</v>
          </cell>
          <cell r="C2411" t="str">
            <v>KG</v>
          </cell>
          <cell r="D2411">
            <v>11.96</v>
          </cell>
        </row>
        <row r="2412">
          <cell r="A2412">
            <v>92922</v>
          </cell>
          <cell r="B2412" t="str">
            <v>ARMAÇÃO DE ESTRUTURAS DE CONCRETO ARMADO, EXCETO VIGAS, PILARES, LAJES E FUNDAÇÕES, UTILIZANDO AÇO CA-50 DE 16,0 MM - MONTAGEM. AF_12/2015</v>
          </cell>
          <cell r="C2412" t="str">
            <v>KG</v>
          </cell>
          <cell r="D2412">
            <v>11.37</v>
          </cell>
        </row>
        <row r="2413">
          <cell r="A2413">
            <v>92923</v>
          </cell>
          <cell r="B2413" t="str">
            <v>ARMAÇÃO DE ESTRUTURAS DE CONCRETO ARMADO, EXCETO VIGAS, PILARES, LAJES E FUNDAÇÕES, UTILIZANDO AÇO CA-50 DE 20,0 MM - MONTAGEM. AF_12/2015</v>
          </cell>
          <cell r="C2413" t="str">
            <v>KG</v>
          </cell>
          <cell r="D2413">
            <v>12.76</v>
          </cell>
        </row>
        <row r="2414">
          <cell r="A2414">
            <v>92924</v>
          </cell>
          <cell r="B2414" t="str">
            <v>ARMAÇÃO DE ESTRUTURAS DE CONCRETO ARMADO, EXCETO VIGAS, PILARES, LAJES E FUNDAÇÕES, UTILIZANDO AÇO CA-50 DE 25,0 MM - MONTAGEM. AF_12/2015</v>
          </cell>
          <cell r="C2414" t="str">
            <v>KG</v>
          </cell>
          <cell r="D2414">
            <v>12.45</v>
          </cell>
        </row>
        <row r="2415">
          <cell r="A2415">
            <v>95445</v>
          </cell>
          <cell r="B2415" t="str">
            <v>CORTE E DOBRA DE AÇO CA-60, DIÂMETRO DE 5,0 MM, UTILIZADO EM ESTRIBO CONTÍNUO HELICOIDAL. AF_09/2021</v>
          </cell>
          <cell r="C2415" t="str">
            <v>KG</v>
          </cell>
          <cell r="D2415">
            <v>10.88</v>
          </cell>
        </row>
        <row r="2416">
          <cell r="A2416">
            <v>95446</v>
          </cell>
          <cell r="B2416" t="str">
            <v>CORTE E DOBRA DE AÇO CA-50, DIÂMETRO DE 6,3 MM, UTILIZADO EM ESTRIBO CONTÍNUO HELICOIDAL. AF_09/2021</v>
          </cell>
          <cell r="C2416" t="str">
            <v>KG</v>
          </cell>
          <cell r="D2416">
            <v>11.77</v>
          </cell>
        </row>
        <row r="2417">
          <cell r="A2417">
            <v>95448</v>
          </cell>
          <cell r="B2417" t="str">
            <v>CORTE E DOBRA DE AÇO CA-50, DIÂMERO DE 32 MM, UTILIZADO EM ESTRUTURAS DIVERSAS, EXCETO LAJE. AF_10/2016</v>
          </cell>
          <cell r="C2417" t="str">
            <v>KG</v>
          </cell>
          <cell r="D2417">
            <v>12.71</v>
          </cell>
        </row>
        <row r="2418">
          <cell r="A2418">
            <v>95576</v>
          </cell>
          <cell r="B2418" t="str">
            <v>MONTAGEM DE ARMADURA DE ESTACAS, DIÂMETRO = 8,0 MM. AF_09/2021</v>
          </cell>
          <cell r="C2418" t="str">
            <v>KG</v>
          </cell>
          <cell r="D2418">
            <v>14.73</v>
          </cell>
        </row>
        <row r="2419">
          <cell r="A2419">
            <v>95577</v>
          </cell>
          <cell r="B2419" t="str">
            <v>MONTAGEM DE ARMADURA DE ESTACAS, DIÂMETRO = 10,0 MM. AF_09/2021</v>
          </cell>
          <cell r="C2419" t="str">
            <v>KG</v>
          </cell>
          <cell r="D2419">
            <v>12.84</v>
          </cell>
        </row>
        <row r="2420">
          <cell r="A2420">
            <v>95578</v>
          </cell>
          <cell r="B2420" t="str">
            <v>MONTAGEM DE ARMADURA DE ESTACAS, DIÂMETRO = 12,5 MM. AF_09/2021</v>
          </cell>
          <cell r="C2420" t="str">
            <v>KG</v>
          </cell>
          <cell r="D2420">
            <v>10.79</v>
          </cell>
        </row>
        <row r="2421">
          <cell r="A2421">
            <v>95579</v>
          </cell>
          <cell r="B2421" t="str">
            <v>MONTAGEM DE ARMADURA DE ESTACAS, DIÂMETRO = 16,0 MM. AF_09/2021</v>
          </cell>
          <cell r="C2421" t="str">
            <v>KG</v>
          </cell>
          <cell r="D2421">
            <v>10.52</v>
          </cell>
        </row>
        <row r="2422">
          <cell r="A2422">
            <v>95580</v>
          </cell>
          <cell r="B2422" t="str">
            <v>MONTAGEM DE ARMADURA DE ESTACAS, DIÂMETRO = 20,0 MM. AF_09/2021</v>
          </cell>
          <cell r="C2422" t="str">
            <v>KG</v>
          </cell>
          <cell r="D2422">
            <v>12.22</v>
          </cell>
        </row>
        <row r="2423">
          <cell r="A2423">
            <v>95581</v>
          </cell>
          <cell r="B2423" t="str">
            <v>MONTAGEM DE ARMADURA DE ESTACAS, DIÂMETRO = 25,0 MM. AF_09/2021</v>
          </cell>
          <cell r="C2423" t="str">
            <v>KG</v>
          </cell>
          <cell r="D2423">
            <v>12.17</v>
          </cell>
        </row>
        <row r="2424">
          <cell r="A2424">
            <v>95582</v>
          </cell>
          <cell r="B2424" t="str">
            <v>MONTAGEM DE ARMADURA DE ESTACAS, DIÂMETRO = 32,0 MM. AF_09/2021</v>
          </cell>
          <cell r="C2424" t="str">
            <v>KG</v>
          </cell>
          <cell r="D2424">
            <v>13.31</v>
          </cell>
        </row>
        <row r="2425">
          <cell r="A2425">
            <v>95583</v>
          </cell>
          <cell r="B2425" t="str">
            <v>MONTAGEM DE ARMADURA TRANSVERSAL DE ESTACAS DE SEÇÃO CIRCULAR, DIÂMETRO = 5,0 MM. AF_09/2021</v>
          </cell>
          <cell r="C2425" t="str">
            <v>KG</v>
          </cell>
          <cell r="D2425">
            <v>15.87</v>
          </cell>
        </row>
        <row r="2426">
          <cell r="A2426">
            <v>95584</v>
          </cell>
          <cell r="B2426" t="str">
            <v>MONTAGEM DE ARMADURA TRANSVERSAL DE ESTACAS DE SEÇÃO CIRCULAR, DIÂMETRO = 6,30 MM. AF_09/2021</v>
          </cell>
          <cell r="C2426" t="str">
            <v>KG</v>
          </cell>
          <cell r="D2426">
            <v>15.06</v>
          </cell>
        </row>
        <row r="2427">
          <cell r="A2427">
            <v>95592</v>
          </cell>
          <cell r="B2427" t="str">
            <v>MONTAGEM DE ARMADURA TRANVERSAL DE ESTACAS DE SEÇÃO RETANGULAR, DIÂMETRO = 5,0 MM. AF_09/2021</v>
          </cell>
          <cell r="C2427" t="str">
            <v>KG</v>
          </cell>
          <cell r="D2427">
            <v>17.3</v>
          </cell>
        </row>
        <row r="2428">
          <cell r="A2428">
            <v>95593</v>
          </cell>
          <cell r="B2428" t="str">
            <v>MONTAGEM DE ARMADURA TRANSVERSAL DE ESTACAS DE SEÇÃO RETANGULAR, DIÂMETRO = 6,30 MM. AF_09/2021</v>
          </cell>
          <cell r="C2428" t="str">
            <v>KG</v>
          </cell>
          <cell r="D2428">
            <v>15.84</v>
          </cell>
        </row>
        <row r="2429">
          <cell r="A2429">
            <v>95943</v>
          </cell>
          <cell r="B2429" t="str">
            <v>ARMAÇÃO DE ESCADA, DE UMA ESTRUTURA CONVENCIONAL DE CONCRETO ARMADO UTILIZANDO AÇO CA-60 DE 5,0 MM - MONTAGEM. AF_11/2020</v>
          </cell>
          <cell r="C2429" t="str">
            <v>KG</v>
          </cell>
          <cell r="D2429">
            <v>22.41</v>
          </cell>
        </row>
        <row r="2430">
          <cell r="A2430">
            <v>95944</v>
          </cell>
          <cell r="B2430" t="str">
            <v>ARMAÇÃO DE ESCADA, DE UMA ESTRUTURA CONVENCIONAL DE CONCRETO ARMADO UTILIZANDO AÇO CA-50 DE 6,3 MM - MONTAGEM. AF_11/2020</v>
          </cell>
          <cell r="C2430" t="str">
            <v>KG</v>
          </cell>
          <cell r="D2430">
            <v>20.95</v>
          </cell>
        </row>
        <row r="2431">
          <cell r="A2431">
            <v>95945</v>
          </cell>
          <cell r="B2431" t="str">
            <v>ARMAÇÃO DE ESCADA, DE UMA ESTRUTURA CONVENCIONAL DE CONCRETO ARMADO UTILIZANDO AÇO CA-50 DE 8,0 MM - MONTAGEM. AF_11/2020</v>
          </cell>
          <cell r="C2431" t="str">
            <v>KG</v>
          </cell>
          <cell r="D2431">
            <v>17.72</v>
          </cell>
        </row>
        <row r="2432">
          <cell r="A2432">
            <v>95946</v>
          </cell>
          <cell r="B2432" t="str">
            <v>ARMAÇÃO DE ESCADA, DE UMA ESTRUTURA CONVENCIONAL DE CONCRETO ARMADO UTILIZANDO AÇO CA-50 DE 10,0 MM - MONTAGEM. AF_11/2020</v>
          </cell>
          <cell r="C2432" t="str">
            <v>KG</v>
          </cell>
          <cell r="D2432">
            <v>14.62</v>
          </cell>
        </row>
        <row r="2433">
          <cell r="A2433">
            <v>95947</v>
          </cell>
          <cell r="B2433" t="str">
            <v>ARMAÇÃO DE ESCADA, DE UMA ESTRUTURA CONVENCIONAL DE CONCRETO ARMADO UTILIZANDO AÇO CA-50 DE 12,5 MM - MONTAGEM. AF_11/2020</v>
          </cell>
          <cell r="C2433" t="str">
            <v>KG</v>
          </cell>
          <cell r="D2433">
            <v>11.56</v>
          </cell>
        </row>
        <row r="2434">
          <cell r="A2434">
            <v>95948</v>
          </cell>
          <cell r="B2434" t="str">
            <v>ARMAÇÃO DE ESCADA, DE UMA ESTRUTURA CONVENCIONAL DE CONCRETO ARMADO UTILIZANDO AÇO CA-50 DE 16,0 MM - MONTAGEM. AF_11/2020</v>
          </cell>
          <cell r="C2434" t="str">
            <v>KG</v>
          </cell>
          <cell r="D2434">
            <v>10.52</v>
          </cell>
        </row>
        <row r="2435">
          <cell r="A2435">
            <v>96544</v>
          </cell>
          <cell r="B2435" t="str">
            <v>ARMAÇÃO DE BLOCO, VIGA BALDRAME OU SAPATA UTILIZANDO AÇO CA-50 DE 6,3 MM - MONTAGEM. AF_06/2017</v>
          </cell>
          <cell r="C2435" t="str">
            <v>KG</v>
          </cell>
          <cell r="D2435">
            <v>17.84</v>
          </cell>
        </row>
        <row r="2436">
          <cell r="A2436">
            <v>96545</v>
          </cell>
          <cell r="B2436" t="str">
            <v>ARMAÇÃO DE BLOCO, VIGA BALDRAME OU SAPATA UTILIZANDO AÇO CA-50 DE 8 MM - MONTAGEM. AF_06/2017</v>
          </cell>
          <cell r="C2436" t="str">
            <v>KG</v>
          </cell>
          <cell r="D2436">
            <v>16.670000000000002</v>
          </cell>
        </row>
        <row r="2437">
          <cell r="A2437">
            <v>96546</v>
          </cell>
          <cell r="B2437" t="str">
            <v>ARMAÇÃO DE BLOCO, VIGA BALDRAME OU SAPATA UTILIZANDO AÇO CA-50 DE 10 MM - MONTAGEM. AF_06/2017</v>
          </cell>
          <cell r="C2437" t="str">
            <v>KG</v>
          </cell>
          <cell r="D2437">
            <v>14.86</v>
          </cell>
        </row>
        <row r="2438">
          <cell r="A2438">
            <v>96547</v>
          </cell>
          <cell r="B2438" t="str">
            <v>ARMAÇÃO DE BLOCO, VIGA BALDRAME OU SAPATA UTILIZANDO AÇO CA-50 DE 12,5 MM - MONTAGEM. AF_06/2017</v>
          </cell>
          <cell r="C2438" t="str">
            <v>KG</v>
          </cell>
          <cell r="D2438">
            <v>12.53</v>
          </cell>
        </row>
        <row r="2439">
          <cell r="A2439">
            <v>96548</v>
          </cell>
          <cell r="B2439" t="str">
            <v>ARMAÇÃO DE BLOCO, VIGA BALDRAME OU SAPATA UTILIZANDO AÇO CA-50 DE 16 MM - MONTAGEM. AF_06/2017</v>
          </cell>
          <cell r="C2439" t="str">
            <v>KG</v>
          </cell>
          <cell r="D2439">
            <v>11.86</v>
          </cell>
        </row>
        <row r="2440">
          <cell r="A2440">
            <v>96549</v>
          </cell>
          <cell r="B2440" t="str">
            <v>ARMAÇÃO DE BLOCO, VIGA BALDRAME OU SAPATA UTILIZANDO AÇO CA-50 DE 20 MM - MONTAGEM. AF_06/2017</v>
          </cell>
          <cell r="C2440" t="str">
            <v>KG</v>
          </cell>
          <cell r="D2440">
            <v>13.2</v>
          </cell>
        </row>
        <row r="2441">
          <cell r="A2441">
            <v>96550</v>
          </cell>
          <cell r="B2441" t="str">
            <v>ARMAÇÃO DE BLOCO, VIGA BALDRAME OU SAPATA UTILIZANDO AÇO CA-50 DE 25 MM - MONTAGEM. AF_06/2017</v>
          </cell>
          <cell r="C2441" t="str">
            <v>KG</v>
          </cell>
          <cell r="D2441">
            <v>12.86</v>
          </cell>
        </row>
        <row r="2442">
          <cell r="A2442">
            <v>100064</v>
          </cell>
          <cell r="B2442" t="str">
            <v>ARMAÇÃO DO SISTEMA DE PAREDES DE CONCRETO, EXECUTADA COMO ARMADURA POSITIVA DE LAJES, TELA Q-159. AF_06/2019</v>
          </cell>
          <cell r="C2442" t="str">
            <v>KG</v>
          </cell>
          <cell r="D2442">
            <v>13.68</v>
          </cell>
        </row>
        <row r="2443">
          <cell r="A2443">
            <v>100066</v>
          </cell>
          <cell r="B2443" t="str">
            <v>ARMAÇÃO DO SISTEMA DE PAREDES DE CONCRETO, EXECUTADA COMO ARMADURA POSITIVA DE LAJES, TELA Q-196. AF_06/2019</v>
          </cell>
          <cell r="C2443" t="str">
            <v>KG</v>
          </cell>
          <cell r="D2443">
            <v>13.65</v>
          </cell>
        </row>
        <row r="2444">
          <cell r="A2444">
            <v>100067</v>
          </cell>
          <cell r="B2444" t="str">
            <v>ARMAÇÃO DO SISTEMA DE PAREDES DE CONCRETO, EXECUTADA COMO REFORÇO, VERGALHÃO DE 5,0 MM DE DIÂMETRO. AF_06/2019</v>
          </cell>
          <cell r="C2444" t="str">
            <v>KG</v>
          </cell>
          <cell r="D2444">
            <v>13.77</v>
          </cell>
        </row>
        <row r="2445">
          <cell r="A2445">
            <v>100068</v>
          </cell>
          <cell r="B2445" t="str">
            <v>ARMAÇÃO DO SISTEMA DE PAREDES DE CONCRETO, EXECUTADA COMO REFORÇO, VERGALHÃO DE 12,5 MM DE DIÂMETRO. AF_06/2019</v>
          </cell>
          <cell r="C2445" t="str">
            <v>KG</v>
          </cell>
          <cell r="D2445">
            <v>10.99</v>
          </cell>
        </row>
        <row r="2446">
          <cell r="A2446">
            <v>102920</v>
          </cell>
          <cell r="B2446" t="str">
            <v>ARMAÇÃO DE CINTA DE ALVENARIA ESTRUTURAL; DIÂMETRO DE 12,5 MM. AF_09/2021</v>
          </cell>
          <cell r="C2446" t="str">
            <v>KG</v>
          </cell>
          <cell r="D2446">
            <v>9.93</v>
          </cell>
        </row>
        <row r="2447">
          <cell r="A2447">
            <v>102921</v>
          </cell>
          <cell r="B2447" t="str">
            <v>ARMAÇÃO VERTICAL DE ALVENARIA ESTRUTURAL; DIÂMETRO DE 16,0 MM. AF_09/2021</v>
          </cell>
          <cell r="C2447" t="str">
            <v>KG</v>
          </cell>
          <cell r="D2447">
            <v>9.66</v>
          </cell>
        </row>
        <row r="2448">
          <cell r="A2448">
            <v>102922</v>
          </cell>
          <cell r="B2448" t="str">
            <v>ARMAÇÃO DE VERGA E CONTRAVERGA DE ALVENARIA ESTRUTURAL; DIÂMETRO DE 16,0 MM. AF_09/2021</v>
          </cell>
          <cell r="C2448" t="str">
            <v>KG</v>
          </cell>
          <cell r="D2448">
            <v>10.42</v>
          </cell>
        </row>
        <row r="2449">
          <cell r="A2449">
            <v>102923</v>
          </cell>
          <cell r="B2449" t="str">
            <v>ARMAÇÃO DE CINTA DE ALVENARIA ESTRUTURAL; DIÂMETRO DE 16,0 MM. AF_09/2021</v>
          </cell>
          <cell r="C2449" t="str">
            <v>KG</v>
          </cell>
          <cell r="D2449">
            <v>9.4700000000000006</v>
          </cell>
        </row>
        <row r="2450">
          <cell r="A2450">
            <v>103088</v>
          </cell>
          <cell r="B2450" t="str">
            <v>ARMAÇÃO DE VERGA E CONTRAVERGA DE ALVENARIA ESTRUTURAL; DIÂMETRO DE 12,5 MM. AF_09/2021</v>
          </cell>
          <cell r="C2450" t="str">
            <v>KG</v>
          </cell>
          <cell r="D2450">
            <v>11.47</v>
          </cell>
        </row>
        <row r="2451">
          <cell r="A2451">
            <v>89993</v>
          </cell>
          <cell r="B2451" t="str">
            <v>GRAUTEAMENTO VERTICAL EM ALVENARIA ESTRUTURAL. AF_09/2021</v>
          </cell>
          <cell r="C2451" t="str">
            <v>M3</v>
          </cell>
          <cell r="D2451">
            <v>827.5</v>
          </cell>
        </row>
        <row r="2452">
          <cell r="A2452">
            <v>89994</v>
          </cell>
          <cell r="B2452" t="str">
            <v>GRAUTEAMENTO DE CINTA INTERMEDIÁRIA OU DE CONTRAVERGA EM ALVENARIA ESTRUTURAL. AF_09/2021</v>
          </cell>
          <cell r="C2452" t="str">
            <v>M3</v>
          </cell>
          <cell r="D2452">
            <v>695.56</v>
          </cell>
        </row>
        <row r="2453">
          <cell r="A2453">
            <v>89995</v>
          </cell>
          <cell r="B2453" t="str">
            <v>GRAUTEAMENTO DE CINTA SUPERIOR OU DE VERGA EM ALVENARIA ESTRUTURAL. AF_09/2021</v>
          </cell>
          <cell r="C2453" t="str">
            <v>M3</v>
          </cell>
          <cell r="D2453">
            <v>793.76</v>
          </cell>
        </row>
        <row r="2454">
          <cell r="A2454">
            <v>90278</v>
          </cell>
          <cell r="B2454" t="str">
            <v>GRAUTE FGK=15 MPA; TRAÇO 1:0,04:2,2:2,5 (EM MASSA SECA DE CIMENTO/CAL/AREIA GROSSA/BRITA 0) - PREPARO MECÂNICO COM BETONEIRA 400 L. AF_09/2021</v>
          </cell>
          <cell r="C2454" t="str">
            <v>M3</v>
          </cell>
          <cell r="D2454">
            <v>383.41</v>
          </cell>
        </row>
        <row r="2455">
          <cell r="A2455">
            <v>90279</v>
          </cell>
          <cell r="B2455" t="str">
            <v>GRAUTE FGK=20 MPA; TRAÇO 1:0,04:1,8:2,1 (EM MASSA SECA DE CIMENTO/ CAL/ AREIA GROSSA/ BRITA 0) - PREPARO MECÂNICO COM BETONEIRA 400 L. AF_09/2021</v>
          </cell>
          <cell r="C2455" t="str">
            <v>M3</v>
          </cell>
          <cell r="D2455">
            <v>424.13</v>
          </cell>
        </row>
        <row r="2456">
          <cell r="A2456">
            <v>90280</v>
          </cell>
          <cell r="B2456" t="str">
            <v>GRAUTE FGK=25 MPA; TRAÇO 1:0,02:1,3:1,6 (EM MASSA SECA DE CIMENTO/ CAL/ AREIA GROSSA/ BRITA 0) - PREPARO MECÂNICO COM BETONEIRA 400 L. AF_09/2021</v>
          </cell>
          <cell r="C2456" t="str">
            <v>M3</v>
          </cell>
          <cell r="D2456">
            <v>469.51</v>
          </cell>
        </row>
        <row r="2457">
          <cell r="A2457">
            <v>90281</v>
          </cell>
          <cell r="B2457" t="str">
            <v>GRAUTE FGK=30 MPA; TRAÇO 1:0,02:0,9:1,2 (EM MASSA SECA DE CIMENTO/ CAL/ AREIA GROSSA/ BRITA 0) - PREPARO MECÂNICO COM BETONEIRA 400 L. AF_09/2021</v>
          </cell>
          <cell r="C2457" t="str">
            <v>M3</v>
          </cell>
          <cell r="D2457">
            <v>543.02</v>
          </cell>
        </row>
        <row r="2458">
          <cell r="A2458">
            <v>90282</v>
          </cell>
          <cell r="B2458" t="str">
            <v>GRAUTE FGK=15 MPA; TRAÇO 1:2,2:2,5:0,3 (EM MASSA SECA DE CIMENTO/ AREIA GROSSA/ BRITA 0/ ADITIVO) - PREPARO MECÂNICO COM BETONEIRA 400 L. AF_09/2021</v>
          </cell>
          <cell r="C2458" t="str">
            <v>M3</v>
          </cell>
          <cell r="D2458">
            <v>377.71</v>
          </cell>
        </row>
        <row r="2459">
          <cell r="A2459">
            <v>90283</v>
          </cell>
          <cell r="B2459" t="str">
            <v>GRAUTE FGK=20 MPA; TRAÇO 1:1,8:2,1:0,4 (EM MASSA SECA DE CIMENTO/ AREIA GROSSA/ BRITA 0/ ADITIVO) - PREPARO MECÂNICO COM BETONEIRA 400 L. AF_09/2021</v>
          </cell>
          <cell r="C2459" t="str">
            <v>M3</v>
          </cell>
          <cell r="D2459">
            <v>419.22</v>
          </cell>
        </row>
        <row r="2460">
          <cell r="A2460">
            <v>90284</v>
          </cell>
          <cell r="B2460" t="str">
            <v>GRAUTE FGK=25 MPA; TRAÇO 1:1,3:1,6:0,4 (EM MASSA SECA DE CIMENTO/ AREIA GROSSA/ BRITA 0/ ADITIVO) - PREPARO MECÂNICO COM BETONEIRA 400 L. AF_09/2021</v>
          </cell>
          <cell r="C2460" t="str">
            <v>M3</v>
          </cell>
          <cell r="D2460">
            <v>467.51</v>
          </cell>
        </row>
        <row r="2461">
          <cell r="A2461">
            <v>90285</v>
          </cell>
          <cell r="B2461" t="str">
            <v>GRAUTE FGK=30 MPA; TRAÇO 1:0,9:1,2:0,6 (EM MASSA SECA DE CIMENTO/ AREIA GROSSA/ BRITA 0/ ADITIVO) - PREPARO MECÂNICO COM BETONEIRA 400 L. AF_09/2021</v>
          </cell>
          <cell r="C2461" t="str">
            <v>M3</v>
          </cell>
          <cell r="D2461">
            <v>547.70000000000005</v>
          </cell>
        </row>
        <row r="2462">
          <cell r="A2462">
            <v>92718</v>
          </cell>
          <cell r="B2462" t="str">
            <v>CONCRETAGEM DE PILARES, FCK = 25 MPA,  COM USO DE BALDES EM EDIFICAÇÃO COM SEÇÃO MÉDIA DE PILARES MENOR OU IGUAL A 0,25 M² - LANÇAMENTO, ADENSAMENTO E ACABAMENTO. AF_12/2015</v>
          </cell>
          <cell r="C2462" t="str">
            <v>M3</v>
          </cell>
          <cell r="D2462">
            <v>581.48</v>
          </cell>
        </row>
        <row r="2463">
          <cell r="A2463">
            <v>92719</v>
          </cell>
          <cell r="B2463" t="str">
            <v>CONCRETAGEM DE PILARES, FCK = 25 MPA, COM USO DE GRUA EM EDIFICAÇÃO COM SEÇÃO MÉDIA DE PILARES MENOR OU IGUAL A 0,25 M² - LANÇAMENTO, ADENSAMENTO E ACABAMENTO. AF_12/2015</v>
          </cell>
          <cell r="C2463" t="str">
            <v>M3</v>
          </cell>
          <cell r="D2463">
            <v>413.87</v>
          </cell>
        </row>
        <row r="2464">
          <cell r="A2464">
            <v>92720</v>
          </cell>
          <cell r="B2464" t="str">
            <v>CONCRETAGEM DE PILARES, FCK = 25 MPA, COM USO DE BOMBA EM EDIFICAÇÃO COM SEÇÃO MÉDIA DE PILARES MENOR OU IGUAL A 0,25 M² - LANÇAMENTO, ADENSAMENTO E ACABAMENTO. AF_12/2015</v>
          </cell>
          <cell r="C2464" t="str">
            <v>M3</v>
          </cell>
          <cell r="D2464">
            <v>440.29</v>
          </cell>
        </row>
        <row r="2465">
          <cell r="A2465">
            <v>92721</v>
          </cell>
          <cell r="B2465" t="str">
            <v>CONCRETAGEM DE PILARES, FCK = 25 MPA, COM USO DE GRUA EM EDIFICAÇÃO COM SEÇÃO MÉDIA DE PILARES MAIOR QUE 0,25 M² - LANÇAMENTO, ADENSAMENTO E ACABAMENTO. AF_12/2015</v>
          </cell>
          <cell r="C2465" t="str">
            <v>M3</v>
          </cell>
          <cell r="D2465">
            <v>403.61</v>
          </cell>
        </row>
        <row r="2466">
          <cell r="A2466">
            <v>92722</v>
          </cell>
          <cell r="B2466" t="str">
            <v>CONCRETAGEM DE PILARES, FCK = 25 MPA, COM USO DE BOMBA EM EDIFICAÇÃO COM SEÇÃO MÉDIA DE PILARES MAIOR QUE 0,25 M² - LANÇAMENTO, ADENSAMENTO E ACABAMENTO. AF_12/2015</v>
          </cell>
          <cell r="C2466" t="str">
            <v>M3</v>
          </cell>
          <cell r="D2466">
            <v>435.98</v>
          </cell>
        </row>
        <row r="2467">
          <cell r="A2467">
            <v>92723</v>
          </cell>
          <cell r="B2467" t="str">
            <v>CONCRETAGEM DE VIGAS E LAJES, FCK=20 MPA, PARA LAJES PREMOLDADAS COM USO DE BOMBA EM EDIFICAÇÃO COM ÁREA MÉDIA DE LAJES MENOR OU IGUAL A 20 M² - LANÇAMENTO, ADENSAMENTO E ACABAMENTO. AF_12/2015</v>
          </cell>
          <cell r="C2467" t="str">
            <v>M3</v>
          </cell>
          <cell r="D2467">
            <v>427.69</v>
          </cell>
        </row>
        <row r="2468">
          <cell r="A2468">
            <v>92724</v>
          </cell>
          <cell r="B2468" t="str">
            <v>CONCRETAGEM DE VIGAS E LAJES, FCK=20 MPA, PARA LAJES PREMOLDADAS COM USO DE BOMBA EM EDIFICAÇÃO COM ÁREA MÉDIA DE LAJES MAIOR QUE 20 M² - LANÇAMENTO, ADENSAMENTO E ACABAMENTO. AF_12/2015</v>
          </cell>
          <cell r="C2468" t="str">
            <v>M3</v>
          </cell>
          <cell r="D2468">
            <v>423.99</v>
          </cell>
        </row>
        <row r="2469">
          <cell r="A2469">
            <v>92725</v>
          </cell>
          <cell r="B2469" t="str">
            <v>CONCRETAGEM DE VIGAS E LAJES, FCK=20 MPA, PARA LAJES MACIÇAS OU NERVURADAS COM USO DE BOMBA EM EDIFICAÇÃO COM ÁREA MÉDIA DE LAJES MENOR OU IGUAL A 20 M² - LANÇAMENTO, ADENSAMENTO E ACABAMENTO. AF_12/2015</v>
          </cell>
          <cell r="C2469" t="str">
            <v>M3</v>
          </cell>
          <cell r="D2469">
            <v>422.44</v>
          </cell>
        </row>
        <row r="2470">
          <cell r="A2470">
            <v>92726</v>
          </cell>
          <cell r="B2470" t="str">
            <v>CONCRETAGEM DE VIGAS E LAJES, FCK=20 MPA, PARA LAJES MACIÇAS OU NERVURADAS COM USO DE BOMBA EM EDIFICAÇÃO COM ÁREA MÉDIA DE LAJES MAIOR QUE 20 M² - LANÇAMENTO, ADENSAMENTO E ACABAMENTO. AF_12/2015</v>
          </cell>
          <cell r="C2470" t="str">
            <v>M3</v>
          </cell>
          <cell r="D2470">
            <v>419.82</v>
          </cell>
        </row>
        <row r="2471">
          <cell r="A2471">
            <v>92727</v>
          </cell>
          <cell r="B2471" t="str">
            <v>CONCRETAGEM DE VIGAS E LAJES, FCK=20 MPA, PARA LAJES PREMOLDADAS COM JERICAS EM ELEVADOR DE CABO EM EDIFICAÇÃO DE MULTIPAVIMENTOS ATÉ 16 ANDARES, COM ÁREA MÉDIA DE LAJES MENOR OU IGUAL A 20 M² - LANÇAMENTO, ADENSAMENTO E ACABAMENTO. AF_12/2015</v>
          </cell>
          <cell r="C2471" t="str">
            <v>M3</v>
          </cell>
          <cell r="D2471">
            <v>511.08</v>
          </cell>
        </row>
        <row r="2472">
          <cell r="A2472">
            <v>92728</v>
          </cell>
          <cell r="B2472" t="str">
            <v>CONCRETAGEM DE VIGAS E LAJES, FCK=20 MPA, PARA LAJES PREMOLDADAS COM JERICAS EM ELEVADOR DE CABO EM EDIFICAÇÃO DE MULTIPAVIMENTOS ATÉ 16 ANDARES, COM ÁREA MÉDIA DE LAJES MAIOR QUE 20 M² - LANÇAMENTO, ADENSAMENTO E ACABAMENTO. AF_12/2015</v>
          </cell>
          <cell r="C2472" t="str">
            <v>M3</v>
          </cell>
          <cell r="D2472">
            <v>484.09</v>
          </cell>
        </row>
        <row r="2473">
          <cell r="A2473">
            <v>92729</v>
          </cell>
          <cell r="B2473" t="str">
            <v>CONCRETAGEM DE VIGAS E LAJES, FCK=20 MPA, PARA LAJES MACIÇAS OU NERVURADAS COM JERICAS EM ELEVADOR DE CABO EM EDIFICAÇÃO DE ATÉ 16 ANDARES, COM ÁREA MÉDIA DE LAJES MENOR OU IGUAL A 20 M² - LANÇAMENTO, ADENSAMENTO E ACABAMENTO. AF_12/2015</v>
          </cell>
          <cell r="C2473" t="str">
            <v>M3</v>
          </cell>
          <cell r="D2473">
            <v>472.65</v>
          </cell>
        </row>
        <row r="2474">
          <cell r="A2474">
            <v>92730</v>
          </cell>
          <cell r="B2474" t="str">
            <v>CONCRETAGEM DE VIGAS E LAJES, FCK=20 MPA, PARA LAJES MACIÇAS OU NERVURADAS COM JERICAS EM ELEVADOR DE CABO EM EDIFICAÇÃO DE MULTIPAVIMENTOS ATÉ 16 ANDARES, COM ÁREA MÉDIA DE LAJES MAIOR QUE 20 M² - LANÇAMENTO, ADENSAMENTO E ACABAMENTO. AF_12/2015</v>
          </cell>
          <cell r="C2474" t="str">
            <v>M3</v>
          </cell>
          <cell r="D2474">
            <v>453.6</v>
          </cell>
        </row>
        <row r="2475">
          <cell r="A2475">
            <v>92731</v>
          </cell>
          <cell r="B2475" t="str">
            <v>CONCRETAGEM DE VIGAS E LAJES, FCK=20 MPA, PARA LAJES PREMOLDADAS COM JERICAS EM CREMALHEIRA EM EDIFICAÇÃO DE MULTIPAVIMENTOS ATÉ 16 ANDARES, COM ÁREA MÉDIA DE LAJES MENOR OU IGUAL A 20 M² - LANÇAMENTO, ADENSAMENTO E ACABAMENTO. AF_12/2015</v>
          </cell>
          <cell r="C2475" t="str">
            <v>M3</v>
          </cell>
          <cell r="D2475">
            <v>476.08</v>
          </cell>
        </row>
        <row r="2476">
          <cell r="A2476">
            <v>92732</v>
          </cell>
          <cell r="B2476" t="str">
            <v>CONCRETAGEM DE VIGAS E LAJES, FCK=20 MPA, PARA LAJES PREMOLDADAS COM JERICAS EM CREMALHEIRA EM EDIFICAÇÃO DE MULTIPAVIMENTOS ATÉ 16 ANDARES, COM ÁREA MÉDIA DE LAJES MAIOR QUE 20 M² - LANÇAMENTO, ADENSAMENTO E ACABAMENTO. AF_12/2015</v>
          </cell>
          <cell r="C2476" t="str">
            <v>M3</v>
          </cell>
          <cell r="D2476">
            <v>457.49</v>
          </cell>
        </row>
        <row r="2477">
          <cell r="A2477">
            <v>92733</v>
          </cell>
          <cell r="B2477" t="str">
            <v>CONCRETAGEM DE VIGAS E LAJES, FCK=20 MPA, PARA LAJES MACIÇAS OU NERVURADAS COM JERICAS EM CREMALHEIRA EM EDIFICAÇÃO DE MULTIPAVIMENTOS ATÉ 16 ANDARES, COM ÁREA MÉDIA DE LAJES MENOR OU IGUAL A 20 M² - LANÇAMENTO, ADENSAMENTO E ACABAMENTO. AF_12/2015</v>
          </cell>
          <cell r="C2477" t="str">
            <v>M3</v>
          </cell>
          <cell r="D2477">
            <v>449.59</v>
          </cell>
        </row>
        <row r="2478">
          <cell r="A2478">
            <v>92734</v>
          </cell>
          <cell r="B2478" t="str">
            <v>CONCRETAGEM DE VIGAS E LAJES, FCK=20 MPA, PARA LAJES MACIÇAS OU NERVURADAS COM JERICAS EM CREMALHEIRA EM EDIFICAÇÃO DE MULTIPAVIMENTOS ATÉ 16 ANDARES, COM ÁREA MÉDIA DE LAJES MAIOR QUE 20 M² - LANÇAMENTO, ADENSAMENTO E ACABAMENTO. AF_12/2015</v>
          </cell>
          <cell r="C2478" t="str">
            <v>M3</v>
          </cell>
          <cell r="D2478">
            <v>436.5</v>
          </cell>
        </row>
        <row r="2479">
          <cell r="A2479">
            <v>92735</v>
          </cell>
          <cell r="B2479" t="str">
            <v>CONCRETAGEM DE VIGAS E LAJES, FCK=20 MPA, PARA LAJES PREMOLDADAS COM GRUA DE CAÇAMBA DE 350 L EM EDIFICAÇÃO DE MULTIPAVIMENTOS ATÉ 16 ANDARES, COM ÁREA MÉDIA DE LAJES MENOR OU IGUAL A 20 M² - LANÇAMENTO, ADENSAMENTO E ACABAMENTO. AF_12/2015</v>
          </cell>
          <cell r="C2479" t="str">
            <v>M3</v>
          </cell>
          <cell r="D2479">
            <v>441.36</v>
          </cell>
        </row>
        <row r="2480">
          <cell r="A2480">
            <v>92736</v>
          </cell>
          <cell r="B2480" t="str">
            <v>CONCRETAGEM DE VIGAS E LAJES, FCK=20 MPA, PARA LAJES PREMOLDADAS COM GRUA DE CAÇAMBA DE 350 L EM EDIFICAÇÃO DE MULTIPAVIMENTOS ATÉ 16 ANDARES, COM ÁREA MÉDIA DE LAJES MAIOR QUE 20 M² - LANÇAMENTO, ADENSAMENTO E ACABAMENTO. AF_12/2015</v>
          </cell>
          <cell r="C2480" t="str">
            <v>M3</v>
          </cell>
          <cell r="D2480">
            <v>427.69</v>
          </cell>
        </row>
        <row r="2481">
          <cell r="A2481">
            <v>92739</v>
          </cell>
          <cell r="B2481" t="str">
            <v>CONCRETAGEM DE VIGAS E LAJES, FCK=20 MPA, PARA LAJES MACIÇAS OU NERVURADAS COM GRUA DE CAÇAMBA DE 500 L EM EDIFICAÇÃO DE MULTIPAVIMENTOS ATÉ 16 ANDARES, COM ÁREA MÉDIA DE LAJES MENOR OU IGUAL A 20 M² - LANÇAMENTO, ADENSAMENTO E ACABAMENTO. AF_12/2015</v>
          </cell>
          <cell r="C2481" t="str">
            <v>M3</v>
          </cell>
          <cell r="D2481">
            <v>407.83</v>
          </cell>
        </row>
        <row r="2482">
          <cell r="A2482">
            <v>92740</v>
          </cell>
          <cell r="B2482" t="str">
            <v>CONCRETAGEM DE VIGAS E LAJES, FCK=20 MPA, PARA LAJES MACIÇAS OU NERVURADAS COM GRUA DE CAÇAMBA DE 500 L EM EDIFICAÇÃO DE MULTIPAVIMENTOS ATÉ 16 ANDARES, COM ÁREA MÉDIA DE LAJES MAIOR QUE 20 M² - LANÇAMENTO, ADENSAMENTO E ACABAMENTO. AF_12/2015</v>
          </cell>
          <cell r="C2482" t="str">
            <v>M3</v>
          </cell>
          <cell r="D2482">
            <v>401.05</v>
          </cell>
        </row>
        <row r="2483">
          <cell r="A2483">
            <v>92741</v>
          </cell>
          <cell r="B2483" t="str">
            <v>CONCRETAGEM DE VIGAS E LAJES, FCK=20 MPA, PARA QUALQUER TIPO DE LAJE COM BALDES EM EDIFICAÇÃO TÉRREA, COM ÁREA MÉDIA DE LAJES MENOR OU IGUAL A 20 M² - LANÇAMENTO, ADENSAMENTO E ACABAMENTO. AF_12/2015</v>
          </cell>
          <cell r="C2483" t="str">
            <v>M3</v>
          </cell>
          <cell r="D2483">
            <v>657.47</v>
          </cell>
        </row>
        <row r="2484">
          <cell r="A2484">
            <v>92742</v>
          </cell>
          <cell r="B2484" t="str">
            <v>CONCRETAGEM DE VIGAS E LAJES, FCK=20 MPA, PARA QUALQUER TIPO DE LAJE COM BALDES EM EDIFICAÇÃO DE MULTIPAVIMENTOS ATÉ 04 ANDARES, COM ÁREA MÉDIA DE LAJES MENOR OU IGUAL A 20 M² - LANÇAMENTO, ADENSAMENTO E ACABAMENTO. AF_12/2015</v>
          </cell>
          <cell r="C2484" t="str">
            <v>M3</v>
          </cell>
          <cell r="D2484">
            <v>926.11</v>
          </cell>
        </row>
        <row r="2485">
          <cell r="A2485">
            <v>92873</v>
          </cell>
          <cell r="B2485" t="str">
            <v>LANÇAMENTO COM USO DE BALDES, ADENSAMENTO E ACABAMENTO DE CONCRETO EM ESTRUTURAS. AF_12/2015</v>
          </cell>
          <cell r="C2485" t="str">
            <v>M3</v>
          </cell>
          <cell r="D2485">
            <v>207.24</v>
          </cell>
        </row>
        <row r="2486">
          <cell r="A2486">
            <v>92874</v>
          </cell>
          <cell r="B2486" t="str">
            <v>LANÇAMENTO COM USO DE BOMBA, ADENSAMENTO E ACABAMENTO DE CONCRETO EM ESTRUTURAS. AF_12/2015</v>
          </cell>
          <cell r="C2486" t="str">
            <v>M3</v>
          </cell>
          <cell r="D2486">
            <v>34.869999999999997</v>
          </cell>
        </row>
        <row r="2487">
          <cell r="A2487">
            <v>94962</v>
          </cell>
          <cell r="B2487" t="str">
            <v>CONCRETO MAGRO PARA LASTRO, TRAÇO 1:4,5:4,5 (EM MASSA SECA DE CIMENTO/ AREIA MÉDIA/ BRITA 1) - PREPARO MECÂNICO COM BETONEIRA 400 L. AF_05/2021</v>
          </cell>
          <cell r="C2487" t="str">
            <v>M3</v>
          </cell>
          <cell r="D2487">
            <v>295.31</v>
          </cell>
        </row>
        <row r="2488">
          <cell r="A2488">
            <v>94963</v>
          </cell>
          <cell r="B2488" t="str">
            <v>CONCRETO FCK = 15MPA, TRAÇO 1:3,4:3,5 (EM MASSA SECA DE CIMENTO/ AREIA MÉDIA/ BRITA 1) - PREPARO MECÂNICO COM BETONEIRA 400 L. AF_05/2021</v>
          </cell>
          <cell r="C2488" t="str">
            <v>M3</v>
          </cell>
          <cell r="D2488">
            <v>326.85000000000002</v>
          </cell>
        </row>
        <row r="2489">
          <cell r="A2489">
            <v>94964</v>
          </cell>
          <cell r="B2489" t="str">
            <v>CONCRETO FCK = 20MPA, TRAÇO 1:2,7:3 (EM MASSA SECA DE CIMENTO/ AREIA MÉDIA/ BRITA 1) - PREPARO MECÂNICO COM BETONEIRA 400 L. AF_05/2021</v>
          </cell>
          <cell r="C2489" t="str">
            <v>M3</v>
          </cell>
          <cell r="D2489">
            <v>359.08</v>
          </cell>
        </row>
        <row r="2490">
          <cell r="A2490">
            <v>94965</v>
          </cell>
          <cell r="B2490" t="str">
            <v>CONCRETO FCK = 25MPA, TRAÇO 1:2,3:2,7 (EM MASSA SECA DE CIMENTO/ AREIA MÉDIA/ BRITA 1) - PREPARO MECÂNICO COM BETONEIRA 400 L. AF_05/2021</v>
          </cell>
          <cell r="C2490" t="str">
            <v>M3</v>
          </cell>
          <cell r="D2490">
            <v>371.24</v>
          </cell>
        </row>
        <row r="2491">
          <cell r="A2491">
            <v>94966</v>
          </cell>
          <cell r="B2491" t="str">
            <v>CONCRETO FCK = 30MPA, TRAÇO 1:2,1:2,5 (EM MASSA SECA DE CIMENTO/ AREIA MÉDIA/ BRITA 1) - PREPARO MECÂNICO COM BETONEIRA 400 L. AF_05/2021</v>
          </cell>
          <cell r="C2491" t="str">
            <v>M3</v>
          </cell>
          <cell r="D2491">
            <v>383.68</v>
          </cell>
        </row>
        <row r="2492">
          <cell r="A2492">
            <v>94967</v>
          </cell>
          <cell r="B2492" t="str">
            <v>CONCRETO FCK = 40MPA, TRAÇO 1:1,6:1,9 (EM MASSA SECA DE CIMENTO/ AREIA MÉDIA/ BRITA 1) - PREPARO MECÂNICO COM BETONEIRA 400 L. AF_05/2021</v>
          </cell>
          <cell r="C2492" t="str">
            <v>M3</v>
          </cell>
          <cell r="D2492">
            <v>438.58</v>
          </cell>
        </row>
        <row r="2493">
          <cell r="A2493">
            <v>94968</v>
          </cell>
          <cell r="B2493" t="str">
            <v>CONCRETO MAGRO PARA LASTRO, TRAÇO 1:4,5:4,5 (EM MASSA SECA DE CIMENTO/ AREIA MÉDIA/ BRITA 1) - PREPARO MECÂNICO COM BETONEIRA 600 L. AF_05/2021</v>
          </cell>
          <cell r="C2493" t="str">
            <v>M3</v>
          </cell>
          <cell r="D2493">
            <v>290.93</v>
          </cell>
        </row>
        <row r="2494">
          <cell r="A2494">
            <v>94969</v>
          </cell>
          <cell r="B2494" t="str">
            <v>CONCRETO FCK = 15MPA, TRAÇO 1:3,4:3,5 (EM MASSA SECA DE CIMENTO/ AREIA MÉDIA/ BRITA 1) - PREPARO MECÂNICO COM BETONEIRA 600 L. AF_05/2021</v>
          </cell>
          <cell r="C2494" t="str">
            <v>M3</v>
          </cell>
          <cell r="D2494">
            <v>319.66000000000003</v>
          </cell>
        </row>
        <row r="2495">
          <cell r="A2495">
            <v>94970</v>
          </cell>
          <cell r="B2495" t="str">
            <v>CONCRETO FCK = 20MPA, TRAÇO 1:2,7:3 (EM MASSA SECA DE CIMENTO/ AREIA MÉDIA/ BRITA 1) - PREPARO MECÂNICO COM BETONEIRA 600 L. AF_05/2021</v>
          </cell>
          <cell r="C2495" t="str">
            <v>M3</v>
          </cell>
          <cell r="D2495">
            <v>345.21</v>
          </cell>
        </row>
        <row r="2496">
          <cell r="A2496">
            <v>94971</v>
          </cell>
          <cell r="B2496" t="str">
            <v>CONCRETO FCK = 25MPA, TRAÇO 1:2,3:2,7 (EM MASSA SECA DE CIMENTO/ AREIA MÉDIA/ BRITA 1) - PREPARO MECÂNICO COM BETONEIRA 600 L. AF_05/2021</v>
          </cell>
          <cell r="C2496" t="str">
            <v>M3</v>
          </cell>
          <cell r="D2496">
            <v>363.63</v>
          </cell>
        </row>
        <row r="2497">
          <cell r="A2497">
            <v>94972</v>
          </cell>
          <cell r="B2497" t="str">
            <v>CONCRETO FCK = 30MPA, TRAÇO 1:2,1:2,5 (EM MASSA SECA DE CIMENTO/ AREIA MÉDIA/ BRITA 1) - PREPARO MECÂNICO COM BETONEIRA 600 L. AF_05/2021</v>
          </cell>
          <cell r="C2497" t="str">
            <v>M3</v>
          </cell>
          <cell r="D2497">
            <v>376.12</v>
          </cell>
        </row>
        <row r="2498">
          <cell r="A2498">
            <v>94973</v>
          </cell>
          <cell r="B2498" t="str">
            <v>CONCRETO FCK = 40MPA, TRAÇO 1:1,6:1,9 (EM MASSA SECA DE CIMENTO/ AREIA MÉDIA/ BRITA 1) - PREPARO MECÂNICO COM BETONEIRA 600 L. AF_05/2021</v>
          </cell>
          <cell r="C2498" t="str">
            <v>M3</v>
          </cell>
          <cell r="D2498">
            <v>428.9</v>
          </cell>
        </row>
        <row r="2499">
          <cell r="A2499">
            <v>94974</v>
          </cell>
          <cell r="B2499" t="str">
            <v>CONCRETO MAGRO PARA LASTRO, TRAÇO 1:4,5:4,5 (EM MASSA SECA DE CIMENTO/ AREIA MÉDIA/ BRITA 1) - PREPARO MANUAL. AF_05/2021</v>
          </cell>
          <cell r="C2499" t="str">
            <v>M3</v>
          </cell>
          <cell r="D2499">
            <v>351.3</v>
          </cell>
        </row>
        <row r="2500">
          <cell r="A2500">
            <v>94975</v>
          </cell>
          <cell r="B2500" t="str">
            <v>CONCRETO FCK = 15MPA, TRAÇO 1:3,4:3,5 (EM MASSA SECA DE CIMENTO/ AREIA MÉDIA/ BRITA 1) - PREPARO MANUAL. AF_05/2021</v>
          </cell>
          <cell r="C2500" t="str">
            <v>M3</v>
          </cell>
          <cell r="D2500">
            <v>379.16</v>
          </cell>
        </row>
        <row r="2501">
          <cell r="A2501">
            <v>96555</v>
          </cell>
          <cell r="B2501" t="str">
            <v>CONCRETAGEM DE BLOCOS DE COROAMENTO E VIGAS BALDRAME, FCK 30 MPA, COM USO DE JERICA  LANÇAMENTO, ADENSAMENTO E ACABAMENTO. AF_06/2017</v>
          </cell>
          <cell r="C2501" t="str">
            <v>M3</v>
          </cell>
          <cell r="D2501">
            <v>542.79</v>
          </cell>
        </row>
        <row r="2502">
          <cell r="A2502">
            <v>96556</v>
          </cell>
          <cell r="B2502" t="str">
            <v>CONCRETAGEM DE SAPATAS, FCK 30 MPA, COM USO DE JERICA  LANÇAMENTO, ADENSAMENTO E ACABAMENTO. AF_06/2017</v>
          </cell>
          <cell r="C2502" t="str">
            <v>M3</v>
          </cell>
          <cell r="D2502">
            <v>621.84</v>
          </cell>
        </row>
        <row r="2503">
          <cell r="A2503">
            <v>96557</v>
          </cell>
          <cell r="B2503" t="str">
            <v>CONCRETAGEM DE BLOCOS DE COROAMENTO E VIGAS BALDRAMES, FCK 30 MPA, COM USO DE BOMBA  LANÇAMENTO, ADENSAMENTO E ACABAMENTO. AF_06/2017</v>
          </cell>
          <cell r="C2503" t="str">
            <v>M3</v>
          </cell>
          <cell r="D2503">
            <v>456.12</v>
          </cell>
        </row>
        <row r="2504">
          <cell r="A2504">
            <v>96558</v>
          </cell>
          <cell r="B2504" t="str">
            <v>CONCRETAGEM DE SAPATAS, FCK 30 MPA, COM USO DE BOMBA  LANÇAMENTO, ADENSAMENTO E ACABAMENTO. AF_11/2016</v>
          </cell>
          <cell r="C2504" t="str">
            <v>M3</v>
          </cell>
          <cell r="D2504">
            <v>463.47</v>
          </cell>
        </row>
        <row r="2505">
          <cell r="A2505">
            <v>99235</v>
          </cell>
          <cell r="B2505" t="str">
            <v>CONCRETAGEM DE EDIFICAÇÕES (PAREDES E LAJES) FEITAS COM SISTEMA DE FÔRMAS MANUSEÁVEIS, COM CONCRETO USINADO AUTOADENSÁVEL FCK 25 MPA - LANÇAMENTO E ACABAMENTO. AF_10/2021</v>
          </cell>
          <cell r="C2505" t="str">
            <v>M3</v>
          </cell>
          <cell r="D2505">
            <v>440.83</v>
          </cell>
        </row>
        <row r="2506">
          <cell r="A2506">
            <v>99431</v>
          </cell>
          <cell r="B2506" t="str">
            <v>CONCRETAGEM DE LAJES EM EDIFICAÇÕES UNIFAMILIARES FEITAS COM SISTEMA DE FÔRMAS MANUSEÁVEIS, COM CONCRETO USINADO BOMBEÁVEL FCK 25 MPA - LANÇAMENTO, ADENSAMENTO E ACABAMENTO (EXCLUSIVE BOMBA LANÇA). AF_10/2021</v>
          </cell>
          <cell r="C2506" t="str">
            <v>M3</v>
          </cell>
          <cell r="D2506">
            <v>459.12</v>
          </cell>
        </row>
        <row r="2507">
          <cell r="A2507">
            <v>99432</v>
          </cell>
          <cell r="B2507" t="str">
            <v>CONCRETAGEM DE PAREDES EM EDIFICAÇÕES UNIFAMILIARES FEITAS COM SISTEMA DE FÔRMAS MANUSEÁVEIS, COM CONCRETO USINADO BOMBEÁVEL FCK 25 MPA - LANÇAMENTO, ADENSAMENTO E ACABAMENTO (EXCLUSIVE BOMBA LANÇA). AF_10/2021</v>
          </cell>
          <cell r="C2507" t="str">
            <v>M3</v>
          </cell>
          <cell r="D2507">
            <v>445.49</v>
          </cell>
        </row>
        <row r="2508">
          <cell r="A2508">
            <v>99433</v>
          </cell>
          <cell r="B2508" t="str">
            <v>CONCRETAGEM DE PLATIBANDA EM EDIFICAÇÕES UNIFAMILIARES FEITAS COM SISTEMA DE FÔRMAS MANUSEÁVEIS, COM CONCRETO USINADO BOMBEÁVEL FCK 25 MPA, - LANÇAMENTO, ADENSAMENTO E ACABAMENTO (EXCLUSIVE BOMBA LANÇA). AF_10/2021</v>
          </cell>
          <cell r="C2508" t="str">
            <v>M3</v>
          </cell>
          <cell r="D2508">
            <v>486.52</v>
          </cell>
        </row>
        <row r="2509">
          <cell r="A2509">
            <v>99434</v>
          </cell>
          <cell r="B2509" t="str">
            <v>CONCRETAGEM DE LAJES EM EDIFICAÇÕES MULTIFAMILIARES FEITAS COM SISTEMA DE FÔRMAS MANUSEÁVEIS, COM CONCRETO USINADO BOMBEÁVEL FCK 25 MPA - LANÇAMENTO, ADENSAMENTO E ACABAMENTO (EXCLUSIVE BOMBA LANÇA). AF_10/2021</v>
          </cell>
          <cell r="C2509" t="str">
            <v>M3</v>
          </cell>
          <cell r="D2509">
            <v>463.02</v>
          </cell>
        </row>
        <row r="2510">
          <cell r="A2510">
            <v>99435</v>
          </cell>
          <cell r="B2510" t="str">
            <v>CONCRETAGEM DE PAREDES EM EDIFICAÇÕES MULTIFAMILIARES FEITAS COM SISTEMA DE FÔRMAS MANUSEÁVEIS, COM CONCRETO USINADO BOMBEÁVEL FCK 25 MPA - LANÇAMENTO, ADENSAMENTO E ACABAMENTO (EXCLUSIVE BOMBA LANÇA). AF_10/2021</v>
          </cell>
          <cell r="C2510" t="str">
            <v>M3</v>
          </cell>
          <cell r="D2510">
            <v>448.16</v>
          </cell>
        </row>
        <row r="2511">
          <cell r="A2511">
            <v>99436</v>
          </cell>
          <cell r="B2511" t="str">
            <v>CONCRETAGEM DE PLATIBANDA EM EDIFICAÇÕES MULTIFAMILIARES FEITAS COM SISTEMA DE FÔRMAS MANUSEÁVEIS, COM CONCRETO USINADO BOMBEÁVEL FCK 25 MPA - LANÇAMENTO, ADENSAMENTO E ACABAMENTO (EXCLUSIVE BOMBA LANÇA). AF_10/2021</v>
          </cell>
          <cell r="C2511" t="str">
            <v>M3</v>
          </cell>
          <cell r="D2511">
            <v>506.85</v>
          </cell>
        </row>
        <row r="2512">
          <cell r="A2512">
            <v>99437</v>
          </cell>
          <cell r="B2512" t="str">
            <v>CONCRETAGEM DE PLATIBANDA EM EDIFICAÇÕES UNIFAMILIARES FEITAS COM SISTEMA DE FÔRMAS MANUSEÁVEIS, COM CONCRETO USINADO AUTOADENSÁVEL FCK 25 MPA - LANÇAMENTO E ACABAMENTO. AF_10/2021</v>
          </cell>
          <cell r="C2512" t="str">
            <v>M3</v>
          </cell>
          <cell r="D2512">
            <v>468.4</v>
          </cell>
        </row>
        <row r="2513">
          <cell r="A2513">
            <v>99438</v>
          </cell>
          <cell r="B2513" t="str">
            <v>CONCRETAGEM DE PLATIBANDA EM EDIFICAÇÕES MULTIFAMILIARES FEITAS COM SISTEMA DE FÔRMAS MANUSEÁVEIS, COM CONCRETO USINADO AUTOADENSÁVEL FCK 25 MPA - LANÇAMENTO E ACABAMENTO. AF_10/2021</v>
          </cell>
          <cell r="C2513" t="str">
            <v>M3</v>
          </cell>
          <cell r="D2513">
            <v>474.01</v>
          </cell>
        </row>
        <row r="2514">
          <cell r="A2514">
            <v>99439</v>
          </cell>
          <cell r="B2514" t="str">
            <v>CONCRETAGEM DE EDIFICAÇÕES (PAREDES E LAJES) FEITAS COM SISTEMA DE FÔRMAS MANUSEÁVEIS, COM CONCRETO USINADO BOMBEÁVEL FCK 25 MPA - LANÇAMENTO, ADENSAMENTO E ACABAMENTO (EXCLUSIVE BOMBA LANÇA). AF_10/2021</v>
          </cell>
          <cell r="C2514" t="str">
            <v>M3</v>
          </cell>
          <cell r="D2514">
            <v>452.43</v>
          </cell>
        </row>
        <row r="2515">
          <cell r="A2515">
            <v>102473</v>
          </cell>
          <cell r="B2515" t="str">
            <v>CONCRETO MAGRO PARA LASTRO, TRAÇO 1:4,5:4,5 (EM MASSA SECA DE CIMENTO/ AREIA MÉDIA/ SEIXO ROLADO) - PREPARO MECÂNICO COM BETONEIRA 400 L. AF_05/2021</v>
          </cell>
          <cell r="C2515" t="str">
            <v>M3</v>
          </cell>
          <cell r="D2515">
            <v>313.27</v>
          </cell>
        </row>
        <row r="2516">
          <cell r="A2516">
            <v>102474</v>
          </cell>
          <cell r="B2516" t="str">
            <v>CONCRETO FCK = 15MPA, TRAÇO 1:3,4:3,4 (EM MASSA SECA DE CIMENTO/ AREIA MÉDIA/ SEIXO ROLADO) - PREPARO MECÂNICO COM BETONEIRA 400 L. AF_05/2021</v>
          </cell>
          <cell r="C2516" t="str">
            <v>M3</v>
          </cell>
          <cell r="D2516">
            <v>344.71</v>
          </cell>
        </row>
        <row r="2517">
          <cell r="A2517">
            <v>102475</v>
          </cell>
          <cell r="B2517" t="str">
            <v>CONCRETO FCK = 20MPA, TRAÇO 1:2,6:2,9 (EM MASSA SECA DE CIMENTO/ AREIA MÉDIA/ SEIXO ROLADO) - PREPARO MECÂNICO COM BETONEIRA 400 L. AF_05/2021</v>
          </cell>
          <cell r="C2517" t="str">
            <v>M3</v>
          </cell>
          <cell r="D2517">
            <v>379.53</v>
          </cell>
        </row>
        <row r="2518">
          <cell r="A2518">
            <v>102476</v>
          </cell>
          <cell r="B2518" t="str">
            <v>CONCRETO FCK = 25MPA, TRAÇO 1:2,2:2,5 (EM MASSA SECA DE CIMENTO/ AREIA MÉDIA/ SEIXO ROLADO) - PREPARO MECÂNICO COM BETONEIRA 400 L. AF_05/2021</v>
          </cell>
          <cell r="C2518" t="str">
            <v>M3</v>
          </cell>
          <cell r="D2518">
            <v>391.16</v>
          </cell>
        </row>
        <row r="2519">
          <cell r="A2519">
            <v>102477</v>
          </cell>
          <cell r="B2519" t="str">
            <v>CONCRETO FCK = 30MPA, TRAÇO 1:1,9:2,3 (EM MASSA SECA DE CIMENTO/ AREIA MÉDIA/ SEIXO ROLADO) - PREPARO MECÂNICO COM BETONEIRA 400 L. AF_05/2021</v>
          </cell>
          <cell r="C2519" t="str">
            <v>M3</v>
          </cell>
          <cell r="D2519">
            <v>418.86</v>
          </cell>
        </row>
        <row r="2520">
          <cell r="A2520">
            <v>102478</v>
          </cell>
          <cell r="B2520" t="str">
            <v>CONCRETO FCK = 40MPA, TRAÇO 1:1,4:1,8 (EM MASSA SECA DE CIMENTO/ AREIA MÉDIA/ SEIXO ROLADO) - PREPARO MECÂNICO COM BETONEIRA 400 L. AF_05/2021</v>
          </cell>
          <cell r="C2520" t="str">
            <v>M3</v>
          </cell>
          <cell r="D2520">
            <v>459.04</v>
          </cell>
        </row>
        <row r="2521">
          <cell r="A2521">
            <v>102479</v>
          </cell>
          <cell r="B2521" t="str">
            <v>CONCRETO MAGRO PARA LASTRO, TRAÇO 1:4,5:4,5 (EM MASSA SECA DE CIMENTO/ AREIA MÉDIA/ SEIXO ROLADO) - PREPARO MECÂNICO COM BETONEIRA 600 L. AF_05/2021</v>
          </cell>
          <cell r="C2521" t="str">
            <v>M3</v>
          </cell>
          <cell r="D2521">
            <v>308.67</v>
          </cell>
        </row>
        <row r="2522">
          <cell r="A2522">
            <v>102480</v>
          </cell>
          <cell r="B2522" t="str">
            <v>CONCRETO FCK = 15MPA, TRAÇO 1:3,4:3,4 (EM MASSA SECA DE CIMENTO/ AREIA MÉDIA/ SEIXO ROLADO) - PREPARO MECÂNICO COM BETONEIRA 600 L. AF_05/2021</v>
          </cell>
          <cell r="C2522" t="str">
            <v>M3</v>
          </cell>
          <cell r="D2522">
            <v>337.55</v>
          </cell>
        </row>
        <row r="2523">
          <cell r="A2523">
            <v>102481</v>
          </cell>
          <cell r="B2523" t="str">
            <v>CONCRETO FCK = 20MPA, TRAÇO 1:2,6:2,9 (EM MASSA SECA DE CIMENTO/ AREIA MÉDIA/ SEIXO ROLADO) - PREPARO MECÂNICO COM BETONEIRA 600 L. AF_05/2021</v>
          </cell>
          <cell r="C2523" t="str">
            <v>M3</v>
          </cell>
          <cell r="D2523">
            <v>365.28</v>
          </cell>
        </row>
        <row r="2524">
          <cell r="A2524">
            <v>102482</v>
          </cell>
          <cell r="B2524" t="str">
            <v>CONCRETO FCK = 25MPA, TRAÇO 1:2,2:2,5 (EM MASSA SECA DE CIMENTO/ AREIA MÉDIA/ SEIXO ROLADO) - PREPARO MECÂNICO COM BETONEIRA 600 L. AF_05/2021</v>
          </cell>
          <cell r="C2524" t="str">
            <v>M3</v>
          </cell>
          <cell r="D2524">
            <v>386.63</v>
          </cell>
        </row>
        <row r="2525">
          <cell r="A2525">
            <v>102483</v>
          </cell>
          <cell r="B2525" t="str">
            <v>CONCRETO FCK = 30MPA, TRAÇO 1:1,9:2,3 (EM MASSA SECA DE CIMENTO/ AREIA MÉDIA/ SEIXO ROLADO) - PREPARO MECÂNICO COM BETONEIRA 600 L. AF_05/2021</v>
          </cell>
          <cell r="C2525" t="str">
            <v>M3</v>
          </cell>
          <cell r="D2525">
            <v>409.44</v>
          </cell>
        </row>
        <row r="2526">
          <cell r="A2526">
            <v>102484</v>
          </cell>
          <cell r="B2526" t="str">
            <v>CONCRETO FCK = 40MPA, TRAÇO 1:1,4:1,8 (EM MASSA SECA DE CIMENTO/ AREIA MÉDIA/ SEIXO ROLADO) - PREPARO MECÂNICO COM BETONEIRA 600 L. AF_05/2021</v>
          </cell>
          <cell r="C2526" t="str">
            <v>M3</v>
          </cell>
          <cell r="D2526">
            <v>456.68</v>
          </cell>
        </row>
        <row r="2527">
          <cell r="A2527">
            <v>102485</v>
          </cell>
          <cell r="B2527" t="str">
            <v>CONCRETO MAGRO PARA LASTRO, TRAÇO 1:4,5:4,5 (EM MASSA SECA DE CIMENTO/ AREIA MÉDIA/ SEIXO ROLADO) - PREPARO MANUAL. AF_05/2021</v>
          </cell>
          <cell r="C2527" t="str">
            <v>M3</v>
          </cell>
          <cell r="D2527">
            <v>368.4</v>
          </cell>
        </row>
        <row r="2528">
          <cell r="A2528">
            <v>102486</v>
          </cell>
          <cell r="B2528" t="str">
            <v>CONCRETO FCK = 15MPA, TRAÇO 1:3,4:3,4 (EM MASSA SECA DE CIMENTO/ AREIA MÉDIA/ SEIXO ROLADO) - PREPARO MANUAL. AF_05/2021</v>
          </cell>
          <cell r="C2528" t="str">
            <v>M3</v>
          </cell>
          <cell r="D2528">
            <v>396.13</v>
          </cell>
        </row>
        <row r="2529">
          <cell r="A2529">
            <v>102487</v>
          </cell>
          <cell r="B2529" t="str">
            <v>CONCRETO CICLÓPICO FCK = 15MPA, 30% PEDRA DE MÃO EM VOLUME REAL, INCLUSIVE LANÇAMENTO. AF_05/2021</v>
          </cell>
          <cell r="C2529" t="str">
            <v>M3</v>
          </cell>
          <cell r="D2529">
            <v>470.41</v>
          </cell>
        </row>
        <row r="2530">
          <cell r="A2530">
            <v>103183</v>
          </cell>
          <cell r="B2530" t="str">
            <v>CONCRETAGEM DE ESCADAS EM EDIFICAÇÕES MULTIFAMILIARES FEITAS COM SISTEMA DE FÔRMAS MANUSEÁVEIS - CONCRETO USINADO BOMBEÁVEL, FCK 25 MPA - LANÇAMENTO, ADENSAMENTO E ACABAMENTO (EXCLUSIVE BOMBA LANÇA). AF_10/2021</v>
          </cell>
          <cell r="C2530" t="str">
            <v>M3</v>
          </cell>
          <cell r="D2530">
            <v>490.84</v>
          </cell>
        </row>
        <row r="2531">
          <cell r="A2531">
            <v>103184</v>
          </cell>
          <cell r="B2531" t="str">
            <v>CONCRETAGEM DE ESCADAS EM EDIFICAÇÕES MULTIFAMILIARES FEITAS COM SISTEMA DE FÔRMAS MANUSEÁVEIS - CONCRETO USINADO AUTOADENSÁVEL, FCK 25 MPA - LANÇAMENTO, ADENSAMENTO E ACABAMENTO. AF_10/2021</v>
          </cell>
          <cell r="C2531" t="str">
            <v>M3</v>
          </cell>
          <cell r="D2531">
            <v>452.15</v>
          </cell>
        </row>
        <row r="2532">
          <cell r="A2532">
            <v>101963</v>
          </cell>
          <cell r="B2532" t="str">
            <v>LAJE PRÉ-MOLDADA UNIDIRECIONAL, BIAPOIADA, PARA PISO, ENCHIMENTO EM CERÂMICA, VIGOTA CONVENCIONAL, ALTURA TOTAL DA LAJE (ENCHIMENTO+CAPA) = (8+4). AF_11/2020</v>
          </cell>
          <cell r="C2532" t="str">
            <v>M2</v>
          </cell>
          <cell r="D2532">
            <v>170.14</v>
          </cell>
        </row>
        <row r="2533">
          <cell r="A2533">
            <v>101964</v>
          </cell>
          <cell r="B2533" t="str">
            <v>LAJE PRÉ-MOLDADA UNIDIRECIONAL, BIAPOIADA, PARA FORRO, ENCHIMENTO EM CERÂMICA, VIGOTA CONVENCIONAL, ALTURA TOTAL DA LAJE (ENCHIMENTO+CAPA) = (8+3). AF_11/2020</v>
          </cell>
          <cell r="C2533" t="str">
            <v>M2</v>
          </cell>
          <cell r="D2533">
            <v>159.71</v>
          </cell>
        </row>
        <row r="2534">
          <cell r="A2534">
            <v>101165</v>
          </cell>
          <cell r="B2534" t="str">
            <v>ALVENARIA DE EMBASAMENTO COM BLOCO ESTRUTURAL DE CONCRETO, DE 14X19X29CM E ARGAMASSA DE ASSENTAMENTO COM PREPARO EM BETONEIRA. AF_05/2020</v>
          </cell>
          <cell r="C2534" t="str">
            <v>M3</v>
          </cell>
          <cell r="D2534">
            <v>756.12</v>
          </cell>
        </row>
        <row r="2535">
          <cell r="A2535">
            <v>101166</v>
          </cell>
          <cell r="B2535" t="str">
            <v>ALVENARIA DE EMBASAMENTO COM BLOCO ESTRUTURAL DE CERÂMICA, DE 14X19X29CM E ARGAMASSA DE ASSENTAMENTO COM PREPARO EM BETONEIRA. AF_05/2020</v>
          </cell>
          <cell r="C2535" t="str">
            <v>M3</v>
          </cell>
          <cell r="D2535">
            <v>606.35</v>
          </cell>
        </row>
        <row r="2536">
          <cell r="A2536">
            <v>98575</v>
          </cell>
          <cell r="B2536" t="str">
            <v>TRATAMENTO DE JUNTA DE DILATAÇÃO, COM TARUGO DE POLIETILENO E SELANTE PU, INCLUSO PREENCHIMENTO COM ESPUMA EXPANSIVA PU. AF_06/2018</v>
          </cell>
          <cell r="C2536" t="str">
            <v>M</v>
          </cell>
          <cell r="D2536">
            <v>96.55</v>
          </cell>
        </row>
        <row r="2537">
          <cell r="A2537">
            <v>98576</v>
          </cell>
          <cell r="B2537" t="str">
            <v>TRATAMENTO DE JUNTA DE DILATAÇÃO COM MANTA ASFÁLTICA ADERIDA COM MAÇARICO. AF_06/2018</v>
          </cell>
          <cell r="C2537" t="str">
            <v>M</v>
          </cell>
          <cell r="D2537">
            <v>20.03</v>
          </cell>
        </row>
        <row r="2538">
          <cell r="A2538">
            <v>98577</v>
          </cell>
          <cell r="B2538" t="str">
            <v>TRATAMENTO DE JUNTA SERRADA, COM TARUGO DE POLIETILENO E SELANTE À BASE DE SILICONE. AF_06/2018</v>
          </cell>
          <cell r="C2538" t="str">
            <v>M</v>
          </cell>
          <cell r="D2538">
            <v>43.26</v>
          </cell>
        </row>
        <row r="2539">
          <cell r="A2539">
            <v>93182</v>
          </cell>
          <cell r="B2539" t="str">
            <v>VERGA PRÉ-MOLDADA PARA JANELAS COM ATÉ 1,5 M DE VÃO. AF_03/2016</v>
          </cell>
          <cell r="C2539" t="str">
            <v>M</v>
          </cell>
          <cell r="D2539">
            <v>47.75</v>
          </cell>
        </row>
        <row r="2540">
          <cell r="A2540">
            <v>93183</v>
          </cell>
          <cell r="B2540" t="str">
            <v>VERGA PRÉ-MOLDADA PARA JANELAS COM MAIS DE 1,5 M DE VÃO. AF_03/2016</v>
          </cell>
          <cell r="C2540" t="str">
            <v>M</v>
          </cell>
          <cell r="D2540">
            <v>61.12</v>
          </cell>
        </row>
        <row r="2541">
          <cell r="A2541">
            <v>93184</v>
          </cell>
          <cell r="B2541" t="str">
            <v>VERGA PRÉ-MOLDADA PARA PORTAS COM ATÉ 1,5 M DE VÃO. AF_03/2016</v>
          </cell>
          <cell r="C2541" t="str">
            <v>M</v>
          </cell>
          <cell r="D2541">
            <v>35.42</v>
          </cell>
        </row>
        <row r="2542">
          <cell r="A2542">
            <v>93185</v>
          </cell>
          <cell r="B2542" t="str">
            <v>VERGA PRÉ-MOLDADA PARA PORTAS COM MAIS DE 1,5 M DE VÃO. AF_03/2016</v>
          </cell>
          <cell r="C2542" t="str">
            <v>M</v>
          </cell>
          <cell r="D2542">
            <v>60.19</v>
          </cell>
        </row>
        <row r="2543">
          <cell r="A2543">
            <v>93186</v>
          </cell>
          <cell r="B2543" t="str">
            <v>VERGA MOLDADA IN LOCO EM CONCRETO PARA JANELAS COM ATÉ 1,5 M DE VÃO. AF_03/2016</v>
          </cell>
          <cell r="C2543" t="str">
            <v>M</v>
          </cell>
          <cell r="D2543">
            <v>89.65</v>
          </cell>
        </row>
        <row r="2544">
          <cell r="A2544">
            <v>93187</v>
          </cell>
          <cell r="B2544" t="str">
            <v>VERGA MOLDADA IN LOCO EM CONCRETO PARA JANELAS COM MAIS DE 1,5 M DE VÃO. AF_03/2016</v>
          </cell>
          <cell r="C2544" t="str">
            <v>M</v>
          </cell>
          <cell r="D2544">
            <v>102.49</v>
          </cell>
        </row>
        <row r="2545">
          <cell r="A2545">
            <v>93188</v>
          </cell>
          <cell r="B2545" t="str">
            <v>VERGA MOLDADA IN LOCO EM CONCRETO PARA PORTAS COM ATÉ 1,5 M DE VÃO. AF_03/2016</v>
          </cell>
          <cell r="C2545" t="str">
            <v>M</v>
          </cell>
          <cell r="D2545">
            <v>83.85</v>
          </cell>
        </row>
        <row r="2546">
          <cell r="A2546">
            <v>93189</v>
          </cell>
          <cell r="B2546" t="str">
            <v>VERGA MOLDADA IN LOCO EM CONCRETO PARA PORTAS COM MAIS DE 1,5 M DE VÃO. AF_03/2016</v>
          </cell>
          <cell r="C2546" t="str">
            <v>M</v>
          </cell>
          <cell r="D2546">
            <v>103.39</v>
          </cell>
        </row>
        <row r="2547">
          <cell r="A2547">
            <v>93190</v>
          </cell>
          <cell r="B2547" t="str">
            <v>VERGA MOLDADA IN LOCO COM UTILIZAÇÃO DE BLOCOS CANALETA PARA JANELAS COM ATÉ 1,5 M DE VÃO. AF_03/2016</v>
          </cell>
          <cell r="C2547" t="str">
            <v>M</v>
          </cell>
          <cell r="D2547">
            <v>40.74</v>
          </cell>
        </row>
        <row r="2548">
          <cell r="A2548">
            <v>93191</v>
          </cell>
          <cell r="B2548" t="str">
            <v>VERGA MOLDADA IN LOCO COM UTILIZAÇÃO DE BLOCOS CANALETA PARA JANELAS COM MAIS DE 1,5 M DE VÃO. AF_03/2016</v>
          </cell>
          <cell r="C2548" t="str">
            <v>M</v>
          </cell>
          <cell r="D2548">
            <v>43.04</v>
          </cell>
        </row>
        <row r="2549">
          <cell r="A2549">
            <v>93192</v>
          </cell>
          <cell r="B2549" t="str">
            <v>VERGA MOLDADA IN LOCO COM UTILIZAÇÃO DE BLOCOS CANALETA PARA PORTAS COM ATÉ 1,5 M DE VÃO. AF_03/2016</v>
          </cell>
          <cell r="C2549" t="str">
            <v>M</v>
          </cell>
          <cell r="D2549">
            <v>45.52</v>
          </cell>
        </row>
        <row r="2550">
          <cell r="A2550">
            <v>93193</v>
          </cell>
          <cell r="B2550" t="str">
            <v>VERGA MOLDADA IN LOCO COM UTILIZAÇÃO DE BLOCOS CANALETA PARA PORTAS COM MAIS DE 1,5 M DE VÃO. AF_03/2016</v>
          </cell>
          <cell r="C2550" t="str">
            <v>M</v>
          </cell>
          <cell r="D2550">
            <v>44.08</v>
          </cell>
        </row>
        <row r="2551">
          <cell r="A2551">
            <v>93194</v>
          </cell>
          <cell r="B2551" t="str">
            <v>CONTRAVERGA PRÉ-MOLDADA PARA VÃOS DE ATÉ 1,5 M DE COMPRIMENTO. AF_03/2016</v>
          </cell>
          <cell r="C2551" t="str">
            <v>M</v>
          </cell>
          <cell r="D2551">
            <v>46.72</v>
          </cell>
        </row>
        <row r="2552">
          <cell r="A2552">
            <v>93195</v>
          </cell>
          <cell r="B2552" t="str">
            <v>CONTRAVERGA PRÉ-MOLDADA PARA VÃOS DE MAIS DE 1,5 M DE COMPRIMENTO. AF_03/2016</v>
          </cell>
          <cell r="C2552" t="str">
            <v>M</v>
          </cell>
          <cell r="D2552">
            <v>56.67</v>
          </cell>
        </row>
        <row r="2553">
          <cell r="A2553">
            <v>93196</v>
          </cell>
          <cell r="B2553" t="str">
            <v>CONTRAVERGA MOLDADA IN LOCO EM CONCRETO PARA VÃOS DE ATÉ 1,5 M DE COMPRIMENTO. AF_03/2016</v>
          </cell>
          <cell r="C2553" t="str">
            <v>M</v>
          </cell>
          <cell r="D2553">
            <v>86.87</v>
          </cell>
        </row>
        <row r="2554">
          <cell r="A2554">
            <v>93197</v>
          </cell>
          <cell r="B2554" t="str">
            <v>CONTRAVERGA MOLDADA IN LOCO EM CONCRETO PARA VÃOS DE MAIS DE 1,5 M DE COMPRIMENTO. AF_03/2016</v>
          </cell>
          <cell r="C2554" t="str">
            <v>M</v>
          </cell>
          <cell r="D2554">
            <v>96.99</v>
          </cell>
        </row>
        <row r="2555">
          <cell r="A2555">
            <v>93198</v>
          </cell>
          <cell r="B2555" t="str">
            <v>CONTRAVERGA MOLDADA IN LOCO COM UTILIZAÇÃO DE BLOCOS CANALETA PARA VÃOS DE ATÉ 1,5 M DE COMPRIMENTO. AF_03/2016</v>
          </cell>
          <cell r="C2555" t="str">
            <v>M</v>
          </cell>
          <cell r="D2555">
            <v>34.479999999999997</v>
          </cell>
        </row>
        <row r="2556">
          <cell r="A2556">
            <v>93199</v>
          </cell>
          <cell r="B2556" t="str">
            <v>CONTRAVERGA MOLDADA IN LOCO COM UTILIZAÇÃO DE BLOCOS CANALETA PARA VÃOS DE MAIS DE 1,5 M DE COMPRIMENTO. AF_03/2016</v>
          </cell>
          <cell r="C2556" t="str">
            <v>M</v>
          </cell>
          <cell r="D2556">
            <v>33.93</v>
          </cell>
        </row>
        <row r="2557">
          <cell r="A2557">
            <v>93200</v>
          </cell>
          <cell r="B2557" t="str">
            <v>FIXAÇÃO (ENCUNHAMENTO) DE ALVENARIA DE VEDAÇÃO COM ARGAMASSA APLICADA COM BISNAGA. AF_03/2016</v>
          </cell>
          <cell r="C2557" t="str">
            <v>M</v>
          </cell>
          <cell r="D2557">
            <v>2.54</v>
          </cell>
        </row>
        <row r="2558">
          <cell r="A2558">
            <v>93201</v>
          </cell>
          <cell r="B2558" t="str">
            <v>FIXAÇÃO (ENCUNHAMENTO) DE ALVENARIA DE VEDAÇÃO COM ARGAMASSA APLICADA COM COLHER. AF_03/2016</v>
          </cell>
          <cell r="C2558" t="str">
            <v>M</v>
          </cell>
          <cell r="D2558">
            <v>5.57</v>
          </cell>
        </row>
        <row r="2559">
          <cell r="A2559">
            <v>93202</v>
          </cell>
          <cell r="B2559" t="str">
            <v>FIXAÇÃO (ENCUNHAMENTO) DE ALVENARIA DE VEDAÇÃO COM TIJOLO MACIÇO. AF_03/2016</v>
          </cell>
          <cell r="C2559" t="str">
            <v>M</v>
          </cell>
          <cell r="D2559">
            <v>24.47</v>
          </cell>
        </row>
        <row r="2560">
          <cell r="A2560">
            <v>93203</v>
          </cell>
          <cell r="B2560" t="str">
            <v>FIXAÇÃO (ENCUNHAMENTO) DE ALVENARIA DE VEDAÇÃO COM ESPUMA DE POLIURETANO EXPANSIVA. AF_03/2016</v>
          </cell>
          <cell r="C2560" t="str">
            <v>M</v>
          </cell>
          <cell r="D2560">
            <v>14.48</v>
          </cell>
        </row>
        <row r="2561">
          <cell r="A2561">
            <v>93204</v>
          </cell>
          <cell r="B2561" t="str">
            <v>CINTA DE AMARRAÇÃO DE ALVENARIA MOLDADA IN LOCO EM CONCRETO. AF_03/2016</v>
          </cell>
          <cell r="C2561" t="str">
            <v>M</v>
          </cell>
          <cell r="D2561">
            <v>63.37</v>
          </cell>
        </row>
        <row r="2562">
          <cell r="A2562">
            <v>93205</v>
          </cell>
          <cell r="B2562" t="str">
            <v>CINTA DE AMARRAÇÃO DE ALVENARIA MOLDADA IN LOCO COM UTILIZAÇÃO DE BLOCOS CANALETA. AF_03/2016</v>
          </cell>
          <cell r="C2562" t="str">
            <v>M</v>
          </cell>
          <cell r="D2562">
            <v>34.369999999999997</v>
          </cell>
        </row>
        <row r="2563">
          <cell r="A2563">
            <v>95952</v>
          </cell>
          <cell r="B2563" t="str">
            <v>(COMPOSIÇÃO REPRESENTATIVA) EXECUÇÃO DE ESTRUTURAS DE CONCRETO ARMADO CONVENCIONAL, PARA EDIFICAÇÃO HABITACIONAL MULTIFAMILIAR (PRÉDIO), FCK = 25 MPA. AF_01/2017</v>
          </cell>
          <cell r="C2563" t="str">
            <v>M3</v>
          </cell>
          <cell r="D2563">
            <v>2116.23</v>
          </cell>
        </row>
        <row r="2564">
          <cell r="A2564">
            <v>95953</v>
          </cell>
          <cell r="B2564" t="str">
            <v>(COMPOSIÇÃO REPRESENTATIVA) EXECUÇÃO DE ESTRUTURAS DE CONCRETO ARMADO, PARA EDIFICAÇÃO HABITACIONAL UNIFAMILIAR COM DOIS PAVIMENTOS (CASA ISOLADA), FCK = 25 MPA. AF_01/2017</v>
          </cell>
          <cell r="C2564" t="str">
            <v>M3</v>
          </cell>
          <cell r="D2564">
            <v>3533.69</v>
          </cell>
        </row>
        <row r="2565">
          <cell r="A2565">
            <v>95954</v>
          </cell>
          <cell r="B2565" t="str">
            <v>(COMPOSIÇÃO REPRESENTATIVA) EXECUÇÃO DE ESTRUTURAS DE CONCRETO ARMADO, PARA EDIFICAÇÃO HABITACIONAL UNIFAMILIAR COM DOIS PAVIMENTOS (CASA EM EMPREENDIMENTOS), FCK = 25 MPA. AF_01/2017</v>
          </cell>
          <cell r="C2565" t="str">
            <v>M3</v>
          </cell>
          <cell r="D2565">
            <v>2485.11</v>
          </cell>
        </row>
        <row r="2566">
          <cell r="A2566">
            <v>95955</v>
          </cell>
          <cell r="B2566" t="str">
            <v>(COMPOSIÇÃO REPRESENTATIVA) EXECUÇÃO DE ESTRUTURAS DE CONCRETO ARMADO, PARA EDIFICAÇÃO HABITACIONAL UNIFAMILIAR TÉRREA (CASA ISOLADA), FCK = 25 MPA. AF_01/2017</v>
          </cell>
          <cell r="C2566" t="str">
            <v>M3</v>
          </cell>
          <cell r="D2566">
            <v>3124.26</v>
          </cell>
        </row>
        <row r="2567">
          <cell r="A2567">
            <v>95956</v>
          </cell>
          <cell r="B2567" t="str">
            <v>(COMPOSIÇÃO REPRESENTATIVA) EXECUÇÃO DE ESTRUTURAS DE CONCRETO ARMADO, PARA EDIFICAÇÃO HABITACIONAL UNIFAMILIAR TÉRREA (CASA EM EMPREENDIMENTOS), FCK = 25 MPA. AF_01/2017</v>
          </cell>
          <cell r="C2567" t="str">
            <v>M3</v>
          </cell>
          <cell r="D2567">
            <v>2426.0100000000002</v>
          </cell>
        </row>
        <row r="2568">
          <cell r="A2568">
            <v>95957</v>
          </cell>
          <cell r="B2568" t="str">
            <v>(COMPOSIÇÃO REPRESENTATIVA) EXECUÇÃO DE ESTRUTURAS DE CONCRETO ARMADO, PARA EDIFICAÇÃO INSTITUCIONAL TÉRREA, FCK = 25 MPA. AF_01/2017</v>
          </cell>
          <cell r="C2568" t="str">
            <v>M3</v>
          </cell>
          <cell r="D2568">
            <v>3172.67</v>
          </cell>
        </row>
        <row r="2569">
          <cell r="A2569">
            <v>95969</v>
          </cell>
          <cell r="B2569" t="str">
            <v>(COMPOSIÇÃO REPRESENTATIVA) EXECUÇÃO DE ESCADA EM CONCRETO ARMADO, MOLDADA IN LOCO, FCK = 25 MPA. AF_02/2017</v>
          </cell>
          <cell r="C2569" t="str">
            <v>M3</v>
          </cell>
          <cell r="D2569">
            <v>3019.59</v>
          </cell>
        </row>
        <row r="2570">
          <cell r="A2570">
            <v>97733</v>
          </cell>
          <cell r="B2570" t="str">
            <v>PEÇA RETANGULAR PRÉ-MOLDADA, VOLUME DE CONCRETO DE ATÉ 10 LITROS, TAXA DE AÇO APROXIMADA DE 30KG/M³. AF_01/2018</v>
          </cell>
          <cell r="C2570" t="str">
            <v>M3</v>
          </cell>
          <cell r="D2570">
            <v>3188.51</v>
          </cell>
        </row>
        <row r="2571">
          <cell r="A2571">
            <v>97734</v>
          </cell>
          <cell r="B2571" t="str">
            <v>PEÇA RETANGULAR PRÉ-MOLDADA, VOLUME DE CONCRETO DE 10 A 30 LITROS, TAXA DE AÇO APROXIMADA DE 30KG/M³. AF_01/2018</v>
          </cell>
          <cell r="C2571" t="str">
            <v>M3</v>
          </cell>
          <cell r="D2571">
            <v>2734.24</v>
          </cell>
        </row>
        <row r="2572">
          <cell r="A2572">
            <v>97735</v>
          </cell>
          <cell r="B2572" t="str">
            <v>PEÇA RETANGULAR PRÉ-MOLDADA, VOLUME DE CONCRETO DE 30 A 100 LITROS, TAXA DE AÇO APROXIMADA DE 30KG/M³. AF_01/2018</v>
          </cell>
          <cell r="C2572" t="str">
            <v>M3</v>
          </cell>
          <cell r="D2572">
            <v>2257.0700000000002</v>
          </cell>
        </row>
        <row r="2573">
          <cell r="A2573">
            <v>97736</v>
          </cell>
          <cell r="B2573" t="str">
            <v>PEÇA RETANGULAR PRÉ-MOLDADA, VOLUME DE CONCRETO ACIMA DE 100 LITROS, TAXA DE AÇO APROXIMADA DE 30KG/M³. AF_01/2018</v>
          </cell>
          <cell r="C2573" t="str">
            <v>M3</v>
          </cell>
          <cell r="D2573">
            <v>1416.05</v>
          </cell>
        </row>
        <row r="2574">
          <cell r="A2574">
            <v>97737</v>
          </cell>
          <cell r="B2574" t="str">
            <v>PEÇA RETANGULAR PRÉ-MOLDADA, VOLUME DE CONCRETO DE 30 A 70 LITROS , TAXA DE AÇO APROXIMADA DE 70KG/M³. AF_01/2018</v>
          </cell>
          <cell r="C2574" t="str">
            <v>M3</v>
          </cell>
          <cell r="D2574">
            <v>3239.17</v>
          </cell>
        </row>
        <row r="2575">
          <cell r="A2575">
            <v>97738</v>
          </cell>
          <cell r="B2575" t="str">
            <v>PEÇA CIRCULAR PRÉ-MOLDADA, VOLUME DE CONCRETO DE 10 A 30 LITROS, TAXA DE FIBRA DE POLIPROPILENO APROXIMADA DE 6 KG/M³. AF_01/2018_P</v>
          </cell>
          <cell r="C2575" t="str">
            <v>M3</v>
          </cell>
          <cell r="D2575">
            <v>4747</v>
          </cell>
        </row>
        <row r="2576">
          <cell r="A2576">
            <v>97739</v>
          </cell>
          <cell r="B2576" t="str">
            <v>PEÇA CIRCULAR PRÉ-MOLDADA, VOLUME DE CONCRETO DE 30 A 100 LITROS, TAXA DE AÇO APROXIMADA DE 30KG/M³. AF_01/2018</v>
          </cell>
          <cell r="C2576" t="str">
            <v>M3</v>
          </cell>
          <cell r="D2576">
            <v>2675.43</v>
          </cell>
        </row>
        <row r="2577">
          <cell r="A2577">
            <v>97740</v>
          </cell>
          <cell r="B2577" t="str">
            <v>PEÇA CIRCULAR PRÉ-MOLDADA, VOLUME DE CONCRETO ACIMA DE 100 LITROS, TAXA DE AÇO APROXIMADA DE 30KG/M³. AF_01/2018</v>
          </cell>
          <cell r="C2577" t="str">
            <v>M3</v>
          </cell>
          <cell r="D2577">
            <v>1968.86</v>
          </cell>
        </row>
        <row r="2578">
          <cell r="A2578">
            <v>98615</v>
          </cell>
          <cell r="B2578" t="str">
            <v>CONTENÇÃO EM CORTINA COM ESTACAS ESPAÇADAS COM 30 CM DE DIÂMETRO E PROFUNDIDADE MENOR OU IGUAL A 10 M. AF_06/2018</v>
          </cell>
          <cell r="C2578" t="str">
            <v>M2</v>
          </cell>
          <cell r="D2578">
            <v>110.75</v>
          </cell>
        </row>
        <row r="2579">
          <cell r="A2579">
            <v>98616</v>
          </cell>
          <cell r="B2579" t="str">
            <v>CONTENÇÃO EM CORTINA COM ESTACAS ESPAÇADAS COM 30 CM DE DIÂMETRO E PROFUNDIDADE MAIOR QUE 10 M E MENOR OU IGUAL A 15 M. AF_06/2018</v>
          </cell>
          <cell r="C2579" t="str">
            <v>M2</v>
          </cell>
          <cell r="D2579">
            <v>84.46</v>
          </cell>
        </row>
        <row r="2580">
          <cell r="A2580">
            <v>98617</v>
          </cell>
          <cell r="B2580" t="str">
            <v>CONTENÇÃO EM CORTINA COM ESTACAS ESPAÇADAS COM 30 CM DE DIÂMETRO E PROFUNDIDADE MAIOR QUE 15 M. AF_06/2018</v>
          </cell>
          <cell r="C2580" t="str">
            <v>M2</v>
          </cell>
          <cell r="D2580">
            <v>77.19</v>
          </cell>
        </row>
        <row r="2581">
          <cell r="A2581">
            <v>98618</v>
          </cell>
          <cell r="B2581" t="str">
            <v>CONTENÇÃO EM CORTINA COM ESTACAS ESPAÇADAS COM 40 CM DE DIÂMETRO E PROFUNDIDADE MENOR OU IGUAL A 10 M. AF_06/2018</v>
          </cell>
          <cell r="C2581" t="str">
            <v>M2</v>
          </cell>
          <cell r="D2581">
            <v>106.43</v>
          </cell>
        </row>
        <row r="2582">
          <cell r="A2582">
            <v>98619</v>
          </cell>
          <cell r="B2582" t="str">
            <v>CONTENÇÃO EM CORTINA COM ESTACAS ESPAÇADAS COM 40 CM DE DIÂMETRO E PROFUNDIDADE MAIOR QUE 10 M E MENOR OU IGUAL A 15 M. AF_06/2018</v>
          </cell>
          <cell r="C2582" t="str">
            <v>M2</v>
          </cell>
          <cell r="D2582">
            <v>95.45</v>
          </cell>
        </row>
        <row r="2583">
          <cell r="A2583">
            <v>98620</v>
          </cell>
          <cell r="B2583" t="str">
            <v>CONTENÇÃO EM CORTINA COM ESTACAS ESPAÇADAS COM 40 CM DE DIÂMETRO E PROFUNDIDADE MAIOR QUE 15 M. AF_06/2018</v>
          </cell>
          <cell r="C2583" t="str">
            <v>M2</v>
          </cell>
          <cell r="D2583">
            <v>89.91</v>
          </cell>
        </row>
        <row r="2584">
          <cell r="A2584">
            <v>98621</v>
          </cell>
          <cell r="B2584" t="str">
            <v>CONTENÇÃO EM CORTINA COM ESTACAS ESPAÇADAS COM 50 CM DE DIÂMETRO E PROFUNDIDADE MENOR OU IGUAL A 10 M. AF_06/2018</v>
          </cell>
          <cell r="C2584" t="str">
            <v>M2</v>
          </cell>
          <cell r="D2584">
            <v>118.82</v>
          </cell>
        </row>
        <row r="2585">
          <cell r="A2585">
            <v>98622</v>
          </cell>
          <cell r="B2585" t="str">
            <v>CONTENÇÃO EM CORTINA COM ESTACAS ESPAÇADAS COM 50 CM DE DIÂMETRO E PROFUNDIDADE MAIOR QUE 10 M E MENOR OU IGUAL A 15 M. AF_06/2018</v>
          </cell>
          <cell r="C2585" t="str">
            <v>M2</v>
          </cell>
          <cell r="D2585">
            <v>110.01</v>
          </cell>
        </row>
        <row r="2586">
          <cell r="A2586">
            <v>98623</v>
          </cell>
          <cell r="B2586" t="str">
            <v>CONTENÇÃO EM CORTINA COM ESTACAS ESPAÇADAS COM 50 CM DE DIÂMETRO E PROFUNDIDADE MAIOR QUE 15 M. AF_06/2018</v>
          </cell>
          <cell r="C2586" t="str">
            <v>M2</v>
          </cell>
          <cell r="D2586">
            <v>105.53</v>
          </cell>
        </row>
        <row r="2587">
          <cell r="A2587">
            <v>98624</v>
          </cell>
          <cell r="B2587" t="str">
            <v>CONTENÇÃO EM CORTINA COM ESTACAS ESPAÇADAS COM 60 CM DE DIÂMETRO E PROFUNDIDADE MENOR OU IGUAL A 10 M. AF_06/2018</v>
          </cell>
          <cell r="C2587" t="str">
            <v>M2</v>
          </cell>
          <cell r="D2587">
            <v>132.72</v>
          </cell>
        </row>
        <row r="2588">
          <cell r="A2588">
            <v>98625</v>
          </cell>
          <cell r="B2588" t="str">
            <v>CONTENÇÃO EM CORTINA COM ESTACAS ESPAÇADAS COM 60 CM DE DIÂMETRO E PROFUNDIDADE MAIOR QUE 10 M E MENOR OU IGUAL A 15 M. AF_06/2018</v>
          </cell>
          <cell r="C2588" t="str">
            <v>M2</v>
          </cell>
          <cell r="D2588">
            <v>125.27</v>
          </cell>
        </row>
        <row r="2589">
          <cell r="A2589">
            <v>98626</v>
          </cell>
          <cell r="B2589" t="str">
            <v>CONTENÇÃO EM CORTINA COM ESTACAS ESPAÇADAS COM 60 CM DE DIÂMETRO E PROFUNDIDADE MAIOR QUE 15 M. AF_06/2018</v>
          </cell>
          <cell r="C2589" t="str">
            <v>M2</v>
          </cell>
          <cell r="D2589">
            <v>121.47</v>
          </cell>
        </row>
        <row r="2590">
          <cell r="A2590">
            <v>98655</v>
          </cell>
          <cell r="B2590" t="str">
            <v>EXECUÇÃO DE MURETA GUIA PARA CONTENÇÃO/ FUNDAÇÃO COM 30 CM DE ESPESSURA. AF_06/2018</v>
          </cell>
          <cell r="C2590" t="str">
            <v>M</v>
          </cell>
          <cell r="D2590">
            <v>612.39</v>
          </cell>
        </row>
        <row r="2591">
          <cell r="A2591">
            <v>98656</v>
          </cell>
          <cell r="B2591" t="str">
            <v>EXECUÇÃO DE MURETA GUIA PARA CONTENÇÃO/ FUNDAÇÃO COM 40 CM DE ESPESSURA. AF_06/2018</v>
          </cell>
          <cell r="C2591" t="str">
            <v>M</v>
          </cell>
          <cell r="D2591">
            <v>621.53</v>
          </cell>
        </row>
        <row r="2592">
          <cell r="A2592">
            <v>98657</v>
          </cell>
          <cell r="B2592" t="str">
            <v>EXECUÇÃO DE MURETA GUIA PARA CONTENÇÃO/ FUNDAÇÃO COM 50 CM DE ESPESSURA. AF_06/2018</v>
          </cell>
          <cell r="C2592" t="str">
            <v>M</v>
          </cell>
          <cell r="D2592">
            <v>630.67999999999995</v>
          </cell>
        </row>
        <row r="2593">
          <cell r="A2593">
            <v>98658</v>
          </cell>
          <cell r="B2593" t="str">
            <v>EXECUÇÃO DE MURETA GUIA PARA CONTENÇÃO/ FUNDAÇÃO COM 60 CM DE ESPESSURA. AF_06/2018</v>
          </cell>
          <cell r="C2593" t="str">
            <v>M</v>
          </cell>
          <cell r="D2593">
            <v>639.80999999999995</v>
          </cell>
        </row>
        <row r="2594">
          <cell r="A2594">
            <v>98659</v>
          </cell>
          <cell r="B2594" t="str">
            <v>EXECUÇÃO DE MURETA GUIA PARA CONTENÇÃO/ FUNDAÇÃO COM 80 CM DE ESPESSURA. AF_06/2018</v>
          </cell>
          <cell r="C2594" t="str">
            <v>M</v>
          </cell>
          <cell r="D2594">
            <v>658.1</v>
          </cell>
        </row>
        <row r="2595">
          <cell r="A2595">
            <v>98746</v>
          </cell>
          <cell r="B2595" t="str">
            <v>SOLDA DE TOPO EM CHAPA/PERFIL/TUBO DE AÇO CHANFRADO, ESPESSURA=1/4''. AF_06/2018</v>
          </cell>
          <cell r="C2595" t="str">
            <v>M</v>
          </cell>
          <cell r="D2595">
            <v>64.459999999999994</v>
          </cell>
        </row>
        <row r="2596">
          <cell r="A2596">
            <v>98749</v>
          </cell>
          <cell r="B2596" t="str">
            <v>SOLDA DE TOPO EM CHAPA/PERFIL/TUBO DE AÇO CHANFRADO, ESPESSURA=5/16''. AF_06/2018</v>
          </cell>
          <cell r="C2596" t="str">
            <v>M</v>
          </cell>
          <cell r="D2596">
            <v>77.260000000000005</v>
          </cell>
        </row>
        <row r="2597">
          <cell r="A2597">
            <v>98750</v>
          </cell>
          <cell r="B2597" t="str">
            <v>SOLDA DE TOPO EM CHAPA/PERFIL/TUBO DE AÇO CHANFRADO, ESPESSURA=3/8''. AF_06/2018</v>
          </cell>
          <cell r="C2597" t="str">
            <v>M</v>
          </cell>
          <cell r="D2597">
            <v>92.76</v>
          </cell>
        </row>
        <row r="2598">
          <cell r="A2598">
            <v>98751</v>
          </cell>
          <cell r="B2598" t="str">
            <v>SOLDA DE TOPO EM CHAPA/PERFIL/TUBO DE AÇO CHANFRADO, ESPESSURA=1/2''. AF_06/2018</v>
          </cell>
          <cell r="C2598" t="str">
            <v>M</v>
          </cell>
          <cell r="D2598">
            <v>133.25</v>
          </cell>
        </row>
        <row r="2599">
          <cell r="A2599">
            <v>98752</v>
          </cell>
          <cell r="B2599" t="str">
            <v>SOLDA DE TOPO EM CHAPA/PERFIL/TUBO DE AÇO CHANFRADO, ESPESSURA=5/8''. AF_06/2018</v>
          </cell>
          <cell r="C2599" t="str">
            <v>M</v>
          </cell>
          <cell r="D2599">
            <v>182.04</v>
          </cell>
        </row>
        <row r="2600">
          <cell r="A2600">
            <v>98753</v>
          </cell>
          <cell r="B2600" t="str">
            <v>SOLDA DE TOPO EM CHAPA/PERFIL/TUBO DE AÇO CHANFRADO, ESPESSURA=3/4''. AF_06/2018</v>
          </cell>
          <cell r="C2600" t="str">
            <v>M</v>
          </cell>
          <cell r="D2600">
            <v>242.73</v>
          </cell>
        </row>
        <row r="2601">
          <cell r="A2601">
            <v>100763</v>
          </cell>
          <cell r="B2601" t="str">
            <v>VIGA METÁLICA EM PERFIL LAMINADO OU SOLDADO EM AÇO ESTRUTURAL, COM CONEXÕES PARAFUSADAS, INCLUSOS MÃO DE OBRA, TRANSPORTE E IÇAMENTO UTILIZANDO GUINDASTE - FORNECIMENTO E INSTALAÇÃO. AF_01/2020_P</v>
          </cell>
          <cell r="C2601" t="str">
            <v>KG</v>
          </cell>
          <cell r="D2601">
            <v>17.86</v>
          </cell>
        </row>
        <row r="2602">
          <cell r="A2602">
            <v>100764</v>
          </cell>
          <cell r="B2602" t="str">
            <v>VIGA METÁLICA EM PERFIL LAMINADO OU SOLDADO EM AÇO ESTRUTURAL, COM CONEXÕES SOLDADAS, INCLUSOS MÃO DE OBRA, TRANSPORTE E IÇAMENTO UTILIZANDO GUINDASTE - FORNECIMENTO E INSTALAÇÃO. AF_01/2020_P</v>
          </cell>
          <cell r="C2602" t="str">
            <v>KG</v>
          </cell>
          <cell r="D2602">
            <v>17.809999999999999</v>
          </cell>
        </row>
        <row r="2603">
          <cell r="A2603">
            <v>100765</v>
          </cell>
          <cell r="B2603" t="str">
            <v>PILAR METÁLICO PERFIL LAMINADO/SOLDADO EM AÇO ESTRUTURAL, COM CONEXÕES PARAFUSADAS, INCLUSOS MÃO DE OBRA, TRANSPORTE E IÇAMENTO UTILIZANDO GUINDASTE - FORNECIMENTO E INSTALAÇÃO. AF_01/2020_P</v>
          </cell>
          <cell r="C2603" t="str">
            <v>KG</v>
          </cell>
          <cell r="D2603">
            <v>17.420000000000002</v>
          </cell>
        </row>
        <row r="2604">
          <cell r="A2604">
            <v>100766</v>
          </cell>
          <cell r="B2604" t="str">
            <v>PILAR METÁLICO PERFIL LAMINADO OU SOLDADO EM AÇO ESTRUTURAL, COM CONEXÕES SOLDADAS, INCLUSOS MÃO DE OBRA, TRANSPORTE E IÇAMENTO UTILIZANDO GUINDASTE - FORNECIMENTO E INSTALAÇÃO. AF_01/2020_P</v>
          </cell>
          <cell r="C2604" t="str">
            <v>KG</v>
          </cell>
          <cell r="D2604">
            <v>17.77</v>
          </cell>
        </row>
        <row r="2605">
          <cell r="A2605">
            <v>100767</v>
          </cell>
          <cell r="B2605" t="str">
            <v>CONTRAVENTAMENTO COM CANTONEIRAS DE AÇO, ABAS IGUAIS, COM CONEXÕES PARAFUSADAS, INCLUSOS MÃO DE OBRA, TRANSPORTE E IÇAMENTO UTILIZANDO TALHA MANUAL, PARA EDIFÍCIOS DE ATÉ 2 PAVIMENTOS - FORNECIMENTO E INSTALAÇÃO. AF_01/2020_P</v>
          </cell>
          <cell r="C2605" t="str">
            <v>KG</v>
          </cell>
          <cell r="D2605">
            <v>17.48</v>
          </cell>
        </row>
        <row r="2606">
          <cell r="A2606">
            <v>100768</v>
          </cell>
          <cell r="B2606" t="str">
            <v>CONTRAVENTAMENTO COM CANTONEIRAS DE AÇO, ABAS IGUAIS, COM CONEXÕES SOLDADAS, INCLUSOS MÃO DE OBRA, TRANSPORTE E IÇAMENTO UTILIZANDO TALHA MANUAL, PARA EDIFÍCIOS DE ATÉ 2 PAVIMENTOS - FORNECIMENTO E INSTALAÇÃO. AF_01/2020_P</v>
          </cell>
          <cell r="C2606" t="str">
            <v>KG</v>
          </cell>
          <cell r="D2606">
            <v>23.5</v>
          </cell>
        </row>
        <row r="2607">
          <cell r="A2607">
            <v>100769</v>
          </cell>
          <cell r="B2607" t="str">
            <v>CONTRAVENTAMENTO COM CANTONEIRAS DE AÇO, ABAS IGUAIS, COM CONEXÕES PARAFUSADAS, INCLUSOS MÃO DE OBRA, TRANSPORTE E IÇAMENTO UTILIZANDO GUINDASTE, PARA EDIFÍCIOS DE 3 A 5 PAVIMENTOS - FORNECIMENTO E INSTALAÇÃO. AF_01/2020_P</v>
          </cell>
          <cell r="C2607" t="str">
            <v>KG</v>
          </cell>
          <cell r="D2607">
            <v>23.67</v>
          </cell>
        </row>
        <row r="2608">
          <cell r="A2608">
            <v>100770</v>
          </cell>
          <cell r="B2608" t="str">
            <v>CONTRAVENTAMENTO COM CANTONEIRAS DE AÇO, ABAS IGUAIS, COM CONEXÕES SOLDADAS, INCLUSOS MÃO DE OBRA, TRANSPORTE E IÇAMENTO UTILIZANDO GUINDASTE, PARA EDIFÍCIOS DE 3 A 5 PAVIMENTOS - FORNECIMENTO E INSTALAÇÃO. AF_01/2020_P</v>
          </cell>
          <cell r="C2608" t="str">
            <v>KG</v>
          </cell>
          <cell r="D2608">
            <v>23.2</v>
          </cell>
        </row>
        <row r="2609">
          <cell r="A2609">
            <v>100771</v>
          </cell>
          <cell r="B2609" t="str">
            <v>CONTRAVENTAMENTO COM CANTONEIRAS DE AÇO, ABAS IGUAIS, COM CONEXÕES PARAFUSADAS, INCLUSOS MÃO DE OBRA, TRANSPORTE E IÇAMENTO UTILIZANDO GRUA, PARA EDIFÍCIOS DE 6 A 10 PAVIMENTOS - FORNECIMENTO E INSTALAÇÃO. AF_01/2020_P</v>
          </cell>
          <cell r="C2609" t="str">
            <v>KG</v>
          </cell>
          <cell r="D2609">
            <v>27.63</v>
          </cell>
        </row>
        <row r="2610">
          <cell r="A2610">
            <v>100772</v>
          </cell>
          <cell r="B2610" t="str">
            <v>CONTRAVENTAMENTO COM CANTONEIRAS DE AÇO, ABAS IGUAIS, COM CONEXÕES SOLDADAS, INCLUSOS MÃO DE OBRA, TRANSPORTE E IÇAMENTO UTILIZANDO GRUA, PARA EDIFÍCIOS DE 6 A 10 PAVIMENTOS - FORNECIMENTO E INSTALAÇÃO. AF_01/2020_P</v>
          </cell>
          <cell r="C2610" t="str">
            <v>KG</v>
          </cell>
          <cell r="D2610">
            <v>17.63</v>
          </cell>
        </row>
        <row r="2611">
          <cell r="A2611">
            <v>100773</v>
          </cell>
          <cell r="B2611" t="str">
            <v>ESTRUTURA TRELIÇADA DE COBERTURA, TIPO ARCO, COM LIGAÇÕES SOLDADAS, INCLUSOS PERFIS METÁLICOS, CHAPAS METÁLICAS, MÃO DE OBRA E TRANSPORTE COM GUINDASTE - FORNECIMENTO E INSTALAÇÃO. AF_01/2020_P</v>
          </cell>
          <cell r="C2611" t="str">
            <v>KG</v>
          </cell>
          <cell r="D2611">
            <v>20.96</v>
          </cell>
        </row>
        <row r="2612">
          <cell r="A2612">
            <v>100774</v>
          </cell>
          <cell r="B2612" t="str">
            <v>ESTRUTURA TRELIÇADA DE COBERTURA, TIPO SHED, COM LIGAÇÕES SOLDADAS, INCLUSOS PERFIS METÁLICOS, CHAPAS METÁLICAS, MÃO DE OBRA E TRANSPORTE COM GUINDASTE - FORNECIMENTO E INSTALAÇÃO. AF_01/2020_P</v>
          </cell>
          <cell r="C2612" t="str">
            <v>KG</v>
          </cell>
          <cell r="D2612">
            <v>13.29</v>
          </cell>
        </row>
        <row r="2613">
          <cell r="A2613">
            <v>100775</v>
          </cell>
          <cell r="B2613" t="str">
            <v>ESTRUTURA TRELIÇADA DE COBERTURA, TIPO FINK, COM LIGAÇÕES SOLDADAS, INCLUSOS PERFIS METÁLICOS, CHAPAS METÁLICAS, MÃO DE OBRA E TRANSPORTE COM GUINDASTE - FORNECIMENTO E INSTALAÇÃO. AF_01/2020_P</v>
          </cell>
          <cell r="C2613" t="str">
            <v>KG</v>
          </cell>
          <cell r="D2613">
            <v>15.2</v>
          </cell>
        </row>
        <row r="2614">
          <cell r="A2614">
            <v>100776</v>
          </cell>
          <cell r="B2614" t="str">
            <v>ESTRUTURA TRELIÇADA DE COBERTURA, TIPO ARCO, COM LIGAÇÕES PARAFUSADAS, INCLUSOS PERFIS METÁLICOS, CHAPAS METÁLICAS, MÃO DE OBRA E TRANSPORTE COM GUINDASTE - FORNECIMENTO E INSTALAÇÃO. AF_01/2020_P</v>
          </cell>
          <cell r="C2614" t="str">
            <v>KG</v>
          </cell>
          <cell r="D2614">
            <v>21.01</v>
          </cell>
        </row>
        <row r="2615">
          <cell r="A2615">
            <v>100777</v>
          </cell>
          <cell r="B2615" t="str">
            <v>ESTRUTURA TRELIÇADA DE COBERTURA, TIPO SHED, COM LIGAÇÕES PARAFUSADAS, INCLUSOS PERFIS METÁLICOS, CHAPAS METÁLICAS, MÃO DE OBRA E TRANSPORTE COM GUINDASTE - FORNECIMENTO E INSTALAÇÃO. AF_01/2020_P</v>
          </cell>
          <cell r="C2615" t="str">
            <v>KG</v>
          </cell>
          <cell r="D2615">
            <v>15.94</v>
          </cell>
        </row>
        <row r="2616">
          <cell r="A2616">
            <v>100778</v>
          </cell>
          <cell r="B2616" t="str">
            <v>ESTRUTURA TRELIÇADA DE COBERTURA, TIPO FINK, COM LIGAÇÕES PARAFUSADAS, INCLUSOS PERFIS METÁLICOS, CHAPAS METÁLICAS, MÃO DE OBRA E TRANSPORTE COM GUINDASTE - FORNECIMENTO E INSTALAÇÃO. AF_01/2020_P</v>
          </cell>
          <cell r="C2616" t="str">
            <v>KG</v>
          </cell>
          <cell r="D2616">
            <v>11.76</v>
          </cell>
        </row>
        <row r="2617">
          <cell r="A2617">
            <v>98560</v>
          </cell>
          <cell r="B2617" t="str">
            <v>IMPERMEABILIZAÇÃO DE PISO COM ARGAMASSA DE CIMENTO E AREIA, COM ADITIVO IMPERMEABILIZANTE, E = 2CM. AF_06/2018</v>
          </cell>
          <cell r="C2617" t="str">
            <v>M2</v>
          </cell>
          <cell r="D2617">
            <v>42.09</v>
          </cell>
        </row>
        <row r="2618">
          <cell r="A2618">
            <v>98561</v>
          </cell>
          <cell r="B2618" t="str">
            <v>IMPERMEABILIZAÇÃO DE PAREDES COM ARGAMASSA DE CIMENTO E AREIA, COM ADITIVO IMPERMEABILIZANTE, E = 2CM. AF_06/2018</v>
          </cell>
          <cell r="C2618" t="str">
            <v>M2</v>
          </cell>
          <cell r="D2618">
            <v>37.56</v>
          </cell>
        </row>
        <row r="2619">
          <cell r="A2619">
            <v>98562</v>
          </cell>
          <cell r="B2619" t="str">
            <v>IMPERMEABILIZAÇÃO DE FLOREIRA OU VIGA BALDRAME COM ARGAMASSA DE CIMENTO E AREIA, COM ADITIVO IMPERMEABILIZANTE, E = 2 CM. AF_06/2018</v>
          </cell>
          <cell r="C2619" t="str">
            <v>M2</v>
          </cell>
          <cell r="D2619">
            <v>37</v>
          </cell>
        </row>
        <row r="2620">
          <cell r="A2620">
            <v>98555</v>
          </cell>
          <cell r="B2620" t="str">
            <v>IMPERMEABILIZAÇÃO DE SUPERFÍCIE COM ARGAMASSA POLIMÉRICA / MEMBRANA ACRÍLICA, 3 DEMÃOS. AF_06/2018</v>
          </cell>
          <cell r="C2620" t="str">
            <v>M2</v>
          </cell>
          <cell r="D2620">
            <v>25.42</v>
          </cell>
        </row>
        <row r="2621">
          <cell r="A2621">
            <v>98556</v>
          </cell>
          <cell r="B2621" t="str">
            <v>IMPERMEABILIZAÇÃO DE SUPERFÍCIE COM ARGAMASSA POLIMÉRICA / MEMBRANA ACRÍLICA, 4 DEMÃOS, REFORÇADA COM VÉU DE POLIÉSTER (MAV). AF_06/2018</v>
          </cell>
          <cell r="C2621" t="str">
            <v>M2</v>
          </cell>
          <cell r="D2621">
            <v>47.38</v>
          </cell>
        </row>
        <row r="2622">
          <cell r="A2622">
            <v>98558</v>
          </cell>
          <cell r="B2622" t="str">
            <v>TRATAMENTO DE RALO OU PONTO EMERGENTE COM ARGAMASSA POLIMÉRICA / MEMBRANA ACRÍLICA REFORÇADO COM VÉU DE POLIÉSTER (MAV). AF_06/2018</v>
          </cell>
          <cell r="C2622" t="str">
            <v>UN</v>
          </cell>
          <cell r="D2622">
            <v>7.24</v>
          </cell>
        </row>
        <row r="2623">
          <cell r="A2623">
            <v>98559</v>
          </cell>
          <cell r="B2623" t="str">
            <v>TRATAMENTO DE RODAPÉ COM VÉU DE POLIÉSTER. AF_06/2018</v>
          </cell>
          <cell r="C2623" t="str">
            <v>M</v>
          </cell>
          <cell r="D2623">
            <v>4.2699999999999996</v>
          </cell>
        </row>
        <row r="2624">
          <cell r="A2624">
            <v>98546</v>
          </cell>
          <cell r="B2624" t="str">
            <v>IMPERMEABILIZAÇÃO DE SUPERFÍCIE COM MANTA ASFÁLTICA, UMA CAMADA, INCLUSIVE APLICAÇÃO DE PRIMER ASFÁLTICO, E=3MM. AF_06/2018</v>
          </cell>
          <cell r="C2624" t="str">
            <v>M2</v>
          </cell>
          <cell r="D2624">
            <v>95.6</v>
          </cell>
        </row>
        <row r="2625">
          <cell r="A2625">
            <v>98547</v>
          </cell>
          <cell r="B2625" t="str">
            <v>IMPERMEABILIZAÇÃO DE SUPERFÍCIE COM MANTA ASFÁLTICA, DUAS CAMADAS, INCLUSIVE APLICAÇÃO DE PRIMER ASFÁLTICO, E=3MM E E=4MM. AF_06/2018</v>
          </cell>
          <cell r="C2625" t="str">
            <v>M2</v>
          </cell>
          <cell r="D2625">
            <v>177.96</v>
          </cell>
        </row>
        <row r="2626">
          <cell r="A2626">
            <v>98553</v>
          </cell>
          <cell r="B2626" t="str">
            <v>IMPERMEABILIZAÇÃO DE SUPERFÍCIE COM MEMBRANA À BASE DE POLIURETANO, 2 DEMÃOS. AF_06/2018</v>
          </cell>
          <cell r="C2626" t="str">
            <v>M2</v>
          </cell>
          <cell r="D2626">
            <v>125.7</v>
          </cell>
        </row>
        <row r="2627">
          <cell r="A2627">
            <v>98554</v>
          </cell>
          <cell r="B2627" t="str">
            <v>IMPERMEABILIZAÇÃO DE SUPERFÍCIE COM MEMBRANA À BASE DE RESINA ACRÍLICA, 3 DEMÃOS. AF_06/2018</v>
          </cell>
          <cell r="C2627" t="str">
            <v>M2</v>
          </cell>
          <cell r="D2627">
            <v>42.89</v>
          </cell>
        </row>
        <row r="2628">
          <cell r="A2628">
            <v>98557</v>
          </cell>
          <cell r="B2628" t="str">
            <v>IMPERMEABILIZAÇÃO DE SUPERFÍCIE COM EMULSÃO ASFÁLTICA, 2 DEMÃOS AF_06/2018</v>
          </cell>
          <cell r="C2628" t="str">
            <v>M2</v>
          </cell>
          <cell r="D2628">
            <v>37.71</v>
          </cell>
        </row>
        <row r="2629">
          <cell r="A2629">
            <v>98563</v>
          </cell>
          <cell r="B2629" t="str">
            <v>PROTEÇÃO MECÂNICA DE SUPERFÍCIE HORIZONTAL COM ARGAMASSA DE CIMENTO E AREIA, TRAÇO 1:3, E=2CM. AF_06/2018</v>
          </cell>
          <cell r="C2629" t="str">
            <v>M2</v>
          </cell>
          <cell r="D2629">
            <v>29.85</v>
          </cell>
        </row>
        <row r="2630">
          <cell r="A2630">
            <v>98564</v>
          </cell>
          <cell r="B2630" t="str">
            <v>PROTEÇÃO MECÂNICA DE SUPERFÍCIE VERTICAL COM ARGAMASSA DE CIMENTO E AREIA, TRAÇO 1:3, E=2CM. AF_06/2018</v>
          </cell>
          <cell r="C2630" t="str">
            <v>M2</v>
          </cell>
          <cell r="D2630">
            <v>43.33</v>
          </cell>
        </row>
        <row r="2631">
          <cell r="A2631">
            <v>98565</v>
          </cell>
          <cell r="B2631" t="str">
            <v>PROTEÇÃO MECÂNICA DE SUPERFICIE HORIZONTAL COM ARGAMASSA DE CIMENTO E AREIA, TRAÇO 1:3, E=3CM. AF_06/2018</v>
          </cell>
          <cell r="C2631" t="str">
            <v>M2</v>
          </cell>
          <cell r="D2631">
            <v>43.04</v>
          </cell>
        </row>
        <row r="2632">
          <cell r="A2632">
            <v>98566</v>
          </cell>
          <cell r="B2632" t="str">
            <v>PROTEÇÃO MECÂNICA DE SUPERFÍCIE VERTICAL COM ARGAMASSA DE CIMENTO E AREIA, TRAÇO 1:3, E=3CM. AF_06/2018</v>
          </cell>
          <cell r="C2632" t="str">
            <v>M2</v>
          </cell>
          <cell r="D2632">
            <v>56.52</v>
          </cell>
        </row>
        <row r="2633">
          <cell r="A2633">
            <v>98567</v>
          </cell>
          <cell r="B2633" t="str">
            <v>PROTEÇÃO MECÂNICA DE SUPERFICIE HORIZONTAL COM ARGAMASSA DE CIMENTO E AREIA, TRAÇO 1:3, E=4CM. AF_06/2018</v>
          </cell>
          <cell r="C2633" t="str">
            <v>M2</v>
          </cell>
          <cell r="D2633">
            <v>55.62</v>
          </cell>
        </row>
        <row r="2634">
          <cell r="A2634">
            <v>98568</v>
          </cell>
          <cell r="B2634" t="str">
            <v>PROTEÇÃO MECÂNICA DE SUPERFÍCIE VERTICAL COM ARGAMASSA DE CIMENTO E AREIA, TRAÇO 1:3, E=4CM. AF_06/2018</v>
          </cell>
          <cell r="C2634" t="str">
            <v>M2</v>
          </cell>
          <cell r="D2634">
            <v>69.08</v>
          </cell>
        </row>
        <row r="2635">
          <cell r="A2635">
            <v>98569</v>
          </cell>
          <cell r="B2635" t="str">
            <v>PROTEÇÃO MECÂNICA DE SUPERFICIE HORIZONTAL COM ARGAMASSA DE CIMENTO E AREIA, TRAÇO 1:3, E=5CM. AF_06/2018</v>
          </cell>
          <cell r="C2635" t="str">
            <v>M2</v>
          </cell>
          <cell r="D2635">
            <v>68.8</v>
          </cell>
        </row>
        <row r="2636">
          <cell r="A2636">
            <v>98570</v>
          </cell>
          <cell r="B2636" t="str">
            <v>PROTEÇÃO MECÂNICA DE SUPERFÍCIE VERTICAL COM ARGAMASSA DE CIMENTO E AREIA, TRAÇO 1:3, E=5CM. AF_06/2018</v>
          </cell>
          <cell r="C2636" t="str">
            <v>M2</v>
          </cell>
          <cell r="D2636">
            <v>82.3</v>
          </cell>
        </row>
        <row r="2637">
          <cell r="A2637">
            <v>98571</v>
          </cell>
          <cell r="B2637" t="str">
            <v>PROTEÇÃO MECÂNICA DE SUPERFICIE HORIZONTAL COM CONCRETO 15 MPA, E=4CM. AF_06/2018</v>
          </cell>
          <cell r="C2637" t="str">
            <v>M2</v>
          </cell>
          <cell r="D2637">
            <v>34</v>
          </cell>
        </row>
        <row r="2638">
          <cell r="A2638">
            <v>98572</v>
          </cell>
          <cell r="B2638" t="str">
            <v>PROTEÇÃO MECÂNICA DE SUPERFICIE HORIZONTAL COM CONCRETO 15 MPA, E=5CM. AF_06/2018</v>
          </cell>
          <cell r="C2638" t="str">
            <v>M2</v>
          </cell>
          <cell r="D2638">
            <v>41.95</v>
          </cell>
        </row>
        <row r="2639">
          <cell r="A2639">
            <v>98573</v>
          </cell>
          <cell r="B2639" t="str">
            <v>PROTEÇÃO MECÂNICA DE SUPERFÍCIE VERTICAL COM CONCRETO 15 MPA, E=5CM. AF_06/2018</v>
          </cell>
          <cell r="C2639" t="str">
            <v>M2</v>
          </cell>
          <cell r="D2639">
            <v>55.06</v>
          </cell>
        </row>
        <row r="2640">
          <cell r="A2640">
            <v>91831</v>
          </cell>
          <cell r="B2640" t="str">
            <v>ELETRODUTO FLEXÍVEL CORRUGADO, PVC, DN 20 MM (1/2"), PARA CIRCUITOS TERMINAIS, INSTALADO EM FORRO - FORNECIMENTO E INSTALAÇÃO. AF_12/2015</v>
          </cell>
          <cell r="C2640" t="str">
            <v>M</v>
          </cell>
          <cell r="D2640">
            <v>7.61</v>
          </cell>
        </row>
        <row r="2641">
          <cell r="A2641">
            <v>91833</v>
          </cell>
          <cell r="B2641" t="str">
            <v>ELETRODUTO FLEXÍVEL CORRUGADO REFORÇADO, PVC, DN 20 MM (1/2"), PARA CIRCUITOS TERMINAIS, INSTALADO EM FORRO - FORNECIMENTO E INSTALAÇÃO. AF_12/2015</v>
          </cell>
          <cell r="C2641" t="str">
            <v>M</v>
          </cell>
          <cell r="D2641">
            <v>8.16</v>
          </cell>
        </row>
        <row r="2642">
          <cell r="A2642">
            <v>91834</v>
          </cell>
          <cell r="B2642" t="str">
            <v>ELETRODUTO FLEXÍVEL CORRUGADO, PVC, DN 25 MM (3/4"), PARA CIRCUITOS TERMINAIS, INSTALADO EM FORRO - FORNECIMENTO E INSTALAÇÃO. AF_12/2015</v>
          </cell>
          <cell r="C2642" t="str">
            <v>M</v>
          </cell>
          <cell r="D2642">
            <v>8.5</v>
          </cell>
        </row>
        <row r="2643">
          <cell r="A2643">
            <v>91835</v>
          </cell>
          <cell r="B2643" t="str">
            <v>ELETRODUTO FLEXÍVEL CORRUGADO REFORÇADO, PVC, DN 25 MM (3/4"), PARA CIRCUITOS TERMINAIS, INSTALADO EM FORRO - FORNECIMENTO E INSTALAÇÃO. AF_12/2015</v>
          </cell>
          <cell r="C2643" t="str">
            <v>M</v>
          </cell>
          <cell r="D2643">
            <v>9.91</v>
          </cell>
        </row>
        <row r="2644">
          <cell r="A2644">
            <v>91836</v>
          </cell>
          <cell r="B2644" t="str">
            <v>ELETRODUTO FLEXÍVEL CORRUGADO, PVC, DN 32 MM (1"), PARA CIRCUITOS TERMINAIS, INSTALADO EM FORRO - FORNECIMENTO E INSTALAÇÃO. AF_12/2015</v>
          </cell>
          <cell r="C2644" t="str">
            <v>M</v>
          </cell>
          <cell r="D2644">
            <v>11.31</v>
          </cell>
        </row>
        <row r="2645">
          <cell r="A2645">
            <v>91837</v>
          </cell>
          <cell r="B2645" t="str">
            <v>ELETRODUTO FLEXÍVEL CORRUGADO REFORÇADO, PVC, DN 32 MM (1"), PARA CIRCUITOS TERMINAIS, INSTALADO EM FORRO - FORNECIMENTO E INSTALAÇÃO. AF_12/2015</v>
          </cell>
          <cell r="C2645" t="str">
            <v>M</v>
          </cell>
          <cell r="D2645">
            <v>14.6</v>
          </cell>
        </row>
        <row r="2646">
          <cell r="A2646">
            <v>91839</v>
          </cell>
          <cell r="B2646" t="str">
            <v>ELETRODUTO FLEXÍVEL LISO, PEAD, DN 32 MM (1"), PARA CIRCUITOS TERMINAIS, INSTALADO EM FORRO - FORNECIMENTO E INSTALAÇÃO. AF_12/2015</v>
          </cell>
          <cell r="C2646" t="str">
            <v>M</v>
          </cell>
          <cell r="D2646">
            <v>9.2799999999999994</v>
          </cell>
        </row>
        <row r="2647">
          <cell r="A2647">
            <v>91840</v>
          </cell>
          <cell r="B2647" t="str">
            <v>ELETRODUTO FLEXÍVEL CORRUGADO, PEAD, DN 40 MM (1 1/4"), PARA CIRCUITOS TERMINAIS, INSTALADO EM FORRO - FORNECIMENTO E INSTALAÇÃO. AF_12/2015</v>
          </cell>
          <cell r="C2647" t="str">
            <v>M</v>
          </cell>
          <cell r="D2647">
            <v>11.64</v>
          </cell>
        </row>
        <row r="2648">
          <cell r="A2648">
            <v>91841</v>
          </cell>
          <cell r="B2648" t="str">
            <v>ELETRODUTO FLEXÍVEL LISO, PEAD, DN 40 MM (1 1/4"), PARA CIRCUITOS TERMINAIS, INSTALADO EM FORRO - FORNECIMENTO E INSTALAÇÃO. AF_12/2015</v>
          </cell>
          <cell r="C2648" t="str">
            <v>M</v>
          </cell>
          <cell r="D2648">
            <v>11.05</v>
          </cell>
        </row>
        <row r="2649">
          <cell r="A2649">
            <v>91842</v>
          </cell>
          <cell r="B2649" t="str">
            <v>ELETRODUTO FLEXÍVEL CORRUGADO, PVC, DN 20 MM (1/2"), PARA CIRCUITOS TERMINAIS, INSTALADO EM LAJE - FORNECIMENTO E INSTALAÇÃO. AF_12/2015</v>
          </cell>
          <cell r="C2649" t="str">
            <v>M</v>
          </cell>
          <cell r="D2649">
            <v>5.74</v>
          </cell>
        </row>
        <row r="2650">
          <cell r="A2650">
            <v>91843</v>
          </cell>
          <cell r="B2650" t="str">
            <v>ELETRODUTO FLEXÍVEL CORRUGADO REFORÇADO, PVC, DN 20 MM (1/2"), PARA CIRCUITOS TERMINAIS, INSTALADO EM LAJE - FORNECIMENTO E INSTALAÇÃO. AF_12/2015</v>
          </cell>
          <cell r="C2650" t="str">
            <v>M</v>
          </cell>
          <cell r="D2650">
            <v>6.29</v>
          </cell>
        </row>
        <row r="2651">
          <cell r="A2651">
            <v>91844</v>
          </cell>
          <cell r="B2651" t="str">
            <v>ELETRODUTO FLEXÍVEL CORRUGADO, PVC, DN 25 MM (3/4"), PARA CIRCUITOS TERMINAIS, INSTALADO EM LAJE - FORNECIMENTO E INSTALAÇÃO. AF_12/2015</v>
          </cell>
          <cell r="C2651" t="str">
            <v>M</v>
          </cell>
          <cell r="D2651">
            <v>6.62</v>
          </cell>
        </row>
        <row r="2652">
          <cell r="A2652">
            <v>91845</v>
          </cell>
          <cell r="B2652" t="str">
            <v>ELETRODUTO FLEXÍVEL CORRUGADO REFORÇADO, PVC, DN 25 MM (3/4"), PARA CIRCUITOS TERMINAIS, INSTALADO EM LAJE - FORNECIMENTO E INSTALAÇÃO. AF_12/2015</v>
          </cell>
          <cell r="C2652" t="str">
            <v>M</v>
          </cell>
          <cell r="D2652">
            <v>8.0299999999999994</v>
          </cell>
        </row>
        <row r="2653">
          <cell r="A2653">
            <v>91846</v>
          </cell>
          <cell r="B2653" t="str">
            <v>ELETRODUTO FLEXÍVEL CORRUGADO, PVC, DN 32 MM (1"), PARA CIRCUITOS TERMINAIS, INSTALADO EM LAJE - FORNECIMENTO E INSTALAÇÃO. AF_12/2015</v>
          </cell>
          <cell r="C2653" t="str">
            <v>M</v>
          </cell>
          <cell r="D2653">
            <v>9.4499999999999993</v>
          </cell>
        </row>
        <row r="2654">
          <cell r="A2654">
            <v>91847</v>
          </cell>
          <cell r="B2654" t="str">
            <v>ELETRODUTO FLEXÍVEL CORRUGADO REFORÇADO, PVC, DN 32 MM (1"), PARA CIRCUITOS TERMINAIS, INSTALADO EM LAJE - FORNECIMENTO E INSTALAÇÃO. AF_12/2015</v>
          </cell>
          <cell r="C2654" t="str">
            <v>M</v>
          </cell>
          <cell r="D2654">
            <v>12.74</v>
          </cell>
        </row>
        <row r="2655">
          <cell r="A2655">
            <v>91849</v>
          </cell>
          <cell r="B2655" t="str">
            <v>ELETRODUTO FLEXÍVEL LISO, PEAD, DN 32 MM (1"), PARA CIRCUITOS TERMINAIS, INSTALADO EM LAJE - FORNECIMENTO E INSTALAÇÃO. AF_12/2015</v>
          </cell>
          <cell r="C2655" t="str">
            <v>M</v>
          </cell>
          <cell r="D2655">
            <v>7.42</v>
          </cell>
        </row>
        <row r="2656">
          <cell r="A2656">
            <v>91850</v>
          </cell>
          <cell r="B2656" t="str">
            <v>ELETRODUTO FLEXÍVEL CORRUGADO, PEAD, DN 40 MM (1 1/4"), PARA CIRCUITOS TERMINAIS, INSTALADO EM LAJE - FORNECIMENTO E INSTALAÇÃO. AF_12/2015</v>
          </cell>
          <cell r="C2656" t="str">
            <v>M</v>
          </cell>
          <cell r="D2656">
            <v>9.81</v>
          </cell>
        </row>
        <row r="2657">
          <cell r="A2657">
            <v>91851</v>
          </cell>
          <cell r="B2657" t="str">
            <v>ELETRODUTO FLEXÍVEL LISO, PEAD, DN 40 MM (1 1/4"), PARA CIRCUITOS TERMINAIS, INSTALADO EM LAJE - FORNECIMENTO E INSTALAÇÃO. AF_12/2015</v>
          </cell>
          <cell r="C2657" t="str">
            <v>M</v>
          </cell>
          <cell r="D2657">
            <v>9.2200000000000006</v>
          </cell>
        </row>
        <row r="2658">
          <cell r="A2658">
            <v>91852</v>
          </cell>
          <cell r="B2658" t="str">
            <v>ELETRODUTO FLEXÍVEL CORRUGADO, PVC, DN 20 MM (1/2"), PARA CIRCUITOS TERMINAIS, INSTALADO EM PAREDE - FORNECIMENTO E INSTALAÇÃO. AF_12/2015</v>
          </cell>
          <cell r="C2658" t="str">
            <v>M</v>
          </cell>
          <cell r="D2658">
            <v>8.08</v>
          </cell>
        </row>
        <row r="2659">
          <cell r="A2659">
            <v>91853</v>
          </cell>
          <cell r="B2659" t="str">
            <v>ELETRODUTO FLEXÍVEL CORRUGADO REFORÇADO, PVC, DN 20 MM (1/2"), PARA CIRCUITOS TERMINAIS, INSTALADO EM PAREDE - FORNECIMENTO E INSTALAÇÃO. AF_12/2015</v>
          </cell>
          <cell r="C2659" t="str">
            <v>M</v>
          </cell>
          <cell r="D2659">
            <v>8.59</v>
          </cell>
        </row>
        <row r="2660">
          <cell r="A2660">
            <v>91854</v>
          </cell>
          <cell r="B2660" t="str">
            <v>ELETRODUTO FLEXÍVEL CORRUGADO, PVC, DN 25 MM (3/4"), PARA CIRCUITOS TERMINAIS, INSTALADO EM PAREDE - FORNECIMENTO E INSTALAÇÃO. AF_12/2015</v>
          </cell>
          <cell r="C2660" t="str">
            <v>M</v>
          </cell>
          <cell r="D2660">
            <v>8.9600000000000009</v>
          </cell>
        </row>
        <row r="2661">
          <cell r="A2661">
            <v>91855</v>
          </cell>
          <cell r="B2661" t="str">
            <v>ELETRODUTO FLEXÍVEL CORRUGADO REFORÇADO, PVC, DN 25 MM (3/4"), PARA CIRCUITOS TERMINAIS, INSTALADO EM PAREDE - FORNECIMENTO E INSTALAÇÃO. AF_12/2015</v>
          </cell>
          <cell r="C2661" t="str">
            <v>M</v>
          </cell>
          <cell r="D2661">
            <v>10.26</v>
          </cell>
        </row>
        <row r="2662">
          <cell r="A2662">
            <v>91856</v>
          </cell>
          <cell r="B2662" t="str">
            <v>ELETRODUTO FLEXÍVEL CORRUGADO, PVC, DN 32 MM (1"), PARA CIRCUITOS TERMINAIS, INSTALADO EM PAREDE - FORNECIMENTO E INSTALAÇÃO. AF_12/2015</v>
          </cell>
          <cell r="C2662" t="str">
            <v>M</v>
          </cell>
          <cell r="D2662">
            <v>11.64</v>
          </cell>
        </row>
        <row r="2663">
          <cell r="A2663">
            <v>91857</v>
          </cell>
          <cell r="B2663" t="str">
            <v>ELETRODUTO FLEXÍVEL CORRUGADO REFORÇADO, PVC, DN 32 MM (1"), PARA CIRCUITOS TERMINAIS, INSTALADO EM PAREDE - FORNECIMENTO E INSTALAÇÃO. AF_12/2015</v>
          </cell>
          <cell r="C2663" t="str">
            <v>M</v>
          </cell>
          <cell r="D2663">
            <v>14.68</v>
          </cell>
        </row>
        <row r="2664">
          <cell r="A2664">
            <v>91859</v>
          </cell>
          <cell r="B2664" t="str">
            <v>ELETRODUTO FLEXÍVEL LISO, PEAD, DN 32 MM (1"), PARA CIRCUITOS TERMINAIS, INSTALADO EM PAREDE - FORNECIMENTO E INSTALAÇÃO. AF_12/2015</v>
          </cell>
          <cell r="C2664" t="str">
            <v>M</v>
          </cell>
          <cell r="D2664">
            <v>9.75</v>
          </cell>
        </row>
        <row r="2665">
          <cell r="A2665">
            <v>91860</v>
          </cell>
          <cell r="B2665" t="str">
            <v>ELETRODUTO FLEXÍVEL CORRUGADO, PEAD, DN 40 MM (1 1/4"), PARA CIRCUITOS TERMINAIS, INSTALADO EM PAREDE - FORNECIMENTO E INSTALAÇÃO. AF_12/2015</v>
          </cell>
          <cell r="C2665" t="str">
            <v>M</v>
          </cell>
          <cell r="D2665">
            <v>12.05</v>
          </cell>
        </row>
        <row r="2666">
          <cell r="A2666">
            <v>91861</v>
          </cell>
          <cell r="B2666" t="str">
            <v>ELETRODUTO FLEXÍVEL LISO, PEAD, DN 40 MM (1 1/4"), PARA CIRCUITOS TERMINAIS, INSTALADO EM PAREDE - FORNECIMENTO E INSTALAÇÃO. AF_12/2015</v>
          </cell>
          <cell r="C2666" t="str">
            <v>M</v>
          </cell>
          <cell r="D2666">
            <v>11.5</v>
          </cell>
        </row>
        <row r="2667">
          <cell r="A2667">
            <v>91862</v>
          </cell>
          <cell r="B2667" t="str">
            <v>ELETRODUTO RÍGIDO ROSCÁVEL, PVC, DN 20 MM (1/2"), PARA CIRCUITOS TERMINAIS, INSTALADO EM FORRO - FORNECIMENTO E INSTALAÇÃO. AF_12/2015</v>
          </cell>
          <cell r="C2667" t="str">
            <v>M</v>
          </cell>
          <cell r="D2667">
            <v>9.39</v>
          </cell>
        </row>
        <row r="2668">
          <cell r="A2668">
            <v>91863</v>
          </cell>
          <cell r="B2668" t="str">
            <v>ELETRODUTO RÍGIDO ROSCÁVEL, PVC, DN 25 MM (3/4"), PARA CIRCUITOS TERMINAIS, INSTALADO EM FORRO - FORNECIMENTO E INSTALAÇÃO. AF_12/2015</v>
          </cell>
          <cell r="C2668" t="str">
            <v>M</v>
          </cell>
          <cell r="D2668">
            <v>11.08</v>
          </cell>
        </row>
        <row r="2669">
          <cell r="A2669">
            <v>91864</v>
          </cell>
          <cell r="B2669" t="str">
            <v>ELETRODUTO RÍGIDO ROSCÁVEL, PVC, DN 32 MM (1"), PARA CIRCUITOS TERMINAIS, INSTALADO EM FORRO - FORNECIMENTO E INSTALAÇÃO. AF_12/2015</v>
          </cell>
          <cell r="C2669" t="str">
            <v>M</v>
          </cell>
          <cell r="D2669">
            <v>14.83</v>
          </cell>
        </row>
        <row r="2670">
          <cell r="A2670">
            <v>91865</v>
          </cell>
          <cell r="B2670" t="str">
            <v>ELETRODUTO RÍGIDO ROSCÁVEL, PVC, DN 40 MM (1 1/4"), PARA CIRCUITOS TERMINAIS, INSTALADO EM FORRO - FORNECIMENTO E INSTALAÇÃO. AF_12/2015</v>
          </cell>
          <cell r="C2670" t="str">
            <v>M</v>
          </cell>
          <cell r="D2670">
            <v>18.54</v>
          </cell>
        </row>
        <row r="2671">
          <cell r="A2671">
            <v>91866</v>
          </cell>
          <cell r="B2671" t="str">
            <v>ELETRODUTO RÍGIDO ROSCÁVEL, PVC, DN 20 MM (1/2"), PARA CIRCUITOS TERMINAIS, INSTALADO EM LAJE - FORNECIMENTO E INSTALAÇÃO. AF_12/2015</v>
          </cell>
          <cell r="C2671" t="str">
            <v>M</v>
          </cell>
          <cell r="D2671">
            <v>7.64</v>
          </cell>
        </row>
        <row r="2672">
          <cell r="A2672">
            <v>91867</v>
          </cell>
          <cell r="B2672" t="str">
            <v>ELETRODUTO RÍGIDO ROSCÁVEL, PVC, DN 25 MM (3/4"), PARA CIRCUITOS TERMINAIS, INSTALADO EM LAJE - FORNECIMENTO E INSTALAÇÃO. AF_12/2015</v>
          </cell>
          <cell r="C2672" t="str">
            <v>M</v>
          </cell>
          <cell r="D2672">
            <v>9.33</v>
          </cell>
        </row>
        <row r="2673">
          <cell r="A2673">
            <v>91868</v>
          </cell>
          <cell r="B2673" t="str">
            <v>ELETRODUTO RÍGIDO ROSCÁVEL, PVC, DN 32 MM (1"), PARA CIRCUITOS TERMINAIS, INSTALADO EM LAJE - FORNECIMENTO E INSTALAÇÃO. AF_12/2015</v>
          </cell>
          <cell r="C2673" t="str">
            <v>M</v>
          </cell>
          <cell r="D2673">
            <v>13.1</v>
          </cell>
        </row>
        <row r="2674">
          <cell r="A2674">
            <v>91869</v>
          </cell>
          <cell r="B2674" t="str">
            <v>ELETRODUTO RÍGIDO ROSCÁVEL, PVC, DN 40 MM (1 1/4"), PARA CIRCUITOS TERMINAIS, INSTALADO EM LAJE - FORNECIMENTO E INSTALAÇÃO. AF_12/2015</v>
          </cell>
          <cell r="C2674" t="str">
            <v>M</v>
          </cell>
          <cell r="D2674">
            <v>16.82</v>
          </cell>
        </row>
        <row r="2675">
          <cell r="A2675">
            <v>91870</v>
          </cell>
          <cell r="B2675" t="str">
            <v>ELETRODUTO RÍGIDO ROSCÁVEL, PVC, DN 20 MM (1/2"), PARA CIRCUITOS TERMINAIS, INSTALADO EM PAREDE - FORNECIMENTO E INSTALAÇÃO. AF_12/2015</v>
          </cell>
          <cell r="C2675" t="str">
            <v>M</v>
          </cell>
          <cell r="D2675">
            <v>10.63</v>
          </cell>
        </row>
        <row r="2676">
          <cell r="A2676">
            <v>91871</v>
          </cell>
          <cell r="B2676" t="str">
            <v>ELETRODUTO RÍGIDO ROSCÁVEL, PVC, DN 25 MM (3/4"), PARA CIRCUITOS TERMINAIS, INSTALADO EM PAREDE - FORNECIMENTO E INSTALAÇÃO. AF_12/2015</v>
          </cell>
          <cell r="C2676" t="str">
            <v>M</v>
          </cell>
          <cell r="D2676">
            <v>12.36</v>
          </cell>
        </row>
        <row r="2677">
          <cell r="A2677">
            <v>91872</v>
          </cell>
          <cell r="B2677" t="str">
            <v>ELETRODUTO RÍGIDO ROSCÁVEL, PVC, DN 32 MM (1"), PARA CIRCUITOS TERMINAIS, INSTALADO EM PAREDE - FORNECIMENTO E INSTALAÇÃO. AF_12/2015</v>
          </cell>
          <cell r="C2677" t="str">
            <v>M</v>
          </cell>
          <cell r="D2677">
            <v>16.13</v>
          </cell>
        </row>
        <row r="2678">
          <cell r="A2678">
            <v>91873</v>
          </cell>
          <cell r="B2678" t="str">
            <v>ELETRODUTO RÍGIDO ROSCÁVEL, PVC, DN 40 MM (1 1/4"), PARA CIRCUITOS TERMINAIS, INSTALADO EM PAREDE - FORNECIMENTO E INSTALAÇÃO. AF_12/2015</v>
          </cell>
          <cell r="C2678" t="str">
            <v>M</v>
          </cell>
          <cell r="D2678">
            <v>19.79</v>
          </cell>
        </row>
        <row r="2679">
          <cell r="A2679">
            <v>93008</v>
          </cell>
          <cell r="B2679" t="str">
            <v>ELETRODUTO RÍGIDO ROSCÁVEL, PVC, DN 50 MM (1 1/2") - FORNECIMENTO E INSTALAÇÃO. AF_12/2015</v>
          </cell>
          <cell r="C2679" t="str">
            <v>M</v>
          </cell>
          <cell r="D2679">
            <v>16.739999999999998</v>
          </cell>
        </row>
        <row r="2680">
          <cell r="A2680">
            <v>93009</v>
          </cell>
          <cell r="B2680" t="str">
            <v>ELETRODUTO RÍGIDO ROSCÁVEL, PVC, DN 60 MM (2") - FORNECIMENTO E INSTALAÇÃO. AF_12/2015</v>
          </cell>
          <cell r="C2680" t="str">
            <v>M</v>
          </cell>
          <cell r="D2680">
            <v>24.93</v>
          </cell>
        </row>
        <row r="2681">
          <cell r="A2681">
            <v>93010</v>
          </cell>
          <cell r="B2681" t="str">
            <v>ELETRODUTO RÍGIDO ROSCÁVEL, PVC, DN 75 MM (2 1/2") - FORNECIMENTO E INSTALAÇÃO. AF_12/2015</v>
          </cell>
          <cell r="C2681" t="str">
            <v>M</v>
          </cell>
          <cell r="D2681">
            <v>34.85</v>
          </cell>
        </row>
        <row r="2682">
          <cell r="A2682">
            <v>93011</v>
          </cell>
          <cell r="B2682" t="str">
            <v>ELETRODUTO RÍGIDO ROSCÁVEL, PVC, DN 85 MM (3") - FORNECIMENTO E INSTALAÇÃO. AF_12/2015</v>
          </cell>
          <cell r="C2682" t="str">
            <v>M</v>
          </cell>
          <cell r="D2682">
            <v>42.7</v>
          </cell>
        </row>
        <row r="2683">
          <cell r="A2683">
            <v>93012</v>
          </cell>
          <cell r="B2683" t="str">
            <v>ELETRODUTO RÍGIDO ROSCÁVEL, PVC, DN 110 MM (4") - FORNECIMENTO E INSTALAÇÃO. AF_12/2015</v>
          </cell>
          <cell r="C2683" t="str">
            <v>M</v>
          </cell>
          <cell r="D2683">
            <v>64.760000000000005</v>
          </cell>
        </row>
        <row r="2684">
          <cell r="A2684">
            <v>95726</v>
          </cell>
          <cell r="B2684" t="str">
            <v>ELETRODUTO RÍGIDO SOLDÁVEL, PVC, DN 20 MM (½), APARENTE, INSTALADO EM TETO - FORNECIMENTO E INSTALAÇÃO. AF_11/2016_P</v>
          </cell>
          <cell r="C2684" t="str">
            <v>M</v>
          </cell>
          <cell r="D2684">
            <v>6.33</v>
          </cell>
        </row>
        <row r="2685">
          <cell r="A2685">
            <v>95727</v>
          </cell>
          <cell r="B2685" t="str">
            <v>ELETRODUTO RÍGIDO SOLDÁVEL, PVC, DN 25 MM (3/4), APARENTE, INSTALADO EM TETO - FORNECIMENTO E INSTALAÇÃO. AF_11/2016_P</v>
          </cell>
          <cell r="C2685" t="str">
            <v>M</v>
          </cell>
          <cell r="D2685">
            <v>7.27</v>
          </cell>
        </row>
        <row r="2686">
          <cell r="A2686">
            <v>95728</v>
          </cell>
          <cell r="B2686" t="str">
            <v>ELETRODUTO RÍGIDO SOLDÁVEL, PVC, DN 32 MM (1), APARENTE, INSTALADO EM TETO - FORNECIMENTO E INSTALAÇÃO. AF_11/2016_P</v>
          </cell>
          <cell r="C2686" t="str">
            <v>M</v>
          </cell>
          <cell r="D2686">
            <v>9.33</v>
          </cell>
        </row>
        <row r="2687">
          <cell r="A2687">
            <v>95729</v>
          </cell>
          <cell r="B2687" t="str">
            <v>ELETRODUTO RÍGIDO SOLDÁVEL, PVC, DN 20 MM (½), APARENTE, INSTALADO EM PAREDE - FORNECIMENTO E INSTALAÇÃO. AF_11/2016_P</v>
          </cell>
          <cell r="C2687" t="str">
            <v>M</v>
          </cell>
          <cell r="D2687">
            <v>8.25</v>
          </cell>
        </row>
        <row r="2688">
          <cell r="A2688">
            <v>95730</v>
          </cell>
          <cell r="B2688" t="str">
            <v>ELETRODUTO RÍGIDO SOLDÁVEL, PVC, DN 25 MM (3/4), APARENTE, INSTALADO EM PAREDE - FORNECIMENTO E INSTALAÇÃO. AF_11/2016_P</v>
          </cell>
          <cell r="C2688" t="str">
            <v>M</v>
          </cell>
          <cell r="D2688">
            <v>9.19</v>
          </cell>
        </row>
        <row r="2689">
          <cell r="A2689">
            <v>95731</v>
          </cell>
          <cell r="B2689" t="str">
            <v>ELETRODUTO RÍGIDO SOLDÁVEL, PVC, DN 32 MM (1), APARENTE, INSTALADO EM PAREDE - FORNECIMENTO E INSTALAÇÃO. AF_11/2016_P</v>
          </cell>
          <cell r="C2689" t="str">
            <v>M</v>
          </cell>
          <cell r="D2689">
            <v>11.25</v>
          </cell>
        </row>
        <row r="2690">
          <cell r="A2690">
            <v>95732</v>
          </cell>
          <cell r="B2690" t="str">
            <v>LUVA PARA ELETRODUTO, PVC, SOLDÁVEL, DN 20 MM (1/2), APARENTE, INSTALADA EM TETO - FORNECIMENTO E INSTALAÇÃO. AF_11/2016_P</v>
          </cell>
          <cell r="C2690" t="str">
            <v>UN</v>
          </cell>
          <cell r="D2690">
            <v>4.2300000000000004</v>
          </cell>
        </row>
        <row r="2691">
          <cell r="A2691">
            <v>95745</v>
          </cell>
          <cell r="B2691" t="str">
            <v>ELETRODUTO DE AÇO GALVANIZADO, CLASSE LEVE, DN 20 MM (3/4), APARENTE, INSTALADO EM TETO - FORNECIMENTO E INSTALAÇÃO. AF_11/2016_P</v>
          </cell>
          <cell r="C2691" t="str">
            <v>M</v>
          </cell>
          <cell r="D2691">
            <v>21.88</v>
          </cell>
        </row>
        <row r="2692">
          <cell r="A2692">
            <v>95746</v>
          </cell>
          <cell r="B2692" t="str">
            <v>ELETRODUTO DE AÇO GALVANIZADO, CLASSE LEVE, DN 25 MM (1), APARENTE, INSTALADO EM TETO - FORNECIMENTO E INSTALAÇÃO. AF_11/2016_P</v>
          </cell>
          <cell r="C2692" t="str">
            <v>M</v>
          </cell>
          <cell r="D2692">
            <v>27.31</v>
          </cell>
        </row>
        <row r="2693">
          <cell r="A2693">
            <v>95747</v>
          </cell>
          <cell r="B2693" t="str">
            <v>ELETRODUTO DE AÇO GALVANIZADO, CLASSE SEMI PESADO, DN 32 MM (1 1/4), APARENTE, INSTALADO EM TETO - FORNECIMENTO E INSTALAÇÃO. AF_11/2016_P</v>
          </cell>
          <cell r="C2693" t="str">
            <v>M</v>
          </cell>
          <cell r="D2693">
            <v>45.73</v>
          </cell>
        </row>
        <row r="2694">
          <cell r="A2694">
            <v>95748</v>
          </cell>
          <cell r="B2694" t="str">
            <v>ELETRODUTO DE AÇO GALVANIZADO, CLASSE SEMI PESADO, DN 40 MM (1 1/2 ), APARENTE, INSTALADO EM TETO - FORNECIMENTO E INSTALAÇÃO. AF_11/2016_P</v>
          </cell>
          <cell r="C2694" t="str">
            <v>M</v>
          </cell>
          <cell r="D2694">
            <v>49.26</v>
          </cell>
        </row>
        <row r="2695">
          <cell r="A2695">
            <v>95749</v>
          </cell>
          <cell r="B2695" t="str">
            <v>ELETRODUTO DE AÇO GALVANIZADO, CLASSE LEVE, DN 20 MM (3/4), APARENTE, INSTALADO EM PAREDE - FORNECIMENTO E INSTALAÇÃO. AF_11/2016_P</v>
          </cell>
          <cell r="C2695" t="str">
            <v>M</v>
          </cell>
          <cell r="D2695">
            <v>28.12</v>
          </cell>
        </row>
        <row r="2696">
          <cell r="A2696">
            <v>95750</v>
          </cell>
          <cell r="B2696" t="str">
            <v>ELETRODUTO DE AÇO GALVANIZADO, CLASSE LEVE, DN 25 MM (1), APARENTE, INSTALADO EM PAREDE - FORNECIMENTO E INSTALAÇÃO. AF_11/2016_P</v>
          </cell>
          <cell r="C2696" t="str">
            <v>M</v>
          </cell>
          <cell r="D2696">
            <v>33.4</v>
          </cell>
        </row>
        <row r="2697">
          <cell r="A2697">
            <v>95751</v>
          </cell>
          <cell r="B2697" t="str">
            <v>ELETRODUTO DE AÇO GALVANIZADO, CLASSE SEMI PESADO, DN 32 MM (1 1/4), APARENTE, INSTALADO EM PAREDE - FORNECIMENTO E INSTALAÇÃO. AF_11/2016_P</v>
          </cell>
          <cell r="C2697" t="str">
            <v>M</v>
          </cell>
          <cell r="D2697">
            <v>51.63</v>
          </cell>
        </row>
        <row r="2698">
          <cell r="A2698">
            <v>95752</v>
          </cell>
          <cell r="B2698" t="str">
            <v>ELETRODUTO DE AÇO GALVANIZADO, CLASSE SEMI PESADO, DN 40 MM (1 1/2  ), APARENTE, INSTALADO EM PAREDE - FORNECIMENTO E INSTALAÇÃO. AF_11/2016_P</v>
          </cell>
          <cell r="C2698" t="str">
            <v>M</v>
          </cell>
          <cell r="D2698">
            <v>54.94</v>
          </cell>
        </row>
        <row r="2699">
          <cell r="A2699">
            <v>97667</v>
          </cell>
          <cell r="B2699" t="str">
            <v>ELETRODUTO FLEXÍVEL CORRUGADO, PEAD, DN 50 (1 ½)  - FORNECIMENTO E INSTALAÇÃO. AF_04/2016</v>
          </cell>
          <cell r="C2699" t="str">
            <v>M</v>
          </cell>
          <cell r="D2699">
            <v>7.24</v>
          </cell>
        </row>
        <row r="2700">
          <cell r="A2700">
            <v>97668</v>
          </cell>
          <cell r="B2700" t="str">
            <v>ELETRODUTO FLEXÍVEL CORRUGADO, PEAD, DN 63 (2")  - FORNECIMENTO E INSTALAÇÃO. AF_04/2016</v>
          </cell>
          <cell r="C2700" t="str">
            <v>M</v>
          </cell>
          <cell r="D2700">
            <v>11.14</v>
          </cell>
        </row>
        <row r="2701">
          <cell r="A2701">
            <v>97669</v>
          </cell>
          <cell r="B2701" t="str">
            <v>ELETRODUTO FLEXÍVEL CORRUGADO, PEAD, DN 90 (3) - FORNECIMENTO E INSTALAÇÃO. AF_04/2016</v>
          </cell>
          <cell r="C2701" t="str">
            <v>M</v>
          </cell>
          <cell r="D2701">
            <v>17.809999999999999</v>
          </cell>
        </row>
        <row r="2702">
          <cell r="A2702">
            <v>97670</v>
          </cell>
          <cell r="B2702" t="str">
            <v>ELETRODUTO FLEXÍVEL CORRUGADO, PEAD, DN 100 (4) - FORNECIMENTO E INSTALAÇÃO. AF_04/2016</v>
          </cell>
          <cell r="C2702" t="str">
            <v>M</v>
          </cell>
          <cell r="D2702">
            <v>22.88</v>
          </cell>
        </row>
        <row r="2703">
          <cell r="A2703">
            <v>91874</v>
          </cell>
          <cell r="B2703" t="str">
            <v>LUVA PARA ELETRODUTO, PVC, ROSCÁVEL, DN 20 MM (1/2"), PARA CIRCUITOS TERMINAIS, INSTALADA EM FORRO - FORNECIMENTO E INSTALAÇÃO. AF_12/2015</v>
          </cell>
          <cell r="C2703" t="str">
            <v>UN</v>
          </cell>
          <cell r="D2703">
            <v>4.6500000000000004</v>
          </cell>
        </row>
        <row r="2704">
          <cell r="A2704">
            <v>91875</v>
          </cell>
          <cell r="B2704" t="str">
            <v>LUVA PARA ELETRODUTO, PVC, ROSCÁVEL, DN 25 MM (3/4"), PARA CIRCUITOS TERMINAIS, INSTALADA EM FORRO - FORNECIMENTO E INSTALAÇÃO. AF_12/2015</v>
          </cell>
          <cell r="C2704" t="str">
            <v>UN</v>
          </cell>
          <cell r="D2704">
            <v>6.18</v>
          </cell>
        </row>
        <row r="2705">
          <cell r="A2705">
            <v>91876</v>
          </cell>
          <cell r="B2705" t="str">
            <v>LUVA PARA ELETRODUTO, PVC, ROSCÁVEL, DN 32 MM (1"), PARA CIRCUITOS TERMINAIS, INSTALADA EM FORRO - FORNECIMENTO E INSTALAÇÃO. AF_12/2015</v>
          </cell>
          <cell r="C2705" t="str">
            <v>UN</v>
          </cell>
          <cell r="D2705">
            <v>8.16</v>
          </cell>
        </row>
        <row r="2706">
          <cell r="A2706">
            <v>91877</v>
          </cell>
          <cell r="B2706" t="str">
            <v>LUVA PARA ELETRODUTO, PVC, ROSCÁVEL, DN 40 MM (1 1/4"), PARA CIRCUITOS TERMINAIS, INSTALADA EM FORRO - FORNECIMENTO E INSTALAÇÃO. AF_12/2015</v>
          </cell>
          <cell r="C2706" t="str">
            <v>UN</v>
          </cell>
          <cell r="D2706">
            <v>10.87</v>
          </cell>
        </row>
        <row r="2707">
          <cell r="A2707">
            <v>91878</v>
          </cell>
          <cell r="B2707" t="str">
            <v>LUVA PARA ELETRODUTO, PVC, ROSCÁVEL, DN 20 MM (1/2"), PARA CIRCUITOS TERMINAIS, INSTALADA EM LAJE - FORNECIMENTO E INSTALAÇÃO. AF_12/2015</v>
          </cell>
          <cell r="C2707" t="str">
            <v>UN</v>
          </cell>
          <cell r="D2707">
            <v>5.95</v>
          </cell>
        </row>
        <row r="2708">
          <cell r="A2708">
            <v>91879</v>
          </cell>
          <cell r="B2708" t="str">
            <v>LUVA PARA ELETRODUTO, PVC, ROSCÁVEL, DN 25 MM (3/4"), PARA CIRCUITOS TERMINAIS, INSTALADA EM LAJE - FORNECIMENTO E INSTALAÇÃO. AF_12/2015</v>
          </cell>
          <cell r="C2708" t="str">
            <v>UN</v>
          </cell>
          <cell r="D2708">
            <v>7.44</v>
          </cell>
        </row>
        <row r="2709">
          <cell r="A2709">
            <v>91880</v>
          </cell>
          <cell r="B2709" t="str">
            <v>LUVA PARA ELETRODUTO, PVC, ROSCÁVEL, DN 32 MM (1"), PARA CIRCUITOS TERMINAIS, INSTALADA EM LAJE - FORNECIMENTO E INSTALAÇÃO. AF_12/2015</v>
          </cell>
          <cell r="C2709" t="str">
            <v>UN</v>
          </cell>
          <cell r="D2709">
            <v>9.4600000000000009</v>
          </cell>
        </row>
        <row r="2710">
          <cell r="A2710">
            <v>91881</v>
          </cell>
          <cell r="B2710" t="str">
            <v>LUVA PARA ELETRODUTO, PVC, ROSCÁVEL, DN 40 MM (1 1/4"), PARA CIRCUITOS TERMINAIS, INSTALADA EM LAJE - FORNECIMENTO E INSTALAÇÃO. AF_12/2015</v>
          </cell>
          <cell r="C2710" t="str">
            <v>UN</v>
          </cell>
          <cell r="D2710">
            <v>12.18</v>
          </cell>
        </row>
        <row r="2711">
          <cell r="A2711">
            <v>91882</v>
          </cell>
          <cell r="B2711" t="str">
            <v>LUVA PARA ELETRODUTO, PVC, ROSCÁVEL, DN 20 MM (1/2"), PARA CIRCUITOS TERMINAIS, INSTALADA EM PAREDE - FORNECIMENTO E INSTALAÇÃO. AF_12/2015</v>
          </cell>
          <cell r="C2711" t="str">
            <v>UN</v>
          </cell>
          <cell r="D2711">
            <v>7.35</v>
          </cell>
        </row>
        <row r="2712">
          <cell r="A2712">
            <v>91884</v>
          </cell>
          <cell r="B2712" t="str">
            <v>LUVA PARA ELETRODUTO, PVC, ROSCÁVEL, DN 25 MM (3/4"), PARA CIRCUITOS TERMINAIS, INSTALADA EM PAREDE - FORNECIMENTO E INSTALAÇÃO. AF_12/2015</v>
          </cell>
          <cell r="C2712" t="str">
            <v>UN</v>
          </cell>
          <cell r="D2712">
            <v>8.52</v>
          </cell>
        </row>
        <row r="2713">
          <cell r="A2713">
            <v>91885</v>
          </cell>
          <cell r="B2713" t="str">
            <v>LUVA PARA ELETRODUTO, PVC, ROSCÁVEL, DN 32 MM (1"), PARA CIRCUITOS TERMINAIS, INSTALADA EM PAREDE - FORNECIMENTO E INSTALAÇÃO. AF_12/2015</v>
          </cell>
          <cell r="C2713" t="str">
            <v>UN</v>
          </cell>
          <cell r="D2713">
            <v>10.09</v>
          </cell>
        </row>
        <row r="2714">
          <cell r="A2714">
            <v>91886</v>
          </cell>
          <cell r="B2714" t="str">
            <v>LUVA PARA ELETRODUTO, PVC, ROSCÁVEL, DN 40 MM (1 1/4"), PARA CIRCUITOS TERMINAIS, INSTALADA EM PAREDE - FORNECIMENTO E INSTALAÇÃO. AF_12/2015</v>
          </cell>
          <cell r="C2714" t="str">
            <v>UN</v>
          </cell>
          <cell r="D2714">
            <v>12.32</v>
          </cell>
        </row>
        <row r="2715">
          <cell r="A2715">
            <v>91887</v>
          </cell>
          <cell r="B2715" t="str">
            <v>CURVA 90 GRAUS PARA ELETRODUTO, PVC, ROSCÁVEL, DN 20 MM (1/2"), PARA CIRCUITOS TERMINAIS, INSTALADA EM FORRO - FORNECIMENTO E INSTALAÇÃO. AF_12/2015</v>
          </cell>
          <cell r="C2715" t="str">
            <v>UN</v>
          </cell>
          <cell r="D2715">
            <v>8.73</v>
          </cell>
        </row>
        <row r="2716">
          <cell r="A2716">
            <v>91889</v>
          </cell>
          <cell r="B2716" t="str">
            <v>CURVA 180 GRAUS PARA ELETRODUTO, PVC, ROSCÁVEL, DN 20 MM (1/2"), PARA CIRCUITOS TERMINAIS, INSTALADA EM FORRO - FORNECIMENTO E INSTALAÇÃO. AF_12/2015</v>
          </cell>
          <cell r="C2716" t="str">
            <v>UN</v>
          </cell>
          <cell r="D2716">
            <v>8.39</v>
          </cell>
        </row>
        <row r="2717">
          <cell r="A2717">
            <v>91890</v>
          </cell>
          <cell r="B2717" t="str">
            <v>CURVA 90 GRAUS PARA ELETRODUTO, PVC, ROSCÁVEL, DN 25 MM (3/4"), PARA CIRCUITOS TERMINAIS, INSTALADA EM FORRO - FORNECIMENTO E INSTALAÇÃO. AF_12/2015</v>
          </cell>
          <cell r="C2717" t="str">
            <v>UN</v>
          </cell>
          <cell r="D2717">
            <v>10.35</v>
          </cell>
        </row>
        <row r="2718">
          <cell r="A2718">
            <v>91892</v>
          </cell>
          <cell r="B2718" t="str">
            <v>CURVA 180 GRAUS PARA ELETRODUTO, PVC, ROSCÁVEL, DN 25 MM (3/4"), PARA CIRCUITOS TERMINAIS, INSTALADA EM FORRO - FORNECIMENTO E INSTALAÇÃO. AF_12/2015</v>
          </cell>
          <cell r="C2718" t="str">
            <v>UN</v>
          </cell>
          <cell r="D2718">
            <v>12.6</v>
          </cell>
        </row>
        <row r="2719">
          <cell r="A2719">
            <v>91893</v>
          </cell>
          <cell r="B2719" t="str">
            <v>CURVA 90 GRAUS PARA ELETRODUTO, PVC, ROSCÁVEL, DN 32 MM (1"), PARA CIRCUITOS TERMINAIS, INSTALADA EM FORRO - FORNECIMENTO E INSTALAÇÃO. AF_12/2015</v>
          </cell>
          <cell r="C2719" t="str">
            <v>UN</v>
          </cell>
          <cell r="D2719">
            <v>14.16</v>
          </cell>
        </row>
        <row r="2720">
          <cell r="A2720">
            <v>91895</v>
          </cell>
          <cell r="B2720" t="str">
            <v>CURVA 180 GRAUS PARA ELETRODUTO, PVC, ROSCÁVEL, DN 32 MM (1"), PARA CIRCUITOS TERMINAIS, INSTALADA EM FORRO - FORNECIMENTO E INSTALAÇÃO. AF_12/2015</v>
          </cell>
          <cell r="C2720" t="str">
            <v>UN</v>
          </cell>
          <cell r="D2720">
            <v>16.45</v>
          </cell>
        </row>
        <row r="2721">
          <cell r="A2721">
            <v>91896</v>
          </cell>
          <cell r="B2721" t="str">
            <v>CURVA 90 GRAUS PARA ELETRODUTO, PVC, ROSCÁVEL, DN 40 MM (1 1/4"), PARA CIRCUITOS TERMINAIS, INSTALADA EM FORRO - FORNECIMENTO E INSTALAÇÃO. AF_12/2015</v>
          </cell>
          <cell r="C2721" t="str">
            <v>UN</v>
          </cell>
          <cell r="D2721">
            <v>17.260000000000002</v>
          </cell>
        </row>
        <row r="2722">
          <cell r="A2722">
            <v>91898</v>
          </cell>
          <cell r="B2722" t="str">
            <v>CURVA 180 GRAUS PARA ELETRODUTO, PVC, ROSCÁVEL, DN 40 MM (1 1/4"), PARA CIRCUITOS TERMINAIS, INSTALADA EM FORRO - FORNECIMENTO E INSTALAÇÃO. AF_12/2015</v>
          </cell>
          <cell r="C2722" t="str">
            <v>UN</v>
          </cell>
          <cell r="D2722">
            <v>19.71</v>
          </cell>
        </row>
        <row r="2723">
          <cell r="A2723">
            <v>91899</v>
          </cell>
          <cell r="B2723" t="str">
            <v>CURVA 90 GRAUS PARA ELETRODUTO, PVC, ROSCÁVEL, DN 20 MM (1/2"), PARA CIRCUITOS TERMINAIS, INSTALADA EM LAJE - FORNECIMENTO E INSTALAÇÃO. AF_12/2015</v>
          </cell>
          <cell r="C2723" t="str">
            <v>UN</v>
          </cell>
          <cell r="D2723">
            <v>10.61</v>
          </cell>
        </row>
        <row r="2724">
          <cell r="A2724">
            <v>91901</v>
          </cell>
          <cell r="B2724" t="str">
            <v>CURVA 180 GRAUS PARA ELETRODUTO, PVC, ROSCÁVEL, DN 20 MM (1/2"), PARA CIRCUITOS TERMINAIS, INSTALADA EM LAJE - FORNECIMENTO E INSTALAÇÃO. AF_12/2015</v>
          </cell>
          <cell r="C2724" t="str">
            <v>UN</v>
          </cell>
          <cell r="D2724">
            <v>10.27</v>
          </cell>
        </row>
        <row r="2725">
          <cell r="A2725">
            <v>91902</v>
          </cell>
          <cell r="B2725" t="str">
            <v>CURVA 90 GRAUS PARA ELETRODUTO, PVC, ROSCÁVEL, DN 25 MM (3/4"), PARA CIRCUITOS TERMINAIS, INSTALADA EM LAJE - FORNECIMENTO E INSTALAÇÃO. AF_12/2015</v>
          </cell>
          <cell r="C2725" t="str">
            <v>UN</v>
          </cell>
          <cell r="D2725">
            <v>12.24</v>
          </cell>
        </row>
        <row r="2726">
          <cell r="A2726">
            <v>91904</v>
          </cell>
          <cell r="B2726" t="str">
            <v>CURVA 180 GRAUS PARA ELETRODUTO, PVC, ROSCÁVEL, DN 25 MM (3/4"), PARA CIRCUITOS TERMINAIS, INSTALADA EM LAJE - FORNECIMENTO E INSTALAÇÃO. AF_12/2015</v>
          </cell>
          <cell r="C2726" t="str">
            <v>UN</v>
          </cell>
          <cell r="D2726">
            <v>14.49</v>
          </cell>
        </row>
        <row r="2727">
          <cell r="A2727">
            <v>91905</v>
          </cell>
          <cell r="B2727" t="str">
            <v>CURVA 90 GRAUS PARA ELETRODUTO, PVC, ROSCÁVEL, DN 32 MM (1"), PARA CIRCUITOS TERMINAIS, INSTALADA EM LAJE - FORNECIMENTO E INSTALAÇÃO. AF_12/2015</v>
          </cell>
          <cell r="C2727" t="str">
            <v>UN</v>
          </cell>
          <cell r="D2727">
            <v>16.059999999999999</v>
          </cell>
        </row>
        <row r="2728">
          <cell r="A2728">
            <v>91907</v>
          </cell>
          <cell r="B2728" t="str">
            <v>CURVA 180 GRAUS PARA ELETRODUTO, PVC, ROSCÁVEL, DN 32 MM (1), PARA CIRCUITOS TERMINAIS, INSTALADA EM LAJE - FORNECIMENTO E INSTALAÇÃO. AF_12/2015</v>
          </cell>
          <cell r="C2728" t="str">
            <v>UN</v>
          </cell>
          <cell r="D2728">
            <v>18.350000000000001</v>
          </cell>
        </row>
        <row r="2729">
          <cell r="A2729">
            <v>91908</v>
          </cell>
          <cell r="B2729" t="str">
            <v>CURVA 90 GRAUS PARA ELETRODUTO, PVC, ROSCÁVEL, DN 40 MM (1 1/4"), PARA CIRCUITOS TERMINAIS, INSTALADA EM LAJE - FORNECIMENTO E INSTALAÇÃO. AF_12/2015</v>
          </cell>
          <cell r="C2729" t="str">
            <v>UN</v>
          </cell>
          <cell r="D2729">
            <v>19.2</v>
          </cell>
        </row>
        <row r="2730">
          <cell r="A2730">
            <v>91910</v>
          </cell>
          <cell r="B2730" t="str">
            <v>CURVA 180 GRAUS PARA ELETRODUTO, PVC, ROSCÁVEL, DN 40 MM (1 1/4"), PARA CIRCUITOS TERMINAIS, INSTALADA EM LAJE - FORNECIMENTO E INSTALAÇÃO. AF_12/2015</v>
          </cell>
          <cell r="C2730" t="str">
            <v>UN</v>
          </cell>
          <cell r="D2730">
            <v>21.65</v>
          </cell>
        </row>
        <row r="2731">
          <cell r="A2731">
            <v>91911</v>
          </cell>
          <cell r="B2731" t="str">
            <v>CURVA 90 GRAUS PARA ELETRODUTO, PVC, ROSCÁVEL, DN 20 MM (1/2"), PARA CIRCUITOS TERMINAIS, INSTALADA EM PAREDE - FORNECIMENTO E INSTALAÇÃO. AF_12/2015</v>
          </cell>
          <cell r="C2731" t="str">
            <v>UN</v>
          </cell>
          <cell r="D2731">
            <v>12.78</v>
          </cell>
        </row>
        <row r="2732">
          <cell r="A2732">
            <v>91913</v>
          </cell>
          <cell r="B2732" t="str">
            <v>CURVA 180 GRAUS PARA ELETRODUTO, PVC, ROSCÁVEL, DN 20 MM (1/2"), PARA CIRCUITOS TERMINAIS, INSTALADA EM PAREDE - FORNECIMENTO E INSTALAÇÃO. AF_12/2015</v>
          </cell>
          <cell r="C2732" t="str">
            <v>UN</v>
          </cell>
          <cell r="D2732">
            <v>12.44</v>
          </cell>
        </row>
        <row r="2733">
          <cell r="A2733">
            <v>91914</v>
          </cell>
          <cell r="B2733" t="str">
            <v>CURVA 90 GRAUS PARA ELETRODUTO, PVC, ROSCÁVEL, DN 25 MM (3/4"), PARA CIRCUITOS TERMINAIS, INSTALADA EM PAREDE - FORNECIMENTO E INSTALAÇÃO. AF_12/2015</v>
          </cell>
          <cell r="C2733" t="str">
            <v>UN</v>
          </cell>
          <cell r="D2733">
            <v>13.9</v>
          </cell>
        </row>
        <row r="2734">
          <cell r="A2734">
            <v>91916</v>
          </cell>
          <cell r="B2734" t="str">
            <v>CURVA 180 GRAUS PARA ELETRODUTO, PVC, ROSCÁVEL, DN 25 MM (3/4"), PARA CIRCUITOS TERMINAIS, INSTALADA EM PAREDE - FORNECIMENTO E INSTALAÇÃO. AF_12/2015</v>
          </cell>
          <cell r="C2734" t="str">
            <v>UN</v>
          </cell>
          <cell r="D2734">
            <v>16.149999999999999</v>
          </cell>
        </row>
        <row r="2735">
          <cell r="A2735">
            <v>91917</v>
          </cell>
          <cell r="B2735" t="str">
            <v>CURVA 90 GRAUS PARA ELETRODUTO, PVC, ROSCÁVEL, DN 32 MM (1"), PARA CIRCUITOS TERMINAIS, INSTALADA EM PAREDE - FORNECIMENTO E INSTALAÇÃO. AF_12/2015</v>
          </cell>
          <cell r="C2735" t="str">
            <v>UN</v>
          </cell>
          <cell r="D2735">
            <v>17.05</v>
          </cell>
        </row>
        <row r="2736">
          <cell r="A2736">
            <v>91919</v>
          </cell>
          <cell r="B2736" t="str">
            <v>CURVA 180 GRAUS PARA ELETRODUTO, PVC, ROSCÁVEL, DN 32 MM (1), PARA CIRCUITOS TERMINAIS, INSTALADA EM PAREDE - FORNECIMENTO E INSTALAÇÃO. AF_12/2015</v>
          </cell>
          <cell r="C2736" t="str">
            <v>UN</v>
          </cell>
          <cell r="D2736">
            <v>19.34</v>
          </cell>
        </row>
        <row r="2737">
          <cell r="A2737">
            <v>91920</v>
          </cell>
          <cell r="B2737" t="str">
            <v>CURVA 90 GRAUS PARA ELETRODUTO, PVC, ROSCÁVEL, DN 40 MM (1 1/4"), PARA CIRCUITOS TERMINAIS, INSTALADA EM PAREDE - FORNECIMENTO E INSTALAÇÃO. AF_12/2015</v>
          </cell>
          <cell r="C2737" t="str">
            <v>UN</v>
          </cell>
          <cell r="D2737">
            <v>19.43</v>
          </cell>
        </row>
        <row r="2738">
          <cell r="A2738">
            <v>91922</v>
          </cell>
          <cell r="B2738" t="str">
            <v>CURVA 180 GRAUS PARA ELETRODUTO, PVC, ROSCÁVEL, DN 40 MM (1 1/4"), PARA CIRCUITOS TERMINAIS, INSTALADA EM PAREDE - FORNECIMENTO E INSTALAÇÃO. AF_12/2015</v>
          </cell>
          <cell r="C2738" t="str">
            <v>UN</v>
          </cell>
          <cell r="D2738">
            <v>21.88</v>
          </cell>
        </row>
        <row r="2739">
          <cell r="A2739">
            <v>93013</v>
          </cell>
          <cell r="B2739" t="str">
            <v>LUVA PARA ELETRODUTO, PVC, ROSCÁVEL, DN 50 MM (1 1/2") - FORNECIMENTO E INSTALAÇÃO. AF_12/2015</v>
          </cell>
          <cell r="C2739" t="str">
            <v>UN</v>
          </cell>
          <cell r="D2739">
            <v>14.14</v>
          </cell>
        </row>
        <row r="2740">
          <cell r="A2740">
            <v>93014</v>
          </cell>
          <cell r="B2740" t="str">
            <v>LUVA PARA ELETRODUTO, PVC, ROSCÁVEL, DN 60 MM (2") - FORNECIMENTO E INSTALAÇÃO. AF_12/2015</v>
          </cell>
          <cell r="C2740" t="str">
            <v>UN</v>
          </cell>
          <cell r="D2740">
            <v>17.489999999999998</v>
          </cell>
        </row>
        <row r="2741">
          <cell r="A2741">
            <v>93015</v>
          </cell>
          <cell r="B2741" t="str">
            <v>LUVA PARA ELETRODUTO, PVC, ROSCÁVEL, DN 75 MM (2 1/2") - FORNECIMENTO E INSTALAÇÃO. AF_12/2015</v>
          </cell>
          <cell r="C2741" t="str">
            <v>UN</v>
          </cell>
          <cell r="D2741">
            <v>26.96</v>
          </cell>
        </row>
        <row r="2742">
          <cell r="A2742">
            <v>93016</v>
          </cell>
          <cell r="B2742" t="str">
            <v>LUVA PARA ELETRODUTO, PVC, ROSCÁVEL, DN 85 MM (3") - FORNECIMENTO E INSTALAÇÃO. AF_12/2015</v>
          </cell>
          <cell r="C2742" t="str">
            <v>UN</v>
          </cell>
          <cell r="D2742">
            <v>32.97</v>
          </cell>
        </row>
        <row r="2743">
          <cell r="A2743">
            <v>93017</v>
          </cell>
          <cell r="B2743" t="str">
            <v>LUVA PARA ELETRODUTO, PVC, ROSCÁVEL, DN 110 MM (4") - FORNECIMENTO E INSTALAÇÃO. AF_12/2015</v>
          </cell>
          <cell r="C2743" t="str">
            <v>UN</v>
          </cell>
          <cell r="D2743">
            <v>50.08</v>
          </cell>
        </row>
        <row r="2744">
          <cell r="A2744">
            <v>93018</v>
          </cell>
          <cell r="B2744" t="str">
            <v>CURVA 90 GRAUS PARA ELETRODUTO, PVC, ROSCÁVEL, DN 50 MM (1 1/2") - FORNECIMENTO E INSTALAÇÃO. AF_12/2015</v>
          </cell>
          <cell r="C2744" t="str">
            <v>UN</v>
          </cell>
          <cell r="D2744">
            <v>21.63</v>
          </cell>
        </row>
        <row r="2745">
          <cell r="A2745">
            <v>93020</v>
          </cell>
          <cell r="B2745" t="str">
            <v>CURVA 90 GRAUS PARA ELETRODUTO, PVC, ROSCÁVEL, DN 60 MM (2") - FORNECIMENTO E INSTALAÇÃO. AF_12/2015</v>
          </cell>
          <cell r="C2745" t="str">
            <v>UN</v>
          </cell>
          <cell r="D2745">
            <v>28.01</v>
          </cell>
        </row>
        <row r="2746">
          <cell r="A2746">
            <v>93022</v>
          </cell>
          <cell r="B2746" t="str">
            <v>CURVA 90 GRAUS PARA ELETRODUTO, PVC, ROSCÁVEL, DN 75 MM (2 1/2") - FORNECIMENTO E INSTALAÇÃO. AF_12/2015</v>
          </cell>
          <cell r="C2746" t="str">
            <v>UN</v>
          </cell>
          <cell r="D2746">
            <v>47.87</v>
          </cell>
        </row>
        <row r="2747">
          <cell r="A2747">
            <v>93024</v>
          </cell>
          <cell r="B2747" t="str">
            <v>CURVA 90 GRAUS PARA ELETRODUTO, PVC, ROSCÁVEL, DN 85 MM (3") - FORNECIMENTO E INSTALAÇÃO. AF_12/2015</v>
          </cell>
          <cell r="C2747" t="str">
            <v>UN</v>
          </cell>
          <cell r="D2747">
            <v>50.15</v>
          </cell>
        </row>
        <row r="2748">
          <cell r="A2748">
            <v>93026</v>
          </cell>
          <cell r="B2748" t="str">
            <v>CURVA 90 GRAUS PARA ELETRODUTO, PVC, ROSCÁVEL, DN 110 MM (4") - FORNECIMENTO E INSTALAÇÃO. AF_12/2015</v>
          </cell>
          <cell r="C2748" t="str">
            <v>UN</v>
          </cell>
          <cell r="D2748">
            <v>83.16</v>
          </cell>
        </row>
        <row r="2749">
          <cell r="A2749">
            <v>95733</v>
          </cell>
          <cell r="B2749" t="str">
            <v>LUVA PARA ELETRODUTO, PVC, SOLDÁVEL, DN 25 MM (3/4), APARENTE, INSTALADA EM TETO - FORNECIMENTO E INSTALAÇÃO. AF_11/2016_P</v>
          </cell>
          <cell r="C2749" t="str">
            <v>UN</v>
          </cell>
          <cell r="D2749">
            <v>5.56</v>
          </cell>
        </row>
        <row r="2750">
          <cell r="A2750">
            <v>95734</v>
          </cell>
          <cell r="B2750" t="str">
            <v>LUVA PARA ELETRODUTO, PVC, SOLDÁVEL, DN 32 MM (1), APARENTE, INSTALADA EM TETO - FORNECIMENTO E INSTALAÇÃO. AF_11/2016_P</v>
          </cell>
          <cell r="C2750" t="str">
            <v>UN</v>
          </cell>
          <cell r="D2750">
            <v>7.43</v>
          </cell>
        </row>
        <row r="2751">
          <cell r="A2751">
            <v>95735</v>
          </cell>
          <cell r="B2751" t="str">
            <v>LUVA PARA ELETRODUTO, PVC, SOLDÁVEL, DN 20 MM (1/2), APARENTE, INSTALADA EM PAREDE - FORNECIMENTO E INSTALAÇÃO. AF_11/2016_P</v>
          </cell>
          <cell r="C2751" t="str">
            <v>UN</v>
          </cell>
          <cell r="D2751">
            <v>6.22</v>
          </cell>
        </row>
        <row r="2752">
          <cell r="A2752">
            <v>95736</v>
          </cell>
          <cell r="B2752" t="str">
            <v>LUVA PARA ELETRODUTO, PVC, SOLDÁVEL, DN 25 MM (3/4), APARENTE, INSTALADA EM PAREDE - FORNECIMENTO E INSTALAÇÃO. AF_11/2016_P</v>
          </cell>
          <cell r="C2752" t="str">
            <v>UN</v>
          </cell>
          <cell r="D2752">
            <v>7.33</v>
          </cell>
        </row>
        <row r="2753">
          <cell r="A2753">
            <v>95738</v>
          </cell>
          <cell r="B2753" t="str">
            <v>LUVA PARA ELETRODUTO, PVC, SOLDÁVEL, DN 32 MM (1), APARENTE, INSTALADA EM PAREDE - FORNECIMENTO E INSTALAÇÃO. AF_11/2016_P</v>
          </cell>
          <cell r="C2753" t="str">
            <v>UN</v>
          </cell>
          <cell r="D2753">
            <v>8.85</v>
          </cell>
        </row>
        <row r="2754">
          <cell r="A2754">
            <v>95753</v>
          </cell>
          <cell r="B2754" t="str">
            <v>LUVA DE EMENDA PARA ELETRODUTO, AÇO GALVANIZADO, DN 20 MM (3/4  ), APARENTE, INSTALADA EM TETO - FORNECIMENTO E INSTALAÇÃO. AF_11/2016_P</v>
          </cell>
          <cell r="C2754" t="str">
            <v>UN</v>
          </cell>
          <cell r="D2754">
            <v>7.05</v>
          </cell>
        </row>
        <row r="2755">
          <cell r="A2755">
            <v>95754</v>
          </cell>
          <cell r="B2755" t="str">
            <v>LUVA DE EMENDA PARA ELETRODUTO, AÇO GALVANIZADO, DN 25 MM (1''), APARENTE, INSTALADA EM TETO - FORNECIMENTO E INSTALAÇÃO. AF_11/2016_P</v>
          </cell>
          <cell r="C2755" t="str">
            <v>UN</v>
          </cell>
          <cell r="D2755">
            <v>8.7799999999999994</v>
          </cell>
        </row>
        <row r="2756">
          <cell r="A2756">
            <v>95755</v>
          </cell>
          <cell r="B2756" t="str">
            <v>LUVA DE EMENDA PARA ELETRODUTO, AÇO GALVANIZADO, DN 32 MM (1 1/4''), APARENTE, INSTALADA EM TETO - FORNECIMENTO E INSTALAÇÃO. AF_11/2016_P</v>
          </cell>
          <cell r="C2756" t="str">
            <v>UN</v>
          </cell>
          <cell r="D2756">
            <v>12.72</v>
          </cell>
        </row>
        <row r="2757">
          <cell r="A2757">
            <v>95756</v>
          </cell>
          <cell r="B2757" t="str">
            <v>LUVA DE EMENDA PARA ELETRODUTO, AÇO GALVANIZADO, DN 40 MM (1 1/2''), APARENTE, INSTALADA EM TETO - FORNECIMENTO E INSTALAÇÃO. AF_11/2016_P</v>
          </cell>
          <cell r="C2757" t="str">
            <v>UN</v>
          </cell>
          <cell r="D2757">
            <v>17</v>
          </cell>
        </row>
        <row r="2758">
          <cell r="A2758">
            <v>95757</v>
          </cell>
          <cell r="B2758" t="str">
            <v>LUVA DE EMENDA PARA ELETRODUTO, AÇO GALVANIZADO, DN 20 MM (3/4''), APARENTE, INSTALADA EM PAREDE - FORNECIMENTO E INSTALAÇÃO. AF_11/2016_P</v>
          </cell>
          <cell r="C2758" t="str">
            <v>UN</v>
          </cell>
          <cell r="D2758">
            <v>10.53</v>
          </cell>
        </row>
        <row r="2759">
          <cell r="A2759">
            <v>95758</v>
          </cell>
          <cell r="B2759" t="str">
            <v>LUVA DE EMENDA PARA ELETRODUTO, AÇO GALVANIZADO, DN 25 MM (1''), APARENTE, INSTALADA EM PAREDE - FORNECIMENTO E INSTALAÇÃO. AF_11/2016_P</v>
          </cell>
          <cell r="C2759" t="str">
            <v>UN</v>
          </cell>
          <cell r="D2759">
            <v>11.83</v>
          </cell>
        </row>
        <row r="2760">
          <cell r="A2760">
            <v>95759</v>
          </cell>
          <cell r="B2760" t="str">
            <v>LUVA DE EMENDA PARA ELETRODUTO, AÇO GALVANIZADO, DN 32 MM (1 1/4''), APARENTE, INSTALADA EM PAREDE - FORNECIMENTO E INSTALAÇÃO. AF_11/2016_P</v>
          </cell>
          <cell r="C2760" t="str">
            <v>UN</v>
          </cell>
          <cell r="D2760">
            <v>15.2</v>
          </cell>
        </row>
        <row r="2761">
          <cell r="A2761">
            <v>95760</v>
          </cell>
          <cell r="B2761" t="str">
            <v>LUVA DE EMENDA PARA ELETRODUTO, AÇO GALVANIZADO, DN 40 MM (1 1/2''), APARENTE, INSTALADA EM PAREDE - FORNECIMENTO E INSTALAÇÃO. AF_11/2016_P</v>
          </cell>
          <cell r="C2761" t="str">
            <v>UN</v>
          </cell>
          <cell r="D2761">
            <v>18.82</v>
          </cell>
        </row>
        <row r="2762">
          <cell r="A2762">
            <v>97559</v>
          </cell>
          <cell r="B2762" t="str">
            <v>CURVA 135 GRAUS PARA ELETRODUTO, PVC, ROSCÁVEL, DN 25 MM (3/4), PARA CIRCUITOS TERMINAIS, INSTALADA EM FORRO - FORNECIMENTO E INSTALAÇÃO. AF_12/2015</v>
          </cell>
          <cell r="C2762" t="str">
            <v>UN</v>
          </cell>
          <cell r="D2762">
            <v>10.1</v>
          </cell>
        </row>
        <row r="2763">
          <cell r="A2763">
            <v>97562</v>
          </cell>
          <cell r="B2763" t="str">
            <v>CURVA 135 GRAUS PARA ELETRODUTO, PVC, ROSCÁVEL, DN 25 MM (3/4), PARA CIRCUITOS TERMINAIS, INSTALADA EM LAJE - FORNECIMENTO E INSTALAÇÃO. AF_12/2015</v>
          </cell>
          <cell r="C2763" t="str">
            <v>UN</v>
          </cell>
          <cell r="D2763">
            <v>11.99</v>
          </cell>
        </row>
        <row r="2764">
          <cell r="A2764">
            <v>97564</v>
          </cell>
          <cell r="B2764" t="str">
            <v>CURVA 135 GRAUS PARA ELETRODUTO, PVC, ROSCÁVEL, DN 25 MM (3/4), PARA CIRCUITOS TERMINAIS, INSTALADA EM PAREDE - FORNECIMENTO E INSTALAÇÃO. AF_12/2015</v>
          </cell>
          <cell r="C2764" t="str">
            <v>UN</v>
          </cell>
          <cell r="D2764">
            <v>13.65</v>
          </cell>
        </row>
        <row r="2765">
          <cell r="A2765">
            <v>91924</v>
          </cell>
          <cell r="B2765" t="str">
            <v>CABO DE COBRE FLEXÍVEL ISOLADO, 1,5 MM², ANTI-CHAMA 450/750 V, PARA CIRCUITOS TERMINAIS - FORNECIMENTO E INSTALAÇÃO. AF_12/2015</v>
          </cell>
          <cell r="C2765" t="str">
            <v>M</v>
          </cell>
          <cell r="D2765">
            <v>2.66</v>
          </cell>
        </row>
        <row r="2766">
          <cell r="A2766">
            <v>91925</v>
          </cell>
          <cell r="B2766" t="str">
            <v>CABO DE COBRE FLEXÍVEL ISOLADO, 1,5 MM², ANTI-CHAMA 0,6/1,0 KV, PARA CIRCUITOS TERMINAIS - FORNECIMENTO E INSTALAÇÃO. AF_12/2015</v>
          </cell>
          <cell r="C2766" t="str">
            <v>M</v>
          </cell>
          <cell r="D2766">
            <v>3.77</v>
          </cell>
        </row>
        <row r="2767">
          <cell r="A2767">
            <v>91926</v>
          </cell>
          <cell r="B2767" t="str">
            <v>CABO DE COBRE FLEXÍVEL ISOLADO, 2,5 MM², ANTI-CHAMA 450/750 V, PARA CIRCUITOS TERMINAIS - FORNECIMENTO E INSTALAÇÃO. AF_12/2015</v>
          </cell>
          <cell r="C2767" t="str">
            <v>M</v>
          </cell>
          <cell r="D2767">
            <v>3.87</v>
          </cell>
        </row>
        <row r="2768">
          <cell r="A2768">
            <v>91927</v>
          </cell>
          <cell r="B2768" t="str">
            <v>CABO DE COBRE FLEXÍVEL ISOLADO, 2,5 MM², ANTI-CHAMA 0,6/1,0 KV, PARA CIRCUITOS TERMINAIS - FORNECIMENTO E INSTALAÇÃO. AF_12/2015</v>
          </cell>
          <cell r="C2768" t="str">
            <v>M</v>
          </cell>
          <cell r="D2768">
            <v>5.08</v>
          </cell>
        </row>
        <row r="2769">
          <cell r="A2769">
            <v>91928</v>
          </cell>
          <cell r="B2769" t="str">
            <v>CABO DE COBRE FLEXÍVEL ISOLADO, 4 MM², ANTI-CHAMA 450/750 V, PARA CIRCUITOS TERMINAIS - FORNECIMENTO E INSTALAÇÃO. AF_12/2015</v>
          </cell>
          <cell r="C2769" t="str">
            <v>M</v>
          </cell>
          <cell r="D2769">
            <v>6.3</v>
          </cell>
        </row>
        <row r="2770">
          <cell r="A2770">
            <v>91929</v>
          </cell>
          <cell r="B2770" t="str">
            <v>CABO DE COBRE FLEXÍVEL ISOLADO, 4 MM², ANTI-CHAMA 0,6/1,0 KV, PARA CIRCUITOS TERMINAIS - FORNECIMENTO E INSTALAÇÃO. AF_12/2015</v>
          </cell>
          <cell r="C2770" t="str">
            <v>M</v>
          </cell>
          <cell r="D2770">
            <v>7.14</v>
          </cell>
        </row>
        <row r="2771">
          <cell r="A2771">
            <v>91930</v>
          </cell>
          <cell r="B2771" t="str">
            <v>CABO DE COBRE FLEXÍVEL ISOLADO, 6 MM², ANTI-CHAMA 450/750 V, PARA CIRCUITOS TERMINAIS - FORNECIMENTO E INSTALAÇÃO. AF_12/2015</v>
          </cell>
          <cell r="C2771" t="str">
            <v>M</v>
          </cell>
          <cell r="D2771">
            <v>8.6</v>
          </cell>
        </row>
        <row r="2772">
          <cell r="A2772">
            <v>91931</v>
          </cell>
          <cell r="B2772" t="str">
            <v>CABO DE COBRE FLEXÍVEL ISOLADO, 6 MM², ANTI-CHAMA 0,6/1,0 KV, PARA CIRCUITOS TERMINAIS - FORNECIMENTO E INSTALAÇÃO. AF_12/2015</v>
          </cell>
          <cell r="C2772" t="str">
            <v>M</v>
          </cell>
          <cell r="D2772">
            <v>9.6199999999999992</v>
          </cell>
        </row>
        <row r="2773">
          <cell r="A2773">
            <v>91932</v>
          </cell>
          <cell r="B2773" t="str">
            <v>CABO DE COBRE FLEXÍVEL ISOLADO, 10 MM², ANTI-CHAMA 450/750 V, PARA CIRCUITOS TERMINAIS - FORNECIMENTO E INSTALAÇÃO. AF_12/2015</v>
          </cell>
          <cell r="C2773" t="str">
            <v>M</v>
          </cell>
          <cell r="D2773">
            <v>14.16</v>
          </cell>
        </row>
        <row r="2774">
          <cell r="A2774">
            <v>91933</v>
          </cell>
          <cell r="B2774" t="str">
            <v>CABO DE COBRE FLEXÍVEL ISOLADO, 10 MM², ANTI-CHAMA 0,6/1,0 KV, PARA CIRCUITOS TERMINAIS - FORNECIMENTO E INSTALAÇÃO. AF_12/2015</v>
          </cell>
          <cell r="C2774" t="str">
            <v>M</v>
          </cell>
          <cell r="D2774">
            <v>15.12</v>
          </cell>
        </row>
        <row r="2775">
          <cell r="A2775">
            <v>91934</v>
          </cell>
          <cell r="B2775" t="str">
            <v>CABO DE COBRE FLEXÍVEL ISOLADO, 16 MM², ANTI-CHAMA 450/750 V, PARA CIRCUITOS TERMINAIS - FORNECIMENTO E INSTALAÇÃO. AF_12/2015</v>
          </cell>
          <cell r="C2775" t="str">
            <v>M</v>
          </cell>
          <cell r="D2775">
            <v>21.64</v>
          </cell>
        </row>
        <row r="2776">
          <cell r="A2776">
            <v>91935</v>
          </cell>
          <cell r="B2776" t="str">
            <v>CABO DE COBRE FLEXÍVEL ISOLADO, 16 MM², ANTI-CHAMA 0,6/1,0 KV, PARA CIRCUITOS TERMINAIS - FORNECIMENTO E INSTALAÇÃO. AF_12/2015</v>
          </cell>
          <cell r="C2776" t="str">
            <v>M</v>
          </cell>
          <cell r="D2776">
            <v>23.04</v>
          </cell>
        </row>
        <row r="2777">
          <cell r="A2777">
            <v>92979</v>
          </cell>
          <cell r="B2777" t="str">
            <v>CABO DE COBRE FLEXÍVEL ISOLADO, 10 MM², ANTI-CHAMA 450/750 V, PARA DISTRIBUIÇÃO - FORNECIMENTO E INSTALAÇÃO. AF_12/2015</v>
          </cell>
          <cell r="C2777" t="str">
            <v>M</v>
          </cell>
          <cell r="D2777">
            <v>9.64</v>
          </cell>
        </row>
        <row r="2778">
          <cell r="A2778">
            <v>92980</v>
          </cell>
          <cell r="B2778" t="str">
            <v>CABO DE COBRE FLEXÍVEL ISOLADO, 10 MM², ANTI-CHAMA 0,6/1,0 KV, PARA DISTRIBUIÇÃO - FORNECIMENTO E INSTALAÇÃO. AF_12/2015</v>
          </cell>
          <cell r="C2778" t="str">
            <v>M</v>
          </cell>
          <cell r="D2778">
            <v>10.47</v>
          </cell>
        </row>
        <row r="2779">
          <cell r="A2779">
            <v>92981</v>
          </cell>
          <cell r="B2779" t="str">
            <v>CABO DE COBRE FLEXÍVEL ISOLADO, 16 MM², ANTI-CHAMA 450/750 V, PARA DISTRIBUIÇÃO - FORNECIMENTO E INSTALAÇÃO. AF_12/2015</v>
          </cell>
          <cell r="C2779" t="str">
            <v>M</v>
          </cell>
          <cell r="D2779">
            <v>14.8</v>
          </cell>
        </row>
        <row r="2780">
          <cell r="A2780">
            <v>92982</v>
          </cell>
          <cell r="B2780" t="str">
            <v>CABO DE COBRE FLEXÍVEL ISOLADO, 16 MM², ANTI-CHAMA 0,6/1,0 KV, PARA DISTRIBUIÇÃO - FORNECIMENTO E INSTALAÇÃO. AF_12/2015</v>
          </cell>
          <cell r="C2780" t="str">
            <v>M</v>
          </cell>
          <cell r="D2780">
            <v>16.010000000000002</v>
          </cell>
        </row>
        <row r="2781">
          <cell r="A2781">
            <v>92983</v>
          </cell>
          <cell r="B2781" t="str">
            <v>CABO DE COBRE FLEXÍVEL ISOLADO, 25 MM², ANTI-CHAMA 450/750 V, PARA DISTRIBUIÇÃO - FORNECIMENTO E INSTALAÇÃO. AF_12/2015</v>
          </cell>
          <cell r="C2781" t="str">
            <v>M</v>
          </cell>
          <cell r="D2781">
            <v>25.4</v>
          </cell>
        </row>
        <row r="2782">
          <cell r="A2782">
            <v>92984</v>
          </cell>
          <cell r="B2782" t="str">
            <v>CABO DE COBRE FLEXÍVEL ISOLADO, 25 MM², ANTI-CHAMA 0,6/1,0 KV, PARA DISTRIBUIÇÃO - FORNECIMENTO E INSTALAÇÃO. AF_12/2015</v>
          </cell>
          <cell r="C2782" t="str">
            <v>M</v>
          </cell>
          <cell r="D2782">
            <v>26.07</v>
          </cell>
        </row>
        <row r="2783">
          <cell r="A2783">
            <v>92985</v>
          </cell>
          <cell r="B2783" t="str">
            <v>CABO DE COBRE FLEXÍVEL ISOLADO, 35 MM², ANTI-CHAMA 450/750 V, PARA DISTRIBUIÇÃO - FORNECIMENTO E INSTALAÇÃO. AF_12/2015</v>
          </cell>
          <cell r="C2783" t="str">
            <v>M</v>
          </cell>
          <cell r="D2783">
            <v>34.24</v>
          </cell>
        </row>
        <row r="2784">
          <cell r="A2784">
            <v>92986</v>
          </cell>
          <cell r="B2784" t="str">
            <v>CABO DE COBRE FLEXÍVEL ISOLADO, 35 MM², ANTI-CHAMA 0,6/1,0 KV, PARA DISTRIBUIÇÃO - FORNECIMENTO E INSTALAÇÃO. AF_12/2015</v>
          </cell>
          <cell r="C2784" t="str">
            <v>M</v>
          </cell>
          <cell r="D2784">
            <v>35.25</v>
          </cell>
        </row>
        <row r="2785">
          <cell r="A2785">
            <v>92987</v>
          </cell>
          <cell r="B2785" t="str">
            <v>CABO DE COBRE FLEXÍVEL ISOLADO, 50 MM², ANTI-CHAMA 450/750 V, PARA DISTRIBUIÇÃO - FORNECIMENTO E INSTALAÇÃO. AF_12/2015</v>
          </cell>
          <cell r="C2785" t="str">
            <v>M</v>
          </cell>
          <cell r="D2785">
            <v>49.33</v>
          </cell>
        </row>
        <row r="2786">
          <cell r="A2786">
            <v>92988</v>
          </cell>
          <cell r="B2786" t="str">
            <v>CABO DE COBRE FLEXÍVEL ISOLADO, 50 MM², ANTI-CHAMA 0,6/1,0 KV, PARA DISTRIBUIÇÃO - FORNECIMENTO E INSTALAÇÃO. AF_12/2015</v>
          </cell>
          <cell r="C2786" t="str">
            <v>M</v>
          </cell>
          <cell r="D2786">
            <v>49.45</v>
          </cell>
        </row>
        <row r="2787">
          <cell r="A2787">
            <v>92989</v>
          </cell>
          <cell r="B2787" t="str">
            <v>CABO DE COBRE FLEXÍVEL ISOLADO, 70 MM², ANTI-CHAMA 450/750 V, PARA DISTRIBUIÇÃO - FORNECIMENTO E INSTALAÇÃO. AF_12/2015</v>
          </cell>
          <cell r="C2787" t="str">
            <v>M</v>
          </cell>
          <cell r="D2787">
            <v>68.599999999999994</v>
          </cell>
        </row>
        <row r="2788">
          <cell r="A2788">
            <v>92990</v>
          </cell>
          <cell r="B2788" t="str">
            <v>CABO DE COBRE FLEXÍVEL ISOLADO, 70 MM², ANTI-CHAMA 0,6/1,0 KV, PARA DISTRIBUIÇÃO - FORNECIMENTO E INSTALAÇÃO. AF_12/2015</v>
          </cell>
          <cell r="C2788" t="str">
            <v>M</v>
          </cell>
          <cell r="D2788">
            <v>67.81</v>
          </cell>
        </row>
        <row r="2789">
          <cell r="A2789">
            <v>92991</v>
          </cell>
          <cell r="B2789" t="str">
            <v>CABO DE COBRE FLEXÍVEL ISOLADO, 95 MM², ANTI-CHAMA 450/750 V, PARA DISTRIBUIÇÃO - FORNECIMENTO E INSTALAÇÃO. AF_12/2015</v>
          </cell>
          <cell r="C2789" t="str">
            <v>M</v>
          </cell>
          <cell r="D2789">
            <v>89.48</v>
          </cell>
        </row>
        <row r="2790">
          <cell r="A2790">
            <v>92992</v>
          </cell>
          <cell r="B2790" t="str">
            <v>CABO DE COBRE FLEXÍVEL ISOLADO, 95 MM², ANTI-CHAMA 0,6/1,0 KV, PARA DISTRIBUIÇÃO - FORNECIMENTO E INSTALAÇÃO. AF_12/2015</v>
          </cell>
          <cell r="C2790" t="str">
            <v>M</v>
          </cell>
          <cell r="D2790">
            <v>89.54</v>
          </cell>
        </row>
        <row r="2791">
          <cell r="A2791">
            <v>92993</v>
          </cell>
          <cell r="B2791" t="str">
            <v>CABO DE COBRE FLEXÍVEL ISOLADO, 120 MM², ANTI-CHAMA 450/750 V, PARA DISTRIBUIÇÃO - FORNECIMENTO E INSTALAÇÃO. AF_12/2015</v>
          </cell>
          <cell r="C2791" t="str">
            <v>M</v>
          </cell>
          <cell r="D2791">
            <v>114.76</v>
          </cell>
        </row>
        <row r="2792">
          <cell r="A2792">
            <v>92994</v>
          </cell>
          <cell r="B2792" t="str">
            <v>CABO DE COBRE FLEXÍVEL ISOLADO, 120 MM², ANTI-CHAMA 0,6/1,0 KV, PARA DISTRIBUIÇÃO - FORNECIMENTO E INSTALAÇÃO. AF_12/2015</v>
          </cell>
          <cell r="C2792" t="str">
            <v>M</v>
          </cell>
          <cell r="D2792">
            <v>115.9</v>
          </cell>
        </row>
        <row r="2793">
          <cell r="A2793">
            <v>92995</v>
          </cell>
          <cell r="B2793" t="str">
            <v>CABO DE COBRE FLEXÍVEL ISOLADO, 150 MM², ANTI-CHAMA 450/750 V, PARA DISTRIBUIÇÃO - FORNECIMENTO E INSTALAÇÃO. AF_12/2015</v>
          </cell>
          <cell r="C2793" t="str">
            <v>M</v>
          </cell>
          <cell r="D2793">
            <v>142.79</v>
          </cell>
        </row>
        <row r="2794">
          <cell r="A2794">
            <v>92996</v>
          </cell>
          <cell r="B2794" t="str">
            <v>CABO DE COBRE FLEXÍVEL ISOLADO, 150 MM², ANTI-CHAMA 0,6/1,0 KV, PARA DISTRIBUIÇÃO - FORNECIMENTO E INSTALAÇÃO. AF_12/2015</v>
          </cell>
          <cell r="C2794" t="str">
            <v>M</v>
          </cell>
          <cell r="D2794">
            <v>143.18</v>
          </cell>
        </row>
        <row r="2795">
          <cell r="A2795">
            <v>92997</v>
          </cell>
          <cell r="B2795" t="str">
            <v>CABO DE COBRE FLEXÍVEL ISOLADO, 185 MM², ANTI-CHAMA 450/750 V, PARA DISTRIBUIÇÃO - FORNECIMENTO E INSTALAÇÃO. AF_12/2015</v>
          </cell>
          <cell r="C2795" t="str">
            <v>M</v>
          </cell>
          <cell r="D2795">
            <v>173.5</v>
          </cell>
        </row>
        <row r="2796">
          <cell r="A2796">
            <v>92998</v>
          </cell>
          <cell r="B2796" t="str">
            <v>CABO DE COBRE FLEXÍVEL ISOLADO, 185 MM², ANTI-CHAMA 0,6/1,0 KV, PARA DISTRIBUIÇÃO - FORNECIMENTO E INSTALAÇÃO. AF_12/2015</v>
          </cell>
          <cell r="C2796" t="str">
            <v>M</v>
          </cell>
          <cell r="D2796">
            <v>175.17</v>
          </cell>
        </row>
        <row r="2797">
          <cell r="A2797">
            <v>92999</v>
          </cell>
          <cell r="B2797" t="str">
            <v>CABO DE COBRE FLEXÍVEL ISOLADO, 240 MM², ANTI-CHAMA 450/750 V, PARA DISTRIBUIÇÃO - FORNECIMENTO E INSTALAÇÃO. AF_12/2015</v>
          </cell>
          <cell r="C2797" t="str">
            <v>M</v>
          </cell>
          <cell r="D2797">
            <v>228.54</v>
          </cell>
        </row>
        <row r="2798">
          <cell r="A2798">
            <v>93000</v>
          </cell>
          <cell r="B2798" t="str">
            <v>CABO DE COBRE FLEXÍVEL ISOLADO, 240 MM², ANTI-CHAMA 0,6/1,0 KV, PARA DISTRIBUIÇÃO - FORNECIMENTO E INSTALAÇÃO. AF_12/2015</v>
          </cell>
          <cell r="C2798" t="str">
            <v>M</v>
          </cell>
          <cell r="D2798">
            <v>229.94</v>
          </cell>
        </row>
        <row r="2799">
          <cell r="A2799">
            <v>93001</v>
          </cell>
          <cell r="B2799" t="str">
            <v>CABO DE COBRE RÍGIDO ISOLADO, 300 MM², ANTI-CHAMA 450/750 V, PARA DISTRIBUIÇÃO - FORNECIMENTO E INSTALAÇÃO. AF_12/2015</v>
          </cell>
          <cell r="C2799" t="str">
            <v>M</v>
          </cell>
          <cell r="D2799">
            <v>279.14</v>
          </cell>
        </row>
        <row r="2800">
          <cell r="A2800">
            <v>93002</v>
          </cell>
          <cell r="B2800" t="str">
            <v>CABO DE COBRE FLEXÍVEL ISOLADO, 300 MM², ANTI-CHAMA 0,6/1,0 KV, PARA DISTRIBUIÇÃO - FORNECIMENTO E INSTALAÇÃO. AF_12/2015</v>
          </cell>
          <cell r="C2800" t="str">
            <v>M</v>
          </cell>
          <cell r="D2800">
            <v>286.94</v>
          </cell>
        </row>
        <row r="2801">
          <cell r="A2801">
            <v>101884</v>
          </cell>
          <cell r="B2801" t="str">
            <v>CABO DE COBRE ISOLADO, 10 MM², ANTI-CHAMA 450/750 V, INSTALADO EM ELETROCALHA OU PERFILADO - FORNECIMENTO E INSTALAÇÃO. AF_10/2020</v>
          </cell>
          <cell r="C2801" t="str">
            <v>M</v>
          </cell>
          <cell r="D2801">
            <v>9.41</v>
          </cell>
        </row>
        <row r="2802">
          <cell r="A2802">
            <v>101885</v>
          </cell>
          <cell r="B2802" t="str">
            <v>CABO DE COBRE ISOLADO, 10 MM², ANTI-CHAMA 0,6/1 KV, INSTALADO EM ELETROCALHA OU PERFILADO - FORNECIMENTO E INSTALAÇÃO. AF_10/2020</v>
          </cell>
          <cell r="C2802" t="str">
            <v>M</v>
          </cell>
          <cell r="D2802">
            <v>10.24</v>
          </cell>
        </row>
        <row r="2803">
          <cell r="A2803">
            <v>101886</v>
          </cell>
          <cell r="B2803" t="str">
            <v>CABO DE COBRE ISOLADO, 16 MM², ANTI-CHAMA 450/750 V, INSTALADO EM ELETROCALHA OU PERFILADO - FORNECIMENTO E INSTALAÇÃO. AF_10/2020</v>
          </cell>
          <cell r="C2803" t="str">
            <v>M</v>
          </cell>
          <cell r="D2803">
            <v>14.54</v>
          </cell>
        </row>
        <row r="2804">
          <cell r="A2804">
            <v>101887</v>
          </cell>
          <cell r="B2804" t="str">
            <v>CABO DE COBRE ISOLADO, 16 MM², ANTI-CHAMA 0,6/1 KV, INSTALADO EM ELETROCALHA OU PERFILADO - FORNECIMENTO E INSTALAÇÃO. AF_10/2020</v>
          </cell>
          <cell r="C2804" t="str">
            <v>M</v>
          </cell>
          <cell r="D2804">
            <v>15.75</v>
          </cell>
        </row>
        <row r="2805">
          <cell r="A2805">
            <v>101888</v>
          </cell>
          <cell r="B2805" t="str">
            <v>CABO DE COBRE ISOLADO, 25 MM², ANTI-CHAMA 450/750 V, INSTALADO EM ELETROCALHA OU PERFILADO - FORNECIMENTO E INSTALAÇÃO. AF_10/2020</v>
          </cell>
          <cell r="C2805" t="str">
            <v>M</v>
          </cell>
          <cell r="D2805">
            <v>23.33</v>
          </cell>
        </row>
        <row r="2806">
          <cell r="A2806">
            <v>101889</v>
          </cell>
          <cell r="B2806" t="str">
            <v>CABO DE COBRE ISOLADO, 25 MM², ANTI-CHAMA 0,6/1 KV, INSTALADO EM ELETROCALHA OU PERFILADO - FORNECIMENTO E INSTALAÇÃO. AF_10/2020</v>
          </cell>
          <cell r="C2806" t="str">
            <v>M</v>
          </cell>
          <cell r="D2806">
            <v>24.01</v>
          </cell>
        </row>
        <row r="2807">
          <cell r="A2807">
            <v>91936</v>
          </cell>
          <cell r="B2807" t="str">
            <v>CAIXA OCTOGONAL 4" X 4", PVC, INSTALADA EM LAJE - FORNECIMENTO E INSTALAÇÃO. AF_12/2015</v>
          </cell>
          <cell r="C2807" t="str">
            <v>UN</v>
          </cell>
          <cell r="D2807">
            <v>13.46</v>
          </cell>
        </row>
        <row r="2808">
          <cell r="A2808">
            <v>91937</v>
          </cell>
          <cell r="B2808" t="str">
            <v>CAIXA OCTOGONAL 3" X 3", PVC, INSTALADA EM LAJE - FORNECIMENTO E INSTALAÇÃO. AF_12/2015</v>
          </cell>
          <cell r="C2808" t="str">
            <v>UN</v>
          </cell>
          <cell r="D2808">
            <v>11.29</v>
          </cell>
        </row>
        <row r="2809">
          <cell r="A2809">
            <v>91939</v>
          </cell>
          <cell r="B2809" t="str">
            <v>CAIXA RETANGULAR 4" X 2" ALTA (2,00 M DO PISO), PVC, INSTALADA EM PAREDE - FORNECIMENTO E INSTALAÇÃO. AF_12/2015</v>
          </cell>
          <cell r="C2809" t="str">
            <v>UN</v>
          </cell>
          <cell r="D2809">
            <v>26.53</v>
          </cell>
        </row>
        <row r="2810">
          <cell r="A2810">
            <v>91940</v>
          </cell>
          <cell r="B2810" t="str">
            <v>CAIXA RETANGULAR 4" X 2" MÉDIA (1,30 M DO PISO), PVC, INSTALADA EM PAREDE - FORNECIMENTO E INSTALAÇÃO. AF_12/2015</v>
          </cell>
          <cell r="C2810" t="str">
            <v>UN</v>
          </cell>
          <cell r="D2810">
            <v>14.29</v>
          </cell>
        </row>
        <row r="2811">
          <cell r="A2811">
            <v>91941</v>
          </cell>
          <cell r="B2811" t="str">
            <v>CAIXA RETANGULAR 4" X 2" BAIXA (0,30 M DO PISO), PVC, INSTALADA EM PAREDE - FORNECIMENTO E INSTALAÇÃO. AF_12/2015</v>
          </cell>
          <cell r="C2811" t="str">
            <v>UN</v>
          </cell>
          <cell r="D2811">
            <v>9.6999999999999993</v>
          </cell>
        </row>
        <row r="2812">
          <cell r="A2812">
            <v>91942</v>
          </cell>
          <cell r="B2812" t="str">
            <v>CAIXA RETANGULAR 4" X 4" ALTA (2,00 M DO PISO), PVC, INSTALADA EM PAREDE - FORNECIMENTO E INSTALAÇÃO. AF_12/2015</v>
          </cell>
          <cell r="C2812" t="str">
            <v>UN</v>
          </cell>
          <cell r="D2812">
            <v>32.840000000000003</v>
          </cell>
        </row>
        <row r="2813">
          <cell r="A2813">
            <v>91943</v>
          </cell>
          <cell r="B2813" t="str">
            <v>CAIXA RETANGULAR 4" X 4" MÉDIA (1,30 M DO PISO), PVC, INSTALADA EM PAREDE - FORNECIMENTO E INSTALAÇÃO. AF_12/2015</v>
          </cell>
          <cell r="C2813" t="str">
            <v>UN</v>
          </cell>
          <cell r="D2813">
            <v>18.75</v>
          </cell>
        </row>
        <row r="2814">
          <cell r="A2814">
            <v>91944</v>
          </cell>
          <cell r="B2814" t="str">
            <v>CAIXA RETANGULAR 4" X 4" BAIXA (0,30 M DO PISO), PVC, INSTALADA EM PAREDE - FORNECIMENTO E INSTALAÇÃO. AF_12/2015</v>
          </cell>
          <cell r="C2814" t="str">
            <v>UN</v>
          </cell>
          <cell r="D2814">
            <v>13.49</v>
          </cell>
        </row>
        <row r="2815">
          <cell r="A2815">
            <v>92865</v>
          </cell>
          <cell r="B2815" t="str">
            <v>CAIXA OCTOGONAL 4" X 4", METÁLICA, INSTALADA EM LAJE - FORNECIMENTO E INSTALAÇÃO. AF_12/2015</v>
          </cell>
          <cell r="C2815" t="str">
            <v>UN</v>
          </cell>
          <cell r="D2815">
            <v>11.43</v>
          </cell>
        </row>
        <row r="2816">
          <cell r="A2816">
            <v>92866</v>
          </cell>
          <cell r="B2816" t="str">
            <v>CAIXA SEXTAVADA 3" X 3", METÁLICA, INSTALADA EM LAJE - FORNECIMENTO E INSTALAÇÃO. AF_12/2015</v>
          </cell>
          <cell r="C2816" t="str">
            <v>UN</v>
          </cell>
          <cell r="D2816">
            <v>8.7200000000000006</v>
          </cell>
        </row>
        <row r="2817">
          <cell r="A2817">
            <v>92867</v>
          </cell>
          <cell r="B2817" t="str">
            <v>CAIXA RETANGULAR 4" X 2" ALTA (2,00 M DO PISO), METÁLICA, INSTALADA EM PAREDE - FORNECIMENTO E INSTALAÇÃO. AF_12/2015</v>
          </cell>
          <cell r="C2817" t="str">
            <v>UN</v>
          </cell>
          <cell r="D2817">
            <v>26.18</v>
          </cell>
        </row>
        <row r="2818">
          <cell r="A2818">
            <v>92868</v>
          </cell>
          <cell r="B2818" t="str">
            <v>CAIXA RETANGULAR 4" X 2" MÉDIA (1,30 M DO PISO), METÁLICA, INSTALADA EM PAREDE - FORNECIMENTO E INSTALAÇÃO. AF_12/2015</v>
          </cell>
          <cell r="C2818" t="str">
            <v>UN</v>
          </cell>
          <cell r="D2818">
            <v>13.94</v>
          </cell>
        </row>
        <row r="2819">
          <cell r="A2819">
            <v>92869</v>
          </cell>
          <cell r="B2819" t="str">
            <v>CAIXA RETANGULAR 4" X 2" BAIXA (0,30 M DO PISO), METÁLICA, INSTALADA EM PAREDE - FORNECIMENTO E INSTALAÇÃO. AF_12/2015</v>
          </cell>
          <cell r="C2819" t="str">
            <v>UN</v>
          </cell>
          <cell r="D2819">
            <v>9.35</v>
          </cell>
        </row>
        <row r="2820">
          <cell r="A2820">
            <v>92870</v>
          </cell>
          <cell r="B2820" t="str">
            <v>CAIXA RETANGULAR 4" X 4" ALTA (2,00 M DO PISO), METÁLICA, INSTALADA EM PAREDE - FORNECIMENTO E INSTALAÇÃO. AF_12/2015</v>
          </cell>
          <cell r="C2820" t="str">
            <v>UN</v>
          </cell>
          <cell r="D2820">
            <v>32.44</v>
          </cell>
        </row>
        <row r="2821">
          <cell r="A2821">
            <v>92871</v>
          </cell>
          <cell r="B2821" t="str">
            <v>CAIXA RETANGULAR 4" X 4" MÉDIA (1,30 M DO PISO), METÁLICA, INSTALADA EM PAREDE - FORNECIMENTO E INSTALAÇÃO. AF_12/2015</v>
          </cell>
          <cell r="C2821" t="str">
            <v>UN</v>
          </cell>
          <cell r="D2821">
            <v>18.350000000000001</v>
          </cell>
        </row>
        <row r="2822">
          <cell r="A2822">
            <v>92872</v>
          </cell>
          <cell r="B2822" t="str">
            <v>CAIXA RETANGULAR 4" X 4" BAIXA (0,30 M DO PISO), METÁLICA, INSTALADA EM PAREDE - FORNECIMENTO E INSTALAÇÃO. AF_12/2015</v>
          </cell>
          <cell r="C2822" t="str">
            <v>UN</v>
          </cell>
          <cell r="D2822">
            <v>13.09</v>
          </cell>
        </row>
        <row r="2823">
          <cell r="A2823">
            <v>95777</v>
          </cell>
          <cell r="B2823" t="str">
            <v>CONDULETE DE ALUMÍNIO, TIPO B, PARA ELETRODUTO DE AÇO GALVANIZADO DN 20 MM (3/4''), APARENTE - FORNECIMENTO E INSTALAÇÃO. AF_11/2016_P</v>
          </cell>
          <cell r="C2823" t="str">
            <v>UN</v>
          </cell>
          <cell r="D2823">
            <v>27.04</v>
          </cell>
        </row>
        <row r="2824">
          <cell r="A2824">
            <v>95778</v>
          </cell>
          <cell r="B2824" t="str">
            <v>CONDULETE DE ALUMÍNIO, TIPO C, PARA ELETRODUTO DE AÇO GALVANIZADO DN 20 MM (3/4''), APARENTE - FORNECIMENTO E INSTALAÇÃO. AF_11/2016_P</v>
          </cell>
          <cell r="C2824" t="str">
            <v>UN</v>
          </cell>
          <cell r="D2824">
            <v>27.71</v>
          </cell>
        </row>
        <row r="2825">
          <cell r="A2825">
            <v>95779</v>
          </cell>
          <cell r="B2825" t="str">
            <v>CONDULETE DE ALUMÍNIO, TIPO E, PARA ELETRODUTO DE AÇO GALVANIZADO DN 20 MM (3/4''), APARENTE - FORNECIMENTO E INSTALAÇÃO. AF_11/2016_P</v>
          </cell>
          <cell r="C2825" t="str">
            <v>UN</v>
          </cell>
          <cell r="D2825">
            <v>25.45</v>
          </cell>
        </row>
        <row r="2826">
          <cell r="A2826">
            <v>95780</v>
          </cell>
          <cell r="B2826" t="str">
            <v>CONDULETE DE ALUMÍNIO, TIPO B, PARA ELETRODUTO DE AÇO GALVANIZADO DN 25 MM (1''), APARENTE - FORNECIMENTO E INSTALAÇÃO. AF_11/2016_P</v>
          </cell>
          <cell r="C2826" t="str">
            <v>UN</v>
          </cell>
          <cell r="D2826">
            <v>30.8</v>
          </cell>
        </row>
        <row r="2827">
          <cell r="A2827">
            <v>95781</v>
          </cell>
          <cell r="B2827" t="str">
            <v>CONDULETE DE ALUMÍNIO, TIPO C, PARA ELETRODUTO DE AÇO GALVANIZADO DN 25 MM (1''), APARENTE - FORNECIMENTO E INSTALAÇÃO. AF_11/2016_P</v>
          </cell>
          <cell r="C2827" t="str">
            <v>UN</v>
          </cell>
          <cell r="D2827">
            <v>31.3</v>
          </cell>
        </row>
        <row r="2828">
          <cell r="A2828">
            <v>95782</v>
          </cell>
          <cell r="B2828" t="str">
            <v>CONDULETE DE ALUMÍNIO, TIPO E, ELETRODUTO DE AÇO GALVANIZADO DN 25 MM (1''), APARENTE - FORNECIMENTO E INSTALAÇÃO. AF_11/2016_P</v>
          </cell>
          <cell r="C2828" t="str">
            <v>UN</v>
          </cell>
          <cell r="D2828">
            <v>32.61</v>
          </cell>
        </row>
        <row r="2829">
          <cell r="A2829">
            <v>95785</v>
          </cell>
          <cell r="B2829" t="str">
            <v>CONDULETE DE ALUMÍNIO, TIPO E, PARA ELETRODUTO DE AÇO GALVANIZADO DN 32 MM (1 1/4''), APARENTE - FORNECIMENTO E INSTALAÇÃO. AF_11/2016_P</v>
          </cell>
          <cell r="C2829" t="str">
            <v>UN</v>
          </cell>
          <cell r="D2829">
            <v>37.14</v>
          </cell>
        </row>
        <row r="2830">
          <cell r="A2830">
            <v>95787</v>
          </cell>
          <cell r="B2830" t="str">
            <v>CONDULETE DE ALUMÍNIO, TIPO LR, PARA ELETRODUTO DE AÇO GALVANIZADO DN 20 MM (3/4''), APARENTE - FORNECIMENTO E INSTALAÇÃO. AF_11/2016_P</v>
          </cell>
          <cell r="C2830" t="str">
            <v>UN</v>
          </cell>
          <cell r="D2830">
            <v>27.28</v>
          </cell>
        </row>
        <row r="2831">
          <cell r="A2831">
            <v>95789</v>
          </cell>
          <cell r="B2831" t="str">
            <v>CONDULETE DE ALUMÍNIO, TIPO LR, PARA ELETRODUTO DE AÇO GALVANIZADO DN 25 MM (1''), APARENTE - FORNECIMENTO E INSTALAÇÃO. AF_11/2016_P</v>
          </cell>
          <cell r="C2831" t="str">
            <v>UN</v>
          </cell>
          <cell r="D2831">
            <v>33.92</v>
          </cell>
        </row>
        <row r="2832">
          <cell r="A2832">
            <v>95791</v>
          </cell>
          <cell r="B2832" t="str">
            <v>CONDULETE DE ALUMÍNIO, TIPO LR, PARA ELETRODUTO DE AÇO GALVANIZADO DN 32 MM (1 1/4''), APARENTE - FORNECIMENTO E INSTALAÇÃO. AF_11/2016_P</v>
          </cell>
          <cell r="C2832" t="str">
            <v>UN</v>
          </cell>
          <cell r="D2832">
            <v>43.81</v>
          </cell>
        </row>
        <row r="2833">
          <cell r="A2833">
            <v>95795</v>
          </cell>
          <cell r="B2833" t="str">
            <v>CONDULETE DE ALUMÍNIO, TIPO T, PARA ELETRODUTO DE AÇO GALVANIZADO DN 20 MM (3/4''), APARENTE - FORNECIMENTO E INSTALAÇÃO. AF_11/2016_P</v>
          </cell>
          <cell r="C2833" t="str">
            <v>UN</v>
          </cell>
          <cell r="D2833">
            <v>31.51</v>
          </cell>
        </row>
        <row r="2834">
          <cell r="A2834">
            <v>95796</v>
          </cell>
          <cell r="B2834" t="str">
            <v>CONDULETE DE ALUMÍNIO, TIPO T, PARA ELETRODUTO DE AÇO GALVANIZADO DN 25 MM (1''), APARENTE - FORNECIMENTO E INSTALAÇÃO. AF_11/2016_P</v>
          </cell>
          <cell r="C2834" t="str">
            <v>UN</v>
          </cell>
          <cell r="D2834">
            <v>39.93</v>
          </cell>
        </row>
        <row r="2835">
          <cell r="A2835">
            <v>95797</v>
          </cell>
          <cell r="B2835" t="str">
            <v>CONDULETE DE ALUMÍNIO, TIPO T, PARA ELETRODUTO DE AÇO GALVANIZADO DN 32 MM (1 1/4''), APARENTE - FORNECIMENTO E INSTALAÇÃO. AF_11/2016_P</v>
          </cell>
          <cell r="C2835" t="str">
            <v>UN</v>
          </cell>
          <cell r="D2835">
            <v>50.88</v>
          </cell>
        </row>
        <row r="2836">
          <cell r="A2836">
            <v>95801</v>
          </cell>
          <cell r="B2836" t="str">
            <v>CONDULETE DE ALUMÍNIO, TIPO X, PARA ELETRODUTO DE AÇO GALVANIZADO DN 20 MM (3/4''), APARENTE - FORNECIMENTO E INSTALAÇÃO. AF_11/2016_P</v>
          </cell>
          <cell r="C2836" t="str">
            <v>UN</v>
          </cell>
          <cell r="D2836">
            <v>37.869999999999997</v>
          </cell>
        </row>
        <row r="2837">
          <cell r="A2837">
            <v>95802</v>
          </cell>
          <cell r="B2837" t="str">
            <v>CONDULETE DE ALUMÍNIO, TIPO X, PARA ELETRODUTO DE AÇO GALVANIZADO DN 25 MM (1''), APARENTE - FORNECIMENTO E INSTALAÇÃO. AF_11/2016_P</v>
          </cell>
          <cell r="C2837" t="str">
            <v>UN</v>
          </cell>
          <cell r="D2837">
            <v>42.3</v>
          </cell>
        </row>
        <row r="2838">
          <cell r="A2838">
            <v>95803</v>
          </cell>
          <cell r="B2838" t="str">
            <v>CONDULETE DE ALUMÍNIO, TIPO X, PARA ELETRODUTO DE AÇO GALVANIZADO DN 32 MM (1 1/4''), APARENTE - FORNECIMENTO E INSTALAÇÃO. AF_11/2016_P</v>
          </cell>
          <cell r="C2838" t="str">
            <v>UN</v>
          </cell>
          <cell r="D2838">
            <v>56.29</v>
          </cell>
        </row>
        <row r="2839">
          <cell r="A2839">
            <v>95804</v>
          </cell>
          <cell r="B2839" t="str">
            <v>CONDULETE DE PVC, TIPO B, PARA ELETRODUTO DE PVC SOLDÁVEL DN 20 MM (1/2''), APARENTE - FORNECIMENTO E INSTALAÇÃO. AF_11/2016</v>
          </cell>
          <cell r="C2839" t="str">
            <v>UN</v>
          </cell>
          <cell r="D2839">
            <v>24.57</v>
          </cell>
        </row>
        <row r="2840">
          <cell r="A2840">
            <v>95805</v>
          </cell>
          <cell r="B2840" t="str">
            <v>CONDULETE DE PVC, TIPO B, PARA ELETRODUTO DE PVC SOLDÁVEL DN 25 MM (3/4''), APARENTE - FORNECIMENTO E INSTALAÇÃO. AF_11/2016</v>
          </cell>
          <cell r="C2840" t="str">
            <v>UN</v>
          </cell>
          <cell r="D2840">
            <v>24.78</v>
          </cell>
        </row>
        <row r="2841">
          <cell r="A2841">
            <v>95806</v>
          </cell>
          <cell r="B2841" t="str">
            <v>CONDULETE DE PVC, TIPO B, PARA ELETRODUTO DE PVC SOLDÁVEL DN 32 MM (1''), APARENTE - FORNECIMENTO E INSTALAÇÃO. AF_11/2016</v>
          </cell>
          <cell r="C2841" t="str">
            <v>UN</v>
          </cell>
          <cell r="D2841">
            <v>25.6</v>
          </cell>
        </row>
        <row r="2842">
          <cell r="A2842">
            <v>95807</v>
          </cell>
          <cell r="B2842" t="str">
            <v>CONDULETE DE PVC, TIPO LL, PARA ELETRODUTO DE PVC SOLDÁVEL DN 20 MM (1/2''), APARENTE - FORNECIMENTO E INSTALAÇÃO. AF_11/2016</v>
          </cell>
          <cell r="C2842" t="str">
            <v>UN</v>
          </cell>
          <cell r="D2842">
            <v>28.17</v>
          </cell>
        </row>
        <row r="2843">
          <cell r="A2843">
            <v>95808</v>
          </cell>
          <cell r="B2843" t="str">
            <v>CONDULETE DE PVC, TIPO LL, PARA ELETRODUTO DE PVC SOLDÁVEL DN 25 MM (3/4''), APARENTE - FORNECIMENTO E INSTALAÇÃO. AF_11/2016</v>
          </cell>
          <cell r="C2843" t="str">
            <v>UN</v>
          </cell>
          <cell r="D2843">
            <v>28.8</v>
          </cell>
        </row>
        <row r="2844">
          <cell r="A2844">
            <v>95809</v>
          </cell>
          <cell r="B2844" t="str">
            <v>CONDULETE DE PVC, TIPO LL, PARA ELETRODUTO DE PVC SOLDÁVEL DN 32 MM (1''), APARENTE - FORNECIMENTO E INSTALAÇÃO. AF_11/2016</v>
          </cell>
          <cell r="C2844" t="str">
            <v>UN</v>
          </cell>
          <cell r="D2844">
            <v>31.76</v>
          </cell>
        </row>
        <row r="2845">
          <cell r="A2845">
            <v>95810</v>
          </cell>
          <cell r="B2845" t="str">
            <v>CONDULETE DE PVC, TIPO LB, PARA ELETRODUTO DE PVC SOLDÁVEL DN 20 MM (1/2''), APARENTE - FORNECIMENTO E INSTALAÇÃO. AF_11/2016</v>
          </cell>
          <cell r="C2845" t="str">
            <v>UN</v>
          </cell>
          <cell r="D2845">
            <v>16.23</v>
          </cell>
        </row>
        <row r="2846">
          <cell r="A2846">
            <v>95811</v>
          </cell>
          <cell r="B2846" t="str">
            <v>CONDULETE DE PVC, TIPO LB, PARA ELETRODUTO DE PVC SOLDÁVEL DN 25 MM (3/4''), APARENTE - FORNECIMENTO E INSTALAÇÃO. AF_11/2016</v>
          </cell>
          <cell r="C2846" t="str">
            <v>UN</v>
          </cell>
          <cell r="D2846">
            <v>16.87</v>
          </cell>
        </row>
        <row r="2847">
          <cell r="A2847">
            <v>95812</v>
          </cell>
          <cell r="B2847" t="str">
            <v>CONDULETE DE PVC, TIPO LB, PARA ELETRODUTO DE PVC SOLDÁVEL DN 32 MM (1''), APARENTE - FORNECIMENTO E INSTALAÇÃO. AF_11/2016</v>
          </cell>
          <cell r="C2847" t="str">
            <v>UN</v>
          </cell>
          <cell r="D2847">
            <v>19.82</v>
          </cell>
        </row>
        <row r="2848">
          <cell r="A2848">
            <v>95813</v>
          </cell>
          <cell r="B2848" t="str">
            <v>CONDULETE DE PVC, TIPO TB, PARA ELETRODUTO DE PVC SOLDÁVEL DN 20 MM (1/2''), APARENTE - FORNECIMENTO E INSTALAÇÃO. AF_11/2016</v>
          </cell>
          <cell r="C2848" t="str">
            <v>UN</v>
          </cell>
          <cell r="D2848">
            <v>19.36</v>
          </cell>
        </row>
        <row r="2849">
          <cell r="A2849">
            <v>95814</v>
          </cell>
          <cell r="B2849" t="str">
            <v>CONDULETE DE PVC, TIPO TB, PARA ELETRODUTO DE PVC SOLDÁVEL DN 25 MM (3/4''), APARENTE - FORNECIMENTO E INSTALAÇÃO. AF_11/2016</v>
          </cell>
          <cell r="C2849" t="str">
            <v>UN</v>
          </cell>
          <cell r="D2849">
            <v>20.309999999999999</v>
          </cell>
        </row>
        <row r="2850">
          <cell r="A2850">
            <v>95815</v>
          </cell>
          <cell r="B2850" t="str">
            <v>CONDULETE DE PVC, TIPO TB, PARA ELETRODUTO DE PVC SOLDÁVEL DN 32 MM (1''), APARENTE - FORNECIMENTO E INSTALAÇÃO. AF_11/2016</v>
          </cell>
          <cell r="C2850" t="str">
            <v>UN</v>
          </cell>
          <cell r="D2850">
            <v>26.06</v>
          </cell>
        </row>
        <row r="2851">
          <cell r="A2851">
            <v>95816</v>
          </cell>
          <cell r="B2851" t="str">
            <v>CONDULETE DE PVC, TIPO X, PARA ELETRODUTO DE PVC SOLDÁVEL DN 20 MM (1/2''), APARENTE - FORNECIMENTO E INSTALAÇÃO. AF_11/2016</v>
          </cell>
          <cell r="C2851" t="str">
            <v>UN</v>
          </cell>
          <cell r="D2851">
            <v>34.69</v>
          </cell>
        </row>
        <row r="2852">
          <cell r="A2852">
            <v>95817</v>
          </cell>
          <cell r="B2852" t="str">
            <v>CONDULETE DE PVC, TIPO X, PARA ELETRODUTO DE PVC SOLDÁVEL DN 25 MM (3/4''), APARENTE - FORNECIMENTO E INSTALAÇÃO. AF_11/2016</v>
          </cell>
          <cell r="C2852" t="str">
            <v>UN</v>
          </cell>
          <cell r="D2852">
            <v>35.450000000000003</v>
          </cell>
        </row>
        <row r="2853">
          <cell r="A2853">
            <v>95818</v>
          </cell>
          <cell r="B2853" t="str">
            <v>CONDULETE DE PVC, TIPO X, PARA ELETRODUTO DE PVC SOLDÁVEL DN 32 MM (1''), APARENTE - FORNECIMENTO E INSTALAÇÃO. AF_11/2016</v>
          </cell>
          <cell r="C2853" t="str">
            <v>UN</v>
          </cell>
          <cell r="D2853">
            <v>43.21</v>
          </cell>
        </row>
        <row r="2854">
          <cell r="A2854">
            <v>97881</v>
          </cell>
          <cell r="B2854" t="str">
            <v>CAIXA ENTERRADA ELÉTRICA RETANGULAR, EM CONCRETO PRÉ-MOLDADO, FUNDO COM BRITA, DIMENSÕES INTERNAS: 0,3X0,3X0,3 M. AF_12/2020</v>
          </cell>
          <cell r="C2854" t="str">
            <v>UN</v>
          </cell>
          <cell r="D2854">
            <v>118.45</v>
          </cell>
        </row>
        <row r="2855">
          <cell r="A2855">
            <v>97882</v>
          </cell>
          <cell r="B2855" t="str">
            <v>CAIXA ENTERRADA ELÉTRICA RETANGULAR, EM CONCRETO PRÉ-MOLDADO, FUNDO COM BRITA, DIMENSÕES INTERNAS: 0,4X0,4X0,4 M. AF_12/2020</v>
          </cell>
          <cell r="C2855" t="str">
            <v>UN</v>
          </cell>
          <cell r="D2855">
            <v>185.44</v>
          </cell>
        </row>
        <row r="2856">
          <cell r="A2856">
            <v>97883</v>
          </cell>
          <cell r="B2856" t="str">
            <v>CAIXA ENTERRADA ELÉTRICA RETANGULAR, EM CONCRETO PRÉ-MOLDADO, FUNDO COM BRITA, DIMENSÕES INTERNAS: 0,6X0,6X0,5 M. AF_12/2020</v>
          </cell>
          <cell r="C2856" t="str">
            <v>UN</v>
          </cell>
          <cell r="D2856">
            <v>354.2</v>
          </cell>
        </row>
        <row r="2857">
          <cell r="A2857">
            <v>97884</v>
          </cell>
          <cell r="B2857" t="str">
            <v>CAIXA ENTERRADA ELÉTRICA RETANGULAR, EM CONCRETO PRÉ-MOLDADO, FUNDO COM BRITA, DIMENSÕES INTERNAS: 0,8X0,8X0,5 M. AF_12/2020</v>
          </cell>
          <cell r="C2857" t="str">
            <v>UN</v>
          </cell>
          <cell r="D2857">
            <v>689.63</v>
          </cell>
        </row>
        <row r="2858">
          <cell r="A2858">
            <v>97885</v>
          </cell>
          <cell r="B2858" t="str">
            <v>CAIXA ENTERRADA ELÉTRICA RETANGULAR, EM CONCRETO PRÉ-MOLDADO, FUNDO COM BRITA, DIMENSÕES INTERNAS: 1X1X0,5 M. AF_12/2020</v>
          </cell>
          <cell r="C2858" t="str">
            <v>UN</v>
          </cell>
          <cell r="D2858">
            <v>1067.2</v>
          </cell>
        </row>
        <row r="2859">
          <cell r="A2859">
            <v>97886</v>
          </cell>
          <cell r="B2859" t="str">
            <v>CAIXA ENTERRADA ELÉTRICA RETANGULAR, EM ALVENARIA COM TIJOLOS CERÂMICOS MACIÇOS, FUNDO COM BRITA, DIMENSÕES INTERNAS: 0,3X0,3X0,3 M. AF_12/2020</v>
          </cell>
          <cell r="C2859" t="str">
            <v>UN</v>
          </cell>
          <cell r="D2859">
            <v>170.05</v>
          </cell>
        </row>
        <row r="2860">
          <cell r="A2860">
            <v>97887</v>
          </cell>
          <cell r="B2860" t="str">
            <v>CAIXA ENTERRADA ELÉTRICA RETANGULAR, EM ALVENARIA COM TIJOLOS CERÂMICOS MACIÇOS, FUNDO COM BRITA, DIMENSÕES INTERNAS: 0,4X0,4X0,4 M. AF_12/2020</v>
          </cell>
          <cell r="C2860" t="str">
            <v>UN</v>
          </cell>
          <cell r="D2860">
            <v>269.18</v>
          </cell>
        </row>
        <row r="2861">
          <cell r="A2861">
            <v>97888</v>
          </cell>
          <cell r="B2861" t="str">
            <v>CAIXA ENTERRADA ELÉTRICA RETANGULAR, EM ALVENARIA COM TIJOLOS CERÂMICOS MACIÇOS, FUNDO COM BRITA, DIMENSÕES INTERNAS: 0,6X0,6X0,6 M. AF_12/2020</v>
          </cell>
          <cell r="C2861" t="str">
            <v>UN</v>
          </cell>
          <cell r="D2861">
            <v>521.72</v>
          </cell>
        </row>
        <row r="2862">
          <cell r="A2862">
            <v>97889</v>
          </cell>
          <cell r="B2862" t="str">
            <v>CAIXA ENTERRADA ELÉTRICA RETANGULAR, EM ALVENARIA COM TIJOLOS CERÂMICOS MACIÇOS, FUNDO COM BRITA, DIMENSÕES INTERNAS: 0,8X0,8X0,6 M. AF_12/2020</v>
          </cell>
          <cell r="C2862" t="str">
            <v>UN</v>
          </cell>
          <cell r="D2862">
            <v>697.13</v>
          </cell>
        </row>
        <row r="2863">
          <cell r="A2863">
            <v>97890</v>
          </cell>
          <cell r="B2863" t="str">
            <v>CAIXA ENTERRADA ELÉTRICA RETANGULAR, EM ALVENARIA COM TIJOLOS CERÂMICOS MACIÇOS, FUNDO COM BRITA, DIMENSÕES INTERNAS: 1X1X0,6 M. AF_12/2020</v>
          </cell>
          <cell r="C2863" t="str">
            <v>UN</v>
          </cell>
          <cell r="D2863">
            <v>803.35</v>
          </cell>
        </row>
        <row r="2864">
          <cell r="A2864">
            <v>97891</v>
          </cell>
          <cell r="B2864" t="str">
            <v>CAIXA ENTERRADA ELÉTRICA RETANGULAR, EM ALVENARIA COM BLOCOS DE CONCRETO, FUNDO COM BRITA, DIMENSÕES INTERNAS: 0,4X0,4X0,4 M. AF_12/2020</v>
          </cell>
          <cell r="C2864" t="str">
            <v>UN</v>
          </cell>
          <cell r="D2864">
            <v>188.71</v>
          </cell>
        </row>
        <row r="2865">
          <cell r="A2865">
            <v>97892</v>
          </cell>
          <cell r="B2865" t="str">
            <v>CAIXA ENTERRADA ELÉTRICA RETANGULAR, EM ALVENARIA COM BLOCOS DE CONCRETO, FUNDO COM BRITA, DIMENSÕES INTERNAS: 0,6X0,6X0,6 M. AF_12/2020</v>
          </cell>
          <cell r="C2865" t="str">
            <v>UN</v>
          </cell>
          <cell r="D2865">
            <v>351.55</v>
          </cell>
        </row>
        <row r="2866">
          <cell r="A2866">
            <v>97893</v>
          </cell>
          <cell r="B2866" t="str">
            <v>CAIXA ENTERRADA ELÉTRICA RETANGULAR, EM ALVENARIA COM BLOCOS DE CONCRETO, FUNDO COM BRITA, DIMENSÕES INTERNAS: 0,8X0,8X0,6 M. AF_12/2020</v>
          </cell>
          <cell r="C2866" t="str">
            <v>UN</v>
          </cell>
          <cell r="D2866">
            <v>480.14</v>
          </cell>
        </row>
        <row r="2867">
          <cell r="A2867">
            <v>97894</v>
          </cell>
          <cell r="B2867" t="str">
            <v>CAIXA ENTERRADA ELÉTRICA RETANGULAR, EM ALVENARIA COM BLOCOS DE CONCRETO, FUNDO COM BRITA, DIMENSÕES INTERNAS: 1X1X0,6 M. AF_12/2020</v>
          </cell>
          <cell r="C2867" t="str">
            <v>UN</v>
          </cell>
          <cell r="D2867">
            <v>540.39</v>
          </cell>
        </row>
        <row r="2868">
          <cell r="A2868">
            <v>93653</v>
          </cell>
          <cell r="B2868" t="str">
            <v>DISJUNTOR MONOPOLAR TIPO DIN, CORRENTE NOMINAL DE 10A - FORNECIMENTO E INSTALAÇÃO. AF_10/2020</v>
          </cell>
          <cell r="C2868" t="str">
            <v>UN</v>
          </cell>
          <cell r="D2868">
            <v>11.72</v>
          </cell>
        </row>
        <row r="2869">
          <cell r="A2869">
            <v>93654</v>
          </cell>
          <cell r="B2869" t="str">
            <v>DISJUNTOR MONOPOLAR TIPO DIN, CORRENTE NOMINAL DE 16A - FORNECIMENTO E INSTALAÇÃO. AF_10/2020</v>
          </cell>
          <cell r="C2869" t="str">
            <v>UN</v>
          </cell>
          <cell r="D2869">
            <v>12.29</v>
          </cell>
        </row>
        <row r="2870">
          <cell r="A2870">
            <v>93655</v>
          </cell>
          <cell r="B2870" t="str">
            <v>DISJUNTOR MONOPOLAR TIPO DIN, CORRENTE NOMINAL DE 20A - FORNECIMENTO E INSTALAÇÃO. AF_10/2020</v>
          </cell>
          <cell r="C2870" t="str">
            <v>UN</v>
          </cell>
          <cell r="D2870">
            <v>13.46</v>
          </cell>
        </row>
        <row r="2871">
          <cell r="A2871">
            <v>93656</v>
          </cell>
          <cell r="B2871" t="str">
            <v>DISJUNTOR MONOPOLAR TIPO DIN, CORRENTE NOMINAL DE 25A - FORNECIMENTO E INSTALAÇÃO. AF_10/2020</v>
          </cell>
          <cell r="C2871" t="str">
            <v>UN</v>
          </cell>
          <cell r="D2871">
            <v>13.46</v>
          </cell>
        </row>
        <row r="2872">
          <cell r="A2872">
            <v>93657</v>
          </cell>
          <cell r="B2872" t="str">
            <v>DISJUNTOR MONOPOLAR TIPO DIN, CORRENTE NOMINAL DE 32A - FORNECIMENTO E INSTALAÇÃO. AF_10/2020</v>
          </cell>
          <cell r="C2872" t="str">
            <v>UN</v>
          </cell>
          <cell r="D2872">
            <v>14.86</v>
          </cell>
        </row>
        <row r="2873">
          <cell r="A2873">
            <v>93658</v>
          </cell>
          <cell r="B2873" t="str">
            <v>DISJUNTOR MONOPOLAR TIPO DIN, CORRENTE NOMINAL DE 40A - FORNECIMENTO E INSTALAÇÃO. AF_10/2020</v>
          </cell>
          <cell r="C2873" t="str">
            <v>UN</v>
          </cell>
          <cell r="D2873">
            <v>21.34</v>
          </cell>
        </row>
        <row r="2874">
          <cell r="A2874">
            <v>93659</v>
          </cell>
          <cell r="B2874" t="str">
            <v>DISJUNTOR MONOPOLAR TIPO DIN, CORRENTE NOMINAL DE 50A - FORNECIMENTO E INSTALAÇÃO. AF_10/2020</v>
          </cell>
          <cell r="C2874" t="str">
            <v>UN</v>
          </cell>
          <cell r="D2874">
            <v>24.12</v>
          </cell>
        </row>
        <row r="2875">
          <cell r="A2875">
            <v>93660</v>
          </cell>
          <cell r="B2875" t="str">
            <v>DISJUNTOR BIPOLAR TIPO DIN, CORRENTE NOMINAL DE 10A - FORNECIMENTO E INSTALAÇÃO. AF_10/2020</v>
          </cell>
          <cell r="C2875" t="str">
            <v>UN</v>
          </cell>
          <cell r="D2875">
            <v>57.17</v>
          </cell>
        </row>
        <row r="2876">
          <cell r="A2876">
            <v>93661</v>
          </cell>
          <cell r="B2876" t="str">
            <v>DISJUNTOR BIPOLAR TIPO DIN, CORRENTE NOMINAL DE 16A - FORNECIMENTO E INSTALAÇÃO. AF_10/2020</v>
          </cell>
          <cell r="C2876" t="str">
            <v>UN</v>
          </cell>
          <cell r="D2876">
            <v>58.3</v>
          </cell>
        </row>
        <row r="2877">
          <cell r="A2877">
            <v>93662</v>
          </cell>
          <cell r="B2877" t="str">
            <v>DISJUNTOR BIPOLAR TIPO DIN, CORRENTE NOMINAL DE 20A - FORNECIMENTO E INSTALAÇÃO. AF_10/2020</v>
          </cell>
          <cell r="C2877" t="str">
            <v>UN</v>
          </cell>
          <cell r="D2877">
            <v>60.63</v>
          </cell>
        </row>
        <row r="2878">
          <cell r="A2878">
            <v>93663</v>
          </cell>
          <cell r="B2878" t="str">
            <v>DISJUNTOR BIPOLAR TIPO DIN, CORRENTE NOMINAL DE 25A - FORNECIMENTO E INSTALAÇÃO. AF_10/2020</v>
          </cell>
          <cell r="C2878" t="str">
            <v>UN</v>
          </cell>
          <cell r="D2878">
            <v>60.63</v>
          </cell>
        </row>
        <row r="2879">
          <cell r="A2879">
            <v>93664</v>
          </cell>
          <cell r="B2879" t="str">
            <v>DISJUNTOR BIPOLAR TIPO DIN, CORRENTE NOMINAL DE 32A - FORNECIMENTO E INSTALAÇÃO. AF_10/2020</v>
          </cell>
          <cell r="C2879" t="str">
            <v>UN</v>
          </cell>
          <cell r="D2879">
            <v>63.44</v>
          </cell>
        </row>
        <row r="2880">
          <cell r="A2880">
            <v>93665</v>
          </cell>
          <cell r="B2880" t="str">
            <v>DISJUNTOR BIPOLAR TIPO DIN, CORRENTE NOMINAL DE 40A - FORNECIMENTO E INSTALAÇÃO. AF_10/2020</v>
          </cell>
          <cell r="C2880" t="str">
            <v>UN</v>
          </cell>
          <cell r="D2880">
            <v>66.900000000000006</v>
          </cell>
        </row>
        <row r="2881">
          <cell r="A2881">
            <v>93666</v>
          </cell>
          <cell r="B2881" t="str">
            <v>DISJUNTOR BIPOLAR TIPO DIN, CORRENTE NOMINAL DE 50A - FORNECIMENTO E INSTALAÇÃO. AF_10/2020</v>
          </cell>
          <cell r="C2881" t="str">
            <v>UN</v>
          </cell>
          <cell r="D2881">
            <v>72.47</v>
          </cell>
        </row>
        <row r="2882">
          <cell r="A2882">
            <v>93667</v>
          </cell>
          <cell r="B2882" t="str">
            <v>DISJUNTOR TRIPOLAR TIPO DIN, CORRENTE NOMINAL DE 10A - FORNECIMENTO E INSTALAÇÃO. AF_10/2020</v>
          </cell>
          <cell r="C2882" t="str">
            <v>UN</v>
          </cell>
          <cell r="D2882">
            <v>71.540000000000006</v>
          </cell>
        </row>
        <row r="2883">
          <cell r="A2883">
            <v>93668</v>
          </cell>
          <cell r="B2883" t="str">
            <v>DISJUNTOR TRIPOLAR TIPO DIN, CORRENTE NOMINAL DE 16A - FORNECIMENTO E INSTALAÇÃO. AF_10/2020</v>
          </cell>
          <cell r="C2883" t="str">
            <v>UN</v>
          </cell>
          <cell r="D2883">
            <v>73.22</v>
          </cell>
        </row>
        <row r="2884">
          <cell r="A2884">
            <v>93669</v>
          </cell>
          <cell r="B2884" t="str">
            <v>DISJUNTOR TRIPOLAR TIPO DIN, CORRENTE NOMINAL DE 20A - FORNECIMENTO E INSTALAÇÃO. AF_10/2020</v>
          </cell>
          <cell r="C2884" t="str">
            <v>UN</v>
          </cell>
          <cell r="D2884">
            <v>76.73</v>
          </cell>
        </row>
        <row r="2885">
          <cell r="A2885">
            <v>93670</v>
          </cell>
          <cell r="B2885" t="str">
            <v>DISJUNTOR TRIPOLAR TIPO DIN, CORRENTE NOMINAL DE 25A - FORNECIMENTO E INSTALAÇÃO. AF_10/2020</v>
          </cell>
          <cell r="C2885" t="str">
            <v>UN</v>
          </cell>
          <cell r="D2885">
            <v>76.73</v>
          </cell>
        </row>
        <row r="2886">
          <cell r="A2886">
            <v>93671</v>
          </cell>
          <cell r="B2886" t="str">
            <v>DISJUNTOR TRIPOLAR TIPO DIN, CORRENTE NOMINAL DE 32A - FORNECIMENTO E INSTALAÇÃO. AF_10/2020</v>
          </cell>
          <cell r="C2886" t="str">
            <v>UN</v>
          </cell>
          <cell r="D2886">
            <v>80.930000000000007</v>
          </cell>
        </row>
        <row r="2887">
          <cell r="A2887">
            <v>93672</v>
          </cell>
          <cell r="B2887" t="str">
            <v>DISJUNTOR TRIPOLAR TIPO DIN, CORRENTE NOMINAL DE 40A - FORNECIMENTO E INSTALAÇÃO. AF_10/2020</v>
          </cell>
          <cell r="C2887" t="str">
            <v>UN</v>
          </cell>
          <cell r="D2887">
            <v>87.3</v>
          </cell>
        </row>
        <row r="2888">
          <cell r="A2888">
            <v>93673</v>
          </cell>
          <cell r="B2888" t="str">
            <v>DISJUNTOR TRIPOLAR TIPO DIN, CORRENTE NOMINAL DE 50A - FORNECIMENTO E INSTALAÇÃO. AF_10/2020</v>
          </cell>
          <cell r="C2888" t="str">
            <v>UN</v>
          </cell>
          <cell r="D2888">
            <v>95.68</v>
          </cell>
        </row>
        <row r="2889">
          <cell r="A2889">
            <v>97359</v>
          </cell>
          <cell r="B2889" t="str">
            <v>QUADRO DE MEDIÇÃO GERAL DE ENERGIA COM 8 MEDIDORES - FORNECIMENTO E INSTALAÇÃO. AF_10/2020</v>
          </cell>
          <cell r="C2889" t="str">
            <v>UN</v>
          </cell>
          <cell r="D2889">
            <v>2584.66</v>
          </cell>
        </row>
        <row r="2890">
          <cell r="A2890">
            <v>97360</v>
          </cell>
          <cell r="B2890" t="str">
            <v>QUADRO DE MEDIÇÃO GERAL DE ENERGIA COM 12 MEDIDORES - FORNECIMENTO E INSTALAÇÃO. AF_10/2020</v>
          </cell>
          <cell r="C2890" t="str">
            <v>UN</v>
          </cell>
          <cell r="D2890">
            <v>4965.95</v>
          </cell>
        </row>
        <row r="2891">
          <cell r="A2891">
            <v>97361</v>
          </cell>
          <cell r="B2891" t="str">
            <v>QUADRO DE MEDIÇÃO GERAL DE ENERGIA COM 16 MEDIDORES - FORNECIMENTO E INSTALAÇÃO. AF_10/2020</v>
          </cell>
          <cell r="C2891" t="str">
            <v>UN</v>
          </cell>
          <cell r="D2891">
            <v>6621.27</v>
          </cell>
        </row>
        <row r="2892">
          <cell r="A2892">
            <v>97362</v>
          </cell>
          <cell r="B2892" t="str">
            <v>QUADRO DE MEDIÇÃO GERAL DE ENERGIA PARA BARRAMENTO BLINDADO COM 4 MEDIDORES - FORNECIMENTO E INSTALAÇÃO. AF_10/2020</v>
          </cell>
          <cell r="C2892" t="str">
            <v>UN</v>
          </cell>
          <cell r="D2892">
            <v>2682.42</v>
          </cell>
        </row>
        <row r="2893">
          <cell r="A2893">
            <v>101875</v>
          </cell>
          <cell r="B2893" t="str">
            <v>QUADRO DE DISTRIBUIÇÃO DE ENERGIA EM CHAPA DE AÇO GALVANIZADO, DE EMBUTIR, COM BARRAMENTO TRIFÁSICO, PARA 12 DISJUNTORES DIN 100A - FORNECIMENTO E INSTALAÇÃO. AF_10/2020</v>
          </cell>
          <cell r="C2893" t="str">
            <v>UN</v>
          </cell>
          <cell r="D2893">
            <v>563.58000000000004</v>
          </cell>
        </row>
        <row r="2894">
          <cell r="A2894">
            <v>101876</v>
          </cell>
          <cell r="B2894" t="str">
            <v>QUADRO DE DISTRIBUIÇÃO DE ENERGIA EM PVC, DE EMBUTIR, SEM BARRAMENTO, PARA 6 DISJUNTORES - FORNECIMENTO E INSTALAÇÃO. AF_10/2020</v>
          </cell>
          <cell r="C2894" t="str">
            <v>UN</v>
          </cell>
          <cell r="D2894">
            <v>60.77</v>
          </cell>
        </row>
        <row r="2895">
          <cell r="A2895">
            <v>101877</v>
          </cell>
          <cell r="B2895" t="str">
            <v>QUADRO DE DISTRIBUIÇÃO DE ENERGIA EM PVC, DE EMBUTIR, SEM BARRAMENTO, PARA 3 DISJUNTORES - FORNECIMENTO E INSTALAÇÃO. AF_10/2020</v>
          </cell>
          <cell r="C2895" t="str">
            <v>UN</v>
          </cell>
          <cell r="D2895">
            <v>42.62</v>
          </cell>
        </row>
        <row r="2896">
          <cell r="A2896">
            <v>101878</v>
          </cell>
          <cell r="B2896" t="str">
            <v>QUADRO DE DISTRIBUIÇÃO DE ENERGIA EM CHAPA DE AÇO GALVANIZADO, DE SOBREPOR, COM BARRAMENTO TRIFÁSICO, PARA 18 DISJUNTORES DIN 100A - FORNECIMENTO E INSTALAÇÃO. AF_10/2020</v>
          </cell>
          <cell r="C2896" t="str">
            <v>UN</v>
          </cell>
          <cell r="D2896">
            <v>763.42</v>
          </cell>
        </row>
        <row r="2897">
          <cell r="A2897">
            <v>101879</v>
          </cell>
          <cell r="B2897" t="str">
            <v>QUADRO DE DISTRIBUIÇÃO DE ENERGIA EM CHAPA DE AÇO GALVANIZADO, DE EMBUTIR, COM BARRAMENTO TRIFÁSICO, PARA 24 DISJUNTORES DIN 100A - FORNECIMENTO E INSTALAÇÃO. AF_10/2020</v>
          </cell>
          <cell r="C2897" t="str">
            <v>UN</v>
          </cell>
          <cell r="D2897">
            <v>820.67</v>
          </cell>
        </row>
        <row r="2898">
          <cell r="A2898">
            <v>101880</v>
          </cell>
          <cell r="B2898" t="str">
            <v>QUADRO DE DISTRIBUIÇÃO DE ENERGIA EM CHAPA DE AÇO GALVANIZADO, DE EMBUTIR, COM BARRAMENTO TRIFÁSICO, PARA 30 DISJUNTORES DIN 150A - FORNECIMENTO E INSTALAÇÃO. AF_10/2020</v>
          </cell>
          <cell r="C2898" t="str">
            <v>UN</v>
          </cell>
          <cell r="D2898">
            <v>943.51</v>
          </cell>
        </row>
        <row r="2899">
          <cell r="A2899">
            <v>101881</v>
          </cell>
          <cell r="B2899" t="str">
            <v>QUADRO DE DISTRIBUIÇÃO DE ENERGIA EM CHAPA DE AÇO GALVANIZADO, DE EMBUTIR, COM BARRAMENTO TRIFÁSICO, PARA 40 DISJUNTORES DIN 100A - FORNECIMENTO E INSTALAÇÃO. AF_10/2020</v>
          </cell>
          <cell r="C2899" t="str">
            <v>UN</v>
          </cell>
          <cell r="D2899">
            <v>1366.41</v>
          </cell>
        </row>
        <row r="2900">
          <cell r="A2900">
            <v>101882</v>
          </cell>
          <cell r="B2900" t="str">
            <v>QUADRO DE DISTRIBUIÇÃO DE ENERGIA EM CHAPA DE AÇO GALVANIZADO, DE EMBUTIR, COM BARRAMENTO TRIFÁSICO, PARA 30 DISJUNTORES DIN 225A - FORNECIMENTO E INSTALAÇÃO. AF_10/2020</v>
          </cell>
          <cell r="C2900" t="str">
            <v>UN</v>
          </cell>
          <cell r="D2900">
            <v>1949.17</v>
          </cell>
        </row>
        <row r="2901">
          <cell r="A2901">
            <v>101883</v>
          </cell>
          <cell r="B2901" t="str">
            <v>QUADRO DE DISTRIBUIÇÃO DE ENERGIA EM CHAPA DE AÇO GALVANIZADO, DE EMBUTIR, COM BARRAMENTO TRIFÁSICO, PARA 18 DISJUNTORES DIN 100A - FORNECIMENTO E INSTALAÇÃO. AF_10/2020</v>
          </cell>
          <cell r="C2901" t="str">
            <v>UN</v>
          </cell>
          <cell r="D2901">
            <v>781.88</v>
          </cell>
        </row>
        <row r="2902">
          <cell r="A2902">
            <v>101890</v>
          </cell>
          <cell r="B2902" t="str">
            <v>DISJUNTOR MONOPOLAR TIPO NEMA, CORRENTE NOMINAL DE 10 ATÉ 30A - FORNECIMENTO E INSTALAÇÃO. AF_10/2020</v>
          </cell>
          <cell r="C2902" t="str">
            <v>UN</v>
          </cell>
          <cell r="D2902">
            <v>16.13</v>
          </cell>
        </row>
        <row r="2903">
          <cell r="A2903">
            <v>101891</v>
          </cell>
          <cell r="B2903" t="str">
            <v>DISJUNTOR MONOPOLAR TIPO NEMA, CORRENTE NOMINAL DE 35 ATÉ 50A - FORNECIMENTO E INSTALAÇÃO. AF_10/2020</v>
          </cell>
          <cell r="C2903" t="str">
            <v>UN</v>
          </cell>
          <cell r="D2903">
            <v>27.57</v>
          </cell>
        </row>
        <row r="2904">
          <cell r="A2904">
            <v>101892</v>
          </cell>
          <cell r="B2904" t="str">
            <v>DISJUNTOR BIPOLAR TIPO NEMA, CORRENTE NOMINAL DE 10 ATÉ 50A - FORNECIMENTO E INSTALAÇÃO. AF_10/2020</v>
          </cell>
          <cell r="C2904" t="str">
            <v>UN</v>
          </cell>
          <cell r="D2904">
            <v>71.819999999999993</v>
          </cell>
        </row>
        <row r="2905">
          <cell r="A2905">
            <v>101893</v>
          </cell>
          <cell r="B2905" t="str">
            <v>DISJUNTOR TRIPOLAR TIPO NEMA, CORRENTE NOMINAL DE 10 ATÉ 50A - FORNECIMENTO E INSTALAÇÃO. AF_10/2020</v>
          </cell>
          <cell r="C2905" t="str">
            <v>UN</v>
          </cell>
          <cell r="D2905">
            <v>91.83</v>
          </cell>
        </row>
        <row r="2906">
          <cell r="A2906">
            <v>101894</v>
          </cell>
          <cell r="B2906" t="str">
            <v>DISJUNTOR TRIPOLAR TIPO NEMA, CORRENTE NOMINAL DE 60 ATÉ 100A - FORNECIMENTO E INSTALAÇÃO. AF_10/2020</v>
          </cell>
          <cell r="C2906" t="str">
            <v>UN</v>
          </cell>
          <cell r="D2906">
            <v>155.13</v>
          </cell>
        </row>
        <row r="2907">
          <cell r="A2907">
            <v>101895</v>
          </cell>
          <cell r="B2907" t="str">
            <v>DISJUNTOR TERMOMAGNÉTICO TRIPOLAR , CORRENTE NOMINAL DE 125A - FORNECIMENTO E INSTALAÇÃO. AF_10/2020</v>
          </cell>
          <cell r="C2907" t="str">
            <v>UN</v>
          </cell>
          <cell r="D2907">
            <v>423.71</v>
          </cell>
        </row>
        <row r="2908">
          <cell r="A2908">
            <v>101896</v>
          </cell>
          <cell r="B2908" t="str">
            <v>DISJUNTOR TERMOMAGNÉTICO TRIPOLAR , CORRENTE NOMINAL DE 200A - FORNECIMENTO E INSTALAÇÃO. AF_10/2020</v>
          </cell>
          <cell r="C2908" t="str">
            <v>UN</v>
          </cell>
          <cell r="D2908">
            <v>638.27</v>
          </cell>
        </row>
        <row r="2909">
          <cell r="A2909">
            <v>101897</v>
          </cell>
          <cell r="B2909" t="str">
            <v>DISJUNTOR TERMOMAGNÉTICO TRIPOLAR , CORRENTE NOMINAL DE 250A - FORNECIMENTO E INSTALAÇÃO. AF_10/2020</v>
          </cell>
          <cell r="C2909" t="str">
            <v>UN</v>
          </cell>
          <cell r="D2909">
            <v>1021.25</v>
          </cell>
        </row>
        <row r="2910">
          <cell r="A2910">
            <v>101898</v>
          </cell>
          <cell r="B2910" t="str">
            <v>DISJUNTOR TERMOMAGNÉTICO TRIPOLAR , CORRENTE NOMINAL DE 400A - FORNECIMENTO E INSTALAÇÃO. AF_10/2020</v>
          </cell>
          <cell r="C2910" t="str">
            <v>UN</v>
          </cell>
          <cell r="D2910">
            <v>1365.99</v>
          </cell>
        </row>
        <row r="2911">
          <cell r="A2911">
            <v>101899</v>
          </cell>
          <cell r="B2911" t="str">
            <v>DISJUNTOR TERMOMAGNÉTICO TRIPOLAR , CORRENTE NOMINAL DE 600A - FORNECIMENTO E INSTALAÇÃO. AF_10/2020</v>
          </cell>
          <cell r="C2911" t="str">
            <v>UN</v>
          </cell>
          <cell r="D2911">
            <v>2185.98</v>
          </cell>
        </row>
        <row r="2912">
          <cell r="A2912">
            <v>101900</v>
          </cell>
          <cell r="B2912" t="str">
            <v>DISJUNTOR BAIXA TENSÃO TRIPOLAR A SECO  800A/600V - FORNECIMENTO E INSTALAÇÃO. AF_10/2020</v>
          </cell>
          <cell r="C2912" t="str">
            <v>UN</v>
          </cell>
          <cell r="D2912">
            <v>4561.0600000000004</v>
          </cell>
        </row>
        <row r="2913">
          <cell r="A2913">
            <v>101901</v>
          </cell>
          <cell r="B2913" t="str">
            <v>CONTATOR TRIPOLAR I NOMINAL 12A - FORNECIMENTO E INSTALAÇÃO. AF_10/2020</v>
          </cell>
          <cell r="C2913" t="str">
            <v>UN</v>
          </cell>
          <cell r="D2913">
            <v>136.13999999999999</v>
          </cell>
        </row>
        <row r="2914">
          <cell r="A2914">
            <v>101902</v>
          </cell>
          <cell r="B2914" t="str">
            <v>CONTATOR TRIPOLAR I NOMINAL 22A - FORNECIMENTO E INSTALAÇÃO. AF_10/2020</v>
          </cell>
          <cell r="C2914" t="str">
            <v>UN</v>
          </cell>
          <cell r="D2914">
            <v>168.23</v>
          </cell>
        </row>
        <row r="2915">
          <cell r="A2915">
            <v>101903</v>
          </cell>
          <cell r="B2915" t="str">
            <v>CONTATOR TRIPOLAR I NOMINAL 38A - FORNECIMENTO E INSTALAÇÃO. AF_10/2020</v>
          </cell>
          <cell r="C2915" t="str">
            <v>UN</v>
          </cell>
          <cell r="D2915">
            <v>350.25</v>
          </cell>
        </row>
        <row r="2916">
          <cell r="A2916">
            <v>101904</v>
          </cell>
          <cell r="B2916" t="str">
            <v>CONTATOR TRIPOLAR I NOMIMAL 95A - FORNECIMENTO E INSTALAÇÃO. AF_10/2020</v>
          </cell>
          <cell r="C2916" t="str">
            <v>UN</v>
          </cell>
          <cell r="D2916">
            <v>1286.03</v>
          </cell>
        </row>
        <row r="2917">
          <cell r="A2917">
            <v>101938</v>
          </cell>
          <cell r="B2917" t="str">
            <v>CAIXA DE PROTEÇÃO PARA MEDIDOR MONOFÁSICO DE EMBUTIR - FORNECIMENTO E INSTALAÇÃO. AF_10/2020</v>
          </cell>
          <cell r="C2917" t="str">
            <v>UN</v>
          </cell>
          <cell r="D2917">
            <v>81.290000000000006</v>
          </cell>
        </row>
        <row r="2918">
          <cell r="A2918">
            <v>101946</v>
          </cell>
          <cell r="B2918" t="str">
            <v>QUADRO DE MEDIÇÃO GERAL DE ENERGIA PARA 1 MEDIDOR DE SOBREPOR - FORNECIMENTO E INSTALAÇÃO. AF_10/2020</v>
          </cell>
          <cell r="C2918" t="str">
            <v>UN</v>
          </cell>
          <cell r="D2918">
            <v>128.27000000000001</v>
          </cell>
        </row>
        <row r="2919">
          <cell r="A2919">
            <v>91945</v>
          </cell>
          <cell r="B2919" t="str">
            <v>SUPORTE PARAFUSADO COM PLACA DE ENCAIXE 4" X 2" ALTO (2,00 M DO PISO) PARA PONTO ELÉTRICO - FORNECIMENTO E INSTALAÇÃO. AF_12/2015</v>
          </cell>
          <cell r="C2919" t="str">
            <v>UN</v>
          </cell>
          <cell r="D2919">
            <v>8.73</v>
          </cell>
        </row>
        <row r="2920">
          <cell r="A2920">
            <v>91946</v>
          </cell>
          <cell r="B2920" t="str">
            <v>SUPORTE PARAFUSADO COM PLACA DE ENCAIXE 4" X 2" MÉDIO (1,30 M DO PISO) PARA PONTO ELÉTRICO - FORNECIMENTO E INSTALAÇÃO. AF_12/2015</v>
          </cell>
          <cell r="C2920" t="str">
            <v>UN</v>
          </cell>
          <cell r="D2920">
            <v>7.27</v>
          </cell>
        </row>
        <row r="2921">
          <cell r="A2921">
            <v>91947</v>
          </cell>
          <cell r="B2921" t="str">
            <v>SUPORTE PARAFUSADO COM PLACA DE ENCAIXE 4" X 2" BAIXO (0,30 M DO PISO) PARA PONTO ELÉTRICO - FORNECIMENTO E INSTALAÇÃO. AF_12/2015</v>
          </cell>
          <cell r="C2921" t="str">
            <v>UN</v>
          </cell>
          <cell r="D2921">
            <v>6.36</v>
          </cell>
        </row>
        <row r="2922">
          <cell r="A2922">
            <v>91949</v>
          </cell>
          <cell r="B2922" t="str">
            <v>SUPORTE PARAFUSADO COM PLACA DE ENCAIXE 4" X 4" ALTO (2,00 M DO PISO) PARA PONTO ELÉTRICO - FORNECIMENTO E INSTALAÇÃO. AF_12/2015</v>
          </cell>
          <cell r="C2922" t="str">
            <v>UN</v>
          </cell>
          <cell r="D2922">
            <v>13.3</v>
          </cell>
        </row>
        <row r="2923">
          <cell r="A2923">
            <v>91950</v>
          </cell>
          <cell r="B2923" t="str">
            <v>SUPORTE PARAFUSADO COM PLACA DE ENCAIXE 4" X 4" MÉDIO (1,30 M DO PISO) PARA PONTO ELÉTRICO - FORNECIMENTO E INSTALAÇÃO. AF_12/2015</v>
          </cell>
          <cell r="C2923" t="str">
            <v>UN</v>
          </cell>
          <cell r="D2923">
            <v>11.53</v>
          </cell>
        </row>
        <row r="2924">
          <cell r="A2924">
            <v>91951</v>
          </cell>
          <cell r="B2924" t="str">
            <v>SUPORTE PARAFUSADO COM PLACA DE ENCAIXE 4" X 4" BAIXO (0,30 M DO PISO) PARA PONTO ELÉTRICO - FORNECIMENTO E INSTALAÇÃO. AF_12/2015</v>
          </cell>
          <cell r="C2924" t="str">
            <v>UN</v>
          </cell>
          <cell r="D2924">
            <v>10.47</v>
          </cell>
        </row>
        <row r="2925">
          <cell r="A2925">
            <v>91952</v>
          </cell>
          <cell r="B2925" t="str">
            <v>INTERRUPTOR SIMPLES (1 MÓDULO), 10A/250V, SEM SUPORTE E SEM PLACA - FORNECIMENTO E INSTALAÇÃO. AF_12/2015</v>
          </cell>
          <cell r="C2925" t="str">
            <v>UN</v>
          </cell>
          <cell r="D2925">
            <v>16.559999999999999</v>
          </cell>
        </row>
        <row r="2926">
          <cell r="A2926">
            <v>91953</v>
          </cell>
          <cell r="B2926" t="str">
            <v>INTERRUPTOR SIMPLES (1 MÓDULO), 10A/250V, INCLUINDO SUPORTE E PLACA - FORNECIMENTO E INSTALAÇÃO. AF_12/2015</v>
          </cell>
          <cell r="C2926" t="str">
            <v>UN</v>
          </cell>
          <cell r="D2926">
            <v>23.83</v>
          </cell>
        </row>
        <row r="2927">
          <cell r="A2927">
            <v>91954</v>
          </cell>
          <cell r="B2927" t="str">
            <v>INTERRUPTOR PARALELO (1 MÓDULO), 10A/250V, SEM SUPORTE E SEM PLACA - FORNECIMENTO E INSTALAÇÃO. AF_12/2015</v>
          </cell>
          <cell r="C2927" t="str">
            <v>UN</v>
          </cell>
          <cell r="D2927">
            <v>22.24</v>
          </cell>
        </row>
        <row r="2928">
          <cell r="A2928">
            <v>91955</v>
          </cell>
          <cell r="B2928" t="str">
            <v>INTERRUPTOR PARALELO (1 MÓDULO), 10A/250V, INCLUINDO SUPORTE E PLACA - FORNECIMENTO E INSTALAÇÃO. AF_12/2015</v>
          </cell>
          <cell r="C2928" t="str">
            <v>UN</v>
          </cell>
          <cell r="D2928">
            <v>29.51</v>
          </cell>
        </row>
        <row r="2929">
          <cell r="A2929">
            <v>91956</v>
          </cell>
          <cell r="B2929" t="str">
            <v>INTERRUPTOR SIMPLES (1 MÓDULO) COM INTERRUPTOR PARALELO (1 MÓDULO), 10A/250V, SEM SUPORTE E SEM PLACA - FORNECIMENTO E INSTALAÇÃO. AF_12/2015</v>
          </cell>
          <cell r="C2929" t="str">
            <v>UN</v>
          </cell>
          <cell r="D2929">
            <v>36.06</v>
          </cell>
        </row>
        <row r="2930">
          <cell r="A2930">
            <v>91957</v>
          </cell>
          <cell r="B2930" t="str">
            <v>INTERRUPTOR SIMPLES (1 MÓDULO) COM INTERRUPTOR PARALELO (1 MÓDULO), 10A/250V, INCLUINDO SUPORTE E PLACA - FORNECIMENTO E INSTALAÇÃO. AF_12/2015</v>
          </cell>
          <cell r="C2930" t="str">
            <v>UN</v>
          </cell>
          <cell r="D2930">
            <v>43.33</v>
          </cell>
        </row>
        <row r="2931">
          <cell r="A2931">
            <v>91958</v>
          </cell>
          <cell r="B2931" t="str">
            <v>INTERRUPTOR SIMPLES (2 MÓDULOS), 10A/250V, SEM SUPORTE E SEM PLACA - FORNECIMENTO E INSTALAÇÃO. AF_12/2015</v>
          </cell>
          <cell r="C2931" t="str">
            <v>UN</v>
          </cell>
          <cell r="D2931">
            <v>30.43</v>
          </cell>
        </row>
        <row r="2932">
          <cell r="A2932">
            <v>91959</v>
          </cell>
          <cell r="B2932" t="str">
            <v>INTERRUPTOR SIMPLES (2 MÓDULOS), 10A/250V, INCLUINDO SUPORTE E PLACA - FORNECIMENTO E INSTALAÇÃO. AF_12/2015</v>
          </cell>
          <cell r="C2932" t="str">
            <v>UN</v>
          </cell>
          <cell r="D2932">
            <v>37.700000000000003</v>
          </cell>
        </row>
        <row r="2933">
          <cell r="A2933">
            <v>91960</v>
          </cell>
          <cell r="B2933" t="str">
            <v>INTERRUPTOR PARALELO (2 MÓDULOS), 10A/250V, SEM SUPORTE E SEM PLACA - FORNECIMENTO E INSTALAÇÃO. AF_12/2015</v>
          </cell>
          <cell r="C2933" t="str">
            <v>UN</v>
          </cell>
          <cell r="D2933">
            <v>41.73</v>
          </cell>
        </row>
        <row r="2934">
          <cell r="A2934">
            <v>91961</v>
          </cell>
          <cell r="B2934" t="str">
            <v>INTERRUPTOR PARALELO (2 MÓDULOS), 10A/250V, INCLUINDO SUPORTE E PLACA - FORNECIMENTO E INSTALAÇÃO. AF_12/2015</v>
          </cell>
          <cell r="C2934" t="str">
            <v>UN</v>
          </cell>
          <cell r="D2934">
            <v>49</v>
          </cell>
        </row>
        <row r="2935">
          <cell r="A2935">
            <v>91962</v>
          </cell>
          <cell r="B2935" t="str">
            <v>INTERRUPTOR SIMPLES (1 MÓDULO) COM INTERRUPTOR PARALELO (2 MÓDULOS), 10A/250V, SEM SUPORTE E SEM PLACA - FORNECIMENTO E INSTALAÇÃO. AF_12/2015</v>
          </cell>
          <cell r="C2935" t="str">
            <v>UN</v>
          </cell>
          <cell r="D2935">
            <v>55.6</v>
          </cell>
        </row>
        <row r="2936">
          <cell r="A2936">
            <v>91963</v>
          </cell>
          <cell r="B2936" t="str">
            <v>INTERRUPTOR SIMPLES (1 MÓDULO) COM INTERRUPTOR PARALELO (2 MÓDULOS), 10A/250V, INCLUINDO SUPORTE E PLACA - FORNECIMENTO E INSTALAÇÃO. AF_12/2015</v>
          </cell>
          <cell r="C2936" t="str">
            <v>UN</v>
          </cell>
          <cell r="D2936">
            <v>62.87</v>
          </cell>
        </row>
        <row r="2937">
          <cell r="A2937">
            <v>91964</v>
          </cell>
          <cell r="B2937" t="str">
            <v>INTERRUPTOR SIMPLES (2 MÓDULOS) COM INTERRUPTOR PARALELO (1 MÓDULO), 10A/250V, SEM SUPORTE E SEM PLACA - FORNECIMENTO E INSTALAÇÃO. AF_12/2015</v>
          </cell>
          <cell r="C2937" t="str">
            <v>UN</v>
          </cell>
          <cell r="D2937">
            <v>49.93</v>
          </cell>
        </row>
        <row r="2938">
          <cell r="A2938">
            <v>91965</v>
          </cell>
          <cell r="B2938" t="str">
            <v>INTERRUPTOR SIMPLES (2 MÓDULOS) COM INTERRUPTOR PARALELO (1 MÓDULO), 10A/250V, INCLUINDO SUPORTE E PLACA - FORNECIMENTO E INSTALAÇÃO. AF_12/2015</v>
          </cell>
          <cell r="C2938" t="str">
            <v>UN</v>
          </cell>
          <cell r="D2938">
            <v>57.2</v>
          </cell>
        </row>
        <row r="2939">
          <cell r="A2939">
            <v>91966</v>
          </cell>
          <cell r="B2939" t="str">
            <v>INTERRUPTOR SIMPLES (3 MÓDULOS), 10A/250V, SEM SUPORTE E SEM PLACA - FORNECIMENTO E INSTALAÇÃO. AF_12/2015</v>
          </cell>
          <cell r="C2939" t="str">
            <v>UN</v>
          </cell>
          <cell r="D2939">
            <v>44.29</v>
          </cell>
        </row>
        <row r="2940">
          <cell r="A2940">
            <v>91967</v>
          </cell>
          <cell r="B2940" t="str">
            <v>INTERRUPTOR SIMPLES (3 MÓDULOS), 10A/250V, INCLUINDO SUPORTE E PLACA - FORNECIMENTO E INSTALAÇÃO. AF_12/2015</v>
          </cell>
          <cell r="C2940" t="str">
            <v>UN</v>
          </cell>
          <cell r="D2940">
            <v>51.56</v>
          </cell>
        </row>
        <row r="2941">
          <cell r="A2941">
            <v>91968</v>
          </cell>
          <cell r="B2941" t="str">
            <v>INTERRUPTOR PARALELO (3 MÓDULOS), 10A/250V, SEM SUPORTE E SEM PLACA - FORNECIMENTO E INSTALAÇÃO. AF_12/2015</v>
          </cell>
          <cell r="C2941" t="str">
            <v>UN</v>
          </cell>
          <cell r="D2941">
            <v>61.23</v>
          </cell>
        </row>
        <row r="2942">
          <cell r="A2942">
            <v>91969</v>
          </cell>
          <cell r="B2942" t="str">
            <v>INTERRUPTOR PARALELO (3 MÓDULOS), 10A/250V, INCLUINDO SUPORTE E PLACA - FORNECIMENTO E INSTALAÇÃO. AF_12/2015</v>
          </cell>
          <cell r="C2942" t="str">
            <v>UN</v>
          </cell>
          <cell r="D2942">
            <v>68.5</v>
          </cell>
        </row>
        <row r="2943">
          <cell r="A2943">
            <v>91970</v>
          </cell>
          <cell r="B2943" t="str">
            <v>INTERRUPTOR SIMPLES (3 MÓDULOS) COM INTERRUPTOR PARALELO (1 MÓDULO), 10A/250V, SEM SUPORTE E SEM PLACA - FORNECIMENTO E INSTALAÇÃO. AF_12/2015</v>
          </cell>
          <cell r="C2943" t="str">
            <v>UN</v>
          </cell>
          <cell r="D2943">
            <v>64.11</v>
          </cell>
        </row>
        <row r="2944">
          <cell r="A2944">
            <v>91971</v>
          </cell>
          <cell r="B2944" t="str">
            <v>INTERRUPTOR SIMPLES (3 MÓDULOS) COM INTERRUPTOR PARALELO (1 MÓDULO), 10A/250V, INCLUINDO SUPORTE E PLACA - FORNECIMENTO E INSTALAÇÃO. AF_12/2015</v>
          </cell>
          <cell r="C2944" t="str">
            <v>UN</v>
          </cell>
          <cell r="D2944">
            <v>75.64</v>
          </cell>
        </row>
        <row r="2945">
          <cell r="A2945">
            <v>91972</v>
          </cell>
          <cell r="B2945" t="str">
            <v>INTERRUPTOR SIMPLES (2 MÓDULOS) COM INTERRUPTOR PARALELO (2 MÓDULOS), 10A/250V, SEM SUPORTE E SEM PLACA - FORNECIMENTO E INSTALAÇÃO. AF_12/2015</v>
          </cell>
          <cell r="C2945" t="str">
            <v>UN</v>
          </cell>
          <cell r="D2945">
            <v>69.790000000000006</v>
          </cell>
        </row>
        <row r="2946">
          <cell r="A2946">
            <v>91973</v>
          </cell>
          <cell r="B2946" t="str">
            <v>INTERRUPTOR SIMPLES (2 MÓDULOS) COM INTERRUPTOR PARALELO (2 MÓDULOS), 10A/250V, INCLUINDO SUPORTE E PLACA - FORNECIMENTO E INSTALAÇÃO. AF_12/2015</v>
          </cell>
          <cell r="C2946" t="str">
            <v>UN</v>
          </cell>
          <cell r="D2946">
            <v>81.319999999999993</v>
          </cell>
        </row>
        <row r="2947">
          <cell r="A2947">
            <v>91974</v>
          </cell>
          <cell r="B2947" t="str">
            <v>INTERRUPTOR SIMPLES (4 MÓDULOS), 10A/250V, SEM SUPORTE E SEM PLACA - FORNECIMENTO E INSTALAÇÃO. AF_12/2015</v>
          </cell>
          <cell r="C2947" t="str">
            <v>UN</v>
          </cell>
          <cell r="D2947">
            <v>58.43</v>
          </cell>
        </row>
        <row r="2948">
          <cell r="A2948">
            <v>91975</v>
          </cell>
          <cell r="B2948" t="str">
            <v>INTERRUPTOR SIMPLES (4 MÓDULOS), 10A/250V, INCLUINDO SUPORTE E PLACA - FORNECIMENTO E INSTALAÇÃO. AF_12/2015</v>
          </cell>
          <cell r="C2948" t="str">
            <v>UN</v>
          </cell>
          <cell r="D2948">
            <v>69.959999999999994</v>
          </cell>
        </row>
        <row r="2949">
          <cell r="A2949">
            <v>91976</v>
          </cell>
          <cell r="B2949" t="str">
            <v>INTERRUPTOR SIMPLES (6 MÓDULOS), 10A/250V, SEM SUPORTE E SEM PLACA - FORNECIMENTO E INSTALAÇÃO. AF_12/2015</v>
          </cell>
          <cell r="C2949" t="str">
            <v>UN</v>
          </cell>
          <cell r="D2949">
            <v>86.26</v>
          </cell>
        </row>
        <row r="2950">
          <cell r="A2950">
            <v>91977</v>
          </cell>
          <cell r="B2950" t="str">
            <v>INTERRUPTOR SIMPLES (6 MÓDULOS), 10A/250V, INCLUINDO SUPORTE E PLACA - FORNECIMENTO E INSTALAÇÃO. AF_12/2015</v>
          </cell>
          <cell r="C2950" t="str">
            <v>UN</v>
          </cell>
          <cell r="D2950">
            <v>97.79</v>
          </cell>
        </row>
        <row r="2951">
          <cell r="A2951">
            <v>91978</v>
          </cell>
          <cell r="B2951" t="str">
            <v>INTERRUPTOR INTERMEDIÁRIO (1 MÓDULO), 10A/250V, SEM SUPORTE E SEM PLACA - FORNECIMENTO E INSTALAÇÃO. AF_09/2017</v>
          </cell>
          <cell r="C2951" t="str">
            <v>UN</v>
          </cell>
          <cell r="D2951">
            <v>35.36</v>
          </cell>
        </row>
        <row r="2952">
          <cell r="A2952">
            <v>91979</v>
          </cell>
          <cell r="B2952" t="str">
            <v>INTERRUPTOR INTERMEDIÁRIO (1 MÓDULO), 10A/250V, INCLUINDO SUPORTE E PLACA - FORNECIMENTO E INSTALAÇÃO. AF_09/2017</v>
          </cell>
          <cell r="C2952" t="str">
            <v>UN</v>
          </cell>
          <cell r="D2952">
            <v>42.63</v>
          </cell>
        </row>
        <row r="2953">
          <cell r="A2953">
            <v>91980</v>
          </cell>
          <cell r="B2953" t="str">
            <v>INTERRUPTOR BIPOLAR (1 MÓDULO), 10A/250V, SEM SUPORTE E SEM PLACA - FORNECIMENTO E INSTALAÇÃO. AF_09/2017</v>
          </cell>
          <cell r="C2953" t="str">
            <v>UN</v>
          </cell>
          <cell r="D2953">
            <v>34.229999999999997</v>
          </cell>
        </row>
        <row r="2954">
          <cell r="A2954">
            <v>91981</v>
          </cell>
          <cell r="B2954" t="str">
            <v>INTERRUPTOR BIPOLAR (1 MÓDULO), 10A/250V, INCLUINDO SUPORTE E PLACA - FORNECIMENTO E INSTALAÇÃO. AF_09/2017</v>
          </cell>
          <cell r="C2954" t="str">
            <v>UN</v>
          </cell>
          <cell r="D2954">
            <v>41.5</v>
          </cell>
        </row>
        <row r="2955">
          <cell r="A2955">
            <v>91982</v>
          </cell>
          <cell r="B2955" t="str">
            <v>DIMMER ROTATIVO (1 MÓDULO), 220V/600W, SEM SUPORTE E SEM PLACA - FORNECIMENTO E INSTALAÇÃO. AF_09/2017</v>
          </cell>
          <cell r="C2955" t="str">
            <v>UN</v>
          </cell>
          <cell r="D2955">
            <v>81.78</v>
          </cell>
        </row>
        <row r="2956">
          <cell r="A2956">
            <v>91983</v>
          </cell>
          <cell r="B2956" t="str">
            <v>DIMMER ROTATIVO (1 MÓDULO), 220V/600W, INCLUINDO SUPORTE E PLACA - FORNECIMENTO E INSTALAÇÃO. AF_09/2017</v>
          </cell>
          <cell r="C2956" t="str">
            <v>UN</v>
          </cell>
          <cell r="D2956">
            <v>89.05</v>
          </cell>
        </row>
        <row r="2957">
          <cell r="A2957">
            <v>91984</v>
          </cell>
          <cell r="B2957" t="str">
            <v>INTERRUPTOR PULSADOR CAMPAINHA (1 MÓDULO), 10A/250V, SEM SUPORTE E SEM PLACA - FORNECIMENTO E INSTALAÇÃO. AF_09/2017</v>
          </cell>
          <cell r="C2957" t="str">
            <v>UN</v>
          </cell>
          <cell r="D2957">
            <v>15.51</v>
          </cell>
        </row>
        <row r="2958">
          <cell r="A2958">
            <v>91985</v>
          </cell>
          <cell r="B2958" t="str">
            <v>INTERRUPTOR PULSADOR CAMPAINHA (1 MÓDULO), 10A/250V, INCLUINDO SUPORTE E PLACA - FORNECIMENTO E INSTALAÇÃO. AF_09/2017</v>
          </cell>
          <cell r="C2958" t="str">
            <v>UN</v>
          </cell>
          <cell r="D2958">
            <v>22.78</v>
          </cell>
        </row>
        <row r="2959">
          <cell r="A2959">
            <v>91986</v>
          </cell>
          <cell r="B2959" t="str">
            <v>CAMPAINHA CIGARRA (1 MÓDULO), 10A/250V, SEM SUPORTE E SEM PLACA - FORNECIMENTO E INSTALAÇÃO. AF_09/2017</v>
          </cell>
          <cell r="C2959" t="str">
            <v>UN</v>
          </cell>
          <cell r="D2959">
            <v>33.04</v>
          </cell>
        </row>
        <row r="2960">
          <cell r="A2960">
            <v>91987</v>
          </cell>
          <cell r="B2960" t="str">
            <v>CAMPAINHA CIGARRA (1 MÓDULO), 10A/250V, INCLUINDO SUPORTE E PLACA - FORNECIMENTO E INSTALAÇÃO. AF_09/2017</v>
          </cell>
          <cell r="C2960" t="str">
            <v>UN</v>
          </cell>
          <cell r="D2960">
            <v>40.31</v>
          </cell>
        </row>
        <row r="2961">
          <cell r="A2961">
            <v>91988</v>
          </cell>
          <cell r="B2961" t="str">
            <v>INTERRUPTOR PULSADOR MINUTERIA (1 MÓDULO), 10A/250V, SEM SUPORTE E SEM PLACA - FORNECIMENTO E INSTALAÇÃO. AF_09/2017</v>
          </cell>
          <cell r="C2961" t="str">
            <v>UN</v>
          </cell>
          <cell r="D2961">
            <v>19.3</v>
          </cell>
        </row>
        <row r="2962">
          <cell r="A2962">
            <v>91989</v>
          </cell>
          <cell r="B2962" t="str">
            <v>INTERRUPTOR PULSADOR MINUTERIA (1 MÓDULO), 10A/250V, INCLUINDO SUPORTE E PLACA - FORNECIMENTO E INSTALAÇÃO. AF_09/2017</v>
          </cell>
          <cell r="C2962" t="str">
            <v>UN</v>
          </cell>
          <cell r="D2962">
            <v>26.57</v>
          </cell>
        </row>
        <row r="2963">
          <cell r="A2963">
            <v>91990</v>
          </cell>
          <cell r="B2963" t="str">
            <v>TOMADA ALTA DE EMBUTIR (1 MÓDULO), 2P+T 10 A, SEM SUPORTE E SEM PLACA - FORNECIMENTO E INSTALAÇÃO. AF_12/2015</v>
          </cell>
          <cell r="C2963" t="str">
            <v>UN</v>
          </cell>
          <cell r="D2963">
            <v>29.64</v>
          </cell>
        </row>
        <row r="2964">
          <cell r="A2964">
            <v>91991</v>
          </cell>
          <cell r="B2964" t="str">
            <v>TOMADA ALTA DE EMBUTIR (1 MÓDULO), 2P+T 20 A, SEM SUPORTE E SEM PLACA - FORNECIMENTO E INSTALAÇÃO. AF_12/2015</v>
          </cell>
          <cell r="C2964" t="str">
            <v>UN</v>
          </cell>
          <cell r="D2964">
            <v>31.69</v>
          </cell>
        </row>
        <row r="2965">
          <cell r="A2965">
            <v>91992</v>
          </cell>
          <cell r="B2965" t="str">
            <v>TOMADA ALTA DE EMBUTIR (1 MÓDULO), 2P+T 10 A, INCLUINDO SUPORTE E PLACA - FORNECIMENTO E INSTALAÇÃO. AF_12/2015</v>
          </cell>
          <cell r="C2965" t="str">
            <v>UN</v>
          </cell>
          <cell r="D2965">
            <v>36.909999999999997</v>
          </cell>
        </row>
        <row r="2966">
          <cell r="A2966">
            <v>91993</v>
          </cell>
          <cell r="B2966" t="str">
            <v>TOMADA ALTA DE EMBUTIR (1 MÓDULO), 2P+T 20 A, INCLUINDO SUPORTE E PLACA - FORNECIMENTO E INSTALAÇÃO. AF_12/2015</v>
          </cell>
          <cell r="C2966" t="str">
            <v>UN</v>
          </cell>
          <cell r="D2966">
            <v>38.96</v>
          </cell>
        </row>
        <row r="2967">
          <cell r="A2967">
            <v>91994</v>
          </cell>
          <cell r="B2967" t="str">
            <v>TOMADA MÉDIA DE EMBUTIR (1 MÓDULO), 2P+T 10 A, SEM SUPORTE E SEM PLACA - FORNECIMENTO E INSTALAÇÃO. AF_12/2015</v>
          </cell>
          <cell r="C2967" t="str">
            <v>UN</v>
          </cell>
          <cell r="D2967">
            <v>21.18</v>
          </cell>
        </row>
        <row r="2968">
          <cell r="A2968">
            <v>91995</v>
          </cell>
          <cell r="B2968" t="str">
            <v>TOMADA MÉDIA DE EMBUTIR (1 MÓDULO), 2P+T 20 A, SEM SUPORTE E SEM PLACA - FORNECIMENTO E INSTALAÇÃO. AF_12/2015</v>
          </cell>
          <cell r="C2968" t="str">
            <v>UN</v>
          </cell>
          <cell r="D2968">
            <v>23.23</v>
          </cell>
        </row>
        <row r="2969">
          <cell r="A2969">
            <v>91996</v>
          </cell>
          <cell r="B2969" t="str">
            <v>TOMADA MÉDIA DE EMBUTIR (1 MÓDULO), 2P+T 10 A, INCLUINDO SUPORTE E PLACA - FORNECIMENTO E INSTALAÇÃO. AF_12/2015</v>
          </cell>
          <cell r="C2969" t="str">
            <v>UN</v>
          </cell>
          <cell r="D2969">
            <v>28.45</v>
          </cell>
        </row>
        <row r="2970">
          <cell r="A2970">
            <v>91997</v>
          </cell>
          <cell r="B2970" t="str">
            <v>TOMADA MÉDIA DE EMBUTIR (1 MÓDULO), 2P+T 20 A, INCLUINDO SUPORTE E PLACA - FORNECIMENTO E INSTALAÇÃO. AF_12/2015</v>
          </cell>
          <cell r="C2970" t="str">
            <v>UN</v>
          </cell>
          <cell r="D2970">
            <v>30.5</v>
          </cell>
        </row>
        <row r="2971">
          <cell r="A2971">
            <v>91998</v>
          </cell>
          <cell r="B2971" t="str">
            <v>TOMADA BAIXA DE EMBUTIR (1 MÓDULO), 2P+T 10 A, SEM SUPORTE E SEM PLACA - FORNECIMENTO E INSTALAÇÃO. AF_12/2015</v>
          </cell>
          <cell r="C2971" t="str">
            <v>UN</v>
          </cell>
          <cell r="D2971">
            <v>17.89</v>
          </cell>
        </row>
        <row r="2972">
          <cell r="A2972">
            <v>91999</v>
          </cell>
          <cell r="B2972" t="str">
            <v>TOMADA BAIXA DE EMBUTIR (1 MÓDULO), 2P+T 20 A, SEM SUPORTE E SEM PLACA - FORNECIMENTO E INSTALAÇÃO. AF_12/2015</v>
          </cell>
          <cell r="C2972" t="str">
            <v>UN</v>
          </cell>
          <cell r="D2972">
            <v>19.940000000000001</v>
          </cell>
        </row>
        <row r="2973">
          <cell r="A2973">
            <v>92000</v>
          </cell>
          <cell r="B2973" t="str">
            <v>TOMADA BAIXA DE EMBUTIR (1 MÓDULO), 2P+T 10 A, INCLUINDO SUPORTE E PLACA - FORNECIMENTO E INSTALAÇÃO. AF_12/2015</v>
          </cell>
          <cell r="C2973" t="str">
            <v>UN</v>
          </cell>
          <cell r="D2973">
            <v>25.16</v>
          </cell>
        </row>
        <row r="2974">
          <cell r="A2974">
            <v>92001</v>
          </cell>
          <cell r="B2974" t="str">
            <v>TOMADA BAIXA DE EMBUTIR (1 MÓDULO), 2P+T 20 A, INCLUINDO SUPORTE E PLACA - FORNECIMENTO E INSTALAÇÃO. AF_12/2015</v>
          </cell>
          <cell r="C2974" t="str">
            <v>UN</v>
          </cell>
          <cell r="D2974">
            <v>27.21</v>
          </cell>
        </row>
        <row r="2975">
          <cell r="A2975">
            <v>92002</v>
          </cell>
          <cell r="B2975" t="str">
            <v>TOMADA MÉDIA DE EMBUTIR (2 MÓDULOS), 2P+T 10 A, SEM SUPORTE E SEM PLACA - FORNECIMENTO E INSTALAÇÃO. AF_12/2015</v>
          </cell>
          <cell r="C2975" t="str">
            <v>UN</v>
          </cell>
          <cell r="D2975">
            <v>39.61</v>
          </cell>
        </row>
        <row r="2976">
          <cell r="A2976">
            <v>92003</v>
          </cell>
          <cell r="B2976" t="str">
            <v>TOMADA MÉDIA DE EMBUTIR (2 MÓDULOS), 2P+T 20 A, SEM SUPORTE E SEM PLACA - FORNECIMENTO E INSTALAÇÃO. AF_12/2015</v>
          </cell>
          <cell r="C2976" t="str">
            <v>UN</v>
          </cell>
          <cell r="D2976">
            <v>43.71</v>
          </cell>
        </row>
        <row r="2977">
          <cell r="A2977">
            <v>92004</v>
          </cell>
          <cell r="B2977" t="str">
            <v>TOMADA MÉDIA DE EMBUTIR (2 MÓDULOS), 2P+T 10 A, INCLUINDO SUPORTE E PLACA - FORNECIMENTO E INSTALAÇÃO. AF_12/2015</v>
          </cell>
          <cell r="C2977" t="str">
            <v>UN</v>
          </cell>
          <cell r="D2977">
            <v>46.88</v>
          </cell>
        </row>
        <row r="2978">
          <cell r="A2978">
            <v>92005</v>
          </cell>
          <cell r="B2978" t="str">
            <v>TOMADA MÉDIA DE EMBUTIR (2 MÓDULOS), 2P+T 20 A, INCLUINDO SUPORTE E PLACA - FORNECIMENTO E INSTALAÇÃO. AF_12/2015</v>
          </cell>
          <cell r="C2978" t="str">
            <v>UN</v>
          </cell>
          <cell r="D2978">
            <v>50.98</v>
          </cell>
        </row>
        <row r="2979">
          <cell r="A2979">
            <v>92006</v>
          </cell>
          <cell r="B2979" t="str">
            <v>TOMADA BAIXA DE EMBUTIR (2 MÓDULOS), 2P+T 10 A, SEM SUPORTE E SEM PLACA - FORNECIMENTO E INSTALAÇÃO. AF_12/2015</v>
          </cell>
          <cell r="C2979" t="str">
            <v>UN</v>
          </cell>
          <cell r="D2979">
            <v>33.049999999999997</v>
          </cell>
        </row>
        <row r="2980">
          <cell r="A2980">
            <v>92007</v>
          </cell>
          <cell r="B2980" t="str">
            <v>TOMADA BAIXA DE EMBUTIR (2 MÓDULOS), 2P+T 20 A, SEM SUPORTE E SEM PLACA - FORNECIMENTO E INSTALAÇÃO. AF_12/2015</v>
          </cell>
          <cell r="C2980" t="str">
            <v>UN</v>
          </cell>
          <cell r="D2980">
            <v>37.15</v>
          </cell>
        </row>
        <row r="2981">
          <cell r="A2981">
            <v>92008</v>
          </cell>
          <cell r="B2981" t="str">
            <v>TOMADA BAIXA DE EMBUTIR (2 MÓDULOS), 2P+T 10 A, INCLUINDO SUPORTE E PLACA - FORNECIMENTO E INSTALAÇÃO. AF_12/2015</v>
          </cell>
          <cell r="C2981" t="str">
            <v>UN</v>
          </cell>
          <cell r="D2981">
            <v>40.32</v>
          </cell>
        </row>
        <row r="2982">
          <cell r="A2982">
            <v>92009</v>
          </cell>
          <cell r="B2982" t="str">
            <v>TOMADA BAIXA DE EMBUTIR (2 MÓDULOS), 2P+T 20 A, INCLUINDO SUPORTE E PLACA - FORNECIMENTO E INSTALAÇÃO. AF_12/2015</v>
          </cell>
          <cell r="C2982" t="str">
            <v>UN</v>
          </cell>
          <cell r="D2982">
            <v>44.42</v>
          </cell>
        </row>
        <row r="2983">
          <cell r="A2983">
            <v>92010</v>
          </cell>
          <cell r="B2983" t="str">
            <v>TOMADA MÉDIA DE EMBUTIR (3 MÓDULOS), 2P+T 10 A, SEM SUPORTE E SEM PLACA - FORNECIMENTO E INSTALAÇÃO. AF_12/2015</v>
          </cell>
          <cell r="C2983" t="str">
            <v>UN</v>
          </cell>
          <cell r="D2983">
            <v>58.05</v>
          </cell>
        </row>
        <row r="2984">
          <cell r="A2984">
            <v>92011</v>
          </cell>
          <cell r="B2984" t="str">
            <v>TOMADA MÉDIA DE EMBUTIR (3 MÓDULOS), 2P+T 20 A, SEM SUPORTE E SEM PLACA - FORNECIMENTO E INSTALAÇÃO. AF_12/2015</v>
          </cell>
          <cell r="C2984" t="str">
            <v>UN</v>
          </cell>
          <cell r="D2984">
            <v>64.2</v>
          </cell>
        </row>
        <row r="2985">
          <cell r="A2985">
            <v>92012</v>
          </cell>
          <cell r="B2985" t="str">
            <v>TOMADA MÉDIA DE EMBUTIR (3 MÓDULOS), 2P+T 10 A, INCLUINDO SUPORTE E PLACA - FORNECIMENTO E INSTALAÇÃO. AF_12/2015</v>
          </cell>
          <cell r="C2985" t="str">
            <v>UN</v>
          </cell>
          <cell r="D2985">
            <v>65.319999999999993</v>
          </cell>
        </row>
        <row r="2986">
          <cell r="A2986">
            <v>92013</v>
          </cell>
          <cell r="B2986" t="str">
            <v>TOMADA MÉDIA DE EMBUTIR (3 MÓDULOS), 2P+T 20 A, INCLUINDO SUPORTE E PLACA - FORNECIMENTO E INSTALAÇÃO. AF_12/2015</v>
          </cell>
          <cell r="C2986" t="str">
            <v>UN</v>
          </cell>
          <cell r="D2986">
            <v>71.47</v>
          </cell>
        </row>
        <row r="2987">
          <cell r="A2987">
            <v>92014</v>
          </cell>
          <cell r="B2987" t="str">
            <v>TOMADA BAIXA DE EMBUTIR (3 MÓDULOS), 2P+T 10 A, SEM SUPORTE E SEM PLACA - FORNECIMENTO E INSTALAÇÃO. AF_12/2015</v>
          </cell>
          <cell r="C2987" t="str">
            <v>UN</v>
          </cell>
          <cell r="D2987">
            <v>48.2</v>
          </cell>
        </row>
        <row r="2988">
          <cell r="A2988">
            <v>92015</v>
          </cell>
          <cell r="B2988" t="str">
            <v>TOMADA BAIXA DE EMBUTIR (3 MÓDULOS), 2P+T 20 A, SEM SUPORTE E SEM PLACA - FORNECIMENTO E INSTALAÇÃO. AF_12/2015</v>
          </cell>
          <cell r="C2988" t="str">
            <v>UN</v>
          </cell>
          <cell r="D2988">
            <v>54.35</v>
          </cell>
        </row>
        <row r="2989">
          <cell r="A2989">
            <v>92016</v>
          </cell>
          <cell r="B2989" t="str">
            <v>TOMADA BAIXA DE EMBUTIR (3 MÓDULOS), 2P+T 10 A, INCLUINDO SUPORTE E PLACA - FORNECIMENTO E INSTALAÇÃO. AF_12/2015</v>
          </cell>
          <cell r="C2989" t="str">
            <v>UN</v>
          </cell>
          <cell r="D2989">
            <v>55.47</v>
          </cell>
        </row>
        <row r="2990">
          <cell r="A2990">
            <v>92017</v>
          </cell>
          <cell r="B2990" t="str">
            <v>TOMADA BAIXA DE EMBUTIR (3 MÓDULOS), 2P+T 20 A, INCLUINDO SUPORTE E PLACA - FORNECIMENTO E INSTALAÇÃO. AF_12/2015</v>
          </cell>
          <cell r="C2990" t="str">
            <v>UN</v>
          </cell>
          <cell r="D2990">
            <v>61.62</v>
          </cell>
        </row>
        <row r="2991">
          <cell r="A2991">
            <v>92018</v>
          </cell>
          <cell r="B2991" t="str">
            <v>TOMADA BAIXA DE EMBUTIR (4 MÓDULOS), 2P+T 10 A, SEM SUPORTE E SEM PLACA - FORNECIMENTO E INSTALAÇÃO. AF_12/2015</v>
          </cell>
          <cell r="C2991" t="str">
            <v>UN</v>
          </cell>
          <cell r="D2991">
            <v>63.8</v>
          </cell>
        </row>
        <row r="2992">
          <cell r="A2992">
            <v>92019</v>
          </cell>
          <cell r="B2992" t="str">
            <v>TOMADA BAIXA DE EMBUTIR (4 MÓDULOS), 2P+T 10 A, INCLUINDO SUPORTE E PLACA - FORNECIMENTO E INSTALAÇÃO. AF_12/2015</v>
          </cell>
          <cell r="C2992" t="str">
            <v>UN</v>
          </cell>
          <cell r="D2992">
            <v>75.33</v>
          </cell>
        </row>
        <row r="2993">
          <cell r="A2993">
            <v>92020</v>
          </cell>
          <cell r="B2993" t="str">
            <v>TOMADA BAIXA DE EMBUTIR (6 MÓDULOS), 2P+T 10 A, SEM SUPORTE E SEM PLACA - FORNECIMENTO E INSTALAÇÃO. AF_12/2015</v>
          </cell>
          <cell r="C2993" t="str">
            <v>UN</v>
          </cell>
          <cell r="D2993">
            <v>94.34</v>
          </cell>
        </row>
        <row r="2994">
          <cell r="A2994">
            <v>92021</v>
          </cell>
          <cell r="B2994" t="str">
            <v>TOMADA BAIXA DE EMBUTIR (6 MÓDULOS), 2P+T 10 A, INCLUINDO SUPORTE E PLACA - FORNECIMENTO E INSTALAÇÃO. AF_12/2015</v>
          </cell>
          <cell r="C2994" t="str">
            <v>UN</v>
          </cell>
          <cell r="D2994">
            <v>105.87</v>
          </cell>
        </row>
        <row r="2995">
          <cell r="A2995">
            <v>92022</v>
          </cell>
          <cell r="B2995" t="str">
            <v>INTERRUPTOR SIMPLES (1 MÓDULO) COM 1 TOMADA DE EMBUTIR 2P+T 10 A,  SEM SUPORTE E SEM PLACA - FORNECIMENTO E INSTALAÇÃO. AF_12/2015</v>
          </cell>
          <cell r="C2995" t="str">
            <v>UN</v>
          </cell>
          <cell r="D2995">
            <v>35</v>
          </cell>
        </row>
        <row r="2996">
          <cell r="A2996">
            <v>92023</v>
          </cell>
          <cell r="B2996" t="str">
            <v>INTERRUPTOR SIMPLES (1 MÓDULO) COM 1 TOMADA DE EMBUTIR 2P+T 10 A,  INCLUINDO SUPORTE E PLACA - FORNECIMENTO E INSTALAÇÃO. AF_12/2015</v>
          </cell>
          <cell r="C2996" t="str">
            <v>UN</v>
          </cell>
          <cell r="D2996">
            <v>42.27</v>
          </cell>
        </row>
        <row r="2997">
          <cell r="A2997">
            <v>92024</v>
          </cell>
          <cell r="B2997" t="str">
            <v>INTERRUPTOR SIMPLES (1 MÓDULO) COM 2 TOMADAS DE EMBUTIR 2P+T 10 A,  SEM SUPORTE E SEM PLACA - FORNECIMENTO E INSTALAÇÃO. AF_12/2015</v>
          </cell>
          <cell r="C2997" t="str">
            <v>UN</v>
          </cell>
          <cell r="D2997">
            <v>53.48</v>
          </cell>
        </row>
        <row r="2998">
          <cell r="A2998">
            <v>92025</v>
          </cell>
          <cell r="B2998" t="str">
            <v>INTERRUPTOR SIMPLES (1 MÓDULO) COM 2 TOMADAS DE EMBUTIR 2P+T 10 A,  INCLUINDO SUPORTE E PLACA - FORNECIMENTO E INSTALAÇÃO. AF_12/2015</v>
          </cell>
          <cell r="C2998" t="str">
            <v>UN</v>
          </cell>
          <cell r="D2998">
            <v>60.75</v>
          </cell>
        </row>
        <row r="2999">
          <cell r="A2999">
            <v>92026</v>
          </cell>
          <cell r="B2999" t="str">
            <v>INTERRUPTOR SIMPLES (2 MÓDULOS) COM 1 TOMADA DE EMBUTIR 2P+T 10 A,  SEM SUPORTE E SEM PLACA - FORNECIMENTO E INSTALAÇÃO. AF_12/2015</v>
          </cell>
          <cell r="C2999" t="str">
            <v>UN</v>
          </cell>
          <cell r="D2999">
            <v>48.87</v>
          </cell>
        </row>
        <row r="3000">
          <cell r="A3000">
            <v>92027</v>
          </cell>
          <cell r="B3000" t="str">
            <v>INTERRUPTOR SIMPLES (2 MÓDULOS) COM 1 TOMADA DE EMBUTIR 2P+T 10 A,  INCLUINDO SUPORTE E PLACA - FORNECIMENTO E INSTALAÇÃO. AF_12/2015</v>
          </cell>
          <cell r="C3000" t="str">
            <v>UN</v>
          </cell>
          <cell r="D3000">
            <v>56.14</v>
          </cell>
        </row>
        <row r="3001">
          <cell r="A3001">
            <v>92028</v>
          </cell>
          <cell r="B3001" t="str">
            <v>INTERRUPTOR PARALELO (1 MÓDULO) COM 1 TOMADA DE EMBUTIR 2P+T 10 A,  SEM SUPORTE E SEM PLACA - FORNECIMENTO E INSTALAÇÃO. AF_12/2015</v>
          </cell>
          <cell r="C3001" t="str">
            <v>UN</v>
          </cell>
          <cell r="D3001">
            <v>40.67</v>
          </cell>
        </row>
        <row r="3002">
          <cell r="A3002">
            <v>92029</v>
          </cell>
          <cell r="B3002" t="str">
            <v>INTERRUPTOR PARALELO (1 MÓDULO) COM 1 TOMADA DE EMBUTIR 2P+T 10 A,  INCLUINDO SUPORTE E PLACA - FORNECIMENTO E INSTALAÇÃO. AF_12/2015</v>
          </cell>
          <cell r="C3002" t="str">
            <v>UN</v>
          </cell>
          <cell r="D3002">
            <v>47.94</v>
          </cell>
        </row>
        <row r="3003">
          <cell r="A3003">
            <v>92030</v>
          </cell>
          <cell r="B3003" t="str">
            <v>INTERRUPTOR PARALELO (1 MÓDULO) COM 2 TOMADAS DE EMBUTIR 2P+T 10 A,  SEM SUPORTE E SEM PLACA - FORNECIMENTO E INSTALAÇÃO. AF_12/2015</v>
          </cell>
          <cell r="C3003" t="str">
            <v>UN</v>
          </cell>
          <cell r="D3003">
            <v>59.11</v>
          </cell>
        </row>
        <row r="3004">
          <cell r="A3004">
            <v>92031</v>
          </cell>
          <cell r="B3004" t="str">
            <v>INTERRUPTOR PARALELO (1 MÓDULO) COM 2 TOMADAS DE EMBUTIR 2P+T 10 A,  INCLUINDO SUPORTE E PLACA - FORNECIMENTO E INSTALAÇÃO. AF_12/2015</v>
          </cell>
          <cell r="C3004" t="str">
            <v>UN</v>
          </cell>
          <cell r="D3004">
            <v>66.38</v>
          </cell>
        </row>
        <row r="3005">
          <cell r="A3005">
            <v>92032</v>
          </cell>
          <cell r="B3005" t="str">
            <v>INTERRUPTOR PARALELO (2 MÓDULOS) COM 1 TOMADA DE EMBUTIR 2P+T 10 A,  SEM SUPORTE E SEM PLACA - FORNECIMENTO E INSTALAÇÃO. AF_12/2015</v>
          </cell>
          <cell r="C3005" t="str">
            <v>UN</v>
          </cell>
          <cell r="D3005">
            <v>60.17</v>
          </cell>
        </row>
        <row r="3006">
          <cell r="A3006">
            <v>92033</v>
          </cell>
          <cell r="B3006" t="str">
            <v>INTERRUPTOR PARALELO (2 MÓDULOS) COM 1 TOMADA DE EMBUTIR 2P+T 10 A,  INCLUINDO SUPORTE E PLACA - FORNECIMENTO E INSTALAÇÃO. AF_12/2015</v>
          </cell>
          <cell r="C3006" t="str">
            <v>UN</v>
          </cell>
          <cell r="D3006">
            <v>67.44</v>
          </cell>
        </row>
        <row r="3007">
          <cell r="A3007">
            <v>92034</v>
          </cell>
          <cell r="B3007" t="str">
            <v>INTERRUPTOR SIMPLES (1 MÓDULO), INTERRUPTOR PARALELO (1 MÓDULO) E 1 TOMADA DE EMBUTIR 2P+T 10 A,  SEM SUPORTE E SEM PLACA - FORNECIMENTO E INSTALAÇÃO. AF_12/2015</v>
          </cell>
          <cell r="C3007" t="str">
            <v>UN</v>
          </cell>
          <cell r="D3007">
            <v>54.54</v>
          </cell>
        </row>
        <row r="3008">
          <cell r="A3008">
            <v>92035</v>
          </cell>
          <cell r="B3008" t="str">
            <v>INTERRUPTOR SIMPLES (1 MÓDULO), INTERRUPTOR PARALELO (1 MÓDULO) E 1 TOMADA DE EMBUTIR 2P+T 10 A,  INCLUINDO SUPORTE E PLACA - FORNECIMENTO E INSTALAÇÃO. AF_12/2015</v>
          </cell>
          <cell r="C3008" t="str">
            <v>UN</v>
          </cell>
          <cell r="D3008">
            <v>61.81</v>
          </cell>
        </row>
        <row r="3009">
          <cell r="A3009">
            <v>97583</v>
          </cell>
          <cell r="B3009" t="str">
            <v>LUMINÁRIA TIPO CALHA, DE SOBREPOR, COM 1 LÂMPADA TUBULAR FLUORESCENTE DE 18 W, COM REATOR DE PARTIDA RÁPIDA - FORNECIMENTO E INSTALAÇÃO. AF_02/2020</v>
          </cell>
          <cell r="C3009" t="str">
            <v>UN</v>
          </cell>
          <cell r="D3009">
            <v>92.41</v>
          </cell>
        </row>
        <row r="3010">
          <cell r="A3010">
            <v>97584</v>
          </cell>
          <cell r="B3010" t="str">
            <v>LUMINÁRIA TIPO CALHA, DE SOBREPOR, COM 1 LÂMPADA TUBULAR FLUORESCENTE DE 36 W, COM REATOR DE PARTIDA RÁPIDA - FORNECIMENTO E INSTALAÇÃO. AF_02/2020</v>
          </cell>
          <cell r="C3010" t="str">
            <v>UN</v>
          </cell>
          <cell r="D3010">
            <v>130.54</v>
          </cell>
        </row>
        <row r="3011">
          <cell r="A3011">
            <v>97585</v>
          </cell>
          <cell r="B3011" t="str">
            <v>LUMINÁRIA TIPO CALHA, DE SOBREPOR, COM 2 LÂMPADAS TUBULARES FLUORESCENTES DE 18 W, COM REATOR DE PARTIDA RÁPIDA - FORNECIMENTO E INSTALAÇÃO. AF_02/2020</v>
          </cell>
          <cell r="C3011" t="str">
            <v>UN</v>
          </cell>
          <cell r="D3011">
            <v>125.03</v>
          </cell>
        </row>
        <row r="3012">
          <cell r="A3012">
            <v>97586</v>
          </cell>
          <cell r="B3012" t="str">
            <v>LUMINÁRIA TIPO CALHA, DE SOBREPOR, COM 2 LÂMPADAS TUBULARES FLUORESCENTES DE 36 W, COM REATOR DE PARTIDA RÁPIDA - FORNECIMENTO E INSTALAÇÃO. AF_02/2020</v>
          </cell>
          <cell r="C3012" t="str">
            <v>UN</v>
          </cell>
          <cell r="D3012">
            <v>171.07</v>
          </cell>
        </row>
        <row r="3013">
          <cell r="A3013">
            <v>97587</v>
          </cell>
          <cell r="B3013" t="str">
            <v>LUMINÁRIA TIPO CALHA, DE EMBUTIR, COM 2 LÂMPADAS FLUORESCENTES DE 14 W, COM REATOR DE PARTIDA RÁPIDA - FORNECIMENTO E INSTALAÇÃO. AF_02/2020</v>
          </cell>
          <cell r="C3013" t="str">
            <v>UN</v>
          </cell>
          <cell r="D3013">
            <v>315.66000000000003</v>
          </cell>
        </row>
        <row r="3014">
          <cell r="A3014">
            <v>97589</v>
          </cell>
          <cell r="B3014" t="str">
            <v>LUMINÁRIA TIPO PLAFON EM PLÁSTICO, DE SOBREPOR, COM 1 LÂMPADA FLUORESCENTE DE 15 W, SEM REATOR - FORNECIMENTO E INSTALAÇÃO. AF_02/2020</v>
          </cell>
          <cell r="C3014" t="str">
            <v>UN</v>
          </cell>
          <cell r="D3014">
            <v>40.299999999999997</v>
          </cell>
        </row>
        <row r="3015">
          <cell r="A3015">
            <v>97590</v>
          </cell>
          <cell r="B3015" t="str">
            <v>LUMINÁRIA TIPO PLAFON REDONDO COM VIDRO FOSCO, DE SOBREPOR, COM 1 LÂMPADA FLUORESCENTE DE 15 W, SEM REATOR - FORNECIMENTO E INSTALAÇÃO. AF_02/2020</v>
          </cell>
          <cell r="C3015" t="str">
            <v>UN</v>
          </cell>
          <cell r="D3015">
            <v>103.92</v>
          </cell>
        </row>
        <row r="3016">
          <cell r="A3016">
            <v>97591</v>
          </cell>
          <cell r="B3016" t="str">
            <v>LUMINÁRIA TIPO PLAFON REDONDO COM VIDRO FOSCO, DE SOBREPOR, COM 2 LÂMPADAS FLUORESCENTES DE 15 W, SEM REATOR - FORNECIMENTO E INSTALAÇÃO. AF_02/2020</v>
          </cell>
          <cell r="C3016" t="str">
            <v>UN</v>
          </cell>
          <cell r="D3016">
            <v>135.22999999999999</v>
          </cell>
        </row>
        <row r="3017">
          <cell r="A3017">
            <v>97592</v>
          </cell>
          <cell r="B3017" t="str">
            <v>LUMINÁRIA TIPO PLAFON, DE SOBREPOR, COM 1 LÂMPADA LED DE 12/13 W, SEM REATOR - FORNECIMENTO E INSTALAÇÃO. AF_02/2020</v>
          </cell>
          <cell r="C3017" t="str">
            <v>UN</v>
          </cell>
          <cell r="D3017">
            <v>40.67</v>
          </cell>
        </row>
        <row r="3018">
          <cell r="A3018">
            <v>97593</v>
          </cell>
          <cell r="B3018" t="str">
            <v>LUMINÁRIA TIPO SPOT, DE SOBREPOR, COM 1 LÂMPADA FLUORESCENTE DE 15 W, SEM REATOR - FORNECIMENTO E INSTALAÇÃO. AF_02/2020</v>
          </cell>
          <cell r="C3018" t="str">
            <v>UN</v>
          </cell>
          <cell r="D3018">
            <v>153.47</v>
          </cell>
        </row>
        <row r="3019">
          <cell r="A3019">
            <v>97594</v>
          </cell>
          <cell r="B3019" t="str">
            <v>LUMINÁRIA TIPO SPOT, DE SOBREPOR, COM 2 LÂMPADAS FLUORESCENTES DE 15 W, SEM REATOR - FORNECIMENTO E INSTALAÇÃO. AF_02/2020</v>
          </cell>
          <cell r="C3019" t="str">
            <v>UN</v>
          </cell>
          <cell r="D3019">
            <v>136.84</v>
          </cell>
        </row>
        <row r="3020">
          <cell r="A3020">
            <v>97595</v>
          </cell>
          <cell r="B3020" t="str">
            <v>SENSOR DE PRESENÇA COM FOTOCÉLULA, FIXAÇÃO EM PAREDE - FORNECIMENTO E INSTALAÇÃO. AF_02/2020</v>
          </cell>
          <cell r="C3020" t="str">
            <v>UN</v>
          </cell>
          <cell r="D3020">
            <v>108.98</v>
          </cell>
        </row>
        <row r="3021">
          <cell r="A3021">
            <v>97596</v>
          </cell>
          <cell r="B3021" t="str">
            <v>SENSOR DE PRESENÇA SEM FOTOCÉLULA, FIXAÇÃO EM PAREDE - FORNECIMENTO E INSTALAÇÃO. AF_02/2020</v>
          </cell>
          <cell r="C3021" t="str">
            <v>UN</v>
          </cell>
          <cell r="D3021">
            <v>74.599999999999994</v>
          </cell>
        </row>
        <row r="3022">
          <cell r="A3022">
            <v>97597</v>
          </cell>
          <cell r="B3022" t="str">
            <v>SENSOR DE PRESENÇA COM FOTOCÉLULA, FIXAÇÃO EM TETO - FORNECIMENTO E INSTALAÇÃO. AF_02/2020</v>
          </cell>
          <cell r="C3022" t="str">
            <v>UN</v>
          </cell>
          <cell r="D3022">
            <v>75.290000000000006</v>
          </cell>
        </row>
        <row r="3023">
          <cell r="A3023">
            <v>97598</v>
          </cell>
          <cell r="B3023" t="str">
            <v>SENSOR DE PRESENÇA SEM FOTOCÉLULA, FIXAÇÃO EM TETO - FORNECIMENTO E INSTALAÇÃO. AF_02/2020</v>
          </cell>
          <cell r="C3023" t="str">
            <v>UN</v>
          </cell>
          <cell r="D3023">
            <v>70.89</v>
          </cell>
        </row>
        <row r="3024">
          <cell r="A3024">
            <v>97599</v>
          </cell>
          <cell r="B3024" t="str">
            <v>LUMINÁRIA DE EMERGÊNCIA, COM 30 LÂMPADAS LED DE 2 W, SEM REATOR - FORNECIMENTO E INSTALAÇÃO. AF_02/2020</v>
          </cell>
          <cell r="C3024" t="str">
            <v>UN</v>
          </cell>
          <cell r="D3024">
            <v>30.87</v>
          </cell>
        </row>
        <row r="3025">
          <cell r="A3025">
            <v>97609</v>
          </cell>
          <cell r="B3025" t="str">
            <v>LÂMPADA COMPACTA DE LED 6 W, BASE E27 - FORNECIMENTO E INSTALAÇÃO. AF_02/2020</v>
          </cell>
          <cell r="C3025" t="str">
            <v>UN</v>
          </cell>
          <cell r="D3025">
            <v>19.29</v>
          </cell>
        </row>
        <row r="3026">
          <cell r="A3026">
            <v>97610</v>
          </cell>
          <cell r="B3026" t="str">
            <v>LÂMPADA COMPACTA DE LED 10 W, BASE E27 - FORNECIMENTO E INSTALAÇÃO. AF_02/2020</v>
          </cell>
          <cell r="C3026" t="str">
            <v>UN</v>
          </cell>
          <cell r="D3026">
            <v>20.59</v>
          </cell>
        </row>
        <row r="3027">
          <cell r="A3027">
            <v>97611</v>
          </cell>
          <cell r="B3027" t="str">
            <v>LÂMPADA COMPACTA FLUORESCENTE DE 15 W, BASE E27 - FORNECIMENTO E INSTALAÇÃO. AF_02/2020</v>
          </cell>
          <cell r="C3027" t="str">
            <v>UN</v>
          </cell>
          <cell r="D3027">
            <v>25.52</v>
          </cell>
        </row>
        <row r="3028">
          <cell r="A3028">
            <v>97612</v>
          </cell>
          <cell r="B3028" t="str">
            <v>LÂMPADA COMPACTA FLUORESCENTE DE 20 W, BASE E27 - FORNECIMENTO E INSTALAÇÃO. AF_02/2020</v>
          </cell>
          <cell r="C3028" t="str">
            <v>UN</v>
          </cell>
          <cell r="D3028">
            <v>27.62</v>
          </cell>
        </row>
        <row r="3029">
          <cell r="A3029">
            <v>97613</v>
          </cell>
          <cell r="B3029" t="str">
            <v>LÂMPADA COMPACTA DE VAPOR MERCURIO 125 W, BASE E27 - FORNECIMENTO E INSTALAÇÃO. AF_02/2020</v>
          </cell>
          <cell r="C3029" t="str">
            <v>UN</v>
          </cell>
          <cell r="D3029">
            <v>34.56</v>
          </cell>
        </row>
        <row r="3030">
          <cell r="A3030">
            <v>97614</v>
          </cell>
          <cell r="B3030" t="str">
            <v>LÂMPADA COMPACTA DE VAPOR METÁLICO OVOIDE 150 W, BASE E27 - FORNECIMENTO E INSTALAÇÃO. AF_02/2020</v>
          </cell>
          <cell r="C3030" t="str">
            <v>UN</v>
          </cell>
          <cell r="D3030">
            <v>59.64</v>
          </cell>
        </row>
        <row r="3031">
          <cell r="A3031">
            <v>97615</v>
          </cell>
          <cell r="B3031" t="str">
            <v>LÂMPADA TUBULAR FLUORESCENTE T8 DE 16/18 W, BASE G13 - FORNECIMENTO E INSTALAÇÃO. AF_02/2020_P</v>
          </cell>
          <cell r="C3031" t="str">
            <v>UN</v>
          </cell>
          <cell r="D3031">
            <v>60.43</v>
          </cell>
        </row>
        <row r="3032">
          <cell r="A3032">
            <v>97616</v>
          </cell>
          <cell r="B3032" t="str">
            <v>LÂMPADA TUBULAR FLUORESCENTE T8 DE 32/36 W, BASE G13 - FORNECIMENTO E INSTALAÇÃO. AF_02/2020_P</v>
          </cell>
          <cell r="C3032" t="str">
            <v>UN</v>
          </cell>
          <cell r="D3032">
            <v>69.180000000000007</v>
          </cell>
        </row>
        <row r="3033">
          <cell r="A3033">
            <v>97617</v>
          </cell>
          <cell r="B3033" t="str">
            <v>LÂMPADA TUBULAR FLUORESCENTE T10 DE 20/40 W, BASE G13 - FORNECIMENTO E INSTALAÇÃO. AF_02/2020_P</v>
          </cell>
          <cell r="C3033" t="str">
            <v>UN</v>
          </cell>
          <cell r="D3033">
            <v>68.86</v>
          </cell>
        </row>
        <row r="3034">
          <cell r="A3034">
            <v>97618</v>
          </cell>
          <cell r="B3034" t="str">
            <v>LÂMPADA TUBULAR FLUORESCENTE T5 DE 14 W, BASE G13 - FORNECIMENTO E INSTALAÇÃO. AF_02/2020_P</v>
          </cell>
          <cell r="C3034" t="str">
            <v>UN</v>
          </cell>
          <cell r="D3034">
            <v>63.37</v>
          </cell>
        </row>
        <row r="3035">
          <cell r="A3035">
            <v>100902</v>
          </cell>
          <cell r="B3035" t="str">
            <v>LÂMPADA TUBULAR LED DE 9/10 W, BASE G13 - FORNECIMENTO E INSTALAÇÃO. AF_02/2020_P</v>
          </cell>
          <cell r="C3035" t="str">
            <v>UN</v>
          </cell>
          <cell r="D3035">
            <v>31.82</v>
          </cell>
        </row>
        <row r="3036">
          <cell r="A3036">
            <v>100903</v>
          </cell>
          <cell r="B3036" t="str">
            <v>LÂMPADA TUBULAR LED DE 18/20 W, BASE G13 - FORNECIMENTO E INSTALAÇÃO. AF_02/2020_P</v>
          </cell>
          <cell r="C3036" t="str">
            <v>UN</v>
          </cell>
          <cell r="D3036">
            <v>37.57</v>
          </cell>
        </row>
        <row r="3037">
          <cell r="A3037">
            <v>100904</v>
          </cell>
          <cell r="B3037" t="str">
            <v>LUMINÁRIA TIPO CALHA, DE SOBREPOR, COM 1 LÂMPADA TUBULAR FLUORESCENTE DE 20 W, COM REATOR DE PARTIDA CONVENCIONAL - FORNECIMENTO E INSTALAÇÃO. AF_02/2020</v>
          </cell>
          <cell r="C3037" t="str">
            <v>UN</v>
          </cell>
          <cell r="D3037">
            <v>92.41</v>
          </cell>
        </row>
        <row r="3038">
          <cell r="A3038">
            <v>100905</v>
          </cell>
          <cell r="B3038" t="str">
            <v>LUMINÁRIA DUPLA TIPO CALHA, DE SOBREPOR, COM 4 LÂMPADAS TUBULARES FLUORESCENTES DE 18 W,COM REATORES DE PARTIDA RÁPIDA - FORNECIMENTO E INSTALAÇÃO. AF_02/2020</v>
          </cell>
          <cell r="C3038" t="str">
            <v>UN</v>
          </cell>
          <cell r="D3038">
            <v>250.07</v>
          </cell>
        </row>
        <row r="3039">
          <cell r="A3039">
            <v>100906</v>
          </cell>
          <cell r="B3039" t="str">
            <v>LUMINÁRIA DUPLA TIPO CALHA, DE SOBREPOR, COM 4 LÂMPADAS TUBULARES FLUORESCENTES DE 36 W, COM REATORES DE PARTIDA RÁPIDA -FORNECIMENTO E INSTALAÇÃO. AF_02/2020</v>
          </cell>
          <cell r="C3039" t="str">
            <v>UN</v>
          </cell>
          <cell r="D3039">
            <v>342.15</v>
          </cell>
        </row>
        <row r="3040">
          <cell r="A3040">
            <v>100919</v>
          </cell>
          <cell r="B3040" t="str">
            <v>LÂMPADA FLUORESCENTE ESPIRAL BRANCA 45 W, BASE E27 - FORNECIMENTO E INSTALAÇÃO. AF_02/2020</v>
          </cell>
          <cell r="C3040" t="str">
            <v>UN</v>
          </cell>
          <cell r="D3040">
            <v>67.83</v>
          </cell>
        </row>
        <row r="3041">
          <cell r="A3041">
            <v>100920</v>
          </cell>
          <cell r="B3041" t="str">
            <v>LÂMPADA FLUORESCENTE ESPIRAL BRANCA 65 W, BASE E27 - FORNECIMENTO E INSTALAÇÃO. AF_02/2020</v>
          </cell>
          <cell r="C3041" t="str">
            <v>UN</v>
          </cell>
          <cell r="D3041">
            <v>114.09</v>
          </cell>
        </row>
        <row r="3042">
          <cell r="A3042">
            <v>100921</v>
          </cell>
          <cell r="B3042" t="str">
            <v>REATOR DE PARTIDA RÁPIDA PARA LÂMPADA FLUORESCENTE 2X40W - FORNECIMENTO E INSTALAÇÃO. AF_02/2020</v>
          </cell>
          <cell r="C3042" t="str">
            <v>UN</v>
          </cell>
          <cell r="D3042">
            <v>67.849999999999994</v>
          </cell>
        </row>
        <row r="3043">
          <cell r="A3043">
            <v>100922</v>
          </cell>
          <cell r="B3043" t="str">
            <v>REATOR DE PARTIDA RÁPIDA PARA LÂMPADA FLUORESCENTE 1X20W - FORNECIMENTO E INSTALAÇÃO. AF_02/2020</v>
          </cell>
          <cell r="C3043" t="str">
            <v>UN</v>
          </cell>
          <cell r="D3043">
            <v>48.88</v>
          </cell>
        </row>
        <row r="3044">
          <cell r="A3044">
            <v>100923</v>
          </cell>
          <cell r="B3044" t="str">
            <v>REATOR DE PARTIDA RÁPIDA PARA LÂMPADA FLUORESCENTE 1X40W - FORNECIMENTO E INSTALAÇÃO. AF_02/2020</v>
          </cell>
          <cell r="C3044" t="str">
            <v>UN</v>
          </cell>
          <cell r="D3044">
            <v>57.1</v>
          </cell>
        </row>
        <row r="3045">
          <cell r="A3045">
            <v>101489</v>
          </cell>
          <cell r="B3045" t="str">
            <v>ENTRADA DE ENERGIA ELÉTRICA, AÉREA, MONOFÁSICA, COM CAIXA DE SOBREPOR, CABO DE 10 MM2 E DISJUNTOR DIN 50A (NÃO INCLUSO O POSTE DE CONCRETO). AF_07/2020_P</v>
          </cell>
          <cell r="C3045" t="str">
            <v>UN</v>
          </cell>
          <cell r="D3045">
            <v>1316.88</v>
          </cell>
        </row>
        <row r="3046">
          <cell r="A3046">
            <v>101490</v>
          </cell>
          <cell r="B3046" t="str">
            <v>ENTRADA DE ENERGIA ELÉTRICA, AÉREA, MONOFÁSICA, COM CAIXA DE SOBREPOR, CABO DE 16 MM2 E DISJUNTOR DIN 50A (NÃO INCLUSO O POSTE DE CONCRETO). AF_07/2020_P</v>
          </cell>
          <cell r="C3046" t="str">
            <v>UN</v>
          </cell>
          <cell r="D3046">
            <v>1404</v>
          </cell>
        </row>
        <row r="3047">
          <cell r="A3047">
            <v>101491</v>
          </cell>
          <cell r="B3047" t="str">
            <v>ENTRADA DE ENERGIA ELÉTRICA, AÉREA, MONOFÁSICA, COM CAIXA DE SOBREPOR, CABO DE 25 MM2 E DISJUNTOR DIN 50A (NÃO INCLUSO O POSTE DE CONCRETO). AF_07/2020_P</v>
          </cell>
          <cell r="C3047" t="str">
            <v>UN</v>
          </cell>
          <cell r="D3047">
            <v>1437.33</v>
          </cell>
        </row>
        <row r="3048">
          <cell r="A3048">
            <v>101492</v>
          </cell>
          <cell r="B3048" t="str">
            <v>ENTRADA DE ENERGIA ELÉTRICA, AÉREA, MONOFÁSICA, COM CAIXA DE SOBREPOR, CABO DE 35 MM2 E DISJUNTOR DIN 50A (NÃO INCLUSO O POSTE DE CONCRETO). AF_07/2020_P</v>
          </cell>
          <cell r="C3048" t="str">
            <v>UN</v>
          </cell>
          <cell r="D3048">
            <v>1567.6</v>
          </cell>
        </row>
        <row r="3049">
          <cell r="A3049">
            <v>101493</v>
          </cell>
          <cell r="B3049" t="str">
            <v>ENTRADA DE ENERGIA ELÉTRICA, AÉREA, MONOFÁSICA, COM CAIXA DE EMBUTIR, CABO DE 10 MM2 E DISJUNTOR DIN 50A (NÃO INCLUSO O POSTE DE CONCRETO). AF_07/2020_P</v>
          </cell>
          <cell r="C3049" t="str">
            <v>UN</v>
          </cell>
          <cell r="D3049">
            <v>1302.23</v>
          </cell>
        </row>
        <row r="3050">
          <cell r="A3050">
            <v>101494</v>
          </cell>
          <cell r="B3050" t="str">
            <v>ENTRADA DE ENERGIA ELÉTRICA, AÉREA, MONOFÁSICA, COM CAIXA DE EMBUTIR, CABO DE 16 MM2 E DISJUNTOR DIN 50A (NÃO INCLUSO O POSTE DE CONCRETO). AF_07/2020_P</v>
          </cell>
          <cell r="C3050" t="str">
            <v>UN</v>
          </cell>
          <cell r="D3050">
            <v>1389.35</v>
          </cell>
        </row>
        <row r="3051">
          <cell r="A3051">
            <v>101495</v>
          </cell>
          <cell r="B3051" t="str">
            <v>ENTRADA DE ENERGIA ELÉTRICA, AÉREA, MONOFÁSICA, COM CAIXA DE EMBUTIR, CABO DE 25 MM2 E DISJUNTOR DIN 50A (NÃO INCLUSO O POSTE DE CONCRETO). AF_07/2020_P</v>
          </cell>
          <cell r="C3051" t="str">
            <v>UN</v>
          </cell>
          <cell r="D3051">
            <v>1422.68</v>
          </cell>
        </row>
        <row r="3052">
          <cell r="A3052">
            <v>101496</v>
          </cell>
          <cell r="B3052" t="str">
            <v>ENTRADA DE ENERGIA ELÉTRICA, AÉREA, MONOFÁSICA, COM CAIXA DE EMBUTIR, CABO DE 35 MM2 E DISJUNTOR DIN 50A (NÃO INCLUSO O POSTE DE CONCRETO). AF_07/2020_P</v>
          </cell>
          <cell r="C3052" t="str">
            <v>UN</v>
          </cell>
          <cell r="D3052">
            <v>1552.95</v>
          </cell>
        </row>
        <row r="3053">
          <cell r="A3053">
            <v>101497</v>
          </cell>
          <cell r="B3053" t="str">
            <v>ENTRADA DE ENERGIA ELÉTRICA, AÉREA, BIFÁSICA, COM CAIXA DE SOBREPOR, CABO DE 10 MM2 E DISJUNTOR DIN 50A (NÃO INCLUSO O POSTE DE CONCRETO). AF_07/2020_P</v>
          </cell>
          <cell r="C3053" t="str">
            <v>UN</v>
          </cell>
          <cell r="D3053">
            <v>1531.57</v>
          </cell>
        </row>
        <row r="3054">
          <cell r="A3054">
            <v>101498</v>
          </cell>
          <cell r="B3054" t="str">
            <v>ENTRADA DE ENERGIA ELÉTRICA, AÉREA, BIFÁSICA, COM CAIXA DE SOBREPOR, CABO DE 16 MM2 E DISJUNTOR DIN 50A (NÃO INCLUSO O POSTE DE CONCRETO). AF_07/2020_P</v>
          </cell>
          <cell r="C3054" t="str">
            <v>UN</v>
          </cell>
          <cell r="D3054">
            <v>1663.44</v>
          </cell>
        </row>
        <row r="3055">
          <cell r="A3055">
            <v>101499</v>
          </cell>
          <cell r="B3055" t="str">
            <v>ENTRADA DE ENERGIA ELÉTRICA, AÉREA, BIFÁSICA, COM CAIXA DE SOBREPOR, CABO DE 25 MM2 E DISJUNTOR DIN 50A (NÃO INCLUSO O POSTE DE CONCRETO). AF_07/2020_P</v>
          </cell>
          <cell r="C3055" t="str">
            <v>UN</v>
          </cell>
          <cell r="D3055">
            <v>1713.89</v>
          </cell>
        </row>
        <row r="3056">
          <cell r="A3056">
            <v>101500</v>
          </cell>
          <cell r="B3056" t="str">
            <v>ENTRADA DE ENERGIA ELÉTRICA, AÉREA, BIFÁSICA, COM CAIXA DE SOBREPOR, CABO DE 35 MM2 E DISJUNTOR DIN 50A (NÃO INCLUSO O POSTE DE CONCRETO). AF_07/2020_P</v>
          </cell>
          <cell r="C3056" t="str">
            <v>UN</v>
          </cell>
          <cell r="D3056">
            <v>1896.03</v>
          </cell>
        </row>
        <row r="3057">
          <cell r="A3057">
            <v>101501</v>
          </cell>
          <cell r="B3057" t="str">
            <v>ENTRADA DE ENERGIA ELÉTRICA, AÉREA, BIFÁSICA, COM CAIXA DE EMBUTIR, CABO DE 10 MM2 E DISJUNTOR DIN 50A (NÃO INCLUSO O POSTE DE CONCRETO). AF_07/2020_P</v>
          </cell>
          <cell r="C3057" t="str">
            <v>UN</v>
          </cell>
          <cell r="D3057">
            <v>1523.24</v>
          </cell>
        </row>
        <row r="3058">
          <cell r="A3058">
            <v>101502</v>
          </cell>
          <cell r="B3058" t="str">
            <v>ENTRADA DE ENERGIA ELÉTRICA, AÉREA, BIFÁSICA, COM CAIXA DE EMBUTIR, CABO DE 16 MM2 E DISJUNTOR DIN 50A (NÃO INCLUSO O POSTE DE CONCRETO). AF_07/2020_P</v>
          </cell>
          <cell r="C3058" t="str">
            <v>UN</v>
          </cell>
          <cell r="D3058">
            <v>1655.11</v>
          </cell>
        </row>
        <row r="3059">
          <cell r="A3059">
            <v>101503</v>
          </cell>
          <cell r="B3059" t="str">
            <v>ENTRADA DE ENERGIA ELÉTRICA, AÉREA, BIFÁSICA, COM CAIXA DE EMBUTIR, CABO DE 25 MM2 E DISJUNTOR DIN 50A (NÃO INCLUSO O POSTE DE CONCRETO). AF_07/2020_P</v>
          </cell>
          <cell r="C3059" t="str">
            <v>UN</v>
          </cell>
          <cell r="D3059">
            <v>1705.56</v>
          </cell>
        </row>
        <row r="3060">
          <cell r="A3060">
            <v>101504</v>
          </cell>
          <cell r="B3060" t="str">
            <v>ENTRADA DE ENERGIA ELÉTRICA, AÉREA, BIFÁSICA, COM CAIXA DE EMBUTIR, CABO DE 35 MM2 E DISJUNTOR DIN 50A (NÃO INCLUSO O POSTE DE CONCRETO). AF_07/2020_P</v>
          </cell>
          <cell r="C3060" t="str">
            <v>UN</v>
          </cell>
          <cell r="D3060">
            <v>1887.7</v>
          </cell>
        </row>
        <row r="3061">
          <cell r="A3061">
            <v>101505</v>
          </cell>
          <cell r="B3061" t="str">
            <v>ENTRADA DE ENERGIA ELÉTRICA, AÉREA, TRIFÁSICA, COM CAIXA DE SOBREPOR, CABO DE 10 MM2 E DISJUNTOR DIN 50A (NÃO INCLUSO O POSTE DE CONCRETO). AF_07/2020_P</v>
          </cell>
          <cell r="C3061" t="str">
            <v>UN</v>
          </cell>
          <cell r="D3061">
            <v>1638.7</v>
          </cell>
        </row>
        <row r="3062">
          <cell r="A3062">
            <v>101506</v>
          </cell>
          <cell r="B3062" t="str">
            <v>ENTRADA DE ENERGIA ELÉTRICA, AÉREA, TRIFÁSICA, COM CAIXA DE SOBREPOR, CABO DE 16 MM2 E DISJUNTOR DIN 50A (NÃO INCLUSO O POSTE DE CONCRETO). AF_07/2020_P</v>
          </cell>
          <cell r="C3062" t="str">
            <v>UN</v>
          </cell>
          <cell r="D3062">
            <v>1814.52</v>
          </cell>
        </row>
        <row r="3063">
          <cell r="A3063">
            <v>101507</v>
          </cell>
          <cell r="B3063" t="str">
            <v>ENTRADA DE ENERGIA ELÉTRICA, AÉREA, TRIFÁSICA, COM CAIXA DE SOBREPOR, CABO DE 25 MM2 E DISJUNTOR DIN 50A (NÃO INCLUSO O POSTE DE CONCRETO). AF_07/2020_P</v>
          </cell>
          <cell r="C3063" t="str">
            <v>UN</v>
          </cell>
          <cell r="D3063">
            <v>1881.79</v>
          </cell>
        </row>
        <row r="3064">
          <cell r="A3064">
            <v>101508</v>
          </cell>
          <cell r="B3064" t="str">
            <v>ENTRADA DE ENERGIA ELÉTRICA, AÉREA, TRIFÁSICA, COM CAIXA DE SOBREPOR, CABO DE 35 MM2 E DISJUNTOR DIN 50A (NÃO INCLUSO O POSTE DE CONCRETO). AF_07/2020_P</v>
          </cell>
          <cell r="C3064" t="str">
            <v>UN</v>
          </cell>
          <cell r="D3064">
            <v>2114.88</v>
          </cell>
        </row>
        <row r="3065">
          <cell r="A3065">
            <v>101509</v>
          </cell>
          <cell r="B3065" t="str">
            <v>ENTRADA DE ENERGIA ELÉTRICA, AÉREA, TRIFÁSICA, COM CAIXA DE EMBUTIR, CABO DE 10 MM2 E DISJUNTOR DIN 50A (NÃO INCLUSO O POSTE DE CONCRETO). AF_07/2020</v>
          </cell>
          <cell r="C3065" t="str">
            <v>UN</v>
          </cell>
          <cell r="D3065">
            <v>1892.83</v>
          </cell>
        </row>
        <row r="3066">
          <cell r="A3066">
            <v>101510</v>
          </cell>
          <cell r="B3066" t="str">
            <v>ENTRADA DE ENERGIA ELÉTRICA, AÉREA, TRIFÁSICA, COM CAIXA DE EMBUTIR, CABO DE 16 MM2 E DISJUNTOR DIN 50A (NÃO INCLUSO O POSTE DE CONCRETO). AF_07/2020</v>
          </cell>
          <cell r="C3066" t="str">
            <v>UN</v>
          </cell>
          <cell r="D3066">
            <v>2068.65</v>
          </cell>
        </row>
        <row r="3067">
          <cell r="A3067">
            <v>101511</v>
          </cell>
          <cell r="B3067" t="str">
            <v>ENTRADA DE ENERGIA ELÉTRICA, AÉREA, TRIFÁSICA, COM CAIXA DE EMBUTIR, CABO DE 25 MM2 E DISJUNTOR DIN 50A (NÃO INCLUSO O POSTE DE CONCRETO). AF_07/2020</v>
          </cell>
          <cell r="C3067" t="str">
            <v>UN</v>
          </cell>
          <cell r="D3067">
            <v>2135.92</v>
          </cell>
        </row>
        <row r="3068">
          <cell r="A3068">
            <v>101512</v>
          </cell>
          <cell r="B3068" t="str">
            <v>ENTRADA DE ENERGIA ELÉTRICA, AÉREA, TRIFÁSICA, COM CAIXA DE EMBUTIR, CABO DE 35 MM2 E DISJUNTOR DIN 50A (NÃO INCLUSO O POSTE DE CONCRETO). AF_07/2020</v>
          </cell>
          <cell r="C3068" t="str">
            <v>UN</v>
          </cell>
          <cell r="D3068">
            <v>2369.0100000000002</v>
          </cell>
        </row>
        <row r="3069">
          <cell r="A3069">
            <v>101513</v>
          </cell>
          <cell r="B3069" t="str">
            <v>ENTRADA DE ENERGIA ELÉTRICA, SUBTERRÂNEA, MONOFÁSICA, COM CAIXA DE SOBREPOR, CABO DE 10 MM2 E DISJUNTOR DIN 50A (NÃO INCLUSA MURETA DE ALVENARIA). AF_07/2020_P</v>
          </cell>
          <cell r="C3069" t="str">
            <v>UN</v>
          </cell>
          <cell r="D3069">
            <v>756.45</v>
          </cell>
        </row>
        <row r="3070">
          <cell r="A3070">
            <v>101514</v>
          </cell>
          <cell r="B3070" t="str">
            <v>ENTRADA DE ENERGIA ELÉTRICA, SUBTERRÂNEA, MONOFÁSICA, COM CAIXA DE SOBREPOR, CABO DE 16 MM2 E DISJUNTOR DIN 50A (NÃO INCLUSA MURETA DE ALVENARIA). AF_07/2020_P</v>
          </cell>
          <cell r="C3070" t="str">
            <v>UN</v>
          </cell>
          <cell r="D3070">
            <v>860.99</v>
          </cell>
        </row>
        <row r="3071">
          <cell r="A3071">
            <v>101515</v>
          </cell>
          <cell r="B3071" t="str">
            <v>ENTRADA DE ENERGIA ELÉTRICA, SUBTERRÂNEA, MONOFÁSICA, COM CAIXA DE SOBREPOR, CABO DE 25 MM2 E DISJUNTOR DIN 50A (NÃO INCLUSA MURETA DE ALVENARIA). AF_07/2020_P</v>
          </cell>
          <cell r="C3071" t="str">
            <v>UN</v>
          </cell>
          <cell r="D3071">
            <v>900.99</v>
          </cell>
        </row>
        <row r="3072">
          <cell r="A3072">
            <v>101516</v>
          </cell>
          <cell r="B3072" t="str">
            <v>ENTRADA DE ENERGIA ELÉTRICA, SUBTERRÂNEA, MONOFÁSICA, COM CAIXA DE SOBREPOR, CABO DE 35 MM2 E DISJUNTOR DIN 50A (NÃO INCLUSA MURETA DE ALVENARIA). AF_07/2020_P</v>
          </cell>
          <cell r="C3072" t="str">
            <v>UN</v>
          </cell>
          <cell r="D3072">
            <v>1022.17</v>
          </cell>
        </row>
        <row r="3073">
          <cell r="A3073">
            <v>101517</v>
          </cell>
          <cell r="B3073" t="str">
            <v>ENTRADA DE ENERGIA ELÉTRICA, SUBTERRÂNEA, MONOFÁSICA, COM CAIXA DE EMBUTIR, CABO DE 10 MM2 E DISJUNTOR DIN 50A (NÃO INCLUSA MURETA DE ALVENARIA). AF_07/2020_P</v>
          </cell>
          <cell r="C3073" t="str">
            <v>UN</v>
          </cell>
          <cell r="D3073">
            <v>741.8</v>
          </cell>
        </row>
        <row r="3074">
          <cell r="A3074">
            <v>101518</v>
          </cell>
          <cell r="B3074" t="str">
            <v>ENTRADA DE ENERGIA ELÉTRICA, SUBTERRÂNEA, MONOFÁSICA, COM CAIXA DE EMBUTIR, CABO DE 16 MM2 E DISJUNTOR DIN 50A (NÃO INCLUSA MURETA DE ALVENARIA). AF_07/2020_P</v>
          </cell>
          <cell r="C3074" t="str">
            <v>UN</v>
          </cell>
          <cell r="D3074">
            <v>846.34</v>
          </cell>
        </row>
        <row r="3075">
          <cell r="A3075">
            <v>101519</v>
          </cell>
          <cell r="B3075" t="str">
            <v>ENTRADA DE ENERGIA ELÉTRICA, SUBTERRÂNEA, MONOFÁSICA, COM CAIXA DE EMBUTIR, CABO DE 25 MM2 E DISJUNTOR DIN 50A (NÃO INCLUSA MURETA DE ALVENARIA). AF_07/2020_P</v>
          </cell>
          <cell r="C3075" t="str">
            <v>UN</v>
          </cell>
          <cell r="D3075">
            <v>886.34</v>
          </cell>
        </row>
        <row r="3076">
          <cell r="A3076">
            <v>101520</v>
          </cell>
          <cell r="B3076" t="str">
            <v>ENTRADA DE ENERGIA ELÉTRICA, SUBTERRÂNEA, MONOFÁSICA, COM CAIXA DE EMBUTIR, CABO DE 35 MM2 E DISJUNTOR DIN 50A (NÃO INCLUSA MURETA DE ALVENARIA). AF_07/2020_P</v>
          </cell>
          <cell r="C3076" t="str">
            <v>UN</v>
          </cell>
          <cell r="D3076">
            <v>1007.52</v>
          </cell>
        </row>
        <row r="3077">
          <cell r="A3077">
            <v>101521</v>
          </cell>
          <cell r="B3077" t="str">
            <v>ENTRADA DE ENERGIA ELÉTRICA, SUBTERRÂNEA, BIFÁSICA, COM CAIXA DE SOBREPOR, CABO DE 10 MM2 E DISJUNTOR DIN 50A (NÃO INCLUSA MURETA DE ALVENARIA). AF_07/2020_P</v>
          </cell>
          <cell r="C3077" t="str">
            <v>UN</v>
          </cell>
          <cell r="D3077">
            <v>985.51</v>
          </cell>
        </row>
        <row r="3078">
          <cell r="A3078">
            <v>101522</v>
          </cell>
          <cell r="B3078" t="str">
            <v>ENTRADA DE ENERGIA ELÉTRICA, SUBTERRÂNEA, BIFÁSICA, COM CAIXA DE SOBREPOR, CABO DE 16 MM2 E DISJUNTOR DIN 50A (NÃO INCLUSA MURETA DE ALVENARIA). AF_07/2020_P</v>
          </cell>
          <cell r="C3078" t="str">
            <v>UN</v>
          </cell>
          <cell r="D3078">
            <v>1142.33</v>
          </cell>
        </row>
        <row r="3079">
          <cell r="A3079">
            <v>101523</v>
          </cell>
          <cell r="B3079" t="str">
            <v>ENTRADA DE ENERGIA ELÉTRICA, SUBTERRÂNEA, BIFÁSICA, COM CAIXA DE SOBREPOR, CABO DE 25 MM2 E DISJUNTOR DIN 50A (NÃO INCLUSA MURETA DE ALVENARIA). AF_07/2020_P</v>
          </cell>
          <cell r="C3079" t="str">
            <v>UN</v>
          </cell>
          <cell r="D3079">
            <v>1202.32</v>
          </cell>
        </row>
        <row r="3080">
          <cell r="A3080">
            <v>101524</v>
          </cell>
          <cell r="B3080" t="str">
            <v>ENTRADA DE ENERGIA ELÉTRICA, SUBTERRÂNEA, BIFÁSICA, COM CAIXA DE SOBREPOR, CABO DE 35 MM2 E DISJUNTOR DIN 50A (NÃO INCLUSA MURETA DE ALVENARIA). AF_07/2020_P</v>
          </cell>
          <cell r="C3080" t="str">
            <v>UN</v>
          </cell>
          <cell r="D3080">
            <v>1384.09</v>
          </cell>
        </row>
        <row r="3081">
          <cell r="A3081">
            <v>101525</v>
          </cell>
          <cell r="B3081" t="str">
            <v>ENTRADA DE ENERGIA ELÉTRICA, SUBTERRÂNEA, BIFÁSICA, COM CAIXA DE EMBUTIR, CABO DE 10 MM2 E DISJUNTOR DIN 50A (NÃO INCLUSA MURETA DE ALVENARIA). AF_07/2020_P</v>
          </cell>
          <cell r="C3081" t="str">
            <v>UN</v>
          </cell>
          <cell r="D3081">
            <v>977.18</v>
          </cell>
        </row>
        <row r="3082">
          <cell r="A3082">
            <v>101526</v>
          </cell>
          <cell r="B3082" t="str">
            <v>ENTRADA DE ENERGIA ELÉTRICA, SUBTERRÂNEA, BIFÁSICA, COM CAIXA DE EMBUTIR, CABO DE 16 MM2 E DISJUNTOR DIN 50A (NÃO INCLUSA MURETA DE ALVENARIA). AF_07/2020_P</v>
          </cell>
          <cell r="C3082" t="str">
            <v>UN</v>
          </cell>
          <cell r="D3082">
            <v>1134</v>
          </cell>
        </row>
        <row r="3083">
          <cell r="A3083">
            <v>101527</v>
          </cell>
          <cell r="B3083" t="str">
            <v>ENTRADA DE ENERGIA ELÉTRICA, SUBTERRÂNEA, BIFÁSICA, COM CAIXA DE EMBUTIR, CABO DE 25 MM2 E DISJUNTOR DIN 50A (NÃO INCLUSA MURETA DE ALVENARIA). AF_07/2020_P</v>
          </cell>
          <cell r="C3083" t="str">
            <v>UN</v>
          </cell>
          <cell r="D3083">
            <v>1193.99</v>
          </cell>
        </row>
        <row r="3084">
          <cell r="A3084">
            <v>101528</v>
          </cell>
          <cell r="B3084" t="str">
            <v>ENTRADA DE ENERGIA ELÉTRICA, SUBTERRÂNEA, BIFÁSICA, COM CAIXA DE EMBUTIR, CABO DE 35 MM2 E DISJUNTOR DIN 50A (NÃO INCLUSA MURETA DE ALVENARIA). AF_07/2020_P</v>
          </cell>
          <cell r="C3084" t="str">
            <v>UN</v>
          </cell>
          <cell r="D3084">
            <v>1375.76</v>
          </cell>
        </row>
        <row r="3085">
          <cell r="A3085">
            <v>101529</v>
          </cell>
          <cell r="B3085" t="str">
            <v>ENTRADA DE ENERGIA ELÉTRICA, SUBTERRÂNEA, TRIFÁSICA, COM CAIXA DE SOBREPOR, CABO DE 10 MM2 E DISJUNTOR DIN 50A (NÃO INCLUSA MURETA DE ALVENARIA). AF_07/2020_P</v>
          </cell>
          <cell r="C3085" t="str">
            <v>UN</v>
          </cell>
          <cell r="D3085">
            <v>1108.51</v>
          </cell>
        </row>
        <row r="3086">
          <cell r="A3086">
            <v>101530</v>
          </cell>
          <cell r="B3086" t="str">
            <v>ENTRADA DE ENERGIA ELÉTRICA, SUBTERRÂNEA, TRIFÁSICA, COM CAIXA DE SOBREPOR, CABO DE 16 MM2 E DISJUNTOR DIN 50A (NÃO INCLUSA MURETA DE ALVENARIA). AF_07/2020_P</v>
          </cell>
          <cell r="C3086" t="str">
            <v>UN</v>
          </cell>
          <cell r="D3086">
            <v>1317.6</v>
          </cell>
        </row>
        <row r="3087">
          <cell r="A3087">
            <v>101531</v>
          </cell>
          <cell r="B3087" t="str">
            <v>ENTRADA DE ENERGIA ELÉTRICA, SUBTERRÂNEA, TRIFÁSICA, COM CAIXA DE SOBREPOR, CABO DE 25 MM2 E DISJUNTOR DIN 50A (NÃO INCLUSA MURETA DE ALVENARIA). AF_07/2020_P</v>
          </cell>
          <cell r="C3087" t="str">
            <v>UN</v>
          </cell>
          <cell r="D3087">
            <v>1397.59</v>
          </cell>
        </row>
        <row r="3088">
          <cell r="A3088">
            <v>101532</v>
          </cell>
          <cell r="B3088" t="str">
            <v>ENTRADA DE ENERGIA ELÉTRICA, SUBTERRÂNEA, TRIFÁSICA, COM CAIXA DE SOBREPOR, CABO DE 35 MM2 E DISJUNTOR DIN 50A (NÃO INCLUSA MURETA DE ALVENARIA). AF_07/2020_P</v>
          </cell>
          <cell r="C3088" t="str">
            <v>UN</v>
          </cell>
          <cell r="D3088">
            <v>1639.95</v>
          </cell>
        </row>
        <row r="3089">
          <cell r="A3089">
            <v>101533</v>
          </cell>
          <cell r="B3089" t="str">
            <v>ENTRADA DE ENERGIA ELÉTRICA, SUBTERRÂNEA, TRIFÁSICA, COM CAIXA DE EMBUTIR, CABO DE 10 MM2 E DISJUNTOR DIN 50A (NÃO INCLUSA MURETA DE ALVENARIA). AF_07/2020</v>
          </cell>
          <cell r="C3089" t="str">
            <v>UN</v>
          </cell>
          <cell r="D3089">
            <v>1362.64</v>
          </cell>
        </row>
        <row r="3090">
          <cell r="A3090">
            <v>101534</v>
          </cell>
          <cell r="B3090" t="str">
            <v>ENTRADA DE ENERGIA ELÉTRICA, SUBTERRÂNEA, TRIFÁSICA, COM CAIXA DE EMBUTIR, CABO DE 16 MM2 E DISJUNTOR DIN 50A (NÃO INCLUSA MURETA DE ALVENARIA). AF_07/2020</v>
          </cell>
          <cell r="C3090" t="str">
            <v>UN</v>
          </cell>
          <cell r="D3090">
            <v>1571.73</v>
          </cell>
        </row>
        <row r="3091">
          <cell r="A3091">
            <v>101535</v>
          </cell>
          <cell r="B3091" t="str">
            <v>ENTRADA DE ENERGIA ELÉTRICA, SUBTERRÂNEA, TRIFÁSICA, COM CAIXA DE EMBUTIR, CABO DE 25 MM2 E DISJUNTOR DIN 50A (NÃO INCLUSA MURETA DE ALVENARIA). AF_07/2020</v>
          </cell>
          <cell r="C3091" t="str">
            <v>UN</v>
          </cell>
          <cell r="D3091">
            <v>1651.72</v>
          </cell>
        </row>
        <row r="3092">
          <cell r="A3092">
            <v>101536</v>
          </cell>
          <cell r="B3092" t="str">
            <v>ENTRADA DE ENERGIA ELÉTRICA, SUBTERRÂNEA, TRIFÁSICA, COM CAIXA DE EMBUTIR, CABO DE 35 MM2 E DISJUNTOR DIN 50A (NÃO INCLUSA MURETA DE ALVENARIA). AF_07/2020</v>
          </cell>
          <cell r="C3092" t="str">
            <v>UN</v>
          </cell>
          <cell r="D3092">
            <v>1894.08</v>
          </cell>
        </row>
        <row r="3093">
          <cell r="A3093">
            <v>101537</v>
          </cell>
          <cell r="B3093" t="str">
            <v>APARELHO SINALIZADOR DE SAÍDA DE GARAGEM, COM CÉLULA FOTOELÉTRICA - FORNECIMENTO E INSTALAÇÃO. AF_07/2020</v>
          </cell>
          <cell r="C3093" t="str">
            <v>UN</v>
          </cell>
          <cell r="D3093">
            <v>146</v>
          </cell>
        </row>
        <row r="3094">
          <cell r="A3094">
            <v>101538</v>
          </cell>
          <cell r="B3094" t="str">
            <v>ARMAÇÃO SECUNDÁRIA, COM 1 ESTRIBO E 1 ISOLADOR - FORNECIMENTO E INSTALAÇÃO. AF_07/2020</v>
          </cell>
          <cell r="C3094" t="str">
            <v>UN</v>
          </cell>
          <cell r="D3094">
            <v>47.39</v>
          </cell>
        </row>
        <row r="3095">
          <cell r="A3095">
            <v>101539</v>
          </cell>
          <cell r="B3095" t="str">
            <v>ARMAÇÃO SECUNDÁRIA, COM 2 ESTRIBOS E 2 ISOLADORES - FORNECIMENTO E INSTALAÇÃO. AF_07/2020</v>
          </cell>
          <cell r="C3095" t="str">
            <v>UN</v>
          </cell>
          <cell r="D3095">
            <v>77.22</v>
          </cell>
        </row>
        <row r="3096">
          <cell r="A3096">
            <v>101540</v>
          </cell>
          <cell r="B3096" t="str">
            <v>ARMAÇÃO SECUNDÁRIA, COM 3 ESTRIBOS E 3 ISOLADORES - FORNECIMENTO E INSTALAÇÃO. AF_07/2020</v>
          </cell>
          <cell r="C3096" t="str">
            <v>UN</v>
          </cell>
          <cell r="D3096">
            <v>131.47</v>
          </cell>
        </row>
        <row r="3097">
          <cell r="A3097">
            <v>101541</v>
          </cell>
          <cell r="B3097" t="str">
            <v>ARMAÇÃO SECUNDÁRIA, COM 4 ESTRIBOS E 4 ISOLADORES - FORNECIMENTO E INSTALAÇÃO. AF_07/2020</v>
          </cell>
          <cell r="C3097" t="str">
            <v>UN</v>
          </cell>
          <cell r="D3097">
            <v>171.17</v>
          </cell>
        </row>
        <row r="3098">
          <cell r="A3098">
            <v>101542</v>
          </cell>
          <cell r="B3098" t="str">
            <v>ARMAÇÃO SECUNDÁRIA, COM 1 ESTRIBO, SEM ISOLADOR - FORNECIMENTO E INSTALAÇÃO. AF_07/2020</v>
          </cell>
          <cell r="C3098" t="str">
            <v>UN</v>
          </cell>
          <cell r="D3098">
            <v>35.4</v>
          </cell>
        </row>
        <row r="3099">
          <cell r="A3099">
            <v>101543</v>
          </cell>
          <cell r="B3099" t="str">
            <v>ARMAÇÃO SECUNDÁRIA, COM 2 ESTRIBOS, SEM ISOLADOR - FORNECIMENTO E INSTALAÇÃO. AF_07/2020</v>
          </cell>
          <cell r="C3099" t="str">
            <v>UN</v>
          </cell>
          <cell r="D3099">
            <v>62.3</v>
          </cell>
        </row>
        <row r="3100">
          <cell r="A3100">
            <v>101544</v>
          </cell>
          <cell r="B3100" t="str">
            <v>ARMAÇÃO SECUNDÁRIA, COM 3 ESTRIBOS, SEM ISOLADOR - FORNECIMENTO E INSTALAÇÃO. AF_07/2020</v>
          </cell>
          <cell r="C3100" t="str">
            <v>UN</v>
          </cell>
          <cell r="D3100">
            <v>100.25</v>
          </cell>
        </row>
        <row r="3101">
          <cell r="A3101">
            <v>101545</v>
          </cell>
          <cell r="B3101" t="str">
            <v>ARMAÇÃO SECUNDÁRIA, COM 4 ESTRIBOS, SEM ISOLADOR - FORNECIMENTO E INSTALAÇÃO. AF_07/2020</v>
          </cell>
          <cell r="C3101" t="str">
            <v>UN</v>
          </cell>
          <cell r="D3101">
            <v>146.46</v>
          </cell>
        </row>
        <row r="3102">
          <cell r="A3102">
            <v>101546</v>
          </cell>
          <cell r="B3102" t="str">
            <v>ISOLADOR, TIPO PINO, PARA TENSÃO 15 KV - FORNECIMENTO E INSTALAÇÃO. AF_07/2020</v>
          </cell>
          <cell r="C3102" t="str">
            <v>UN</v>
          </cell>
          <cell r="D3102">
            <v>28.89</v>
          </cell>
        </row>
        <row r="3103">
          <cell r="A3103">
            <v>101547</v>
          </cell>
          <cell r="B3103" t="str">
            <v>ISOLADOR, TIPO DISCO, PARA TENSÃO 15 KV - FORNECIMENTO E INSTALAÇÃO. AF_07/2020</v>
          </cell>
          <cell r="C3103" t="str">
            <v>UN</v>
          </cell>
          <cell r="D3103">
            <v>90.55</v>
          </cell>
        </row>
        <row r="3104">
          <cell r="A3104">
            <v>101548</v>
          </cell>
          <cell r="B3104" t="str">
            <v>ISOLADOR, TIPO ROLDANA, PARA BAIXA TENSÃO - FORNECIMENTO E INSTALAÇÃO. AF_07/2020</v>
          </cell>
          <cell r="C3104" t="str">
            <v>UN</v>
          </cell>
          <cell r="D3104">
            <v>7.14</v>
          </cell>
        </row>
        <row r="3105">
          <cell r="A3105">
            <v>101549</v>
          </cell>
          <cell r="B3105" t="str">
            <v>GRAMPO PARALELO METÁLICO, PARA REDES AÉREAS DE DISTRIBUIÇÃO DE ENERGIA ELÉTRICA DE BAIXA TENSÃO - FORNECIMENTO E INSTALAÇÃO. AF_07/2020</v>
          </cell>
          <cell r="C3105" t="str">
            <v>UN</v>
          </cell>
          <cell r="D3105">
            <v>22.1</v>
          </cell>
        </row>
        <row r="3106">
          <cell r="A3106">
            <v>101553</v>
          </cell>
          <cell r="B3106" t="str">
            <v>ALÇA PREFORMADA DE DISTRIBUIÇÃO, EM  AÇO GALVANIZADO, AWG 1 - FORNECIMENTO E INSTALAÇÃO. AF_07/2020</v>
          </cell>
          <cell r="C3106" t="str">
            <v>UN</v>
          </cell>
          <cell r="D3106">
            <v>16.88</v>
          </cell>
        </row>
        <row r="3107">
          <cell r="A3107">
            <v>101554</v>
          </cell>
          <cell r="B3107" t="str">
            <v>ALÇA PREFORMADA DE DISTRIBUIÇÃO, EM  AÇO GALVANIZADO, AWG 2 - FORNECIMENTO E INSTALAÇÃO. AF_07/2020</v>
          </cell>
          <cell r="C3107" t="str">
            <v>UN</v>
          </cell>
          <cell r="D3107">
            <v>11.89</v>
          </cell>
        </row>
        <row r="3108">
          <cell r="A3108">
            <v>101555</v>
          </cell>
          <cell r="B3108" t="str">
            <v>ALÇA PREFORMADA DE DISTRIBUIÇÃO, EM  AÇO GALVANIZADO, AWG 4 - FORNECIMENTO E INSTALAÇÃO. AF_07/2020</v>
          </cell>
          <cell r="C3108" t="str">
            <v>UN</v>
          </cell>
          <cell r="D3108">
            <v>7.34</v>
          </cell>
        </row>
        <row r="3109">
          <cell r="A3109">
            <v>101556</v>
          </cell>
          <cell r="B3109" t="str">
            <v>ALÇA PREFORMADA DE DISTRIBUIÇÃO, EM  AÇO GALVANIZADO, AWG 6 - FORNECIMENTO E INSTALAÇÃO. AF_07/2020</v>
          </cell>
          <cell r="C3109" t="str">
            <v>UN</v>
          </cell>
          <cell r="D3109">
            <v>6.62</v>
          </cell>
        </row>
        <row r="3110">
          <cell r="A3110">
            <v>101560</v>
          </cell>
          <cell r="B3110" t="str">
            <v>CABO DE COBRE FLEXÍVEL ISOLADO, 10 MM², 0,6/1,0 KV, PARA REDE AÉREA DE DISTRIBUIÇÃO DE ENERGIA ELÉTRICA DE BAIXA TENSÃO - FORNECIMENTO E INSTALAÇÃO. AF_07/2020</v>
          </cell>
          <cell r="C3110" t="str">
            <v>M</v>
          </cell>
          <cell r="D3110">
            <v>10.23</v>
          </cell>
        </row>
        <row r="3111">
          <cell r="A3111">
            <v>101561</v>
          </cell>
          <cell r="B3111" t="str">
            <v>CABO DE COBRE FLEXÍVEL ISOLADO, 16 MM², 0,6/1,0 KV, PARA REDE AÉREA DE DISTRIBUIÇÃO DE ENERGIA ELÉTRICA DE BAIXA TENSÃO - FORNECIMENTO E INSTALAÇÃO. AF_07/2020</v>
          </cell>
          <cell r="C3111" t="str">
            <v>M</v>
          </cell>
          <cell r="D3111">
            <v>15.66</v>
          </cell>
        </row>
        <row r="3112">
          <cell r="A3112">
            <v>101562</v>
          </cell>
          <cell r="B3112" t="str">
            <v>CABO DE COBRE FLEXÍVEL ISOLADO, 25 MM², 0,6/1,0 KV, PARA REDE AÉREA DE DISTRIBUIÇÃO DE ENERGIA ELÉTRICA DE BAIXA TENSÃO - FORNECIMENTO E INSTALAÇÃO. AF_07/2020</v>
          </cell>
          <cell r="C3112" t="str">
            <v>M</v>
          </cell>
          <cell r="D3112">
            <v>23.8</v>
          </cell>
        </row>
        <row r="3113">
          <cell r="A3113">
            <v>101563</v>
          </cell>
          <cell r="B3113" t="str">
            <v>CABO DE COBRE FLEXÍVEL ISOLADO, 35 MM², 0,6/1,0 KV, PARA REDE AÉREA DE DISTRIBUIÇÃO DE ENERGIA ELÉTRICA DE BAIXA TENSÃO - FORNECIMENTO E INSTALAÇÃO. AF_07/2020</v>
          </cell>
          <cell r="C3113" t="str">
            <v>M</v>
          </cell>
          <cell r="D3113">
            <v>32.79</v>
          </cell>
        </row>
        <row r="3114">
          <cell r="A3114">
            <v>101564</v>
          </cell>
          <cell r="B3114" t="str">
            <v>CABO DE COBRE FLEXÍVEL ISOLADO, 50 MM², 0,6/1,0 KV, PARA REDE AÉREA DE DISTRIBUIÇÃO DE ENERGIA ELÉTRICA DE BAIXA TENSÃO - FORNECIMENTO E INSTALAÇÃO. AF_07/2020</v>
          </cell>
          <cell r="C3114" t="str">
            <v>M</v>
          </cell>
          <cell r="D3114">
            <v>46.7</v>
          </cell>
        </row>
        <row r="3115">
          <cell r="A3115">
            <v>101565</v>
          </cell>
          <cell r="B3115" t="str">
            <v>CABO DE COBRE FLEXÍVEL ISOLADO, 70 MM², 0,6/1,0 KV, PARA REDE AÉREA DE DISTRIBUIÇÃO DE ENERGIA ELÉTRICA DE BAIXA TENSÃO - FORNECIMENTO E INSTALAÇÃO. AF_07/2020</v>
          </cell>
          <cell r="C3115" t="str">
            <v>M</v>
          </cell>
          <cell r="D3115">
            <v>64.680000000000007</v>
          </cell>
        </row>
        <row r="3116">
          <cell r="A3116">
            <v>101567</v>
          </cell>
          <cell r="B3116" t="str">
            <v>CABO DE COBRE FLEXÍVEL ISOLADO, 95 MM², 0,6/1,0 KV, PARA REDE AÉREA DE DISTRIBUIÇÃO DE ENERGIA ELÉTRICA DE BAIXA TENSÃO - FORNECIMENTO E INSTALAÇÃO. AF_07/2020</v>
          </cell>
          <cell r="C3116" t="str">
            <v>M</v>
          </cell>
          <cell r="D3116">
            <v>85.9</v>
          </cell>
        </row>
        <row r="3117">
          <cell r="A3117">
            <v>101568</v>
          </cell>
          <cell r="B3117" t="str">
            <v>CABO DE COBRE FLEXÍVEL ISOLADO, 120 MM², 0,6/1,0 KV, PARA REDE AÉREA DE DISTRIBUIÇÃO DE ENERGIA ELÉTRICA DE BAIXA TENSÃO - FORNECIMENTO E INSTALAÇÃO. AF_07/2020</v>
          </cell>
          <cell r="C3117" t="str">
            <v>M</v>
          </cell>
          <cell r="D3117">
            <v>111.8</v>
          </cell>
        </row>
        <row r="3118">
          <cell r="A3118">
            <v>101626</v>
          </cell>
          <cell r="B3118" t="str">
            <v>REATOR PARA LÂMPADA VAPOR DE MERCÚRIO 400 W, USO EXTERNO - FORNECIMENTO E INSTALAÇÃO. AF_08/2020</v>
          </cell>
          <cell r="C3118" t="str">
            <v>UN</v>
          </cell>
          <cell r="D3118">
            <v>186.16</v>
          </cell>
        </row>
        <row r="3119">
          <cell r="A3119">
            <v>101627</v>
          </cell>
          <cell r="B3119" t="str">
            <v>REATOR PARA LÂMPADA VAPOR DE SÓDIO 250 W, USO EXTERNO - FORNECIMENTO E INSTALAÇÃO. AF_08/2020</v>
          </cell>
          <cell r="C3119" t="str">
            <v>UN</v>
          </cell>
          <cell r="D3119">
            <v>290.43</v>
          </cell>
        </row>
        <row r="3120">
          <cell r="A3120">
            <v>101628</v>
          </cell>
          <cell r="B3120" t="str">
            <v>REATOR PARA LÂMPADA VAPOR DE MERCÚRIO 125 W, USO EXTERNO - FORNECIMENTO E INSTALAÇÃO. AF_08/2020</v>
          </cell>
          <cell r="C3120" t="str">
            <v>UN</v>
          </cell>
          <cell r="D3120">
            <v>137.93</v>
          </cell>
        </row>
        <row r="3121">
          <cell r="A3121">
            <v>101629</v>
          </cell>
          <cell r="B3121" t="str">
            <v>REATOR PARA LÂMPADA VAPOR DE MERCÚRIO 250 W, USO EXTERNO - FORNECIMENTO E INSTALAÇÃO. AF_08/2020</v>
          </cell>
          <cell r="C3121" t="str">
            <v>UN</v>
          </cell>
          <cell r="D3121">
            <v>162.77000000000001</v>
          </cell>
        </row>
        <row r="3122">
          <cell r="A3122">
            <v>101630</v>
          </cell>
          <cell r="B3122" t="str">
            <v>SUBSTITUIÇÃO DE REATOR PARA ILUMINAÇÃO PÚBLICA (NÃO INCLUI FORNECIMENTO). AF_08/2020</v>
          </cell>
          <cell r="C3122" t="str">
            <v>UN</v>
          </cell>
          <cell r="D3122">
            <v>62.8</v>
          </cell>
        </row>
        <row r="3123">
          <cell r="A3123">
            <v>101631</v>
          </cell>
          <cell r="B3123" t="str">
            <v>IGNITOR PARA PARTIDA LÂMPADA VAPOR SÓDIO / VAPOR METÁLICO ATÉ 400 W - FORNECIMENTO E INSTALAÇÃO. AF_08/2020</v>
          </cell>
          <cell r="C3123" t="str">
            <v>UN</v>
          </cell>
          <cell r="D3123">
            <v>21.86</v>
          </cell>
        </row>
        <row r="3124">
          <cell r="A3124">
            <v>101632</v>
          </cell>
          <cell r="B3124" t="str">
            <v>RELÉ FOTOELÉTRICO PARA COMANDO DE ILUMINAÇÃO EXTERNA 1000 W - FORNECIMENTO E INSTALAÇÃO. AF_08/2020</v>
          </cell>
          <cell r="C3124" t="str">
            <v>UN</v>
          </cell>
          <cell r="D3124">
            <v>41.64</v>
          </cell>
        </row>
        <row r="3125">
          <cell r="A3125">
            <v>101633</v>
          </cell>
          <cell r="B3125" t="str">
            <v>SUBSTITUIÇÃO DE RELÉ FOTOELÉTRICO PARA COMANDO DE ILUMINAÇÃO EXTERNA 1000 W - FORNECIMENTO E INSTALAÇÃO. AF_08/2020</v>
          </cell>
          <cell r="C3125" t="str">
            <v>UN</v>
          </cell>
          <cell r="D3125">
            <v>92.7</v>
          </cell>
        </row>
        <row r="3126">
          <cell r="A3126">
            <v>101636</v>
          </cell>
          <cell r="B3126" t="str">
            <v>BRAÇO PARA ILUMINAÇÃO PÚBLICA, EM TUBO DE AÇO GALVANIZADO, COMPRIMENTO DE 1,50 M, PARA FIXAÇÃO EM POSTE DE CONCRETO - FORNECIMENTO E INSTALAÇÃO. AF_08/2020</v>
          </cell>
          <cell r="C3126" t="str">
            <v>UN</v>
          </cell>
          <cell r="D3126">
            <v>140.99</v>
          </cell>
        </row>
        <row r="3127">
          <cell r="A3127">
            <v>101637</v>
          </cell>
          <cell r="B3127" t="str">
            <v>BRAÇO PARA ILUMINAÇÃO PÚBLICA, EM TUBO DE AÇO GALVANIZADO, COMPRIMENTO DE 1,50 M, PARA FIXAÇÃO EM POSTE METÁLICO - FORNECIMENTO E INSTALAÇÃO. AF_08/2020</v>
          </cell>
          <cell r="C3127" t="str">
            <v>UN</v>
          </cell>
          <cell r="D3127">
            <v>134.77000000000001</v>
          </cell>
        </row>
        <row r="3128">
          <cell r="A3128">
            <v>101640</v>
          </cell>
          <cell r="B3128" t="str">
            <v>LÂMPADA VAPOR METÁLICO 400 W - FORNECIMENTO E INSTALAÇÃO. AF_08/2020</v>
          </cell>
          <cell r="C3128" t="str">
            <v>UN</v>
          </cell>
          <cell r="D3128">
            <v>97.02</v>
          </cell>
        </row>
        <row r="3129">
          <cell r="A3129">
            <v>101641</v>
          </cell>
          <cell r="B3129" t="str">
            <v>LÂMPADA VAPOR METÁLICO 150 W - FORNECIMENTO E INSTALAÇÃO. AF_08/2020</v>
          </cell>
          <cell r="C3129" t="str">
            <v>UN</v>
          </cell>
          <cell r="D3129">
            <v>50.18</v>
          </cell>
        </row>
        <row r="3130">
          <cell r="A3130">
            <v>101642</v>
          </cell>
          <cell r="B3130" t="str">
            <v>LÂMPADA VAPOR DE MERCÚRIO 125 W - FORNECIMENTO E INSTALAÇÃO. AF_08/2020</v>
          </cell>
          <cell r="C3130" t="str">
            <v>UN</v>
          </cell>
          <cell r="D3130">
            <v>25.1</v>
          </cell>
        </row>
        <row r="3131">
          <cell r="A3131">
            <v>101643</v>
          </cell>
          <cell r="B3131" t="str">
            <v>LÂMPADA VAPOR DE MERCÚRIO 250 W - FORNECIMENTO E INSTALAÇÃO. AF_08/2020</v>
          </cell>
          <cell r="C3131" t="str">
            <v>UN</v>
          </cell>
          <cell r="D3131">
            <v>43.78</v>
          </cell>
        </row>
        <row r="3132">
          <cell r="A3132">
            <v>101644</v>
          </cell>
          <cell r="B3132" t="str">
            <v>LÂMPADA VAPOR DE MERCÚRIO 400 W - FORNECIMENTO E INSTALAÇÃO. AF_08/2020</v>
          </cell>
          <cell r="C3132" t="str">
            <v>UN</v>
          </cell>
          <cell r="D3132">
            <v>59.3</v>
          </cell>
        </row>
        <row r="3133">
          <cell r="A3133">
            <v>101645</v>
          </cell>
          <cell r="B3133" t="str">
            <v>LÂMPADA MISTA 160 W - FORNECIMENTO E INSTALAÇÃO. AF_08/2020</v>
          </cell>
          <cell r="C3133" t="str">
            <v>UN</v>
          </cell>
          <cell r="D3133">
            <v>28</v>
          </cell>
        </row>
        <row r="3134">
          <cell r="A3134">
            <v>101646</v>
          </cell>
          <cell r="B3134" t="str">
            <v>LÂMPADA MISTA 250 W - FORNECIMENTO E INSTALAÇÃO. AF_08/2020</v>
          </cell>
          <cell r="C3134" t="str">
            <v>UN</v>
          </cell>
          <cell r="D3134">
            <v>37.22</v>
          </cell>
        </row>
        <row r="3135">
          <cell r="A3135">
            <v>101647</v>
          </cell>
          <cell r="B3135" t="str">
            <v>LÂMPADA MISTA 500 W - FORNECIMENTO E INSTALAÇÃO. AF_08/2020</v>
          </cell>
          <cell r="C3135" t="str">
            <v>UN</v>
          </cell>
          <cell r="D3135">
            <v>68.489999999999995</v>
          </cell>
        </row>
        <row r="3136">
          <cell r="A3136">
            <v>101648</v>
          </cell>
          <cell r="B3136" t="str">
            <v>LÂMPADA VAPOR DE SÓDIO 150 W - FORNECIMENTO E INSTALAÇÃO. AF_08/2020</v>
          </cell>
          <cell r="C3136" t="str">
            <v>UN</v>
          </cell>
          <cell r="D3136">
            <v>52.94</v>
          </cell>
        </row>
        <row r="3137">
          <cell r="A3137">
            <v>101649</v>
          </cell>
          <cell r="B3137" t="str">
            <v>LÂMPADA VAPOR DE SÓDIO 250 W - FORNECIMENTO E INSTALAÇÃO. AF_08/2020</v>
          </cell>
          <cell r="C3137" t="str">
            <v>UN</v>
          </cell>
          <cell r="D3137">
            <v>61.02</v>
          </cell>
        </row>
        <row r="3138">
          <cell r="A3138">
            <v>101650</v>
          </cell>
          <cell r="B3138" t="str">
            <v>LÂMPADA VAPOR DE SÓDIO 400 W - FORNECIMENTO E INSTALAÇÃO. AF_08/2020</v>
          </cell>
          <cell r="C3138" t="str">
            <v>UN</v>
          </cell>
          <cell r="D3138">
            <v>70.95</v>
          </cell>
        </row>
        <row r="3139">
          <cell r="A3139">
            <v>101651</v>
          </cell>
          <cell r="B3139" t="str">
            <v>SUBSTITUIÇÃO DE LÂMPADA PARA ILUMINAÇÃO PÚBLICA (NÃO INCLUI FORNECIMENTO). AF_08/2020</v>
          </cell>
          <cell r="C3139" t="str">
            <v>UN</v>
          </cell>
          <cell r="D3139">
            <v>52.93</v>
          </cell>
        </row>
        <row r="3140">
          <cell r="A3140">
            <v>101652</v>
          </cell>
          <cell r="B3140" t="str">
            <v>LUMINÁRIA FECHADA, PARA ILUMINAÇÃO PÚBLICA, PARA LÂMPADA DE VAPOR - FORNECIMENTO E INSTALAÇÃO (EXCLUSIVE LÂMPADA E REATOR). AF_08/2020</v>
          </cell>
          <cell r="C3140" t="str">
            <v>UN</v>
          </cell>
          <cell r="D3140">
            <v>535.37</v>
          </cell>
        </row>
        <row r="3141">
          <cell r="A3141">
            <v>101653</v>
          </cell>
          <cell r="B3141" t="str">
            <v>LUMINÁRIA ABERTA PARA ILUMINAÇÃO PÚBLICA, PARA LÂMPADA VAPOR DE MERCÚRIO ATÉ 400 W E MISTA ATÉ 500 W, COM BRAÇO EM TUBO DE AÇO GALV 1", COMPRIMENTO DE 1,50 M, PARA POSTE DE CONCRETO - FORNECIMENTO E INSTALAÇÃO (EXCLUSIVE LÂMPADA E REATOR). AF_08/2020</v>
          </cell>
          <cell r="C3141" t="str">
            <v>UN</v>
          </cell>
          <cell r="D3141">
            <v>273.68</v>
          </cell>
        </row>
        <row r="3142">
          <cell r="A3142">
            <v>101654</v>
          </cell>
          <cell r="B3142" t="str">
            <v>LUMINÁRIA DE LED PARA ILUMINAÇÃO PÚBLICA, DE 33 W ATÉ 50 W - FORNECIMENTO E INSTALAÇÃO. AF_08/2020</v>
          </cell>
          <cell r="C3142" t="str">
            <v>UN</v>
          </cell>
          <cell r="D3142">
            <v>316.20999999999998</v>
          </cell>
        </row>
        <row r="3143">
          <cell r="A3143">
            <v>101655</v>
          </cell>
          <cell r="B3143" t="str">
            <v>LUMINÁRIA DE LED PARA ILUMINAÇÃO PÚBLICA, DE 51 W ATÉ 67 W - FORNECIMENTO E INSTALAÇÃO. AF_08/2020</v>
          </cell>
          <cell r="C3143" t="str">
            <v>UN</v>
          </cell>
          <cell r="D3143">
            <v>531.86</v>
          </cell>
        </row>
        <row r="3144">
          <cell r="A3144">
            <v>101656</v>
          </cell>
          <cell r="B3144" t="str">
            <v>LUMINÁRIA DE LED PARA ILUMINAÇÃO PÚBLICA, DE 68 W ATÉ 97 W - FORNECIMENTO E INSTALAÇÃO. AF_08/2020</v>
          </cell>
          <cell r="C3144" t="str">
            <v>UN</v>
          </cell>
          <cell r="D3144">
            <v>582.21</v>
          </cell>
        </row>
        <row r="3145">
          <cell r="A3145">
            <v>101657</v>
          </cell>
          <cell r="B3145" t="str">
            <v>LUMINÁRIA DE LED PARA ILUMINAÇÃO PÚBLICA, DE 98 W ATÉ 137 W - FORNECIMENTO E INSTALAÇÃO. AF_08/2020</v>
          </cell>
          <cell r="C3145" t="str">
            <v>UN</v>
          </cell>
          <cell r="D3145">
            <v>689.46</v>
          </cell>
        </row>
        <row r="3146">
          <cell r="A3146">
            <v>101658</v>
          </cell>
          <cell r="B3146" t="str">
            <v>LUMINÁRIA DE LED PARA ILUMINAÇÃO PÚBLICA, DE 138 W ATÉ 180 W - FORNECIMENTO E INSTALAÇÃO. AF_08/2020</v>
          </cell>
          <cell r="C3146" t="str">
            <v>UN</v>
          </cell>
          <cell r="D3146">
            <v>910</v>
          </cell>
        </row>
        <row r="3147">
          <cell r="A3147">
            <v>101659</v>
          </cell>
          <cell r="B3147" t="str">
            <v>LUMINÁRIA DE LED PARA ILUMINAÇÃO PÚBLICA, DE 181 W ATÉ 239 W - FORNECIMENTO E INSTALAÇÃO. AF_08/2020</v>
          </cell>
          <cell r="C3147" t="str">
            <v>UN</v>
          </cell>
          <cell r="D3147">
            <v>1047.1600000000001</v>
          </cell>
        </row>
        <row r="3148">
          <cell r="A3148">
            <v>101660</v>
          </cell>
          <cell r="B3148" t="str">
            <v>LUMINÁRIA DE LED PARA ILUMINAÇÃO PÚBLICA, DE 240 W ATÉ 350 W - FORNECIMENTO E INSTALAÇÃO. AF_08/2020</v>
          </cell>
          <cell r="C3148" t="str">
            <v>UN</v>
          </cell>
          <cell r="D3148">
            <v>1694.67</v>
          </cell>
        </row>
        <row r="3149">
          <cell r="A3149">
            <v>101661</v>
          </cell>
          <cell r="B3149" t="str">
            <v>SUBSTITUIÇÃO DE LUMINÁRIA DE VAPOR DE MERCÚRIO/VAPOR DE SÓDIO POR LUMINÁRIA DE LED PARA ILUMINAÇÃO PÚBLICA (NÃO INCLUI FORNECIMENTO). AF_08/2020</v>
          </cell>
          <cell r="C3149" t="str">
            <v>UN</v>
          </cell>
          <cell r="D3149">
            <v>97.52</v>
          </cell>
        </row>
        <row r="3150">
          <cell r="A3150">
            <v>101662</v>
          </cell>
          <cell r="B3150" t="str">
            <v>LUMINÁRIA FECHADA PARA ILUMINAÇÃO PÚBLICA, COM REATOR DE PARTIDA RÁPIDA, COM LÂMPADA VAPOR DE MERCÚRIO 250 W - FORNECIMENTO E INSTALAÇÃO. AF_08/2020</v>
          </cell>
          <cell r="C3150" t="str">
            <v>UN</v>
          </cell>
          <cell r="D3150">
            <v>741.93</v>
          </cell>
        </row>
        <row r="3151">
          <cell r="A3151">
            <v>101663</v>
          </cell>
          <cell r="B3151" t="str">
            <v>ABRAÇADEIRA DE FIXAÇÃO DE BRAÇOS DE LUMINÁRIAS DE 2" - FORNECIMENTO E INSTALAÇÃO. AF_08/2020</v>
          </cell>
          <cell r="C3151" t="str">
            <v>UN</v>
          </cell>
          <cell r="D3151">
            <v>23.23</v>
          </cell>
        </row>
        <row r="3152">
          <cell r="A3152">
            <v>101664</v>
          </cell>
          <cell r="B3152" t="str">
            <v>ABRAÇADEIRA DE FIXAÇÃO DE BRAÇOS DE LUMINÁRIAS DE 3" - FORNECIMENTO E INSTALAÇÃO. AF_08/2020</v>
          </cell>
          <cell r="C3152" t="str">
            <v>UN</v>
          </cell>
          <cell r="D3152">
            <v>24.21</v>
          </cell>
        </row>
        <row r="3153">
          <cell r="A3153">
            <v>101665</v>
          </cell>
          <cell r="B3153" t="str">
            <v>ABRAÇADEIRA DE FIXAÇÃO DE BRAÇOS DE LUMINÁRIAS DE 4" - FORNECIMENTO E INSTALAÇÃO. AF_08/2020</v>
          </cell>
          <cell r="C3153" t="str">
            <v>UN</v>
          </cell>
          <cell r="D3153">
            <v>28.41</v>
          </cell>
        </row>
        <row r="3154">
          <cell r="A3154">
            <v>101666</v>
          </cell>
          <cell r="B3154" t="str">
            <v>REFLETOR RETANGULAR FECHADO, COM LÂMPADA VAPOR METÁLICO 400 W - FORNECIMENTO E INSTALAÇÃO. AF_08/2020</v>
          </cell>
          <cell r="C3154" t="str">
            <v>UN</v>
          </cell>
          <cell r="D3154">
            <v>423.97</v>
          </cell>
        </row>
        <row r="3155">
          <cell r="A3155">
            <v>102085</v>
          </cell>
          <cell r="B3155" t="str">
            <v>LUMINÁRIA ESTANQUE COM PROTEÇÃO CONTRA ÁGUA, POEIRA OU IMPACTOS - FORNECIMENTO E INSTALAÇÃO. AF_08/2020</v>
          </cell>
          <cell r="C3155" t="str">
            <v>UN</v>
          </cell>
          <cell r="D3155">
            <v>212.75</v>
          </cell>
        </row>
        <row r="3156">
          <cell r="A3156">
            <v>100578</v>
          </cell>
          <cell r="B3156" t="str">
            <v>ASSENTAMENTO DE POSTE DE CONCRETO COM COMPRIMENTO NOMINAL DE 9 M, CARGA NOMINAL MENOR OU IGUAL A 1000 DAN, ENGASTAMENTO SIMPLES COM 1,5 M DE SOLO (NÃO INCLUI FORNECIMENTO). AF_11/2019</v>
          </cell>
          <cell r="C3156" t="str">
            <v>UN</v>
          </cell>
          <cell r="D3156">
            <v>435.58</v>
          </cell>
        </row>
        <row r="3157">
          <cell r="A3157">
            <v>100579</v>
          </cell>
          <cell r="B3157" t="str">
            <v>ASSENTAMENTO DE POSTE DE CONCRETO COM COMPRIMENTO NOMINAL DE 10 M, CARGA NOMINAL MENOR OU IGUAL A 1000 DAN, ENGASTAMENTO SIMPLES COM 1,6 M DE SOLO (NÃO INCLUI FORNECIMENTO). AF_11/2019</v>
          </cell>
          <cell r="C3157" t="str">
            <v>UN</v>
          </cell>
          <cell r="D3157">
            <v>477.97</v>
          </cell>
        </row>
        <row r="3158">
          <cell r="A3158">
            <v>100580</v>
          </cell>
          <cell r="B3158" t="str">
            <v>ASSENTAMENTO DE POSTE DE CONCRETO COM COMPRIMENTO NOMINAL DE 10 M, CARGA NOMINAL MAIOR QUE 1000 DAN, ENGASTAMENTO SIMPLES COM 1,6 M DE SOLO (NÃO INCLUI FORNECIMENTO). AF_11/2019</v>
          </cell>
          <cell r="C3158" t="str">
            <v>UN</v>
          </cell>
          <cell r="D3158">
            <v>521.41</v>
          </cell>
        </row>
        <row r="3159">
          <cell r="A3159">
            <v>100581</v>
          </cell>
          <cell r="B3159" t="str">
            <v>ASSENTAMENTO DE POSTE DE CONCRETO COM COMPRIMENTO NOMINAL DE 10,5 M, CARGA NOMINAL MENOR OU IGUAL A 1000 DAN, ENGASTAMENTO SIMPLES COM 1,65 M DE SOLO (NÃO INCLUI FORNECIMENTO). AF_11/2019</v>
          </cell>
          <cell r="C3159" t="str">
            <v>UN</v>
          </cell>
          <cell r="D3159">
            <v>498.99</v>
          </cell>
        </row>
        <row r="3160">
          <cell r="A3160">
            <v>100582</v>
          </cell>
          <cell r="B3160" t="str">
            <v>ASSENTAMENTO DE POSTE DE CONCRETO COM COMPRIMENTO NOMINAL DE 10,5 M, CARGA NOMINAL MAIOR QUE 1000 DAN, ENGASTAMENTO SIMPLES COM 1,65 M DE SOLO (NÃO INCLUI FORNECIMENTO). AF_11/2019</v>
          </cell>
          <cell r="C3160" t="str">
            <v>UN</v>
          </cell>
          <cell r="D3160">
            <v>577.32000000000005</v>
          </cell>
        </row>
        <row r="3161">
          <cell r="A3161">
            <v>100583</v>
          </cell>
          <cell r="B3161" t="str">
            <v>ASSENTAMENTO DE POSTE DE CONCRETO COM COMPRIMENTO NOMINAL DE 11 M, CARGA NOMINAL MENOR OU IGUAL A 1000 DAN, ENGASTAMENTO SIMPLES COM 1,7 M DE SOLO (NÃO INCLUI FORNECIMENTO). AF_11/2019</v>
          </cell>
          <cell r="C3161" t="str">
            <v>UN</v>
          </cell>
          <cell r="D3161">
            <v>521.4</v>
          </cell>
        </row>
        <row r="3162">
          <cell r="A3162">
            <v>100584</v>
          </cell>
          <cell r="B3162" t="str">
            <v>ASSENTAMENTO DE POSTE DE CONCRETO COM COMPRIMENTO NOMINAL DE 11 M, CARGA NOMINAL MAIOR QUE 1000 DAN, ENGASTAMENTO SIMPLES COM 1,7 M DE SOLO (NÃO INCLUI FORNECIMENTO). AF_11/2019</v>
          </cell>
          <cell r="C3162" t="str">
            <v>UN</v>
          </cell>
          <cell r="D3162">
            <v>568.5</v>
          </cell>
        </row>
        <row r="3163">
          <cell r="A3163">
            <v>100585</v>
          </cell>
          <cell r="B3163" t="str">
            <v>ASSENTAMENTO DE POSTE DE CONCRETO COM COMPRIMENTO NOMINAL DE 12 M, CARGA NOMINAL MENOR OU IGUAL A 1000 DAN, ENGASTAMENTO SIMPLES COM 1,8 M DE SOLO (NÃO INCLUI FORNECIMENTO). AF_11/2019</v>
          </cell>
          <cell r="C3163" t="str">
            <v>UN</v>
          </cell>
          <cell r="D3163">
            <v>565.07000000000005</v>
          </cell>
        </row>
        <row r="3164">
          <cell r="A3164">
            <v>100586</v>
          </cell>
          <cell r="B3164" t="str">
            <v>ASSENTAMENTO DE POSTE DE CONCRETO COM COMPRIMENTO NOMINAL DE 12 M, CARGA NOMINAL MAIOR QUE 1000 DAN, ENGASTAMENTO SIMPLES COM 1,8 M DE SOLO (NÃO INCLUI FORNECIMENTO). AF_11/2019</v>
          </cell>
          <cell r="C3164" t="str">
            <v>UN</v>
          </cell>
          <cell r="D3164">
            <v>640.08000000000004</v>
          </cell>
        </row>
        <row r="3165">
          <cell r="A3165">
            <v>100587</v>
          </cell>
          <cell r="B3165" t="str">
            <v>ASSENTAMENTO DE POSTE DE CONCRETO COM COMPRIMENTO NOMINAL DE 13 M, CARGA NOMINAL MENOR OU IGUAL A 1000 DAN, ENGASTAMENTO SIMPLES COM 1,9 M DE SOLO (NÃO INCLUI FORNECIMENTO). AF_11/2019</v>
          </cell>
          <cell r="C3165" t="str">
            <v>UN</v>
          </cell>
          <cell r="D3165">
            <v>610.21</v>
          </cell>
        </row>
        <row r="3166">
          <cell r="A3166">
            <v>100588</v>
          </cell>
          <cell r="B3166" t="str">
            <v>ASSENTAMENTO DE POSTE DE CONCRETO COM COMPRIMENTO NOMINAL DE 13 M, CARGA NOMINAL MAIOR QUE 1000 DAN, ENGASTAMENTO SIMPLES COM 1,9 M DE SOLO (NÃO INCLUI FORNECIMENTO). AF_11/2019</v>
          </cell>
          <cell r="C3166" t="str">
            <v>UN</v>
          </cell>
          <cell r="D3166">
            <v>668.52</v>
          </cell>
        </row>
        <row r="3167">
          <cell r="A3167">
            <v>100589</v>
          </cell>
          <cell r="B3167" t="str">
            <v>ASSENTAMENTO DE POSTE DE CONCRETO COM COMPRIMENTO NOMINAL DE 13,5 M, CARGA NOMINAL MENOR OU IGUAL A 1000 DAN, ENGASTAMENTO SIMPLES COM 1,95 M DE SOLO (NÃO INCLUI FORNECIMENTO). AF_11/2019</v>
          </cell>
          <cell r="C3167" t="str">
            <v>UN</v>
          </cell>
          <cell r="D3167">
            <v>673.29</v>
          </cell>
        </row>
        <row r="3168">
          <cell r="A3168">
            <v>100590</v>
          </cell>
          <cell r="B3168" t="str">
            <v>ASSENTAMENTO DE POSTE DE CONCRETO COM COMPRIMENTO NOMINAL DE 13,5 M, CARGA NOMINAL MAIOR QUE 1000 DAN, ENGASTAMENTO SIMPLES COM 1,95 M DE SOLO (NÃO INCLUI FORNECIMENTO). AF_11/2019</v>
          </cell>
          <cell r="C3168" t="str">
            <v>UN</v>
          </cell>
          <cell r="D3168">
            <v>730.96</v>
          </cell>
        </row>
        <row r="3169">
          <cell r="A3169">
            <v>100591</v>
          </cell>
          <cell r="B3169" t="str">
            <v>ASSENTAMENTO DE POSTE DE CONCRETO COM COMPRIMENTO NOMINAL DE 14 M, CARGA NOMINAL MENOR OU IGUAL A 1000 DAN, ENGASTAMENTO SIMPLES COM 2 M DE SOLO (NÃO INCLUI FORNECIMENTO). AF_11/2019</v>
          </cell>
          <cell r="C3169" t="str">
            <v>UN</v>
          </cell>
          <cell r="D3169">
            <v>670.62</v>
          </cell>
        </row>
        <row r="3170">
          <cell r="A3170">
            <v>100592</v>
          </cell>
          <cell r="B3170" t="str">
            <v>ASSENTAMENTO DE POSTE DE CONCRETO COM COMPRIMENTO NOMINAL DE 14 M, CARGA NOMINAL MAIOR QUE 1000 DAN, ENGASTAMENTO SIMPLES COM 2 M DE SOLO (NÃO INCLUI FORNECIMENTO). AF_11/2019</v>
          </cell>
          <cell r="C3170" t="str">
            <v>UN</v>
          </cell>
          <cell r="D3170">
            <v>718.4</v>
          </cell>
        </row>
        <row r="3171">
          <cell r="A3171">
            <v>100593</v>
          </cell>
          <cell r="B3171" t="str">
            <v>ASSENTAMENTO DE POSTE DE CONCRETO COM COMPRIMENTO NOMINAL DE 15 M, CARGA NOMINAL MENOR OU IGUAL A 1000 DAN, ENGASTAMENTO SIMPLES COM 2,1 M DE SOLO (NÃO INCLUI FORNECIMENTO). AF_11/2019</v>
          </cell>
          <cell r="C3171" t="str">
            <v>UN</v>
          </cell>
          <cell r="D3171">
            <v>718.37</v>
          </cell>
        </row>
        <row r="3172">
          <cell r="A3172">
            <v>100594</v>
          </cell>
          <cell r="B3172" t="str">
            <v>ASSENTAMENTO DE POSTE DE CONCRETO COM COMPRIMENTO NOMINAL DE 15 M, CARGA NOMINAL MAIOR QUE 1000 DAN, ENGASTAMENTO SIMPLES COM 2,1 M DE SOLO (NÃO INCLUI FORNECIMENTO). AF_11/2019</v>
          </cell>
          <cell r="C3172" t="str">
            <v>UN</v>
          </cell>
          <cell r="D3172">
            <v>799.34</v>
          </cell>
        </row>
        <row r="3173">
          <cell r="A3173">
            <v>100595</v>
          </cell>
          <cell r="B3173" t="str">
            <v>ASSENTAMENTO DE POSTE DE CONCRETO COM COMPRIMENTO NOMINAL DE 18 M, CARGA NOMINAL MENOR OU IGUAL A 1000 DAN, ENGASTAMENTO SIMPLES COM 2,4 M DE SOLO (NÃO INCLUI FORNECIMENTO). AF_11/2019</v>
          </cell>
          <cell r="C3173" t="str">
            <v>UN</v>
          </cell>
          <cell r="D3173">
            <v>861.67</v>
          </cell>
        </row>
        <row r="3174">
          <cell r="A3174">
            <v>100596</v>
          </cell>
          <cell r="B3174" t="str">
            <v>ASSENTAMENTO DE POSTE DE CONCRETO COM COMPRIMENTO NOMINAL DE 18 M, CARGA NOMINAL MAIOR QUE 1000 DAN, ENGASTAMENTO SIMPLES COM 2,4 M DE SOLO (NÃO INCLUI FORNECIMENTO). AF_11/2019</v>
          </cell>
          <cell r="C3174" t="str">
            <v>UN</v>
          </cell>
          <cell r="D3174">
            <v>970.86</v>
          </cell>
        </row>
        <row r="3175">
          <cell r="A3175">
            <v>100597</v>
          </cell>
          <cell r="B3175" t="str">
            <v>ASSENTAMENTO DE POSTE DE CONCRETO COM COMPRIMENTO NOMINAL DE 20 M, CARGA NOMINAL MENOR OU IGUAL A 1000 DAN, ENGASTAMENTO SIMPLES COM 2,6 M DE SOLO (NÃO INCLUI FORNECIMENTO). AF_11/2019</v>
          </cell>
          <cell r="C3175" t="str">
            <v>UN</v>
          </cell>
          <cell r="D3175">
            <v>994.34</v>
          </cell>
        </row>
        <row r="3176">
          <cell r="A3176">
            <v>100598</v>
          </cell>
          <cell r="B3176" t="str">
            <v>ASSENTAMENTO DE POSTE DE CONCRETO COM COMPRIMENTO NOMINAL DE 20 M, CARGA NOMINAL MAIOR QUE 1000, ENGASTAMENTO SIMPLES COM 2,6 M DE SOLO (NÃO INCLUI FORNECIMENTO). AF_11/2019</v>
          </cell>
          <cell r="C3176" t="str">
            <v>UN</v>
          </cell>
          <cell r="D3176">
            <v>1084.3800000000001</v>
          </cell>
        </row>
        <row r="3177">
          <cell r="A3177">
            <v>100599</v>
          </cell>
          <cell r="B3177" t="str">
            <v>ASSENTAMENTO DE POSTE DE CONCRETO COM COMPRIMENTO NOMINAL DE 9 M, CARGA NOMINAL DE 150 DAN, ENGASTAMENTO BASE CONCRETADA COM 1 M DE CONCRETO E 0,5 M DE SOLO (NÃO INCLUI FORNECIMENTO). AF_11/2019</v>
          </cell>
          <cell r="C3177" t="str">
            <v>UN</v>
          </cell>
          <cell r="D3177">
            <v>446.35</v>
          </cell>
        </row>
        <row r="3178">
          <cell r="A3178">
            <v>100600</v>
          </cell>
          <cell r="B3178" t="str">
            <v>ASSENTAMENTO DE POSTE DE CONCRETO COM COMPRIMENTO NOMINAL DE 9 M, CARGA NOMINAL DE 300 DAN, ENGASTAMENTO BASE CONCRETADA COM 1 M DE CONCRETO E 0,5 M DE SOLO (NÃO INCLUI FORNECIMENTO). AF_11/2019</v>
          </cell>
          <cell r="C3178" t="str">
            <v>UN</v>
          </cell>
          <cell r="D3178">
            <v>523.75</v>
          </cell>
        </row>
        <row r="3179">
          <cell r="A3179">
            <v>100601</v>
          </cell>
          <cell r="B3179" t="str">
            <v>ASSENTAMENTO DE POSTE DE CONCRETO COM COMPRIMENTO NOMINAL DE 9 M, CARGA NOMINAL DE 400 DAN, ENGASTAMENTO BASE CONCRETADA COM 1 M DE CONCRETO E 0,5 M DE SOLO (NÃO INCLUI FORNECIMENTO). AF_11/2019</v>
          </cell>
          <cell r="C3179" t="str">
            <v>UN</v>
          </cell>
          <cell r="D3179">
            <v>653.48</v>
          </cell>
        </row>
        <row r="3180">
          <cell r="A3180">
            <v>100602</v>
          </cell>
          <cell r="B3180" t="str">
            <v>ASSENTAMENTO DE POSTE DE CONCRETO COM COMPRIMENTO NOMINAL DE 9 M, CARGA NOMINAL DE 600 DAN, ENGASTAMENTO BASE CONCRETADA COM 1 M DE CONCRETO E 0,5 M DE SOLO (NÃO INCLUI FORNECIMENTO). AF_11/2019</v>
          </cell>
          <cell r="C3180" t="str">
            <v>UN</v>
          </cell>
          <cell r="D3180">
            <v>815.32</v>
          </cell>
        </row>
        <row r="3181">
          <cell r="A3181">
            <v>100603</v>
          </cell>
          <cell r="B3181" t="str">
            <v>ASSENTAMENTO DE POSTE DE CONCRETO COM COMPRIMENTO NOMINAL DE 9 M, CARGA NOMINAL DE 1000 DAN, ENGASTAMENTO BASE CONCRETADA COM 1 M DE CONCRETO E 0,5 M DE SOLO (NÃO INCLUI FORNECIMENTO). AF_11/2019</v>
          </cell>
          <cell r="C3181" t="str">
            <v>UN</v>
          </cell>
          <cell r="D3181">
            <v>1232.01</v>
          </cell>
        </row>
        <row r="3182">
          <cell r="A3182">
            <v>100604</v>
          </cell>
          <cell r="B3182" t="str">
            <v>ASSENTAMENTO DE POSTE DE CONCRETO COM COMPRIMENTO NOMINAL DE 10 M, CARGA NOMINAL DE 300 DAN, ENGASTAMENTO BASE CONCRETADA COM 1 M DE CONCRETO E 0,6 M DE SOLO (NÃO INCLUI FORNECIMENTO). AF_11/2019</v>
          </cell>
          <cell r="C3182" t="str">
            <v>UN</v>
          </cell>
          <cell r="D3182">
            <v>558.29</v>
          </cell>
        </row>
        <row r="3183">
          <cell r="A3183">
            <v>100605</v>
          </cell>
          <cell r="B3183" t="str">
            <v>ASSENTAMENTO DE POSTE DE CONCRETO COM COMPRIMENTO NOMINAL DE 10 M, CARGA NOMINAL DE 600 DAN, ENGASTAMENTO BASE CONCRETADA COM 1 M DE CONCRETO E 0,6 M DE SOLO (NÃO INCLUI FORNECIMENTO). AF_11/2019</v>
          </cell>
          <cell r="C3183" t="str">
            <v>UN</v>
          </cell>
          <cell r="D3183">
            <v>857.84</v>
          </cell>
        </row>
        <row r="3184">
          <cell r="A3184">
            <v>100606</v>
          </cell>
          <cell r="B3184" t="str">
            <v>ASSENTAMENTO DE POSTE DE CONCRETO COM COMPRIMENTO NOMINAL DE 10 M, CARGA NOMINAL DE 1000 DAN, ENGASTAMENTO BASE CONCRETADA COM 1 M DE CONCRETO E 0,6 M DE SOLO (NÃO INCLUI FORNECIMENTO). AF_11/2019</v>
          </cell>
          <cell r="C3184" t="str">
            <v>UN</v>
          </cell>
          <cell r="D3184">
            <v>1284.8699999999999</v>
          </cell>
        </row>
        <row r="3185">
          <cell r="A3185">
            <v>100607</v>
          </cell>
          <cell r="B3185" t="str">
            <v>ASSENTAMENTO DE POSTE DE CONCRETO COM COMPRIMENTO NOMINAL DE 10,5 M, CARGA NOMINAL DE 300 DAN, ENGASTAMENTO BASE CONCRETADA COM 1 M DE CONCRETO E 0,65 M DE SOLO (NÃO INCLUI FORNECIMENTO). AF_11/2019</v>
          </cell>
          <cell r="C3185" t="str">
            <v>UN</v>
          </cell>
          <cell r="D3185">
            <v>574.86</v>
          </cell>
        </row>
        <row r="3186">
          <cell r="A3186">
            <v>100608</v>
          </cell>
          <cell r="B3186" t="str">
            <v>ASSENTAMENTO DE POSTE DE CONCRETO COM COMPRIMENTO NOMINAL DE 10,5 M, CARGA NOMINAL DE 600 DAN, ENGASTAMENTO BASE CONCRETADA COM 1 M DE CONCRETO E 0,65 M DE SOLO (NÃO INCLUI FORNECIMENTO). AF_11/2019</v>
          </cell>
          <cell r="C3186" t="str">
            <v>UN</v>
          </cell>
          <cell r="D3186">
            <v>878.86</v>
          </cell>
        </row>
        <row r="3187">
          <cell r="A3187">
            <v>100609</v>
          </cell>
          <cell r="B3187" t="str">
            <v>ASSENTAMENTO DE POSTE DE CONCRETO COM COMPRIMENTO NOMINAL DE 10,5 M, CARGA NOMINAL DE 1000 DAN, ENGASTAMENTO BASE CONCRETADA COM 1 M DE CONCRETO E 0,65 M DE SOLO (NÃO INCLUI FORNECIMENTO). AF_11/2019</v>
          </cell>
          <cell r="C3187" t="str">
            <v>UN</v>
          </cell>
          <cell r="D3187">
            <v>1313.02</v>
          </cell>
        </row>
        <row r="3188">
          <cell r="A3188">
            <v>100610</v>
          </cell>
          <cell r="B3188" t="str">
            <v>ASSENTAMENTO DE POSTE DE CONCRETO COM COMPRIMENTO NOMINAL DE 11 M, CARGA NOMINAL DE 300 DAN, ENGASTAMENTO BASE CONCRETADA COM 1 M DE CONCRETO E 0,7 M DE SOLO (NÃO INCLUI FORNECIMENTO). AF_11/2019</v>
          </cell>
          <cell r="C3188" t="str">
            <v>UN</v>
          </cell>
          <cell r="D3188">
            <v>591.34</v>
          </cell>
        </row>
        <row r="3189">
          <cell r="A3189">
            <v>100611</v>
          </cell>
          <cell r="B3189" t="str">
            <v>ASSENTAMENTO DE POSTE DE CONCRETO COM COMPRIMENTO NOMINAL DE 11 M, CARGA NOMINAL DE 400 DAN, ENGASTAMENTO BASE CONCRETADA COM 1 M DE CONCRETO E 0,7 M DE SOLO (NÃO INCLUI FORNECIMENTO). AF_11/2019</v>
          </cell>
          <cell r="C3189" t="str">
            <v>UN</v>
          </cell>
          <cell r="D3189">
            <v>728.13</v>
          </cell>
        </row>
        <row r="3190">
          <cell r="A3190">
            <v>100612</v>
          </cell>
          <cell r="B3190" t="str">
            <v>ASSENTAMENTO DE POSTE DE CONCRETO COM COMPRIMENTO NOMINAL DE 11 M, CARGA NOMINAL DE 600 DAN, ENGASTAMENTO BASE CONCRETADA COM 1 M DE CONCRETO E 0,7 M DE SOLO (NÃO INCLUI FORNECIMENTO). AF_11/2019</v>
          </cell>
          <cell r="C3190" t="str">
            <v>UN</v>
          </cell>
          <cell r="D3190">
            <v>899.5</v>
          </cell>
        </row>
        <row r="3191">
          <cell r="A3191">
            <v>100613</v>
          </cell>
          <cell r="B3191" t="str">
            <v>ASSENTAMENTO DE POSTE DE CONCRETO COM COMPRIMENTO NOMINAL DE 11 M, CARGA NOMINAL DE 1000 DAN, ENGASTAMENTO BASE CONCRETADA COM 1 M DE CONCRETO E 0,7 M DE SOLO (NÃO INCLUI FORNECIMENTO). AF_11/2019</v>
          </cell>
          <cell r="C3191" t="str">
            <v>UN</v>
          </cell>
          <cell r="D3191">
            <v>1340.59</v>
          </cell>
        </row>
        <row r="3192">
          <cell r="A3192">
            <v>100614</v>
          </cell>
          <cell r="B3192" t="str">
            <v>ASSENTAMENTO DE POSTE DE CONCRETO COM COMPRIMENTO NOMINAL DE 12 M, CARGA NOMINAL DE 400 DAN, ENGASTAMENTO BASE CONCRETADA COM 1 M DE CONCRETO E 0,8 M DE SOLO (NÃO INCLUI FORNECIMENTO). AF_11/2019</v>
          </cell>
          <cell r="C3192" t="str">
            <v>UN</v>
          </cell>
          <cell r="D3192">
            <v>764.86</v>
          </cell>
        </row>
        <row r="3193">
          <cell r="A3193">
            <v>100615</v>
          </cell>
          <cell r="B3193" t="str">
            <v>ASSENTAMENTO DE POSTE DE CONCRETO COM COMPRIMENTO NOMINAL DE 12 M, CARGA NOMINAL DE 600 DAN, ENGASTAMENTO BASE CONCRETADA COM 1 M DE CONCRETO E 0,8 M DE SOLO (NÃO INCLUI FORNECIMENTO). AF_11/2019</v>
          </cell>
          <cell r="C3193" t="str">
            <v>UN</v>
          </cell>
          <cell r="D3193">
            <v>940.55</v>
          </cell>
        </row>
        <row r="3194">
          <cell r="A3194">
            <v>100616</v>
          </cell>
          <cell r="B3194" t="str">
            <v>ASSENTAMENTO DE POSTE DE CONCRETO COM COMPRIMENTO NOMINAL DE 12 M, CARGA NOMINAL DE 1000 DAN, ENGASTAMENTO BASE CONCRETADA COM 1 M DE CONCRETO E 0,8 M DE SOLO (NÃO INCLUI FORNECIMENTO). AF_11/2019</v>
          </cell>
          <cell r="C3194" t="str">
            <v>UN</v>
          </cell>
          <cell r="D3194">
            <v>1398.41</v>
          </cell>
        </row>
        <row r="3195">
          <cell r="A3195">
            <v>100617</v>
          </cell>
          <cell r="B3195" t="str">
            <v>ASSENTAMENTO DE POSTE DE CONCRETO COM COMPRIMENTO NOMINAL DE 13 M, CARGA NOMINAL DE 600 DAN, ENGASTAMENTO BASE CONCRETADA COM 1 M DE CONCRETO E 0,9 M DE SOLO (NÃO INCLUI FORNECIMENTO). AF_11/2019</v>
          </cell>
          <cell r="C3195" t="str">
            <v>UN</v>
          </cell>
          <cell r="D3195">
            <v>981.46</v>
          </cell>
        </row>
        <row r="3196">
          <cell r="A3196">
            <v>100618</v>
          </cell>
          <cell r="B3196" t="str">
            <v>ASSENTAMENTO DE POSTE DE CONCRETO COM COMPRIMENTO NOMINAL DE 13 M, CARGA NOMINAL DE 1000 DAN, ENGASTAMENTO BASE CONCRETADA COM 1 M DE CONCRETO E 0,9 M DE SOLO - SOMENTE INSTALAÇÃO, SEM FORNECIMENTO. AF_11/2019</v>
          </cell>
          <cell r="C3196" t="str">
            <v>UN</v>
          </cell>
          <cell r="D3196">
            <v>1459.73</v>
          </cell>
        </row>
        <row r="3197">
          <cell r="A3197">
            <v>100619</v>
          </cell>
          <cell r="B3197" t="str">
            <v>POSTE DECORATIVO PARA JARDIM EM AÇO TUBULAR, H = *2,5* M, SEM LUMINÁRIA - FORNECIMENTO E INSTALAÇÃO. AF_11/2019</v>
          </cell>
          <cell r="C3197" t="str">
            <v>UN</v>
          </cell>
          <cell r="D3197">
            <v>599.96</v>
          </cell>
        </row>
        <row r="3198">
          <cell r="A3198">
            <v>100620</v>
          </cell>
          <cell r="B3198" t="str">
            <v>POSTE DE AÇO CONICO CONTÍNUO CURVO SIMPLES, FLANGEADO, H=9M, INCLUSIVE LUMINÁRIA, SEM LÂMPADA - FORNECIMENTO E INSTALACAO. AF_11/2019</v>
          </cell>
          <cell r="C3198" t="str">
            <v>UN</v>
          </cell>
          <cell r="D3198">
            <v>3664.29</v>
          </cell>
        </row>
        <row r="3199">
          <cell r="A3199">
            <v>100621</v>
          </cell>
          <cell r="B3199" t="str">
            <v>POSTE DE AÇO CONICO CONTÍNUO CURVO DUPLO, FLANGEADO, H=9M, INCLUSIVE LUMINÁRIAS, SEM LÂMPADAS - FORNECIMENTO E INSTALACAO. AF_11/2019</v>
          </cell>
          <cell r="C3199" t="str">
            <v>UN</v>
          </cell>
          <cell r="D3199">
            <v>4192.3599999999997</v>
          </cell>
        </row>
        <row r="3200">
          <cell r="A3200">
            <v>100622</v>
          </cell>
          <cell r="B3200" t="str">
            <v>POSTE DE AÇO CONICO CONTÍNUO CURVO SIMPLES, ENGASTADO, H=9M, INCLUSIVE LUMINÁRIA, SEM LÂMPADA - FORNECIMENTO E INSTALACAO. AF_11/2019</v>
          </cell>
          <cell r="C3200" t="str">
            <v>UN</v>
          </cell>
          <cell r="D3200">
            <v>2798.3</v>
          </cell>
        </row>
        <row r="3201">
          <cell r="A3201">
            <v>100623</v>
          </cell>
          <cell r="B3201" t="str">
            <v>POSTE DE AÇO CONICO CONTÍNUO CURVO DUPLO, ENGASTADO, H=9M, INCLUSIVE LUMINÁRIAS, SEM LÂMPADAS - FORNECIMENTO E INSTALACAO. AF_11/2019</v>
          </cell>
          <cell r="C3201" t="str">
            <v>UN</v>
          </cell>
          <cell r="D3201">
            <v>3002.25</v>
          </cell>
        </row>
        <row r="3202">
          <cell r="A3202">
            <v>97600</v>
          </cell>
          <cell r="B3202" t="str">
            <v>REFLETOR EM ALUMÍNIO, DE SUPORTE E ALÇA, COM 1 LÂMPADA VAPOR DE MERCÚRIO DE 125 W, COM REATOR ALTO FATOR DE POTÊNCIA - FORNECIMENTO E INSTALAÇÃO. AF_02/2020</v>
          </cell>
          <cell r="C3202" t="str">
            <v>UN</v>
          </cell>
          <cell r="D3202">
            <v>322.14999999999998</v>
          </cell>
        </row>
        <row r="3203">
          <cell r="A3203">
            <v>97601</v>
          </cell>
          <cell r="B3203" t="str">
            <v>REFLETOR EM ALUMÍNIO, DE SUPORTE E ALÇA, COM LÂMPADA VAPOR DE MERCÚRIO DE 250 W, COM REATOR ALTO FATOR DE POTÊNCIA - FORNECIMENTO E INSTALAÇÃO. AF_02/2020</v>
          </cell>
          <cell r="C3203" t="str">
            <v>UN</v>
          </cell>
          <cell r="D3203">
            <v>340.83</v>
          </cell>
        </row>
        <row r="3204">
          <cell r="A3204">
            <v>97605</v>
          </cell>
          <cell r="B3204" t="str">
            <v>LUMINÁRIA ARANDELA TIPO MEIA LUA, DE SOBREPOR, COM 1 LÂMPADA LED DE 6 W, SEM REATOR - FORNECIMENTO E INSTALAÇÃO. AF_02/2020</v>
          </cell>
          <cell r="C3204" t="str">
            <v>UN</v>
          </cell>
          <cell r="D3204">
            <v>99.5</v>
          </cell>
        </row>
        <row r="3205">
          <cell r="A3205">
            <v>97606</v>
          </cell>
          <cell r="B3205" t="str">
            <v>LUMINÁRIA ARANDELA TIPO MEIA LUA, DE SOBREPOR, COM 1 LÂMPADA FLUORESCENTE DE 15 W, SEM REATOR - FORNECIMENTO E INSTALAÇÃO. AF_02/2020</v>
          </cell>
          <cell r="C3205" t="str">
            <v>UN</v>
          </cell>
          <cell r="D3205">
            <v>105.73</v>
          </cell>
        </row>
        <row r="3206">
          <cell r="A3206">
            <v>97607</v>
          </cell>
          <cell r="B3206" t="str">
            <v>LUMINÁRIA ARANDELA TIPO TARTARUGA, DE SOBREPOR, COM 1 LÂMPADA LED DE 6 W, SEM REATOR - FORNECIMENTO E INSTALAÇÃO. AF_02/2020</v>
          </cell>
          <cell r="C3206" t="str">
            <v>UN</v>
          </cell>
          <cell r="D3206">
            <v>119.98</v>
          </cell>
        </row>
        <row r="3207">
          <cell r="A3207">
            <v>97608</v>
          </cell>
          <cell r="B3207" t="str">
            <v>LUMINÁRIA ARANDELA TIPO TARTARUGA, COM GRADE, DE SOBREPOR, COM 1 LÂMPADA FLUORESCENTE DE 15 W, SEM REATOR - FORNECIMENTO E INSTALAÇÃO. AF_02/2020</v>
          </cell>
          <cell r="C3207" t="str">
            <v>UN</v>
          </cell>
          <cell r="D3207">
            <v>126.21</v>
          </cell>
        </row>
        <row r="3208">
          <cell r="A3208">
            <v>102102</v>
          </cell>
          <cell r="B3208" t="str">
            <v>TRANSFORMADOR DE DISTRIBUIÇÃO, 30 KVA, TRIFÁSICO, 60 HZ, CLASSE 15 KV, IMERSO EM ÓLEO MINERAL, INSTALAÇÃO EM POSTE (NÃO INCLUSO SUPORTE) - FORNECIMENTO E INSTALAÇÃO. AF_12/2020</v>
          </cell>
          <cell r="C3208" t="str">
            <v>UN</v>
          </cell>
          <cell r="D3208">
            <v>8559.0499999999993</v>
          </cell>
        </row>
        <row r="3209">
          <cell r="A3209">
            <v>102103</v>
          </cell>
          <cell r="B3209" t="str">
            <v>TRANSFORMADOR DE DISTRIBUIÇÃO, 45 KVA, TRIFÁSICO, 60 HZ, CLASSE 15 KV, IMERSO EM ÓLEO MINERAL, INSTALAÇÃO EM POSTE (NÃO INCLUSO SUPORTE) - FORNECIMENTO E INSTALAÇÃO. AF_12/2020</v>
          </cell>
          <cell r="C3209" t="str">
            <v>UN</v>
          </cell>
          <cell r="D3209">
            <v>9521.3700000000008</v>
          </cell>
        </row>
        <row r="3210">
          <cell r="A3210">
            <v>102104</v>
          </cell>
          <cell r="B3210" t="str">
            <v>TRANSFORMADOR DE DISTRIBUIÇÃO, 75 KVA, TRIFÁSICO, 60 HZ, CLASSE 15 KV, IMERSO EM ÓLEO MINERAL, INSTALAÇÃO EM POSTE (NÃO INCLUSO SUPORTE) - FORNECIMENTO E INSTALAÇÃO. AF_12/2020</v>
          </cell>
          <cell r="C3210" t="str">
            <v>UN</v>
          </cell>
          <cell r="D3210">
            <v>12203.97</v>
          </cell>
        </row>
        <row r="3211">
          <cell r="A3211">
            <v>102105</v>
          </cell>
          <cell r="B3211" t="str">
            <v>TRANSFORMADOR DE DISTRIBUIÇÃO, 112,5 KVA, TRIFÁSICO, 60 HZ, CLASSE 15 KV, IMERSO EM ÓLEO MINERAL, INSTALAÇÃO EM POSTE (NÃO INCLUSO SUPORTE) - FORNECIMENTO E INSTALAÇÃO. AF_12/2020</v>
          </cell>
          <cell r="C3211" t="str">
            <v>UN</v>
          </cell>
          <cell r="D3211">
            <v>14991.22</v>
          </cell>
        </row>
        <row r="3212">
          <cell r="A3212">
            <v>102106</v>
          </cell>
          <cell r="B3212" t="str">
            <v>TRANSFORMADOR DE DISTRIBUIÇÃO, 150 KVA, TRIFÁSICO, 60 HZ, CLASSE 15 KV, IMERSO EM ÓLEO MINERAL, INSTALAÇÃO EM POSTE (NÃO INCLUSO SUPORTE) - FORNECIMENTO E INSTALAÇÃO. AF_12/2020</v>
          </cell>
          <cell r="C3212" t="str">
            <v>UN</v>
          </cell>
          <cell r="D3212">
            <v>18794.77</v>
          </cell>
        </row>
        <row r="3213">
          <cell r="A3213">
            <v>102107</v>
          </cell>
          <cell r="B3213" t="str">
            <v>TRANSFORMADOR DE DISTRIBUIÇÃO, 225 KVA, TRIFÁSICO, 60 HZ, CLASSE 15 KV, IMERSO EM ÓLEO MINERAL, INSTALAÇÃO EM POSTE (NÃO INCLUSO SUPORTE) - FORNECIMENTO E INSTALAÇÃO. AF_12/2020</v>
          </cell>
          <cell r="C3213" t="str">
            <v>UN</v>
          </cell>
          <cell r="D3213">
            <v>26211.85</v>
          </cell>
        </row>
        <row r="3214">
          <cell r="A3214">
            <v>102108</v>
          </cell>
          <cell r="B3214" t="str">
            <v>TRANSFORMADOR DE DISTRIBUIÇÃO, 300 KVA, TRIFÁSICO, 60 HZ, CLASSE 15 KV, IMERSO EM ÓLEO MINERAL, INSTALAÇÃO EM POSTE (NÃO INCLUSO SUPORTE) - FORNECIMENTO E INSTALAÇÃO. AF_12/2020</v>
          </cell>
          <cell r="C3214" t="str">
            <v>UN</v>
          </cell>
          <cell r="D3214">
            <v>30518.01</v>
          </cell>
        </row>
        <row r="3215">
          <cell r="A3215">
            <v>102109</v>
          </cell>
          <cell r="B3215" t="str">
            <v>SUPORTE PARA TRANSFORMADOR EM POSTE DE CONCRETO CIRCULAR - FORNECIMENTO E INSTALAÇÃO. AF_12/2020</v>
          </cell>
          <cell r="C3215" t="str">
            <v>UN</v>
          </cell>
          <cell r="D3215">
            <v>62.52</v>
          </cell>
        </row>
        <row r="3216">
          <cell r="A3216">
            <v>102110</v>
          </cell>
          <cell r="B3216" t="str">
            <v>SUPORTE PARA TRANSFORMADOR EM POSTE DE CONCRETO DUPLO T - FORNECIMENTO E INSTALAÇÃO. AF_12/2020</v>
          </cell>
          <cell r="C3216" t="str">
            <v>UN</v>
          </cell>
          <cell r="D3216">
            <v>205.54</v>
          </cell>
        </row>
        <row r="3217">
          <cell r="A3217">
            <v>93128</v>
          </cell>
          <cell r="B3217" t="str">
            <v>PONTO DE ILUMINAÇÃO RESIDENCIAL INCLUINDO INTERRUPTOR SIMPLES, CAIXA ELÉTRICA, ELETRODUTO, CABO, RASGO, QUEBRA E CHUMBAMENTO (EXCLUINDO LUMINÁRIA E LÂMPADA). AF_01/2016</v>
          </cell>
          <cell r="C3217" t="str">
            <v>UN</v>
          </cell>
          <cell r="D3217">
            <v>139</v>
          </cell>
        </row>
        <row r="3218">
          <cell r="A3218">
            <v>93137</v>
          </cell>
          <cell r="B3218" t="str">
            <v>PONTO DE ILUMINAÇÃO RESIDENCIAL INCLUINDO INTERRUPTOR SIMPLES (2 MÓDULOS), CAIXA ELÉTRICA, ELETRODUTO, CABO, RASGO, QUEBRA E CHUMBAMENTO (EXCLUINDO LUMINÁRIA E LÂMPADA). AF_01/2016</v>
          </cell>
          <cell r="C3218" t="str">
            <v>UN</v>
          </cell>
          <cell r="D3218">
            <v>164.04</v>
          </cell>
        </row>
        <row r="3219">
          <cell r="A3219">
            <v>93138</v>
          </cell>
          <cell r="B3219" t="str">
            <v>PONTO DE ILUMINAÇÃO RESIDENCIAL INCLUINDO INTERRUPTOR PARALELO, CAIXA ELÉTRICA, ELETRODUTO, CABO, RASGO, QUEBRA E CHUMBAMENTO (EXCLUINDO LUMINÁRIA E LÂMPADA). AF_01/2016</v>
          </cell>
          <cell r="C3219" t="str">
            <v>UN</v>
          </cell>
          <cell r="D3219">
            <v>155.85</v>
          </cell>
        </row>
        <row r="3220">
          <cell r="A3220">
            <v>93139</v>
          </cell>
          <cell r="B3220" t="str">
            <v>PONTO DE ILUMINAÇÃO RESIDENCIAL INCLUINDO INTERRUPTOR PARALELO (2 MÓDULOS), CAIXA ELÉTRICA, ELETRODUTO, CABO, RASGO, QUEBRA E CHUMBAMENTO (EXCLUINDO LUMINÁRIA E LÂMPADA). AF_01/2016</v>
          </cell>
          <cell r="C3220" t="str">
            <v>UN</v>
          </cell>
          <cell r="D3220">
            <v>197.69</v>
          </cell>
        </row>
        <row r="3221">
          <cell r="A3221">
            <v>93140</v>
          </cell>
          <cell r="B3221" t="str">
            <v>PONTO DE ILUMINAÇÃO RESIDENCIAL INCLUINDO INTERRUPTOR SIMPLES CONJUGADO COM PARALELO, CAIXA ELÉTRICA, ELETRODUTO, CABO, RASGO, QUEBRA E CHUMBAMENTO (EXCLUINDO LUMINÁRIA E LÂMPADA). AF_01/2016</v>
          </cell>
          <cell r="C3221" t="str">
            <v>UN</v>
          </cell>
          <cell r="D3221">
            <v>186.43</v>
          </cell>
        </row>
        <row r="3222">
          <cell r="A3222">
            <v>93141</v>
          </cell>
          <cell r="B3222" t="str">
            <v>PONTO DE TOMADA RESIDENCIAL INCLUINDO TOMADA 10A/250V, CAIXA ELÉTRICA, ELETRODUTO, CABO, RASGO, QUEBRA E CHUMBAMENTO. AF_01/2016</v>
          </cell>
          <cell r="C3222" t="str">
            <v>UN</v>
          </cell>
          <cell r="D3222">
            <v>170.04</v>
          </cell>
        </row>
        <row r="3223">
          <cell r="A3223">
            <v>93142</v>
          </cell>
          <cell r="B3223" t="str">
            <v>PONTO DE TOMADA RESIDENCIAL INCLUINDO TOMADA (2 MÓDULOS) 10A/250V, CAIXA ELÉTRICA, ELETRODUTO, CABO, RASGO, QUEBRA E CHUMBAMENTO. AF_01/2016</v>
          </cell>
          <cell r="C3223" t="str">
            <v>UN</v>
          </cell>
          <cell r="D3223">
            <v>188.47</v>
          </cell>
        </row>
        <row r="3224">
          <cell r="A3224">
            <v>93143</v>
          </cell>
          <cell r="B3224" t="str">
            <v>PONTO DE TOMADA RESIDENCIAL INCLUINDO TOMADA 20A/250V, CAIXA ELÉTRICA, ELETRODUTO, CABO, RASGO, QUEBRA E CHUMBAMENTO. AF_01/2016</v>
          </cell>
          <cell r="C3224" t="str">
            <v>UN</v>
          </cell>
          <cell r="D3224">
            <v>172.09</v>
          </cell>
        </row>
        <row r="3225">
          <cell r="A3225">
            <v>93144</v>
          </cell>
          <cell r="B3225" t="str">
            <v>PONTO DE UTILIZAÇÃO DE EQUIPAMENTOS ELÉTRICOS, RESIDENCIAL, INCLUINDO SUPORTE E PLACA, CAIXA ELÉTRICA, ELETRODUTO, CABO, RASGO, QUEBRA E CHUMBAMENTO. AF_01/2016</v>
          </cell>
          <cell r="C3225" t="str">
            <v>UN</v>
          </cell>
          <cell r="D3225">
            <v>226.44</v>
          </cell>
        </row>
        <row r="3226">
          <cell r="A3226">
            <v>93145</v>
          </cell>
          <cell r="B3226" t="str">
            <v>PONTO DE ILUMINAÇÃO E TOMADA, RESIDENCIAL, INCLUINDO INTERRUPTOR SIMPLES E TOMADA 10A/250V, CAIXA ELÉTRICA, ELETRODUTO, CABO, RASGO, QUEBRA E CHUMBAMENTO (EXCLUINDO LUMINÁRIA E LÂMPADA). AF_01/2016</v>
          </cell>
          <cell r="C3226" t="str">
            <v>UN</v>
          </cell>
          <cell r="D3226">
            <v>206.2</v>
          </cell>
        </row>
        <row r="3227">
          <cell r="A3227">
            <v>93146</v>
          </cell>
          <cell r="B3227" t="str">
            <v>PONTO DE ILUMINAÇÃO E TOMADA, RESIDENCIAL, INCLUINDO INTERRUPTOR PARALELO E TOMADA 10A/250V, CAIXA ELÉTRICA, ELETRODUTO, CABO, RASGO, QUEBRA E CHUMBAMENTO (EXCLUINDO LUMINÁRIA E LÂMPADA). AF_01/2016</v>
          </cell>
          <cell r="C3227" t="str">
            <v>UN</v>
          </cell>
          <cell r="D3227">
            <v>223.04</v>
          </cell>
        </row>
        <row r="3228">
          <cell r="A3228">
            <v>93147</v>
          </cell>
          <cell r="B3228" t="str">
            <v>PONTO DE ILUMINAÇÃO E TOMADA, RESIDENCIAL, INCLUINDO INTERRUPTOR SIMPLES, INTERRUPTOR PARALELO E TOMADA 10A/250V, CAIXA ELÉTRICA, ELETRODUTO, CABO, RASGO, QUEBRA E CHUMBAMENTO (EXCLUINDO LUMINÁRIA E LÂMPADA). AF_01/2016</v>
          </cell>
          <cell r="C3228" t="str">
            <v>UN</v>
          </cell>
          <cell r="D3228">
            <v>253.67</v>
          </cell>
        </row>
        <row r="3229">
          <cell r="A3229">
            <v>96971</v>
          </cell>
          <cell r="B3229" t="str">
            <v>CORDOALHA DE COBRE NU 16 MM², NÃO ENTERRADA, COM ISOLADOR - FORNECIMENTO E INSTALAÇÃO. AF_12/2017</v>
          </cell>
          <cell r="C3229" t="str">
            <v>M</v>
          </cell>
          <cell r="D3229">
            <v>31.91</v>
          </cell>
        </row>
        <row r="3230">
          <cell r="A3230">
            <v>96972</v>
          </cell>
          <cell r="B3230" t="str">
            <v>CORDOALHA DE COBRE NU 25 MM², NÃO ENTERRADA, COM ISOLADOR - FORNECIMENTO E INSTALAÇÃO. AF_12/2017</v>
          </cell>
          <cell r="C3230" t="str">
            <v>M</v>
          </cell>
          <cell r="D3230">
            <v>44.7</v>
          </cell>
        </row>
        <row r="3231">
          <cell r="A3231">
            <v>96973</v>
          </cell>
          <cell r="B3231" t="str">
            <v>CORDOALHA DE COBRE NU 35 MM², NÃO ENTERRADA, COM ISOLADOR - FORNECIMENTO E INSTALAÇÃO. AF_12/2017</v>
          </cell>
          <cell r="C3231" t="str">
            <v>M</v>
          </cell>
          <cell r="D3231">
            <v>57.21</v>
          </cell>
        </row>
        <row r="3232">
          <cell r="A3232">
            <v>96974</v>
          </cell>
          <cell r="B3232" t="str">
            <v>CORDOALHA DE COBRE NU 50 MM², NÃO ENTERRADA, COM ISOLADOR - FORNECIMENTO E INSTALAÇÃO. AF_12/2017</v>
          </cell>
          <cell r="C3232" t="str">
            <v>M</v>
          </cell>
          <cell r="D3232">
            <v>73.92</v>
          </cell>
        </row>
        <row r="3233">
          <cell r="A3233">
            <v>96975</v>
          </cell>
          <cell r="B3233" t="str">
            <v>CORDOALHA DE COBRE NU 70 MM², NÃO ENTERRADA, COM ISOLADOR - FORNECIMENTO E INSTALAÇÃO. AF_12/2017</v>
          </cell>
          <cell r="C3233" t="str">
            <v>M</v>
          </cell>
          <cell r="D3233">
            <v>96.48</v>
          </cell>
        </row>
        <row r="3234">
          <cell r="A3234">
            <v>96976</v>
          </cell>
          <cell r="B3234" t="str">
            <v>CORDOALHA DE COBRE NU 95 MM², NÃO ENTERRADA, COM ISOLADOR - FORNECIMENTO E INSTALAÇÃO. AF_12/2017</v>
          </cell>
          <cell r="C3234" t="str">
            <v>M</v>
          </cell>
          <cell r="D3234">
            <v>126.72</v>
          </cell>
        </row>
        <row r="3235">
          <cell r="A3235">
            <v>96977</v>
          </cell>
          <cell r="B3235" t="str">
            <v>CORDOALHA DE COBRE NU 50 MM², ENTERRADA, SEM ISOLADOR - FORNECIMENTO E INSTALAÇÃO. AF_12/2017</v>
          </cell>
          <cell r="C3235" t="str">
            <v>M</v>
          </cell>
          <cell r="D3235">
            <v>51.52</v>
          </cell>
        </row>
        <row r="3236">
          <cell r="A3236">
            <v>96978</v>
          </cell>
          <cell r="B3236" t="str">
            <v>CORDOALHA DE COBRE NU 70 MM², ENTERRADA, SEM ISOLADOR - FORNECIMENTO E INSTALAÇÃO. AF_12/2017</v>
          </cell>
          <cell r="C3236" t="str">
            <v>M</v>
          </cell>
          <cell r="D3236">
            <v>72.27</v>
          </cell>
        </row>
        <row r="3237">
          <cell r="A3237">
            <v>96979</v>
          </cell>
          <cell r="B3237" t="str">
            <v>CORDOALHA DE COBRE NU 95 MM², ENTERRADA, SEM ISOLADOR - FORNECIMENTO E INSTALAÇÃO. AF_12/2017</v>
          </cell>
          <cell r="C3237" t="str">
            <v>M</v>
          </cell>
          <cell r="D3237">
            <v>101.35</v>
          </cell>
        </row>
        <row r="3238">
          <cell r="A3238">
            <v>96984</v>
          </cell>
          <cell r="B3238" t="str">
            <v>ELETRODUTO PVC 40MM (1 ¼ ) PARA SPDA - FORNECIMENTO E INSTALAÇÃO. AF_12/2017</v>
          </cell>
          <cell r="C3238" t="str">
            <v>UN</v>
          </cell>
          <cell r="D3238">
            <v>55.92</v>
          </cell>
        </row>
        <row r="3239">
          <cell r="A3239">
            <v>96985</v>
          </cell>
          <cell r="B3239" t="str">
            <v>HASTE DE ATERRAMENTO 5/8  PARA SPDA - FORNECIMENTO E INSTALAÇÃO. AF_12/2017</v>
          </cell>
          <cell r="C3239" t="str">
            <v>UN</v>
          </cell>
          <cell r="D3239">
            <v>96.72</v>
          </cell>
        </row>
        <row r="3240">
          <cell r="A3240">
            <v>96986</v>
          </cell>
          <cell r="B3240" t="str">
            <v>HASTE DE ATERRAMENTO 3/4  PARA SPDA - FORNECIMENTO E INSTALAÇÃO. AF_12/2017</v>
          </cell>
          <cell r="C3240" t="str">
            <v>UN</v>
          </cell>
          <cell r="D3240">
            <v>144.05000000000001</v>
          </cell>
        </row>
        <row r="3241">
          <cell r="A3241">
            <v>96987</v>
          </cell>
          <cell r="B3241" t="str">
            <v>BASE METÁLICA PARA MASTRO 1 ½  PARA SPDA - FORNECIMENTO E INSTALAÇÃO. AF_12/2017</v>
          </cell>
          <cell r="C3241" t="str">
            <v>UN</v>
          </cell>
          <cell r="D3241">
            <v>109.39</v>
          </cell>
        </row>
        <row r="3242">
          <cell r="A3242">
            <v>96988</v>
          </cell>
          <cell r="B3242" t="str">
            <v>MASTRO 1 ½  PARA SPDA - FORNECIMENTO E INSTALAÇÃO. AF_12/2017</v>
          </cell>
          <cell r="C3242" t="str">
            <v>UN</v>
          </cell>
          <cell r="D3242">
            <v>179.67</v>
          </cell>
        </row>
        <row r="3243">
          <cell r="A3243">
            <v>96989</v>
          </cell>
          <cell r="B3243" t="str">
            <v>CAPTOR TIPO FRANKLIN PARA SPDA - FORNECIMENTO E INSTALAÇÃO. AF_12/2017</v>
          </cell>
          <cell r="C3243" t="str">
            <v>UN</v>
          </cell>
          <cell r="D3243">
            <v>150.4</v>
          </cell>
        </row>
        <row r="3244">
          <cell r="A3244">
            <v>98463</v>
          </cell>
          <cell r="B3244" t="str">
            <v>SUPORTE ISOLADOR PARA CORDOALHA DE COBRE - FORNECIMENTO E INSTALAÇÃO. AF_12/2017</v>
          </cell>
          <cell r="C3244" t="str">
            <v>UN</v>
          </cell>
          <cell r="D3244">
            <v>23.11</v>
          </cell>
        </row>
        <row r="3245">
          <cell r="A3245">
            <v>96765</v>
          </cell>
          <cell r="B3245" t="str">
            <v>ABRIGO PARA HIDRANTE, 90X60X17CM, COM REGISTRO GLOBO ANGULAR 45 GRAUS 2 1/2", ADAPTADOR STORZ 2 1/2", MANGUEIRA DE INCÊNDIO 20M, REDUÇÃO 2 1/2" X 1 1/2" E ESGUICHO EM LATÃO 1 1/2" - FORNECIMENTO E INSTALAÇÃO. AF_10/2020</v>
          </cell>
          <cell r="C3245" t="str">
            <v>UN</v>
          </cell>
          <cell r="D3245">
            <v>1607.15</v>
          </cell>
        </row>
        <row r="3246">
          <cell r="A3246">
            <v>101905</v>
          </cell>
          <cell r="B3246" t="str">
            <v>EXTINTOR DE INCÊNDIO PORTÁTIL COM CARGA DE ÁGUA PRESSURIZADA DE 10 L, CLASSE A - FORNECIMENTO E INSTALAÇÃO. AF_10/2020_P</v>
          </cell>
          <cell r="C3246" t="str">
            <v>UN</v>
          </cell>
          <cell r="D3246">
            <v>170.41</v>
          </cell>
        </row>
        <row r="3247">
          <cell r="A3247">
            <v>101906</v>
          </cell>
          <cell r="B3247" t="str">
            <v>EXTINTOR DE INCÊNDIO PORTÁTIL COM CARGA DE CO2 DE 4 KG, CLASSE BC - FORNECIMENTO E INSTALAÇÃO. AF_10/2020_P</v>
          </cell>
          <cell r="C3247" t="str">
            <v>UN</v>
          </cell>
          <cell r="D3247">
            <v>492.42</v>
          </cell>
        </row>
        <row r="3248">
          <cell r="A3248">
            <v>101907</v>
          </cell>
          <cell r="B3248" t="str">
            <v>EXTINTOR DE INCÊNDIO PORTÁTIL COM CARGA DE CO2 DE 6 KG, CLASSE BC - FORNECIMENTO E INSTALAÇÃO. AF_10/2020_P</v>
          </cell>
          <cell r="C3248" t="str">
            <v>UN</v>
          </cell>
          <cell r="D3248">
            <v>531.66</v>
          </cell>
        </row>
        <row r="3249">
          <cell r="A3249">
            <v>101908</v>
          </cell>
          <cell r="B3249" t="str">
            <v>EXTINTOR DE INCÊNDIO PORTÁTIL COM CARGA DE PQS DE 4 KG, CLASSE BC - FORNECIMENTO E INSTALAÇÃO. AF_10/2020_P</v>
          </cell>
          <cell r="C3249" t="str">
            <v>UN</v>
          </cell>
          <cell r="D3249">
            <v>165.5</v>
          </cell>
        </row>
        <row r="3250">
          <cell r="A3250">
            <v>101909</v>
          </cell>
          <cell r="B3250" t="str">
            <v>EXTINTOR DE INCÊNDIO PORTÁTIL COM CARGA DE PQS DE 6 KG, CLASSE BC - FORNECIMENTO E INSTALAÇÃO. AF_10/2020_P</v>
          </cell>
          <cell r="C3250" t="str">
            <v>UN</v>
          </cell>
          <cell r="D3250">
            <v>191.66</v>
          </cell>
        </row>
        <row r="3251">
          <cell r="A3251">
            <v>101910</v>
          </cell>
          <cell r="B3251" t="str">
            <v>EXTINTOR DE INCÊNDIO PORTÁTIL COM CARGA DE PQS DE 8 KG, CLASSE BC - FORNECIMENTO E INSTALAÇÃO. AF_10/2020_P</v>
          </cell>
          <cell r="C3251" t="str">
            <v>UN</v>
          </cell>
          <cell r="D3251">
            <v>224.35</v>
          </cell>
        </row>
        <row r="3252">
          <cell r="A3252">
            <v>101911</v>
          </cell>
          <cell r="B3252" t="str">
            <v>EXTINTOR DE INCÊNDIO PORTÁTIL COM CARGA DE PQS DE 12 KG, CLASSE BC - FORNECIMENTO E INSTALAÇÃO. AF_10/2020_P</v>
          </cell>
          <cell r="C3252" t="str">
            <v>UN</v>
          </cell>
          <cell r="D3252">
            <v>257.04000000000002</v>
          </cell>
        </row>
        <row r="3253">
          <cell r="A3253">
            <v>101912</v>
          </cell>
          <cell r="B3253" t="str">
            <v>ABRIGO PARA HIDRANTE, 75X45X17CM, COM REGISTRO GLOBO ANGULAR 45 GRAUS 2 1/2", ADAPTADOR STORZ 2 1/2", MANGUEIRA DE INCÊNDIO 15M 2 1/2" E ESGUICHO EM LATÃO 2 1/2" - FORNECIMENTO E INSTALAÇÃO. AF_10/2020</v>
          </cell>
          <cell r="C3253" t="str">
            <v>UN</v>
          </cell>
          <cell r="D3253">
            <v>1958.26</v>
          </cell>
        </row>
        <row r="3254">
          <cell r="A3254">
            <v>101913</v>
          </cell>
          <cell r="B3254" t="str">
            <v>CAIXA DE INCÊNDIO 45X75X17CM - FORNECIMENTO E INSTALAÇÃO. AF_10/2020</v>
          </cell>
          <cell r="C3254" t="str">
            <v>UN</v>
          </cell>
          <cell r="D3254">
            <v>526.48</v>
          </cell>
        </row>
        <row r="3255">
          <cell r="A3255">
            <v>101914</v>
          </cell>
          <cell r="B3255" t="str">
            <v>CAIXA DE INCÊNDIO 60X90X17CM - FORNECIMENTO E INSTALAÇÃO. AF_10/2020</v>
          </cell>
          <cell r="C3255" t="str">
            <v>UN</v>
          </cell>
          <cell r="D3255">
            <v>490.34</v>
          </cell>
        </row>
        <row r="3256">
          <cell r="A3256">
            <v>101915</v>
          </cell>
          <cell r="B3256" t="str">
            <v>CONJUNTO DE MANGUEIRA PARA COMBATE A INCÊNDIO EM FIBRA DE POLIESTER PURA, COM 1.1/2", REVESTIDA INTERNAMENTE, COMPRIMENTO DE 15M - FORNECIMENTO E INSTALAÇÃO. AF_10/2020</v>
          </cell>
          <cell r="C3256" t="str">
            <v>UN</v>
          </cell>
          <cell r="D3256">
            <v>346.36</v>
          </cell>
        </row>
        <row r="3257">
          <cell r="A3257">
            <v>101916</v>
          </cell>
          <cell r="B3257" t="str">
            <v>HIDRANTE SUBTERRÂNEO PREDIAL (COM CURVA LONGA E CAIXA), DN 75 MM - FORNECIMENTO E INSTALAÇÃO. AF_10/2020</v>
          </cell>
          <cell r="C3257" t="str">
            <v>UN</v>
          </cell>
          <cell r="D3257">
            <v>2807.56</v>
          </cell>
        </row>
        <row r="3258">
          <cell r="A3258">
            <v>101917</v>
          </cell>
          <cell r="B3258" t="str">
            <v>MANÔMETRO 0 A 200 PSI (0 A 14 KGF/CM2), D = 50MM - FORNECIMENTO E INSTALAÇÃO. AF_10/2020</v>
          </cell>
          <cell r="C3258" t="str">
            <v>UN</v>
          </cell>
          <cell r="D3258">
            <v>126.86</v>
          </cell>
        </row>
        <row r="3259">
          <cell r="A3259">
            <v>98261</v>
          </cell>
          <cell r="B3259" t="str">
            <v>CABO TELEFÔNICO CCI-50 1 PAR, INSTALADO EM ENTRADA DE EDIFICAÇÃO - FORNECIMENTO E INSTALAÇÃO. AF_11/2019</v>
          </cell>
          <cell r="C3259" t="str">
            <v>M</v>
          </cell>
          <cell r="D3259">
            <v>3.68</v>
          </cell>
        </row>
        <row r="3260">
          <cell r="A3260">
            <v>98262</v>
          </cell>
          <cell r="B3260" t="str">
            <v>CABO TELEFÔNICO CCI-50 2 PARES, SEM BLINDAGEM, INSTALADO EM ENTRADA DE EDIFICAÇÃO - FORNECIMENTO E INSTALAÇÃO. AF_11/2019</v>
          </cell>
          <cell r="C3260" t="str">
            <v>M</v>
          </cell>
          <cell r="D3260">
            <v>4.49</v>
          </cell>
        </row>
        <row r="3261">
          <cell r="A3261">
            <v>98263</v>
          </cell>
          <cell r="B3261" t="str">
            <v>CABO TELEFÔNICO CCI-50 3 PARES, SEM BLINDAGEM, INSTALADO EM ENTRADA DE EDIFICAÇÃO - FORNECIMENTO E INSTALAÇÃO. AF_11/2019</v>
          </cell>
          <cell r="C3261" t="str">
            <v>M</v>
          </cell>
          <cell r="D3261">
            <v>5.49</v>
          </cell>
        </row>
        <row r="3262">
          <cell r="A3262">
            <v>98264</v>
          </cell>
          <cell r="B3262" t="str">
            <v>CABO TELEFÔNICO CCI-50 4 PARES, SEM BLINDAGEM, INSTALADO EM ENTRADA DE EDIFICAÇÃO - FORNECIMENTO E INSTALAÇÃO. AF_11/2019</v>
          </cell>
          <cell r="C3262" t="str">
            <v>M</v>
          </cell>
          <cell r="D3262">
            <v>6.28</v>
          </cell>
        </row>
        <row r="3263">
          <cell r="A3263">
            <v>98265</v>
          </cell>
          <cell r="B3263" t="str">
            <v>CABO TELEFÔNICO CCI-50 5 PARES, SEM BLINDAGEM, INSTALADO EM ENTRADA DE EDIFICAÇÃO - FORNECIMENTO E INSTALAÇÃO. AF_11/2019</v>
          </cell>
          <cell r="C3263" t="str">
            <v>M</v>
          </cell>
          <cell r="D3263">
            <v>7.45</v>
          </cell>
        </row>
        <row r="3264">
          <cell r="A3264">
            <v>98266</v>
          </cell>
          <cell r="B3264" t="str">
            <v>CABO TELEFÔNICO CCI-50 6 PARES, SEM BLINDAGEM, INSTALADO EM ENTRADA DE EDIFICAÇÃO - FORNECIMENTO E INSTALAÇÃO. AF_11/2019</v>
          </cell>
          <cell r="C3264" t="str">
            <v>M</v>
          </cell>
          <cell r="D3264">
            <v>8.14</v>
          </cell>
        </row>
        <row r="3265">
          <cell r="A3265">
            <v>98267</v>
          </cell>
          <cell r="B3265" t="str">
            <v>CABO TELEFÔNICO CI-50 10 PARES INSTALADO EM ENTRADA DE EDIFICAÇÃO - FORNECIMENTO E INSTALAÇÃO. AF_11/2019</v>
          </cell>
          <cell r="C3265" t="str">
            <v>M</v>
          </cell>
          <cell r="D3265">
            <v>13.86</v>
          </cell>
        </row>
        <row r="3266">
          <cell r="A3266">
            <v>98268</v>
          </cell>
          <cell r="B3266" t="str">
            <v>CABO TELEFÔNICO CI-50 20 PARES INSTALADO EM ENTRADA DE EDIFICAÇÃO - FORNECIMENTO E INSTALAÇÃO. AF_11/2019</v>
          </cell>
          <cell r="C3266" t="str">
            <v>M</v>
          </cell>
          <cell r="D3266">
            <v>23.52</v>
          </cell>
        </row>
        <row r="3267">
          <cell r="A3267">
            <v>98269</v>
          </cell>
          <cell r="B3267" t="str">
            <v>CABO TELEFÔNICO CI-50 30 PARES INSTALADO EM ENTRADA DE EDIFICAÇÃO - FORNECIMENTO E INSTALAÇÃO. AF_11/2019</v>
          </cell>
          <cell r="C3267" t="str">
            <v>M</v>
          </cell>
          <cell r="D3267">
            <v>30.8</v>
          </cell>
        </row>
        <row r="3268">
          <cell r="A3268">
            <v>98270</v>
          </cell>
          <cell r="B3268" t="str">
            <v>CABO TELEFÔNICO CI-50 50 PARES INSTALADO EM ENTRADA DE EDIFICAÇÃO - FORNECIMENTO E INSTALAÇÃO. AF_11/2019</v>
          </cell>
          <cell r="C3268" t="str">
            <v>M</v>
          </cell>
          <cell r="D3268">
            <v>51.27</v>
          </cell>
        </row>
        <row r="3269">
          <cell r="A3269">
            <v>98271</v>
          </cell>
          <cell r="B3269" t="str">
            <v>CABO TELEFÔNICO CI-50 75 PARES INSTALADO EM ENTRADA DE EDIFICAÇÃO - FORNECIMENTO E INSTALAÇÃO. AF_11/2019</v>
          </cell>
          <cell r="C3269" t="str">
            <v>M</v>
          </cell>
          <cell r="D3269">
            <v>80.680000000000007</v>
          </cell>
        </row>
        <row r="3270">
          <cell r="A3270">
            <v>98272</v>
          </cell>
          <cell r="B3270" t="str">
            <v>CABO TELEFÔNICO CI-50 200 PARES INSTALADO EM ENTRADA DE EDIFICAÇÃO - FORNECIMENTO E INSTALAÇÃO. AF_11/2019</v>
          </cell>
          <cell r="C3270" t="str">
            <v>M</v>
          </cell>
          <cell r="D3270">
            <v>191.93</v>
          </cell>
        </row>
        <row r="3271">
          <cell r="A3271">
            <v>98273</v>
          </cell>
          <cell r="B3271" t="str">
            <v>CABO TELEFÔNICO CCI-50 4 PARES, SEM BLINDAGEM, INSTALADO EM PRUMADA - FORNECIMENTO E INSTALAÇÃO. AF_11/2019</v>
          </cell>
          <cell r="C3271" t="str">
            <v>M</v>
          </cell>
          <cell r="D3271">
            <v>3.57</v>
          </cell>
        </row>
        <row r="3272">
          <cell r="A3272">
            <v>98274</v>
          </cell>
          <cell r="B3272" t="str">
            <v>CABO TELEFÔNICO CCI-50 5 PARES, SEM BLINDAGEM, INSTALADO EM PRUMADA - FORNECIMENTO E INSTALAÇÃO. AF_11/2019</v>
          </cell>
          <cell r="C3272" t="str">
            <v>M</v>
          </cell>
          <cell r="D3272">
            <v>4.74</v>
          </cell>
        </row>
        <row r="3273">
          <cell r="A3273">
            <v>98275</v>
          </cell>
          <cell r="B3273" t="str">
            <v>CABO TELEFÔNICO CCI-50 6 PARES, SEM BLINDAGEM, INSTALADO EM PRUMADA - FORNECIMENTO E INSTALAÇÃO. AF_11/2019</v>
          </cell>
          <cell r="C3273" t="str">
            <v>M</v>
          </cell>
          <cell r="D3273">
            <v>5.43</v>
          </cell>
        </row>
        <row r="3274">
          <cell r="A3274">
            <v>98276</v>
          </cell>
          <cell r="B3274" t="str">
            <v>CABO TELEFÔNICO CI-50 10 PARES INSTALADO EM PRUMADA - FORNECIMENTO E INSTALAÇÃO. AF_11/2019</v>
          </cell>
          <cell r="C3274" t="str">
            <v>M</v>
          </cell>
          <cell r="D3274">
            <v>11.14</v>
          </cell>
        </row>
        <row r="3275">
          <cell r="A3275">
            <v>98277</v>
          </cell>
          <cell r="B3275" t="str">
            <v>CABO TELEFÔNICO CI-50 20 PARES INSTALADO EM PRUMADA - FORNECIMENTO E INSTALAÇÃO. AF_11/2019</v>
          </cell>
          <cell r="C3275" t="str">
            <v>M</v>
          </cell>
          <cell r="D3275">
            <v>20.81</v>
          </cell>
        </row>
        <row r="3276">
          <cell r="A3276">
            <v>98278</v>
          </cell>
          <cell r="B3276" t="str">
            <v>CABO TELEFÔNICO CI-50 30 PARES INSTALADO EM PRUMADA - FORNECIMENTO E INSTALAÇÃO. AF_11/2019</v>
          </cell>
          <cell r="C3276" t="str">
            <v>M</v>
          </cell>
          <cell r="D3276">
            <v>28.09</v>
          </cell>
        </row>
        <row r="3277">
          <cell r="A3277">
            <v>98279</v>
          </cell>
          <cell r="B3277" t="str">
            <v>CABO TELEFÔNICO CI-50 50 PARES INSTALADO EM PRUMADA - FORNECIMENTO E INSTALAÇÃO. AF_11/2019</v>
          </cell>
          <cell r="C3277" t="str">
            <v>M</v>
          </cell>
          <cell r="D3277">
            <v>48.56</v>
          </cell>
        </row>
        <row r="3278">
          <cell r="A3278">
            <v>98280</v>
          </cell>
          <cell r="B3278" t="str">
            <v>CABO TELEFÔNICO CCI-50 1 PAR, SEM BLINDAGEM, INSTALADO EM DISTRIBUIÇÃO DE EDIFICAÇÃO RESIDENCIAL - FORNECIMENTO E INSTALAÇÃO. AF_11/2019</v>
          </cell>
          <cell r="C3278" t="str">
            <v>M</v>
          </cell>
          <cell r="D3278">
            <v>7.17</v>
          </cell>
        </row>
        <row r="3279">
          <cell r="A3279">
            <v>98281</v>
          </cell>
          <cell r="B3279" t="str">
            <v>CABO TELEFÔNICO CCI-50 2 PARES, SEM BLINDAGEM, INSTALADO EM DISTRIBUIÇÃO DE EDIFICAÇÃO RESIDENCIAL - FORNECIMENTO E INSTALAÇÃO. AF_11/2019</v>
          </cell>
          <cell r="C3279" t="str">
            <v>M</v>
          </cell>
          <cell r="D3279">
            <v>7.98</v>
          </cell>
        </row>
        <row r="3280">
          <cell r="A3280">
            <v>98282</v>
          </cell>
          <cell r="B3280" t="str">
            <v>CABO TELEFÔNICO CCI-50 3 PARES, SEM BLINDAGEM, INSTALADO EM DISTRIBUIÇÃO DE EDIFICAÇÃO RESIDENCIAL - FORNECIMENTO E INSTALAÇÃO. AF_11/2019</v>
          </cell>
          <cell r="C3280" t="str">
            <v>M</v>
          </cell>
          <cell r="D3280">
            <v>8.9700000000000006</v>
          </cell>
        </row>
        <row r="3281">
          <cell r="A3281">
            <v>98283</v>
          </cell>
          <cell r="B3281" t="str">
            <v>CABO TELEFÔNICO CCI-50 4 PARES, SEM BLINDAGEM, INSTALADO EM DISTRIBUIÇÃO DE EDIFICAÇÃO RESIDENCIAL - FORNECIMENTO E INSTALAÇÃO. AF_11/2019</v>
          </cell>
          <cell r="C3281" t="str">
            <v>M</v>
          </cell>
          <cell r="D3281">
            <v>9.77</v>
          </cell>
        </row>
        <row r="3282">
          <cell r="A3282">
            <v>98284</v>
          </cell>
          <cell r="B3282" t="str">
            <v>CABO TELEFÔNICO CCI-50 5 PARES, SEM BLINDAGEM, INSTALADO EM DISTRIBUIÇÃO DE EDIFICAÇÃO RESIDENCIAL - FORNECIMENTO E INSTALAÇÃO. AF_11/2019</v>
          </cell>
          <cell r="C3282" t="str">
            <v>M</v>
          </cell>
          <cell r="D3282">
            <v>10.94</v>
          </cell>
        </row>
        <row r="3283">
          <cell r="A3283">
            <v>98285</v>
          </cell>
          <cell r="B3283" t="str">
            <v>CABO TELEFÔNICO CCI-50 6 PARES, SEM BLINDAGEM, INSTALADO EM DISTRIBUIÇÃO DE EDIFICAÇÃO RESIDENCIAL - FORNECIMENTO E INSTALAÇÃO. AF_11/2019</v>
          </cell>
          <cell r="C3283" t="str">
            <v>M</v>
          </cell>
          <cell r="D3283">
            <v>11.63</v>
          </cell>
        </row>
        <row r="3284">
          <cell r="A3284">
            <v>98286</v>
          </cell>
          <cell r="B3284" t="str">
            <v>CABO TELEFÔNICO CI-50 10 PARES INSTALADO EM DISTRIBUIÇÃO DE EDIFICAÇÃO RESIDENCIAL - FORNECIMENTO E INSTALAÇÃO. AF_11/2019</v>
          </cell>
          <cell r="C3284" t="str">
            <v>M</v>
          </cell>
          <cell r="D3284">
            <v>17.34</v>
          </cell>
        </row>
        <row r="3285">
          <cell r="A3285">
            <v>98287</v>
          </cell>
          <cell r="B3285" t="str">
            <v>CABO TELEFÔNICO CCI-50 1 PAR, SEM BLINDAGEM, INSTALADO EM DISTRIBUIÇÃO DE EDIFICAÇÃO INSTITUCIONAL - FORNECIMENTO E INSTALAÇÃO. AF_11/2019</v>
          </cell>
          <cell r="C3285" t="str">
            <v>M</v>
          </cell>
          <cell r="D3285">
            <v>1.59</v>
          </cell>
        </row>
        <row r="3286">
          <cell r="A3286">
            <v>98288</v>
          </cell>
          <cell r="B3286" t="str">
            <v>CABO TELEFÔNICO CCI-50 2 PARES, SEM BLINDAGEM, INSTALADO EM DISTRIBUIÇÃO DE EDIFICAÇÃO INSTITUCIONAL - FORNECIMENTO E INSTALAÇÃO. AF_11/2019</v>
          </cell>
          <cell r="C3286" t="str">
            <v>M</v>
          </cell>
          <cell r="D3286">
            <v>2.4</v>
          </cell>
        </row>
        <row r="3287">
          <cell r="A3287">
            <v>98289</v>
          </cell>
          <cell r="B3287" t="str">
            <v>CABO TELEFÔNICO CCI-50 3 PARES, SEM BLINDAGEM, INSTALADO EM DISTRIBUIÇÃO DE EDIFICAÇÃO INSTITUCIONAL - FORNECIMENTO E INSTALAÇÃO. AF_11/2019</v>
          </cell>
          <cell r="C3287" t="str">
            <v>M</v>
          </cell>
          <cell r="D3287">
            <v>3.39</v>
          </cell>
        </row>
        <row r="3288">
          <cell r="A3288">
            <v>98290</v>
          </cell>
          <cell r="B3288" t="str">
            <v>CABO TELEFÔNICO CCI-50 4 PARES, SEM BLINDAGEM, INSTALADO EM DISTRIBUIÇÃO DE EDIFICAÇÃO INSTITUCIONAL - FORNECIMENTO E INSTALAÇÃO. AF_11/2019</v>
          </cell>
          <cell r="C3288" t="str">
            <v>M</v>
          </cell>
          <cell r="D3288">
            <v>4.18</v>
          </cell>
        </row>
        <row r="3289">
          <cell r="A3289">
            <v>98291</v>
          </cell>
          <cell r="B3289" t="str">
            <v>CABO TELEFÔNICO CCI-50 5 PARES, SEM BLINDAGEM, INSTALADO EM DISTRIBUIÇÃO DE EDIFICAÇÃO INSTITUCIONAL - FORNECIMENTO E INSTALAÇÃO. AF_11/2019</v>
          </cell>
          <cell r="C3289" t="str">
            <v>M</v>
          </cell>
          <cell r="D3289">
            <v>5.37</v>
          </cell>
        </row>
        <row r="3290">
          <cell r="A3290">
            <v>98292</v>
          </cell>
          <cell r="B3290" t="str">
            <v>CABO TELEFÔNICO CCI-50 6 PARES, SEM BLINDAGEM, INSTALADO EM DISTRIBUIÇÃO DE EDIFICAÇÃO INSTITUCIONAL - FORNECIMENTO E INSTALAÇÃO. AF_11/2019</v>
          </cell>
          <cell r="C3290" t="str">
            <v>M</v>
          </cell>
          <cell r="D3290">
            <v>6.05</v>
          </cell>
        </row>
        <row r="3291">
          <cell r="A3291">
            <v>98293</v>
          </cell>
          <cell r="B3291" t="str">
            <v>CABO TELEFÔNICO CI-50 10 PARES INSTALADO EM DISTRIBUIÇÃO DE EDIFICAÇÃO INSTITUCIONAL - FORNECIMENTO E INSTALAÇÃO. AF_11/2019</v>
          </cell>
          <cell r="C3291" t="str">
            <v>M</v>
          </cell>
          <cell r="D3291">
            <v>11.76</v>
          </cell>
        </row>
        <row r="3292">
          <cell r="A3292">
            <v>98400</v>
          </cell>
          <cell r="B3292" t="str">
            <v>CABO TELEFÔNICO CTP-APL-50 10 PARES INSTALADO EM ENTRADA DE EDIFICAÇÃO - FORNECIMENTO E INSTALAÇÃO. AF_11/2019</v>
          </cell>
          <cell r="C3292" t="str">
            <v>M</v>
          </cell>
          <cell r="D3292">
            <v>16.760000000000002</v>
          </cell>
        </row>
        <row r="3293">
          <cell r="A3293">
            <v>98401</v>
          </cell>
          <cell r="B3293" t="str">
            <v>CABO TELEFÔNICO CTP-APL-50 20 PARES INSTALADO EM ENTRADA DE EDIFICAÇÃO - FORNECIMENTO E INSTALAÇÃO. AF_11/2019</v>
          </cell>
          <cell r="C3293" t="str">
            <v>M</v>
          </cell>
          <cell r="D3293">
            <v>26.65</v>
          </cell>
        </row>
        <row r="3294">
          <cell r="A3294">
            <v>98402</v>
          </cell>
          <cell r="B3294" t="str">
            <v>CABO TELEFÔNICO CTP-APL-50 30 PARES INSTALADO EM ENTRADA DE EDIFICAÇÃO - FORNECIMENTO E INSTALAÇÃO. AF_11/2019</v>
          </cell>
          <cell r="C3294" t="str">
            <v>M</v>
          </cell>
          <cell r="D3294">
            <v>34.96</v>
          </cell>
        </row>
        <row r="3295">
          <cell r="A3295">
            <v>100556</v>
          </cell>
          <cell r="B3295" t="str">
            <v>CAIXA DE PASSAGEM PARA TELEFONE 15X15X10CM (SOBREPOR), FORNECIMENTO E INSTALACAO. AF_11/2019</v>
          </cell>
          <cell r="C3295" t="str">
            <v>UN</v>
          </cell>
          <cell r="D3295">
            <v>49.25</v>
          </cell>
        </row>
        <row r="3296">
          <cell r="A3296">
            <v>100557</v>
          </cell>
          <cell r="B3296" t="str">
            <v>CAIXA DE PASSAGEM PARA TELEFONE 80X80X15CM (SOBREPOR) FORNECIMENTO E INSTALACAO. AF_11/2019</v>
          </cell>
          <cell r="C3296" t="str">
            <v>UN</v>
          </cell>
          <cell r="D3296">
            <v>675.98</v>
          </cell>
        </row>
        <row r="3297">
          <cell r="A3297">
            <v>100560</v>
          </cell>
          <cell r="B3297" t="str">
            <v>QUADRO DE DISTRIBUIÇÃO PARA TELEFONE N.2, 20X20X12CM EM CHAPA METALICA, DE EMBUTIR, SEM ACESSORIOS, PADRÃO TELEBRAS, FORNECIMENTO E INSTALAÇÃO. AF_11/2019</v>
          </cell>
          <cell r="C3297" t="str">
            <v>UN</v>
          </cell>
          <cell r="D3297">
            <v>133.44999999999999</v>
          </cell>
        </row>
        <row r="3298">
          <cell r="A3298">
            <v>100561</v>
          </cell>
          <cell r="B3298" t="str">
            <v>QUADRO DE DISTRIBUICAO PARA TELEFONE N.3, 40X40X12CM EM CHAPA METALICA, DE EMBUTIR, SEM ACESSORIOS, PADRAO TELEBRAS, FORNECIMENTO E INSTALAÇÃO. AF_11/2019</v>
          </cell>
          <cell r="C3298" t="str">
            <v>UN</v>
          </cell>
          <cell r="D3298">
            <v>253.69</v>
          </cell>
        </row>
        <row r="3299">
          <cell r="A3299">
            <v>100562</v>
          </cell>
          <cell r="B3299" t="str">
            <v>QUADRO DE DISTRIBUICAO PARA TELEFONE N.4, 60X60X12CM EM CHAPA METALICA, DE EMBUTIR, SEM ACESSORIOS, PADRAO TELEBRAS, FORNECIMENTO E INSTALAÇÃO. AF_11/2019</v>
          </cell>
          <cell r="C3299" t="str">
            <v>UN</v>
          </cell>
          <cell r="D3299">
            <v>398.49</v>
          </cell>
        </row>
        <row r="3300">
          <cell r="A3300">
            <v>100563</v>
          </cell>
          <cell r="B3300" t="str">
            <v>QUADRO DE DISTRIBUIÇÃO PARA TELEFONE N.5, 80X80X12CM EM CHAPA METALICA, SEM ACESSORIOS, PADRAO TELEBRAS, FORNECIMENTO E INSTALAÇÃO. AF_11/2019</v>
          </cell>
          <cell r="C3300" t="str">
            <v>UN</v>
          </cell>
          <cell r="D3300">
            <v>578.99</v>
          </cell>
        </row>
        <row r="3301">
          <cell r="A3301">
            <v>101795</v>
          </cell>
          <cell r="B3301" t="str">
            <v>CAIXA ENTERRADA PARA INSTALAÇÕES TELEFÔNICAS TIPO R1, EM ALVENARIA COM BLOCOS DE CONCRETO, DIMENSÕES INTERNAS: 0,35X0,60X0,60 M, EXCLUINDO TAMPÃO. AF_12/2020</v>
          </cell>
          <cell r="C3301" t="str">
            <v>UN</v>
          </cell>
          <cell r="D3301">
            <v>482.8</v>
          </cell>
        </row>
        <row r="3302">
          <cell r="A3302">
            <v>101798</v>
          </cell>
          <cell r="B3302" t="str">
            <v>TAMPA PARA CAIXA TIPO R1, EM FERRO FUNDIDO, DIMENSÕES INTERNAS: 0,40 X 0,60 M - FORNECIMENTO E INSTALAÇÃO. AF_12/2020</v>
          </cell>
          <cell r="C3302" t="str">
            <v>UN</v>
          </cell>
          <cell r="D3302">
            <v>380.6</v>
          </cell>
        </row>
        <row r="3303">
          <cell r="A3303">
            <v>101799</v>
          </cell>
          <cell r="B3303" t="str">
            <v>TAMPA PARA CAIXA TIPO R2 E R3, EM FERRO FUNDIDO, DIMENSÕES INTERNAS: 0,55 X 1,10 M - FORNECIMENTO E INSTALAÇÃO. AF_12/2020</v>
          </cell>
          <cell r="C3303" t="str">
            <v>UN</v>
          </cell>
          <cell r="D3303">
            <v>927.55</v>
          </cell>
        </row>
        <row r="3304">
          <cell r="A3304">
            <v>98397</v>
          </cell>
          <cell r="B3304" t="str">
            <v>PINTURA ANTICORROSIVA DE DUTO METÁLICO. AF_04/2018</v>
          </cell>
          <cell r="C3304" t="str">
            <v>M2</v>
          </cell>
          <cell r="D3304">
            <v>11.31</v>
          </cell>
        </row>
        <row r="3305">
          <cell r="A3305">
            <v>103244</v>
          </cell>
          <cell r="B3305" t="str">
            <v>AR CONDICIONADO SPLIT INVERTER, HI-WALL (PAREDE), 9000 BTU/H, CICLO FRIO - FORNECIMENTO E INSTALAÇÃO. AF_11/2021_P</v>
          </cell>
          <cell r="C3305" t="str">
            <v>UN</v>
          </cell>
          <cell r="D3305">
            <v>2181.71</v>
          </cell>
        </row>
        <row r="3306">
          <cell r="A3306">
            <v>103245</v>
          </cell>
          <cell r="B3306" t="str">
            <v>AR CONDICIONADO SPLIT ON/OFF, HI-WALL (PAREDE), 9000 BTUS/H, CICLO FRIO - FORNECIMENTO E INSTALAÇÃO. AF_11/2021_P</v>
          </cell>
          <cell r="C3306" t="str">
            <v>UN</v>
          </cell>
          <cell r="D3306">
            <v>1725.34</v>
          </cell>
        </row>
        <row r="3307">
          <cell r="A3307">
            <v>103246</v>
          </cell>
          <cell r="B3307" t="str">
            <v>AR CONDICIONADO SPLIT ON/OFF, HI-WALL (PAREDE), 9000 BTUS/H, CICLO QUENTE/FRIO - FORNECIMENTO E INSTALAÇÃO. AF_11/2021_P</v>
          </cell>
          <cell r="C3307" t="str">
            <v>UN</v>
          </cell>
          <cell r="D3307">
            <v>1879.68</v>
          </cell>
        </row>
        <row r="3308">
          <cell r="A3308">
            <v>103247</v>
          </cell>
          <cell r="B3308" t="str">
            <v>AR CONDICIONADO SPLIT INVERTER, HI-WALL (PAREDE), 12000 BTU/H, CICLO FRIO - FORNECIMENTO E INSTALAÇÃO. AF_11/2021_P</v>
          </cell>
          <cell r="C3308" t="str">
            <v>UN</v>
          </cell>
          <cell r="D3308">
            <v>2419.09</v>
          </cell>
        </row>
        <row r="3309">
          <cell r="A3309">
            <v>103248</v>
          </cell>
          <cell r="B3309" t="str">
            <v>AR CONDICIONADO SPLIT ON/OFF, HI-WALL (PAREDE), 12000 BTUS/H, CICLO FRIO - FORNECIMENTO E INSTALAÇÃO. AF_11/2021_P</v>
          </cell>
          <cell r="C3309" t="str">
            <v>UN</v>
          </cell>
          <cell r="D3309">
            <v>1980.74</v>
          </cell>
        </row>
        <row r="3310">
          <cell r="A3310">
            <v>103249</v>
          </cell>
          <cell r="B3310" t="str">
            <v>AR CONDICIONADO SPLIT ON/OFF, HI-WALL (PAREDE), 12000 BTUS/H, CICLO QUENTE/FRIO - FORNECIMENTO E INSTALAÇÃO. AF_11/2021_P</v>
          </cell>
          <cell r="C3310" t="str">
            <v>UN</v>
          </cell>
          <cell r="D3310">
            <v>2126.39</v>
          </cell>
        </row>
        <row r="3311">
          <cell r="A3311">
            <v>103250</v>
          </cell>
          <cell r="B3311" t="str">
            <v>AR CONDICIONADO SPLIT INVERTER, HI-WALL (PAREDE), 18000 BTU/H, CICLO FRIO - FORNECIMENTO E INSTALAÇÃO. AF_11/2021_P</v>
          </cell>
          <cell r="C3311" t="str">
            <v>UN</v>
          </cell>
          <cell r="D3311">
            <v>3504.7</v>
          </cell>
        </row>
        <row r="3312">
          <cell r="A3312">
            <v>103251</v>
          </cell>
          <cell r="B3312" t="str">
            <v>AR CONDICIONADO SPLIT ON/OFF, HI-WALL (PAREDE), 18000 BTUS/H, CICLO FRIO - FORNECIMENTO E INSTALAÇÃO. AF_11/2021_P</v>
          </cell>
          <cell r="C3312" t="str">
            <v>UN</v>
          </cell>
          <cell r="D3312">
            <v>2772.58</v>
          </cell>
        </row>
        <row r="3313">
          <cell r="A3313">
            <v>103252</v>
          </cell>
          <cell r="B3313" t="str">
            <v>AR CONDICIONADO SPLIT ON/OFF, HI-WALL (PAREDE), 18000 BTUS/H, CICLO QUENTE/FRIO - FORNECIMENTO E INSTALAÇÃO. AF_11/2021_P</v>
          </cell>
          <cell r="C3313" t="str">
            <v>UN</v>
          </cell>
          <cell r="D3313">
            <v>3067.83</v>
          </cell>
        </row>
        <row r="3314">
          <cell r="A3314">
            <v>103253</v>
          </cell>
          <cell r="B3314" t="str">
            <v>AR CONDICIONADO SPLIT INVERTER, HI-WALL (PAREDE), 24000 BTU/H, CICLO FRIO - FORNECIMENTO E INSTALAÇÃO. AF_11/2021_P</v>
          </cell>
          <cell r="C3314" t="str">
            <v>UN</v>
          </cell>
          <cell r="D3314">
            <v>4769.83</v>
          </cell>
        </row>
        <row r="3315">
          <cell r="A3315">
            <v>103254</v>
          </cell>
          <cell r="B3315" t="str">
            <v>AR CONDICIONADO SPLIT ON/OFF, HI-WALL (PAREDE), 24000 BTUS/H, CICLO FRIO - FORNECIMENTO E INSTALAÇÃO. AF_11/2021_P</v>
          </cell>
          <cell r="C3315" t="str">
            <v>UN</v>
          </cell>
          <cell r="D3315">
            <v>3572.9</v>
          </cell>
        </row>
        <row r="3316">
          <cell r="A3316">
            <v>103255</v>
          </cell>
          <cell r="B3316" t="str">
            <v>AR CONDICIONADO SPLIT ON/OFF, HI-WALL (PAREDE), 24000 BTUS/H, CICLO QUENTE/FRIO - FORNECIMENTO E INSTALAÇÃO. AF_11/2021_P</v>
          </cell>
          <cell r="C3316" t="str">
            <v>UN</v>
          </cell>
          <cell r="D3316">
            <v>3995.2</v>
          </cell>
        </row>
        <row r="3317">
          <cell r="A3317">
            <v>103256</v>
          </cell>
          <cell r="B3317" t="str">
            <v>AR CONDICIONADO SPLIT INVERTER, PISO TETO, 18000 BTU/H, CICLO FRIO - FORNECIMENTO E INSTALAÇÃO. AF_11/2021_P</v>
          </cell>
          <cell r="C3317" t="str">
            <v>UN</v>
          </cell>
          <cell r="D3317">
            <v>8838.86</v>
          </cell>
        </row>
        <row r="3318">
          <cell r="A3318">
            <v>103257</v>
          </cell>
          <cell r="B3318" t="str">
            <v>AR CONDICIONADO SPLIT ON/OFF, PISO TETO, 18.000 BTU/H, CICLO FRIO - FORNECIMENTO E INSTALAÇÃO. AF_11/2021_P</v>
          </cell>
          <cell r="C3318" t="str">
            <v>UN</v>
          </cell>
          <cell r="D3318">
            <v>5061.09</v>
          </cell>
        </row>
        <row r="3319">
          <cell r="A3319">
            <v>103258</v>
          </cell>
          <cell r="B3319" t="str">
            <v>AR CONDICIONADO SPLIT INVERTER, PISO TETO, 24000 BTU/H, CICLO FRIO - FORNECIMENTO E INSTALAÇÃO. AF_11/2021_P</v>
          </cell>
          <cell r="C3319" t="str">
            <v>UN</v>
          </cell>
          <cell r="D3319">
            <v>9879.19</v>
          </cell>
        </row>
        <row r="3320">
          <cell r="A3320">
            <v>103259</v>
          </cell>
          <cell r="B3320" t="str">
            <v>AR CONDICIONADO SPLIT ON/OFF, PISO TETO, 24.000 BTU/H, CICLO FRIO - FORNECIMENTO E INSTALAÇÃO. AF_11/2021_P</v>
          </cell>
          <cell r="C3320" t="str">
            <v>UN</v>
          </cell>
          <cell r="D3320">
            <v>5334.67</v>
          </cell>
        </row>
        <row r="3321">
          <cell r="A3321">
            <v>103260</v>
          </cell>
          <cell r="B3321" t="str">
            <v>AR CONDICIONADO SPLIT INVERTER, PISO TETO, 24000 BTU/H, QUENTE/FRIO - FORNECIMENTO E INSTALAÇÃO. AF_11/2021_P</v>
          </cell>
          <cell r="C3321" t="str">
            <v>UN</v>
          </cell>
          <cell r="D3321">
            <v>5479.29</v>
          </cell>
        </row>
        <row r="3322">
          <cell r="A3322">
            <v>103261</v>
          </cell>
          <cell r="B3322" t="str">
            <v>AR CONDICIONADO SPLIT INVERTER, PISO TETO, 36000 BTU/H, CICLO FRIO - FORNECIMENTO E INSTALAÇÃO. AF_11/2021_P</v>
          </cell>
          <cell r="C3322" t="str">
            <v>UN</v>
          </cell>
          <cell r="D3322">
            <v>11143.12</v>
          </cell>
        </row>
        <row r="3323">
          <cell r="A3323">
            <v>103262</v>
          </cell>
          <cell r="B3323" t="str">
            <v>AR CONDICIONADO SPLIT ON/OFF, PISO TETO, 36.000 BTU/H, CICLO FRIO - FORNECIMENTO E INSTALAÇÃO. AF_11/2021_P</v>
          </cell>
          <cell r="C3323" t="str">
            <v>UN</v>
          </cell>
          <cell r="D3323">
            <v>7002.45</v>
          </cell>
        </row>
        <row r="3324">
          <cell r="A3324">
            <v>103263</v>
          </cell>
          <cell r="B3324" t="str">
            <v>AR CONDICIONADO SPLIT INVERTER, PISO TETO, 48000 BTU/H, CICLO FRIO - FORNECIMENTO E INSTALAÇÃO. AF_11/2021_P</v>
          </cell>
          <cell r="C3324" t="str">
            <v>UN</v>
          </cell>
          <cell r="D3324">
            <v>15419.98</v>
          </cell>
        </row>
        <row r="3325">
          <cell r="A3325">
            <v>103264</v>
          </cell>
          <cell r="B3325" t="str">
            <v>AR CONDICIONADO SPLIT ON/OFF, PISO TETO, 48.000 BTU/H, CICLO FRIO - FORNECIMENTO E INSTALAÇÃO. AF_11/2021_P</v>
          </cell>
          <cell r="C3325" t="str">
            <v>UN</v>
          </cell>
          <cell r="D3325">
            <v>8640.52</v>
          </cell>
        </row>
        <row r="3326">
          <cell r="A3326">
            <v>103265</v>
          </cell>
          <cell r="B3326" t="str">
            <v>AR CONDICIONADO SPLIT INVERTER, PISO TETO, APRESENTANDO ENTRE 54000 E 58000 BTU/H, CICLO FRIO - FORNECIMENTO E INSTALAÇÃO. AF_11/2021_P</v>
          </cell>
          <cell r="C3326" t="str">
            <v>UN</v>
          </cell>
          <cell r="D3326">
            <v>18593.32</v>
          </cell>
        </row>
        <row r="3327">
          <cell r="A3327">
            <v>103266</v>
          </cell>
          <cell r="B3327" t="str">
            <v>AR CONDICIONADO SPLIT ON/OFF, PISO TETO, 60.000 BTU/H, CICLO FRIO - FORNECIMENTO E INSTALAÇÃO. AF_11/2021_P</v>
          </cell>
          <cell r="C3327" t="str">
            <v>UN</v>
          </cell>
          <cell r="D3327">
            <v>9651.7800000000007</v>
          </cell>
        </row>
        <row r="3328">
          <cell r="A3328">
            <v>103267</v>
          </cell>
          <cell r="B3328" t="str">
            <v>AR CONDICIONADO SPLIT ON/OFF, CASSETE (TETO), FRIO 4 VIAS 18000 BTU/H - FORNECIMENTO E INSTALAÇÃO. AF_11/2021_P</v>
          </cell>
          <cell r="C3328" t="str">
            <v>UN</v>
          </cell>
          <cell r="D3328">
            <v>5533.7</v>
          </cell>
        </row>
        <row r="3329">
          <cell r="A3329">
            <v>103268</v>
          </cell>
          <cell r="B3329" t="str">
            <v>AR CONDICIONADO SPLIT ON/OFF, CASSETE (TETO), 18000 BTU/H, CICLO QUENTE/FRIO - FORNECIMENTO E INSTALAÇÃO. AF_11/2021_P</v>
          </cell>
          <cell r="C3329" t="str">
            <v>UN</v>
          </cell>
          <cell r="D3329">
            <v>6563.76</v>
          </cell>
        </row>
        <row r="3330">
          <cell r="A3330">
            <v>103269</v>
          </cell>
          <cell r="B3330" t="str">
            <v>AR CONDICIONADO SPLIT ON/OFF, CASSETE (TETO), FRIO 4 VIAS 24000 BTU/H - FORNECIMENTO E INSTALAÇÃO. AF_11/2021_P</v>
          </cell>
          <cell r="C3330" t="str">
            <v>UN</v>
          </cell>
          <cell r="D3330">
            <v>6796</v>
          </cell>
        </row>
        <row r="3331">
          <cell r="A3331">
            <v>103270</v>
          </cell>
          <cell r="B3331" t="str">
            <v>AR CONDICIONADO SPLIT ON/OFF, CASSETE (TETO), 24000 BTU/H, CICLO QUENTE/FRIO - FORNECIMENTO E INSTALAÇÃO. AF_11/2021_P</v>
          </cell>
          <cell r="C3331" t="str">
            <v>UN</v>
          </cell>
          <cell r="D3331">
            <v>7053.32</v>
          </cell>
        </row>
        <row r="3332">
          <cell r="A3332">
            <v>103271</v>
          </cell>
          <cell r="B3332" t="str">
            <v>AR CONDICIONADO SPLIT ON/OFF, CASSETE (TETO), FRIO 4 VIAS 36000 BTU/H - FORNECIMENTO E INSTALAÇÃO. AF_11/2021_P</v>
          </cell>
          <cell r="C3332" t="str">
            <v>UN</v>
          </cell>
          <cell r="D3332">
            <v>9984.18</v>
          </cell>
        </row>
        <row r="3333">
          <cell r="A3333">
            <v>103272</v>
          </cell>
          <cell r="B3333" t="str">
            <v>AR CONDICIONADO SPLIT ON/OFF, CASSETE (TETO), 36000 BTU/H, CICLO QUENTE/FRIO - FORNECIMENTO E INSTALAÇÃO. AF_11/2021_P</v>
          </cell>
          <cell r="C3333" t="str">
            <v>UN</v>
          </cell>
          <cell r="D3333">
            <v>10311.42</v>
          </cell>
        </row>
        <row r="3334">
          <cell r="A3334">
            <v>103273</v>
          </cell>
          <cell r="B3334" t="str">
            <v>AR CONDICIONADO SPLIT ON/OFF, CASSETE (TETO), FRIO 4 VIAS 48000 BTU/H - FORNECIMENTO E INSTALAÇÃO. AF_11/2021_P</v>
          </cell>
          <cell r="C3334" t="str">
            <v>UN</v>
          </cell>
          <cell r="D3334">
            <v>10563.13</v>
          </cell>
        </row>
        <row r="3335">
          <cell r="A3335">
            <v>103274</v>
          </cell>
          <cell r="B3335" t="str">
            <v>AR CONDICIONADO SPLIT ON/OFF, CASSETE (TETO), 48000 BTU/H, CICLO QUENTE/FRIO - FORNECIMENTO E INSTALAÇÃO. AF_11/2021_P</v>
          </cell>
          <cell r="C3335" t="str">
            <v>UN</v>
          </cell>
          <cell r="D3335">
            <v>12102.15</v>
          </cell>
        </row>
        <row r="3336">
          <cell r="A3336">
            <v>103275</v>
          </cell>
          <cell r="B3336" t="str">
            <v>AR CONDICIONADO SPLIT ON/OFF, CASSETE (TETO), FRIO 4 VIAS 60000 BTU/H - FORNECIMENTO E INSTALAÇÃO. AF_11/2021_P</v>
          </cell>
          <cell r="C3336" t="str">
            <v>UN</v>
          </cell>
          <cell r="D3336">
            <v>12039.32</v>
          </cell>
        </row>
        <row r="3337">
          <cell r="A3337">
            <v>103276</v>
          </cell>
          <cell r="B3337" t="str">
            <v>AR CONDICIONADO SPLIT ON/OFF, CASSETE (TETO), 60000 BTU/H, CICLO QUENTE/FRIO - FORNECIMENTO E INSTALAÇÃO. AF_11/2021_P</v>
          </cell>
          <cell r="C3337" t="str">
            <v>UN</v>
          </cell>
          <cell r="D3337">
            <v>12634.56</v>
          </cell>
        </row>
        <row r="3338">
          <cell r="A3338">
            <v>103277</v>
          </cell>
          <cell r="B3338" t="str">
            <v>AR CONDICIONADO SPLITÃO 10 TR - FORNECIMENTO E INSTALAÇÃO. AF_11/2021_P</v>
          </cell>
          <cell r="C3338" t="str">
            <v>UN</v>
          </cell>
          <cell r="D3338">
            <v>23312.3</v>
          </cell>
        </row>
        <row r="3339">
          <cell r="A3339">
            <v>103278</v>
          </cell>
          <cell r="B3339" t="str">
            <v>AR CONDICIONADO SPLITÃO 15 TR - FORNECIMENTO E INSTALAÇÃO. AF_11/2021_P</v>
          </cell>
          <cell r="C3339" t="str">
            <v>UN</v>
          </cell>
          <cell r="D3339">
            <v>29852.560000000001</v>
          </cell>
        </row>
        <row r="3340">
          <cell r="A3340">
            <v>103288</v>
          </cell>
          <cell r="B3340" t="str">
            <v>RASGO E CHUMBAMENTO EM ALVENARIA PARA TUBOS DE SPLIT PAREDE DE 9000 A 24000 BTUS/H. AF_11/2021</v>
          </cell>
          <cell r="C3340" t="str">
            <v>UN</v>
          </cell>
          <cell r="D3340">
            <v>16.39</v>
          </cell>
        </row>
        <row r="3341">
          <cell r="A3341">
            <v>103289</v>
          </cell>
          <cell r="B3341" t="str">
            <v>TUBO EM COBRE FLEXÍVEL, DN 1/4", COM ISOLAMENTO, INSTALADO EM FORRO, PARA RAMAL DE ALIMENTAÇÃO DE AR CONDICIONADO, INCLUSO FIXADOR. AF_11/2021</v>
          </cell>
          <cell r="C3341" t="str">
            <v>M</v>
          </cell>
          <cell r="D3341">
            <v>35.950000000000003</v>
          </cell>
        </row>
        <row r="3342">
          <cell r="A3342">
            <v>103290</v>
          </cell>
          <cell r="B3342" t="str">
            <v>TUBO EM COBRE FLEXÍVEL, DN 3/8", COM ISOLAMENTO, INSTALADO EM FORRO, PARA RAMAL DE ALIMENTAÇÃO DE AR CONDICIONADO, INCLUSO FIXADOR. AF_11/2021</v>
          </cell>
          <cell r="C3342" t="str">
            <v>M</v>
          </cell>
          <cell r="D3342">
            <v>58.75</v>
          </cell>
        </row>
        <row r="3343">
          <cell r="A3343">
            <v>103291</v>
          </cell>
          <cell r="B3343" t="str">
            <v>TUBO EM COBRE FLEXÍVEL, DN 1/2", COM ISOLAMENTO, INSTALADO EM FORRO, PARA RAMAL DE ALIMENTAÇÃO DE AR CONDICIONADO, INCLUSO FIXADOR. AF_11/2021</v>
          </cell>
          <cell r="C3343" t="str">
            <v>M</v>
          </cell>
          <cell r="D3343">
            <v>73.17</v>
          </cell>
        </row>
        <row r="3344">
          <cell r="A3344">
            <v>103292</v>
          </cell>
          <cell r="B3344" t="str">
            <v>TUBO EM COBRE FLEXÍVEL, DN 5/8", COM ISOLAMENTO, INSTALADO EM FORRO, PARA RAMAL DE ALIMENTAÇÃO DE AR CONDICIONADO, INCLUSO FIXADOR. AF_11/2021</v>
          </cell>
          <cell r="C3344" t="str">
            <v>M</v>
          </cell>
          <cell r="D3344">
            <v>88.6</v>
          </cell>
        </row>
        <row r="3345">
          <cell r="A3345">
            <v>101936</v>
          </cell>
          <cell r="B3345" t="str">
            <v>INSTALAÇÃO DE TUBOS E CONEXÕES, EM AÇO/FERRO GALVANIZADO, PARA O CENTRO DE MEDIÇÃO DE GÁS DE EDIFÍCIO RESIDENCIAL, COM 4 PAVIMENTOS, 16 UNIDADES HABITACIONAIS, DN 32 (1 1/4) - FORNECIMENTO E INSTALAÇÃO. AF_10/2020</v>
          </cell>
          <cell r="C3345" t="str">
            <v>UN</v>
          </cell>
          <cell r="D3345">
            <v>7173.97</v>
          </cell>
        </row>
        <row r="3346">
          <cell r="A3346">
            <v>101937</v>
          </cell>
          <cell r="B3346" t="str">
            <v>INSTALAÇÃO DE TUBOS E CONEXÕES, EM AÇO/FERRO GALVANIZADO, PARA O CENTRO DE MEDIÇÃO DE GÁS DE EDIFÍCIO RESIDENCIAL, COM 4 PAVIMENTOS, 16 UNIDADES HABITACIONAIS, DN 50 (2) - FORNECIMENTO E INSTALAÇÃO. AF_10/2020</v>
          </cell>
          <cell r="C3346" t="str">
            <v>UN</v>
          </cell>
          <cell r="D3346">
            <v>13053.1</v>
          </cell>
        </row>
        <row r="3347">
          <cell r="A3347">
            <v>98294</v>
          </cell>
          <cell r="B3347" t="str">
            <v>CABO ELETRÔNICO CATEGORIA 5E, INSTALADO EM EDIFICAÇÃO RESIDENCIAL - FORNECIMENTO E INSTALAÇÃO. AF_11/2019</v>
          </cell>
          <cell r="C3347" t="str">
            <v>M</v>
          </cell>
          <cell r="D3347">
            <v>2.75</v>
          </cell>
        </row>
        <row r="3348">
          <cell r="A3348">
            <v>98295</v>
          </cell>
          <cell r="B3348" t="str">
            <v>CABO ELETRÔNICO CATEGORIA 5E, INSTALADO EM EDIFICAÇÃO INSTITUCIONAL - FORNECIMENTO E INSTALAÇÃO. AF_11/2019</v>
          </cell>
          <cell r="C3348" t="str">
            <v>M</v>
          </cell>
          <cell r="D3348">
            <v>2.12</v>
          </cell>
        </row>
        <row r="3349">
          <cell r="A3349">
            <v>98296</v>
          </cell>
          <cell r="B3349" t="str">
            <v>CABO ELETRÔNICO CATEGORIA 6, INSTALADO EM EDIFICAÇÃO RESIDENCIAL - FORNECIMENTO E INSTALAÇÃO. AF_11/2019</v>
          </cell>
          <cell r="C3349" t="str">
            <v>M</v>
          </cell>
          <cell r="D3349">
            <v>4.22</v>
          </cell>
        </row>
        <row r="3350">
          <cell r="A3350">
            <v>98297</v>
          </cell>
          <cell r="B3350" t="str">
            <v>CABO ELETRÔNICO CATEGORIA 6, INSTALADO EM EDIFICAÇÃO INSTITUCIONAL - FORNECIMENTO E INSTALAÇÃO. AF_11/2019</v>
          </cell>
          <cell r="C3350" t="str">
            <v>M</v>
          </cell>
          <cell r="D3350">
            <v>3.21</v>
          </cell>
        </row>
        <row r="3351">
          <cell r="A3351">
            <v>98301</v>
          </cell>
          <cell r="B3351" t="str">
            <v>PATCH PANEL 24 PORTAS, CATEGORIA 5E - FORNECIMENTO E INSTALAÇÃO. AF_11/2019</v>
          </cell>
          <cell r="C3351" t="str">
            <v>UN</v>
          </cell>
          <cell r="D3351">
            <v>587.16999999999996</v>
          </cell>
        </row>
        <row r="3352">
          <cell r="A3352">
            <v>98302</v>
          </cell>
          <cell r="B3352" t="str">
            <v>PATCH PANEL 24 PORTAS, CATEGORIA 6 - FORNECIMENTO E INSTALAÇÃO. AF_11/2019</v>
          </cell>
          <cell r="C3352" t="str">
            <v>UN</v>
          </cell>
          <cell r="D3352">
            <v>816.02</v>
          </cell>
        </row>
        <row r="3353">
          <cell r="A3353">
            <v>98304</v>
          </cell>
          <cell r="B3353" t="str">
            <v>PATCH PANEL 48 PORTAS, CATEGORIA 6 - FORNECIMENTO E INSTALAÇÃO. AF_11/2019</v>
          </cell>
          <cell r="C3353" t="str">
            <v>UN</v>
          </cell>
          <cell r="D3353">
            <v>1278.81</v>
          </cell>
        </row>
        <row r="3354">
          <cell r="A3354">
            <v>98307</v>
          </cell>
          <cell r="B3354" t="str">
            <v>TOMADA DE REDE RJ45 - FORNECIMENTO E INSTALAÇÃO. AF_11/2019</v>
          </cell>
          <cell r="C3354" t="str">
            <v>UN</v>
          </cell>
          <cell r="D3354">
            <v>42.76</v>
          </cell>
        </row>
        <row r="3355">
          <cell r="A3355">
            <v>98308</v>
          </cell>
          <cell r="B3355" t="str">
            <v>TOMADA PARA TELEFONE RJ11 - FORNECIMENTO E INSTALAÇÃO. AF_11/2019</v>
          </cell>
          <cell r="C3355" t="str">
            <v>UN</v>
          </cell>
          <cell r="D3355">
            <v>28.25</v>
          </cell>
        </row>
        <row r="3356">
          <cell r="A3356">
            <v>98593</v>
          </cell>
          <cell r="B3356" t="str">
            <v>PATCH PANEL 48 PORTAS, CATEGORIA 5E - FORNECIMENTO E INSTALAÇÃO. AF_11/2019</v>
          </cell>
          <cell r="C3356" t="str">
            <v>UN</v>
          </cell>
          <cell r="D3356">
            <v>1005.47</v>
          </cell>
        </row>
        <row r="3357">
          <cell r="A3357">
            <v>89355</v>
          </cell>
          <cell r="B3357" t="str">
            <v>TUBO, PVC, SOLDÁVEL, DN 20MM, INSTALADO EM RAMAL OU SUB-RAMAL DE ÁGUA - FORNECIMENTO E INSTALAÇÃO. AF_12/2014</v>
          </cell>
          <cell r="C3357" t="str">
            <v>M</v>
          </cell>
          <cell r="D3357">
            <v>18.7</v>
          </cell>
        </row>
        <row r="3358">
          <cell r="A3358">
            <v>89356</v>
          </cell>
          <cell r="B3358" t="str">
            <v>TUBO, PVC, SOLDÁVEL, DN 25MM, INSTALADO EM RAMAL OU SUB-RAMAL DE ÁGUA - FORNECIMENTO E INSTALAÇÃO. AF_12/2014</v>
          </cell>
          <cell r="C3358" t="str">
            <v>M</v>
          </cell>
          <cell r="D3358">
            <v>22.16</v>
          </cell>
        </row>
        <row r="3359">
          <cell r="A3359">
            <v>89357</v>
          </cell>
          <cell r="B3359" t="str">
            <v>TUBO, PVC, SOLDÁVEL, DN 32MM, INSTALADO EM RAMAL OU SUB-RAMAL DE ÁGUA - FORNECIMENTO E INSTALAÇÃO. AF_12/2014</v>
          </cell>
          <cell r="C3359" t="str">
            <v>M</v>
          </cell>
          <cell r="D3359">
            <v>32.01</v>
          </cell>
        </row>
        <row r="3360">
          <cell r="A3360">
            <v>89401</v>
          </cell>
          <cell r="B3360" t="str">
            <v>TUBO, PVC, SOLDÁVEL, DN 20MM, INSTALADO EM RAMAL DE DISTRIBUIÇÃO DE ÁGUA - FORNECIMENTO E INSTALAÇÃO. AF_12/2014</v>
          </cell>
          <cell r="C3360" t="str">
            <v>M</v>
          </cell>
          <cell r="D3360">
            <v>8.56</v>
          </cell>
        </row>
        <row r="3361">
          <cell r="A3361">
            <v>89402</v>
          </cell>
          <cell r="B3361" t="str">
            <v>TUBO, PVC, SOLDÁVEL, DN 25MM, INSTALADO EM RAMAL DE DISTRIBUIÇÃO DE ÁGUA - FORNECIMENTO E INSTALAÇÃO. AF_12/2014</v>
          </cell>
          <cell r="C3361" t="str">
            <v>M</v>
          </cell>
          <cell r="D3361">
            <v>10.45</v>
          </cell>
        </row>
        <row r="3362">
          <cell r="A3362">
            <v>89403</v>
          </cell>
          <cell r="B3362" t="str">
            <v>TUBO, PVC, SOLDÁVEL, DN 32MM, INSTALADO EM RAMAL DE DISTRIBUIÇÃO DE ÁGUA - FORNECIMENTO E INSTALAÇÃO. AF_12/2014</v>
          </cell>
          <cell r="C3362" t="str">
            <v>M</v>
          </cell>
          <cell r="D3362">
            <v>18.02</v>
          </cell>
        </row>
        <row r="3363">
          <cell r="A3363">
            <v>89446</v>
          </cell>
          <cell r="B3363" t="str">
            <v>TUBO, PVC, SOLDÁVEL, DN 25MM, INSTALADO EM PRUMADA DE ÁGUA - FORNECIMENTO E INSTALAÇÃO. AF_12/2014</v>
          </cell>
          <cell r="C3363" t="str">
            <v>M</v>
          </cell>
          <cell r="D3363">
            <v>6.01</v>
          </cell>
        </row>
        <row r="3364">
          <cell r="A3364">
            <v>89447</v>
          </cell>
          <cell r="B3364" t="str">
            <v>TUBO, PVC, SOLDÁVEL, DN 32MM, INSTALADO EM PRUMADA DE ÁGUA - FORNECIMENTO E INSTALAÇÃO. AF_12/2014</v>
          </cell>
          <cell r="C3364" t="str">
            <v>M</v>
          </cell>
          <cell r="D3364">
            <v>12.8</v>
          </cell>
        </row>
        <row r="3365">
          <cell r="A3365">
            <v>89448</v>
          </cell>
          <cell r="B3365" t="str">
            <v>TUBO, PVC, SOLDÁVEL, DN 40MM, INSTALADO EM PRUMADA DE ÁGUA - FORNECIMENTO E INSTALAÇÃO. AF_12/2014</v>
          </cell>
          <cell r="C3365" t="str">
            <v>M</v>
          </cell>
          <cell r="D3365">
            <v>18.41</v>
          </cell>
        </row>
        <row r="3366">
          <cell r="A3366">
            <v>89449</v>
          </cell>
          <cell r="B3366" t="str">
            <v>TUBO, PVC, SOLDÁVEL, DN 50MM, INSTALADO EM PRUMADA DE ÁGUA - FORNECIMENTO E INSTALAÇÃO. AF_12/2014</v>
          </cell>
          <cell r="C3366" t="str">
            <v>M</v>
          </cell>
          <cell r="D3366">
            <v>21.18</v>
          </cell>
        </row>
        <row r="3367">
          <cell r="A3367">
            <v>89450</v>
          </cell>
          <cell r="B3367" t="str">
            <v>TUBO, PVC, SOLDÁVEL, DN 60MM, INSTALADO EM PRUMADA DE ÁGUA - FORNECIMENTO E INSTALAÇÃO. AF_12/2014</v>
          </cell>
          <cell r="C3367" t="str">
            <v>M</v>
          </cell>
          <cell r="D3367">
            <v>35.049999999999997</v>
          </cell>
        </row>
        <row r="3368">
          <cell r="A3368">
            <v>89451</v>
          </cell>
          <cell r="B3368" t="str">
            <v>TUBO, PVC, SOLDÁVEL, DN 75MM, INSTALADO EM PRUMADA DE ÁGUA - FORNECIMENTO E INSTALAÇÃO. AF_12/2014</v>
          </cell>
          <cell r="C3368" t="str">
            <v>M</v>
          </cell>
          <cell r="D3368">
            <v>58.05</v>
          </cell>
        </row>
        <row r="3369">
          <cell r="A3369">
            <v>89452</v>
          </cell>
          <cell r="B3369" t="str">
            <v>TUBO, PVC, SOLDÁVEL, DN 85MM, INSTALADO EM PRUMADA DE ÁGUA - FORNECIMENTO E INSTALAÇÃO. AF_12/2014</v>
          </cell>
          <cell r="C3369" t="str">
            <v>M</v>
          </cell>
          <cell r="D3369">
            <v>72.28</v>
          </cell>
        </row>
        <row r="3370">
          <cell r="A3370">
            <v>89508</v>
          </cell>
          <cell r="B3370" t="str">
            <v>TUBO PVC, SÉRIE R, ÁGUA PLUVIAL, DN 40 MM, FORNECIDO E INSTALADO EM RAMAL DE ENCAMINHAMENTO. AF_12/2014</v>
          </cell>
          <cell r="C3370" t="str">
            <v>M</v>
          </cell>
          <cell r="D3370">
            <v>24.72</v>
          </cell>
        </row>
        <row r="3371">
          <cell r="A3371">
            <v>89509</v>
          </cell>
          <cell r="B3371" t="str">
            <v>TUBO PVC, SÉRIE R, ÁGUA PLUVIAL, DN 50 MM, FORNECIDO E INSTALADO EM RAMAL DE ENCAMINHAMENTO. AF_12/2014</v>
          </cell>
          <cell r="C3371" t="str">
            <v>M</v>
          </cell>
          <cell r="D3371">
            <v>33.159999999999997</v>
          </cell>
        </row>
        <row r="3372">
          <cell r="A3372">
            <v>89511</v>
          </cell>
          <cell r="B3372" t="str">
            <v>TUBO PVC, SÉRIE R, ÁGUA PLUVIAL, DN 75 MM, FORNECIDO E INSTALADO EM RAMAL DE ENCAMINHAMENTO. AF_12/2014</v>
          </cell>
          <cell r="C3372" t="str">
            <v>M</v>
          </cell>
          <cell r="D3372">
            <v>48.09</v>
          </cell>
        </row>
        <row r="3373">
          <cell r="A3373">
            <v>89512</v>
          </cell>
          <cell r="B3373" t="str">
            <v>TUBO PVC, SÉRIE R, ÁGUA PLUVIAL, DN 100 MM, FORNECIDO E INSTALADO EM RAMAL DE ENCAMINHAMENTO. AF_12/2014</v>
          </cell>
          <cell r="C3373" t="str">
            <v>M</v>
          </cell>
          <cell r="D3373">
            <v>77.36</v>
          </cell>
        </row>
        <row r="3374">
          <cell r="A3374">
            <v>89576</v>
          </cell>
          <cell r="B3374" t="str">
            <v>TUBO PVC, SÉRIE R, ÁGUA PLUVIAL, DN 75 MM, FORNECIDO E INSTALADO EM CONDUTORES VERTICAIS DE ÁGUAS PLUVIAIS. AF_12/2014</v>
          </cell>
          <cell r="C3374" t="str">
            <v>M</v>
          </cell>
          <cell r="D3374">
            <v>31.89</v>
          </cell>
        </row>
        <row r="3375">
          <cell r="A3375">
            <v>89578</v>
          </cell>
          <cell r="B3375" t="str">
            <v>TUBO PVC, SÉRIE R, ÁGUA PLUVIAL, DN 100 MM, FORNECIDO E INSTALADO EM CONDUTORES VERTICAIS DE ÁGUAS PLUVIAIS. AF_12/2014</v>
          </cell>
          <cell r="C3375" t="str">
            <v>M</v>
          </cell>
          <cell r="D3375">
            <v>55.19</v>
          </cell>
        </row>
        <row r="3376">
          <cell r="A3376">
            <v>89580</v>
          </cell>
          <cell r="B3376" t="str">
            <v>TUBO PVC, SÉRIE R, ÁGUA PLUVIAL, DN 150 MM, FORNECIDO E INSTALADO EM CONDUTORES VERTICAIS DE ÁGUAS PLUVIAIS. AF_12/2014</v>
          </cell>
          <cell r="C3376" t="str">
            <v>M</v>
          </cell>
          <cell r="D3376">
            <v>109.53</v>
          </cell>
        </row>
        <row r="3377">
          <cell r="A3377">
            <v>89633</v>
          </cell>
          <cell r="B3377" t="str">
            <v>TUBO, CPVC, SOLDÁVEL, DN 15MM, INSTALADO EM RAMAL OU SUB-RAMAL DE ÁGUA - FORNECIMENTO E INSTALAÇÃO. AF_12/2014</v>
          </cell>
          <cell r="C3377" t="str">
            <v>M</v>
          </cell>
          <cell r="D3377">
            <v>23.59</v>
          </cell>
        </row>
        <row r="3378">
          <cell r="A3378">
            <v>89634</v>
          </cell>
          <cell r="B3378" t="str">
            <v>TUBO, CPVC, SOLDÁVEL, DN 22MM, INSTALADO EM RAMAL OU SUB-RAMAL DE ÁGUA - FORNECIMENTO E INSTALAÇÃO. AF_12/2014</v>
          </cell>
          <cell r="C3378" t="str">
            <v>M</v>
          </cell>
          <cell r="D3378">
            <v>35.700000000000003</v>
          </cell>
        </row>
        <row r="3379">
          <cell r="A3379">
            <v>89635</v>
          </cell>
          <cell r="B3379" t="str">
            <v>TUBO, CPVC, SOLDÁVEL, DN 28MM, INSTALADO EM RAMAL OU SUB-RAMAL DE ÁGUA - FORNECIMENTO E INSTALAÇÃO. AF_12/2014</v>
          </cell>
          <cell r="C3379" t="str">
            <v>M</v>
          </cell>
          <cell r="D3379">
            <v>50.82</v>
          </cell>
        </row>
        <row r="3380">
          <cell r="A3380">
            <v>89636</v>
          </cell>
          <cell r="B3380" t="str">
            <v>TUBO, CPVC, SOLDÁVEL, DN 35MM, INSTALADO EM RAMAL OU SUB-RAMAL DE ÁGUA  FORNECIMENTO E INSTALAÇÃO. AF_12/2014</v>
          </cell>
          <cell r="C3380" t="str">
            <v>M</v>
          </cell>
          <cell r="D3380">
            <v>61.85</v>
          </cell>
        </row>
        <row r="3381">
          <cell r="A3381">
            <v>89711</v>
          </cell>
          <cell r="B3381" t="str">
            <v>TUBO PVC, SERIE NORMAL, ESGOTO PREDIAL, DN 40 MM, FORNECIDO E INSTALADO EM RAMAL DE DESCARGA OU RAMAL DE ESGOTO SANITÁRIO. AF_12/2014</v>
          </cell>
          <cell r="C3381" t="str">
            <v>M</v>
          </cell>
          <cell r="D3381">
            <v>20.98</v>
          </cell>
        </row>
        <row r="3382">
          <cell r="A3382">
            <v>89712</v>
          </cell>
          <cell r="B3382" t="str">
            <v>TUBO PVC, SERIE NORMAL, ESGOTO PREDIAL, DN 50 MM, FORNECIDO E INSTALADO EM RAMAL DE DESCARGA OU RAMAL DE ESGOTO SANITÁRIO. AF_12/2014</v>
          </cell>
          <cell r="C3382" t="str">
            <v>M</v>
          </cell>
          <cell r="D3382">
            <v>31.58</v>
          </cell>
        </row>
        <row r="3383">
          <cell r="A3383">
            <v>89713</v>
          </cell>
          <cell r="B3383" t="str">
            <v>TUBO PVC, SERIE NORMAL, ESGOTO PREDIAL, DN 75 MM, FORNECIDO E INSTALADO EM RAMAL DE DESCARGA OU RAMAL DE ESGOTO SANITÁRIO. AF_12/2014</v>
          </cell>
          <cell r="C3383" t="str">
            <v>M</v>
          </cell>
          <cell r="D3383">
            <v>47.77</v>
          </cell>
        </row>
        <row r="3384">
          <cell r="A3384">
            <v>89714</v>
          </cell>
          <cell r="B3384" t="str">
            <v>TUBO PVC, SERIE NORMAL, ESGOTO PREDIAL, DN 100 MM, FORNECIDO E INSTALADO EM RAMAL DE DESCARGA OU RAMAL DE ESGOTO SANITÁRIO. AF_12/2014</v>
          </cell>
          <cell r="C3384" t="str">
            <v>M</v>
          </cell>
          <cell r="D3384">
            <v>60.51</v>
          </cell>
        </row>
        <row r="3385">
          <cell r="A3385">
            <v>89716</v>
          </cell>
          <cell r="B3385" t="str">
            <v>TUBO, CPVC, SOLDÁVEL, DN 22MM, INSTALADO EM RAMAL DE DISTRIBUIÇÃO DE ÁGUA - FORNECIMENTO E INSTALAÇÃO. AF_12/2014</v>
          </cell>
          <cell r="C3385" t="str">
            <v>M</v>
          </cell>
          <cell r="D3385">
            <v>25.09</v>
          </cell>
        </row>
        <row r="3386">
          <cell r="A3386">
            <v>89717</v>
          </cell>
          <cell r="B3386" t="str">
            <v>TUBO, CPVC, SOLDÁVEL, DN 28MM, INSTALADO EM RAMAL DE DISTRIBUIÇÃO DE ÁGUA - FORNECIMENTO E INSTALAÇÃO. AF_12/2014</v>
          </cell>
          <cell r="C3386" t="str">
            <v>M</v>
          </cell>
          <cell r="D3386">
            <v>38.32</v>
          </cell>
        </row>
        <row r="3387">
          <cell r="A3387">
            <v>89770</v>
          </cell>
          <cell r="B3387" t="str">
            <v>TUBO, CPVC, SOLDÁVEL, DN 35MM, INSTALADO EM PRUMADA DE ÁGUA  FORNECIMENTO E INSTALAÇÃO. AF_12/2014</v>
          </cell>
          <cell r="C3387" t="str">
            <v>M</v>
          </cell>
          <cell r="D3387">
            <v>41.61</v>
          </cell>
        </row>
        <row r="3388">
          <cell r="A3388">
            <v>89771</v>
          </cell>
          <cell r="B3388" t="str">
            <v>TUBO, CPVC, SOLDÁVEL, DN 42MM, INSTALADO EM PRUMADA DE ÁGUA  FORNECIMENTO E INSTALAÇÃO. AF_12/2014</v>
          </cell>
          <cell r="C3388" t="str">
            <v>M</v>
          </cell>
          <cell r="D3388">
            <v>56.86</v>
          </cell>
        </row>
        <row r="3389">
          <cell r="A3389">
            <v>89773</v>
          </cell>
          <cell r="B3389" t="str">
            <v>TUBO, CPVC, SOLDÁVEL, DN 73MM, INSTALADO EM PRUMADA DE ÁGUA  FORNECIMENTO E INSTALAÇÃO. AF_12/2014</v>
          </cell>
          <cell r="C3389" t="str">
            <v>M</v>
          </cell>
          <cell r="D3389">
            <v>132.35</v>
          </cell>
        </row>
        <row r="3390">
          <cell r="A3390">
            <v>89775</v>
          </cell>
          <cell r="B3390" t="str">
            <v>TUBO, CPVC, SOLDÁVEL, DN 89MM, INSTALADO EM PRUMADA DE ÁGUA  FORNECIMENTO E INSTALAÇÃO. AF_12/2014</v>
          </cell>
          <cell r="C3390" t="str">
            <v>M</v>
          </cell>
          <cell r="D3390">
            <v>209.02</v>
          </cell>
        </row>
        <row r="3391">
          <cell r="A3391">
            <v>89798</v>
          </cell>
          <cell r="B3391" t="str">
            <v>TUBO PVC, SERIE NORMAL, ESGOTO PREDIAL, DN 50 MM, FORNECIDO E INSTALADO EM PRUMADA DE ESGOTO SANITÁRIO OU VENTILAÇÃO. AF_12/2014</v>
          </cell>
          <cell r="C3391" t="str">
            <v>M</v>
          </cell>
          <cell r="D3391">
            <v>15.22</v>
          </cell>
        </row>
        <row r="3392">
          <cell r="A3392">
            <v>89799</v>
          </cell>
          <cell r="B3392" t="str">
            <v>TUBO PVC, SERIE NORMAL, ESGOTO PREDIAL, DN 75 MM, FORNECIDO E INSTALADO EM PRUMADA DE ESGOTO SANITÁRIO OU VENTILAÇÃO. AF_12/2014</v>
          </cell>
          <cell r="C3392" t="str">
            <v>M</v>
          </cell>
          <cell r="D3392">
            <v>24.27</v>
          </cell>
        </row>
        <row r="3393">
          <cell r="A3393">
            <v>89800</v>
          </cell>
          <cell r="B3393" t="str">
            <v>TUBO PVC, SERIE NORMAL, ESGOTO PREDIAL, DN 100 MM, FORNECIDO E INSTALADO EM PRUMADA DE ESGOTO SANITÁRIO OU VENTILAÇÃO. AF_12/2014</v>
          </cell>
          <cell r="C3393" t="str">
            <v>M</v>
          </cell>
          <cell r="D3393">
            <v>29.57</v>
          </cell>
        </row>
        <row r="3394">
          <cell r="A3394">
            <v>89848</v>
          </cell>
          <cell r="B3394" t="str">
            <v>TUBO PVC, SERIE NORMAL, ESGOTO PREDIAL, DN 100 MM, FORNECIDO E INSTALADO EM SUBCOLETOR AÉREO DE ESGOTO SANITÁRIO. AF_12/2014</v>
          </cell>
          <cell r="C3394" t="str">
            <v>M</v>
          </cell>
          <cell r="D3394">
            <v>34.979999999999997</v>
          </cell>
        </row>
        <row r="3395">
          <cell r="A3395">
            <v>89849</v>
          </cell>
          <cell r="B3395" t="str">
            <v>TUBO PVC, SERIE NORMAL, ESGOTO PREDIAL, DN 150 MM, FORNECIDO E INSTALADO EM SUBCOLETOR AÉREO DE ESGOTO SANITÁRIO. AF_12/2014</v>
          </cell>
          <cell r="C3395" t="str">
            <v>M</v>
          </cell>
          <cell r="D3395">
            <v>71.61</v>
          </cell>
        </row>
        <row r="3396">
          <cell r="A3396">
            <v>89865</v>
          </cell>
          <cell r="B3396" t="str">
            <v>TUBO, PVC, SOLDÁVEL, DN 25MM, INSTALADO EM DRENO DE AR-CONDICIONADO - FORNECIMENTO E INSTALAÇÃO. AF_12/2014</v>
          </cell>
          <cell r="C3396" t="str">
            <v>M</v>
          </cell>
          <cell r="D3396">
            <v>13.92</v>
          </cell>
        </row>
        <row r="3397">
          <cell r="A3397">
            <v>91784</v>
          </cell>
          <cell r="B3397" t="str">
            <v>(COMPOSIÇÃO REPRESENTATIVA) DO SERVIÇO DE INSTALAÇÃO DE TUBOS DE PVC, SOLDÁVEL, ÁGUA FRIA, DN 20 MM (INSTALADO EM RAMAL, SUB-RAMAL OU RAMAL DE DISTRIBUIÇÃO), INCLUSIVE CONEXÕES, CORTES E FIXAÇÕES, PARA PRÉDIOS. AF_10/2015</v>
          </cell>
          <cell r="C3397" t="str">
            <v>M</v>
          </cell>
          <cell r="D3397">
            <v>44.22</v>
          </cell>
        </row>
        <row r="3398">
          <cell r="A3398">
            <v>91785</v>
          </cell>
          <cell r="B3398" t="str">
            <v>(COMPOSIÇÃO REPRESENTATIVA) DO SERVIÇO DE INSTALAÇÃO DE TUBOS DE PVC, SOLDÁVEL, ÁGUA FRIA, DN 25 MM (INSTALADO EM RAMAL, SUB-RAMAL, RAMAL DE DISTRIBUIÇÃO OU PRUMADA), INCLUSIVE CONEXÕES, CORTES E FIXAÇÕES, PARA PRÉDIOS. AF_10/2015</v>
          </cell>
          <cell r="C3398" t="str">
            <v>M</v>
          </cell>
          <cell r="D3398">
            <v>43.97</v>
          </cell>
        </row>
        <row r="3399">
          <cell r="A3399">
            <v>91786</v>
          </cell>
          <cell r="B3399" t="str">
            <v>(COMPOSIÇÃO REPRESENTATIVA) DO SERVIÇO DE INSTALAÇÃO TUBOS DE PVC, SOLDÁVEL, ÁGUA FRIA, DN 32 MM (INSTALADO EM RAMAL, SUB-RAMAL, RAMAL DE DISTRIBUIÇÃO OU PRUMADA), INCLUSIVE CONEXÕES, CORTES E FIXAÇÕES, PARA PRÉDIOS. AF_10/2015</v>
          </cell>
          <cell r="C3399" t="str">
            <v>M</v>
          </cell>
          <cell r="D3399">
            <v>32.270000000000003</v>
          </cell>
        </row>
        <row r="3400">
          <cell r="A3400">
            <v>91787</v>
          </cell>
          <cell r="B3400" t="str">
            <v>(COMPOSIÇÃO REPRESENTATIVA) DO SERVIÇO DE INSTALAÇÃO DE TUBOS DE PVC, SOLDÁVEL, ÁGUA FRIA, DN 40 MM (INSTALADO EM PRUMADA), INCLUSIVE CONEXÕES, CORTES E FIXAÇÕES, PARA PRÉDIOS. AF_10/2015</v>
          </cell>
          <cell r="C3400" t="str">
            <v>M</v>
          </cell>
          <cell r="D3400">
            <v>37.99</v>
          </cell>
        </row>
        <row r="3401">
          <cell r="A3401">
            <v>91788</v>
          </cell>
          <cell r="B3401" t="str">
            <v>(COMPOSIÇÃO REPRESENTATIVA) DO SERVIÇO DE INSTALAÇÃO DE TUBOS DE PVC, SOLDÁVEL, ÁGUA FRIA, DN 50 MM (INSTALADO EM PRUMADA), INCLUSIVE CONEXÕES, CORTES E FIXAÇÕES, PARA PRÉDIOS. AF_10/2015</v>
          </cell>
          <cell r="C3401" t="str">
            <v>M</v>
          </cell>
          <cell r="D3401">
            <v>47.97</v>
          </cell>
        </row>
        <row r="3402">
          <cell r="A3402">
            <v>91789</v>
          </cell>
          <cell r="B3402" t="str">
            <v>(COMPOSIÇÃO REPRESENTATIVA) DO SERVIÇO DE INSTALAÇÃO DE TUBOS DE PVC, SÉRIE R, ÁGUA PLUVIAL, DN 75 MM (INSTALADO EM RAMAL DE ENCAMINHAMENTO, OU CONDUTORES VERTICAIS), INCLUSIVE CONEXÕES, CORTE E FIXAÇÕES, PARA PRÉDIOS. AF_10/2015</v>
          </cell>
          <cell r="C3402" t="str">
            <v>M</v>
          </cell>
          <cell r="D3402">
            <v>55.02</v>
          </cell>
        </row>
        <row r="3403">
          <cell r="A3403">
            <v>91790</v>
          </cell>
          <cell r="B3403" t="str">
            <v>(COMPOSIÇÃO REPRESENTATIVA) DO SERVIÇO DE INSTALAÇÃO DE TUBOS DE PVC, SÉRIE R, ÁGUA PLUVIAL, DN 100 MM (INSTALADO EM RAMAL DE ENCAMINHAMENTO, OU CONDUTORES VERTICAIS), INCLUSIVE CONEXÕES, CORTES E FIXAÇÕES, PARA PRÉDIOS. AF_10/2015</v>
          </cell>
          <cell r="C3403" t="str">
            <v>M</v>
          </cell>
          <cell r="D3403">
            <v>82.93</v>
          </cell>
        </row>
        <row r="3404">
          <cell r="A3404">
            <v>91791</v>
          </cell>
          <cell r="B3404" t="str">
            <v>(COMPOSIÇÃO REPRESENTATIVA) DO SERVIÇO DE INSTALAÇÃO DE TUBOS DE PVC, SÉRIE R, ÁGUA PLUVIAL, DN 150 MM (INSTALADO EM CONDUTORES VERTICAIS), INCLUSIVE CONEXÕES, CORTES E FIXAÇÕES, PARA PRÉDIOS. AF_10/2015</v>
          </cell>
          <cell r="C3404" t="str">
            <v>M</v>
          </cell>
          <cell r="D3404">
            <v>115.97</v>
          </cell>
        </row>
        <row r="3405">
          <cell r="A3405">
            <v>91792</v>
          </cell>
          <cell r="B3405" t="str">
            <v>(COMPOSIÇÃO REPRESENTATIVA) DO SERVIÇO DE INSTALAÇÃO DE TUBO DE PVC, SÉRIE NORMAL, ESGOTO PREDIAL, DN 40 MM (INSTALADO EM RAMAL DE DESCARGA OU RAMAL DE ESGOTO SANITÁRIO), INCLUSIVE CONEXÕES, CORTES E FIXAÇÕES, PARA PRÉDIOS. AF_10/2015</v>
          </cell>
          <cell r="C3405" t="str">
            <v>M</v>
          </cell>
          <cell r="D3405">
            <v>59.94</v>
          </cell>
        </row>
        <row r="3406">
          <cell r="A3406">
            <v>91793</v>
          </cell>
          <cell r="B3406" t="str">
            <v>(COMPOSIÇÃO REPRESENTATIVA) DO SERVIÇO DE INSTALAÇÃO DE TUBO DE PVC, SÉRIE NORMAL, ESGOTO PREDIAL, DN 50 MM (INSTALADO EM RAMAL DE DESCARGA OU RAMAL DE ESGOTO SANITÁRIO), INCLUSIVE CONEXÕES, CORTES E FIXAÇÕES PARA, PRÉDIOS. AF_10/2015</v>
          </cell>
          <cell r="C3406" t="str">
            <v>M</v>
          </cell>
          <cell r="D3406">
            <v>91.21</v>
          </cell>
        </row>
        <row r="3407">
          <cell r="A3407">
            <v>91794</v>
          </cell>
          <cell r="B3407" t="str">
            <v>(COMPOSIÇÃO REPRESENTATIVA) DO SERVIÇO DE INST. TUBO PVC, SÉRIE N, ESGOTO PREDIAL, DN 75 MM, (INST. EM RAMAL DE DESCARGA, RAMAL DE ESG. SANITÁRIO, PRUMADA DE ESG. SANITÁRIO OU VENTILAÇÃO), INCL. CONEXÕES, CORTES E FIXAÇÕES, P/ PRÉDIOS. AF_10/2015</v>
          </cell>
          <cell r="C3407" t="str">
            <v>M</v>
          </cell>
          <cell r="D3407">
            <v>46.31</v>
          </cell>
        </row>
        <row r="3408">
          <cell r="A3408">
            <v>91795</v>
          </cell>
          <cell r="B3408" t="str">
            <v>(COMPOSIÇÃO REPRESENTATIVA) DO SERVIÇO DE INST. TUBO PVC, SÉRIE N, ESGOTO PREDIAL, 100 MM (INST. RAMAL DESCARGA, RAMAL DE ESG. SANIT., PRUMADA ESG. SANIT., VENTILAÇÃO OU SUB-COLETOR AÉREO), INCL. CONEXÕES E CORTES, FIXAÇÕES, P/ PRÉDIOS. AF_10/2015</v>
          </cell>
          <cell r="C3408" t="str">
            <v>M</v>
          </cell>
          <cell r="D3408">
            <v>76.09</v>
          </cell>
        </row>
        <row r="3409">
          <cell r="A3409">
            <v>91796</v>
          </cell>
          <cell r="B3409" t="str">
            <v>(COMPOSIÇÃO REPRESENTATIVA) DO SERVIÇO DE INSTALAÇÃO DE TUBO DE PVC, SÉRIE NORMAL, ESGOTO PREDIAL, DN 150 MM (INSTALADO EM SUB-COLETOR AÉREO), INCLUSIVE CONEXÕES, CORTES E FIXAÇÕES, PARA PRÉDIOS. AF_10/2015</v>
          </cell>
          <cell r="C3409" t="str">
            <v>M</v>
          </cell>
          <cell r="D3409">
            <v>85.82</v>
          </cell>
        </row>
        <row r="3410">
          <cell r="A3410">
            <v>92275</v>
          </cell>
          <cell r="B3410" t="str">
            <v>TUBO EM COBRE RÍGIDO, DN 22 MM, CLASSE E, SEM ISOLAMENTO, INSTALADO EM PRUMADA  FORNECIMENTO E INSTALAÇÃO. AF_12/2015</v>
          </cell>
          <cell r="C3410" t="str">
            <v>M</v>
          </cell>
          <cell r="D3410">
            <v>64.14</v>
          </cell>
        </row>
        <row r="3411">
          <cell r="A3411">
            <v>92276</v>
          </cell>
          <cell r="B3411" t="str">
            <v>TUBO EM COBRE RÍGIDO, DN 28 MM, CLASSE E, SEM ISOLAMENTO, INSTALADO EM PRUMADA  FORNECIMENTO E INSTALAÇÃO. AF_12/2015</v>
          </cell>
          <cell r="C3411" t="str">
            <v>M</v>
          </cell>
          <cell r="D3411">
            <v>81.239999999999995</v>
          </cell>
        </row>
        <row r="3412">
          <cell r="A3412">
            <v>92277</v>
          </cell>
          <cell r="B3412" t="str">
            <v>TUBO EM COBRE RÍGIDO, DN 35 MM, CLASSE E, SEM ISOLAMENTO, INSTALADO EM PRUMADA  FORNECIMENTO E INSTALAÇÃO. AF_12/2015</v>
          </cell>
          <cell r="C3412" t="str">
            <v>M</v>
          </cell>
          <cell r="D3412">
            <v>117.3</v>
          </cell>
        </row>
        <row r="3413">
          <cell r="A3413">
            <v>92278</v>
          </cell>
          <cell r="B3413" t="str">
            <v>TUBO EM COBRE RÍGIDO, DN 42 MM, CLASSE E, SEM ISOLAMENTO, INSTALADO EM PRUMADA  FORNECIMENTO E INSTALAÇÃO. AF_12/2015</v>
          </cell>
          <cell r="C3413" t="str">
            <v>M</v>
          </cell>
          <cell r="D3413">
            <v>157.82</v>
          </cell>
        </row>
        <row r="3414">
          <cell r="A3414">
            <v>92279</v>
          </cell>
          <cell r="B3414" t="str">
            <v>TUBO EM COBRE RÍGIDO, DN 54 MM, CLASSE E, SEM ISOLAMENTO, INSTALADO EM PRUMADA  FORNECIMENTO E INSTALAÇÃO. AF_12/2015</v>
          </cell>
          <cell r="C3414" t="str">
            <v>M</v>
          </cell>
          <cell r="D3414">
            <v>228.14</v>
          </cell>
        </row>
        <row r="3415">
          <cell r="A3415">
            <v>92280</v>
          </cell>
          <cell r="B3415" t="str">
            <v>TUBO EM COBRE RÍGIDO, DN 66 MM, CLASSE E, SEM ISOLAMENTO, INSTALADO EM PRUMADA  FORNECIMENTO E INSTALAÇÃO. AF_12/2015</v>
          </cell>
          <cell r="C3415" t="str">
            <v>M</v>
          </cell>
          <cell r="D3415">
            <v>320.44</v>
          </cell>
        </row>
        <row r="3416">
          <cell r="A3416">
            <v>92281</v>
          </cell>
          <cell r="B3416" t="str">
            <v>TUBO EM COBRE RÍGIDO, DN 22 MM, CLASSE E, COM ISOLAMENTO, INSTALADO EM PRUMADA  FORNECIMENTO E INSTALAÇÃO. AF_12/2015</v>
          </cell>
          <cell r="C3416" t="str">
            <v>M</v>
          </cell>
          <cell r="D3416">
            <v>157.66</v>
          </cell>
        </row>
        <row r="3417">
          <cell r="A3417">
            <v>92282</v>
          </cell>
          <cell r="B3417" t="str">
            <v>TUBO EM COBRE RÍGIDO, DN 28 MM, CLASSE E, COM ISOLAMENTO, INSTALADO EM PRUMADA  FORNECIMENTO E INSTALAÇÃO. AF_12/2015</v>
          </cell>
          <cell r="C3417" t="str">
            <v>M</v>
          </cell>
          <cell r="D3417">
            <v>178.54</v>
          </cell>
        </row>
        <row r="3418">
          <cell r="A3418">
            <v>92283</v>
          </cell>
          <cell r="B3418" t="str">
            <v>TUBO EM COBRE RÍGIDO, DN 35 MM, CLASSE E, COM ISOLAMENTO, INSTALADO EM PRUMADA  FORNECIMENTO E INSTALAÇÃO. AF_12/2015</v>
          </cell>
          <cell r="C3418" t="str">
            <v>M</v>
          </cell>
          <cell r="D3418">
            <v>240.33</v>
          </cell>
        </row>
        <row r="3419">
          <cell r="A3419">
            <v>92284</v>
          </cell>
          <cell r="B3419" t="str">
            <v>TUBO EM COBRE RÍGIDO, DN 42 MM, CLASSE E, COM ISOLAMENTO, INSTALADO EM PRUMADA  FORNECIMENTO E INSTALAÇÃO. AF_12/2015</v>
          </cell>
          <cell r="C3419" t="str">
            <v>M</v>
          </cell>
          <cell r="D3419">
            <v>298.14</v>
          </cell>
        </row>
        <row r="3420">
          <cell r="A3420">
            <v>92285</v>
          </cell>
          <cell r="B3420" t="str">
            <v>TUBO EM COBRE RÍGIDO, DN 54 MM, CLASSE E, COM ISOLAMENTO, INSTALADO EM PRUMADA  FORNECIMENTO E INSTALAÇÃO. AF_12/2015</v>
          </cell>
          <cell r="C3420" t="str">
            <v>M</v>
          </cell>
          <cell r="D3420">
            <v>395.83</v>
          </cell>
        </row>
        <row r="3421">
          <cell r="A3421">
            <v>92286</v>
          </cell>
          <cell r="B3421" t="str">
            <v>TUBO EM COBRE RÍGIDO, DN 66 MM, CLASSE E, COM ISOLAMENTO, INSTALADO EM PRUMADA  FORNECIMENTO E INSTALAÇÃO. AF_12/2015</v>
          </cell>
          <cell r="C3421" t="str">
            <v>M</v>
          </cell>
          <cell r="D3421">
            <v>490.5</v>
          </cell>
        </row>
        <row r="3422">
          <cell r="A3422">
            <v>92305</v>
          </cell>
          <cell r="B3422" t="str">
            <v>TUBO EM COBRE RÍGIDO, DN 15 MM, CLASSE E, SEM ISOLAMENTO, INSTALADO EM RAMAL DE DISTRIBUIÇÃO  FORNECIMENTO E INSTALAÇÃO. AF_12/2015</v>
          </cell>
          <cell r="C3422" t="str">
            <v>M</v>
          </cell>
          <cell r="D3422">
            <v>41.67</v>
          </cell>
        </row>
        <row r="3423">
          <cell r="A3423">
            <v>92306</v>
          </cell>
          <cell r="B3423" t="str">
            <v>TUBO EM COBRE RÍGIDO, DN 22 MM, CLASSE E, SEM ISOLAMENTO, INSTALADO EM RAMAL DE DISTRIBUIÇÃO  FORNECIMENTO E INSTALAÇÃO. AF_12/2015</v>
          </cell>
          <cell r="C3423" t="str">
            <v>M</v>
          </cell>
          <cell r="D3423">
            <v>68.5</v>
          </cell>
        </row>
        <row r="3424">
          <cell r="A3424">
            <v>92307</v>
          </cell>
          <cell r="B3424" t="str">
            <v>TUBO EM COBRE RÍGIDO, DN 28 MM, CLASSE E, SEM ISOLAMENTO, INSTALADO EM RAMAL DE DISTRIBUIÇÃO  FORNECIMENTO E INSTALAÇÃO. AF_12/2015</v>
          </cell>
          <cell r="C3424" t="str">
            <v>M</v>
          </cell>
          <cell r="D3424">
            <v>85.92</v>
          </cell>
        </row>
        <row r="3425">
          <cell r="A3425">
            <v>92308</v>
          </cell>
          <cell r="B3425" t="str">
            <v>TUBO EM COBRE RÍGIDO, DN 15 MM, CLASSE E, COM ISOLAMENTO, INSTALADO EM RAMAL DE DISTRIBUIÇÃO  FORNECIMENTO E INSTALAÇÃO. AF_12/2015</v>
          </cell>
          <cell r="C3425" t="str">
            <v>M</v>
          </cell>
          <cell r="D3425">
            <v>63.55</v>
          </cell>
        </row>
        <row r="3426">
          <cell r="A3426">
            <v>92309</v>
          </cell>
          <cell r="B3426" t="str">
            <v>TUBO EM COBRE RÍGIDO, DN 22 MM, CLASSE E, COM ISOLAMENTO, INSTALADO EM RAMAL DE DISTRIBUIÇÃO  FORNECIMENTO E INSTALAÇÃO. AF_12/2015</v>
          </cell>
          <cell r="C3426" t="str">
            <v>M</v>
          </cell>
          <cell r="D3426">
            <v>164.23</v>
          </cell>
        </row>
        <row r="3427">
          <cell r="A3427">
            <v>92310</v>
          </cell>
          <cell r="B3427" t="str">
            <v>TUBO EM COBRE RÍGIDO, DN 28 MM, CLASSE E, COM ISOLAMENTO, INSTALADO EM RAMAL DE DISTRIBUIÇÃO  FORNECIMENTO E INSTALAÇÃO. AF_12/2015</v>
          </cell>
          <cell r="C3427" t="str">
            <v>M</v>
          </cell>
          <cell r="D3427">
            <v>185.47</v>
          </cell>
        </row>
        <row r="3428">
          <cell r="A3428">
            <v>92320</v>
          </cell>
          <cell r="B3428" t="str">
            <v>TUBO EM COBRE RÍGIDO, DN 15 MM, CLASSE E, SEM ISOLAMENTO, INSTALADO EM RAMAL E SUB-RAMAL  FORNECIMENTO E INSTALAÇÃO. AF_12/2015</v>
          </cell>
          <cell r="C3428" t="str">
            <v>M</v>
          </cell>
          <cell r="D3428">
            <v>51.26</v>
          </cell>
        </row>
        <row r="3429">
          <cell r="A3429">
            <v>92321</v>
          </cell>
          <cell r="B3429" t="str">
            <v>TUBO EM COBRE RÍGIDO, DN 22 MM, CLASSE E, SEM ISOLAMENTO, INSTALADO EM RAMAL E SUB-RAMAL  FORNECIMENTO E INSTALAÇÃO. AF_12/2015</v>
          </cell>
          <cell r="C3429" t="str">
            <v>M</v>
          </cell>
          <cell r="D3429">
            <v>84.97</v>
          </cell>
        </row>
        <row r="3430">
          <cell r="A3430">
            <v>92322</v>
          </cell>
          <cell r="B3430" t="str">
            <v>TUBO EM COBRE RÍGIDO, DN 28 MM, CLASSE E, SEM ISOLAMENTO, INSTALADO EM RAMAL E SUB-RAMAL  FORNECIMENTO E INSTALAÇÃO. AF_12/2015</v>
          </cell>
          <cell r="C3430" t="str">
            <v>M</v>
          </cell>
          <cell r="D3430">
            <v>108.36</v>
          </cell>
        </row>
        <row r="3431">
          <cell r="A3431">
            <v>92323</v>
          </cell>
          <cell r="B3431" t="str">
            <v>TUBO EM COBRE RÍGIDO, DN 15 MM, CLASSE E, COM ISOLAMENTO, INSTALADO EM RAMAL E SUB-RAMAL  FORNECIMENTO E INSTALAÇÃO. AF_12/2015</v>
          </cell>
          <cell r="C3431" t="str">
            <v>M</v>
          </cell>
          <cell r="D3431">
            <v>70.84</v>
          </cell>
        </row>
        <row r="3432">
          <cell r="A3432">
            <v>92324</v>
          </cell>
          <cell r="B3432" t="str">
            <v>TUBO EM COBRE RÍGIDO, DN 22 MM, CLASSE E, COM ISOLAMENTO, INSTALADO EM RAMAL E SUB-RAMAL  FORNECIMENTO E INSTALAÇÃO. AF_12/2015</v>
          </cell>
          <cell r="C3432" t="str">
            <v>M</v>
          </cell>
          <cell r="D3432">
            <v>178.4</v>
          </cell>
        </row>
        <row r="3433">
          <cell r="A3433">
            <v>92325</v>
          </cell>
          <cell r="B3433" t="str">
            <v>TUBO EM COBRE RÍGIDO, DN 28 MM, CLASSE E, COM ISOLAMENTO, INSTALADO EM RAMAL E SUB-RAMAL  FORNECIMENTO E INSTALAÇÃO. AF_12/2015</v>
          </cell>
          <cell r="C3433" t="str">
            <v>M</v>
          </cell>
          <cell r="D3433">
            <v>205.58</v>
          </cell>
        </row>
        <row r="3434">
          <cell r="A3434">
            <v>92335</v>
          </cell>
          <cell r="B3434" t="str">
            <v>TUBO DE AÇO GALVANIZADO COM COSTURA, CLASSE MÉDIA, CONEXÃO RANHURADA, DN 50 (2"), INSTALADO EM PRUMADAS - FORNECIMENTO E INSTALAÇÃO. AF_10/2020</v>
          </cell>
          <cell r="C3434" t="str">
            <v>M</v>
          </cell>
          <cell r="D3434">
            <v>111.66</v>
          </cell>
        </row>
        <row r="3435">
          <cell r="A3435">
            <v>92336</v>
          </cell>
          <cell r="B3435" t="str">
            <v>TUBO DE AÇO GALVANIZADO COM COSTURA, CLASSE MÉDIA, CONEXÃO RANHURADA, DN 65 (2 1/2"), INSTALADO EM PRUMADAS - FORNECIMENTO E INSTALAÇÃO. AF_10/2020</v>
          </cell>
          <cell r="C3435" t="str">
            <v>M</v>
          </cell>
          <cell r="D3435">
            <v>137.53</v>
          </cell>
        </row>
        <row r="3436">
          <cell r="A3436">
            <v>92337</v>
          </cell>
          <cell r="B3436" t="str">
            <v>TUBO DE AÇO GALVANIZADO COM COSTURA, CLASSE MÉDIA, CONEXÃO RANHURADA, DN 80 (3"), INSTALADO EM PRUMADAS - FORNECIMENTO E INSTALAÇÃO. AF_10/2020</v>
          </cell>
          <cell r="C3436" t="str">
            <v>M</v>
          </cell>
          <cell r="D3436">
            <v>182.11</v>
          </cell>
        </row>
        <row r="3437">
          <cell r="A3437">
            <v>92338</v>
          </cell>
          <cell r="B3437" t="str">
            <v>TUBO DE AÇO PRETO SEM COSTURA, CONEXÃO SOLDADA, DN 50 (2"), INSTALADO EM PRUMADAS - FORNECIMENTO E INSTALAÇÃO. AF_10/2020</v>
          </cell>
          <cell r="C3437" t="str">
            <v>M</v>
          </cell>
          <cell r="D3437">
            <v>125.01</v>
          </cell>
        </row>
        <row r="3438">
          <cell r="A3438">
            <v>92339</v>
          </cell>
          <cell r="B3438" t="str">
            <v>TUBO DE AÇO PRETO SEM COSTURA, CONEXÃO SOLDADA, DN 65 (2 1/2"), INSTALADO EM PRUMADAS - FORNECIMENTO E INSTALAÇÃO. AF_10/2020</v>
          </cell>
          <cell r="C3438" t="str">
            <v>M</v>
          </cell>
          <cell r="D3438">
            <v>188.56</v>
          </cell>
        </row>
        <row r="3439">
          <cell r="A3439">
            <v>92341</v>
          </cell>
          <cell r="B3439" t="str">
            <v>TUBO DE AÇO GALVANIZADO COM COSTURA, CLASSE MÉDIA, DN 50 (2"), CONEXÃO ROSQUEADA, INSTALADO EM PRUMADAS - FORNECIMENTO E INSTALAÇÃO. AF_10/2020</v>
          </cell>
          <cell r="C3439" t="str">
            <v>M</v>
          </cell>
          <cell r="D3439">
            <v>121.22</v>
          </cell>
        </row>
        <row r="3440">
          <cell r="A3440">
            <v>92342</v>
          </cell>
          <cell r="B3440" t="str">
            <v>TUBO DE AÇO GALVANIZADO COM COSTURA, CLASSE MÉDIA, DN 65 (2 1/2"), CONEXÃO ROSQUEADA, INSTALADO EM PRUMADAS - FORNECIMENTO E INSTALAÇÃO. AF_10/2020</v>
          </cell>
          <cell r="C3440" t="str">
            <v>M</v>
          </cell>
          <cell r="D3440">
            <v>147.15</v>
          </cell>
        </row>
        <row r="3441">
          <cell r="A3441">
            <v>92343</v>
          </cell>
          <cell r="B3441" t="str">
            <v>TUBO DE AÇO GALVANIZADO COM COSTURA, CLASSE MÉDIA, DN 80 (3"), CONEXÃO ROSQUEADA, INSTALADO EM PRUMADAS - FORNECIMENTO E INSTALAÇÃO. AF_10/2020</v>
          </cell>
          <cell r="C3441" t="str">
            <v>M</v>
          </cell>
          <cell r="D3441">
            <v>191.83</v>
          </cell>
        </row>
        <row r="3442">
          <cell r="A3442">
            <v>92359</v>
          </cell>
          <cell r="B3442" t="str">
            <v>TUBO DE AÇO PRETO SEM COSTURA, CONEXÃO SOLDADA, DN 25 (1"), INSTALADO EM REDE DE ALIMENTAÇÃO PARA HIDRANTE - FORNECIMENTO E INSTALAÇÃO. AF_10/2020</v>
          </cell>
          <cell r="C3442" t="str">
            <v>M</v>
          </cell>
          <cell r="D3442">
            <v>58.12</v>
          </cell>
        </row>
        <row r="3443">
          <cell r="A3443">
            <v>92360</v>
          </cell>
          <cell r="B3443" t="str">
            <v>TUBO DE AÇO PRETO SEM COSTURA, CONEXÃO SOLDADA, DN 32 (1 1/4"), INSTALADO EM REDE DE ALIMENTAÇÃO PARA HIDRANTE - FORNECIMENTO E INSTALAÇÃO. AF_10/2020</v>
          </cell>
          <cell r="C3443" t="str">
            <v>M</v>
          </cell>
          <cell r="D3443">
            <v>77.680000000000007</v>
          </cell>
        </row>
        <row r="3444">
          <cell r="A3444">
            <v>92361</v>
          </cell>
          <cell r="B3444" t="str">
            <v>TUBO DE AÇO PRETO SEM COSTURA, CONEXÃO SOLDADA, DN 50 (2"), INSTALADO EM REDE DE ALIMENTAÇÃO PARA HIDRANTE - FORNECIMENTO E INSTALAÇÃO. AF_10/2020</v>
          </cell>
          <cell r="C3444" t="str">
            <v>M</v>
          </cell>
          <cell r="D3444">
            <v>104.92</v>
          </cell>
        </row>
        <row r="3445">
          <cell r="A3445">
            <v>92362</v>
          </cell>
          <cell r="B3445" t="str">
            <v>TUBO DE AÇO PRETO SEM COSTURA, CONEXÃO SOLDADA, DN 65 (2 1/2"), INSTALADO EM REDE DE ALIMENTAÇÃO PARA HIDRANTE - FORNECIMENTO E INSTALAÇÃO. AF_10/2020</v>
          </cell>
          <cell r="C3445" t="str">
            <v>M</v>
          </cell>
          <cell r="D3445">
            <v>167.7</v>
          </cell>
        </row>
        <row r="3446">
          <cell r="A3446">
            <v>92364</v>
          </cell>
          <cell r="B3446" t="str">
            <v>TUBO DE AÇO GALVANIZADO COM COSTURA, CLASSE MÉDIA, DN 32 (1 1/4"), CONEXÃO ROSQUEADA, INSTALADO EM REDE DE ALIMENTAÇÃO PARA HIDRANTE - FORNECIMENTO E INSTALAÇÃO. AF_10/2020</v>
          </cell>
          <cell r="C3446" t="str">
            <v>M</v>
          </cell>
          <cell r="D3446">
            <v>67.52</v>
          </cell>
        </row>
        <row r="3447">
          <cell r="A3447">
            <v>92365</v>
          </cell>
          <cell r="B3447" t="str">
            <v>TUBO DE AÇO GALVANIZADO COM COSTURA, CLASSE MÉDIA, DN 40 (1 1/2"), CONEXÃO ROSQUEADA, INSTALADO EM REDE DE ALIMENTAÇÃO PARA HIDRANTE - FORNECIMENTO E INSTALAÇÃO. AF_10/2020</v>
          </cell>
          <cell r="C3447" t="str">
            <v>M</v>
          </cell>
          <cell r="D3447">
            <v>77.88</v>
          </cell>
        </row>
        <row r="3448">
          <cell r="A3448">
            <v>92366</v>
          </cell>
          <cell r="B3448" t="str">
            <v>TUBO DE AÇO GALVANIZADO COM COSTURA, CLASSE MÉDIA, DN 50 (2"), CONEXÃO ROSQUEADA, INSTALADO EM REDE DE ALIMENTAÇÃO PARA HIDRANTE - FORNECIMENTO E INSTALAÇÃO. AF_10/2020</v>
          </cell>
          <cell r="C3448" t="str">
            <v>M</v>
          </cell>
          <cell r="D3448">
            <v>109.39</v>
          </cell>
        </row>
        <row r="3449">
          <cell r="A3449">
            <v>92367</v>
          </cell>
          <cell r="B3449" t="str">
            <v>TUBO DE AÇO GALVANIZADO COM COSTURA, CLASSE MÉDIA, DN 65 (2 1/2"), CONEXÃO ROSQUEADA, INSTALADO EM REDE DE ALIMENTAÇÃO PARA HIDRANTE - FORNECIMENTO E INSTALAÇÃO. AF_10/2020</v>
          </cell>
          <cell r="C3449" t="str">
            <v>M</v>
          </cell>
          <cell r="D3449">
            <v>134.78</v>
          </cell>
        </row>
        <row r="3450">
          <cell r="A3450">
            <v>92368</v>
          </cell>
          <cell r="B3450" t="str">
            <v>TUBO DE AÇO GALVANIZADO COM COSTURA, CLASSE MÉDIA, DN 80 (3"), CONEXÃO ROSQUEADA, INSTALADO EM REDE DE ALIMENTAÇÃO PARA HIDRANTE - FORNECIMENTO E INSTALAÇÃO. AF_10/2020</v>
          </cell>
          <cell r="C3450" t="str">
            <v>M</v>
          </cell>
          <cell r="D3450">
            <v>178.96</v>
          </cell>
        </row>
        <row r="3451">
          <cell r="A3451">
            <v>92645</v>
          </cell>
          <cell r="B3451" t="str">
            <v>TUBO DE AÇO PRETO SEM COSTURA, CONEXÃO SOLDADA, DN 25 (1"), INSTALADO EM REDE DE ALIMENTAÇÃO PARA SPRINKLER - FORNECIMENTO E INSTALAÇÃO. AF_10/2020</v>
          </cell>
          <cell r="C3451" t="str">
            <v>M</v>
          </cell>
          <cell r="D3451">
            <v>61.73</v>
          </cell>
        </row>
        <row r="3452">
          <cell r="A3452">
            <v>92646</v>
          </cell>
          <cell r="B3452" t="str">
            <v>TUBO DE AÇO PRETO SEM COSTURA, CONEXÃO SOLDADA, DN 32 (1 1/4"), INSTALADO EM REDE DE ALIMENTAÇÃO PARA SPRINKLER - FORNECIMENTO E INSTALAÇÃO. AF_10/2020</v>
          </cell>
          <cell r="C3452" t="str">
            <v>M</v>
          </cell>
          <cell r="D3452">
            <v>81.290000000000006</v>
          </cell>
        </row>
        <row r="3453">
          <cell r="A3453">
            <v>92648</v>
          </cell>
          <cell r="B3453" t="str">
            <v>TUBO DE AÇO PRETO SEM COSTURA, CONEXÃO SOLDADA, DN 40 (1 1/2"), INSTALADO EM REDE DE ALIMENTAÇÃO PARA SPRINKLER - FORNECIMENTO E INSTALAÇÃO. AF_10/2020</v>
          </cell>
          <cell r="C3453" t="str">
            <v>M</v>
          </cell>
          <cell r="D3453">
            <v>89</v>
          </cell>
        </row>
        <row r="3454">
          <cell r="A3454">
            <v>92649</v>
          </cell>
          <cell r="B3454" t="str">
            <v>TUBO DE AÇO PRETO SEM COSTURA, CONEXÃO SOLDADA, DN 50 (2"), INSTALADO EM REDE DE ALIMENTAÇÃO PARA SPRINKLER - FORNECIMENTO E INSTALAÇÃO. AF_10/2020</v>
          </cell>
          <cell r="C3454" t="str">
            <v>M</v>
          </cell>
          <cell r="D3454">
            <v>108.53</v>
          </cell>
        </row>
        <row r="3455">
          <cell r="A3455">
            <v>92650</v>
          </cell>
          <cell r="B3455" t="str">
            <v>TUBO DE AÇO PRETO SEM COSTURA, CONEXÃO SOLDADA, DN 65 (2 1/2"), INSTALADO EM REDE DE ALIMENTAÇÃO PARA SPRINKLER - FORNECIMENTO E INSTALAÇÃO. AF_10/2020</v>
          </cell>
          <cell r="C3455" t="str">
            <v>M</v>
          </cell>
          <cell r="D3455">
            <v>171.3</v>
          </cell>
        </row>
        <row r="3456">
          <cell r="A3456">
            <v>92652</v>
          </cell>
          <cell r="B3456" t="str">
            <v>TUBO DE AÇO GALVANIZADO COM COSTURA, CLASSE MÉDIA, CONEXÃO ROSQUEADA, DN 32 (1 1/4"), INSTALADO EM REDE DE ALIMENTAÇÃO PARA SPRINKLER - FORNECIMENTO E INSTALAÇÃO. AF_10/2020</v>
          </cell>
          <cell r="C3456" t="str">
            <v>M</v>
          </cell>
          <cell r="D3456">
            <v>71.89</v>
          </cell>
        </row>
        <row r="3457">
          <cell r="A3457">
            <v>92653</v>
          </cell>
          <cell r="B3457" t="str">
            <v>TUBO DE AÇO GALVANIZADO COM COSTURA, CLASSE MÉDIA, CONEXÃO ROSQUEADA, DN 40 (1 1/2"), INSTALADO EM REDE DE ALIMENTAÇÃO PARA SPRINKLER - FORNECIMENTO E INSTALAÇÃO. AF_10/2020</v>
          </cell>
          <cell r="C3457" t="str">
            <v>M</v>
          </cell>
          <cell r="D3457">
            <v>82.28</v>
          </cell>
        </row>
        <row r="3458">
          <cell r="A3458">
            <v>92654</v>
          </cell>
          <cell r="B3458" t="str">
            <v>TUBO DE AÇO GALVANIZADO COM COSTURA, CLASSE MÉDIA, CONEXÃO ROSQUEADA, DN 50 (2"), INSTALADO EM REDE DE ALIMENTAÇÃO PARA SPRINKLER - FORNECIMENTO E INSTALAÇÃO. AF_10/2020</v>
          </cell>
          <cell r="C3458" t="str">
            <v>M</v>
          </cell>
          <cell r="D3458">
            <v>113.79</v>
          </cell>
        </row>
        <row r="3459">
          <cell r="A3459">
            <v>92655</v>
          </cell>
          <cell r="B3459" t="str">
            <v>TUBO DE AÇO GALVANIZADO COM COSTURA, CLASSE MÉDIA, CONEXÃO ROSQUEADA, DN 65 (2 1/2"), INSTALADO EM REDE DE ALIMENTAÇÃO PARA SPRINKLER - FORNECIMENTO E INSTALAÇÃO. AF_10/2020</v>
          </cell>
          <cell r="C3459" t="str">
            <v>M</v>
          </cell>
          <cell r="D3459">
            <v>139.27000000000001</v>
          </cell>
        </row>
        <row r="3460">
          <cell r="A3460">
            <v>92656</v>
          </cell>
          <cell r="B3460" t="str">
            <v>TUBO DE AÇO GALVANIZADO COM COSTURA, CLASSE MÉDIA, CONEXÃO ROSQUEADA, DN 80 (3"), INSTALADO EM REDE DE ALIMENTAÇÃO PARA SPRINKLER - FORNECIMENTO E INSTALAÇÃO. AF_10/2020</v>
          </cell>
          <cell r="C3460" t="str">
            <v>M</v>
          </cell>
          <cell r="D3460">
            <v>183.47</v>
          </cell>
        </row>
        <row r="3461">
          <cell r="A3461">
            <v>92687</v>
          </cell>
          <cell r="B3461" t="str">
            <v>TUBO DE AÇO GALVANIZADO COM COSTURA, CLASSE MÉDIA, CONEXÃO ROSQUEADA, DN 15 (1/2"), INSTALADO EM RAMAIS E SUB-RAMAIS DE GÁS - FORNECIMENTO E INSTALAÇÃO. AF_10/2020</v>
          </cell>
          <cell r="C3461" t="str">
            <v>M</v>
          </cell>
          <cell r="D3461">
            <v>32.92</v>
          </cell>
        </row>
        <row r="3462">
          <cell r="A3462">
            <v>92688</v>
          </cell>
          <cell r="B3462" t="str">
            <v>TUBO DE AÇO GALVANIZADO COM COSTURA, CLASSE MÉDIA, CONEXÃO ROSQUEADA, DN 20 (3/4"), INSTALADO EM RAMAIS E SUB-RAMAIS DE GÁS - FORNECIMENTO E INSTALAÇÃO. AF_10/2020</v>
          </cell>
          <cell r="C3462" t="str">
            <v>M</v>
          </cell>
          <cell r="D3462">
            <v>45.16</v>
          </cell>
        </row>
        <row r="3463">
          <cell r="A3463">
            <v>92689</v>
          </cell>
          <cell r="B3463" t="str">
            <v>TUBO DE AÇO PRETO SEM COSTURA, CLASSE MÉDIA, CONEXÃO SOLDADA, DN 15 (1/2"), INSTALADO EM RAMAIS E SUB-RAMAIS DE GÁS - FORNECIMENTO E INSTALAÇÃO. AF_10/2020</v>
          </cell>
          <cell r="C3463" t="str">
            <v>M</v>
          </cell>
          <cell r="D3463">
            <v>43.73</v>
          </cell>
        </row>
        <row r="3464">
          <cell r="A3464">
            <v>92690</v>
          </cell>
          <cell r="B3464" t="str">
            <v>TUBO DE AÇO PRETO SEM COSTURA, CLASSE MÉDIA, CONEXÃO SOLDADA, DN 20 (3/4"), INSTALADO EM RAMAIS E SUB-RAMAIS DE GÁS - FORNECIMENTO E INSTALAÇÃO. AF_10/2020</v>
          </cell>
          <cell r="C3464" t="str">
            <v>M</v>
          </cell>
          <cell r="D3464">
            <v>62.59</v>
          </cell>
        </row>
        <row r="3465">
          <cell r="A3465">
            <v>92691</v>
          </cell>
          <cell r="B3465" t="str">
            <v>TUBO DE AÇO PRETO SEM COSTURA, CLASSE MÉDIA, CONEXÃO SOLDADA, DN 25 (1"), INSTALADO EM RAMAIS  E SUB-RAMAIS DE GÁS - FORNECIMENTO E INSTALAÇÃO. AF_10/2020</v>
          </cell>
          <cell r="C3465" t="str">
            <v>M</v>
          </cell>
          <cell r="D3465">
            <v>82.09</v>
          </cell>
        </row>
        <row r="3466">
          <cell r="A3466">
            <v>94462</v>
          </cell>
          <cell r="B3466" t="str">
            <v>TUBO DE AÇO GALVANIZADO COM COSTURA, CLASSE MÉDIA, DN 50 (2), CONEXÃO ROSQUEADA, INSTALADO EM RESERVAÇÃO DE ÁGUA DE EDIFICAÇÃO QUE POSSUA RESERVATÓRIO DE FIBRA/FIBROCIMENTO  FORNECIMENTO E INSTALAÇÃO. AF_06/2016</v>
          </cell>
          <cell r="C3466" t="str">
            <v>M</v>
          </cell>
          <cell r="D3466">
            <v>118.03</v>
          </cell>
        </row>
        <row r="3467">
          <cell r="A3467">
            <v>94463</v>
          </cell>
          <cell r="B3467" t="str">
            <v>TUBO DE AÇO GALVANIZADO COM COSTURA, CLASSE MÉDIA, DN 65 (2 1/2), CONEXÃO ROSQUEADA, INSTALADO EM RESERVAÇÃO DE ÁGUA DE EDIFICAÇÃO QUE POSSUA RESERVATÓRIO DE FIBRA/FIBROCIMENTO  FORNECIMENTO E INSTALAÇÃO. AF_06/2016</v>
          </cell>
          <cell r="C3467" t="str">
            <v>M</v>
          </cell>
          <cell r="D3467">
            <v>140.19999999999999</v>
          </cell>
        </row>
        <row r="3468">
          <cell r="A3468">
            <v>94464</v>
          </cell>
          <cell r="B3468" t="str">
            <v>TUBO DE AÇO GALVANIZADO COM COSTURA, CLASSE MÉDIA, DN 80 (3), CONEXÃO ROSQUEADA, INSTALADO EM RESERVAÇÃO DE ÁGUA DE EDIFICAÇÃO QUE POSSUA RESERVATÓRIO DE FIBRA/FIBROCIMENTO  FORNECIMENTO E INSTALAÇÃO. AF_06/2016</v>
          </cell>
          <cell r="C3468" t="str">
            <v>M</v>
          </cell>
          <cell r="D3468">
            <v>199.16</v>
          </cell>
        </row>
        <row r="3469">
          <cell r="A3469">
            <v>94602</v>
          </cell>
          <cell r="B3469" t="str">
            <v>TUBO EM COBRE RÍGIDO, DN 54 MM, CLASSE E, SEM ISOLAMENTO, INSTALADO EM RESERVAÇÃO DE ÁGUA DE EDIFICAÇÃO QUE POSSUA RESERVATÓRIO DE FIBRA/FIBROCIMENTO  FORNECIMENTO E INSTALAÇÃO. AF_06/2016</v>
          </cell>
          <cell r="C3469" t="str">
            <v>M</v>
          </cell>
          <cell r="D3469">
            <v>239.44</v>
          </cell>
        </row>
        <row r="3470">
          <cell r="A3470">
            <v>94603</v>
          </cell>
          <cell r="B3470" t="str">
            <v>TUBO EM COBRE RÍGIDO, DN 66 MM, CLASSE E, SEM ISOLAMENTO, INSTALADO EM RESERVAÇÃO DE ÁGUA DE EDIFICAÇÃO QUE POSSUA RESERVATÓRIO DE FIBRA/FIBROCIMENTO  FORNECIMENTO E INSTALAÇÃO. AF_06/2016</v>
          </cell>
          <cell r="C3470" t="str">
            <v>M</v>
          </cell>
          <cell r="D3470">
            <v>324.79000000000002</v>
          </cell>
        </row>
        <row r="3471">
          <cell r="A3471">
            <v>94604</v>
          </cell>
          <cell r="B3471" t="str">
            <v>TUBO EM COBRE RÍGIDO, DN 79 MM, CLASSE E, SEM ISOLAMENTO, INSTALADO EM RESERVAÇÃO DE ÁGUA DE EDIFICAÇÃO QUE POSSUA RESERVATÓRIO DE FIBRA/FIBROCIMENTO  FORNECIMENTO E INSTALAÇÃO. AF_06/2016</v>
          </cell>
          <cell r="C3471" t="str">
            <v>M</v>
          </cell>
          <cell r="D3471">
            <v>446.19</v>
          </cell>
        </row>
        <row r="3472">
          <cell r="A3472">
            <v>94605</v>
          </cell>
          <cell r="B3472" t="str">
            <v>TUBO EM COBRE RÍGIDO, DN 104 MM, CLASSE E, SEM ISOLAMENTO, INSTALADO EM RESERVAÇÃO DE ÁGUA DE EDIFICAÇÃO QUE POSSUA RESERVATÓRIO DE FIBRA/FIBROCIMENTO  FORNECIMENTO E INSTALAÇÃO. AF_06/2016</v>
          </cell>
          <cell r="C3472" t="str">
            <v>M</v>
          </cell>
          <cell r="D3472">
            <v>642.09</v>
          </cell>
        </row>
        <row r="3473">
          <cell r="A3473">
            <v>94648</v>
          </cell>
          <cell r="B3473" t="str">
            <v>TUBO, PVC, SOLDÁVEL, DN  25 MM, INSTALADO EM RESERVAÇÃO DE ÁGUA DE EDIFICAÇÃO QUE POSSUA RESERVATÓRIO DE FIBRA/FIBROCIMENTO   FORNECIMENTO E INSTALAÇÃO. AF_06/2016</v>
          </cell>
          <cell r="C3473" t="str">
            <v>M</v>
          </cell>
          <cell r="D3473">
            <v>11.19</v>
          </cell>
        </row>
        <row r="3474">
          <cell r="A3474">
            <v>94649</v>
          </cell>
          <cell r="B3474" t="str">
            <v>TUBO, PVC, SOLDÁVEL, DN 32 MM, INSTALADO EM RESERVAÇÃO DE ÁGUA DE EDIFICAÇÃO QUE POSSUA RESERVATÓRIO DE FIBRA/FIBROCIMENTO   FORNECIMENTO E INSTALAÇÃO. AF_06/2016</v>
          </cell>
          <cell r="C3474" t="str">
            <v>M</v>
          </cell>
          <cell r="D3474">
            <v>17.690000000000001</v>
          </cell>
        </row>
        <row r="3475">
          <cell r="A3475">
            <v>94650</v>
          </cell>
          <cell r="B3475" t="str">
            <v>TUBO, PVC, SOLDÁVEL, DN 40 MM, INSTALADO EM RESERVAÇÃO DE ÁGUA DE EDIFICAÇÃO QUE POSSUA RESERVATÓRIO DE FIBRA/FIBROCIMENTO   FORNECIMENTO E INSTALAÇÃO. AF_06/2016</v>
          </cell>
          <cell r="C3475" t="str">
            <v>M</v>
          </cell>
          <cell r="D3475">
            <v>25.29</v>
          </cell>
        </row>
        <row r="3476">
          <cell r="A3476">
            <v>94651</v>
          </cell>
          <cell r="B3476" t="str">
            <v>TUBO, PVC, SOLDÁVEL, DN 50 MM, INSTALADO EM RESERVAÇÃO DE ÁGUA DE EDIFICAÇÃO QUE POSSUA RESERVATÓRIO DE FIBRA/FIBROCIMENTO   FORNECIMENTO E INSTALAÇÃO. AF_06/2016</v>
          </cell>
          <cell r="C3476" t="str">
            <v>M</v>
          </cell>
          <cell r="D3476">
            <v>27.73</v>
          </cell>
        </row>
        <row r="3477">
          <cell r="A3477">
            <v>94652</v>
          </cell>
          <cell r="B3477" t="str">
            <v>TUBO, PVC, SOLDÁVEL, DN 60 MM, INSTALADO EM RESERVAÇÃO DE ÁGUA DE EDIFICAÇÃO QUE POSSUA RESERVATÓRIO DE FIBRA/FIBROCIMENTO   FORNECIMENTO E INSTALAÇÃO. AF_06/2016</v>
          </cell>
          <cell r="C3477" t="str">
            <v>M</v>
          </cell>
          <cell r="D3477">
            <v>45.13</v>
          </cell>
        </row>
        <row r="3478">
          <cell r="A3478">
            <v>94653</v>
          </cell>
          <cell r="B3478" t="str">
            <v>TUBO, PVC, SOLDÁVEL, DN 75 MM, INSTALADO EM RESERVAÇÃO DE ÁGUA DE EDIFICAÇÃO QUE POSSUA RESERVATÓRIO DE FIBRA/FIBROCIMENTO   FORNECIMENTO E INSTALAÇÃO. AF_06/2016</v>
          </cell>
          <cell r="C3478" t="str">
            <v>M</v>
          </cell>
          <cell r="D3478">
            <v>66.27</v>
          </cell>
        </row>
        <row r="3479">
          <cell r="A3479">
            <v>94654</v>
          </cell>
          <cell r="B3479" t="str">
            <v>TUBO, PVC, SOLDÁVEL, DN 85 MM, INSTALADO EM RESERVAÇÃO DE ÁGUA DE EDIFICAÇÃO QUE POSSUA RESERVATÓRIO DE FIBRA/FIBROCIMENTO   FORNECIMENTO E INSTALAÇÃO. AF_06/2016</v>
          </cell>
          <cell r="C3479" t="str">
            <v>M</v>
          </cell>
          <cell r="D3479">
            <v>86.53</v>
          </cell>
        </row>
        <row r="3480">
          <cell r="A3480">
            <v>94655</v>
          </cell>
          <cell r="B3480" t="str">
            <v>TUBO, PVC, SOLDÁVEL, DN 110 MM, INSTALADO EM RESERVAÇÃO DE ÁGUA DE EDIFICAÇÃO QUE POSSUA RESERVATÓRIO DE FIBRA/FIBROCIMENTO   FORNECIMENTO E INSTALAÇÃO. AF_06/2016</v>
          </cell>
          <cell r="C3480" t="str">
            <v>M</v>
          </cell>
          <cell r="D3480">
            <v>124.17</v>
          </cell>
        </row>
        <row r="3481">
          <cell r="A3481">
            <v>94716</v>
          </cell>
          <cell r="B3481" t="str">
            <v>TUBO, CPVC, SOLDÁVEL, DN 22 MM, INSTALADO EM RESERVAÇÃO DE ÁGUA DE EDIFICAÇÃO QUE POSSUA RESERVATÓRIO DE FIBRA/FIBROCIMENTO  FORNECIMENTO E INSTALAÇÃO. AF_06/2016</v>
          </cell>
          <cell r="C3481" t="str">
            <v>M</v>
          </cell>
          <cell r="D3481">
            <v>25.38</v>
          </cell>
        </row>
        <row r="3482">
          <cell r="A3482">
            <v>94717</v>
          </cell>
          <cell r="B3482" t="str">
            <v>TUBO, CPVC, SOLDÁVEL, DN 28 MM, INSTALADO EM RESERVAÇÃO DE ÁGUA DE EDIFICAÇÃO QUE POSSUA RESERVATÓRIO DE FIBRA/FIBROCIMENTO  FORNECIMENTO E INSTALAÇÃO. AF_06/2016</v>
          </cell>
          <cell r="C3482" t="str">
            <v>M</v>
          </cell>
          <cell r="D3482">
            <v>37.36</v>
          </cell>
        </row>
        <row r="3483">
          <cell r="A3483">
            <v>94718</v>
          </cell>
          <cell r="B3483" t="str">
            <v>TUBO, CPVC, SOLDÁVEL, DN 35 MM, INSTALADO EM RESERVAÇÃO DE ÁGUA DE EDIFICAÇÃO QUE POSSUA RESERVATÓRIO DE FIBRA/FIBROCIMENTO  FORNECIMENTO E INSTALAÇÃO. AF_06/2016</v>
          </cell>
          <cell r="C3483" t="str">
            <v>M</v>
          </cell>
          <cell r="D3483">
            <v>46.2</v>
          </cell>
        </row>
        <row r="3484">
          <cell r="A3484">
            <v>94719</v>
          </cell>
          <cell r="B3484" t="str">
            <v>TUBO, CPVC, SOLDÁVEL, DN 42 MM, INSTALADO EM RESERVAÇÃO DE ÁGUA DE EDIFICAÇÃO QUE POSSUA RESERVATÓRIO DE FIBRA/FIBROCIMENTO  FORNECIMENTO E INSTALAÇÃO. AF_06/2016</v>
          </cell>
          <cell r="C3484" t="str">
            <v>M</v>
          </cell>
          <cell r="D3484">
            <v>60.59</v>
          </cell>
        </row>
        <row r="3485">
          <cell r="A3485">
            <v>94720</v>
          </cell>
          <cell r="B3485" t="str">
            <v>TUBO, CPVC, SOLDÁVEL, DN 54 MM, INSTALADO EM RESERVAÇÃO DE ÁGUA DE EDIFICAÇÃO QUE POSSUA RESERVATÓRIO DE FIBRA/FIBROCIMENTO  FORNECIMENTO E INSTALAÇÃO. AF_06/2016</v>
          </cell>
          <cell r="C3485" t="str">
            <v>M</v>
          </cell>
          <cell r="D3485">
            <v>91.4</v>
          </cell>
        </row>
        <row r="3486">
          <cell r="A3486">
            <v>94721</v>
          </cell>
          <cell r="B3486" t="str">
            <v>TUBO, CPVC, SOLDÁVEL, DN 73 MM, INSTALADO EM RESERVAÇÃO DE ÁGUA DE EDIFICAÇÃO QUE POSSUA RESERVATÓRIO DE FIBRA/FIBROCIMENTO  FORNECIMENTO E INSTALAÇÃO. AF_06/2016</v>
          </cell>
          <cell r="C3486" t="str">
            <v>M</v>
          </cell>
          <cell r="D3486">
            <v>133.56</v>
          </cell>
        </row>
        <row r="3487">
          <cell r="A3487">
            <v>94722</v>
          </cell>
          <cell r="B3487" t="str">
            <v>TUBO, CPVC, SOLDÁVEL, DN 89 MM, INSTALADO EM RESERVAÇÃO DE ÁGUA DE EDIFICAÇÃO QUE POSSUA RESERVATÓRIO DE FIBRA/FIBROCIMENTO  FORNECIMENTO E INSTALAÇÃO. AF_06/2016</v>
          </cell>
          <cell r="C3487" t="str">
            <v>M</v>
          </cell>
          <cell r="D3487">
            <v>232.69</v>
          </cell>
        </row>
        <row r="3488">
          <cell r="A3488">
            <v>95697</v>
          </cell>
          <cell r="B3488" t="str">
            <v>TUBO DE AÇO PRETO SEM COSTURA, CONEXÃO SOLDADA, DN 40 (1 1/2"), INSTALADO EM REDE DE ALIMENTAÇÃO PARA HIDRANTE - FORNECIMENTO E INSTALAÇÃO. AF_10/2020</v>
          </cell>
          <cell r="C3488" t="str">
            <v>M</v>
          </cell>
          <cell r="D3488">
            <v>85.39</v>
          </cell>
        </row>
        <row r="3489">
          <cell r="A3489">
            <v>96635</v>
          </cell>
          <cell r="B3489" t="str">
            <v>TUBO, PPR, DN 25, CLASSE PN 20,  INSTALADO EM RAMAL OU SUB-RAMAL DE ÁGUA  FORNECIMENTO E INSTALAÇÃO. AF_06/2015</v>
          </cell>
          <cell r="C3489" t="str">
            <v>M</v>
          </cell>
          <cell r="D3489">
            <v>31.46</v>
          </cell>
        </row>
        <row r="3490">
          <cell r="A3490">
            <v>96636</v>
          </cell>
          <cell r="B3490" t="str">
            <v>TUBO, PPR, DN 25, CLASSE PN 25 INSTALADO EM RAMAL OU SUB-RAMAL DE ÁGUA  FORNECIMENTO E INSTALAÇÃO. AF_06/2015</v>
          </cell>
          <cell r="C3490" t="str">
            <v>M</v>
          </cell>
          <cell r="D3490">
            <v>33.08</v>
          </cell>
        </row>
        <row r="3491">
          <cell r="A3491">
            <v>96644</v>
          </cell>
          <cell r="B3491" t="str">
            <v>TUBO, PPR, DN 25, CLASSE PN 20,  INSTALADO EM RAMAL DE DISTRIBUIÇÃO DE ÁGUA  FORNECIMENTO E INSTALAÇÃO. AF_06/2015</v>
          </cell>
          <cell r="C3491" t="str">
            <v>M</v>
          </cell>
          <cell r="D3491">
            <v>21.52</v>
          </cell>
        </row>
        <row r="3492">
          <cell r="A3492">
            <v>96645</v>
          </cell>
          <cell r="B3492" t="str">
            <v>TUBO, PPR, DN 32, CLASSE PN 12,  INSTALADO EM RAMAL DE DISTRIBUIÇÃO DE ÁGUA  FORNECIMENTO E INSTALAÇÃO. AF_06/2015</v>
          </cell>
          <cell r="C3492" t="str">
            <v>M</v>
          </cell>
          <cell r="D3492">
            <v>27.76</v>
          </cell>
        </row>
        <row r="3493">
          <cell r="A3493">
            <v>96646</v>
          </cell>
          <cell r="B3493" t="str">
            <v>TUBO, PPR, DN 40, CLASSE PN 12,  INSTALADO EM RAMAL DE DISTRIBUIÇÃO DE ÁGUA  FORNECIMENTO E INSTALAÇÃO. AF_06/2015</v>
          </cell>
          <cell r="C3493" t="str">
            <v>M</v>
          </cell>
          <cell r="D3493">
            <v>42.95</v>
          </cell>
        </row>
        <row r="3494">
          <cell r="A3494">
            <v>96647</v>
          </cell>
          <cell r="B3494" t="str">
            <v>TUBO, PPR, DN 25, CLASSE PN 25,  INSTALADO EM RAMAL DE DISTRIBUIÇÃO DE ÁGUA  FORNECIMENTO E INSTALAÇÃO. AF_06/2015</v>
          </cell>
          <cell r="C3494" t="str">
            <v>M</v>
          </cell>
          <cell r="D3494">
            <v>19.72</v>
          </cell>
        </row>
        <row r="3495">
          <cell r="A3495">
            <v>96648</v>
          </cell>
          <cell r="B3495" t="str">
            <v>TUBO, PPR, DN 32, CLASSE PN 25,  INSTALADO EM RAMAL DE DISTRIBUIÇÃO DE ÁGUA  FORNECIMENTO E INSTALAÇÃO. AF_06/2015</v>
          </cell>
          <cell r="C3495" t="str">
            <v>M</v>
          </cell>
          <cell r="D3495">
            <v>35.49</v>
          </cell>
        </row>
        <row r="3496">
          <cell r="A3496">
            <v>96649</v>
          </cell>
          <cell r="B3496" t="str">
            <v>TUBO, PPR, DN 40, CLASSE PN 25,  INSTALADO EM RAMAL DE DISTRIBUIÇÃO DE ÁGUA  FORNECIMENTO E INSTALAÇÃO. AF_06/2015</v>
          </cell>
          <cell r="C3496" t="str">
            <v>M</v>
          </cell>
          <cell r="D3496">
            <v>51.86</v>
          </cell>
        </row>
        <row r="3497">
          <cell r="A3497">
            <v>96668</v>
          </cell>
          <cell r="B3497" t="str">
            <v>TUBO, PPR, DN 25, CLASSE PN 20,  INSTALADO EM PRUMADA DE ÁGUA  FORNECIMENTO E INSTALAÇÃO. AF_06/2015</v>
          </cell>
          <cell r="C3497" t="str">
            <v>M</v>
          </cell>
          <cell r="D3497">
            <v>14.6</v>
          </cell>
        </row>
        <row r="3498">
          <cell r="A3498">
            <v>96669</v>
          </cell>
          <cell r="B3498" t="str">
            <v>TUBO, PPR, DN 32, CLASSE PN 12,  INSTALADO EM PRUMADA DE ÁGUA  FORNECIMENTO E INSTALAÇÃO. AF_06/2015</v>
          </cell>
          <cell r="C3498" t="str">
            <v>M</v>
          </cell>
          <cell r="D3498">
            <v>18.170000000000002</v>
          </cell>
        </row>
        <row r="3499">
          <cell r="A3499">
            <v>96670</v>
          </cell>
          <cell r="B3499" t="str">
            <v>TUBO, PPR, DN 40, CLASSE PN 12,  INSTALADO EM PRUMADA DE ÁGUA  FORNECIMENTO E INSTALAÇÃO. AF_06/2015</v>
          </cell>
          <cell r="C3499" t="str">
            <v>M</v>
          </cell>
          <cell r="D3499">
            <v>27.61</v>
          </cell>
        </row>
        <row r="3500">
          <cell r="A3500">
            <v>96671</v>
          </cell>
          <cell r="B3500" t="str">
            <v>TUBO, PPR, DN 50, CLASSE PN 12,  INSTALADO EM PRUMADA DE ÁGUA  FORNECIMENTO E INSTALAÇÃO. AF_06/2015</v>
          </cell>
          <cell r="C3500" t="str">
            <v>M</v>
          </cell>
          <cell r="D3500">
            <v>36.880000000000003</v>
          </cell>
        </row>
        <row r="3501">
          <cell r="A3501">
            <v>96672</v>
          </cell>
          <cell r="B3501" t="str">
            <v>TUBO, PPR, DN 63, CLASSE PN 12,  INSTALADO EM PRUMADA DE ÁGUA  FORNECIMENTO E INSTALAÇÃO. AF_06/2015</v>
          </cell>
          <cell r="C3501" t="str">
            <v>M</v>
          </cell>
          <cell r="D3501">
            <v>54.08</v>
          </cell>
        </row>
        <row r="3502">
          <cell r="A3502">
            <v>96673</v>
          </cell>
          <cell r="B3502" t="str">
            <v>TUBO, PPR, DN 75, CLASSE PN 12,  INSTALADO EM PRUMADA DE ÁGUA  FORNECIMENTO E INSTALAÇÃO. AF_06/2015</v>
          </cell>
          <cell r="C3502" t="str">
            <v>M</v>
          </cell>
          <cell r="D3502">
            <v>88.65</v>
          </cell>
        </row>
        <row r="3503">
          <cell r="A3503">
            <v>96674</v>
          </cell>
          <cell r="B3503" t="str">
            <v>TUBO, PPR, DN 90, CLASSE PN 12,  INSTALADO EM PRUMADA DE ÁGUA  FORNECIMENTO E INSTALAÇÃO. AF_06/2015</v>
          </cell>
          <cell r="C3503" t="str">
            <v>M</v>
          </cell>
          <cell r="D3503">
            <v>124.49</v>
          </cell>
        </row>
        <row r="3504">
          <cell r="A3504">
            <v>96675</v>
          </cell>
          <cell r="B3504" t="str">
            <v>TUBO, PPR, DN 110, CLASSE PN 12,  INSTALADO EM PRUMADA DE ÁGUA  FORNECIMENTO E INSTALAÇÃO. AF_06/2015</v>
          </cell>
          <cell r="C3504" t="str">
            <v>M</v>
          </cell>
          <cell r="D3504">
            <v>216.97</v>
          </cell>
        </row>
        <row r="3505">
          <cell r="A3505">
            <v>96676</v>
          </cell>
          <cell r="B3505" t="str">
            <v>TUBO, PPR, DN 25, CLASSE PN 25,  INSTALADO EM PRUMADA DE ÁGUA  FORNECIMENTO E INSTALAÇÃO. AF_06/2015</v>
          </cell>
          <cell r="C3505" t="str">
            <v>M</v>
          </cell>
          <cell r="D3505">
            <v>14.55</v>
          </cell>
        </row>
        <row r="3506">
          <cell r="A3506">
            <v>96677</v>
          </cell>
          <cell r="B3506" t="str">
            <v>TUBO, PPR, DN 32, CLASSE PN 25,  INSTALADO EM PRUMADA DE ÁGUA  FORNECIMENTO E INSTALAÇÃO. AF_06/2015</v>
          </cell>
          <cell r="C3506" t="str">
            <v>M</v>
          </cell>
          <cell r="D3506">
            <v>24.06</v>
          </cell>
        </row>
        <row r="3507">
          <cell r="A3507">
            <v>96678</v>
          </cell>
          <cell r="B3507" t="str">
            <v>TUBO, PPR, DN 40, CLASSE PN 25,  INSTALADO EM PRUMADA DE ÁGUA  FORNECIMENTO E INSTALAÇÃO. AF_06/2015</v>
          </cell>
          <cell r="C3507" t="str">
            <v>M</v>
          </cell>
          <cell r="D3507">
            <v>33.42</v>
          </cell>
        </row>
        <row r="3508">
          <cell r="A3508">
            <v>96679</v>
          </cell>
          <cell r="B3508" t="str">
            <v>TUBO, PPR, DN 50, CLASSE PN 25,  INSTALADO EM PRUMADA DE ÁGUA  FORNECIMENTO E INSTALAÇÃO. AF_06/2015</v>
          </cell>
          <cell r="C3508" t="str">
            <v>M</v>
          </cell>
          <cell r="D3508">
            <v>48.74</v>
          </cell>
        </row>
        <row r="3509">
          <cell r="A3509">
            <v>96680</v>
          </cell>
          <cell r="B3509" t="str">
            <v>TUBO, PPR, DN 63, CLASSE PN 25,  INSTALADO EM PRUMADA DE ÁGUA  FORNECIMENTO E INSTALAÇÃO. AF_06/2015</v>
          </cell>
          <cell r="C3509" t="str">
            <v>M</v>
          </cell>
          <cell r="D3509">
            <v>65.5</v>
          </cell>
        </row>
        <row r="3510">
          <cell r="A3510">
            <v>96681</v>
          </cell>
          <cell r="B3510" t="str">
            <v>TUBO, PPR, DN 75, CLASSE PN 25,  INSTALADO EM PRUMADA DE ÁGUA  FORNECIMENTO E INSTALAÇÃO. AF_06/2015</v>
          </cell>
          <cell r="C3510" t="str">
            <v>M</v>
          </cell>
          <cell r="D3510">
            <v>122.89</v>
          </cell>
        </row>
        <row r="3511">
          <cell r="A3511">
            <v>96682</v>
          </cell>
          <cell r="B3511" t="str">
            <v>TUBO, PPR, DN 90, CLASSE PN 25,  INSTALADO EM PRUMADA DE ÁGUA  FORNECIMENTO E INSTALAÇÃO. AF_06/2015</v>
          </cell>
          <cell r="C3511" t="str">
            <v>M</v>
          </cell>
          <cell r="D3511">
            <v>181.38</v>
          </cell>
        </row>
        <row r="3512">
          <cell r="A3512">
            <v>96683</v>
          </cell>
          <cell r="B3512" t="str">
            <v>TUBO, PPR, DN 110, CLASSE PN 25,  INSTALADO EM PRUMADA DE ÁGUA  FORNECIMENTO E INSTALAÇÃO. AF_06/2015</v>
          </cell>
          <cell r="C3512" t="str">
            <v>M</v>
          </cell>
          <cell r="D3512">
            <v>247.97</v>
          </cell>
        </row>
        <row r="3513">
          <cell r="A3513">
            <v>96718</v>
          </cell>
          <cell r="B3513" t="str">
            <v>TUBO, PPR, DN 20, CLASSE PN 20,  INSTALADO EM RESERVAÇÃO DE ÁGUA DE EDIFICAÇÃO QUE POSSUA RESERVATÓRIO DE FIBRA/FIBROCIMENTO  FORNECIMENTO E INSTALAÇÃO. AF_06/2016</v>
          </cell>
          <cell r="C3513" t="str">
            <v>M</v>
          </cell>
          <cell r="D3513">
            <v>9.6999999999999993</v>
          </cell>
        </row>
        <row r="3514">
          <cell r="A3514">
            <v>96719</v>
          </cell>
          <cell r="B3514" t="str">
            <v>TUBO, PPR, DN 25, CLASSE PN 20,  INSTALADO EM RESERVAÇÃO DE ÁGUA DE EDIFICAÇÃO QUE POSSUA RESERVATÓRIO DE FIBRA/FIBROCIMENTO  FORNECIMENTO E INSTALAÇÃO. AF_06/2016</v>
          </cell>
          <cell r="C3514" t="str">
            <v>M</v>
          </cell>
          <cell r="D3514">
            <v>18.64</v>
          </cell>
        </row>
        <row r="3515">
          <cell r="A3515">
            <v>96720</v>
          </cell>
          <cell r="B3515" t="str">
            <v>TUBO, PPR, DN 32, CLASSE PN 12,  INSTALADO EM RESERVAÇÃO DE ÁGUA DE EDIFICAÇÃO QUE POSSUA RESERVATÓRIO DE FIBRA/FIBROCIMENTO  FORNECIMENTO E INSTALAÇÃO. AF_06/2016</v>
          </cell>
          <cell r="C3515" t="str">
            <v>M</v>
          </cell>
          <cell r="D3515">
            <v>22.71</v>
          </cell>
        </row>
        <row r="3516">
          <cell r="A3516">
            <v>96721</v>
          </cell>
          <cell r="B3516" t="str">
            <v>TUBO, PPR, DN 40, CLASSE PN 12,  INSTALADO EM RESERVAÇÃO DE ÁGUA DE EDIFICAÇÃO QUE POSSUA RESERVATÓRIO DE FIBRA/FIBROCIMENTO  FORNECIMENTO E INSTALAÇÃO. AF_06/2016</v>
          </cell>
          <cell r="C3516" t="str">
            <v>M</v>
          </cell>
          <cell r="D3516">
            <v>30.99</v>
          </cell>
        </row>
        <row r="3517">
          <cell r="A3517">
            <v>96722</v>
          </cell>
          <cell r="B3517" t="str">
            <v>TUBO, PPR, DN 50, CLASSE PN 12,  INSTALADO EM RESERVAÇÃO DE ÁGUA DE EDIFICAÇÃO QUE POSSUA RESERVATÓRIO DE FIBRA/FIBROCIMENTO  FORNECIMENTO E INSTALAÇÃO. AF_06/2016</v>
          </cell>
          <cell r="C3517" t="str">
            <v>M</v>
          </cell>
          <cell r="D3517">
            <v>42.1</v>
          </cell>
        </row>
        <row r="3518">
          <cell r="A3518">
            <v>96723</v>
          </cell>
          <cell r="B3518" t="str">
            <v>TUBO, PPR, DN 63, CLASSE PN 12,  INSTALADO EM RESERVAÇÃO DE ÁGUA DE EDIFICAÇÃO QUE POSSUA RESERVATÓRIO DE FIBRA/FIBROCIMENTO  FORNECIMENTO E INSTALAÇÃO. AF_06/2016</v>
          </cell>
          <cell r="C3518" t="str">
            <v>M</v>
          </cell>
          <cell r="D3518">
            <v>56.6</v>
          </cell>
        </row>
        <row r="3519">
          <cell r="A3519">
            <v>96724</v>
          </cell>
          <cell r="B3519" t="str">
            <v>TUBO, PPR, DN 75, CLASSE PN 12,  INSTALADO EM RESERVAÇÃO DE ÁGUA DE EDIFICAÇÃO QUE POSSUA RESERVATÓRIO DE FIBRA/FIBROCIMENTO  FORNECIMENTO E INSTALAÇÃO. AF_06/2016</v>
          </cell>
          <cell r="C3519" t="str">
            <v>M</v>
          </cell>
          <cell r="D3519">
            <v>92.38</v>
          </cell>
        </row>
        <row r="3520">
          <cell r="A3520">
            <v>96725</v>
          </cell>
          <cell r="B3520" t="str">
            <v>TUBO, PPR, DN 90, CLASSE PN 12,  INSTALADO EM RESERVAÇÃO DE ÁGUA DE EDIFICAÇÃO QUE POSSUA RESERVATÓRIO DE FIBRA/FIBROCIMENTO  FORNECIMENTO E INSTALAÇÃO. AF_06/2016</v>
          </cell>
          <cell r="C3520" t="str">
            <v>M</v>
          </cell>
          <cell r="D3520">
            <v>122.61</v>
          </cell>
        </row>
        <row r="3521">
          <cell r="A3521">
            <v>96726</v>
          </cell>
          <cell r="B3521" t="str">
            <v>TUBO, PPR, DN 110, CLASSE PN 12,  INSTALADO EM RESERVAÇÃO DE ÁGUA DE EDIFICAÇÃO QUE POSSUA RESERVATÓRIO DE FIBRA/FIBROCIMENTO  FORNECIMENTO E INSTALAÇÃO. AF_06/2016</v>
          </cell>
          <cell r="C3521" t="str">
            <v>M</v>
          </cell>
          <cell r="D3521">
            <v>200.12</v>
          </cell>
        </row>
        <row r="3522">
          <cell r="A3522">
            <v>96727</v>
          </cell>
          <cell r="B3522" t="str">
            <v>TUBO, PPR, DN 20, CLASSE PN 25,  INSTALADO EM RESERVAÇÃO DE ÁGUA DE EDIFICAÇÃO QUE POSSUA RESERVATÓRIO DE FIBRA/FIBROCIMENTO  FORNECIMENTO E INSTALAÇÃO. AF_06/2016</v>
          </cell>
          <cell r="C3522" t="str">
            <v>M</v>
          </cell>
          <cell r="D3522">
            <v>15.82</v>
          </cell>
        </row>
        <row r="3523">
          <cell r="A3523">
            <v>96728</v>
          </cell>
          <cell r="B3523" t="str">
            <v>TUBO, PPR, DN 25, CLASSE PN 25,  INSTALADO EM RESERVAÇÃO DE ÁGUA DE EDIFICAÇÃO QUE POSSUA RESERVATÓRIO DE FIBRA/FIBROCIMENTO  FORNECIMENTO E INSTALAÇÃO. AF_06/2016</v>
          </cell>
          <cell r="C3523" t="str">
            <v>M</v>
          </cell>
          <cell r="D3523">
            <v>19.170000000000002</v>
          </cell>
        </row>
        <row r="3524">
          <cell r="A3524">
            <v>96729</v>
          </cell>
          <cell r="B3524" t="str">
            <v>TUBO, PPR, DN 32, CLASSE PN 25,  INSTALADO EM RESERVAÇÃO DE ÁGUA DE EDIFICAÇÃO QUE POSSUA RESERVATÓRIO DE FIBRA/FIBROCIMENTO  FORNECIMENTO E INSTALAÇÃO. AF_06/2016</v>
          </cell>
          <cell r="C3524" t="str">
            <v>M</v>
          </cell>
          <cell r="D3524">
            <v>29.34</v>
          </cell>
        </row>
        <row r="3525">
          <cell r="A3525">
            <v>96730</v>
          </cell>
          <cell r="B3525" t="str">
            <v>TUBO, PPR, DN 40, CLASSE PN 25,  INSTALADO EM RESERVAÇÃO DE ÁGUA DE EDIFICAÇÃO QUE POSSUA RESERVATÓRIO DE FIBRA/FIBROCIMENTO  FORNECIMENTO E INSTALAÇÃO. AF_06/2016</v>
          </cell>
          <cell r="C3525" t="str">
            <v>M</v>
          </cell>
          <cell r="D3525">
            <v>37.46</v>
          </cell>
        </row>
        <row r="3526">
          <cell r="A3526">
            <v>96731</v>
          </cell>
          <cell r="B3526" t="str">
            <v>TUBO, PPR, DN 50, CLASSE PN 25,  INSTALADO EM RESERVAÇÃO DE ÁGUA DE EDIFICAÇÃO QUE POSSUA RESERVATÓRIO DE FIBRA/FIBROCIMENTO  FORNECIMENTO E INSTALAÇÃO. AF_06/2016</v>
          </cell>
          <cell r="C3526" t="str">
            <v>M</v>
          </cell>
          <cell r="D3526">
            <v>54.72</v>
          </cell>
        </row>
        <row r="3527">
          <cell r="A3527">
            <v>96732</v>
          </cell>
          <cell r="B3527" t="str">
            <v>TUBO, PPR, DN 63, CLASSE PN 25,  INSTALADO EM RESERVAÇÃO DE ÁGUA DE EDIFICAÇÃO QUE POSSUA RESERVATÓRIO DE FIBRA/FIBROCIMENTO  FORNECIMENTO E INSTALAÇÃO. AF_06/2016</v>
          </cell>
          <cell r="C3527" t="str">
            <v>M</v>
          </cell>
          <cell r="D3527">
            <v>68.47</v>
          </cell>
        </row>
        <row r="3528">
          <cell r="A3528">
            <v>96733</v>
          </cell>
          <cell r="B3528" t="str">
            <v>TUBO, PPR, DN 75, CLASSE PN 25,  INSTALADO EM RESERVAÇÃO DE ÁGUA DE EDIFICAÇÃO QUE POSSUA RESERVATÓRIO DE FIBRA/FIBROCIMENTO  FORNECIMENTO E INSTALAÇÃO. AF_06/2016</v>
          </cell>
          <cell r="C3528" t="str">
            <v>M</v>
          </cell>
          <cell r="D3528">
            <v>126.14</v>
          </cell>
        </row>
        <row r="3529">
          <cell r="A3529">
            <v>96734</v>
          </cell>
          <cell r="B3529" t="str">
            <v>TUBO, PPR, DN 90, CLASSE PN 25,  INSTALADO EM RESERVAÇÃO DE ÁGUA DE EDIFICAÇÃO QUE POSSUA RESERVATÓRIO DE FIBRA/FIBROCIMENTO  FORNECIMENTO E INSTALAÇÃO. AF_06/2016</v>
          </cell>
          <cell r="C3529" t="str">
            <v>M</v>
          </cell>
          <cell r="D3529">
            <v>176.79</v>
          </cell>
        </row>
        <row r="3530">
          <cell r="A3530">
            <v>96735</v>
          </cell>
          <cell r="B3530" t="str">
            <v>TUBO, PPR, DN 110, CLASSE PN 25,  INSTALADO EM RESERVAÇÃO DE ÁGUA DE EDIFICAÇÃO QUE POSSUA RESERVATÓRIO DE FIBRA/FIBROCIMENTO  FORNECIMENTO E INSTALAÇÃO. AF_06/2016</v>
          </cell>
          <cell r="C3530" t="str">
            <v>M</v>
          </cell>
          <cell r="D3530">
            <v>229.48</v>
          </cell>
        </row>
        <row r="3531">
          <cell r="A3531">
            <v>96794</v>
          </cell>
          <cell r="B3531" t="str">
            <v>TUBO, PEX, MONOCAMADA, DN 16, INSTALADO EM RAMAL OU SUB-RAMAL DE ÁGUA  FORNECIMENTO E INSTALAÇÃO. AF_06/2015</v>
          </cell>
          <cell r="C3531" t="str">
            <v>M</v>
          </cell>
          <cell r="D3531">
            <v>9.19</v>
          </cell>
        </row>
        <row r="3532">
          <cell r="A3532">
            <v>96795</v>
          </cell>
          <cell r="B3532" t="str">
            <v>TUBO, PEX, MONOCAMADA, DN 20, INSTALADO EM RAMAL OU SUB-RAMAL DE ÁGUA  FORNECIMENTO E INSTALAÇÃO. AF_06/2015</v>
          </cell>
          <cell r="C3532" t="str">
            <v>M</v>
          </cell>
          <cell r="D3532">
            <v>11.68</v>
          </cell>
        </row>
        <row r="3533">
          <cell r="A3533">
            <v>96796</v>
          </cell>
          <cell r="B3533" t="str">
            <v>TUBO, PEX, MONOCAMADA, DN 25, INSTALADO EM RAMAL OU SUB-RAMAL DE ÁGUA  FORNECIMENTO E INSTALAÇÃO. AF_06/2015</v>
          </cell>
          <cell r="C3533" t="str">
            <v>M</v>
          </cell>
          <cell r="D3533">
            <v>16.399999999999999</v>
          </cell>
        </row>
        <row r="3534">
          <cell r="A3534">
            <v>96797</v>
          </cell>
          <cell r="B3534" t="str">
            <v>TUBO, PEX, MONOCAMADA, DN 32, INSTALADO EM RAMAL OU SUB-RAMAL DE ÁGUA  FORNECIMENTO E INSTALAÇÃO. AF_06/2015</v>
          </cell>
          <cell r="C3534" t="str">
            <v>M</v>
          </cell>
          <cell r="D3534">
            <v>24.83</v>
          </cell>
        </row>
        <row r="3535">
          <cell r="A3535">
            <v>96798</v>
          </cell>
          <cell r="B3535" t="str">
            <v>TUBO, PEX, MONOCAMADA, DN 16, INSTALADO EM RAMAL DE DISTRIBUIÇÃO DE ÁGUA  FORNECIMENTO E INSTALAÇÃO. AF_06/2015</v>
          </cell>
          <cell r="C3535" t="str">
            <v>M</v>
          </cell>
          <cell r="D3535">
            <v>9.33</v>
          </cell>
        </row>
        <row r="3536">
          <cell r="A3536">
            <v>96799</v>
          </cell>
          <cell r="B3536" t="str">
            <v>TUBO, PEX, MONOCAMADA, DN 20, INSTALADO EM RAMAL DE DISTRIBUIÇÃO DE ÁGUA  FORNECIMENTO E INSTALAÇÃO. AF_06/2015</v>
          </cell>
          <cell r="C3536" t="str">
            <v>M</v>
          </cell>
          <cell r="D3536">
            <v>12.47</v>
          </cell>
        </row>
        <row r="3537">
          <cell r="A3537">
            <v>96800</v>
          </cell>
          <cell r="B3537" t="str">
            <v>TUBO, PEX, MONOCAMADA, DN 25, INSTALADO EM RAMAL DE DISTRIBUIÇÃO DE ÁGUA  FORNECIMENTO E INSTALAÇÃO. AF_06/2015</v>
          </cell>
          <cell r="C3537" t="str">
            <v>M</v>
          </cell>
          <cell r="D3537">
            <v>18.03</v>
          </cell>
        </row>
        <row r="3538">
          <cell r="A3538">
            <v>96801</v>
          </cell>
          <cell r="B3538" t="str">
            <v>TUBO, PEX, MONOCAMADA, DN 32, INSTALADO EM RAMAL DE DISTRIBUIÇÃO DE ÁGUA  FORNECIMENTO E INSTALAÇÃO. AF_06/2015</v>
          </cell>
          <cell r="C3538" t="str">
            <v>M</v>
          </cell>
          <cell r="D3538">
            <v>27.63</v>
          </cell>
        </row>
        <row r="3539">
          <cell r="A3539">
            <v>97327</v>
          </cell>
          <cell r="B3539" t="str">
            <v>TUBO EM COBRE FLEXÍVEL, DN 1/4, COM ISOLAMENTO, INSTALADO EM RAMAL DE ALIMENTAÇÃO DE AR CONDICIONADO COM CONDENSADORA INDIVIDUAL   FORNECIMENTO E INSTALAÇÃO. AF_12/2015</v>
          </cell>
          <cell r="C3539" t="str">
            <v>M</v>
          </cell>
          <cell r="D3539">
            <v>31.88</v>
          </cell>
        </row>
        <row r="3540">
          <cell r="A3540">
            <v>97328</v>
          </cell>
          <cell r="B3540" t="str">
            <v>TUBO EM COBRE FLEXÍVEL, DN 3/8", COM ISOLAMENTO, INSTALADO EM RAMAL DE ALIMENTAÇÃO DE AR CONDICIONADO COM CONDENSADORA INDIVIDUAL  FORNECIMENTO E INSTALAÇÃO. AF_12/2015</v>
          </cell>
          <cell r="C3540" t="str">
            <v>M</v>
          </cell>
          <cell r="D3540">
            <v>54.64</v>
          </cell>
        </row>
        <row r="3541">
          <cell r="A3541">
            <v>97329</v>
          </cell>
          <cell r="B3541" t="str">
            <v>TUBO EM COBRE FLEXÍVEL, DN 1/2", COM ISOLAMENTO, INSTALADO EM RAMAL DE ALIMENTAÇÃO DE AR CONDICIONADO COM CONDENSADORA INDIVIDUAL  FORNECIMENTO E INSTALAÇÃO. AF_12/2015</v>
          </cell>
          <cell r="C3541" t="str">
            <v>M</v>
          </cell>
          <cell r="D3541">
            <v>68.98</v>
          </cell>
        </row>
        <row r="3542">
          <cell r="A3542">
            <v>97330</v>
          </cell>
          <cell r="B3542" t="str">
            <v>TUBO EM COBRE FLEXÍVEL, DN 5/8", COM ISOLAMENTO, INSTALADO EM RAMAL DE ALIMENTAÇÃO DE AR CONDICIONADO COM CONDENSADORA INDIVIDUAL  FORNECIMENTO E INSTALAÇÃO. AF_12/2015</v>
          </cell>
          <cell r="C3542" t="str">
            <v>M</v>
          </cell>
          <cell r="D3542">
            <v>84.36</v>
          </cell>
        </row>
        <row r="3543">
          <cell r="A3543">
            <v>97331</v>
          </cell>
          <cell r="B3543" t="str">
            <v>TUBO EM COBRE FLEXÍVEL, DN 1/4", COM ISOLAMENTO, INSTALADO EM RAMAL DE ALIMENTAÇÃO DE AR CONDICIONADO COM CONDENSADORA CENTRAL  FORNECIMENTO E INSTALAÇÃO. AF_12/2015</v>
          </cell>
          <cell r="C3543" t="str">
            <v>M</v>
          </cell>
          <cell r="D3543">
            <v>32.200000000000003</v>
          </cell>
        </row>
        <row r="3544">
          <cell r="A3544">
            <v>97332</v>
          </cell>
          <cell r="B3544" t="str">
            <v>TUBO EM COBRE FLEXÍVEL, DN 3/8", COM ISOLAMENTO, INSTALADO EM RAMAL DE ALIMENTAÇÃO DE AR CONDICIONADO COM CONDENSADORA CENTRAL  FORNECIMENTO E INSTALAÇÃO. AF_12/2015</v>
          </cell>
          <cell r="C3544" t="str">
            <v>M</v>
          </cell>
          <cell r="D3544">
            <v>55</v>
          </cell>
        </row>
        <row r="3545">
          <cell r="A3545">
            <v>97333</v>
          </cell>
          <cell r="B3545" t="str">
            <v>TUBO EM COBRE FLEXÍVEL, DN 1/2", COM ISOLAMENTO, INSTALADO EM RAMAL DE ALIMENTAÇÃO DE AR CONDICIONADO COM CONDENSADORA CENTRAL  FORNECIMENTO E INSTALAÇÃO. AF_12/2015</v>
          </cell>
          <cell r="C3545" t="str">
            <v>M</v>
          </cell>
          <cell r="D3545">
            <v>69.42</v>
          </cell>
        </row>
        <row r="3546">
          <cell r="A3546">
            <v>97334</v>
          </cell>
          <cell r="B3546" t="str">
            <v>TUBO EM COBRE FLEXÍVEL, DN 5/8, COM ISOLAMENTO, INSTALADO EM RAMAL DE ALIMENTAÇÃO DE AR CONDICIONADO COM CONDENSADORA CENTRAL   FORNECIMENTO E INSTALAÇÃO. AF_12/2015</v>
          </cell>
          <cell r="C3546" t="str">
            <v>M</v>
          </cell>
          <cell r="D3546">
            <v>84.85</v>
          </cell>
        </row>
        <row r="3547">
          <cell r="A3547">
            <v>97335</v>
          </cell>
          <cell r="B3547" t="str">
            <v>TUBO EM COBRE RÍGIDO, DN 22 MM, CLASSE A, SEM ISOLAMENTO, INSTALADO EM PRUMADA  FORNECIMENTO E INSTALAÇÃO. AF_12/2015</v>
          </cell>
          <cell r="C3547" t="str">
            <v>M</v>
          </cell>
          <cell r="D3547">
            <v>92.44</v>
          </cell>
        </row>
        <row r="3548">
          <cell r="A3548">
            <v>97336</v>
          </cell>
          <cell r="B3548" t="str">
            <v>TUBO EM COBRE RÍGIDO, DN 28 MM, CLASSE A, SEM ISOLAMENTO, INSTALADO EM PRUMADA  FORNECIMENTO E INSTALAÇÃO. AF_12/2015</v>
          </cell>
          <cell r="C3548" t="str">
            <v>M</v>
          </cell>
          <cell r="D3548">
            <v>117.44</v>
          </cell>
        </row>
        <row r="3549">
          <cell r="A3549">
            <v>97337</v>
          </cell>
          <cell r="B3549" t="str">
            <v>TUBO EM COBRE RÍGIDO, DN 35 MM, CLASSE A, SEM ISOLAMENTO, INSTALADO EM PRUMADA  FORNECIMENTO E INSTALAÇÃO. AF_12/2015</v>
          </cell>
          <cell r="C3549" t="str">
            <v>M</v>
          </cell>
          <cell r="D3549">
            <v>176.55</v>
          </cell>
        </row>
        <row r="3550">
          <cell r="A3550">
            <v>97338</v>
          </cell>
          <cell r="B3550" t="str">
            <v>TUBO EM COBRE RÍGIDO, DN 42 MM, CLASSE A, SEM ISOLAMENTO, INSTALADO EM PRUMADA  FORNECIMENTO E INSTALAÇÃO. AF_12/2015</v>
          </cell>
          <cell r="C3550" t="str">
            <v>M</v>
          </cell>
          <cell r="D3550">
            <v>212.26</v>
          </cell>
        </row>
        <row r="3551">
          <cell r="A3551">
            <v>97339</v>
          </cell>
          <cell r="B3551" t="str">
            <v>TUBO EM COBRE RÍGIDO, DN 54 MM, CLASSE A, SEM ISOLAMENTO, INSTALADO EM PRUMADA  FORNECIMENTO E INSTALAÇÃO. AF_12/2015</v>
          </cell>
          <cell r="C3551" t="str">
            <v>M</v>
          </cell>
          <cell r="D3551">
            <v>228.14</v>
          </cell>
        </row>
        <row r="3552">
          <cell r="A3552">
            <v>97340</v>
          </cell>
          <cell r="B3552" t="str">
            <v>TUBO EM COBRE RÍGIDO, DN 66 MM, CLASSE A, SEM ISOLAMENTO, INSTALADO EM PRUMADA  FORNECIMENTO E INSTALAÇÃO. AF_12/2015</v>
          </cell>
          <cell r="C3552" t="str">
            <v>M</v>
          </cell>
          <cell r="D3552">
            <v>228.9</v>
          </cell>
        </row>
        <row r="3553">
          <cell r="A3553">
            <v>97341</v>
          </cell>
          <cell r="B3553" t="str">
            <v>TUBO EM COBRE RÍGIDO, DN 15 MM, CLASSE A, SEM ISOLAMENTO, INSTALADO EM RAMAL DE DISTRIBUIÇÃO  FORNECIMENTO E INSTALAÇÃO. AF_12/2015</v>
          </cell>
          <cell r="C3553" t="str">
            <v>M</v>
          </cell>
          <cell r="D3553">
            <v>61.44</v>
          </cell>
        </row>
        <row r="3554">
          <cell r="A3554">
            <v>97342</v>
          </cell>
          <cell r="B3554" t="str">
            <v>TUBO EM COBRE RÍGIDO, DN 22 MM, CLASSE A, SEM ISOLAMENTO, INSTALADO EM RAMAL DE DISTRIBUIÇÃO FORNECIMENTO E INSTALAÇÃO. AF_12/2015</v>
          </cell>
          <cell r="C3554" t="str">
            <v>M</v>
          </cell>
          <cell r="D3554">
            <v>96.8</v>
          </cell>
        </row>
        <row r="3555">
          <cell r="A3555">
            <v>97343</v>
          </cell>
          <cell r="B3555" t="str">
            <v>TUBO EM COBRE RÍGIDO, DN 28 MM, CLASSE A, SEM ISOLAMENTO, INSTALADO EM RAMAL DE DISTRIBUIÇÃO FORNECIMENTO E INSTALAÇÃO. AF_12/2015</v>
          </cell>
          <cell r="C3555" t="str">
            <v>M</v>
          </cell>
          <cell r="D3555">
            <v>122.12</v>
          </cell>
        </row>
        <row r="3556">
          <cell r="A3556">
            <v>97344</v>
          </cell>
          <cell r="B3556" t="str">
            <v>TUBO EM COBRE RÍGIDO, DN 15 MM, CLASSE A, SEM ISOLAMENTO, INSTALADO EM RAMAL E SUB-RAMAL  FORNECIMENTO E INSTALAÇÃO. AF_12/2015</v>
          </cell>
          <cell r="C3556" t="str">
            <v>M</v>
          </cell>
          <cell r="D3556">
            <v>71.03</v>
          </cell>
        </row>
        <row r="3557">
          <cell r="A3557">
            <v>97345</v>
          </cell>
          <cell r="B3557" t="str">
            <v>TUBO EM COBRE RÍGIDO, DN 22 MM, CLASSE A, SEM ISOLAMENTO, INSTALADO EM RAMAL E SUB-RAMAL  FORNECIMENTO E INSTALAÇÃO. AF_12/2015</v>
          </cell>
          <cell r="C3557" t="str">
            <v>M</v>
          </cell>
          <cell r="D3557">
            <v>113.27</v>
          </cell>
        </row>
        <row r="3558">
          <cell r="A3558">
            <v>97346</v>
          </cell>
          <cell r="B3558" t="str">
            <v>TUBO EM COBRE RÍGIDO, DN 28 MM, CLASSE A, SEM ISOLAMENTO, INSTALADO EM RAMAL E SUB-RAMAL  FORNECIMENTO E INSTALAÇÃO. AF_12/2015</v>
          </cell>
          <cell r="C3558" t="str">
            <v>M</v>
          </cell>
          <cell r="D3558">
            <v>144.56</v>
          </cell>
        </row>
        <row r="3559">
          <cell r="A3559">
            <v>97347</v>
          </cell>
          <cell r="B3559" t="str">
            <v>TUBO EM COBRE RÍGIDO, DN 22 MM, CLASSE I, SEM ISOLAMENTO, INSTALADO EM PRUMADA  FORNECIMENTO E INSTALAÇÃO. AF_12/2015</v>
          </cell>
          <cell r="C3559" t="str">
            <v>M</v>
          </cell>
          <cell r="D3559">
            <v>111.42</v>
          </cell>
        </row>
        <row r="3560">
          <cell r="A3560">
            <v>97348</v>
          </cell>
          <cell r="B3560" t="str">
            <v>TUBO EM COBRE RÍGIDO, DN 28 MM, CLASSE I, SEM ISOLAMENTO, INSTALADO EM PRUMADA  FORNECIMENTO E INSTALAÇÃO. AF_12/2015</v>
          </cell>
          <cell r="C3560" t="str">
            <v>M</v>
          </cell>
          <cell r="D3560">
            <v>153.97</v>
          </cell>
        </row>
        <row r="3561">
          <cell r="A3561">
            <v>97349</v>
          </cell>
          <cell r="B3561" t="str">
            <v>TUBO EM COBRE RÍGIDO, DN 35 MM, CLASSE I, SEM ISOLAMENTO, INSTALADO EM PRUMADA  FORNECIMENTO E INSTALAÇÃO. AF_12/2015</v>
          </cell>
          <cell r="C3561" t="str">
            <v>M</v>
          </cell>
          <cell r="D3561">
            <v>222.03</v>
          </cell>
        </row>
        <row r="3562">
          <cell r="A3562">
            <v>97350</v>
          </cell>
          <cell r="B3562" t="str">
            <v>TUBO EM COBRE RÍGIDO, DN 42 MM, CLASSE I, SEM ISOLAMENTO, INSTALADO EM PRUMADA  FORNECIMENTO E INSTALAÇÃO. AF_12/2015</v>
          </cell>
          <cell r="C3562" t="str">
            <v>M</v>
          </cell>
          <cell r="D3562">
            <v>269.63</v>
          </cell>
        </row>
        <row r="3563">
          <cell r="A3563">
            <v>97351</v>
          </cell>
          <cell r="B3563" t="str">
            <v>TUBO EM COBRE RÍGIDO, DN 54 MM, CLASSE I, SEM ISOLAMENTO, INSTALADO EM PRUMADA  FORNECIMENTO E INSTALAÇÃO. AF_12/2015</v>
          </cell>
          <cell r="C3563" t="str">
            <v>M</v>
          </cell>
          <cell r="D3563">
            <v>372.87</v>
          </cell>
        </row>
        <row r="3564">
          <cell r="A3564">
            <v>97352</v>
          </cell>
          <cell r="B3564" t="str">
            <v>TUBO EM COBRE RÍGIDO, DN 66 MM, CLASSE I, SEM ISOLAMENTO, INSTALADO EM PRUMADA  FORNECIMENTO E INSTALAÇÃO. AF_12/2015</v>
          </cell>
          <cell r="C3564" t="str">
            <v>M</v>
          </cell>
          <cell r="D3564">
            <v>483.3</v>
          </cell>
        </row>
        <row r="3565">
          <cell r="A3565">
            <v>97353</v>
          </cell>
          <cell r="B3565" t="str">
            <v>TUBO EM COBRE RÍGIDO, DN 15 MM, CLASSE I, SEM ISOLAMENTO, INSTALADO EM RAMAL DE DISTRIBUIÇÃO  FORNECIMENTO E INSTALAÇÃO. AF_12/2015</v>
          </cell>
          <cell r="C3565" t="str">
            <v>M</v>
          </cell>
          <cell r="D3565">
            <v>72.680000000000007</v>
          </cell>
        </row>
        <row r="3566">
          <cell r="A3566">
            <v>97354</v>
          </cell>
          <cell r="B3566" t="str">
            <v>TUBO EM COBRE RÍGIDO, DN 22 MM, CLASSE I, SEM ISOLAMENTO, INSTALADO EM RAMAL DE DISTRIBUIÇÃO FORNECIMENTO E INSTALAÇÃO. AF_12/2015</v>
          </cell>
          <cell r="C3566" t="str">
            <v>M</v>
          </cell>
          <cell r="D3566">
            <v>115.78</v>
          </cell>
        </row>
        <row r="3567">
          <cell r="A3567">
            <v>97355</v>
          </cell>
          <cell r="B3567" t="str">
            <v>TUBO EM COBRE RÍGIDO, DN 28 MM, CLASSE I, SEM ISOLAMENTO, INSTALADO EM RAMAL DE DISTRIBUIÇÃO FORNECIMENTO E INSTALAÇÃO. AF_12/2015</v>
          </cell>
          <cell r="C3567" t="str">
            <v>M</v>
          </cell>
          <cell r="D3567">
            <v>158.65</v>
          </cell>
        </row>
        <row r="3568">
          <cell r="A3568">
            <v>97356</v>
          </cell>
          <cell r="B3568" t="str">
            <v>TUBO EM COBRE RÍGIDO, DN 15 MM, CLASSE I, SEM ISOLAMENTO, INSTALADO EM RAMAL E SUB-RAMAL  FORNECIMENTO E INSTALAÇÃO. AF_12/2015</v>
          </cell>
          <cell r="C3568" t="str">
            <v>M</v>
          </cell>
          <cell r="D3568">
            <v>82.27</v>
          </cell>
        </row>
        <row r="3569">
          <cell r="A3569">
            <v>97357</v>
          </cell>
          <cell r="B3569" t="str">
            <v>TUBO EM COBRE RÍGIDO, DN 22 MM, CLASSE I, SEM ISOLAMENTO, INSTALADO EM RAMAL E SUB-RAMAL  FORNECIMENTO E INSTALAÇÃO. AF_12/2015</v>
          </cell>
          <cell r="C3569" t="str">
            <v>M</v>
          </cell>
          <cell r="D3569">
            <v>132.25</v>
          </cell>
        </row>
        <row r="3570">
          <cell r="A3570">
            <v>97358</v>
          </cell>
          <cell r="B3570" t="str">
            <v>TUBO EM COBRE RÍGIDO, DN 28 MM, CLASSE I, SEM ISOLAMENTO, INSTALADO EM RAMAL E SUB-RAMAL  FORNECIMENTO E INSTALAÇÃO. AF_12/2015</v>
          </cell>
          <cell r="C3570" t="str">
            <v>M</v>
          </cell>
          <cell r="D3570">
            <v>181.09</v>
          </cell>
        </row>
        <row r="3571">
          <cell r="A3571">
            <v>97498</v>
          </cell>
          <cell r="B3571" t="str">
            <v>TUBO DE AÇO GALVANIZADO COM COSTURA, CLASSE MÉDIA, DN 25 (1"), CONEXÃO ROSQUEADA, INSTALADO EM REDE DE ALIMENTAÇÃO PARA HIDRANTE - FORNECIMENTO E INSTALAÇÃO. AF_10/2020</v>
          </cell>
          <cell r="C3571" t="str">
            <v>M</v>
          </cell>
          <cell r="D3571">
            <v>54.53</v>
          </cell>
        </row>
        <row r="3572">
          <cell r="A3572">
            <v>97535</v>
          </cell>
          <cell r="B3572" t="str">
            <v>TUBO DE AÇO GALVANIZADO COM COSTURA, CLASSE MÉDIA, CONEXÃO ROSQUEADA, DN 25 (1"), INSTALADO EM REDE DE ALIMENTAÇÃO PARA SPRINKLER - FORNECIMENTO E INSTALAÇÃO. AF_10/2020</v>
          </cell>
          <cell r="C3572" t="str">
            <v>M</v>
          </cell>
          <cell r="D3572">
            <v>58.9</v>
          </cell>
        </row>
        <row r="3573">
          <cell r="A3573">
            <v>97536</v>
          </cell>
          <cell r="B3573" t="str">
            <v>TUBO DE AÇO GALVANIZADO COM COSTURA, CLASSE MÉDIA, CONEXÃO ROSQUEADA, DN 25 (1"), INSTALADO EM RAMAIS  E SUB-RAMAIS DE GÁS - FORNECIMENTO E INSTALAÇÃO. AF_10/2020</v>
          </cell>
          <cell r="C3573" t="str">
            <v>M</v>
          </cell>
          <cell r="D3573">
            <v>68.92</v>
          </cell>
        </row>
        <row r="3574">
          <cell r="A3574">
            <v>100788</v>
          </cell>
          <cell r="B3574" t="str">
            <v>KIT CAVALETE PARA GÁS - SEM MEDIDOR OU REGULADOR - ENTRADA INDIVIDUAL PRINCIPAL, EM AÇO GALVANIZADO DN 15 E 25 MM (1/2" E 1") - FORNECIMENTO E INSTALAÇÃO. AF_01/2020</v>
          </cell>
          <cell r="C3574" t="str">
            <v>UN</v>
          </cell>
          <cell r="D3574">
            <v>592.92999999999995</v>
          </cell>
        </row>
        <row r="3575">
          <cell r="A3575">
            <v>100791</v>
          </cell>
          <cell r="B3575" t="str">
            <v>TUBO, PEX, MULTICAMADA, DN 16, INSTALADO EM IMPLANTAÇÃO DE INSTALAÇÕES DE GÁS - FORNECIMENTO E INSTALAÇÃO. AF_01/2020</v>
          </cell>
          <cell r="C3575" t="str">
            <v>M</v>
          </cell>
          <cell r="D3575">
            <v>19.100000000000001</v>
          </cell>
        </row>
        <row r="3576">
          <cell r="A3576">
            <v>100792</v>
          </cell>
          <cell r="B3576" t="str">
            <v>TUBO, PEX, MULTICAMADA, DN 20, INSTALADO EM IMPLANTAÇÃO DE INSTALAÇÕES DE GÁS - FORNECIMENTO E INSTALAÇÃO. AF_01/2020</v>
          </cell>
          <cell r="C3576" t="str">
            <v>M</v>
          </cell>
          <cell r="D3576">
            <v>28.08</v>
          </cell>
        </row>
        <row r="3577">
          <cell r="A3577">
            <v>100793</v>
          </cell>
          <cell r="B3577" t="str">
            <v>TUBO, PEX, MULTICAMADA, DN 26, INSTALADO EM IMPLANTAÇÃO DE INSTALAÇÕES DE GÁS - FORNECIMENTO E INSTALAÇÃO. AF_01/2020</v>
          </cell>
          <cell r="C3577" t="str">
            <v>M</v>
          </cell>
          <cell r="D3577">
            <v>37.29</v>
          </cell>
        </row>
        <row r="3578">
          <cell r="A3578">
            <v>100794</v>
          </cell>
          <cell r="B3578" t="str">
            <v>TUBO, PEX, MULTICAMADA, DN 32, INSTALADO EM IMPLANTAÇÃO DE INSTALAÇÕES DE GÁS - FORNECIMENTO E INSTALAÇÃO. AF_01/2020</v>
          </cell>
          <cell r="C3578" t="str">
            <v>M</v>
          </cell>
          <cell r="D3578">
            <v>50.36</v>
          </cell>
        </row>
        <row r="3579">
          <cell r="A3579">
            <v>100799</v>
          </cell>
          <cell r="B3579" t="str">
            <v>TUBO, PEX, MULTICAMADA, COM TUBO LUVA, DN 16, INSTALADO EM IMPLANTAÇÃO DE INSTALAÇÕES DE GÁS - FORNECIMENTO E INSTALAÇÃO. AF_01/2020</v>
          </cell>
          <cell r="C3579" t="str">
            <v>M</v>
          </cell>
          <cell r="D3579">
            <v>19.55</v>
          </cell>
        </row>
        <row r="3580">
          <cell r="A3580">
            <v>100800</v>
          </cell>
          <cell r="B3580" t="str">
            <v>TUBO, PEX, MULTICAMADA, COM TUBO LUVA, DN 20, INSTALADO EM IMPLANTAÇÃO DE INSTALAÇÕES DE GÁS - FORNECIMENTO E INSTALAÇÃO. AF_01/2020</v>
          </cell>
          <cell r="C3580" t="str">
            <v>M</v>
          </cell>
          <cell r="D3580">
            <v>28.52</v>
          </cell>
        </row>
        <row r="3581">
          <cell r="A3581">
            <v>100801</v>
          </cell>
          <cell r="B3581" t="str">
            <v>TUBO, PEX, MULTICAMADA, COM TUBO LUVA, DN 26, INSTALADO EM IMPLANTAÇÃO DE INSTALAÇÕES DE GÁS - FORNECIMENTO E INSTALAÇÃO. AF_01/2020</v>
          </cell>
          <cell r="C3581" t="str">
            <v>M</v>
          </cell>
          <cell r="D3581">
            <v>37.74</v>
          </cell>
        </row>
        <row r="3582">
          <cell r="A3582">
            <v>100802</v>
          </cell>
          <cell r="B3582" t="str">
            <v>TUBO, PEX, MULTICAMADA, COM TUBO LUVA, DN 32, INSTALADO EM IMPLANTAÇÃO DE INSTALAÇÕES DE GÁS - FORNECIMENTO E INSTALAÇÃO. AF_01/2020</v>
          </cell>
          <cell r="C3582" t="str">
            <v>M</v>
          </cell>
          <cell r="D3582">
            <v>50.8</v>
          </cell>
        </row>
        <row r="3583">
          <cell r="A3583">
            <v>100803</v>
          </cell>
          <cell r="B3583" t="str">
            <v>TUBO, PEX, MULTICAMADA, DN 16, INSTALADO EM RAMAL INTERNO DE INSTALAÇÕES DE GÁS - FORNECIMENTO E INSTALAÇÃO. AF_01/2020</v>
          </cell>
          <cell r="C3583" t="str">
            <v>M</v>
          </cell>
          <cell r="D3583">
            <v>18.18</v>
          </cell>
        </row>
        <row r="3584">
          <cell r="A3584">
            <v>100804</v>
          </cell>
          <cell r="B3584" t="str">
            <v>TUBO, PEX, MULTICAMADA, DN 20, INSTALADO EM RAMAL INTERNO DE INSTALAÇÕES DE GÁS - FORNECIMENTO E INSTALAÇÃO. AF_01/2020</v>
          </cell>
          <cell r="C3584" t="str">
            <v>M</v>
          </cell>
          <cell r="D3584">
            <v>26.98</v>
          </cell>
        </row>
        <row r="3585">
          <cell r="A3585">
            <v>100805</v>
          </cell>
          <cell r="B3585" t="str">
            <v>TUBO, PEX, MULTICAMADA, DN 26, INSTALADO EM RAMAL INTERNO DE INSTALAÇÕES DE GÁS - FORNECIMENTO E INSTALAÇÃO. AF_01/2020</v>
          </cell>
          <cell r="C3585" t="str">
            <v>M</v>
          </cell>
          <cell r="D3585">
            <v>35.979999999999997</v>
          </cell>
        </row>
        <row r="3586">
          <cell r="A3586">
            <v>100806</v>
          </cell>
          <cell r="B3586" t="str">
            <v>TUBO, PEX, MULTICAMADA, DN 32, INSTALADO EM RAMAL INTERNO DE INSTALAÇÕES DE GÁS - FORNECIMENTO E INSTALAÇÃO. AF_01/2020</v>
          </cell>
          <cell r="C3586" t="str">
            <v>M</v>
          </cell>
          <cell r="D3586">
            <v>48.75</v>
          </cell>
        </row>
        <row r="3587">
          <cell r="A3587">
            <v>100807</v>
          </cell>
          <cell r="B3587" t="str">
            <v>TUBO, PEX, MULTICAMADA, COM TUBO LUVA, DN 16, INSTALADO EM RAMAL INTERNO DE INSTALAÇÕES DE GÁS - FORNECIMENTO E INSTALAÇÃO. AF_01/2020</v>
          </cell>
          <cell r="C3587" t="str">
            <v>M</v>
          </cell>
          <cell r="D3587">
            <v>24.82</v>
          </cell>
        </row>
        <row r="3588">
          <cell r="A3588">
            <v>100808</v>
          </cell>
          <cell r="B3588" t="str">
            <v>TUBO, PEX, MULTICAMADA, COM TUBO LUVA, DN 20, INSTALADO EM RAMAL INTERNO DE INSTALAÇÕES DE GÁS - FORNECIMENTO E INSTALAÇÃO. AF_01/2020</v>
          </cell>
          <cell r="C3588" t="str">
            <v>M</v>
          </cell>
          <cell r="D3588">
            <v>34.770000000000003</v>
          </cell>
        </row>
        <row r="3589">
          <cell r="A3589">
            <v>100809</v>
          </cell>
          <cell r="B3589" t="str">
            <v>TUBO, PEX, MULTICAMADA, COM TUBO LUVA, DN 26, INSTALADO EM RAMAL INTERNO DE INSTALAÇÕES DE GÁS - FORNECIMENTO E INSTALAÇÃO. AF_01/2020</v>
          </cell>
          <cell r="C3589" t="str">
            <v>M</v>
          </cell>
          <cell r="D3589">
            <v>45.21</v>
          </cell>
        </row>
        <row r="3590">
          <cell r="A3590">
            <v>100810</v>
          </cell>
          <cell r="B3590" t="str">
            <v>TUBO, PEX, MULTICAMADA, COM TUBO LUVA, DN 32, INSTALADO EM RAMAL INTERNO DE INSTALAÇÕES DE GÁS - FORNECIMENTO E INSTALAÇÃO. AF_01/2020</v>
          </cell>
          <cell r="C3590" t="str">
            <v>M</v>
          </cell>
          <cell r="D3590">
            <v>59.99</v>
          </cell>
        </row>
        <row r="3591">
          <cell r="A3591">
            <v>101918</v>
          </cell>
          <cell r="B3591" t="str">
            <v>TUBO DE AÇO GALVANIZADO COM COSTURA, CLASSE MÉDIA, DN 100 (4"), CONEXÃO ROSQUEADA, INSTALADO EM PRUMADAS - FORNECIMENTO E INSTALAÇÃO. AF_10/2020</v>
          </cell>
          <cell r="C3591" t="str">
            <v>M</v>
          </cell>
          <cell r="D3591">
            <v>257.35000000000002</v>
          </cell>
        </row>
        <row r="3592">
          <cell r="A3592">
            <v>101919</v>
          </cell>
          <cell r="B3592" t="str">
            <v>UNIÃO, EM FERRO GALVANIZADO, 4", CONEXÃO ROSQUEADA, INSTALADO EM PRUMADAS - FORNECIMENTO E INSTALAÇÃO. AF_10/2020</v>
          </cell>
          <cell r="C3592" t="str">
            <v>UN</v>
          </cell>
          <cell r="D3592">
            <v>366.79</v>
          </cell>
        </row>
        <row r="3593">
          <cell r="A3593">
            <v>101920</v>
          </cell>
          <cell r="B3593" t="str">
            <v>LUVA, EM FERRO GALVANIZADO, 4", CONEXÃO ROSQUEADA, INSTALADO EM PRUMADAS - FORNECIMENTO E INSTALAÇÃO. AF_10/2020</v>
          </cell>
          <cell r="C3593" t="str">
            <v>UN</v>
          </cell>
          <cell r="D3593">
            <v>175.1</v>
          </cell>
        </row>
        <row r="3594">
          <cell r="A3594">
            <v>101921</v>
          </cell>
          <cell r="B3594" t="str">
            <v>LUVA DE REDUÇÃO, EM FERRO GALVANIZADO, 4" X 2 1/2", CONEXÃO ROSQUEADA, INSTALADO EM PRUMADAS - FORNECIMENTO E INSTALAÇÃO. AF_10/2020</v>
          </cell>
          <cell r="C3594" t="str">
            <v>UN</v>
          </cell>
          <cell r="D3594">
            <v>199.78</v>
          </cell>
        </row>
        <row r="3595">
          <cell r="A3595">
            <v>101922</v>
          </cell>
          <cell r="B3595" t="str">
            <v>LUVA DE REDUÇÃO, EM FERRO GALVANIZADO, 4" X 2", CONEXÃO ROSQUEADA, INSTALADO EM PRUMADAS - FORNECIMENTO E INSTALAÇÃO. AF_10/2020</v>
          </cell>
          <cell r="C3595" t="str">
            <v>UN</v>
          </cell>
          <cell r="D3595">
            <v>199.78</v>
          </cell>
        </row>
        <row r="3596">
          <cell r="A3596">
            <v>101923</v>
          </cell>
          <cell r="B3596" t="str">
            <v>LUVA DE REDUÇÃO, EM FERRO GALVANIZADO, 4" X 3", CONEXÃO ROSQUEADA, INSTALADO EM PRUMADAS - FORNECIMENTO E INSTALAÇÃO. AF_10/2020</v>
          </cell>
          <cell r="C3596" t="str">
            <v>UN</v>
          </cell>
          <cell r="D3596">
            <v>199.78</v>
          </cell>
        </row>
        <row r="3597">
          <cell r="A3597">
            <v>101924</v>
          </cell>
          <cell r="B3597" t="str">
            <v>NIPLE, EM FERRO GALVANIZADO, 4", CONEXÃO ROSQUEADA, INSTALADO EM PRUMADAS - FORNECIMENTO E INSTALAÇÃO. AF_10/2020</v>
          </cell>
          <cell r="C3597" t="str">
            <v>UN</v>
          </cell>
          <cell r="D3597">
            <v>164.77</v>
          </cell>
        </row>
        <row r="3598">
          <cell r="A3598">
            <v>101925</v>
          </cell>
          <cell r="B3598" t="str">
            <v>JOELHO 90°, EM FERRO GALVANIZADO, 4", CONEXÃO ROSQUEADA, INSTALADO EM PRUMADAS - FORNECIMENTO E INSTALAÇÃO. AF_10/2020</v>
          </cell>
          <cell r="C3598" t="str">
            <v>UN</v>
          </cell>
          <cell r="D3598">
            <v>275.57</v>
          </cell>
        </row>
        <row r="3599">
          <cell r="A3599">
            <v>101926</v>
          </cell>
          <cell r="B3599" t="str">
            <v>TÊ, EM FERRO GALVANIZADO, 4", CONEXÃO ROSQUEADA, INSTALADO EM PRUMADAS - FORNECIMENTO E INSTALAÇÃO. AF_10/2020</v>
          </cell>
          <cell r="C3599" t="str">
            <v>UN</v>
          </cell>
          <cell r="D3599">
            <v>355.28</v>
          </cell>
        </row>
        <row r="3600">
          <cell r="A3600">
            <v>101927</v>
          </cell>
          <cell r="B3600" t="str">
            <v>TUBO DE AÇO GALVANIZADO COM COSTURA, CLASSE MÉDIA, DN 100 (4"), CONEXÃO ROSQUEADA, INSTALADO EM REDE DE ALIMENTAÇÃO PARA HIDRANTE - FORNECIMENTO E INSTALAÇÃO. AF_10/2020</v>
          </cell>
          <cell r="C3600" t="str">
            <v>M</v>
          </cell>
          <cell r="D3600">
            <v>243.74</v>
          </cell>
        </row>
        <row r="3601">
          <cell r="A3601">
            <v>101928</v>
          </cell>
          <cell r="B3601" t="str">
            <v>UNIÃO, EM FERRO GALVANIZADO, 4", CONEXÃO ROSQUEADA, INSTALADO EM REDE DE ALIMENTAÇÃO PARA HIDRANTE - FORNECIMENTO E INSTALAÇÃO. AF_10/2020</v>
          </cell>
          <cell r="C3601" t="str">
            <v>UN</v>
          </cell>
          <cell r="D3601">
            <v>372</v>
          </cell>
        </row>
        <row r="3602">
          <cell r="A3602">
            <v>101929</v>
          </cell>
          <cell r="B3602" t="str">
            <v>LUVA, EM FERRO GALVANIZADO, 4", CONEXÃO ROSQUEADA, INSTALADO EM REDE DE ALIMENTAÇÃO PARA HIDRANTE - FORNECIMENTO E INSTALAÇÃO. AF_10/2020</v>
          </cell>
          <cell r="C3602" t="str">
            <v>UN</v>
          </cell>
          <cell r="D3602">
            <v>180.31</v>
          </cell>
        </row>
        <row r="3603">
          <cell r="A3603">
            <v>101930</v>
          </cell>
          <cell r="B3603" t="str">
            <v>LUVA DE REDUÇÃO, EM FERRO GALVANIZADO, 4" X 2 1/2", CONEXÃO ROSQUEADA, INSTALADO EM REDE DE ALIMENTAÇÃO PARA HIDRANTE - FORNECIMENTO E INSTALAÇÃO. AF_10/2020</v>
          </cell>
          <cell r="C3603" t="str">
            <v>UN</v>
          </cell>
          <cell r="D3603">
            <v>204.99</v>
          </cell>
        </row>
        <row r="3604">
          <cell r="A3604">
            <v>101931</v>
          </cell>
          <cell r="B3604" t="str">
            <v>LUVA DE REDUÇÃO, EM FERRO GALVANIZADO, 4" X 2", CONEXÃO ROSQUEADA, INSTALADO EM REDE DE ALIMENTAÇÃO PARA HIDRANTE - FORNECIMENTO E INSTALAÇÃO. AF_10/2020</v>
          </cell>
          <cell r="C3604" t="str">
            <v>UN</v>
          </cell>
          <cell r="D3604">
            <v>204.99</v>
          </cell>
        </row>
        <row r="3605">
          <cell r="A3605">
            <v>101932</v>
          </cell>
          <cell r="B3605" t="str">
            <v>LUVA DE REDUÇÃO, EM FERRO GALVANIZADO, 4" X 3", CONEXÃO ROSQUEADA, INSTALADO EM REDE DE ALIMENTAÇÃO PARA HIDRANTE - FORNECIMENTO E INSTALAÇÃO. AF_10/2020</v>
          </cell>
          <cell r="C3605" t="str">
            <v>UN</v>
          </cell>
          <cell r="D3605">
            <v>204.99</v>
          </cell>
        </row>
        <row r="3606">
          <cell r="A3606">
            <v>101933</v>
          </cell>
          <cell r="B3606" t="str">
            <v>NIPLE, EM FERRO GALVANIZADO, 4", CONEXÃO ROSQUEADA, INSTALADO EM REDE DE ALIMENTAÇÃO PARA HIDRANTE - FORNECIMENTO E INSTALAÇÃO. AF_10/2020</v>
          </cell>
          <cell r="C3606" t="str">
            <v>UN</v>
          </cell>
          <cell r="D3606">
            <v>169.98</v>
          </cell>
        </row>
        <row r="3607">
          <cell r="A3607">
            <v>101934</v>
          </cell>
          <cell r="B3607" t="str">
            <v>JOELHO 90°, EM FERRO GALVANIZADO, 4", CONEXÃO ROSQUEADA, INSTALADO EM REDE DE ALIMENTAÇÃO PARA HIDRANTE - FORNECIMENTO E INSTALAÇÃO. AF_10/2020</v>
          </cell>
          <cell r="C3607" t="str">
            <v>UN</v>
          </cell>
          <cell r="D3607">
            <v>283.39999999999998</v>
          </cell>
        </row>
        <row r="3608">
          <cell r="A3608">
            <v>101935</v>
          </cell>
          <cell r="B3608" t="str">
            <v>TÊ, EM FERRO GALVANIZADO, 4", CONEXÃO ROSQUEADA, INSTALADO EM REDE DE ALIMENTAÇÃO PARA HIDRANTE - FORNECIMENTO E INSTALAÇÃO. AF_10/2020</v>
          </cell>
          <cell r="C3608" t="str">
            <v>UN</v>
          </cell>
          <cell r="D3608">
            <v>365.71</v>
          </cell>
        </row>
        <row r="3609">
          <cell r="A3609">
            <v>89358</v>
          </cell>
          <cell r="B3609" t="str">
            <v>JOELHO 90 GRAUS, PVC, SOLDÁVEL, DN 20MM, INSTALADO EM RAMAL OU SUB-RAMAL DE ÁGUA - FORNECIMENTO E INSTALAÇÃO. AF_12/2014</v>
          </cell>
          <cell r="C3609" t="str">
            <v>UN</v>
          </cell>
          <cell r="D3609">
            <v>7.38</v>
          </cell>
        </row>
        <row r="3610">
          <cell r="A3610">
            <v>89359</v>
          </cell>
          <cell r="B3610" t="str">
            <v>JOELHO 45 GRAUS, PVC, SOLDÁVEL, DN 20MM, INSTALADO EM RAMAL OU SUB-RAMAL DE ÁGUA - FORNECIMENTO E INSTALAÇÃO. AF_12/2014</v>
          </cell>
          <cell r="C3610" t="str">
            <v>UN</v>
          </cell>
          <cell r="D3610">
            <v>7.86</v>
          </cell>
        </row>
        <row r="3611">
          <cell r="A3611">
            <v>89360</v>
          </cell>
          <cell r="B3611" t="str">
            <v>CURVA 90 GRAUS, PVC, SOLDÁVEL, DN 20MM, INSTALADO EM RAMAL OU SUB-RAMAL DE ÁGUA - FORNECIMENTO E INSTALAÇÃO. AF_12/2014</v>
          </cell>
          <cell r="C3611" t="str">
            <v>UN</v>
          </cell>
          <cell r="D3611">
            <v>9.8800000000000008</v>
          </cell>
        </row>
        <row r="3612">
          <cell r="A3612">
            <v>89361</v>
          </cell>
          <cell r="B3612" t="str">
            <v>CURVA 45 GRAUS, PVC, SOLDÁVEL, DN 20MM, INSTALADO EM RAMAL OU SUB-RAMAL DE ÁGUA - FORNECIMENTO E INSTALAÇÃO. AF_12/2014</v>
          </cell>
          <cell r="C3612" t="str">
            <v>UN</v>
          </cell>
          <cell r="D3612">
            <v>9.09</v>
          </cell>
        </row>
        <row r="3613">
          <cell r="A3613">
            <v>89362</v>
          </cell>
          <cell r="B3613" t="str">
            <v>JOELHO 90 GRAUS, PVC, SOLDÁVEL, DN 25MM, INSTALADO EM RAMAL OU SUB-RAMAL DE ÁGUA - FORNECIMENTO E INSTALAÇÃO. AF_12/2014</v>
          </cell>
          <cell r="C3613" t="str">
            <v>UN</v>
          </cell>
          <cell r="D3613">
            <v>8.84</v>
          </cell>
        </row>
        <row r="3614">
          <cell r="A3614">
            <v>89363</v>
          </cell>
          <cell r="B3614" t="str">
            <v>JOELHO 45 GRAUS, PVC, SOLDÁVEL, DN 25MM, INSTALADO EM RAMAL OU SUB-RAMAL DE ÁGUA - FORNECIMENTO E INSTALAÇÃO. AF_12/2014</v>
          </cell>
          <cell r="C3614" t="str">
            <v>UN</v>
          </cell>
          <cell r="D3614">
            <v>9.8699999999999992</v>
          </cell>
        </row>
        <row r="3615">
          <cell r="A3615">
            <v>89364</v>
          </cell>
          <cell r="B3615" t="str">
            <v>CURVA 90 GRAUS, PVC, SOLDÁVEL, DN 25MM, INSTALADO EM RAMAL OU SUB-RAMAL DE ÁGUA - FORNECIMENTO E INSTALAÇÃO. AF_12/2014</v>
          </cell>
          <cell r="C3615" t="str">
            <v>UN</v>
          </cell>
          <cell r="D3615">
            <v>12</v>
          </cell>
        </row>
        <row r="3616">
          <cell r="A3616">
            <v>89365</v>
          </cell>
          <cell r="B3616" t="str">
            <v>CURVA 45 GRAUS, PVC, SOLDÁVEL, DN 25MM, INSTALADO EM RAMAL OU SUB-RAMAL DE ÁGUA - FORNECIMENTO E INSTALAÇÃO. AF_12/2014</v>
          </cell>
          <cell r="C3616" t="str">
            <v>UN</v>
          </cell>
          <cell r="D3616">
            <v>11.05</v>
          </cell>
        </row>
        <row r="3617">
          <cell r="A3617">
            <v>89366</v>
          </cell>
          <cell r="B3617" t="str">
            <v>JOELHO 90 GRAUS COM BUCHA DE LATÃO, PVC, SOLDÁVEL, DN 25MM, X 3/4 INSTALADO EM RAMAL OU SUB-RAMAL DE ÁGUA - FORNECIMENTO E INSTALAÇÃO. AF_12/2014</v>
          </cell>
          <cell r="C3617" t="str">
            <v>UN</v>
          </cell>
          <cell r="D3617">
            <v>17.62</v>
          </cell>
        </row>
        <row r="3618">
          <cell r="A3618">
            <v>89367</v>
          </cell>
          <cell r="B3618" t="str">
            <v>JOELHO 90 GRAUS, PVC, SOLDÁVEL, DN 32MM, INSTALADO EM RAMAL OU SUB-RAMAL DE ÁGUA - FORNECIMENTO E INSTALAÇÃO. AF_12/2014</v>
          </cell>
          <cell r="C3618" t="str">
            <v>UN</v>
          </cell>
          <cell r="D3618">
            <v>12.45</v>
          </cell>
        </row>
        <row r="3619">
          <cell r="A3619">
            <v>89368</v>
          </cell>
          <cell r="B3619" t="str">
            <v>JOELHO 45 GRAUS, PVC, SOLDÁVEL, DN 32MM, INSTALADO EM RAMAL OU SUB-RAMAL DE ÁGUA - FORNECIMENTO E INSTALAÇÃO. AF_12/2014</v>
          </cell>
          <cell r="C3619" t="str">
            <v>UN</v>
          </cell>
          <cell r="D3619">
            <v>15.34</v>
          </cell>
        </row>
        <row r="3620">
          <cell r="A3620">
            <v>89369</v>
          </cell>
          <cell r="B3620" t="str">
            <v>CURVA 90 GRAUS, PVC, SOLDÁVEL, DN 32MM, INSTALADO EM RAMAL OU SUB-RAMAL DE ÁGUA - FORNECIMENTO E INSTALAÇÃO. AF_12/2014</v>
          </cell>
          <cell r="C3620" t="str">
            <v>UN</v>
          </cell>
          <cell r="D3620">
            <v>18.920000000000002</v>
          </cell>
        </row>
        <row r="3621">
          <cell r="A3621">
            <v>89370</v>
          </cell>
          <cell r="B3621" t="str">
            <v>CURVA 45 GRAUS, PVC, SOLDÁVEL, DN 32MM, INSTALADO EM RAMAL OU SUB-RAMAL DE ÁGUA - FORNECIMENTO E INSTALAÇÃO. AF_12/2014</v>
          </cell>
          <cell r="C3621" t="str">
            <v>UN</v>
          </cell>
          <cell r="D3621">
            <v>14.73</v>
          </cell>
        </row>
        <row r="3622">
          <cell r="A3622">
            <v>89371</v>
          </cell>
          <cell r="B3622" t="str">
            <v>LUVA, PVC, SOLDÁVEL, DN 20MM, INSTALADO EM RAMAL OU SUB-RAMAL DE ÁGUA - FORNECIMENTO E INSTALAÇÃO. AF_12/2014</v>
          </cell>
          <cell r="C3622" t="str">
            <v>UN</v>
          </cell>
          <cell r="D3622">
            <v>5.6</v>
          </cell>
        </row>
        <row r="3623">
          <cell r="A3623">
            <v>89372</v>
          </cell>
          <cell r="B3623" t="str">
            <v>LUVA DE CORRER, PVC, SOLDÁVEL, DN 20MM, INSTALADO EM RAMAL OU SUB-RAMAL DE ÁGUA - FORNECIMENTO E INSTALAÇÃO. AF_12/2014</v>
          </cell>
          <cell r="C3623" t="str">
            <v>UN</v>
          </cell>
          <cell r="D3623">
            <v>15.13</v>
          </cell>
        </row>
        <row r="3624">
          <cell r="A3624">
            <v>89373</v>
          </cell>
          <cell r="B3624" t="str">
            <v>LUVA DE REDUÇÃO, PVC, SOLDÁVEL, DN 25MM X 20MM, INSTALADO EM RAMAL OU SUB-RAMAL DE ÁGUA - FORNECIMENTO E INSTALAÇÃO. AF_12/2014</v>
          </cell>
          <cell r="C3624" t="str">
            <v>UN</v>
          </cell>
          <cell r="D3624">
            <v>6.47</v>
          </cell>
        </row>
        <row r="3625">
          <cell r="A3625">
            <v>89374</v>
          </cell>
          <cell r="B3625" t="str">
            <v>LUVA COM BUCHA DE LATÃO, PVC, SOLDÁVEL, DN 20MM X 1/2, INSTALADO EM RAMAL OU SUB-RAMAL DE ÁGUA - FORNECIMENTO E INSTALAÇÃO. AF_12/2014</v>
          </cell>
          <cell r="C3625" t="str">
            <v>UN</v>
          </cell>
          <cell r="D3625">
            <v>11.63</v>
          </cell>
        </row>
        <row r="3626">
          <cell r="A3626">
            <v>89375</v>
          </cell>
          <cell r="B3626" t="str">
            <v>UNIÃO, PVC, SOLDÁVEL, DN 20MM, INSTALADO EM RAMAL OU SUB-RAMAL DE ÁGUA - FORNECIMENTO E INSTALAÇÃO. AF_12/2014</v>
          </cell>
          <cell r="C3626" t="str">
            <v>UN</v>
          </cell>
          <cell r="D3626">
            <v>14.75</v>
          </cell>
        </row>
        <row r="3627">
          <cell r="A3627">
            <v>89376</v>
          </cell>
          <cell r="B3627" t="str">
            <v>ADAPTADOR CURTO COM BOLSA E ROSCA PARA REGISTRO, PVC, SOLDÁVEL, DN 20MM X 1/2, INSTALADO EM RAMAL OU SUB-RAMAL DE ÁGUA - FORNECIMENTO E INSTALAÇÃO. AF_12/2014</v>
          </cell>
          <cell r="C3627" t="str">
            <v>UN</v>
          </cell>
          <cell r="D3627">
            <v>5.7</v>
          </cell>
        </row>
        <row r="3628">
          <cell r="A3628">
            <v>89377</v>
          </cell>
          <cell r="B3628" t="str">
            <v>CURVA DE TRANSPOSIÇÃO, PVC, SOLDÁVEL, DN 20MM, INSTALADO EM RAMAL OU SUB-RAMAL DE ÁGUA - FORNECIMENTO E INSTALAÇÃO. AF_12/2014</v>
          </cell>
          <cell r="C3628" t="str">
            <v>UN</v>
          </cell>
          <cell r="D3628">
            <v>10.3</v>
          </cell>
        </row>
        <row r="3629">
          <cell r="A3629">
            <v>89378</v>
          </cell>
          <cell r="B3629" t="str">
            <v>LUVA, PVC, SOLDÁVEL, DN 25MM, INSTALADO EM RAMAL OU SUB-RAMAL DE ÁGUA - FORNECIMENTO E INSTALAÇÃO. AF_12/2014</v>
          </cell>
          <cell r="C3629" t="str">
            <v>UN</v>
          </cell>
          <cell r="D3629">
            <v>6.67</v>
          </cell>
        </row>
        <row r="3630">
          <cell r="A3630">
            <v>89379</v>
          </cell>
          <cell r="B3630" t="str">
            <v>LUVA DE CORRER, PVC, SOLDÁVEL, DN 25MM, INSTALADO EM RAMAL OU SUB-RAMAL DE ÁGUA - FORNECIMENTO E INSTALAÇÃO. AF_12/2014</v>
          </cell>
          <cell r="C3630" t="str">
            <v>UN</v>
          </cell>
          <cell r="D3630">
            <v>19.36</v>
          </cell>
        </row>
        <row r="3631">
          <cell r="A3631">
            <v>89380</v>
          </cell>
          <cell r="B3631" t="str">
            <v>LUVA DE REDUÇÃO, PVC, SOLDÁVEL, DN 32MM X 25MM, INSTALADO EM RAMAL OU SUB-RAMAL DE ÁGUA - FORNECIMENTO E INSTALAÇÃO. AF_12/2014</v>
          </cell>
          <cell r="C3631" t="str">
            <v>UN</v>
          </cell>
          <cell r="D3631">
            <v>10.56</v>
          </cell>
        </row>
        <row r="3632">
          <cell r="A3632">
            <v>89381</v>
          </cell>
          <cell r="B3632" t="str">
            <v>LUVA COM BUCHA DE LATÃO, PVC, SOLDÁVEL, DN 25MM X 3/4, INSTALADO EM RAMAL OU SUB-RAMAL DE ÁGUA - FORNECIMENTO E INSTALAÇÃO. AF_12/2014</v>
          </cell>
          <cell r="C3632" t="str">
            <v>UN</v>
          </cell>
          <cell r="D3632">
            <v>14.69</v>
          </cell>
        </row>
        <row r="3633">
          <cell r="A3633">
            <v>89382</v>
          </cell>
          <cell r="B3633" t="str">
            <v>UNIÃO, PVC, SOLDÁVEL, DN 25MM, INSTALADO EM RAMAL OU SUB-RAMAL DE ÁGUA - FORNECIMENTO E INSTALAÇÃO. AF_12/2014</v>
          </cell>
          <cell r="C3633" t="str">
            <v>UN</v>
          </cell>
          <cell r="D3633">
            <v>17.600000000000001</v>
          </cell>
        </row>
        <row r="3634">
          <cell r="A3634">
            <v>89383</v>
          </cell>
          <cell r="B3634" t="str">
            <v>ADAPTADOR CURTO COM BOLSA E ROSCA PARA REGISTRO, PVC, SOLDÁVEL, DN 25MM X 3/4, INSTALADO EM RAMAL OU SUB-RAMAL DE ÁGUA - FORNECIMENTO E INSTALAÇÃO. AF_12/2014</v>
          </cell>
          <cell r="C3634" t="str">
            <v>UN</v>
          </cell>
          <cell r="D3634">
            <v>6.79</v>
          </cell>
        </row>
        <row r="3635">
          <cell r="A3635">
            <v>89384</v>
          </cell>
          <cell r="B3635" t="str">
            <v>CURVA DE TRANSPOSIÇÃO, PVC, SOLDÁVEL, DN 25MM, INSTALADO EM RAMAL OU SUB-RAMAL DE ÁGUA   FORNECIMENTO E INSTALAÇÃO. AF_12/2014</v>
          </cell>
          <cell r="C3635" t="str">
            <v>UN</v>
          </cell>
          <cell r="D3635">
            <v>14.9</v>
          </cell>
        </row>
        <row r="3636">
          <cell r="A3636">
            <v>89385</v>
          </cell>
          <cell r="B3636" t="str">
            <v>LUVA SOLDÁVEL E COM ROSCA, PVC, SOLDÁVEL, DN 25MM X 3/4, INSTALADO EM RAMAL OU SUB-RAMAL DE ÁGUA - FORNECIMENTO E INSTALAÇÃO. AF_12/2014</v>
          </cell>
          <cell r="C3636" t="str">
            <v>UN</v>
          </cell>
          <cell r="D3636">
            <v>7.8</v>
          </cell>
        </row>
        <row r="3637">
          <cell r="A3637">
            <v>89386</v>
          </cell>
          <cell r="B3637" t="str">
            <v>LUVA, PVC, SOLDÁVEL, DN 32MM, INSTALADO EM RAMAL OU SUB-RAMAL DE ÁGUA - FORNECIMENTO E INSTALAÇÃO. AF_12/2014</v>
          </cell>
          <cell r="C3637" t="str">
            <v>UN</v>
          </cell>
          <cell r="D3637">
            <v>9.4</v>
          </cell>
        </row>
        <row r="3638">
          <cell r="A3638">
            <v>89387</v>
          </cell>
          <cell r="B3638" t="str">
            <v>LUVA DE CORRER, PVC, SOLDÁVEL, DN 32MM, INSTALADO EM RAMAL OU SUB-RAMAL DE ÁGUA   FORNECIMENTO E INSTALAÇÃO. AF_12/2014</v>
          </cell>
          <cell r="C3638" t="str">
            <v>UN</v>
          </cell>
          <cell r="D3638">
            <v>39.69</v>
          </cell>
        </row>
        <row r="3639">
          <cell r="A3639">
            <v>89388</v>
          </cell>
          <cell r="B3639" t="str">
            <v>LUVA DE REDUÇÃO, PVC, SOLDÁVEL, DN 40MM X 32MM, INSTALADO EM RAMAL OU SUB-RAMAL DE ÁGUA - FORNECIMENTO E INSTALAÇÃO. AF_12/2014</v>
          </cell>
          <cell r="C3639" t="str">
            <v>UN</v>
          </cell>
          <cell r="D3639">
            <v>12.83</v>
          </cell>
        </row>
        <row r="3640">
          <cell r="A3640">
            <v>89389</v>
          </cell>
          <cell r="B3640" t="str">
            <v>LUVA SOLDÁVEL E COM ROSCA, PVC, SOLDÁVEL, DN 32MM X 1, INSTALADO EM RAMAL OU SUB-RAMAL DE ÁGUA - FORNECIMENTO E INSTALAÇÃO. AF_12/2014</v>
          </cell>
          <cell r="C3640" t="str">
            <v>UN</v>
          </cell>
          <cell r="D3640">
            <v>14</v>
          </cell>
        </row>
        <row r="3641">
          <cell r="A3641">
            <v>89390</v>
          </cell>
          <cell r="B3641" t="str">
            <v>UNIÃO, PVC, SOLDÁVEL, DN 32MM, INSTALADO EM RAMAL OU SUB-RAMAL DE ÁGUA - FORNECIMENTO E INSTALAÇÃO. AF_12/2014</v>
          </cell>
          <cell r="C3641" t="str">
            <v>UN</v>
          </cell>
          <cell r="D3641">
            <v>26.48</v>
          </cell>
        </row>
        <row r="3642">
          <cell r="A3642">
            <v>89391</v>
          </cell>
          <cell r="B3642" t="str">
            <v>ADAPTADOR CURTO COM BOLSA E ROSCA PARA REGISTRO, PVC, SOLDÁVEL, DN 32MM X 1, INSTALADO EM RAMAL OU SUB-RAMAL DE ÁGUA - FORNECIMENTO E INSTALAÇÃO. AF_12/2014</v>
          </cell>
          <cell r="C3642" t="str">
            <v>UN</v>
          </cell>
          <cell r="D3642">
            <v>9.26</v>
          </cell>
        </row>
        <row r="3643">
          <cell r="A3643">
            <v>89392</v>
          </cell>
          <cell r="B3643" t="str">
            <v>CURVA DE TRANSPOSIÇÃO, PVC, SOLDÁVEL, DN 32MM, INSTALADO EM RAMAL OU SUB-RAMAL DE ÁGUA   FORNECIMENTO E INSTALAÇÃO. AF_12/2014</v>
          </cell>
          <cell r="C3643" t="str">
            <v>UN</v>
          </cell>
          <cell r="D3643">
            <v>31.7</v>
          </cell>
        </row>
        <row r="3644">
          <cell r="A3644">
            <v>89393</v>
          </cell>
          <cell r="B3644" t="str">
            <v>TE, PVC, SOLDÁVEL, DN 20MM, INSTALADO EM RAMAL OU SUB-RAMAL DE ÁGUA - FORNECIMENTO E INSTALAÇÃO. AF_12/2014</v>
          </cell>
          <cell r="C3644" t="str">
            <v>UN</v>
          </cell>
          <cell r="D3644">
            <v>10.34</v>
          </cell>
        </row>
        <row r="3645">
          <cell r="A3645">
            <v>89394</v>
          </cell>
          <cell r="B3645" t="str">
            <v>TÊ COM BUCHA DE LATÃO NA BOLSA CENTRAL, PVC, SOLDÁVEL, DN 20MM X 1/2, INSTALADO EM RAMAL OU SUB-RAMAL DE ÁGUA - FORNECIMENTO E INSTALAÇÃO. AF_12/2014</v>
          </cell>
          <cell r="C3645" t="str">
            <v>UN</v>
          </cell>
          <cell r="D3645">
            <v>22.23</v>
          </cell>
        </row>
        <row r="3646">
          <cell r="A3646">
            <v>89395</v>
          </cell>
          <cell r="B3646" t="str">
            <v>TE, PVC, SOLDÁVEL, DN 25MM, INSTALADO EM RAMAL OU SUB-RAMAL DE ÁGUA - FORNECIMENTO E INSTALAÇÃO. AF_12/2014</v>
          </cell>
          <cell r="C3646" t="str">
            <v>UN</v>
          </cell>
          <cell r="D3646">
            <v>12.36</v>
          </cell>
        </row>
        <row r="3647">
          <cell r="A3647">
            <v>89396</v>
          </cell>
          <cell r="B3647" t="str">
            <v>TÊ COM BUCHA DE LATÃO NA BOLSA CENTRAL, PVC, SOLDÁVEL, DN 25MM X 1/2, INSTALADO EM RAMAL OU SUB-RAMAL DE ÁGUA - FORNECIMENTO E INSTALAÇÃO. AF_12/2014</v>
          </cell>
          <cell r="C3647" t="str">
            <v>UN</v>
          </cell>
          <cell r="D3647">
            <v>22.54</v>
          </cell>
        </row>
        <row r="3648">
          <cell r="A3648">
            <v>89397</v>
          </cell>
          <cell r="B3648" t="str">
            <v>TÊ DE REDUÇÃO, PVC, SOLDÁVEL, DN 25MM X 20MM, INSTALADO EM RAMAL OU SUB-RAMAL DE ÁGUA - FORNECIMENTO E INSTALAÇÃO. AF_12/2014</v>
          </cell>
          <cell r="C3648" t="str">
            <v>UN</v>
          </cell>
          <cell r="D3648">
            <v>15.08</v>
          </cell>
        </row>
        <row r="3649">
          <cell r="A3649">
            <v>89398</v>
          </cell>
          <cell r="B3649" t="str">
            <v>TE, PVC, SOLDÁVEL, DN 32MM, INSTALADO EM RAMAL OU SUB-RAMAL DE ÁGUA - FORNECIMENTO E INSTALAÇÃO. AF_12/2014</v>
          </cell>
          <cell r="C3649" t="str">
            <v>UN</v>
          </cell>
          <cell r="D3649">
            <v>18.54</v>
          </cell>
        </row>
        <row r="3650">
          <cell r="A3650">
            <v>89399</v>
          </cell>
          <cell r="B3650" t="str">
            <v>TÊ COM BUCHA DE LATÃO NA BOLSA CENTRAL, PVC, SOLDÁVEL, DN 32MM X 3/4, INSTALADO EM RAMAL OU SUB-RAMAL DE ÁGUA - FORNECIMENTO E INSTALAÇÃO. AF_12/2014</v>
          </cell>
          <cell r="C3650" t="str">
            <v>UN</v>
          </cell>
          <cell r="D3650">
            <v>35.81</v>
          </cell>
        </row>
        <row r="3651">
          <cell r="A3651">
            <v>89400</v>
          </cell>
          <cell r="B3651" t="str">
            <v>TÊ DE REDUÇÃO, PVC, SOLDÁVEL, DN 32MM X 25MM, INSTALADO EM RAMAL OU SUB-RAMAL DE ÁGUA - FORNECIMENTO E INSTALAÇÃO. AF_12/2014</v>
          </cell>
          <cell r="C3651" t="str">
            <v>UN</v>
          </cell>
          <cell r="D3651">
            <v>21.24</v>
          </cell>
        </row>
        <row r="3652">
          <cell r="A3652">
            <v>89404</v>
          </cell>
          <cell r="B3652" t="str">
            <v>JOELHO 90 GRAUS, PVC, SOLDÁVEL, DN 20MM, INSTALADO EM RAMAL DE DISTRIBUIÇÃO DE ÁGUA - FORNECIMENTO E INSTALAÇÃO. AF_12/2014</v>
          </cell>
          <cell r="C3652" t="str">
            <v>UN</v>
          </cell>
          <cell r="D3652">
            <v>5</v>
          </cell>
        </row>
        <row r="3653">
          <cell r="A3653">
            <v>89405</v>
          </cell>
          <cell r="B3653" t="str">
            <v>JOELHO 45 GRAUS, PVC, SOLDÁVEL, DN 20MM, INSTALADO EM RAMAL DE DISTRIBUIÇÃO DE ÁGUA - FORNECIMENTO E INSTALAÇÃO. AF_12/2014</v>
          </cell>
          <cell r="C3653" t="str">
            <v>UN</v>
          </cell>
          <cell r="D3653">
            <v>5.48</v>
          </cell>
        </row>
        <row r="3654">
          <cell r="A3654">
            <v>89406</v>
          </cell>
          <cell r="B3654" t="str">
            <v>CURVA 90 GRAUS, PVC, SOLDÁVEL, DN 20MM, INSTALADO EM RAMAL DE DISTRIBUIÇÃO DE ÁGUA - FORNECIMENTO E INSTALAÇÃO. AF_12/2014</v>
          </cell>
          <cell r="C3654" t="str">
            <v>UN</v>
          </cell>
          <cell r="D3654">
            <v>7.5</v>
          </cell>
        </row>
        <row r="3655">
          <cell r="A3655">
            <v>89407</v>
          </cell>
          <cell r="B3655" t="str">
            <v>CURVA 45 GRAUS, PVC, SOLDÁVEL, DN 20MM, INSTALADO EM RAMAL DE DISTRIBUIÇÃO DE ÁGUA - FORNECIMENTO E INSTALAÇÃO. AF_12/2014</v>
          </cell>
          <cell r="C3655" t="str">
            <v>UN</v>
          </cell>
          <cell r="D3655">
            <v>6.71</v>
          </cell>
        </row>
        <row r="3656">
          <cell r="A3656">
            <v>89408</v>
          </cell>
          <cell r="B3656" t="str">
            <v>JOELHO 90 GRAUS, PVC, SOLDÁVEL, DN 25MM, INSTALADO EM RAMAL DE DISTRIBUIÇÃO DE ÁGUA - FORNECIMENTO E INSTALAÇÃO. AF_12/2014</v>
          </cell>
          <cell r="C3656" t="str">
            <v>UN</v>
          </cell>
          <cell r="D3656">
            <v>6.09</v>
          </cell>
        </row>
        <row r="3657">
          <cell r="A3657">
            <v>89409</v>
          </cell>
          <cell r="B3657" t="str">
            <v>JOELHO 45 GRAUS, PVC, SOLDÁVEL, DN 25MM, INSTALADO EM RAMAL DE DISTRIBUIÇÃO DE ÁGUA - FORNECIMENTO E INSTALAÇÃO. AF_12/2014</v>
          </cell>
          <cell r="C3657" t="str">
            <v>UN</v>
          </cell>
          <cell r="D3657">
            <v>7.12</v>
          </cell>
        </row>
        <row r="3658">
          <cell r="A3658">
            <v>89410</v>
          </cell>
          <cell r="B3658" t="str">
            <v>CURVA 90 GRAUS, PVC, SOLDÁVEL, DN 25MM, INSTALADO EM RAMAL DE DISTRIBUIÇÃO DE ÁGUA - FORNECIMENTO E INSTALAÇÃO. AF_12/2014</v>
          </cell>
          <cell r="C3658" t="str">
            <v>UN</v>
          </cell>
          <cell r="D3658">
            <v>9.25</v>
          </cell>
        </row>
        <row r="3659">
          <cell r="A3659">
            <v>89411</v>
          </cell>
          <cell r="B3659" t="str">
            <v>CURVA 45 GRAUS, PVC, SOLDÁVEL, DN 25MM, INSTALADO EM RAMAL DE DISTRIBUIÇÃO DE ÁGUA - FORNECIMENTO E INSTALAÇÃO. AF_12/2014</v>
          </cell>
          <cell r="C3659" t="str">
            <v>UN</v>
          </cell>
          <cell r="D3659">
            <v>8.3000000000000007</v>
          </cell>
        </row>
        <row r="3660">
          <cell r="A3660">
            <v>89412</v>
          </cell>
          <cell r="B3660" t="str">
            <v>JOELHO 90 GRAUS, PVC, SOLDÁVEL, DN 25MM, X 3/4 INSTALADO EM RAMAL DE DISTRIBUIÇÃO DE ÁGUA - FORNECIMENTO E INSTALAÇÃO. AF_12/2014</v>
          </cell>
          <cell r="C3660" t="str">
            <v>UN</v>
          </cell>
          <cell r="D3660">
            <v>9.6</v>
          </cell>
        </row>
        <row r="3661">
          <cell r="A3661">
            <v>89413</v>
          </cell>
          <cell r="B3661" t="str">
            <v>JOELHO 90 GRAUS, PVC, SOLDÁVEL, DN 32MM, INSTALADO EM RAMAL DE DISTRIBUIÇÃO DE ÁGUA - FORNECIMENTO E INSTALAÇÃO. AF_12/2014</v>
          </cell>
          <cell r="C3661" t="str">
            <v>UN</v>
          </cell>
          <cell r="D3661">
            <v>9.15</v>
          </cell>
        </row>
        <row r="3662">
          <cell r="A3662">
            <v>89414</v>
          </cell>
          <cell r="B3662" t="str">
            <v>JOELHO 45 GRAUS, PVC, SOLDÁVEL, DN 32MM, INSTALADO EM RAMAL DE DISTRIBUIÇÃO DE ÁGUA - FORNECIMENTO E INSTALAÇÃO. AF_12/2014</v>
          </cell>
          <cell r="C3662" t="str">
            <v>UN</v>
          </cell>
          <cell r="D3662">
            <v>12.04</v>
          </cell>
        </row>
        <row r="3663">
          <cell r="A3663">
            <v>89415</v>
          </cell>
          <cell r="B3663" t="str">
            <v>CURVA 90 GRAUS, PVC, SOLDÁVEL, DN 32MM, INSTALADO EM RAMAL DE DISTRIBUIÇÃO DE ÁGUA - FORNECIMENTO E INSTALAÇÃO. AF_12/2014</v>
          </cell>
          <cell r="C3663" t="str">
            <v>UN</v>
          </cell>
          <cell r="D3663">
            <v>15.62</v>
          </cell>
        </row>
        <row r="3664">
          <cell r="A3664">
            <v>89416</v>
          </cell>
          <cell r="B3664" t="str">
            <v>CURVA 45 GRAUS, PVC, SOLDÁVEL, DN 32MM, INSTALADO EM RAMAL DE DISTRIBUIÇÃO DE ÁGUA - FORNECIMENTO E INSTALAÇÃO. AF_12/2014</v>
          </cell>
          <cell r="C3664" t="str">
            <v>UN</v>
          </cell>
          <cell r="D3664">
            <v>11.43</v>
          </cell>
        </row>
        <row r="3665">
          <cell r="A3665">
            <v>89417</v>
          </cell>
          <cell r="B3665" t="str">
            <v>LUVA, PVC, SOLDÁVEL, DN 20MM, INSTALADO EM RAMAL DE DISTRIBUIÇÃO DE ÁGUA - FORNECIMENTO E INSTALAÇÃO. AF_12/2014</v>
          </cell>
          <cell r="C3665" t="str">
            <v>UN</v>
          </cell>
          <cell r="D3665">
            <v>4.03</v>
          </cell>
        </row>
        <row r="3666">
          <cell r="A3666">
            <v>89418</v>
          </cell>
          <cell r="B3666" t="str">
            <v>LUVA DE CORRER, PVC, SOLDÁVEL, DN 20MM, INSTALADO EM RAMAL DE DISTRIBUIÇÃO DE ÁGUA - FORNECIMENTO E INSTALAÇÃO. AF_12/2014</v>
          </cell>
          <cell r="C3666" t="str">
            <v>UN</v>
          </cell>
          <cell r="D3666">
            <v>13.56</v>
          </cell>
        </row>
        <row r="3667">
          <cell r="A3667">
            <v>89419</v>
          </cell>
          <cell r="B3667" t="str">
            <v>LUVA DE REDUÇÃO, PVC, SOLDÁVEL, DN 25MM X 20MM, INSTALADO EM RAMAL DE DISTRIBUIÇÃO DE ÁGUA - FORNECIMENTO E INSTALAÇÃO. AF_12/2014</v>
          </cell>
          <cell r="C3667" t="str">
            <v>UN</v>
          </cell>
          <cell r="D3667">
            <v>4.9000000000000004</v>
          </cell>
        </row>
        <row r="3668">
          <cell r="A3668">
            <v>89420</v>
          </cell>
          <cell r="B3668" t="str">
            <v>LUVA COM BUCHA DE LATÃO, PVC, SOLDÁVEL, DN 20MM X 1/2, INSTALADO EM RAMAL DE DISTRIBUIÇÃO DE ÁGUA - FORNECIMENTO E INSTALAÇÃO. AF_12/2014</v>
          </cell>
          <cell r="C3668" t="str">
            <v>UN</v>
          </cell>
          <cell r="D3668">
            <v>10.06</v>
          </cell>
        </row>
        <row r="3669">
          <cell r="A3669">
            <v>89421</v>
          </cell>
          <cell r="B3669" t="str">
            <v>UNIÃO, PVC, SOLDÁVEL, DN 20MM, INSTALADO EM RAMAL DE DISTRIBUIÇÃO DE ÁGUA - FORNECIMENTO E INSTALAÇÃO. AF_12/2014</v>
          </cell>
          <cell r="C3669" t="str">
            <v>UN</v>
          </cell>
          <cell r="D3669">
            <v>13.18</v>
          </cell>
        </row>
        <row r="3670">
          <cell r="A3670">
            <v>89422</v>
          </cell>
          <cell r="B3670" t="str">
            <v>ADAPTADOR CURTO COM BOLSA E ROSCA PARA REGISTRO, PVC, SOLDÁVEL, DN 20MM X 1/2, INSTALADO EM RAMAL DE DISTRIBUIÇÃO DE ÁGUA - FORNECIMENTO E INSTALAÇÃO. AF_12/2014</v>
          </cell>
          <cell r="C3670" t="str">
            <v>UN</v>
          </cell>
          <cell r="D3670">
            <v>4.13</v>
          </cell>
        </row>
        <row r="3671">
          <cell r="A3671">
            <v>89423</v>
          </cell>
          <cell r="B3671" t="str">
            <v>CURVA DE TRANSPOSIÇÃO, PVC, SOLDÁVEL, DN 20MM, INSTALADO EM RAMAL DE DISTRIBUIÇÃO DE ÁGUA   FORNECIMENTO E INSTALAÇÃO. AF_12/2014</v>
          </cell>
          <cell r="C3671" t="str">
            <v>UN</v>
          </cell>
          <cell r="D3671">
            <v>9.25</v>
          </cell>
        </row>
        <row r="3672">
          <cell r="A3672">
            <v>89424</v>
          </cell>
          <cell r="B3672" t="str">
            <v>LUVA, PVC, SOLDÁVEL, DN 25MM, INSTALADO EM RAMAL DE DISTRIBUIÇÃO DE ÁGUA - FORNECIMENTO E INSTALAÇÃO. AF_12/2014</v>
          </cell>
          <cell r="C3672" t="str">
            <v>UN</v>
          </cell>
          <cell r="D3672">
            <v>4.82</v>
          </cell>
        </row>
        <row r="3673">
          <cell r="A3673">
            <v>89425</v>
          </cell>
          <cell r="B3673" t="str">
            <v>LUVA DE CORRER, PVC, SOLDÁVEL, DN 25MM, INSTALADO EM RAMAL DE DISTRIBUIÇÃO DE ÁGUA - FORNECIMENTO E INSTALAÇÃO. AF_12/2014</v>
          </cell>
          <cell r="C3673" t="str">
            <v>UN</v>
          </cell>
          <cell r="D3673">
            <v>17.510000000000002</v>
          </cell>
        </row>
        <row r="3674">
          <cell r="A3674">
            <v>89426</v>
          </cell>
          <cell r="B3674" t="str">
            <v>LUVA DE REDUÇÃO, PVC, SOLDÁVEL, DN 32MM X 25MM, INSTALADO EM RAMAL DE DISTRIBUIÇÃO DE ÁGUA - FORNECIMENTO E INSTALAÇÃO. AF_12/2014</v>
          </cell>
          <cell r="C3674" t="str">
            <v>UN</v>
          </cell>
          <cell r="D3674">
            <v>8.7100000000000009</v>
          </cell>
        </row>
        <row r="3675">
          <cell r="A3675">
            <v>89427</v>
          </cell>
          <cell r="B3675" t="str">
            <v>LUVA COM BUCHA DE LATÃO, PVC, SOLDÁVEL, DN 25MM X 3/4, INSTALADO EM RAMAL DE DISTRIBUIÇÃO DE ÁGUA - FORNECIMENTO E INSTALAÇÃO. AF_12/2014</v>
          </cell>
          <cell r="C3675" t="str">
            <v>UN</v>
          </cell>
          <cell r="D3675">
            <v>12.84</v>
          </cell>
        </row>
        <row r="3676">
          <cell r="A3676">
            <v>89428</v>
          </cell>
          <cell r="B3676" t="str">
            <v>UNIÃO, PVC, SOLDÁVEL, DN 25MM, INSTALADO EM RAMAL DE DISTRIBUIÇÃO DE ÁGUA - FORNECIMENTO E INSTALAÇÃO. AF_12/2014</v>
          </cell>
          <cell r="C3676" t="str">
            <v>UN</v>
          </cell>
          <cell r="D3676">
            <v>15.75</v>
          </cell>
        </row>
        <row r="3677">
          <cell r="A3677">
            <v>89429</v>
          </cell>
          <cell r="B3677" t="str">
            <v>ADAPTADOR CURTO COM BOLSA E ROSCA PARA REGISTRO, PVC, SOLDÁVEL, DN 25MM X 3/4, INSTALADO EM RAMAL DE DISTRIBUIÇÃO DE ÁGUA - FORNECIMENTO E INSTALAÇÃO. AF_12/2014</v>
          </cell>
          <cell r="C3677" t="str">
            <v>UN</v>
          </cell>
          <cell r="D3677">
            <v>4.9400000000000004</v>
          </cell>
        </row>
        <row r="3678">
          <cell r="A3678">
            <v>89430</v>
          </cell>
          <cell r="B3678" t="str">
            <v>CURVA DE TRANSPOSIÇÃO, PVC, SOLDÁVEL, DN 25MM, INSTALADO EM RAMAL DE DISTRIBUIÇÃO DE ÁGUA   FORNECIMENTO E INSTALAÇÃO. AF_12/2014</v>
          </cell>
          <cell r="C3678" t="str">
            <v>UN</v>
          </cell>
          <cell r="D3678">
            <v>13.05</v>
          </cell>
        </row>
        <row r="3679">
          <cell r="A3679">
            <v>89431</v>
          </cell>
          <cell r="B3679" t="str">
            <v>LUVA, PVC, SOLDÁVEL, DN 32MM, INSTALADO EM RAMAL DE DISTRIBUIÇÃO DE ÁGUA - FORNECIMENTO E INSTALAÇÃO. AF_12/2014</v>
          </cell>
          <cell r="C3679" t="str">
            <v>UN</v>
          </cell>
          <cell r="D3679">
            <v>7.18</v>
          </cell>
        </row>
        <row r="3680">
          <cell r="A3680">
            <v>89432</v>
          </cell>
          <cell r="B3680" t="str">
            <v>LUVA DE CORRER, PVC, SOLDÁVEL, DN 32MM, INSTALADO EM RAMAL DE DISTRIBUIÇÃO DE ÁGUA   FORNECIMENTO E INSTALAÇÃO. AF_12/2014</v>
          </cell>
          <cell r="C3680" t="str">
            <v>UN</v>
          </cell>
          <cell r="D3680">
            <v>37.47</v>
          </cell>
        </row>
        <row r="3681">
          <cell r="A3681">
            <v>89433</v>
          </cell>
          <cell r="B3681" t="str">
            <v>LUVA DE REDUÇÃO, PVC, SOLDÁVEL, DN 40MM X 32MM, INSTALADO EM RAMAL DE DISTRIBUIÇÃO DE ÁGUA - FORNECIMENTO E INSTALAÇÃO. AF_12/2014</v>
          </cell>
          <cell r="C3681" t="str">
            <v>UN</v>
          </cell>
          <cell r="D3681">
            <v>10.61</v>
          </cell>
        </row>
        <row r="3682">
          <cell r="A3682">
            <v>89434</v>
          </cell>
          <cell r="B3682" t="str">
            <v>LUVA SOLDÁVEL E COM ROSCA, PVC, SOLDÁVEL, DN 32MM X 1, INSTALADO EM RAMAL DE DISTRIBUIÇÃO DE ÁGUA - FORNECIMENTO E INSTALAÇÃO. AF_12/2014</v>
          </cell>
          <cell r="C3682" t="str">
            <v>UN</v>
          </cell>
          <cell r="D3682">
            <v>11.78</v>
          </cell>
        </row>
        <row r="3683">
          <cell r="A3683">
            <v>89435</v>
          </cell>
          <cell r="B3683" t="str">
            <v>UNIÃO, PVC, SOLDÁVEL, DN 32MM, INSTALADO EM RAMAL DE DISTRIBUIÇÃO DE ÁGUA - FORNECIMENTO E INSTALAÇÃO. AF_12/2014</v>
          </cell>
          <cell r="C3683" t="str">
            <v>UN</v>
          </cell>
          <cell r="D3683">
            <v>24.26</v>
          </cell>
        </row>
        <row r="3684">
          <cell r="A3684">
            <v>89436</v>
          </cell>
          <cell r="B3684" t="str">
            <v>ADAPTADOR CURTO COM BOLSA E ROSCA PARA REGISTRO, PVC, SOLDÁVEL, DN 32MM X 1, INSTALADO EM RAMAL DE DISTRIBUIÇÃO DE ÁGUA - FORNECIMENTO E INSTALAÇÃO. AF_12/2014</v>
          </cell>
          <cell r="C3684" t="str">
            <v>UN</v>
          </cell>
          <cell r="D3684">
            <v>7.04</v>
          </cell>
        </row>
        <row r="3685">
          <cell r="A3685">
            <v>89437</v>
          </cell>
          <cell r="B3685" t="str">
            <v>CURVA DE TRANSPOSIÇÃO, PVC, SOLDÁVEL, DN 32MM, INSTALADO EM RAMAL DE DISTRIBUIÇÃO DE ÁGUA   FORNECIMENTO E INSTALAÇÃO. AF_12/2014</v>
          </cell>
          <cell r="C3685" t="str">
            <v>UN</v>
          </cell>
          <cell r="D3685">
            <v>29.48</v>
          </cell>
        </row>
        <row r="3686">
          <cell r="A3686">
            <v>89438</v>
          </cell>
          <cell r="B3686" t="str">
            <v>TE, PVC, SOLDÁVEL, DN 20MM, INSTALADO EM RAMAL DE DISTRIBUIÇÃO DE ÁGUA - FORNECIMENTO E INSTALAÇÃO. AF_12/2014</v>
          </cell>
          <cell r="C3686" t="str">
            <v>UN</v>
          </cell>
          <cell r="D3686">
            <v>7.18</v>
          </cell>
        </row>
        <row r="3687">
          <cell r="A3687">
            <v>89439</v>
          </cell>
          <cell r="B3687" t="str">
            <v>TÊ SOLDÁVEL E COM ROSCA NA BOLSA CENTRAL, PVC, SOLDÁVEL, DN 20MM X 1/2, INSTALADO EM RAMAL DE DISTRIBUIÇÃO DE ÁGUA - FORNECIMENTO E INSTALAÇÃO. AF_12/2014</v>
          </cell>
          <cell r="C3687" t="str">
            <v>UN</v>
          </cell>
          <cell r="D3687">
            <v>9.91</v>
          </cell>
        </row>
        <row r="3688">
          <cell r="A3688">
            <v>89440</v>
          </cell>
          <cell r="B3688" t="str">
            <v>TE, PVC, SOLDÁVEL, DN 25MM, INSTALADO EM RAMAL DE DISTRIBUIÇÃO DE ÁGUA - FORNECIMENTO E INSTALAÇÃO. AF_12/2014</v>
          </cell>
          <cell r="C3688" t="str">
            <v>UN</v>
          </cell>
          <cell r="D3688">
            <v>8.69</v>
          </cell>
        </row>
        <row r="3689">
          <cell r="A3689">
            <v>89441</v>
          </cell>
          <cell r="B3689" t="str">
            <v>TÊ COM BUCHA DE LATÃO NA BOLSA CENTRAL, PVC, SOLDÁVEL, DN 25MM X 1/2, INSTALADO EM RAMAL DE DISTRIBUIÇÃO DE ÁGUA - FORNECIMENTO E INSTALAÇÃO. AF_12/2014</v>
          </cell>
          <cell r="C3689" t="str">
            <v>UN</v>
          </cell>
          <cell r="D3689">
            <v>18.87</v>
          </cell>
        </row>
        <row r="3690">
          <cell r="A3690">
            <v>89442</v>
          </cell>
          <cell r="B3690" t="str">
            <v>TÊ DE REDUÇÃO, PVC, SOLDÁVEL, DN 25MM X 20MM, INSTALADO EM RAMAL DE DISTRIBUIÇÃO DE ÁGUA - FORNECIMENTO E INSTALAÇÃO. AF_12/2014</v>
          </cell>
          <cell r="C3690" t="str">
            <v>UN</v>
          </cell>
          <cell r="D3690">
            <v>11.41</v>
          </cell>
        </row>
        <row r="3691">
          <cell r="A3691">
            <v>89443</v>
          </cell>
          <cell r="B3691" t="str">
            <v>TE, PVC, SOLDÁVEL, DN 32MM, INSTALADO EM RAMAL DE DISTRIBUIÇÃO DE ÁGUA - FORNECIMENTO E INSTALAÇÃO. AF_12/2014</v>
          </cell>
          <cell r="C3691" t="str">
            <v>UN</v>
          </cell>
          <cell r="D3691">
            <v>14.18</v>
          </cell>
        </row>
        <row r="3692">
          <cell r="A3692">
            <v>89444</v>
          </cell>
          <cell r="B3692" t="str">
            <v>TÊ COM BUCHA DE LATÃO NA BOLSA CENTRAL, PVC, SOLDÁVEL, DN 32MM X 3/4, INSTALADO EM RAMAL DE DISTRIBUIÇÃO DE ÁGUA - FORNECIMENTO E INSTALAÇÃO. AF_12/2014</v>
          </cell>
          <cell r="C3692" t="str">
            <v>UN</v>
          </cell>
          <cell r="D3692">
            <v>31.45</v>
          </cell>
        </row>
        <row r="3693">
          <cell r="A3693">
            <v>89445</v>
          </cell>
          <cell r="B3693" t="str">
            <v>TÊ DE REDUÇÃO, PVC, SOLDÁVEL, DN 32MM X 25MM, INSTALADO EM RAMAL DE DISTRIBUIÇÃO DE ÁGUA - FORNECIMENTO E INSTALAÇÃO. AF_12/2014</v>
          </cell>
          <cell r="C3693" t="str">
            <v>UN</v>
          </cell>
          <cell r="D3693">
            <v>16.88</v>
          </cell>
        </row>
        <row r="3694">
          <cell r="A3694">
            <v>89481</v>
          </cell>
          <cell r="B3694" t="str">
            <v>JOELHO 90 GRAUS, PVC, SOLDÁVEL, DN 25MM, INSTALADO EM PRUMADA DE ÁGUA - FORNECIMENTO E INSTALAÇÃO. AF_12/2014</v>
          </cell>
          <cell r="C3694" t="str">
            <v>UN</v>
          </cell>
          <cell r="D3694">
            <v>4.7</v>
          </cell>
        </row>
        <row r="3695">
          <cell r="A3695">
            <v>89485</v>
          </cell>
          <cell r="B3695" t="str">
            <v>JOELHO 45 GRAUS, PVC, SOLDÁVEL, DN 25MM, INSTALADO EM PRUMADA DE ÁGUA - FORNECIMENTO E INSTALAÇÃO. AF_12/2014</v>
          </cell>
          <cell r="C3695" t="str">
            <v>UN</v>
          </cell>
          <cell r="D3695">
            <v>5.73</v>
          </cell>
        </row>
        <row r="3696">
          <cell r="A3696">
            <v>89489</v>
          </cell>
          <cell r="B3696" t="str">
            <v>CURVA 90 GRAUS, PVC, SOLDÁVEL, DN 25MM, INSTALADO EM PRUMADA DE ÁGUA - FORNECIMENTO E INSTALAÇÃO. AF_12/2014</v>
          </cell>
          <cell r="C3696" t="str">
            <v>UN</v>
          </cell>
          <cell r="D3696">
            <v>7.86</v>
          </cell>
        </row>
        <row r="3697">
          <cell r="A3697">
            <v>89490</v>
          </cell>
          <cell r="B3697" t="str">
            <v>CURVA 45 GRAUS, PVC, SOLDÁVEL, DN 25MM, INSTALADO EM PRUMADA DE ÁGUA - FORNECIMENTO E INSTALAÇÃO. AF_12/2014</v>
          </cell>
          <cell r="C3697" t="str">
            <v>UN</v>
          </cell>
          <cell r="D3697">
            <v>6.91</v>
          </cell>
        </row>
        <row r="3698">
          <cell r="A3698">
            <v>89492</v>
          </cell>
          <cell r="B3698" t="str">
            <v>JOELHO 90 GRAUS, PVC, SOLDÁVEL, DN 32MM, INSTALADO EM PRUMADA DE ÁGUA - FORNECIMENTO E INSTALAÇÃO. AF_12/2014</v>
          </cell>
          <cell r="C3698" t="str">
            <v>UN</v>
          </cell>
          <cell r="D3698">
            <v>7.58</v>
          </cell>
        </row>
        <row r="3699">
          <cell r="A3699">
            <v>89493</v>
          </cell>
          <cell r="B3699" t="str">
            <v>JOELHO 45 GRAUS, PVC, SOLDÁVEL, DN 32MM, INSTALADO EM PRUMADA DE ÁGUA - FORNECIMENTO E INSTALAÇÃO. AF_12/2014</v>
          </cell>
          <cell r="C3699" t="str">
            <v>UN</v>
          </cell>
          <cell r="D3699">
            <v>10.47</v>
          </cell>
        </row>
        <row r="3700">
          <cell r="A3700">
            <v>89494</v>
          </cell>
          <cell r="B3700" t="str">
            <v>CURVA 90 GRAUS, PVC, SOLDÁVEL, DN 32MM, INSTALADO EM PRUMADA DE ÁGUA - FORNECIMENTO E INSTALAÇÃO. AF_12/2014</v>
          </cell>
          <cell r="C3700" t="str">
            <v>UN</v>
          </cell>
          <cell r="D3700">
            <v>14.05</v>
          </cell>
        </row>
        <row r="3701">
          <cell r="A3701">
            <v>89496</v>
          </cell>
          <cell r="B3701" t="str">
            <v>CURVA 45 GRAUS, PVC, SOLDÁVEL, DN 32MM, INSTALADO EM PRUMADA DE ÁGUA - FORNECIMENTO E INSTALAÇÃO. AF_12/2014</v>
          </cell>
          <cell r="C3701" t="str">
            <v>UN</v>
          </cell>
          <cell r="D3701">
            <v>9.86</v>
          </cell>
        </row>
        <row r="3702">
          <cell r="A3702">
            <v>89497</v>
          </cell>
          <cell r="B3702" t="str">
            <v>JOELHO 90 GRAUS, PVC, SOLDÁVEL, DN 40MM, INSTALADO EM PRUMADA DE ÁGUA - FORNECIMENTO E INSTALAÇÃO. AF_12/2014</v>
          </cell>
          <cell r="C3702" t="str">
            <v>UN</v>
          </cell>
          <cell r="D3702">
            <v>12.76</v>
          </cell>
        </row>
        <row r="3703">
          <cell r="A3703">
            <v>89498</v>
          </cell>
          <cell r="B3703" t="str">
            <v>JOELHO 45 GRAUS, PVC, SOLDÁVEL, DN 40MM, INSTALADO EM PRUMADA DE ÁGUA - FORNECIMENTO E INSTALAÇÃO. AF_12/2014</v>
          </cell>
          <cell r="C3703" t="str">
            <v>UN</v>
          </cell>
          <cell r="D3703">
            <v>14.08</v>
          </cell>
        </row>
        <row r="3704">
          <cell r="A3704">
            <v>89499</v>
          </cell>
          <cell r="B3704" t="str">
            <v>CURVA 90 GRAUS, PVC, SOLDÁVEL, DN 40MM, INSTALADO EM PRUMADA DE ÁGUA - FORNECIMENTO E INSTALAÇÃO. AF_12/2014</v>
          </cell>
          <cell r="C3704" t="str">
            <v>UN</v>
          </cell>
          <cell r="D3704">
            <v>22.49</v>
          </cell>
        </row>
        <row r="3705">
          <cell r="A3705">
            <v>89500</v>
          </cell>
          <cell r="B3705" t="str">
            <v>CURVA 45 GRAUS, PVC, SOLDÁVEL, DN 40MM, INSTALADO EM PRUMADA DE ÁGUA - FORNECIMENTO E INSTALAÇÃO. AF_12/2014</v>
          </cell>
          <cell r="C3705" t="str">
            <v>UN</v>
          </cell>
          <cell r="D3705">
            <v>14.34</v>
          </cell>
        </row>
        <row r="3706">
          <cell r="A3706">
            <v>89501</v>
          </cell>
          <cell r="B3706" t="str">
            <v>JOELHO 90 GRAUS, PVC, SOLDÁVEL, DN 50MM, INSTALADO EM PRUMADA DE ÁGUA - FORNECIMENTO E INSTALAÇÃO. AF_12/2014</v>
          </cell>
          <cell r="C3706" t="str">
            <v>UN</v>
          </cell>
          <cell r="D3706">
            <v>15.15</v>
          </cell>
        </row>
        <row r="3707">
          <cell r="A3707">
            <v>89502</v>
          </cell>
          <cell r="B3707" t="str">
            <v>JOELHO 45 GRAUS, PVC, SOLDÁVEL, DN 50MM, INSTALADO EM PRUMADA DE ÁGUA - FORNECIMENTO E INSTALAÇÃO. AF_12/2014</v>
          </cell>
          <cell r="C3707" t="str">
            <v>UN</v>
          </cell>
          <cell r="D3707">
            <v>17.53</v>
          </cell>
        </row>
        <row r="3708">
          <cell r="A3708">
            <v>89503</v>
          </cell>
          <cell r="B3708" t="str">
            <v>CURVA 90 GRAUS, PVC, SOLDÁVEL, DN 50MM, INSTALADO EM PRUMADA DE ÁGUA - FORNECIMENTO E INSTALAÇÃO. AF_12/2014</v>
          </cell>
          <cell r="C3708" t="str">
            <v>UN</v>
          </cell>
          <cell r="D3708">
            <v>27.95</v>
          </cell>
        </row>
        <row r="3709">
          <cell r="A3709">
            <v>89504</v>
          </cell>
          <cell r="B3709" t="str">
            <v>CURVA 45 GRAUS, PVC, SOLDÁVEL, DN 50MM, INSTALADO EM PRUMADA DE ÁGUA - FORNECIMENTO E INSTALAÇÃO. AF_12/2014</v>
          </cell>
          <cell r="C3709" t="str">
            <v>UN</v>
          </cell>
          <cell r="D3709">
            <v>24.18</v>
          </cell>
        </row>
        <row r="3710">
          <cell r="A3710">
            <v>89505</v>
          </cell>
          <cell r="B3710" t="str">
            <v>JOELHO 90 GRAUS, PVC, SOLDÁVEL, DN 60MM, INSTALADO EM PRUMADA DE ÁGUA - FORNECIMENTO E INSTALAÇÃO. AF_12/2014</v>
          </cell>
          <cell r="C3710" t="str">
            <v>UN</v>
          </cell>
          <cell r="D3710">
            <v>42.25</v>
          </cell>
        </row>
        <row r="3711">
          <cell r="A3711">
            <v>89506</v>
          </cell>
          <cell r="B3711" t="str">
            <v>JOELHO 45 GRAUS, PVC, SOLDÁVEL, DN 60MM, INSTALADO EM PRUMADA DE ÁGUA - FORNECIMENTO E INSTALAÇÃO. AF_12/2014</v>
          </cell>
          <cell r="C3711" t="str">
            <v>UN</v>
          </cell>
          <cell r="D3711">
            <v>47.95</v>
          </cell>
        </row>
        <row r="3712">
          <cell r="A3712">
            <v>89507</v>
          </cell>
          <cell r="B3712" t="str">
            <v>CURVA 90 GRAUS, PVC, SOLDÁVEL, DN 60MM, INSTALADO EM PRUMADA DE ÁGUA - FORNECIMENTO E INSTALAÇÃO. AF_12/2014</v>
          </cell>
          <cell r="C3712" t="str">
            <v>UN</v>
          </cell>
          <cell r="D3712">
            <v>59.8</v>
          </cell>
        </row>
        <row r="3713">
          <cell r="A3713">
            <v>89510</v>
          </cell>
          <cell r="B3713" t="str">
            <v>CURVA 45 GRAUS, PVC, SOLDÁVEL, DN 60MM, INSTALADO EM PRUMADA DE ÁGUA - FORNECIMENTO E INSTALAÇÃO. AF_12/2014</v>
          </cell>
          <cell r="C3713" t="str">
            <v>UN</v>
          </cell>
          <cell r="D3713">
            <v>38.049999999999997</v>
          </cell>
        </row>
        <row r="3714">
          <cell r="A3714">
            <v>89513</v>
          </cell>
          <cell r="B3714" t="str">
            <v>JOELHO 90 GRAUS, PVC, SOLDÁVEL, DN 75MM, INSTALADO EM PRUMADA DE ÁGUA - FORNECIMENTO E INSTALAÇÃO. AF_12/2014</v>
          </cell>
          <cell r="C3714" t="str">
            <v>UN</v>
          </cell>
          <cell r="D3714">
            <v>136.44999999999999</v>
          </cell>
        </row>
        <row r="3715">
          <cell r="A3715">
            <v>89514</v>
          </cell>
          <cell r="B3715" t="str">
            <v>JOELHO 90 GRAUS, PVC, SERIE R, ÁGUA PLUVIAL, DN 40 MM, JUNTA SOLDÁVEL, FORNECIDO E INSTALADO EM RAMAL DE ENCAMINHAMENTO. AF_12/2014</v>
          </cell>
          <cell r="C3715" t="str">
            <v>UN</v>
          </cell>
          <cell r="D3715">
            <v>11.73</v>
          </cell>
        </row>
        <row r="3716">
          <cell r="A3716">
            <v>89515</v>
          </cell>
          <cell r="B3716" t="str">
            <v>JOELHO 45 GRAUS, PVC, SOLDÁVEL, DN 75MM, INSTALADO EM PRUMADA DE ÁGUA - FORNECIMENTO E INSTALAÇÃO. AF_12/2014</v>
          </cell>
          <cell r="C3716" t="str">
            <v>UN</v>
          </cell>
          <cell r="D3716">
            <v>101.78</v>
          </cell>
        </row>
        <row r="3717">
          <cell r="A3717">
            <v>89516</v>
          </cell>
          <cell r="B3717" t="str">
            <v>JOELHO 45 GRAUS, PVC, SERIE R, ÁGUA PLUVIAL, DN 40 MM, JUNTA SOLDÁVEL, FORNECIDO E INSTALADO EM RAMAL DE ENCAMINHAMENTO. AF_12/2014</v>
          </cell>
          <cell r="C3717" t="str">
            <v>UN</v>
          </cell>
          <cell r="D3717">
            <v>10.01</v>
          </cell>
        </row>
        <row r="3718">
          <cell r="A3718">
            <v>89517</v>
          </cell>
          <cell r="B3718" t="str">
            <v>CURVA 90 GRAUS, PVC, SOLDÁVEL, DN 75MM, INSTALADO EM PRUMADA DE ÁGUA - FORNECIMENTO E INSTALAÇÃO. AF_12/2014</v>
          </cell>
          <cell r="C3718" t="str">
            <v>UN</v>
          </cell>
          <cell r="D3718">
            <v>84.92</v>
          </cell>
        </row>
        <row r="3719">
          <cell r="A3719">
            <v>89518</v>
          </cell>
          <cell r="B3719" t="str">
            <v>JOELHO 90 GRAUS, PVC, SERIE R, ÁGUA PLUVIAL, DN 50 MM, JUNTA ELÁSTICA, FORNECIDO E INSTALADO EM RAMAL DE ENCAMINHAMENTO. AF_12/2014</v>
          </cell>
          <cell r="C3719" t="str">
            <v>UN</v>
          </cell>
          <cell r="D3719">
            <v>17.41</v>
          </cell>
        </row>
        <row r="3720">
          <cell r="A3720">
            <v>89519</v>
          </cell>
          <cell r="B3720" t="str">
            <v>CURVA 45 GRAUS, PVC, SOLDÁVEL, DN 75MM, INSTALADO EM PRUMADA DE ÁGUA - FORNECIMENTO E INSTALAÇÃO. AF_12/2014</v>
          </cell>
          <cell r="C3720" t="str">
            <v>UN</v>
          </cell>
          <cell r="D3720">
            <v>55.81</v>
          </cell>
        </row>
        <row r="3721">
          <cell r="A3721">
            <v>89520</v>
          </cell>
          <cell r="B3721" t="str">
            <v>JOELHO 45 GRAUS, PVC, SERIE R, ÁGUA PLUVIAL, DN 50 MM, JUNTA ELÁSTICA, FORNECIDO E INSTALADO EM RAMAL DE ENCAMINHAMENTO. AF_12/2014</v>
          </cell>
          <cell r="C3721" t="str">
            <v>UN</v>
          </cell>
          <cell r="D3721">
            <v>15.13</v>
          </cell>
        </row>
        <row r="3722">
          <cell r="A3722">
            <v>89521</v>
          </cell>
          <cell r="B3722" t="str">
            <v>JOELHO 90 GRAUS, PVC, SOLDÁVEL, DN 85MM, INSTALADO EM PRUMADA DE ÁGUA - FORNECIMENTO E INSTALAÇÃO. AF_12/2014</v>
          </cell>
          <cell r="C3722" t="str">
            <v>UN</v>
          </cell>
          <cell r="D3722">
            <v>160.96</v>
          </cell>
        </row>
        <row r="3723">
          <cell r="A3723">
            <v>89522</v>
          </cell>
          <cell r="B3723" t="str">
            <v>JOELHO 90 GRAUS, PVC, SERIE R, ÁGUA PLUVIAL, DN 75 MM, JUNTA ELÁSTICA, FORNECIDO E INSTALADO EM RAMAL DE ENCAMINHAMENTO. AF_12/2014</v>
          </cell>
          <cell r="C3723" t="str">
            <v>UN</v>
          </cell>
          <cell r="D3723">
            <v>34.26</v>
          </cell>
        </row>
        <row r="3724">
          <cell r="A3724">
            <v>89523</v>
          </cell>
          <cell r="B3724" t="str">
            <v>JOELHO 45 GRAUS, PVC, SOLDÁVEL, DN 85MM, INSTALADO EM PRUMADA DE ÁGUA - FORNECIMENTO E INSTALAÇÃO. AF_12/2014</v>
          </cell>
          <cell r="C3724" t="str">
            <v>UN</v>
          </cell>
          <cell r="D3724">
            <v>120.13</v>
          </cell>
        </row>
        <row r="3725">
          <cell r="A3725">
            <v>89524</v>
          </cell>
          <cell r="B3725" t="str">
            <v>JOELHO 45 GRAUS, PVC, SERIE R, ÁGUA PLUVIAL, DN 75 MM, JUNTA ELÁSTICA, FORNECIDO E INSTALADO EM RAMAL DE ENCAMINHAMENTO. AF_12/2014</v>
          </cell>
          <cell r="C3725" t="str">
            <v>UN</v>
          </cell>
          <cell r="D3725">
            <v>29.91</v>
          </cell>
        </row>
        <row r="3726">
          <cell r="A3726">
            <v>89525</v>
          </cell>
          <cell r="B3726" t="str">
            <v>CURVA 90 GRAUS, PVC, SOLDÁVEL, DN 85MM, INSTALADO EM PRUMADA DE ÁGUA - FORNECIMENTO E INSTALAÇÃO. AF_12/2014</v>
          </cell>
          <cell r="C3726" t="str">
            <v>UN</v>
          </cell>
          <cell r="D3726">
            <v>118.06</v>
          </cell>
        </row>
        <row r="3727">
          <cell r="A3727">
            <v>89526</v>
          </cell>
          <cell r="B3727" t="str">
            <v>CURVA 87 GRAUS E 30 MINUTOS, PVC, SERIE R, ÁGUA PLUVIAL, DN 75 MM, JUNTA ELÁSTICA, FORNECIDO E INSTALADO EM RAMAL DE ENCAMINHAMENTO. AF_12/2014</v>
          </cell>
          <cell r="C3727" t="str">
            <v>UN</v>
          </cell>
          <cell r="D3727">
            <v>45.77</v>
          </cell>
        </row>
        <row r="3728">
          <cell r="A3728">
            <v>89527</v>
          </cell>
          <cell r="B3728" t="str">
            <v>CURVA 45 GRAUS, PVC, SOLDÁVEL, DN 85MM, INSTALADO EM PRUMADA DE ÁGUA - FORNECIMENTO E INSTALAÇÃO. AF_12/2014</v>
          </cell>
          <cell r="C3728" t="str">
            <v>UN</v>
          </cell>
          <cell r="D3728">
            <v>89.43</v>
          </cell>
        </row>
        <row r="3729">
          <cell r="A3729">
            <v>89528</v>
          </cell>
          <cell r="B3729" t="str">
            <v>LUVA, PVC, SOLDÁVEL, DN 25MM, INSTALADO EM PRUMADA DE ÁGUA - FORNECIMENTO E INSTALAÇÃO. AF_12/2014</v>
          </cell>
          <cell r="C3729" t="str">
            <v>UN</v>
          </cell>
          <cell r="D3729">
            <v>3.88</v>
          </cell>
        </row>
        <row r="3730">
          <cell r="A3730">
            <v>89529</v>
          </cell>
          <cell r="B3730" t="str">
            <v>JOELHO 90 GRAUS, PVC, SERIE R, ÁGUA PLUVIAL, DN 100 MM, JUNTA ELÁSTICA, FORNECIDO E INSTALADO EM RAMAL DE ENCAMINHAMENTO. AF_12/2014</v>
          </cell>
          <cell r="C3730" t="str">
            <v>UN</v>
          </cell>
          <cell r="D3730">
            <v>51.55</v>
          </cell>
        </row>
        <row r="3731">
          <cell r="A3731">
            <v>89530</v>
          </cell>
          <cell r="B3731" t="str">
            <v>LUVA DE CORRER, PVC, SOLDÁVEL, DN 25MM, INSTALADO EM PRUMADA DE ÁGUA - FORNECIMENTO E INSTALAÇÃO. AF_12/2014</v>
          </cell>
          <cell r="C3731" t="str">
            <v>UN</v>
          </cell>
          <cell r="D3731">
            <v>16.57</v>
          </cell>
        </row>
        <row r="3732">
          <cell r="A3732">
            <v>89531</v>
          </cell>
          <cell r="B3732" t="str">
            <v>JOELHO 45 GRAUS, PVC, SERIE R, ÁGUA PLUVIAL, DN 100 MM, JUNTA ELÁSTICA, FORNECIDO E INSTALADO EM RAMAL DE ENCAMINHAMENTO. AF_12/2014</v>
          </cell>
          <cell r="C3732" t="str">
            <v>UN</v>
          </cell>
          <cell r="D3732">
            <v>40.97</v>
          </cell>
        </row>
        <row r="3733">
          <cell r="A3733">
            <v>89532</v>
          </cell>
          <cell r="B3733" t="str">
            <v>LUVA DE REDUÇÃO, PVC, SOLDÁVEL, DN 32MM X 25MM, INSTALADO EM PRUMADA DE ÁGUA - FORNECIMENTO E INSTALAÇÃO. AF_12/2014</v>
          </cell>
          <cell r="C3733" t="str">
            <v>UN</v>
          </cell>
          <cell r="D3733">
            <v>7.77</v>
          </cell>
        </row>
        <row r="3734">
          <cell r="A3734">
            <v>89533</v>
          </cell>
          <cell r="B3734" t="str">
            <v>JOELHO 45 GRAUS PARA PÉ DE COLUNA, PVC, SERIE R, ÁGUA PLUVIAL, DN 100 MM, JUNTA ELÁSTICA, FORNECIDO E INSTALADO EM RAMAL DE ENCAMINHAMENTO. AF_12/2014</v>
          </cell>
          <cell r="C3734" t="str">
            <v>UN</v>
          </cell>
          <cell r="D3734">
            <v>40.97</v>
          </cell>
        </row>
        <row r="3735">
          <cell r="A3735">
            <v>89534</v>
          </cell>
          <cell r="B3735" t="str">
            <v>LUVA SOLDÁVEL E COM ROSCA, PVC, SOLDÁVEL, DN 25MM X 3/4, INSTALADO EM PRUMADA DE ÁGUA - FORNECIMENTO E INSTALAÇÃO. AF_12/2014</v>
          </cell>
          <cell r="C3735" t="str">
            <v>UN</v>
          </cell>
          <cell r="D3735">
            <v>5.01</v>
          </cell>
        </row>
        <row r="3736">
          <cell r="A3736">
            <v>89535</v>
          </cell>
          <cell r="B3736" t="str">
            <v>CURVA 87 GRAUS E 30 MINUTOS, PVC, SERIE R, ÁGUA PLUVIAL, DN 100 MM, JUNTA ELÁSTICA, FORNECIDO E INSTALADO EM RAMAL DE ENCAMINHAMENTO. AF_12/2014</v>
          </cell>
          <cell r="C3736" t="str">
            <v>UN</v>
          </cell>
          <cell r="D3736">
            <v>68.16</v>
          </cell>
        </row>
        <row r="3737">
          <cell r="A3737">
            <v>89536</v>
          </cell>
          <cell r="B3737" t="str">
            <v>UNIÃO, PVC, SOLDÁVEL, DN 25MM, INSTALADO EM PRUMADA DE ÁGUA - FORNECIMENTO E INSTALAÇÃO. AF_12/2014</v>
          </cell>
          <cell r="C3737" t="str">
            <v>UN</v>
          </cell>
          <cell r="D3737">
            <v>14.81</v>
          </cell>
        </row>
        <row r="3738">
          <cell r="A3738">
            <v>89538</v>
          </cell>
          <cell r="B3738" t="str">
            <v>ADAPTADOR CURTO COM BOLSA E ROSCA PARA REGISTRO, PVC, SOLDÁVEL, DN 25MM X 3/4, INSTALADO EM PRUMADA DE ÁGUA - FORNECIMENTO E INSTALAÇÃO. AF_12/2014</v>
          </cell>
          <cell r="C3738" t="str">
            <v>UN</v>
          </cell>
          <cell r="D3738">
            <v>4</v>
          </cell>
        </row>
        <row r="3739">
          <cell r="A3739">
            <v>89539</v>
          </cell>
          <cell r="B3739" t="str">
            <v>CURVAR 45 GRAUS, PVC, SERIE R, ÁGUA PLUVIAL, DN 100 MM, JUNTA ELÁSTICA, FORNECIDO E INSTALADO EM RAMAL DE ENCAMINHAMENTO. AF_12/2014</v>
          </cell>
          <cell r="C3739" t="str">
            <v>UN</v>
          </cell>
          <cell r="D3739">
            <v>43.92</v>
          </cell>
        </row>
        <row r="3740">
          <cell r="A3740">
            <v>89540</v>
          </cell>
          <cell r="B3740" t="str">
            <v>CURVA DE TRANSPOSIÇÃO, PVC, SOLDÁVEL, DN 25MM, INSTALADO EM PRUMADA DE ÁGUA  - FORNECIMENTO E INSTALAÇÃO. AF_12/2014</v>
          </cell>
          <cell r="C3740" t="str">
            <v>UN</v>
          </cell>
          <cell r="D3740">
            <v>12.11</v>
          </cell>
        </row>
        <row r="3741">
          <cell r="A3741">
            <v>89541</v>
          </cell>
          <cell r="B3741" t="str">
            <v>LUVA, PVC, SOLDÁVEL, DN 32MM, INSTALADO EM PRUMADA DE ÁGUA - FORNECIMENTO E INSTALAÇÃO. AF_12/2014</v>
          </cell>
          <cell r="C3741" t="str">
            <v>UN</v>
          </cell>
          <cell r="D3741">
            <v>6.15</v>
          </cell>
        </row>
        <row r="3742">
          <cell r="A3742">
            <v>89542</v>
          </cell>
          <cell r="B3742" t="str">
            <v>LUVA DE CORRER, PVC, SOLDÁVEL, DN 32MM, INSTALADO EM PRUMADA DE ÁGUA - FORNECIMENTO E INSTALAÇÃO. AF_12/2014</v>
          </cell>
          <cell r="C3742" t="str">
            <v>UN</v>
          </cell>
          <cell r="D3742">
            <v>36.44</v>
          </cell>
        </row>
        <row r="3743">
          <cell r="A3743">
            <v>89544</v>
          </cell>
          <cell r="B3743" t="str">
            <v>LUVA SIMPLES, PVC, SERIE R, ÁGUA PLUVIAL, DN 40 MM, JUNTA SOLDÁVEL, FORNECIDO E INSTALADO EM RAMAL DE ENCAMINHAMENTO. AF_12/2014</v>
          </cell>
          <cell r="C3743" t="str">
            <v>UN</v>
          </cell>
          <cell r="D3743">
            <v>10.38</v>
          </cell>
        </row>
        <row r="3744">
          <cell r="A3744">
            <v>89545</v>
          </cell>
          <cell r="B3744" t="str">
            <v>LUVA SIMPLES, PVC, SERIE R, ÁGUA PLUVIAL, DN 50 MM, JUNTA ELÁSTICA, FORNECIDO E INSTALADO EM RAMAL DE ENCAMINHAMENTO. AF_12/2014</v>
          </cell>
          <cell r="C3744" t="str">
            <v>UN</v>
          </cell>
          <cell r="D3744">
            <v>16</v>
          </cell>
        </row>
        <row r="3745">
          <cell r="A3745">
            <v>89546</v>
          </cell>
          <cell r="B3745" t="str">
            <v>BUCHA DE REDUÇÃO LONGA, PVC, SERIE R, ÁGUA PLUVIAL, DN 50 X 40 MM, JUNTA ELÁSTICA, FORNECIDO E INSTALADO EM RAMAL DE ENCAMINHAMENTO. AF_12/2014</v>
          </cell>
          <cell r="C3745" t="str">
            <v>UN</v>
          </cell>
          <cell r="D3745">
            <v>13.71</v>
          </cell>
        </row>
        <row r="3746">
          <cell r="A3746">
            <v>89547</v>
          </cell>
          <cell r="B3746" t="str">
            <v>LUVA SIMPLES, PVC, SERIE R, ÁGUA PLUVIAL, DN 75 MM, JUNTA ELÁSTICA, FORNECIDO E INSTALADO EM RAMAL DE ENCAMINHAMENTO. AF_12/2014</v>
          </cell>
          <cell r="C3746" t="str">
            <v>UN</v>
          </cell>
          <cell r="D3746">
            <v>22.51</v>
          </cell>
        </row>
        <row r="3747">
          <cell r="A3747">
            <v>89548</v>
          </cell>
          <cell r="B3747" t="str">
            <v>LUVA DE CORRER, PVC, SERIE R, ÁGUA PLUVIAL, DN 75 MM, JUNTA ELÁSTICA, FORNECIDO E INSTALADO EM RAMAL DE ENCAMINHAMENTO. AF_12/2014</v>
          </cell>
          <cell r="C3747" t="str">
            <v>UN</v>
          </cell>
          <cell r="D3747">
            <v>24.68</v>
          </cell>
        </row>
        <row r="3748">
          <cell r="A3748">
            <v>89549</v>
          </cell>
          <cell r="B3748" t="str">
            <v>REDUÇÃO EXCÊNTRICA, PVC, SERIE R, ÁGUA PLUVIAL, DN 75 X 50 MM, JUNTA ELÁSTICA, FORNECIDO E INSTALADO EM RAMAL DE ENCAMINHAMENTO. AF_12/2014</v>
          </cell>
          <cell r="C3748" t="str">
            <v>UN</v>
          </cell>
          <cell r="D3748">
            <v>16.72</v>
          </cell>
        </row>
        <row r="3749">
          <cell r="A3749">
            <v>89550</v>
          </cell>
          <cell r="B3749" t="str">
            <v>TÊ DE INSPEÇÃO, PVC, SERIE R, ÁGUA PLUVIAL, DN 75 MM, JUNTA ELÁSTICA, FORNECIDO E INSTALADO EM RAMAL DE ENCAMINHAMENTO. AF_12/2014</v>
          </cell>
          <cell r="C3749" t="str">
            <v>UN</v>
          </cell>
          <cell r="D3749">
            <v>46.27</v>
          </cell>
        </row>
        <row r="3750">
          <cell r="A3750">
            <v>89551</v>
          </cell>
          <cell r="B3750" t="str">
            <v>LUVA SOLDÁVEL E COM ROSCA, PVC, SOLDÁVEL, DN 32MM X 1, INSTALADO EM PRUMADA DE ÁGUA - FORNECIMENTO E INSTALAÇÃO. AF_12/2014</v>
          </cell>
          <cell r="C3750" t="str">
            <v>UN</v>
          </cell>
          <cell r="D3750">
            <v>10.75</v>
          </cell>
        </row>
        <row r="3751">
          <cell r="A3751">
            <v>89552</v>
          </cell>
          <cell r="B3751" t="str">
            <v>UNIÃO, PVC, SOLDÁVEL, DN 32MM, INSTALADO EM PRUMADA DE ÁGUA - FORNECIMENTO E INSTALAÇÃO. AF_12/2014</v>
          </cell>
          <cell r="C3751" t="str">
            <v>UN</v>
          </cell>
          <cell r="D3751">
            <v>23.23</v>
          </cell>
        </row>
        <row r="3752">
          <cell r="A3752">
            <v>89553</v>
          </cell>
          <cell r="B3752" t="str">
            <v>ADAPTADOR CURTO COM BOLSA E ROSCA PARA REGISTRO, PVC, SOLDÁVEL, DN 32MM X 1, INSTALADO EM PRUMADA DE ÁGUA - FORNECIMENTO E INSTALAÇÃO. AF_12/2014</v>
          </cell>
          <cell r="C3752" t="str">
            <v>UN</v>
          </cell>
          <cell r="D3752">
            <v>6.01</v>
          </cell>
        </row>
        <row r="3753">
          <cell r="A3753">
            <v>89554</v>
          </cell>
          <cell r="B3753" t="str">
            <v>LUVA SIMPLES, PVC, SERIE R, ÁGUA PLUVIAL, DN 100 MM, JUNTA ELÁSTICA, FORNECIDO E INSTALADO EM RAMAL DE ENCAMINHAMENTO. AF_12/2014</v>
          </cell>
          <cell r="C3753" t="str">
            <v>UN</v>
          </cell>
          <cell r="D3753">
            <v>27.72</v>
          </cell>
        </row>
        <row r="3754">
          <cell r="A3754">
            <v>89555</v>
          </cell>
          <cell r="B3754" t="str">
            <v>CURVA DE TRANSPOSIÇÃO, PVC, SOLDÁVEL, DN 32MM, INSTALADO EM PRUMADA DE ÁGUA   FORNECIMENTO E INSTALAÇÃO. AF_12/2014</v>
          </cell>
          <cell r="C3754" t="str">
            <v>UN</v>
          </cell>
          <cell r="D3754">
            <v>28.45</v>
          </cell>
        </row>
        <row r="3755">
          <cell r="A3755">
            <v>89556</v>
          </cell>
          <cell r="B3755" t="str">
            <v>LUVA DE CORRER, PVC, SERIE R, ÁGUA PLUVIAL, DN 100 MM, JUNTA ELÁSTICA, FORNECIDO E INSTALADO EM RAMAL DE ENCAMINHAMENTO. AF_12/2014</v>
          </cell>
          <cell r="C3755" t="str">
            <v>UN</v>
          </cell>
          <cell r="D3755">
            <v>42.53</v>
          </cell>
        </row>
        <row r="3756">
          <cell r="A3756">
            <v>89557</v>
          </cell>
          <cell r="B3756" t="str">
            <v>REDUÇÃO EXCÊNTRICA, PVC, SERIE R, ÁGUA PLUVIAL, DN 100 X 75 MM, JUNTA ELÁSTICA, FORNECIDO E INSTALADO EM RAMAL DE ENCAMINHAMENTO. AF_12/2014</v>
          </cell>
          <cell r="C3756" t="str">
            <v>UN</v>
          </cell>
          <cell r="D3756">
            <v>32.799999999999997</v>
          </cell>
        </row>
        <row r="3757">
          <cell r="A3757">
            <v>89558</v>
          </cell>
          <cell r="B3757" t="str">
            <v>LUVA, PVC, SOLDÁVEL, DN 40MM, INSTALADO EM PRUMADA DE ÁGUA - FORNECIMENTO E INSTALAÇÃO. AF_12/2014</v>
          </cell>
          <cell r="C3757" t="str">
            <v>UN</v>
          </cell>
          <cell r="D3757">
            <v>9.7200000000000006</v>
          </cell>
        </row>
        <row r="3758">
          <cell r="A3758">
            <v>89559</v>
          </cell>
          <cell r="B3758" t="str">
            <v>TÊ DE INSPEÇÃO, PVC, SERIE R, ÁGUA PLUVIAL, DN 100 MM, JUNTA ELÁSTICA, FORNECIDO E INSTALADO EM RAMAL DE ENCAMINHAMENTO. AF_12/2014</v>
          </cell>
          <cell r="C3758" t="str">
            <v>UN</v>
          </cell>
          <cell r="D3758">
            <v>77.83</v>
          </cell>
        </row>
        <row r="3759">
          <cell r="A3759">
            <v>89561</v>
          </cell>
          <cell r="B3759" t="str">
            <v>JUNÇÃO SIMPLES, PVC, SERIE R, ÁGUA PLUVIAL, DN 40 MM, JUNTA SOLDÁVEL, FORNECIDO E INSTALADO EM RAMAL DE ENCAMINHAMENTO. AF_12/2014</v>
          </cell>
          <cell r="C3759" t="str">
            <v>UN</v>
          </cell>
          <cell r="D3759">
            <v>14.91</v>
          </cell>
        </row>
        <row r="3760">
          <cell r="A3760">
            <v>89562</v>
          </cell>
          <cell r="B3760" t="str">
            <v>LUVA DE REDUÇÃO, PVC, SOLDÁVEL, DN 40MM X 32MM, INSTALADO EM PRUMADA DE ÁGUA - FORNECIMENTO E INSTALAÇÃO. AF_12/2014</v>
          </cell>
          <cell r="C3760" t="str">
            <v>UN</v>
          </cell>
          <cell r="D3760">
            <v>10.46</v>
          </cell>
        </row>
        <row r="3761">
          <cell r="A3761">
            <v>89563</v>
          </cell>
          <cell r="B3761" t="str">
            <v>JUNÇÃO SIMPLES, PVC, SERIE R, ÁGUA PLUVIAL, DN 50 MM, JUNTA ELÁSTICA, FORNECIDO E INSTALADO EM RAMAL DE ENCAMINHAMENTO. AF_12/2014</v>
          </cell>
          <cell r="C3761" t="str">
            <v>UN</v>
          </cell>
          <cell r="D3761">
            <v>25.9</v>
          </cell>
        </row>
        <row r="3762">
          <cell r="A3762">
            <v>89564</v>
          </cell>
          <cell r="B3762" t="str">
            <v>LUVA COM ROSCA, PVC, SOLDÁVEL, DN 40MM X 1.1/4, INSTALADO EM PRUMADA DE ÁGUA - FORNECIMENTO E INSTALAÇÃO. AF_12/2014</v>
          </cell>
          <cell r="C3762" t="str">
            <v>UN</v>
          </cell>
          <cell r="D3762">
            <v>20.350000000000001</v>
          </cell>
        </row>
        <row r="3763">
          <cell r="A3763">
            <v>89565</v>
          </cell>
          <cell r="B3763" t="str">
            <v>JUNÇÃO SIMPLES, PVC, SERIE R, ÁGUA PLUVIAL, DN 75 X 75 MM, JUNTA ELÁSTICA, FORNECIDO E INSTALADO EM RAMAL DE ENCAMINHAMENTO. AF_12/2014</v>
          </cell>
          <cell r="C3763" t="str">
            <v>UN</v>
          </cell>
          <cell r="D3763">
            <v>62.63</v>
          </cell>
        </row>
        <row r="3764">
          <cell r="A3764">
            <v>89566</v>
          </cell>
          <cell r="B3764" t="str">
            <v>TÊ, PVC, SERIE R, ÁGUA PLUVIAL, DN 75 MM, JUNTA ELÁSTICA, FORNECIDO E INSTALADO EM RAMAL DE ENCAMINHAMENTO. AF_12/2014</v>
          </cell>
          <cell r="C3764" t="str">
            <v>UN</v>
          </cell>
          <cell r="D3764">
            <v>53.24</v>
          </cell>
        </row>
        <row r="3765">
          <cell r="A3765">
            <v>89567</v>
          </cell>
          <cell r="B3765" t="str">
            <v>JUNÇÃO SIMPLES, PVC, SERIE R, ÁGUA PLUVIAL, DN 100 X 100 MM, JUNTA ELÁSTICA, FORNECIDO E INSTALADO EM RAMAL DE ENCAMINHAMENTO. AF_12/2014</v>
          </cell>
          <cell r="C3765" t="str">
            <v>UN</v>
          </cell>
          <cell r="D3765">
            <v>94.14</v>
          </cell>
        </row>
        <row r="3766">
          <cell r="A3766">
            <v>89568</v>
          </cell>
          <cell r="B3766" t="str">
            <v>UNIÃO, PVC, SOLDÁVEL, DN 40MM, INSTALADO EM PRUMADA DE ÁGUA - FORNECIMENTO E INSTALAÇÃO. AF_12/2014</v>
          </cell>
          <cell r="C3766" t="str">
            <v>UN</v>
          </cell>
          <cell r="D3766">
            <v>42.77</v>
          </cell>
        </row>
        <row r="3767">
          <cell r="A3767">
            <v>89569</v>
          </cell>
          <cell r="B3767" t="str">
            <v>JUNÇÃO SIMPLES, PVC, SERIE R, ÁGUA PLUVIAL, DN 100 X 75 MM, JUNTA ELÁSTICA, FORNECIDO E INSTALADO EM RAMAL DE ENCAMINHAMENTO. AF_12/2014</v>
          </cell>
          <cell r="C3767" t="str">
            <v>UN</v>
          </cell>
          <cell r="D3767">
            <v>88.73</v>
          </cell>
        </row>
        <row r="3768">
          <cell r="A3768">
            <v>89570</v>
          </cell>
          <cell r="B3768" t="str">
            <v>ADAPTADOR CURTO COM BOLSA E ROSCA PARA REGISTRO, PVC, SOLDÁVEL, DN 40MM X 1.1/2, INSTALADO EM PRUMADA DE ÁGUA - FORNECIMENTO E INSTALAÇÃO. AF_12/2014</v>
          </cell>
          <cell r="C3768" t="str">
            <v>UN</v>
          </cell>
          <cell r="D3768">
            <v>13.92</v>
          </cell>
        </row>
        <row r="3769">
          <cell r="A3769">
            <v>89571</v>
          </cell>
          <cell r="B3769" t="str">
            <v>TÊ, PVC, SERIE R, ÁGUA PLUVIAL, DN 100 X 100 MM, JUNTA ELÁSTICA, FORNECIDO E INSTALADO EM RAMAL DE ENCAMINHAMENTO. AF_12/2014</v>
          </cell>
          <cell r="C3769" t="str">
            <v>UN</v>
          </cell>
          <cell r="D3769">
            <v>85.9</v>
          </cell>
        </row>
        <row r="3770">
          <cell r="A3770">
            <v>89572</v>
          </cell>
          <cell r="B3770" t="str">
            <v>ADAPTADOR CURTO COM BOLSA E ROSCA PARA REGISTRO, PVC, SOLDÁVEL, DN 40MM X 1.1/4, INSTALADO EM PRUMADA DE ÁGUA - FORNECIMENTO E INSTALAÇÃO. AF_12/2014</v>
          </cell>
          <cell r="C3770" t="str">
            <v>UN</v>
          </cell>
          <cell r="D3770">
            <v>9.11</v>
          </cell>
        </row>
        <row r="3771">
          <cell r="A3771">
            <v>89573</v>
          </cell>
          <cell r="B3771" t="str">
            <v>TÊ, PVC, SERIE R, ÁGUA PLUVIAL, DN 100 X 75 MM, JUNTA ELÁSTICA, FORNECIDO E INSTALADO EM RAMAL DE ENCAMINHAMENTO. AF_12/2014</v>
          </cell>
          <cell r="C3771" t="str">
            <v>UN</v>
          </cell>
          <cell r="D3771">
            <v>77.59</v>
          </cell>
        </row>
        <row r="3772">
          <cell r="A3772">
            <v>89574</v>
          </cell>
          <cell r="B3772" t="str">
            <v>JUNÇÃO DUPLA, PVC, SERIE R, ÁGUA PLUVIAL, DN 100 X 100 X 100 MM, JUNTA ELÁSTICA, FORNECIDO E INSTALADO EM RAMAL DE ENCAMINHAMENTO. AF_12/2014</v>
          </cell>
          <cell r="C3772" t="str">
            <v>UN</v>
          </cell>
          <cell r="D3772">
            <v>155.37</v>
          </cell>
        </row>
        <row r="3773">
          <cell r="A3773">
            <v>89575</v>
          </cell>
          <cell r="B3773" t="str">
            <v>LUVA, PVC, SOLDÁVEL, DN 50MM, INSTALADO EM PRUMADA DE ÁGUA - FORNECIMENTO E INSTALAÇÃO. AF_12/2014</v>
          </cell>
          <cell r="C3773" t="str">
            <v>UN</v>
          </cell>
          <cell r="D3773">
            <v>12.16</v>
          </cell>
        </row>
        <row r="3774">
          <cell r="A3774">
            <v>89577</v>
          </cell>
          <cell r="B3774" t="str">
            <v>LUVA DE CORRER, PVC, SOLDÁVEL, DN 50MM, INSTALADO EM PRUMADA DE ÁGUA - FORNECIMENTO E INSTALAÇÃO. AF_12/2014</v>
          </cell>
          <cell r="C3774" t="str">
            <v>UN</v>
          </cell>
          <cell r="D3774">
            <v>43.3</v>
          </cell>
        </row>
        <row r="3775">
          <cell r="A3775">
            <v>89579</v>
          </cell>
          <cell r="B3775" t="str">
            <v>LUVA DE REDUÇÃO, PVC, SOLDÁVEL, DN 50MM X 25MM, INSTALADO EM PRUMADA DE ÁGUA   FORNECIMENTO E INSTALAÇÃO. AF_12/2014</v>
          </cell>
          <cell r="C3775" t="str">
            <v>UN</v>
          </cell>
          <cell r="D3775">
            <v>12.51</v>
          </cell>
        </row>
        <row r="3776">
          <cell r="A3776">
            <v>89581</v>
          </cell>
          <cell r="B3776" t="str">
            <v>JOELHO 90 GRAUS, PVC, SERIE R, ÁGUA PLUVIAL, DN 75 MM, JUNTA ELÁSTICA, FORNECIDO E INSTALADO EM CONDUTORES VERTICAIS DE ÁGUAS PLUVIAIS. AF_12/2014</v>
          </cell>
          <cell r="C3776" t="str">
            <v>UN</v>
          </cell>
          <cell r="D3776">
            <v>32.46</v>
          </cell>
        </row>
        <row r="3777">
          <cell r="A3777">
            <v>89582</v>
          </cell>
          <cell r="B3777" t="str">
            <v>JOELHO 45 GRAUS, PVC, SERIE R, ÁGUA PLUVIAL, DN 75 MM, JUNTA ELÁSTICA, FORNECIDO E INSTALADO EM CONDUTORES VERTICAIS DE ÁGUAS PLUVIAIS. AF_12/2014</v>
          </cell>
          <cell r="C3777" t="str">
            <v>UN</v>
          </cell>
          <cell r="D3777">
            <v>28.11</v>
          </cell>
        </row>
        <row r="3778">
          <cell r="A3778">
            <v>89583</v>
          </cell>
          <cell r="B3778" t="str">
            <v>CURVA 87 GRAUS E 30 MINUTOS, PVC, SERIE R, ÁGUA PLUVIAL, DN 75 MM, JUNTA ELÁSTICA, FORNECIDO E INSTALADO EM CONDUTORES VERTICAIS DE ÁGUAS PLUVIAIS. AF_12/2014</v>
          </cell>
          <cell r="C3778" t="str">
            <v>UN</v>
          </cell>
          <cell r="D3778">
            <v>43.97</v>
          </cell>
        </row>
        <row r="3779">
          <cell r="A3779">
            <v>89584</v>
          </cell>
          <cell r="B3779" t="str">
            <v>JOELHO 90 GRAUS, PVC, SERIE R, ÁGUA PLUVIAL, DN 100 MM, JUNTA ELÁSTICA, FORNECIDO E INSTALADO EM CONDUTORES VERTICAIS DE ÁGUAS PLUVIAIS. AF_12/2014</v>
          </cell>
          <cell r="C3779" t="str">
            <v>UN</v>
          </cell>
          <cell r="D3779">
            <v>49.76</v>
          </cell>
        </row>
        <row r="3780">
          <cell r="A3780">
            <v>89585</v>
          </cell>
          <cell r="B3780" t="str">
            <v>JOELHO 45 GRAUS, PVC, SERIE R, ÁGUA PLUVIAL, DN 100 MM, JUNTA ELÁSTICA, FORNECIDO E INSTALADO EM CONDUTORES VERTICAIS DE ÁGUAS PLUVIAIS. AF_12/2014</v>
          </cell>
          <cell r="C3780" t="str">
            <v>UN</v>
          </cell>
          <cell r="D3780">
            <v>39.18</v>
          </cell>
        </row>
        <row r="3781">
          <cell r="A3781">
            <v>89586</v>
          </cell>
          <cell r="B3781" t="str">
            <v>JOELHO 45 GRAUS PARA PÉ DE COLUNA, PVC, SERIE R, ÁGUA PLUVIAL, DN 100 MM, JUNTA ELÁSTICA, FORNECIDO E INSTALADO EM CONDUTORES VERTICAIS DE ÁGUAS PLUVIAIS. AF_12/2014</v>
          </cell>
          <cell r="C3781" t="str">
            <v>UN</v>
          </cell>
          <cell r="D3781">
            <v>39.18</v>
          </cell>
        </row>
        <row r="3782">
          <cell r="A3782">
            <v>89587</v>
          </cell>
          <cell r="B3782" t="str">
            <v>CURVA 87 GRAUS E 30 MINUTOS, PVC, SERIE R, ÁGUA PLUVIAL, DN 100 MM, JUNTA ELÁSTICA, FORNECIDO E INSTALADO EM CONDUTORES VERTICAIS DE ÁGUAS PLUVIAIS. AF_12/2014</v>
          </cell>
          <cell r="C3782" t="str">
            <v>UN</v>
          </cell>
          <cell r="D3782">
            <v>66.37</v>
          </cell>
        </row>
        <row r="3783">
          <cell r="A3783">
            <v>89589</v>
          </cell>
          <cell r="B3783" t="str">
            <v>CURVAR 45 GRAUS, PVC, SERIE R, ÁGUA PLUVIAL, DN 100 MM, JUNTA ELÁSTICA, FORNECIDO E INSTALADO EM CONDUTORES VERTICAIS DE ÁGUAS PLUVIAIS. AF_12/2014</v>
          </cell>
          <cell r="C3783" t="str">
            <v>UN</v>
          </cell>
          <cell r="D3783">
            <v>42.13</v>
          </cell>
        </row>
        <row r="3784">
          <cell r="A3784">
            <v>89590</v>
          </cell>
          <cell r="B3784" t="str">
            <v>JOELHO 90 GRAUS, PVC, SERIE R, ÁGUA PLUVIAL, DN 150 MM, JUNTA ELÁSTICA, FORNECIDO E INSTALADO EM CONDUTORES VERTICAIS DE ÁGUAS PLUVIAIS. AF_12/2014</v>
          </cell>
          <cell r="C3784" t="str">
            <v>UN</v>
          </cell>
          <cell r="D3784">
            <v>158.27000000000001</v>
          </cell>
        </row>
        <row r="3785">
          <cell r="A3785">
            <v>89591</v>
          </cell>
          <cell r="B3785" t="str">
            <v>JOELHO 45 GRAUS, PVC, SERIE R, ÁGUA PLUVIAL, DN 150 MM, JUNTA ELÁSTICA, FORNECIDO E INSTALADO EM CONDUTORES VERTICAIS DE ÁGUAS PLUVIAIS. AF_12/2014</v>
          </cell>
          <cell r="C3785" t="str">
            <v>UN</v>
          </cell>
          <cell r="D3785">
            <v>127.86</v>
          </cell>
        </row>
        <row r="3786">
          <cell r="A3786">
            <v>89592</v>
          </cell>
          <cell r="B3786" t="str">
            <v>CURVA 87 GRAUS E 30 MINUTOS, PVC, SERIE R, ÁGUA PLUVIAL, DN 150 MM, JUNTA ELÁSTICA, FORNECIDO E INSTALADO EM CONDUTORES VERTICAIS DE ÁGUAS PLUVIAIS. AF_12/2014</v>
          </cell>
          <cell r="C3786" t="str">
            <v>UN</v>
          </cell>
          <cell r="D3786">
            <v>216.27</v>
          </cell>
        </row>
        <row r="3787">
          <cell r="A3787">
            <v>89593</v>
          </cell>
          <cell r="B3787" t="str">
            <v>LUVA COM ROSCA, PVC, SOLDÁVEL, DN 50MM X 1.1/2, INSTALADO EM PRUMADA DE ÁGUA - FORNECIMENTO E INSTALAÇÃO. AF_12/2014</v>
          </cell>
          <cell r="C3787" t="str">
            <v>UN</v>
          </cell>
          <cell r="D3787">
            <v>38.99</v>
          </cell>
        </row>
        <row r="3788">
          <cell r="A3788">
            <v>89594</v>
          </cell>
          <cell r="B3788" t="str">
            <v>UNIÃO, PVC, SOLDÁVEL, DN 50MM, INSTALADO EM PRUMADA DE ÁGUA - FORNECIMENTO E INSTALAÇÃO. AF_12/2014</v>
          </cell>
          <cell r="C3788" t="str">
            <v>UN</v>
          </cell>
          <cell r="D3788">
            <v>47.47</v>
          </cell>
        </row>
        <row r="3789">
          <cell r="A3789">
            <v>89595</v>
          </cell>
          <cell r="B3789" t="str">
            <v>ADAPTADOR CURTO COM BOLSA E ROSCA PARA REGISTRO, PVC, SOLDÁVEL, DN 50MM X 1.1/4, INSTALADO EM PRUMADA DE ÁGUA - FORNECIMENTO E INSTALAÇÃO. AF_12/2014</v>
          </cell>
          <cell r="C3789" t="str">
            <v>UN</v>
          </cell>
          <cell r="D3789">
            <v>16.899999999999999</v>
          </cell>
        </row>
        <row r="3790">
          <cell r="A3790">
            <v>89596</v>
          </cell>
          <cell r="B3790" t="str">
            <v>ADAPTADOR CURTO COM BOLSA E ROSCA PARA REGISTRO, PVC, SOLDÁVEL, DN 50MM X 1.1/2, INSTALADO EM PRUMADA DE ÁGUA - FORNECIMENTO E INSTALAÇÃO. AF_12/2014</v>
          </cell>
          <cell r="C3790" t="str">
            <v>UN</v>
          </cell>
          <cell r="D3790">
            <v>11.92</v>
          </cell>
        </row>
        <row r="3791">
          <cell r="A3791">
            <v>89597</v>
          </cell>
          <cell r="B3791" t="str">
            <v>LUVA, PVC, SOLDÁVEL, DN 60MM, INSTALADO EM PRUMADA DE ÁGUA - FORNECIMENTO E INSTALAÇÃO. AF_12/2014</v>
          </cell>
          <cell r="C3791" t="str">
            <v>UN</v>
          </cell>
          <cell r="D3791">
            <v>23.65</v>
          </cell>
        </row>
        <row r="3792">
          <cell r="A3792">
            <v>89598</v>
          </cell>
          <cell r="B3792" t="str">
            <v>LUVA DE CORRER, PVC, SOLDÁVEL, DN 60MM, INSTALADO EM PRUMADA DE ÁGUA   FORNECIMENTO E INSTALAÇÃO. AF_12/2014</v>
          </cell>
          <cell r="C3792" t="str">
            <v>UN</v>
          </cell>
          <cell r="D3792">
            <v>65.83</v>
          </cell>
        </row>
        <row r="3793">
          <cell r="A3793">
            <v>89599</v>
          </cell>
          <cell r="B3793" t="str">
            <v>LUVA SIMPLES, PVC, SERIE R, ÁGUA PLUVIAL, DN 75 MM, JUNTA ELÁSTICA, FORNECIDO E INSTALADO EM CONDUTORES VERTICAIS DE ÁGUAS PLUVIAIS. AF_12/2014</v>
          </cell>
          <cell r="C3793" t="str">
            <v>UN</v>
          </cell>
          <cell r="D3793">
            <v>21.17</v>
          </cell>
        </row>
        <row r="3794">
          <cell r="A3794">
            <v>89600</v>
          </cell>
          <cell r="B3794" t="str">
            <v>LUVA DE CORRER, PVC, SERIE R, ÁGUA PLUVIAL, DN 75 MM, JUNTA ELÁSTICA, FORNECIDO E INSTALADO EM CONDUTORES VERTICAIS DE ÁGUAS PLUVIAIS. AF_12/2014</v>
          </cell>
          <cell r="C3794" t="str">
            <v>UN</v>
          </cell>
          <cell r="D3794">
            <v>23.34</v>
          </cell>
        </row>
        <row r="3795">
          <cell r="A3795">
            <v>89605</v>
          </cell>
          <cell r="B3795" t="str">
            <v>LUVA DE REDUÇÃO, PVC, SOLDÁVEL, DN 60MM X 50MM, INSTALADO EM PRUMADA DE ÁGUA - FORNECIMENTO E INSTALAÇÃO. AF_12/2014</v>
          </cell>
          <cell r="C3795" t="str">
            <v>UN</v>
          </cell>
          <cell r="D3795">
            <v>23.03</v>
          </cell>
        </row>
        <row r="3796">
          <cell r="A3796">
            <v>89609</v>
          </cell>
          <cell r="B3796" t="str">
            <v>UNIÃO, PVC, SOLDÁVEL, DN 60MM, INSTALADO EM PRUMADA DE ÁGUA - FORNECIMENTO E INSTALAÇÃO. AF_12/2014</v>
          </cell>
          <cell r="C3796" t="str">
            <v>UN</v>
          </cell>
          <cell r="D3796">
            <v>111.99</v>
          </cell>
        </row>
        <row r="3797">
          <cell r="A3797">
            <v>89610</v>
          </cell>
          <cell r="B3797" t="str">
            <v>ADAPTADOR CURTO COM BOLSA E ROSCA PARA REGISTRO, PVC, SOLDÁVEL, DN 60MM X 2, INSTALADO EM PRUMADA DE ÁGUA - FORNECIMENTO E INSTALAÇÃO. AF_12/2014</v>
          </cell>
          <cell r="C3797" t="str">
            <v>UN</v>
          </cell>
          <cell r="D3797">
            <v>23.67</v>
          </cell>
        </row>
        <row r="3798">
          <cell r="A3798">
            <v>89611</v>
          </cell>
          <cell r="B3798" t="str">
            <v>LUVA, PVC, SOLDÁVEL, DN 75MM, INSTALADO EM PRUMADA DE ÁGUA - FORNECIMENTO E INSTALAÇÃO. AF_12/2014</v>
          </cell>
          <cell r="C3798" t="str">
            <v>UN</v>
          </cell>
          <cell r="D3798">
            <v>39.020000000000003</v>
          </cell>
        </row>
        <row r="3799">
          <cell r="A3799">
            <v>89612</v>
          </cell>
          <cell r="B3799" t="str">
            <v>UNIÃO, PVC, SOLDÁVEL, DN 75MM, INSTALADO EM PRUMADA DE ÁGUA - FORNECIMENTO E INSTALAÇÃO. AF_12/2014</v>
          </cell>
          <cell r="C3799" t="str">
            <v>UN</v>
          </cell>
          <cell r="D3799">
            <v>221.77</v>
          </cell>
        </row>
        <row r="3800">
          <cell r="A3800">
            <v>89613</v>
          </cell>
          <cell r="B3800" t="str">
            <v>ADAPTADOR CURTO COM BOLSA E ROSCA PARA REGISTRO, PVC, SOLDÁVEL, DN 75MM X 2.1/2, INSTALADO EM PRUMADA DE ÁGUA - FORNECIMENTO E INSTALAÇÃO. AF_12/2014</v>
          </cell>
          <cell r="C3800" t="str">
            <v>UN</v>
          </cell>
          <cell r="D3800">
            <v>34.450000000000003</v>
          </cell>
        </row>
        <row r="3801">
          <cell r="A3801">
            <v>89614</v>
          </cell>
          <cell r="B3801" t="str">
            <v>LUVA, PVC, SOLDÁVEL, DN 85MM, INSTALADO EM PRUMADA DE ÁGUA - FORNECIMENTO E INSTALAÇÃO. AF_12/2014</v>
          </cell>
          <cell r="C3801" t="str">
            <v>UN</v>
          </cell>
          <cell r="D3801">
            <v>76.78</v>
          </cell>
        </row>
        <row r="3802">
          <cell r="A3802">
            <v>89615</v>
          </cell>
          <cell r="B3802" t="str">
            <v>UNIÃO, PVC, SOLDÁVEL, DN 85MM, INSTALADO EM PRUMADA DE ÁGUA - FORNECIMENTO E INSTALAÇÃO. AF_12/2014</v>
          </cell>
          <cell r="C3802" t="str">
            <v>UN</v>
          </cell>
          <cell r="D3802">
            <v>336.7</v>
          </cell>
        </row>
        <row r="3803">
          <cell r="A3803">
            <v>89616</v>
          </cell>
          <cell r="B3803" t="str">
            <v>ADAPTADOR CURTO COM BOLSA E ROSCA PARA REGISTRO, PVC, SOLDÁVEL, DN 85MM X 3, INSTALADO EM PRUMADA DE ÁGUA - FORNECIMENTO E INSTALAÇÃO. AF_12/2014</v>
          </cell>
          <cell r="C3803" t="str">
            <v>UN</v>
          </cell>
          <cell r="D3803">
            <v>51.13</v>
          </cell>
        </row>
        <row r="3804">
          <cell r="A3804">
            <v>89617</v>
          </cell>
          <cell r="B3804" t="str">
            <v>TE, PVC, SOLDÁVEL, DN 25MM, INSTALADO EM PRUMADA DE ÁGUA - FORNECIMENTO E INSTALAÇÃO. AF_12/2014</v>
          </cell>
          <cell r="C3804" t="str">
            <v>UN</v>
          </cell>
          <cell r="D3804">
            <v>6.84</v>
          </cell>
        </row>
        <row r="3805">
          <cell r="A3805">
            <v>89618</v>
          </cell>
          <cell r="B3805" t="str">
            <v>TÊ COM BUCHA DE LATÃO NA BOLSA CENTRAL, PVC, SOLDÁVEL, DN 25MM X 1/2, INSTALADO EM PRUMADA DE ÁGUA - FORNECIMENTO E INSTALAÇÃO. AF_12/2014</v>
          </cell>
          <cell r="C3805" t="str">
            <v>UN</v>
          </cell>
          <cell r="D3805">
            <v>17.02</v>
          </cell>
        </row>
        <row r="3806">
          <cell r="A3806">
            <v>89619</v>
          </cell>
          <cell r="B3806" t="str">
            <v>TÊ DE REDUÇÃO, PVC, SOLDÁVEL, DN 25MM X 20MM, INSTALADO EM PRUMADA DE ÁGUA - FORNECIMENTO E INSTALAÇÃO. AF_12/2014</v>
          </cell>
          <cell r="C3806" t="str">
            <v>UN</v>
          </cell>
          <cell r="D3806">
            <v>9.56</v>
          </cell>
        </row>
        <row r="3807">
          <cell r="A3807">
            <v>89620</v>
          </cell>
          <cell r="B3807" t="str">
            <v>TE, PVC, SOLDÁVEL, DN 32MM, INSTALADO EM PRUMADA DE ÁGUA - FORNECIMENTO E INSTALAÇÃO. AF_12/2014</v>
          </cell>
          <cell r="C3807" t="str">
            <v>UN</v>
          </cell>
          <cell r="D3807">
            <v>12.1</v>
          </cell>
        </row>
        <row r="3808">
          <cell r="A3808">
            <v>89621</v>
          </cell>
          <cell r="B3808" t="str">
            <v>TÊ COM BUCHA DE LATÃO NA BOLSA CENTRAL, PVC, SOLDÁVEL, DN 32MM X 3/4, INSTALADO EM PRUMADA DE ÁGUA - FORNECIMENTO E INSTALAÇÃO. AF_12/2014</v>
          </cell>
          <cell r="C3808" t="str">
            <v>UN</v>
          </cell>
          <cell r="D3808">
            <v>29.37</v>
          </cell>
        </row>
        <row r="3809">
          <cell r="A3809">
            <v>89622</v>
          </cell>
          <cell r="B3809" t="str">
            <v>TÊ DE REDUÇÃO, PVC, SOLDÁVEL, DN 32MM X 25MM, INSTALADO EM PRUMADA DE ÁGUA - FORNECIMENTO E INSTALAÇÃO. AF_12/2014</v>
          </cell>
          <cell r="C3809" t="str">
            <v>UN</v>
          </cell>
          <cell r="D3809">
            <v>14.8</v>
          </cell>
        </row>
        <row r="3810">
          <cell r="A3810">
            <v>89623</v>
          </cell>
          <cell r="B3810" t="str">
            <v>TE, PVC, SOLDÁVEL, DN 40MM, INSTALADO EM PRUMADA DE ÁGUA - FORNECIMENTO E INSTALAÇÃO. AF_12/2014</v>
          </cell>
          <cell r="C3810" t="str">
            <v>UN</v>
          </cell>
          <cell r="D3810">
            <v>20.2</v>
          </cell>
        </row>
        <row r="3811">
          <cell r="A3811">
            <v>89624</v>
          </cell>
          <cell r="B3811" t="str">
            <v>TÊ DE REDUÇÃO, PVC, SOLDÁVEL, DN 40MM X 32MM, INSTALADO EM PRUMADA DE ÁGUA - FORNECIMENTO E INSTALAÇÃO. AF_12/2014</v>
          </cell>
          <cell r="C3811" t="str">
            <v>UN</v>
          </cell>
          <cell r="D3811">
            <v>21.56</v>
          </cell>
        </row>
        <row r="3812">
          <cell r="A3812">
            <v>89625</v>
          </cell>
          <cell r="B3812" t="str">
            <v>TE, PVC, SOLDÁVEL, DN 50MM, INSTALADO EM PRUMADA DE ÁGUA - FORNECIMENTO E INSTALAÇÃO. AF_12/2014</v>
          </cell>
          <cell r="C3812" t="str">
            <v>UN</v>
          </cell>
          <cell r="D3812">
            <v>24.12</v>
          </cell>
        </row>
        <row r="3813">
          <cell r="A3813">
            <v>89626</v>
          </cell>
          <cell r="B3813" t="str">
            <v>TÊ DE REDUÇÃO, PVC, SOLDÁVEL, DN 50MM X 40MM, INSTALADO EM PRUMADA DE ÁGUA - FORNECIMENTO E INSTALAÇÃO. AF_12/2014</v>
          </cell>
          <cell r="C3813" t="str">
            <v>UN</v>
          </cell>
          <cell r="D3813">
            <v>34.590000000000003</v>
          </cell>
        </row>
        <row r="3814">
          <cell r="A3814">
            <v>89627</v>
          </cell>
          <cell r="B3814" t="str">
            <v>TÊ DE REDUÇÃO, PVC, SOLDÁVEL, DN 50MM X 25MM, INSTALADO EM PRUMADA DE ÁGUA - FORNECIMENTO E INSTALAÇÃO. AF_12/2014</v>
          </cell>
          <cell r="C3814" t="str">
            <v>UN</v>
          </cell>
          <cell r="D3814">
            <v>22.55</v>
          </cell>
        </row>
        <row r="3815">
          <cell r="A3815">
            <v>89628</v>
          </cell>
          <cell r="B3815" t="str">
            <v>TE, PVC, SOLDÁVEL, DN 60MM, INSTALADO EM PRUMADA DE ÁGUA - FORNECIMENTO E INSTALAÇÃO. AF_12/2014</v>
          </cell>
          <cell r="C3815" t="str">
            <v>UN</v>
          </cell>
          <cell r="D3815">
            <v>53.68</v>
          </cell>
        </row>
        <row r="3816">
          <cell r="A3816">
            <v>89629</v>
          </cell>
          <cell r="B3816" t="str">
            <v>TE, PVC, SOLDÁVEL, DN 75MM, INSTALADO EM PRUMADA DE ÁGUA - FORNECIMENTO E INSTALAÇÃO. AF_12/2014</v>
          </cell>
          <cell r="C3816" t="str">
            <v>UN</v>
          </cell>
          <cell r="D3816">
            <v>99.95</v>
          </cell>
        </row>
        <row r="3817">
          <cell r="A3817">
            <v>89630</v>
          </cell>
          <cell r="B3817" t="str">
            <v>TE DE REDUÇÃO, PVC, SOLDÁVEL, DN 75MM X 50MM, INSTALADO EM PRUMADA DE ÁGUA - FORNECIMENTO E INSTALAÇÃO. AF_12/2014</v>
          </cell>
          <cell r="C3817" t="str">
            <v>UN</v>
          </cell>
          <cell r="D3817">
            <v>85.69</v>
          </cell>
        </row>
        <row r="3818">
          <cell r="A3818">
            <v>89631</v>
          </cell>
          <cell r="B3818" t="str">
            <v>TE, PVC, SOLDÁVEL, DN 85MM, INSTALADO EM PRUMADA DE ÁGUA - FORNECIMENTO E INSTALAÇÃO. AF_12/2014</v>
          </cell>
          <cell r="C3818" t="str">
            <v>UN</v>
          </cell>
          <cell r="D3818">
            <v>154.58000000000001</v>
          </cell>
        </row>
        <row r="3819">
          <cell r="A3819">
            <v>89632</v>
          </cell>
          <cell r="B3819" t="str">
            <v>TE DE REDUÇÃO, PVC, SOLDÁVEL, DN 85MM X 60MM, INSTALADO EM PRUMADA DE ÁGUA - FORNECIMENTO E INSTALAÇÃO. AF_12/2014</v>
          </cell>
          <cell r="C3819" t="str">
            <v>UN</v>
          </cell>
          <cell r="D3819">
            <v>125.4</v>
          </cell>
        </row>
        <row r="3820">
          <cell r="A3820">
            <v>89637</v>
          </cell>
          <cell r="B3820" t="str">
            <v>JOELHO 90 GRAUS, CPVC, SOLDÁVEL, DN 15MM, INSTALADO EM RAMAL OU SUB-RAMAL DE ÁGUA - FORNECIMENTO E INSTALAÇÃO. AF_12/2014</v>
          </cell>
          <cell r="C3820" t="str">
            <v>UN</v>
          </cell>
          <cell r="D3820">
            <v>9.1199999999999992</v>
          </cell>
        </row>
        <row r="3821">
          <cell r="A3821">
            <v>89638</v>
          </cell>
          <cell r="B3821" t="str">
            <v>JOELHO 45 GRAUS, CPVC, SOLDÁVEL, DN 15MM, INSTALADO EM RAMAL OU SUB-RAMAL DE ÁGUA - FORNECIMENTO E INSTALAÇÃO. AF_12/2014</v>
          </cell>
          <cell r="C3821" t="str">
            <v>UN</v>
          </cell>
          <cell r="D3821">
            <v>9.93</v>
          </cell>
        </row>
        <row r="3822">
          <cell r="A3822">
            <v>89639</v>
          </cell>
          <cell r="B3822" t="str">
            <v>CURVA 90 GRAUS, CPVC, SOLDÁVEL, DN 15MM, INSTALADO EM RAMAL OU SUB-RAMAL DE ÁGUA - FORNECIMENTO E INSTALAÇÃO. AF_12/2014</v>
          </cell>
          <cell r="C3822" t="str">
            <v>UN</v>
          </cell>
          <cell r="D3822">
            <v>10.25</v>
          </cell>
        </row>
        <row r="3823">
          <cell r="A3823">
            <v>89640</v>
          </cell>
          <cell r="B3823" t="str">
            <v>JOELHO DE TRANSIÇÃO, 90 GRAUS, CPVC, SOLDÁVEL, DN 15MM X 1/2", INSTALADO EM RAMAL OU SUB-RAMAL DE ÁGUA - FORNECIMENTO E INSTALAÇÃO. AF_12/2014</v>
          </cell>
          <cell r="C3823" t="str">
            <v>UN</v>
          </cell>
          <cell r="D3823">
            <v>15.11</v>
          </cell>
        </row>
        <row r="3824">
          <cell r="A3824">
            <v>89641</v>
          </cell>
          <cell r="B3824" t="str">
            <v>JOELHO 90 GRAUS, CPVC, SOLDÁVEL, DN 22MM, INSTALADO EM RAMAL OU SUB-RAMAL DE ÁGUA - FORNECIMENTO E INSTALAÇÃO. AF_12/2014</v>
          </cell>
          <cell r="C3824" t="str">
            <v>UN</v>
          </cell>
          <cell r="D3824">
            <v>12.76</v>
          </cell>
        </row>
        <row r="3825">
          <cell r="A3825">
            <v>89642</v>
          </cell>
          <cell r="B3825" t="str">
            <v>JOELHO 45 GRAUS, CPVC, SOLDÁVEL, DN 22MM, INSTALADO EM RAMAL OU SUB-RAMAL DE ÁGUA - FORNECIMENTO E INSTALAÇÃO. AF_12/2014</v>
          </cell>
          <cell r="C3825" t="str">
            <v>UN</v>
          </cell>
          <cell r="D3825">
            <v>14.33</v>
          </cell>
        </row>
        <row r="3826">
          <cell r="A3826">
            <v>89643</v>
          </cell>
          <cell r="B3826" t="str">
            <v>CURVA 90 GRAUS, CPVC, SOLDÁVEL, DN 22MM, INSTALADO EM RAMAL OU SUB-RAMAL DE ÁGUA - FORNECIMENTO E INSTALAÇÃO. AF_12/2014</v>
          </cell>
          <cell r="C3826" t="str">
            <v>UN</v>
          </cell>
          <cell r="D3826">
            <v>14.85</v>
          </cell>
        </row>
        <row r="3827">
          <cell r="A3827">
            <v>89644</v>
          </cell>
          <cell r="B3827" t="str">
            <v>JOELHO DE TRANSIÇÃO, 90 GRAUS, CPVC, SOLDÁVEL, DN 22MM X 1/2", INSTALADO EM RAMAL OU SUB-RAMAL DE ÁGUA - FORNECIMENTO E INSTALAÇÃO. AF_12/2014</v>
          </cell>
          <cell r="C3827" t="str">
            <v>UN</v>
          </cell>
          <cell r="D3827">
            <v>22.25</v>
          </cell>
        </row>
        <row r="3828">
          <cell r="A3828">
            <v>89645</v>
          </cell>
          <cell r="B3828" t="str">
            <v>JOELHO DE TRANSIÇÃO, 90 GRAUS, CPVC, SOLDÁVEL, DN 22MM X 3/4", INSTALADO EM RAMAL OU SUB-RAMAL DE ÁGUA - FORNECIMENTO E INSTALAÇÃO. AF_12/2014</v>
          </cell>
          <cell r="C3828" t="str">
            <v>UN</v>
          </cell>
          <cell r="D3828">
            <v>23.83</v>
          </cell>
        </row>
        <row r="3829">
          <cell r="A3829">
            <v>89646</v>
          </cell>
          <cell r="B3829" t="str">
            <v>JOELHO 90 GRAUS, CPVC, SOLDÁVEL, DN 28MM, INSTALADO EM RAMAL OU SUB-RAMAL DE ÁGUA - FORNECIMENTO E INSTALAÇÃO. AF_12/2014</v>
          </cell>
          <cell r="C3829" t="str">
            <v>UN</v>
          </cell>
          <cell r="D3829">
            <v>19.16</v>
          </cell>
        </row>
        <row r="3830">
          <cell r="A3830">
            <v>89647</v>
          </cell>
          <cell r="B3830" t="str">
            <v>JOELHO 45 GRAUS, CPVC, SOLDÁVEL, DN 28MM, INSTALADO EM RAMAL OU SUB-RAMAL DE ÁGUA  FORNECIMENTO E INSTALAÇÃO. AF_12/2014</v>
          </cell>
          <cell r="C3830" t="str">
            <v>UN</v>
          </cell>
          <cell r="D3830">
            <v>18.79</v>
          </cell>
        </row>
        <row r="3831">
          <cell r="A3831">
            <v>89648</v>
          </cell>
          <cell r="B3831" t="str">
            <v>CURVA 90 GRAUS, CPVC, SOLDÁVEL, DN 28MM, INSTALADO EM RAMAL OU SUB-RAMAL DE ÁGUA  FORNECIMENTO E INSTALAÇÃO. AF_12/2014</v>
          </cell>
          <cell r="C3831" t="str">
            <v>UN</v>
          </cell>
          <cell r="D3831">
            <v>20.47</v>
          </cell>
        </row>
        <row r="3832">
          <cell r="A3832">
            <v>89649</v>
          </cell>
          <cell r="B3832" t="str">
            <v>JOELHO 90 GRAUS, CPVC, SOLDÁVEL, DN 35MM, INSTALADO EM RAMAL OU SUB-RAMAL DE ÁGUA  FORNECIMENTO E INSTALAÇÃO. AF_12/2014</v>
          </cell>
          <cell r="C3832" t="str">
            <v>UN</v>
          </cell>
          <cell r="D3832">
            <v>27.47</v>
          </cell>
        </row>
        <row r="3833">
          <cell r="A3833">
            <v>89650</v>
          </cell>
          <cell r="B3833" t="str">
            <v>JOELHO 45 GRAUS, CPVC, SOLDÁVEL, DN 35MM, INSTALADO EM RAMAL OU SUB-RAMAL DE ÁGUA  FORNECIMENTO E INSTALAÇÃO. AF_12/2014</v>
          </cell>
          <cell r="C3833" t="str">
            <v>UN</v>
          </cell>
          <cell r="D3833">
            <v>27.47</v>
          </cell>
        </row>
        <row r="3834">
          <cell r="A3834">
            <v>89651</v>
          </cell>
          <cell r="B3834" t="str">
            <v>LUVA, CPVC, SOLDÁVEL, DN 15MM, INSTALADO EM RAMAL OU SUB-RAMAL DE ÁGUA - FORNECIMENTO E INSTALAÇÃO. AF_12/2014</v>
          </cell>
          <cell r="C3834" t="str">
            <v>UN</v>
          </cell>
          <cell r="D3834">
            <v>6.47</v>
          </cell>
        </row>
        <row r="3835">
          <cell r="A3835">
            <v>89652</v>
          </cell>
          <cell r="B3835" t="str">
            <v>LUVA DE CORRER, CPVC, SOLDÁVEL, DN 15MM, INSTALADO EM RAMAL OU SUB-RAMAL DE ÁGUA  FORNECIMENTO E INSTALAÇÃO. AF_12/2014</v>
          </cell>
          <cell r="C3835" t="str">
            <v>UN</v>
          </cell>
          <cell r="D3835">
            <v>10.06</v>
          </cell>
        </row>
        <row r="3836">
          <cell r="A3836">
            <v>89653</v>
          </cell>
          <cell r="B3836" t="str">
            <v>LUVA DE TRANSIÇÃO, CPVC, SOLDÁVEL, DN15MM X 1/2", INSTALADO EM RAMAL OU SUB-RAMAL DE ÁGUA - FORNECIMENTO E INSTALAÇÃO. AF_12/2014</v>
          </cell>
          <cell r="C3836" t="str">
            <v>UN</v>
          </cell>
          <cell r="D3836">
            <v>15.58</v>
          </cell>
        </row>
        <row r="3837">
          <cell r="A3837">
            <v>89654</v>
          </cell>
          <cell r="B3837" t="str">
            <v>UNIÃO, CPVC, SOLDÁVEL, DN15MM, INSTALADO EM RAMAL OU SUB-RAMAL DE ÁGUA  FORNECIMENTO E INSTALAÇÃO. AF_12/2014</v>
          </cell>
          <cell r="C3837" t="str">
            <v>UN</v>
          </cell>
          <cell r="D3837">
            <v>15.21</v>
          </cell>
        </row>
        <row r="3838">
          <cell r="A3838">
            <v>89655</v>
          </cell>
          <cell r="B3838" t="str">
            <v>CONECTOR, CPVC, SOLDÁVEL, DN 15MM X 1/2, INSTALADO EM RAMAL OU SUB-RAMAL DE ÁGUA  FORNECIMENTO E INSTALAÇÃO. AF_12/2014</v>
          </cell>
          <cell r="C3838" t="str">
            <v>UN</v>
          </cell>
          <cell r="D3838">
            <v>21.96</v>
          </cell>
        </row>
        <row r="3839">
          <cell r="A3839">
            <v>89656</v>
          </cell>
          <cell r="B3839" t="str">
            <v>ADAPTADOR, CPVC, SOLDÁVEL, DN15MM, INSTALADO EM RAMAL OU SUB-RAMAL DE ÁGUA  FORNECIMENTO E INSTALAÇÃO. AF_12/2014</v>
          </cell>
          <cell r="C3839" t="str">
            <v>UN</v>
          </cell>
          <cell r="D3839">
            <v>10.63</v>
          </cell>
        </row>
        <row r="3840">
          <cell r="A3840">
            <v>89657</v>
          </cell>
          <cell r="B3840" t="str">
            <v>CURVA DE TRANSPOSIÇÃO, CPVC, SOLDÁVEL, DN15MM, INSTALADO EM RAMAL OU SUB-RAMAL DE ÁGUA  FORNECIMENTO E INSTALAÇÃO. AF_12/2014</v>
          </cell>
          <cell r="C3840" t="str">
            <v>UN</v>
          </cell>
          <cell r="D3840">
            <v>10.81</v>
          </cell>
        </row>
        <row r="3841">
          <cell r="A3841">
            <v>89658</v>
          </cell>
          <cell r="B3841" t="str">
            <v>LUVA, CPVC, SOLDÁVEL, DN 22MM, INSTALADO EM RAMAL OU SUB-RAMAL DE ÁGUA  FORNECIMENTO E INSTALAÇÃO. AF_12/2014</v>
          </cell>
          <cell r="C3841" t="str">
            <v>UN</v>
          </cell>
          <cell r="D3841">
            <v>8.93</v>
          </cell>
        </row>
        <row r="3842">
          <cell r="A3842">
            <v>89659</v>
          </cell>
          <cell r="B3842" t="str">
            <v>LUVA DE CORRER, CPVC, SOLDÁVEL, DN 22MM, INSTALADO EM RAMAL OU SUB-RAMAL DE ÁGUA  FORNECIMENTO E INSTALAÇÃO. AF_12/2014</v>
          </cell>
          <cell r="C3842" t="str">
            <v>UN</v>
          </cell>
          <cell r="D3842">
            <v>14.42</v>
          </cell>
        </row>
        <row r="3843">
          <cell r="A3843">
            <v>89660</v>
          </cell>
          <cell r="B3843" t="str">
            <v>LUVA DE TRANSIÇÃO, CPVC, SOLDÁVEL, DN22MM X 25MM, INSTALADO EM RAMAL OU SUB-RAMAL DE ÁGUA - FORNECIMENTO E INSTALAÇÃO. AF_12/2014</v>
          </cell>
          <cell r="C3843" t="str">
            <v>UN</v>
          </cell>
          <cell r="D3843">
            <v>8.4499999999999993</v>
          </cell>
        </row>
        <row r="3844">
          <cell r="A3844">
            <v>89661</v>
          </cell>
          <cell r="B3844" t="str">
            <v>UNIÃO, CPVC, SOLDÁVEL, DN22MM, INSTALADO EM RAMAL OU SUB-RAMAL DE ÁGUA  FORNECIMENTO E INSTALAÇÃO. AF_12/2014</v>
          </cell>
          <cell r="C3844" t="str">
            <v>UN</v>
          </cell>
          <cell r="D3844">
            <v>18.600000000000001</v>
          </cell>
        </row>
        <row r="3845">
          <cell r="A3845">
            <v>89662</v>
          </cell>
          <cell r="B3845" t="str">
            <v>CONECTOR, CPVC, SOLDÁVEL, DN 22MM X 1/2, INSTALADO EM RAMAL OU SUB-RAMAL DE ÁGUA  FORNECIMENTO E INSTALAÇÃO. AF_12/2014</v>
          </cell>
          <cell r="C3845" t="str">
            <v>UN</v>
          </cell>
          <cell r="D3845">
            <v>27.55</v>
          </cell>
        </row>
        <row r="3846">
          <cell r="A3846">
            <v>89663</v>
          </cell>
          <cell r="B3846" t="str">
            <v>ADAPTADOR, CPVC, SOLDÁVEL, DN22MM, INSTALADO EM RAMAL OU SUB-RAMAL DE ÁGUA  FORNECIMENTO E INSTALAÇÃO. AF_12/2014</v>
          </cell>
          <cell r="C3846" t="str">
            <v>UN</v>
          </cell>
          <cell r="D3846">
            <v>12.56</v>
          </cell>
        </row>
        <row r="3847">
          <cell r="A3847">
            <v>89664</v>
          </cell>
          <cell r="B3847" t="str">
            <v>CURVA DE TRANSPOSIÇÃO, CPVC, SOLDÁVEL, DN22MM, INSTALADO EM RAMAL OU SUB-RAMAL DE ÁGUA  FORNECIMENTO E INSTALAÇÃO. AF_12/2014</v>
          </cell>
          <cell r="C3847" t="str">
            <v>UN</v>
          </cell>
          <cell r="D3847">
            <v>14.42</v>
          </cell>
        </row>
        <row r="3848">
          <cell r="A3848">
            <v>89665</v>
          </cell>
          <cell r="B3848" t="str">
            <v>REDUÇÃO EXCÊNTRICA, PVC, SERIE R, ÁGUA PLUVIAL, DN 75 X 50 MM, JUNTA ELÁSTICA, FORNECIDO E INSTALADO EM CONDUTORES VERTICAIS DE ÁGUAS PLUVIAIS. AF_12/2014</v>
          </cell>
          <cell r="C3848" t="str">
            <v>UN</v>
          </cell>
          <cell r="D3848">
            <v>15.38</v>
          </cell>
        </row>
        <row r="3849">
          <cell r="A3849">
            <v>89666</v>
          </cell>
          <cell r="B3849" t="str">
            <v>BUCHA DE REDUÇÃO, CPVC, SOLDÁVEL, DN22MM X 15MM, INSTALADO EM RAMAL OU SUB-RAMAL DE ÁGUA  FORNECIMENTO E INSTALAÇÃO. AF_12/2014</v>
          </cell>
          <cell r="C3849" t="str">
            <v>UN</v>
          </cell>
          <cell r="D3849">
            <v>7.64</v>
          </cell>
        </row>
        <row r="3850">
          <cell r="A3850">
            <v>89667</v>
          </cell>
          <cell r="B3850" t="str">
            <v>TÊ DE INSPEÇÃO, PVC, SERIE R, ÁGUA PLUVIAL, DN 75 MM, JUNTA ELÁSTICA, FORNECIDO E INSTALADO EM CONDUTORES VERTICAIS DE ÁGUAS PLUVIAIS. AF_12/2014</v>
          </cell>
          <cell r="C3850" t="str">
            <v>UN</v>
          </cell>
          <cell r="D3850">
            <v>44.93</v>
          </cell>
        </row>
        <row r="3851">
          <cell r="A3851">
            <v>89668</v>
          </cell>
          <cell r="B3851" t="str">
            <v>CONECTOR, CPVC, SOLDÁVEL, DN22MM X 3/4", INSTALADO EM RAMAL OU SUB-RAMAL DE ÁGUA - FORNECIMENTO E INSTALAÇÃO. AF_12/2014</v>
          </cell>
          <cell r="C3851" t="str">
            <v>UN</v>
          </cell>
          <cell r="D3851">
            <v>26.23</v>
          </cell>
        </row>
        <row r="3852">
          <cell r="A3852">
            <v>89669</v>
          </cell>
          <cell r="B3852" t="str">
            <v>LUVA SIMPLES, PVC, SERIE R, ÁGUA PLUVIAL, DN 100 MM, JUNTA ELÁSTICA, FORNECIDO E INSTALADO EM CONDUTORES VERTICAIS DE ÁGUAS PLUVIAIS. AF_12/2014</v>
          </cell>
          <cell r="C3852" t="str">
            <v>UN</v>
          </cell>
          <cell r="D3852">
            <v>26.58</v>
          </cell>
        </row>
        <row r="3853">
          <cell r="A3853">
            <v>89670</v>
          </cell>
          <cell r="B3853" t="str">
            <v>LUVA, CPVC, SOLDÁVEL, DN 28MM, INSTALADO EM RAMAL OU SUB-RAMAL DE ÁGUA  FORNECIMENTO E INSTALAÇÃO. AF_12/2014</v>
          </cell>
          <cell r="C3853" t="str">
            <v>UN</v>
          </cell>
          <cell r="D3853">
            <v>12.81</v>
          </cell>
        </row>
        <row r="3854">
          <cell r="A3854">
            <v>89671</v>
          </cell>
          <cell r="B3854" t="str">
            <v>LUVA DE CORRER, PVC, SERIE R, ÁGUA PLUVIAL, DN 100 MM, JUNTA ELÁSTICA, FORNECIDO E INSTALADO EM CONDUTORES VERTICAIS DE ÁGUAS PLUVIAIS. AF_12/2014</v>
          </cell>
          <cell r="C3854" t="str">
            <v>UN</v>
          </cell>
          <cell r="D3854">
            <v>41.39</v>
          </cell>
        </row>
        <row r="3855">
          <cell r="A3855">
            <v>89672</v>
          </cell>
          <cell r="B3855" t="str">
            <v>LUVA DE CORRER, CPVC, SOLDÁVEL, DN 28MM, INSTALADO EM RAMAL OU SUB-RAMAL DE ÁGUA  FORNECIMENTO E INSTALAÇÃO. AF_12/2014</v>
          </cell>
          <cell r="C3855" t="str">
            <v>UN</v>
          </cell>
          <cell r="D3855">
            <v>19.100000000000001</v>
          </cell>
        </row>
        <row r="3856">
          <cell r="A3856">
            <v>89673</v>
          </cell>
          <cell r="B3856" t="str">
            <v>REDUÇÃO EXCÊNTRICA, PVC, SERIE R, ÁGUA PLUVIAL, DN 100 X 75 MM, JUNTA ELÁSTICA, FORNECIDO E INSTALADO EM CONDUTORES VERTICAIS DE ÁGUAS PLUVIAIS. AF_12/2014</v>
          </cell>
          <cell r="C3856" t="str">
            <v>UN</v>
          </cell>
          <cell r="D3856">
            <v>31.66</v>
          </cell>
        </row>
        <row r="3857">
          <cell r="A3857">
            <v>89674</v>
          </cell>
          <cell r="B3857" t="str">
            <v>UNIÃO, CPVC, SOLDÁVEL, DN28MM, INSTALADO EM RAMAL OU SUB-RAMAL DE ÁGUA  FORNECIMENTO E INSTALAÇÃO. AF_12/2014</v>
          </cell>
          <cell r="C3857" t="str">
            <v>UN</v>
          </cell>
          <cell r="D3857">
            <v>27.12</v>
          </cell>
        </row>
        <row r="3858">
          <cell r="A3858">
            <v>89675</v>
          </cell>
          <cell r="B3858" t="str">
            <v>TÊ DE INSPEÇÃO, PVC, SERIE R, ÁGUA PLUVIAL, DN 100 MM, JUNTA ELÁSTICA, FORNECIDO E INSTALADO EM CONDUTORES VERTICAIS DE ÁGUAS PLUVIAIS. AF_12/2014</v>
          </cell>
          <cell r="C3858" t="str">
            <v>UN</v>
          </cell>
          <cell r="D3858">
            <v>76.69</v>
          </cell>
        </row>
        <row r="3859">
          <cell r="A3859">
            <v>89676</v>
          </cell>
          <cell r="B3859" t="str">
            <v>CONECTOR, CPVC, SOLDÁVEL, DN 28MM X 1, INSTALADO EM RAMAL OU SUB-RAMAL DE ÁGUA  FORNECIMENTO E INSTALAÇÃO. AF_12/2014</v>
          </cell>
          <cell r="C3859" t="str">
            <v>UN</v>
          </cell>
          <cell r="D3859">
            <v>40.19</v>
          </cell>
        </row>
        <row r="3860">
          <cell r="A3860">
            <v>89677</v>
          </cell>
          <cell r="B3860" t="str">
            <v>LUVA SIMPLES, PVC, SERIE R, ÁGUA PLUVIAL, DN 150 MM, JUNTA ELÁSTICA, FORNECIDO E INSTALADO EM CONDUTORES VERTICAIS DE ÁGUAS PLUVIAIS. AF_12/2014</v>
          </cell>
          <cell r="C3860" t="str">
            <v>UN</v>
          </cell>
          <cell r="D3860">
            <v>76.33</v>
          </cell>
        </row>
        <row r="3861">
          <cell r="A3861">
            <v>89678</v>
          </cell>
          <cell r="B3861" t="str">
            <v>BUCHA DE REDUÇÃO, CPVC, SOLDÁVEL, DN28MM X 22MM, INSTALADO EM RAMAL OU SUB-RAMAL DE ÁGUA  FORNECIMENTO E INSTALAÇÃO. AF_12/2014</v>
          </cell>
          <cell r="C3861" t="str">
            <v>UN</v>
          </cell>
          <cell r="D3861">
            <v>10.02</v>
          </cell>
        </row>
        <row r="3862">
          <cell r="A3862">
            <v>89679</v>
          </cell>
          <cell r="B3862" t="str">
            <v>LUVA DE CORRER, PVC, SERIE R, ÁGUA PLUVIAL, DN 150 MM, JUNTA ELÁSTICA, FORNECIDO E INSTALADO EM CONDUTORES VERTICAIS DE ÁGUAS PLUVIAIS. AF_12/2014</v>
          </cell>
          <cell r="C3862" t="str">
            <v>UN</v>
          </cell>
          <cell r="D3862">
            <v>129.19</v>
          </cell>
        </row>
        <row r="3863">
          <cell r="A3863">
            <v>89680</v>
          </cell>
          <cell r="B3863" t="str">
            <v>LUVA, CPVC, SOLDÁVEL, DN 35MM, INSTALADO EM RAMAL OU SUB-RAMAL DE ÁGUA  FORNECIMENTO E INSTALAÇÃO. AF_12/2014</v>
          </cell>
          <cell r="C3863" t="str">
            <v>UN</v>
          </cell>
          <cell r="D3863">
            <v>19.260000000000002</v>
          </cell>
        </row>
        <row r="3864">
          <cell r="A3864">
            <v>89681</v>
          </cell>
          <cell r="B3864" t="str">
            <v>REDUÇÃO EXCÊNTRICA, PVC, SERIE R, ÁGUA PLUVIAL, DN 150 X 100 MM, JUNTA ELÁSTICA, FORNECIDO E INSTALADO EM CONDUTORES VERTICAIS DE ÁGUAS PLUVIAIS. AF_12/2014</v>
          </cell>
          <cell r="C3864" t="str">
            <v>UN</v>
          </cell>
          <cell r="D3864">
            <v>85.68</v>
          </cell>
        </row>
        <row r="3865">
          <cell r="A3865">
            <v>89682</v>
          </cell>
          <cell r="B3865" t="str">
            <v>LUVA DE CORRER, CPVC, SOLDÁVEL, DN 35MM, INSTALADO EM RAMAL OU SUB-RAMAL DE ÁGUA  FORNECIMENTO E INSTALAÇÃO. AF_12/2014</v>
          </cell>
          <cell r="C3865" t="str">
            <v>UN</v>
          </cell>
          <cell r="D3865">
            <v>28.66</v>
          </cell>
        </row>
        <row r="3866">
          <cell r="A3866">
            <v>89683</v>
          </cell>
          <cell r="B3866" t="str">
            <v>TÊ DE INSPEÇÃO, PVC, SERIE R, ÁGUA PLUVIAL, DN 150 X 100 MM, JUNTA ELÁSTICA, FORNECIDO E INSTALADO EM CONDUTORES VERTICAIS DE ÁGUAS PLUVIAIS. AF_12/2014</v>
          </cell>
          <cell r="C3866" t="str">
            <v>UN</v>
          </cell>
          <cell r="D3866">
            <v>344.76</v>
          </cell>
        </row>
        <row r="3867">
          <cell r="A3867">
            <v>89684</v>
          </cell>
          <cell r="B3867" t="str">
            <v>UNIÃO, CPVC, SOLDÁVEL, DN35MM, INSTALADO EM RAMAL OU SUB-RAMAL DE ÁGUA  FORNECIMENTO E INSTALAÇÃO. AF_12/2014</v>
          </cell>
          <cell r="C3867" t="str">
            <v>UN</v>
          </cell>
          <cell r="D3867">
            <v>38.74</v>
          </cell>
        </row>
        <row r="3868">
          <cell r="A3868">
            <v>89685</v>
          </cell>
          <cell r="B3868" t="str">
            <v>JUNÇÃO SIMPLES, PVC, SERIE R, ÁGUA PLUVIAL, DN 75 X 75 MM, JUNTA ELÁSTICA, FORNECIDO E INSTALADO EM CONDUTORES VERTICAIS DE ÁGUAS PLUVIAIS. AF_12/2014</v>
          </cell>
          <cell r="C3868" t="str">
            <v>UN</v>
          </cell>
          <cell r="D3868">
            <v>60.15</v>
          </cell>
        </row>
        <row r="3869">
          <cell r="A3869">
            <v>89686</v>
          </cell>
          <cell r="B3869" t="str">
            <v>CONECTOR, CPVC, SOLDÁVEL, DN 35MM X 1 1/4, INSTALADO EM RAMAL OU SUB-RAMAL DE ÁGUA  FORNECIMENTO E INSTALAÇÃO. AF_12/2014</v>
          </cell>
          <cell r="C3869" t="str">
            <v>UN</v>
          </cell>
          <cell r="D3869">
            <v>138.44999999999999</v>
          </cell>
        </row>
        <row r="3870">
          <cell r="A3870">
            <v>89687</v>
          </cell>
          <cell r="B3870" t="str">
            <v>TÊ, PVC, SERIE R, ÁGUA PLUVIAL, DN 75 X 75 MM, JUNTA ELÁSTICA, FORNECIDO E INSTALADO EM CONDUTORES VERTICAIS DE ÁGUAS PLUVIAIS. AF_12/2014</v>
          </cell>
          <cell r="C3870" t="str">
            <v>UN</v>
          </cell>
          <cell r="D3870">
            <v>50.76</v>
          </cell>
        </row>
        <row r="3871">
          <cell r="A3871">
            <v>89689</v>
          </cell>
          <cell r="B3871" t="str">
            <v>BUCHA DE REDUÇÃO, CPVC, SOLDÁVEL, DN35MM X 28MM, INSTALADO EM RAMAL OU SUB-RAMAL DE ÁGUA  FORNECIMENTO E INSTALAÇÃO. AF_12/2014</v>
          </cell>
          <cell r="C3871" t="str">
            <v>UN</v>
          </cell>
          <cell r="D3871">
            <v>30.68</v>
          </cell>
        </row>
        <row r="3872">
          <cell r="A3872">
            <v>89690</v>
          </cell>
          <cell r="B3872" t="str">
            <v>JUNÇÃO SIMPLES, PVC, SERIE R, ÁGUA PLUVIAL, DN 100 X 100 MM, JUNTA ELÁSTICA, FORNECIDO E INSTALADO EM CONDUTORES VERTICAIS DE ÁGUAS PLUVIAIS. AF_12/2014</v>
          </cell>
          <cell r="C3872" t="str">
            <v>UN</v>
          </cell>
          <cell r="D3872">
            <v>91.67</v>
          </cell>
        </row>
        <row r="3873">
          <cell r="A3873">
            <v>89691</v>
          </cell>
          <cell r="B3873" t="str">
            <v>TE, CPVC, SOLDÁVEL, DN 15MM, INSTALADO EM RAMAL OU SUB-RAMAL DE ÁGUA - FORNECIMENTO E INSTALAÇÃO. AF_12/2014</v>
          </cell>
          <cell r="C3873" t="str">
            <v>UN</v>
          </cell>
          <cell r="D3873">
            <v>11.95</v>
          </cell>
        </row>
        <row r="3874">
          <cell r="A3874">
            <v>89692</v>
          </cell>
          <cell r="B3874" t="str">
            <v>JUNÇÃO SIMPLES, PVC, SERIE R, ÁGUA PLUVIAL, DN 100 X 75 MM, JUNTA ELÁSTICA, FORNECIDO E INSTALADO EM CONDUTORES VERTICAIS DE ÁGUAS PLUVIAIS. AF_12/2014</v>
          </cell>
          <cell r="C3874" t="str">
            <v>UN</v>
          </cell>
          <cell r="D3874">
            <v>86.26</v>
          </cell>
        </row>
        <row r="3875">
          <cell r="A3875">
            <v>89693</v>
          </cell>
          <cell r="B3875" t="str">
            <v>TÊ, PVC, SERIE R, ÁGUA PLUVIAL, DN 100 X 100 MM, JUNTA ELÁSTICA, FORNECIDO E INSTALADO EM CONDUTORES VERTICAIS DE ÁGUAS PLUVIAIS. AF_12/2014</v>
          </cell>
          <cell r="C3875" t="str">
            <v>UN</v>
          </cell>
          <cell r="D3875">
            <v>83.43</v>
          </cell>
        </row>
        <row r="3876">
          <cell r="A3876">
            <v>89694</v>
          </cell>
          <cell r="B3876" t="str">
            <v>TE DE TRANSIÇÃO, CPVC, SOLDÁVEL, DN 15MM X 1/2, INSTALADO EM RAMAL OU SUB-RAMAL DE ÁGUA  FORNECIMENTO E INSTALAÇÃO. AF_12/2014</v>
          </cell>
          <cell r="C3876" t="str">
            <v>UN</v>
          </cell>
          <cell r="D3876">
            <v>18.100000000000001</v>
          </cell>
        </row>
        <row r="3877">
          <cell r="A3877">
            <v>89695</v>
          </cell>
          <cell r="B3877" t="str">
            <v>TÊ MISTURADOR, CPVC, SOLDÁVEL, DN15MM, INSTALADO EM RAMAL OU SUB-RAMAL DE ÁGUA  FORNECIMENTO E INSTALAÇÃO. AF_12/2014</v>
          </cell>
          <cell r="C3877" t="str">
            <v>UN</v>
          </cell>
          <cell r="D3877">
            <v>16.940000000000001</v>
          </cell>
        </row>
        <row r="3878">
          <cell r="A3878">
            <v>89696</v>
          </cell>
          <cell r="B3878" t="str">
            <v>TÊ, PVC, SERIE R, ÁGUA PLUVIAL, DN 100 X 75 MM, JUNTA ELÁSTICA, FORNECIDO E INSTALADO EM CONDUTORES VERTICAIS DE ÁGUAS PLUVIAIS. AF_12/2014</v>
          </cell>
          <cell r="C3878" t="str">
            <v>UN</v>
          </cell>
          <cell r="D3878">
            <v>75.12</v>
          </cell>
        </row>
        <row r="3879">
          <cell r="A3879">
            <v>89697</v>
          </cell>
          <cell r="B3879" t="str">
            <v>TE, CPVC, SOLDÁVEL, DN 22MM, INSTALADO EM RAMAL OU SUB-RAMAL DE ÁGUA - FORNECIMENTO E INSTALAÇÃO. AF_12/2014</v>
          </cell>
          <cell r="C3879" t="str">
            <v>UN</v>
          </cell>
          <cell r="D3879">
            <v>13.27</v>
          </cell>
        </row>
        <row r="3880">
          <cell r="A3880">
            <v>89698</v>
          </cell>
          <cell r="B3880" t="str">
            <v>JUNÇÃO SIMPLES, PVC, SERIE R, ÁGUA PLUVIAL, DN 150 X 150 MM, JUNTA ELÁSTICA, FORNECIDO E INSTALADO EM CONDUTORES VERTICAIS DE ÁGUAS PLUVIAIS. AF_12/2014</v>
          </cell>
          <cell r="C3880" t="str">
            <v>UN</v>
          </cell>
          <cell r="D3880">
            <v>270.14</v>
          </cell>
        </row>
        <row r="3881">
          <cell r="A3881">
            <v>89699</v>
          </cell>
          <cell r="B3881" t="str">
            <v>JUNÇÃO SIMPLES, PVC, SERIE R, ÁGUA PLUVIAL, DN 150 X 100 MM, JUNTA ELÁSTICA, FORNECIDO E INSTALADO EM CONDUTORES VERTICAIS DE ÁGUAS PLUVIAIS. AF_12/2014</v>
          </cell>
          <cell r="C3881" t="str">
            <v>UN</v>
          </cell>
          <cell r="D3881">
            <v>234.34</v>
          </cell>
        </row>
        <row r="3882">
          <cell r="A3882">
            <v>89700</v>
          </cell>
          <cell r="B3882" t="str">
            <v>TE DE TRANSIÇÃO, CPVC, SOLDÁVEL, DN 22MM X 1/2, INSTALADO EM RAMAL OU SUB-RAMAL DE ÁGUA  FORNECIMENTO E INSTALAÇÃO. AF_12/2014</v>
          </cell>
          <cell r="C3882" t="str">
            <v>UN</v>
          </cell>
          <cell r="D3882">
            <v>18.54</v>
          </cell>
        </row>
        <row r="3883">
          <cell r="A3883">
            <v>89701</v>
          </cell>
          <cell r="B3883" t="str">
            <v>TÊ, PVC, SERIE R, ÁGUA PLUVIAL, DN 150 X 150 MM, JUNTA ELÁSTICA, FORNECIDO E INSTALADO EM CONDUTORES VERTICAIS DE ÁGUAS PLUVIAIS. AF_12/2014</v>
          </cell>
          <cell r="C3883" t="str">
            <v>UN</v>
          </cell>
          <cell r="D3883">
            <v>205.64</v>
          </cell>
        </row>
        <row r="3884">
          <cell r="A3884">
            <v>89702</v>
          </cell>
          <cell r="B3884" t="str">
            <v>TÊ MISTURADOR, CPVC, SOLDÁVEL, DN22MM, INSTALADO EM RAMAL OU SUB-RAMAL DE ÁGUA  FORNECIMENTO E INSTALAÇÃO. AF_12/2014</v>
          </cell>
          <cell r="C3884" t="str">
            <v>UN</v>
          </cell>
          <cell r="D3884">
            <v>18.54</v>
          </cell>
        </row>
        <row r="3885">
          <cell r="A3885">
            <v>89703</v>
          </cell>
          <cell r="B3885" t="str">
            <v>TE MISTURADOR DE TRANSIÇÃO, CPVC, SOLDÁVEL, DN 22MM X 3/4", INSTALADO EM RAMAL OU SUB-RAMAL DE ÁGUA - FORNECIMENTO E INSTALAÇÃO. AF_12/2014</v>
          </cell>
          <cell r="C3885" t="str">
            <v>UN</v>
          </cell>
          <cell r="D3885">
            <v>39.92</v>
          </cell>
        </row>
        <row r="3886">
          <cell r="A3886">
            <v>89704</v>
          </cell>
          <cell r="B3886" t="str">
            <v>TÊ, PVC, SERIE R, ÁGUA PLUVIAL, DN 150 X 100 MM, JUNTA ELÁSTICA, FORNECIDO E INSTALADO EM CONDUTORES VERTICAIS DE ÁGUAS PLUVIAIS. AF_12/2014</v>
          </cell>
          <cell r="C3886" t="str">
            <v>UN</v>
          </cell>
          <cell r="D3886">
            <v>141.87</v>
          </cell>
        </row>
        <row r="3887">
          <cell r="A3887">
            <v>89705</v>
          </cell>
          <cell r="B3887" t="str">
            <v>TÊ, CPVC, SOLDÁVEL, DN28MM, INSTALADO EM RAMAL OU SUB-RAMAL DE ÁGUA   FORNECIMENTO E INSTALAÇÃO. AF_12/2014</v>
          </cell>
          <cell r="C3887" t="str">
            <v>UN</v>
          </cell>
          <cell r="D3887">
            <v>23.49</v>
          </cell>
        </row>
        <row r="3888">
          <cell r="A3888">
            <v>89706</v>
          </cell>
          <cell r="B3888" t="str">
            <v>TÊ, CPVC, SOLDÁVEL, DN35MM, INSTALADO EM RAMAL OU SUB-RAMAL DE ÁGUA  FORNECIMENTO E INSTALAÇÃO. AF_12/2014</v>
          </cell>
          <cell r="C3888" t="str">
            <v>UN</v>
          </cell>
          <cell r="D3888">
            <v>47.39</v>
          </cell>
        </row>
        <row r="3889">
          <cell r="A3889">
            <v>89718</v>
          </cell>
          <cell r="B3889" t="str">
            <v>TUBO, CPVC, SOLDÁVEL, DN 35MM, INSTALADO EM RAMAL DE DISTRIBUIÇÃO DE ÁGUA   FORNECIMENTO E INSTALAÇÃO. AF_12/2014</v>
          </cell>
          <cell r="C3889" t="str">
            <v>M</v>
          </cell>
          <cell r="D3889">
            <v>47.13</v>
          </cell>
        </row>
        <row r="3890">
          <cell r="A3890">
            <v>89719</v>
          </cell>
          <cell r="B3890" t="str">
            <v>JOELHO 90 GRAUS, CPVC, SOLDÁVEL, DN 22MM, INSTALADO EM RAMAL DE DISTRIBUIÇÃO DE ÁGUA   FORNECIMENTO E INSTALAÇÃO. AF_12/2014</v>
          </cell>
          <cell r="C3890" t="str">
            <v>UN</v>
          </cell>
          <cell r="D3890">
            <v>10.25</v>
          </cell>
        </row>
        <row r="3891">
          <cell r="A3891">
            <v>89720</v>
          </cell>
          <cell r="B3891" t="str">
            <v>JOELHO 45 GRAUS, CPVC, SOLDÁVEL, DN 22MM, INSTALADO EM RAMAL DE DISTRIBUIÇÃO DE ÁGUA   FORNECIMENTO E INSTALAÇÃO. AF_12/2014</v>
          </cell>
          <cell r="C3891" t="str">
            <v>UN</v>
          </cell>
          <cell r="D3891">
            <v>11.82</v>
          </cell>
        </row>
        <row r="3892">
          <cell r="A3892">
            <v>89721</v>
          </cell>
          <cell r="B3892" t="str">
            <v>CURVA 90 GRAUS, CPVC, SOLDÁVEL, DN 22MM, INSTALADO EM RAMAL DE DISTRIBUIÇÃO DE ÁGUA - FORNECIMENTO E INSTALAÇÃO. AF_12/2014</v>
          </cell>
          <cell r="C3892" t="str">
            <v>UN</v>
          </cell>
          <cell r="D3892">
            <v>12.34</v>
          </cell>
        </row>
        <row r="3893">
          <cell r="A3893">
            <v>89722</v>
          </cell>
          <cell r="B3893" t="str">
            <v>JOELHO DE TRANSIÇÃO, 90 GRAUS, CPVC, SOLDÁVEL, DN 22MM X 1/2", INSTALADO EM RAMAL DE ALIMENTAÇAÕ DE ÁGUA - FORNECIMENTO E INSTALAÇÃO. AF_12/2014</v>
          </cell>
          <cell r="C3893" t="str">
            <v>UN</v>
          </cell>
          <cell r="D3893">
            <v>19.739999999999998</v>
          </cell>
        </row>
        <row r="3894">
          <cell r="A3894">
            <v>89723</v>
          </cell>
          <cell r="B3894" t="str">
            <v>JOELHO 90 GRAUS, CPVC, SOLDÁVEL, DN 28MM, INSTALADO EM RAMAL DE DISTRIBUIÇÃO DE ÁGUA   FORNECIMENTO E INSTALAÇÃO. AF_12/2014</v>
          </cell>
          <cell r="C3894" t="str">
            <v>UN</v>
          </cell>
          <cell r="D3894">
            <v>16.239999999999998</v>
          </cell>
        </row>
        <row r="3895">
          <cell r="A3895">
            <v>89724</v>
          </cell>
          <cell r="B3895" t="str">
            <v>JOELHO 90 GRAUS, PVC, SERIE NORMAL, ESGOTO PREDIAL, DN 40 MM, JUNTA SOLDÁVEL, FORNECIDO E INSTALADO EM RAMAL DE DESCARGA OU RAMAL DE ESGOTO SANITÁRIO. AF_12/2014</v>
          </cell>
          <cell r="C3895" t="str">
            <v>UN</v>
          </cell>
          <cell r="D3895">
            <v>11.03</v>
          </cell>
        </row>
        <row r="3896">
          <cell r="A3896">
            <v>89725</v>
          </cell>
          <cell r="B3896" t="str">
            <v>JOELHO 45 GRAUS, CPVC, SOLDÁVEL, DN 28MM, INSTALADO EM RAMAL DE DISTRIBUIÇÃO DE ÁGUA   FORNECIMENTO E INSTALAÇÃO. AF_12/2014</v>
          </cell>
          <cell r="C3896" t="str">
            <v>UN</v>
          </cell>
          <cell r="D3896">
            <v>15.87</v>
          </cell>
        </row>
        <row r="3897">
          <cell r="A3897">
            <v>89726</v>
          </cell>
          <cell r="B3897" t="str">
            <v>JOELHO 45 GRAUS, PVC, SERIE NORMAL, ESGOTO PREDIAL, DN 40 MM, JUNTA SOLDÁVEL, FORNECIDO E INSTALADO EM RAMAL DE DESCARGA OU RAMAL DE ESGOTO SANITÁRIO. AF_12/2014</v>
          </cell>
          <cell r="C3897" t="str">
            <v>UN</v>
          </cell>
          <cell r="D3897">
            <v>7.6</v>
          </cell>
        </row>
        <row r="3898">
          <cell r="A3898">
            <v>89727</v>
          </cell>
          <cell r="B3898" t="str">
            <v>CURVA 90 GRAUS, CPVC, SOLDÁVEL, DN 28MM, INSTALADO EM RAMAL DE DISTRIBUIÇÃO DE ÁGUA   FORNECIMENTO E INSTALAÇÃO. AF_12/2014</v>
          </cell>
          <cell r="C3898" t="str">
            <v>UN</v>
          </cell>
          <cell r="D3898">
            <v>17.55</v>
          </cell>
        </row>
        <row r="3899">
          <cell r="A3899">
            <v>89728</v>
          </cell>
          <cell r="B3899" t="str">
            <v>CURVA CURTA 90 GRAUS, PVC, SERIE NORMAL, ESGOTO PREDIAL, DN 40 MM, JUNTA SOLDÁVEL, FORNECIDO E INSTALADO EM RAMAL DE DESCARGA OU RAMAL DE ESGOTO SANITÁRIO. AF_12/2014</v>
          </cell>
          <cell r="C3899" t="str">
            <v>UN</v>
          </cell>
          <cell r="D3899">
            <v>11.87</v>
          </cell>
        </row>
        <row r="3900">
          <cell r="A3900">
            <v>89729</v>
          </cell>
          <cell r="B3900" t="str">
            <v>JOELHO 90 GRAUS, CPVC, SOLDÁVEL, DN 35MM, INSTALADO EM RAMAL DE DISTRIBUIÇÃO DE ÁGUA   FORNECIMENTO E INSTALAÇÃO. AF_12/2014</v>
          </cell>
          <cell r="C3900" t="str">
            <v>UN</v>
          </cell>
          <cell r="D3900">
            <v>24.01</v>
          </cell>
        </row>
        <row r="3901">
          <cell r="A3901">
            <v>89730</v>
          </cell>
          <cell r="B3901" t="str">
            <v>CURVA LONGA 90 GRAUS, PVC, SERIE NORMAL, ESGOTO PREDIAL, DN 40 MM, JUNTA SOLDÁVEL, FORNECIDO E INSTALADO EM RAMAL DE DESCARGA OU RAMAL DE ESGOTO SANITÁRIO. AF_12/2014</v>
          </cell>
          <cell r="C3901" t="str">
            <v>UN</v>
          </cell>
          <cell r="D3901">
            <v>12.99</v>
          </cell>
        </row>
        <row r="3902">
          <cell r="A3902">
            <v>89731</v>
          </cell>
          <cell r="B3902" t="str">
            <v>JOELHO 90 GRAUS, PVC, SERIE NORMAL, ESGOTO PREDIAL, DN 50 MM, JUNTA ELÁSTICA, FORNECIDO E INSTALADO EM RAMAL DE DESCARGA OU RAMAL DE ESGOTO SANITÁRIO. AF_12/2014</v>
          </cell>
          <cell r="C3902" t="str">
            <v>UN</v>
          </cell>
          <cell r="D3902">
            <v>11.46</v>
          </cell>
        </row>
        <row r="3903">
          <cell r="A3903">
            <v>89732</v>
          </cell>
          <cell r="B3903" t="str">
            <v>JOELHO 45 GRAUS, PVC, SERIE NORMAL, ESGOTO PREDIAL, DN 50 MM, JUNTA ELÁSTICA, FORNECIDO E INSTALADO EM RAMAL DE DESCARGA OU RAMAL DE ESGOTO SANITÁRIO. AF_12/2014</v>
          </cell>
          <cell r="C3903" t="str">
            <v>UN</v>
          </cell>
          <cell r="D3903">
            <v>12.27</v>
          </cell>
        </row>
        <row r="3904">
          <cell r="A3904">
            <v>89733</v>
          </cell>
          <cell r="B3904" t="str">
            <v>CURVA CURTA 90 GRAUS, PVC, SERIE NORMAL, ESGOTO PREDIAL, DN 50 MM, JUNTA ELÁSTICA, FORNECIDO E INSTALADO EM RAMAL DE DESCARGA OU RAMAL DE ESGOTO SANITÁRIO. AF_12/2014</v>
          </cell>
          <cell r="C3904" t="str">
            <v>UN</v>
          </cell>
          <cell r="D3904">
            <v>21</v>
          </cell>
        </row>
        <row r="3905">
          <cell r="A3905">
            <v>89734</v>
          </cell>
          <cell r="B3905" t="str">
            <v>JOELHO 45 GRAUS, CPVC, SOLDÁVEL, DN 35MM, INSTALADO EM RAMAL DE DISTRIBUIÇÃO DE ÁGUA   FORNECIMENTO E INSTALAÇÃO. AF_12/2014</v>
          </cell>
          <cell r="C3905" t="str">
            <v>UN</v>
          </cell>
          <cell r="D3905">
            <v>24.01</v>
          </cell>
        </row>
        <row r="3906">
          <cell r="A3906">
            <v>89735</v>
          </cell>
          <cell r="B3906" t="str">
            <v>CURVA LONGA 90 GRAUS, PVC, SERIE NORMAL, ESGOTO PREDIAL, DN 50 MM, JUNTA ELÁSTICA, FORNECIDO E INSTALADO EM RAMAL DE DESCARGA OU RAMAL DE ESGOTO SANITÁRIO. AF_12/2014</v>
          </cell>
          <cell r="C3906" t="str">
            <v>UN</v>
          </cell>
          <cell r="D3906">
            <v>22.34</v>
          </cell>
        </row>
        <row r="3907">
          <cell r="A3907">
            <v>89736</v>
          </cell>
          <cell r="B3907" t="str">
            <v>LUVA, CPVC, SOLDÁVEL, DN 22MM, INSTALADO EM RAMAL DE DISTRIBUIÇÃO DE ÁGUA   FORNECIMENTO E INSTALAÇÃO. AF_12/2014</v>
          </cell>
          <cell r="C3907" t="str">
            <v>UN</v>
          </cell>
          <cell r="D3907">
            <v>7.26</v>
          </cell>
        </row>
        <row r="3908">
          <cell r="A3908">
            <v>89737</v>
          </cell>
          <cell r="B3908" t="str">
            <v>JOELHO 90 GRAUS, PVC, SERIE NORMAL, ESGOTO PREDIAL, DN 75 MM, JUNTA ELÁSTICA, FORNECIDO E INSTALADO EM RAMAL DE DESCARGA OU RAMAL DE ESGOTO SANITÁRIO. AF_12/2014</v>
          </cell>
          <cell r="C3908" t="str">
            <v>UN</v>
          </cell>
          <cell r="D3908">
            <v>20.55</v>
          </cell>
        </row>
        <row r="3909">
          <cell r="A3909">
            <v>89738</v>
          </cell>
          <cell r="B3909" t="str">
            <v>LUVA DE CORRER, CPVC, SOLDÁVEL, DN 22MM, INSTALADO EM RAMAL DE DISTRIBUIÇÃO DE ÁGUA   FORNECIMENTO E INSTALAÇÃO. AF_12/2014</v>
          </cell>
          <cell r="C3909" t="str">
            <v>UN</v>
          </cell>
          <cell r="D3909">
            <v>12.75</v>
          </cell>
        </row>
        <row r="3910">
          <cell r="A3910">
            <v>89739</v>
          </cell>
          <cell r="B3910" t="str">
            <v>JOELHO 45 GRAUS, PVC, SERIE NORMAL, ESGOTO PREDIAL, DN 75 MM, JUNTA ELÁSTICA, FORNECIDO E INSTALADO EM RAMAL DE DESCARGA OU RAMAL DE ESGOTO SANITÁRIO. AF_12/2014</v>
          </cell>
          <cell r="C3910" t="str">
            <v>UN</v>
          </cell>
          <cell r="D3910">
            <v>21.71</v>
          </cell>
        </row>
        <row r="3911">
          <cell r="A3911">
            <v>89740</v>
          </cell>
          <cell r="B3911" t="str">
            <v>LUVA DE TRANSIÇÃO, CPVC, SOLDÁVEL, DN 22MM X 25MM, INSTALADO EM RAMAL DE DISTRIBUIÇÃO DE ÁGUA   FORNECIMENTO E INSTALAÇÃO. AF_12/2014</v>
          </cell>
          <cell r="C3911" t="str">
            <v>UN</v>
          </cell>
          <cell r="D3911">
            <v>6.78</v>
          </cell>
        </row>
        <row r="3912">
          <cell r="A3912">
            <v>89741</v>
          </cell>
          <cell r="B3912" t="str">
            <v>UNIÃO, CPVC, SOLDÁVEL, DN 22MM, INSTALADO EM RAMAL DE DISTRIBUIÇÃO DE ÁGUA   FORNECIMENTO E INSTALAÇÃO. AF_12/2014</v>
          </cell>
          <cell r="C3912" t="str">
            <v>UN</v>
          </cell>
          <cell r="D3912">
            <v>16.93</v>
          </cell>
        </row>
        <row r="3913">
          <cell r="A3913">
            <v>89742</v>
          </cell>
          <cell r="B3913" t="str">
            <v>CURVA CURTA 90 GRAUS, PVC, SERIE NORMAL, ESGOTO PREDIAL, DN 75 MM, JUNTA ELÁSTICA, FORNECIDO E INSTALADO EM RAMAL DE DESCARGA OU RAMAL DE ESGOTO SANITÁRIO. AF_12/2014</v>
          </cell>
          <cell r="C3913" t="str">
            <v>UN</v>
          </cell>
          <cell r="D3913">
            <v>37.11</v>
          </cell>
        </row>
        <row r="3914">
          <cell r="A3914">
            <v>89743</v>
          </cell>
          <cell r="B3914" t="str">
            <v>CURVA LONGA 90 GRAUS, PVC, SERIE NORMAL, ESGOTO PREDIAL, DN 75 MM, JUNTA ELÁSTICA, FORNECIDO E INSTALADO EM RAMAL DE DESCARGA OU RAMAL DE ESGOTO SANITÁRIO. AF_12/2014</v>
          </cell>
          <cell r="C3914" t="str">
            <v>UN</v>
          </cell>
          <cell r="D3914">
            <v>53.71</v>
          </cell>
        </row>
        <row r="3915">
          <cell r="A3915">
            <v>89744</v>
          </cell>
          <cell r="B3915" t="str">
            <v>JOELHO 90 GRAUS, PVC, SERIE NORMAL, ESGOTO PREDIAL, DN 100 MM, JUNTA ELÁSTICA, FORNECIDO E INSTALADO EM RAMAL DE DESCARGA OU RAMAL DE ESGOTO SANITÁRIO. AF_12/2014</v>
          </cell>
          <cell r="C3915" t="str">
            <v>UN</v>
          </cell>
          <cell r="D3915">
            <v>26.53</v>
          </cell>
        </row>
        <row r="3916">
          <cell r="A3916">
            <v>89745</v>
          </cell>
          <cell r="B3916" t="str">
            <v>CONECTOR, CPVC, SOLDÁVEL, DN 22MM X 1/2 , INSTALADO EM RAMAL DE DISTRIBUIÇÃO DE ÁGUA   FORNECIMENTO E INSTALAÇÃO. AF_12/2014</v>
          </cell>
          <cell r="C3916" t="str">
            <v>UN</v>
          </cell>
          <cell r="D3916">
            <v>25.88</v>
          </cell>
        </row>
        <row r="3917">
          <cell r="A3917">
            <v>89746</v>
          </cell>
          <cell r="B3917" t="str">
            <v>JOELHO 45 GRAUS, PVC, SERIE NORMAL, ESGOTO PREDIAL, DN 100 MM, JUNTA ELÁSTICA, FORNECIDO E INSTALADO EM RAMAL DE DESCARGA OU RAMAL DE ESGOTO SANITÁRIO. AF_12/2014</v>
          </cell>
          <cell r="C3917" t="str">
            <v>UN</v>
          </cell>
          <cell r="D3917">
            <v>26.45</v>
          </cell>
        </row>
        <row r="3918">
          <cell r="A3918">
            <v>89747</v>
          </cell>
          <cell r="B3918" t="str">
            <v>ADAPTADOR, CPVC, SOLDÁVEL, DN 22MM, INSTALADO EM RAMAL DE DISTRIBUIÇÃO DE ÁGUA   FORNECIMENTO E INSTALAÇÃO. AF_12/2014</v>
          </cell>
          <cell r="C3918" t="str">
            <v>UN</v>
          </cell>
          <cell r="D3918">
            <v>10.89</v>
          </cell>
        </row>
        <row r="3919">
          <cell r="A3919">
            <v>89748</v>
          </cell>
          <cell r="B3919" t="str">
            <v>CURVA CURTA 90 GRAUS, PVC, SERIE NORMAL, ESGOTO PREDIAL, DN 100 MM, JUNTA ELÁSTICA, FORNECIDO E INSTALADO EM RAMAL DE DESCARGA OU RAMAL DE ESGOTO SANITÁRIO. AF_12/2014</v>
          </cell>
          <cell r="C3919" t="str">
            <v>UN</v>
          </cell>
          <cell r="D3919">
            <v>44.53</v>
          </cell>
        </row>
        <row r="3920">
          <cell r="A3920">
            <v>89749</v>
          </cell>
          <cell r="B3920" t="str">
            <v>CURVA DE TRANSPOSIÇÃO, CPVC, SOLDÁVEL, DN 22MM, INSTALADO EM RAMAL DE DISTRIBUIÇÃO DE ÁGUA   FORNECIMENTO E INSTALAÇÃO. AF_12/2014</v>
          </cell>
          <cell r="C3920" t="str">
            <v>UN</v>
          </cell>
          <cell r="D3920">
            <v>12.75</v>
          </cell>
        </row>
        <row r="3921">
          <cell r="A3921">
            <v>89750</v>
          </cell>
          <cell r="B3921" t="str">
            <v>CURVA LONGA 90 GRAUS, PVC, SERIE NORMAL, ESGOTO PREDIAL, DN 100 MM, JUNTA ELÁSTICA, FORNECIDO E INSTALADO EM RAMAL DE DESCARGA OU RAMAL DE ESGOTO SANITÁRIO. AF_12/2014</v>
          </cell>
          <cell r="C3921" t="str">
            <v>UN</v>
          </cell>
          <cell r="D3921">
            <v>76.47</v>
          </cell>
        </row>
        <row r="3922">
          <cell r="A3922">
            <v>89751</v>
          </cell>
          <cell r="B3922" t="str">
            <v>BUCHA DE REDUÇÃO, CPVC, SOLDÁVEL, DN 22MM X 15MM, INSTALADO EM RAMAL DE DISTRIBUIÇÃO DE ÁGUA   FORNECIMENTO E INSTALAÇÃO. AF_12/2014</v>
          </cell>
          <cell r="C3922" t="str">
            <v>UN</v>
          </cell>
          <cell r="D3922">
            <v>5.97</v>
          </cell>
        </row>
        <row r="3923">
          <cell r="A3923">
            <v>89752</v>
          </cell>
          <cell r="B3923" t="str">
            <v>LUVA SIMPLES, PVC, SERIE NORMAL, ESGOTO PREDIAL, DN 40 MM, JUNTA SOLDÁVEL, FORNECIDO E INSTALADO EM RAMAL DE DESCARGA OU RAMAL DE ESGOTO SANITÁRIO. AF_12/2014</v>
          </cell>
          <cell r="C3923" t="str">
            <v>UN</v>
          </cell>
          <cell r="D3923">
            <v>6.57</v>
          </cell>
        </row>
        <row r="3924">
          <cell r="A3924">
            <v>89753</v>
          </cell>
          <cell r="B3924" t="str">
            <v>LUVA SIMPLES, PVC, SERIE NORMAL, ESGOTO PREDIAL, DN 50 MM, JUNTA ELÁSTICA, FORNECIDO E INSTALADO EM RAMAL DE DESCARGA OU RAMAL DE ESGOTO SANITÁRIO. AF_12/2014</v>
          </cell>
          <cell r="C3924" t="str">
            <v>UN</v>
          </cell>
          <cell r="D3924">
            <v>9.69</v>
          </cell>
        </row>
        <row r="3925">
          <cell r="A3925">
            <v>89754</v>
          </cell>
          <cell r="B3925" t="str">
            <v>LUVA DE CORRER, PVC, SERIE NORMAL, ESGOTO PREDIAL, DN 50 MM, JUNTA ELÁSTICA, FORNECIDO E INSTALADO EM RAMAL DE DESCARGA OU RAMAL DE ESGOTO SANITÁRIO. AF_12/2014</v>
          </cell>
          <cell r="C3925" t="str">
            <v>UN</v>
          </cell>
          <cell r="D3925">
            <v>19.39</v>
          </cell>
        </row>
        <row r="3926">
          <cell r="A3926">
            <v>89755</v>
          </cell>
          <cell r="B3926" t="str">
            <v>LUVA, CPVC, SOLDÁVEL, DN 28MM, INSTALADO EM RAMAL DE DISTRIBUIÇÃO DE ÁGUA   FORNECIMENTO E INSTALAÇÃO. AF_12/2014</v>
          </cell>
          <cell r="C3926" t="str">
            <v>UN</v>
          </cell>
          <cell r="D3926">
            <v>10.89</v>
          </cell>
        </row>
        <row r="3927">
          <cell r="A3927">
            <v>89756</v>
          </cell>
          <cell r="B3927" t="str">
            <v>LUVA DE CORRER, CPVC, SOLDÁVEL, DN 28MM, INSTALADO EM RAMAL DE DISTRIBUIÇÃO DE ÁGUA   FORNECIMENTO E INSTALAÇÃO. AF_12/2014</v>
          </cell>
          <cell r="C3927" t="str">
            <v>UN</v>
          </cell>
          <cell r="D3927">
            <v>17.18</v>
          </cell>
        </row>
        <row r="3928">
          <cell r="A3928">
            <v>89757</v>
          </cell>
          <cell r="B3928" t="str">
            <v>UNIÃO, CPVC, SOLDÁVEL, DN 28MM, INSTALADO EM RAMAL DE DISTRIBUIÇÃO DE ÁGUA   FORNECIMENTO E INSTALAÇÃO. AF_12/2014</v>
          </cell>
          <cell r="C3928" t="str">
            <v>UN</v>
          </cell>
          <cell r="D3928">
            <v>25.2</v>
          </cell>
        </row>
        <row r="3929">
          <cell r="A3929">
            <v>89758</v>
          </cell>
          <cell r="B3929" t="str">
            <v>CONECTOR, CPVC, SOLDÁVEL, DN 28MM X 1 , INSTALADO EM RAMAL DE DISTRIBUIÇÃO DE ÁGUA   FORNECIMENTO E INSTALAÇÃO. AF_12/2014</v>
          </cell>
          <cell r="C3929" t="str">
            <v>UN</v>
          </cell>
          <cell r="D3929">
            <v>38.270000000000003</v>
          </cell>
        </row>
        <row r="3930">
          <cell r="A3930">
            <v>89759</v>
          </cell>
          <cell r="B3930" t="str">
            <v>BUCHA DE REDUÇÃO, CPVC, SOLDÁVEL, DN 28MM X 22MM, INSTALADO EM RAMAL DE DISTRIBUIÇÃO DE ÁGUA - FORNECIMENTO E INSTALAÇÃO. AF_12/2014</v>
          </cell>
          <cell r="C3930" t="str">
            <v>UN</v>
          </cell>
          <cell r="D3930">
            <v>8.1</v>
          </cell>
        </row>
        <row r="3931">
          <cell r="A3931">
            <v>89760</v>
          </cell>
          <cell r="B3931" t="str">
            <v>LUVA, CPVC, SOLDÁVEL, DN 35MM, INSTALADO EM RAMAL DE DISTRIBUIÇÃO DE ÁGUA - FORNECIMENTO E INSTALAÇÃO. AF_12/2014</v>
          </cell>
          <cell r="C3931" t="str">
            <v>UN</v>
          </cell>
          <cell r="D3931">
            <v>16.97</v>
          </cell>
        </row>
        <row r="3932">
          <cell r="A3932">
            <v>89761</v>
          </cell>
          <cell r="B3932" t="str">
            <v>LUVA DE CORRER, CPVC, SOLDÁVEL, DN 35MM, INSTALADO EM RAMAL DE DISTRIBUIÇÃO DE ÁGUA - FORNECIMENTO E INSTALAÇÃO. AF_12/2014</v>
          </cell>
          <cell r="C3932" t="str">
            <v>UN</v>
          </cell>
          <cell r="D3932">
            <v>26.37</v>
          </cell>
        </row>
        <row r="3933">
          <cell r="A3933">
            <v>89762</v>
          </cell>
          <cell r="B3933" t="str">
            <v>UNIÃO, CPVC, SOLDÁVEL, DN35MM, INSTALADO EM RAMAL DE DISTRIBUIÇÃO DE ÁGUA - FORNECIMENTO E INSTALAÇÃO. AF_12/2014</v>
          </cell>
          <cell r="C3933" t="str">
            <v>UN</v>
          </cell>
          <cell r="D3933">
            <v>36.450000000000003</v>
          </cell>
        </row>
        <row r="3934">
          <cell r="A3934">
            <v>89763</v>
          </cell>
          <cell r="B3934" t="str">
            <v>CONECTOR, CPVC, SOLDÁVEL, DN 35MM X 1 1/4 , INSTALADO EM RAMAL DE DISTRIBUIÇÃO DE ÁGUA - FORNECIMENTO E INSTALAÇÃO. AF_12/2014</v>
          </cell>
          <cell r="C3934" t="str">
            <v>UN</v>
          </cell>
          <cell r="D3934">
            <v>136.16</v>
          </cell>
        </row>
        <row r="3935">
          <cell r="A3935">
            <v>89764</v>
          </cell>
          <cell r="B3935" t="str">
            <v>BUCHA DE REDUÇÃO, CPVC, SOLDÁVEL, DN35MM X 28MM, INSTALADO EM RAMAL DE DISTRIBUIÇÃO DE ÁGUA - FORNECIMENTO E INSTALAÇÃO. AF_12/2014</v>
          </cell>
          <cell r="C3935" t="str">
            <v>UN</v>
          </cell>
          <cell r="D3935">
            <v>28.39</v>
          </cell>
        </row>
        <row r="3936">
          <cell r="A3936">
            <v>89765</v>
          </cell>
          <cell r="B3936" t="str">
            <v>TE, CPVC, SOLDÁVEL, DN 22MM, INSTALADO EM RAMAL DE DISTRIBUIÇÃO DE ÁGUA - FORNECIMENTO E INSTALAÇÃO. AF_12/2014</v>
          </cell>
          <cell r="C3936" t="str">
            <v>UN</v>
          </cell>
          <cell r="D3936">
            <v>13.48</v>
          </cell>
        </row>
        <row r="3937">
          <cell r="A3937">
            <v>89766</v>
          </cell>
          <cell r="B3937" t="str">
            <v>TE DE TRANSIÇÃO, CPVC, SOLDÁVEL, DN 22MM X 1/2 , INSTALADO EM RAMAL DE DISTRIBUIÇÃO DE ÁGUA   FORNECIMENTO E INSTALAÇÃO. AF_12/2014</v>
          </cell>
          <cell r="C3937" t="str">
            <v>UN</v>
          </cell>
          <cell r="D3937">
            <v>18.75</v>
          </cell>
        </row>
        <row r="3938">
          <cell r="A3938">
            <v>89767</v>
          </cell>
          <cell r="B3938" t="str">
            <v>TÊ MISTURADOR, CPVC, SOLDÁVEL, DN 22MM, INSTALADO EM RAMAL DE DISTRIBUIÇÃO DE ÁGUA - FORNECIMENTO E INSTALAÇÃO. AF_12/2014</v>
          </cell>
          <cell r="C3938" t="str">
            <v>UN</v>
          </cell>
          <cell r="D3938">
            <v>18.75</v>
          </cell>
        </row>
        <row r="3939">
          <cell r="A3939">
            <v>89768</v>
          </cell>
          <cell r="B3939" t="str">
            <v>TÊ, CPVC, SOLDÁVEL, DN 28MM, INSTALADO EM RAMAL DE DISTRIBUIÇÃO DE ÁGUA - FORNECIMENTO E INSTALAÇÃO. AF_12/2014</v>
          </cell>
          <cell r="C3939" t="str">
            <v>UN</v>
          </cell>
          <cell r="D3939">
            <v>19.579999999999998</v>
          </cell>
        </row>
        <row r="3940">
          <cell r="A3940">
            <v>89769</v>
          </cell>
          <cell r="B3940" t="str">
            <v>TÊ, CPVC, SOLDÁVEL, DN35MM, INSTALADO EM RAMAL DE DISTRIBUIÇÃO DE ÁGUA - FORNECIMENTO E INSTALAÇÃO. AF_12/2014</v>
          </cell>
          <cell r="C3940" t="str">
            <v>UN</v>
          </cell>
          <cell r="D3940">
            <v>42.76</v>
          </cell>
        </row>
        <row r="3941">
          <cell r="A3941">
            <v>89772</v>
          </cell>
          <cell r="B3941" t="str">
            <v>TUBO, CPVC, SOLDÁVEL, DN 54MM, INSTALADO EM PRUMADA DE ÁGUA  FORNECIMENTO E INSTALAÇÃO. AF_12/2014</v>
          </cell>
          <cell r="C3941" t="str">
            <v>M</v>
          </cell>
          <cell r="D3941">
            <v>86.36</v>
          </cell>
        </row>
        <row r="3942">
          <cell r="A3942">
            <v>89774</v>
          </cell>
          <cell r="B3942" t="str">
            <v>LUVA SIMPLES, PVC, SERIE NORMAL, ESGOTO PREDIAL, DN 75 MM, JUNTA ELÁSTICA, FORNECIDO E INSTALADO EM RAMAL DE DESCARGA OU RAMAL DE ESGOTO SANITÁRIO. AF_12/2014</v>
          </cell>
          <cell r="C3942" t="str">
            <v>UN</v>
          </cell>
          <cell r="D3942">
            <v>16.440000000000001</v>
          </cell>
        </row>
        <row r="3943">
          <cell r="A3943">
            <v>89776</v>
          </cell>
          <cell r="B3943" t="str">
            <v>LUVA DE CORRER, PVC, SERIE NORMAL, ESGOTO PREDIAL, DN 75 MM, JUNTA ELÁSTICA, FORNECIDO E INSTALADO EM RAMAL DE DESCARGA OU RAMAL DE ESGOTO SANITÁRIO. AF_12/2014</v>
          </cell>
          <cell r="C3943" t="str">
            <v>UN</v>
          </cell>
          <cell r="D3943">
            <v>23.94</v>
          </cell>
        </row>
        <row r="3944">
          <cell r="A3944">
            <v>89777</v>
          </cell>
          <cell r="B3944" t="str">
            <v>JOELHO 90 GRAUS, CPVC, SOLDÁVEL, DN 35MM, INSTALADO EM PRUMADA DE ÁGUA  FORNECIMENTO E INSTALAÇÃO. AF_12/2014</v>
          </cell>
          <cell r="C3944" t="str">
            <v>UN</v>
          </cell>
          <cell r="D3944">
            <v>22.43</v>
          </cell>
        </row>
        <row r="3945">
          <cell r="A3945">
            <v>89778</v>
          </cell>
          <cell r="B3945" t="str">
            <v>LUVA SIMPLES, PVC, SERIE NORMAL, ESGOTO PREDIAL, DN 100 MM, JUNTA ELÁSTICA, FORNECIDO E INSTALADO EM RAMAL DE DESCARGA OU RAMAL DE ESGOTO SANITÁRIO. AF_12/2014</v>
          </cell>
          <cell r="C3945" t="str">
            <v>UN</v>
          </cell>
          <cell r="D3945">
            <v>20.34</v>
          </cell>
        </row>
        <row r="3946">
          <cell r="A3946">
            <v>89779</v>
          </cell>
          <cell r="B3946" t="str">
            <v>LUVA DE CORRER, PVC, SERIE NORMAL, ESGOTO PREDIAL, DN 100 MM, JUNTA ELÁSTICA, FORNECIDO E INSTALADO EM RAMAL DE DESCARGA OU RAMAL DE ESGOTO SANITÁRIO. AF_12/2014</v>
          </cell>
          <cell r="C3946" t="str">
            <v>UN</v>
          </cell>
          <cell r="D3946">
            <v>34.22</v>
          </cell>
        </row>
        <row r="3947">
          <cell r="A3947">
            <v>89780</v>
          </cell>
          <cell r="B3947" t="str">
            <v>JOELHO 45 GRAUS, CPVC, SOLDÁVEL, DN 35MM, INSTALADO EM PRUMADA DE ÁGUA - FORNECIMENTO E INSTALAÇÃO. AF_12/2014</v>
          </cell>
          <cell r="C3947" t="str">
            <v>UN</v>
          </cell>
          <cell r="D3947">
            <v>22.43</v>
          </cell>
        </row>
        <row r="3948">
          <cell r="A3948">
            <v>89781</v>
          </cell>
          <cell r="B3948" t="str">
            <v>JOELHO 90 GRAUS, CPVC, SOLDÁVEL, DN 42MM, INSTALADO EM PRUMADA DE ÁGUA  FORNECIMENTO E INSTALAÇÃO. AF_12/2014</v>
          </cell>
          <cell r="C3948" t="str">
            <v>UN</v>
          </cell>
          <cell r="D3948">
            <v>32.75</v>
          </cell>
        </row>
        <row r="3949">
          <cell r="A3949">
            <v>89782</v>
          </cell>
          <cell r="B3949" t="str">
            <v>TE, PVC, SERIE NORMAL, ESGOTO PREDIAL, DN 40 X 40 MM, JUNTA SOLDÁVEL, FORNECIDO E INSTALADO EM RAMAL DE DESCARGA OU RAMAL DE ESGOTO SANITÁRIO. AF_12/2014</v>
          </cell>
          <cell r="C3949" t="str">
            <v>UN</v>
          </cell>
          <cell r="D3949">
            <v>12.85</v>
          </cell>
        </row>
        <row r="3950">
          <cell r="A3950">
            <v>89783</v>
          </cell>
          <cell r="B3950" t="str">
            <v>JUNÇÃO SIMPLES, PVC, SERIE NORMAL, ESGOTO PREDIAL, DN 40 MM, JUNTA SOLDÁVEL, FORNECIDO E INSTALADO EM RAMAL DE DESCARGA OU RAMAL DE ESGOTO SANITÁRIO. AF_12/2014</v>
          </cell>
          <cell r="C3950" t="str">
            <v>UN</v>
          </cell>
          <cell r="D3950">
            <v>13.2</v>
          </cell>
        </row>
        <row r="3951">
          <cell r="A3951">
            <v>89784</v>
          </cell>
          <cell r="B3951" t="str">
            <v>TE, PVC, SERIE NORMAL, ESGOTO PREDIAL, DN 50 X 50 MM, JUNTA ELÁSTICA, FORNECIDO E INSTALADO EM RAMAL DE DESCARGA OU RAMAL DE ESGOTO SANITÁRIO. AF_12/2014</v>
          </cell>
          <cell r="C3951" t="str">
            <v>UN</v>
          </cell>
          <cell r="D3951">
            <v>21.58</v>
          </cell>
        </row>
        <row r="3952">
          <cell r="A3952">
            <v>89785</v>
          </cell>
          <cell r="B3952" t="str">
            <v>JUNÇÃO SIMPLES, PVC, SERIE NORMAL, ESGOTO PREDIAL, DN 50 X 50 MM, JUNTA ELÁSTICA, FORNECIDO E INSTALADO EM RAMAL DE DESCARGA OU RAMAL DE ESGOTO SANITÁRIO. AF_12/2014</v>
          </cell>
          <cell r="C3952" t="str">
            <v>UN</v>
          </cell>
          <cell r="D3952">
            <v>23.89</v>
          </cell>
        </row>
        <row r="3953">
          <cell r="A3953">
            <v>89786</v>
          </cell>
          <cell r="B3953" t="str">
            <v>TE, PVC, SERIE NORMAL, ESGOTO PREDIAL, DN 75 X 75 MM, JUNTA ELÁSTICA, FORNECIDO E INSTALADO EM RAMAL DE DESCARGA OU RAMAL DE ESGOTO SANITÁRIO. AF_12/2014</v>
          </cell>
          <cell r="C3953" t="str">
            <v>UN</v>
          </cell>
          <cell r="D3953">
            <v>36.69</v>
          </cell>
        </row>
        <row r="3954">
          <cell r="A3954">
            <v>89787</v>
          </cell>
          <cell r="B3954" t="str">
            <v>JOELHO 45 GRAUS, CPVC, SOLDÁVEL, DN 42MM, INSTALADO EM PRUMADA DE ÁGUA  FORNECIMENTO E INSTALAÇÃO. AF_12/2014</v>
          </cell>
          <cell r="C3954" t="str">
            <v>UN</v>
          </cell>
          <cell r="D3954">
            <v>32.75</v>
          </cell>
        </row>
        <row r="3955">
          <cell r="A3955">
            <v>89788</v>
          </cell>
          <cell r="B3955" t="str">
            <v>JOELHO 90 GRAUS, CPVC, SOLDÁVEL, DN 54MM, INSTALADO EM PRUMADA DE ÁGUA  FORNECIMENTO E INSTALAÇÃO. AF_12/2014</v>
          </cell>
          <cell r="C3955" t="str">
            <v>UN</v>
          </cell>
          <cell r="D3955">
            <v>62.08</v>
          </cell>
        </row>
        <row r="3956">
          <cell r="A3956">
            <v>89789</v>
          </cell>
          <cell r="B3956" t="str">
            <v>JOELHO 45 GRAUS, CPVC, SOLDÁVEL, DN 54MM, INSTALADO EM PRUMADA DE ÁGUA  FORNECIMENTO E INSTALAÇÃO. AF_12/2014</v>
          </cell>
          <cell r="C3956" t="str">
            <v>UN</v>
          </cell>
          <cell r="D3956">
            <v>63.01</v>
          </cell>
        </row>
        <row r="3957">
          <cell r="A3957">
            <v>89790</v>
          </cell>
          <cell r="B3957" t="str">
            <v>JOELHO 90 GRAUS, CPVC, SOLDÁVEL, DN 73MM, INSTALADO EM PRUMADA DE ÁGUA  FORNECIMENTO E INSTALAÇÃO. AF_12/2014</v>
          </cell>
          <cell r="C3957" t="str">
            <v>UN</v>
          </cell>
          <cell r="D3957">
            <v>150.05000000000001</v>
          </cell>
        </row>
        <row r="3958">
          <cell r="A3958">
            <v>89791</v>
          </cell>
          <cell r="B3958" t="str">
            <v>JOELHO 45 GRAUS, CPVC, SOLDÁVEL, DN 73MM, INSTALADO EM PRUMADA DE ÁGUA  FORNECIMENTO E INSTALAÇÃO. AF_12/2014</v>
          </cell>
          <cell r="C3958" t="str">
            <v>UN</v>
          </cell>
          <cell r="D3958">
            <v>153.46</v>
          </cell>
        </row>
        <row r="3959">
          <cell r="A3959">
            <v>89792</v>
          </cell>
          <cell r="B3959" t="str">
            <v>JOELHO 90 GRAUS, CPVC, SOLDÁVEL, DN 89MM, INSTALADO EM PRUMADA DE ÁGUA  FORNECIMENTO E INSTALAÇÃO. AF_12/2014</v>
          </cell>
          <cell r="C3959" t="str">
            <v>UN</v>
          </cell>
          <cell r="D3959">
            <v>177.44</v>
          </cell>
        </row>
        <row r="3960">
          <cell r="A3960">
            <v>89793</v>
          </cell>
          <cell r="B3960" t="str">
            <v>JOELHO 45 GRAUS, CPVC, SOLDÁVEL, DN 89MM, INSTALADO EM PRUMADA DE ÁGUA  FORNECIMENTO E INSTALAÇÃO. AF_12/2014</v>
          </cell>
          <cell r="C3960" t="str">
            <v>UN</v>
          </cell>
          <cell r="D3960">
            <v>182.03</v>
          </cell>
        </row>
        <row r="3961">
          <cell r="A3961">
            <v>89794</v>
          </cell>
          <cell r="B3961" t="str">
            <v>LUVA, CPVC, SOLDÁVEL, DN 35MM, INSTALADO EM PRUMADA DE ÁGUA  FORNECIMENTO E INSTALAÇÃO. AF_12/2014</v>
          </cell>
          <cell r="C3961" t="str">
            <v>UN</v>
          </cell>
          <cell r="D3961">
            <v>15.93</v>
          </cell>
        </row>
        <row r="3962">
          <cell r="A3962">
            <v>89795</v>
          </cell>
          <cell r="B3962" t="str">
            <v>JUNÇÃO SIMPLES, PVC, SERIE NORMAL, ESGOTO PREDIAL, DN 75 X 75 MM, JUNTA ELÁSTICA, FORNECIDO E INSTALADO EM RAMAL DE DESCARGA OU RAMAL DE ESGOTO SANITÁRIO. AF_12/2014</v>
          </cell>
          <cell r="C3962" t="str">
            <v>UN</v>
          </cell>
          <cell r="D3962">
            <v>39.86</v>
          </cell>
        </row>
        <row r="3963">
          <cell r="A3963">
            <v>89796</v>
          </cell>
          <cell r="B3963" t="str">
            <v>TE, PVC, SERIE NORMAL, ESGOTO PREDIAL, DN 100 X 100 MM, JUNTA ELÁSTICA, FORNECIDO E INSTALADO EM RAMAL DE DESCARGA OU RAMAL DE ESGOTO SANITÁRIO. AF_12/2014</v>
          </cell>
          <cell r="C3963" t="str">
            <v>UN</v>
          </cell>
          <cell r="D3963">
            <v>44.57</v>
          </cell>
        </row>
        <row r="3964">
          <cell r="A3964">
            <v>89797</v>
          </cell>
          <cell r="B3964" t="str">
            <v>JUNÇÃO SIMPLES, PVC, SERIE NORMAL, ESGOTO PREDIAL, DN 100 X 100 MM, JUNTA ELÁSTICA, FORNECIDO E INSTALADO EM RAMAL DE DESCARGA OU RAMAL DE ESGOTO SANITÁRIO. AF_12/2014</v>
          </cell>
          <cell r="C3964" t="str">
            <v>UN</v>
          </cell>
          <cell r="D3964">
            <v>52.01</v>
          </cell>
        </row>
        <row r="3965">
          <cell r="A3965">
            <v>89801</v>
          </cell>
          <cell r="B3965" t="str">
            <v>JOELHO 90 GRAUS, PVC, SERIE NORMAL, ESGOTO PREDIAL, DN 50 MM, JUNTA ELÁSTICA, FORNECIDO E INSTALADO EM PRUMADA DE ESGOTO SANITÁRIO OU VENTILAÇÃO. AF_12/2014</v>
          </cell>
          <cell r="C3965" t="str">
            <v>UN</v>
          </cell>
          <cell r="D3965">
            <v>7.41</v>
          </cell>
        </row>
        <row r="3966">
          <cell r="A3966">
            <v>89802</v>
          </cell>
          <cell r="B3966" t="str">
            <v>JOELHO 45 GRAUS, PVC, SERIE NORMAL, ESGOTO PREDIAL, DN 50 MM, JUNTA ELÁSTICA, FORNECIDO E INSTALADO EM PRUMADA DE ESGOTO SANITÁRIO OU VENTILAÇÃO. AF_12/2014</v>
          </cell>
          <cell r="C3966" t="str">
            <v>UN</v>
          </cell>
          <cell r="D3966">
            <v>8.2200000000000006</v>
          </cell>
        </row>
        <row r="3967">
          <cell r="A3967">
            <v>89803</v>
          </cell>
          <cell r="B3967" t="str">
            <v>CURVA CURTA 90 GRAUS, PVC, SERIE NORMAL, ESGOTO PREDIAL, DN 50 MM, JUNTA ELÁSTICA, FORNECIDO E INSTALADO EM PRUMADA DE ESGOTO SANITÁRIO OU VENTILAÇÃO. AF_12/2014</v>
          </cell>
          <cell r="C3967" t="str">
            <v>UN</v>
          </cell>
          <cell r="D3967">
            <v>16.95</v>
          </cell>
        </row>
        <row r="3968">
          <cell r="A3968">
            <v>89804</v>
          </cell>
          <cell r="B3968" t="str">
            <v>CURVA LONGA 90 GRAUS, PVC, SERIE NORMAL, ESGOTO PREDIAL, DN 50 MM, JUNTA ELÁSTICA, FORNECIDO E INSTALADO EM PRUMADA DE ESGOTO SANITÁRIO OU VENTILAÇÃO. AF_12/2014</v>
          </cell>
          <cell r="C3968" t="str">
            <v>UN</v>
          </cell>
          <cell r="D3968">
            <v>18.29</v>
          </cell>
        </row>
        <row r="3969">
          <cell r="A3969">
            <v>89805</v>
          </cell>
          <cell r="B3969" t="str">
            <v>JOELHO 90 GRAUS, PVC, SERIE NORMAL, ESGOTO PREDIAL, DN 75 MM, JUNTA ELÁSTICA, FORNECIDO E INSTALADO EM PRUMADA DE ESGOTO SANITÁRIO OU VENTILAÇÃO. AF_12/2014</v>
          </cell>
          <cell r="C3969" t="str">
            <v>UN</v>
          </cell>
          <cell r="D3969">
            <v>15.6</v>
          </cell>
        </row>
        <row r="3970">
          <cell r="A3970">
            <v>89806</v>
          </cell>
          <cell r="B3970" t="str">
            <v>JOELHO 45 GRAUS, PVC, SERIE NORMAL, ESGOTO PREDIAL, DN 75 MM, JUNTA ELÁSTICA, FORNECIDO E INSTALADO EM PRUMADA DE ESGOTO SANITÁRIO OU VENTILAÇÃO. AF_12/2014</v>
          </cell>
          <cell r="C3970" t="str">
            <v>UN</v>
          </cell>
          <cell r="D3970">
            <v>16.760000000000002</v>
          </cell>
        </row>
        <row r="3971">
          <cell r="A3971">
            <v>89807</v>
          </cell>
          <cell r="B3971" t="str">
            <v>CURVA CURTA 90 GRAUS, PVC, SERIE NORMAL, ESGOTO PREDIAL, DN 75 MM, JUNTA ELÁSTICA, FORNECIDO E INSTALADO EM PRUMADA DE ESGOTO SANITÁRIO OU VENTILAÇÃO. AF_12/2014</v>
          </cell>
          <cell r="C3971" t="str">
            <v>UN</v>
          </cell>
          <cell r="D3971">
            <v>32.159999999999997</v>
          </cell>
        </row>
        <row r="3972">
          <cell r="A3972">
            <v>89808</v>
          </cell>
          <cell r="B3972" t="str">
            <v>CURVA LONGA 90 GRAUS, PVC, SERIE NORMAL, ESGOTO PREDIAL, DN 75 MM, JUNTA ELÁSTICA, FORNECIDO E INSTALADO EM PRUMADA DE ESGOTO SANITÁRIO OU VENTILAÇÃO. AF_12/2014</v>
          </cell>
          <cell r="C3972" t="str">
            <v>UN</v>
          </cell>
          <cell r="D3972">
            <v>48.76</v>
          </cell>
        </row>
        <row r="3973">
          <cell r="A3973">
            <v>89809</v>
          </cell>
          <cell r="B3973" t="str">
            <v>JOELHO 90 GRAUS, PVC, SERIE NORMAL, ESGOTO PREDIAL, DN 100 MM, JUNTA ELÁSTICA, FORNECIDO E INSTALADO EM PRUMADA DE ESGOTO SANITÁRIO OU VENTILAÇÃO. AF_12/2014</v>
          </cell>
          <cell r="C3973" t="str">
            <v>UN</v>
          </cell>
          <cell r="D3973">
            <v>20.69</v>
          </cell>
        </row>
        <row r="3974">
          <cell r="A3974">
            <v>89810</v>
          </cell>
          <cell r="B3974" t="str">
            <v>JOELHO 45 GRAUS, PVC, SERIE NORMAL, ESGOTO PREDIAL, DN 100 MM, JUNTA ELÁSTICA, FORNECIDO E INSTALADO EM PRUMADA DE ESGOTO SANITÁRIO OU VENTILAÇÃO. AF_12/2014</v>
          </cell>
          <cell r="C3974" t="str">
            <v>UN</v>
          </cell>
          <cell r="D3974">
            <v>20.61</v>
          </cell>
        </row>
        <row r="3975">
          <cell r="A3975">
            <v>89811</v>
          </cell>
          <cell r="B3975" t="str">
            <v>CURVA CURTA 90 GRAUS, PVC, SERIE NORMAL, ESGOTO PREDIAL, DN 100 MM, JUNTA ELÁSTICA, FORNECIDO E INSTALADO EM PRUMADA DE ESGOTO SANITÁRIO OU VENTILAÇÃO. AF_12/2014</v>
          </cell>
          <cell r="C3975" t="str">
            <v>UN</v>
          </cell>
          <cell r="D3975">
            <v>38.69</v>
          </cell>
        </row>
        <row r="3976">
          <cell r="A3976">
            <v>89812</v>
          </cell>
          <cell r="B3976" t="str">
            <v>CURVA LONGA 90 GRAUS, PVC, SERIE NORMAL, ESGOTO PREDIAL, DN 100 MM, JUNTA ELÁSTICA, FORNECIDO E INSTALADO EM PRUMADA DE ESGOTO SANITÁRIO OU VENTILAÇÃO. AF_12/2014</v>
          </cell>
          <cell r="C3976" t="str">
            <v>UN</v>
          </cell>
          <cell r="D3976">
            <v>70.63</v>
          </cell>
        </row>
        <row r="3977">
          <cell r="A3977">
            <v>89813</v>
          </cell>
          <cell r="B3977" t="str">
            <v>LUVA SIMPLES, PVC, SERIE NORMAL, ESGOTO PREDIAL, DN 50 MM, JUNTA ELÁSTICA, FORNECIDO E INSTALADO EM PRUMADA DE ESGOTO SANITÁRIO OU VENTILAÇÃO. AF_12/2014</v>
          </cell>
          <cell r="C3977" t="str">
            <v>UN</v>
          </cell>
          <cell r="D3977">
            <v>7.44</v>
          </cell>
        </row>
        <row r="3978">
          <cell r="A3978">
            <v>89814</v>
          </cell>
          <cell r="B3978" t="str">
            <v>LUVA DE CORRER, PVC, SERIE NORMAL, ESGOTO PREDIAL, DN 50 MM, JUNTA ELÁSTICA, FORNECIDO E INSTALADO EM PRUMADA DE ESGOTO SANITÁRIO OU VENTILAÇÃO. AF_12/2014</v>
          </cell>
          <cell r="C3978" t="str">
            <v>UN</v>
          </cell>
          <cell r="D3978">
            <v>17.14</v>
          </cell>
        </row>
        <row r="3979">
          <cell r="A3979">
            <v>89815</v>
          </cell>
          <cell r="B3979" t="str">
            <v>LUVA DE CORRER, CPVC, SOLDÁVEL, DN 35MM, INSTALADO EM PRUMADA DE ÁGUA  FORNECIMENTO E INSTALAÇÃO. AF_12/2014</v>
          </cell>
          <cell r="C3979" t="str">
            <v>UN</v>
          </cell>
          <cell r="D3979">
            <v>25.33</v>
          </cell>
        </row>
        <row r="3980">
          <cell r="A3980">
            <v>89816</v>
          </cell>
          <cell r="B3980" t="str">
            <v>UNIÃO, CPVC, SOLDÁVEL, DN35MM, INSTALADO EM PRUMADA DE ÁGUA  FORNECIMENTO E INSTALAÇÃO. AF_12/2014</v>
          </cell>
          <cell r="C3980" t="str">
            <v>UN</v>
          </cell>
          <cell r="D3980">
            <v>35.409999999999997</v>
          </cell>
        </row>
        <row r="3981">
          <cell r="A3981">
            <v>89817</v>
          </cell>
          <cell r="B3981" t="str">
            <v>LUVA SIMPLES, PVC, SERIE NORMAL, ESGOTO PREDIAL, DN 75 MM, JUNTA ELÁSTICA, FORNECIDO E INSTALADO EM PRUMADA DE ESGOTO SANITÁRIO OU VENTILAÇÃO. AF_12/2014</v>
          </cell>
          <cell r="C3981" t="str">
            <v>UN</v>
          </cell>
          <cell r="D3981">
            <v>13.29</v>
          </cell>
        </row>
        <row r="3982">
          <cell r="A3982">
            <v>89818</v>
          </cell>
          <cell r="B3982" t="str">
            <v>CONECTOR, CPVC, SOLDÁVEL, DN 35MM X 1 1/4, INSTALADO EM PRUMADA DE ÁGUA  FORNECIMENTO E INSTALAÇÃO. AF_12/2014</v>
          </cell>
          <cell r="C3982" t="str">
            <v>UN</v>
          </cell>
          <cell r="D3982">
            <v>135.12</v>
          </cell>
        </row>
        <row r="3983">
          <cell r="A3983">
            <v>89819</v>
          </cell>
          <cell r="B3983" t="str">
            <v>LUVA DE CORRER, PVC, SERIE NORMAL, ESGOTO PREDIAL, DN 75 MM, JUNTA ELÁSTICA, FORNECIDO E INSTALADO EM PRUMADA DE ESGOTO SANITÁRIO OU VENTILAÇÃO. AF_12/2014</v>
          </cell>
          <cell r="C3983" t="str">
            <v>UN</v>
          </cell>
          <cell r="D3983">
            <v>20.79</v>
          </cell>
        </row>
        <row r="3984">
          <cell r="A3984">
            <v>89820</v>
          </cell>
          <cell r="B3984" t="str">
            <v>BUCHA DE REDUÇÃO, CPVC, SOLDÁVEL, DN35MM X 28MM, INSTALADO EM PRUMADA DE ÁGUA  FORNECIMENTO E INSTALAÇÃO. AF_12/2014</v>
          </cell>
          <cell r="C3984" t="str">
            <v>UN</v>
          </cell>
          <cell r="D3984">
            <v>27.35</v>
          </cell>
        </row>
        <row r="3985">
          <cell r="A3985">
            <v>89821</v>
          </cell>
          <cell r="B3985" t="str">
            <v>LUVA SIMPLES, PVC, SERIE NORMAL, ESGOTO PREDIAL, DN 100 MM, JUNTA ELÁSTICA, FORNECIDO E INSTALADO EM PRUMADA DE ESGOTO SANITÁRIO OU VENTILAÇÃO. AF_12/2014</v>
          </cell>
          <cell r="C3985" t="str">
            <v>UN</v>
          </cell>
          <cell r="D3985">
            <v>16.29</v>
          </cell>
        </row>
        <row r="3986">
          <cell r="A3986">
            <v>89822</v>
          </cell>
          <cell r="B3986" t="str">
            <v>LUVA, CPVC, SOLDÁVEL, DN 42MM, INSTALADO EM PRUMADA DE ÁGUA  FORNECIMENTO E INSTALAÇÃO. AF_12/2014</v>
          </cell>
          <cell r="C3986" t="str">
            <v>UN</v>
          </cell>
          <cell r="D3986">
            <v>20.68</v>
          </cell>
        </row>
        <row r="3987">
          <cell r="A3987">
            <v>89823</v>
          </cell>
          <cell r="B3987" t="str">
            <v>LUVA DE CORRER, PVC, SERIE NORMAL, ESGOTO PREDIAL, DN 100 MM, JUNTA ELÁSTICA, FORNECIDO E INSTALADO EM PRUMADA DE ESGOTO SANITÁRIO OU VENTILAÇÃO. AF_12/2014</v>
          </cell>
          <cell r="C3987" t="str">
            <v>UN</v>
          </cell>
          <cell r="D3987">
            <v>30.17</v>
          </cell>
        </row>
        <row r="3988">
          <cell r="A3988">
            <v>89824</v>
          </cell>
          <cell r="B3988" t="str">
            <v>LUVA DE CORRER, CPVC, SOLDÁVEL, DN 42MM, INSTALADO EM PRUMADA DE ÁGUA  FORNECIMENTO E INSTALAÇÃO. AF_12/2014</v>
          </cell>
          <cell r="C3988" t="str">
            <v>UN</v>
          </cell>
          <cell r="D3988">
            <v>34.08</v>
          </cell>
        </row>
        <row r="3989">
          <cell r="A3989">
            <v>89825</v>
          </cell>
          <cell r="B3989" t="str">
            <v>TE, PVC, SERIE NORMAL, ESGOTO PREDIAL, DN 50 X 50 MM, JUNTA ELÁSTICA, FORNECIDO E INSTALADO EM PRUMADA DE ESGOTO SANITÁRIO OU VENTILAÇÃO. AF_12/2014</v>
          </cell>
          <cell r="C3989" t="str">
            <v>UN</v>
          </cell>
          <cell r="D3989">
            <v>16.63</v>
          </cell>
        </row>
        <row r="3990">
          <cell r="A3990">
            <v>89826</v>
          </cell>
          <cell r="B3990" t="str">
            <v>LUVA DE TRANSIÇÃO, CPVC, SOLDÁVEL, DN42MM X 1.1/2, INSTALADO EM PRUMADA DE ÁGUA  FORNECIMENTO E INSTALAÇÃO. AF_12/2014</v>
          </cell>
          <cell r="C3990" t="str">
            <v>UN</v>
          </cell>
          <cell r="D3990">
            <v>138.35</v>
          </cell>
        </row>
        <row r="3991">
          <cell r="A3991">
            <v>89827</v>
          </cell>
          <cell r="B3991" t="str">
            <v>JUNÇÃO SIMPLES, PVC, SERIE NORMAL, ESGOTO PREDIAL, DN 50 X 50 MM, JUNTA ELÁSTICA, FORNECIDO E INSTALADO EM PRUMADA DE ESGOTO SANITÁRIO OU VENTILAÇÃO. AF_12/2014</v>
          </cell>
          <cell r="C3991" t="str">
            <v>UN</v>
          </cell>
          <cell r="D3991">
            <v>18.940000000000001</v>
          </cell>
        </row>
        <row r="3992">
          <cell r="A3992">
            <v>89828</v>
          </cell>
          <cell r="B3992" t="str">
            <v>UNIÃO, CPVC, SOLDÁVEL, DN42MM, INSTALADO EM PRUMADA DE ÁGUA  FORNECIMENTO E INSTALAÇÃO. AF_12/2014</v>
          </cell>
          <cell r="C3992" t="str">
            <v>UN</v>
          </cell>
          <cell r="D3992">
            <v>50.6</v>
          </cell>
        </row>
        <row r="3993">
          <cell r="A3993">
            <v>89829</v>
          </cell>
          <cell r="B3993" t="str">
            <v>TE, PVC, SERIE NORMAL, ESGOTO PREDIAL, DN 75 X 75 MM, JUNTA ELÁSTICA, FORNECIDO E INSTALADO EM PRUMADA DE ESGOTO SANITÁRIO OU VENTILAÇÃO. AF_12/2014</v>
          </cell>
          <cell r="C3993" t="str">
            <v>UN</v>
          </cell>
          <cell r="D3993">
            <v>30.39</v>
          </cell>
        </row>
        <row r="3994">
          <cell r="A3994">
            <v>89830</v>
          </cell>
          <cell r="B3994" t="str">
            <v>JUNÇÃO SIMPLES, PVC, SERIE NORMAL, ESGOTO PREDIAL, DN 75 X 75 MM, JUNTA ELÁSTICA, FORNECIDO E INSTALADO EM PRUMADA DE ESGOTO SANITÁRIO OU VENTILAÇÃO. AF_12/2014</v>
          </cell>
          <cell r="C3994" t="str">
            <v>UN</v>
          </cell>
          <cell r="D3994">
            <v>33.56</v>
          </cell>
        </row>
        <row r="3995">
          <cell r="A3995">
            <v>89831</v>
          </cell>
          <cell r="B3995" t="str">
            <v>CONECTOR, CPVC, SOLDÁVEL, DN 42MM X 1.1/2, INSTALADO EM PRUMADA DE ÁGUA  FORNECIMENTO E INSTALAÇÃO. AF_12/2014</v>
          </cell>
          <cell r="C3995" t="str">
            <v>UN</v>
          </cell>
          <cell r="D3995">
            <v>164.93</v>
          </cell>
        </row>
        <row r="3996">
          <cell r="A3996">
            <v>89832</v>
          </cell>
          <cell r="B3996" t="str">
            <v>BUCHA DE REDUÇÃO, CPVC, SOLDÁVEL, DN 42MM X 22MM, INSTALADO EM RAMAL DE DISTRIBUIÇÃO DE ÁGUA - FORNECIMENTO E INSTALAÇÃO. AF_12/2014</v>
          </cell>
          <cell r="C3996" t="str">
            <v>UN</v>
          </cell>
          <cell r="D3996">
            <v>35.6</v>
          </cell>
        </row>
        <row r="3997">
          <cell r="A3997">
            <v>89833</v>
          </cell>
          <cell r="B3997" t="str">
            <v>TE, PVC, SERIE NORMAL, ESGOTO PREDIAL, DN 100 X 100 MM, JUNTA ELÁSTICA, FORNECIDO E INSTALADO EM PRUMADA DE ESGOTO SANITÁRIO OU VENTILAÇÃO. AF_12/2014</v>
          </cell>
          <cell r="C3997" t="str">
            <v>UN</v>
          </cell>
          <cell r="D3997">
            <v>36.93</v>
          </cell>
        </row>
        <row r="3998">
          <cell r="A3998">
            <v>89834</v>
          </cell>
          <cell r="B3998" t="str">
            <v>JUNÇÃO SIMPLES, PVC, SERIE NORMAL, ESGOTO PREDIAL, DN 100 X 100 MM, JUNTA ELÁSTICA, FORNECIDO E INSTALADO EM PRUMADA DE ESGOTO SANITÁRIO OU VENTILAÇÃO. AF_12/2014</v>
          </cell>
          <cell r="C3998" t="str">
            <v>UN</v>
          </cell>
          <cell r="D3998">
            <v>44.37</v>
          </cell>
        </row>
        <row r="3999">
          <cell r="A3999">
            <v>89835</v>
          </cell>
          <cell r="B3999" t="str">
            <v>LUVA, CPVC, SOLDÁVEL, DN 54MM, INSTALADO EM PRUMADA DE ÁGUA  FORNECIMENTO E INSTALAÇÃO. AF_12/2014</v>
          </cell>
          <cell r="C3999" t="str">
            <v>UN</v>
          </cell>
          <cell r="D3999">
            <v>35.729999999999997</v>
          </cell>
        </row>
        <row r="4000">
          <cell r="A4000">
            <v>89836</v>
          </cell>
          <cell r="B4000" t="str">
            <v>LUVA DE TRANSIÇÃO, CPVC, SOLDÁVEL, DN 54MM X 2, INSTALADO EM PRUMADA DE ÁGUA  FORNECIMENTO E INSTALAÇÃO. AF_12/2014</v>
          </cell>
          <cell r="C4000" t="str">
            <v>UN</v>
          </cell>
          <cell r="D4000">
            <v>222.62</v>
          </cell>
        </row>
        <row r="4001">
          <cell r="A4001">
            <v>89837</v>
          </cell>
          <cell r="B4001" t="str">
            <v>UNIÃO, CPVC, SOLDÁVEL, DN 54MM, INSTALADO EM PRUMADA DE ÁGUA  FORNECIMENTO E INSTALAÇÃO. AF_12/2014</v>
          </cell>
          <cell r="C4001" t="str">
            <v>UN</v>
          </cell>
          <cell r="D4001">
            <v>112.42</v>
          </cell>
        </row>
        <row r="4002">
          <cell r="A4002">
            <v>89838</v>
          </cell>
          <cell r="B4002" t="str">
            <v>LUVA, CPVC, SOLDÁVEL, DN 73MM, INSTALADO EM PRUMADA DE ÁGUA  FORNECIMENTO E INSTALAÇÃO. AF_12/2014</v>
          </cell>
          <cell r="C4002" t="str">
            <v>UN</v>
          </cell>
          <cell r="D4002">
            <v>123.22</v>
          </cell>
        </row>
        <row r="4003">
          <cell r="A4003">
            <v>89839</v>
          </cell>
          <cell r="B4003" t="str">
            <v>UNIÃO, CPVC, SOLDÁVEL, DN 73MM, INSTALADO EM PRUMADA DE ÁGUA  FORNECIMENTO E INSTALAÇÃO. AF_12/2014</v>
          </cell>
          <cell r="C4003" t="str">
            <v>UN</v>
          </cell>
          <cell r="D4003">
            <v>162.82</v>
          </cell>
        </row>
        <row r="4004">
          <cell r="A4004">
            <v>89840</v>
          </cell>
          <cell r="B4004" t="str">
            <v>LUVA, CPVC, SOLDÁVEL, DN 89MM, INSTALADO EM PRUMADA DE ÁGUA  FORNECIMENTO E INSTALAÇÃO. AF_12/2014</v>
          </cell>
          <cell r="C4004" t="str">
            <v>UN</v>
          </cell>
          <cell r="D4004">
            <v>143.94</v>
          </cell>
        </row>
        <row r="4005">
          <cell r="A4005">
            <v>89841</v>
          </cell>
          <cell r="B4005" t="str">
            <v>UNIÃO, CPVC, SOLDÁVEL, DN 89MM, INSTALADO EM PRUMADA DE ÁGUA  FORNECIMENTO E INSTALAÇÃO. AF_12/2014</v>
          </cell>
          <cell r="C4005" t="str">
            <v>UN</v>
          </cell>
          <cell r="D4005">
            <v>238.68</v>
          </cell>
        </row>
        <row r="4006">
          <cell r="A4006">
            <v>89842</v>
          </cell>
          <cell r="B4006" t="str">
            <v>TÊ, CPVC, SOLDÁVEL, DN 35MM, INSTALADO EM PRUMADA DE ÁGUA  FORNECIMENTO E INSTALAÇÃO. AF_12/2014</v>
          </cell>
          <cell r="C4006" t="str">
            <v>UN</v>
          </cell>
          <cell r="D4006">
            <v>40.68</v>
          </cell>
        </row>
        <row r="4007">
          <cell r="A4007">
            <v>89844</v>
          </cell>
          <cell r="B4007" t="str">
            <v>TE, CPVC, SOLDÁVEL, DN  42MM, INSTALADO EM PRUMADA DE ÁGUA  FORNECIMENTO E INSTALAÇÃO. AF_12/2014</v>
          </cell>
          <cell r="C4007" t="str">
            <v>UN</v>
          </cell>
          <cell r="D4007">
            <v>51.58</v>
          </cell>
        </row>
        <row r="4008">
          <cell r="A4008">
            <v>89845</v>
          </cell>
          <cell r="B4008" t="str">
            <v>TÊ, CPVC, SOLDÁVEL, DN 54 MM, INSTALADO EM PRUMADA DE ÁGUA  FORNECIMENTO E INSTALAÇÃO. AF_12/2014</v>
          </cell>
          <cell r="C4008" t="str">
            <v>UN</v>
          </cell>
          <cell r="D4008">
            <v>78.91</v>
          </cell>
        </row>
        <row r="4009">
          <cell r="A4009">
            <v>89846</v>
          </cell>
          <cell r="B4009" t="str">
            <v>TÊ, CPVC, SOLDÁVEL, DN 73MM, INSTALADO EM PRUMADA DE ÁGUA  FORNECIMENTO E INSTALAÇÃO. AF_12/2014</v>
          </cell>
          <cell r="C4009" t="str">
            <v>UN</v>
          </cell>
          <cell r="D4009">
            <v>173.71</v>
          </cell>
        </row>
        <row r="4010">
          <cell r="A4010">
            <v>89847</v>
          </cell>
          <cell r="B4010" t="str">
            <v>TÊ, CPVC, SOLDÁVEL, DN 89MM, INSTALADO EM PRUMADA DE ÁGUA  FORNECIMENTO E INSTALAÇÃO. AF_12/2014</v>
          </cell>
          <cell r="C4010" t="str">
            <v>UN</v>
          </cell>
          <cell r="D4010">
            <v>214.6</v>
          </cell>
        </row>
        <row r="4011">
          <cell r="A4011">
            <v>89850</v>
          </cell>
          <cell r="B4011" t="str">
            <v>JOELHO 90 GRAUS, PVC, SERIE NORMAL, ESGOTO PREDIAL, DN 100 MM, JUNTA ELÁSTICA, FORNECIDO E INSTALADO EM SUBCOLETOR AÉREO DE ESGOTO SANITÁRIO. AF_12/2014</v>
          </cell>
          <cell r="C4011" t="str">
            <v>UN</v>
          </cell>
          <cell r="D4011">
            <v>26.09</v>
          </cell>
        </row>
        <row r="4012">
          <cell r="A4012">
            <v>89851</v>
          </cell>
          <cell r="B4012" t="str">
            <v>JOELHO 45 GRAUS, PVC, SERIE NORMAL, ESGOTO PREDIAL, DN 100 MM, JUNTA ELÁSTICA, FORNECIDO E INSTALADO EM SUBCOLETOR AÉREO DE ESGOTO SANITÁRIO. AF_12/2014</v>
          </cell>
          <cell r="C4012" t="str">
            <v>UN</v>
          </cell>
          <cell r="D4012">
            <v>26.01</v>
          </cell>
        </row>
        <row r="4013">
          <cell r="A4013">
            <v>89852</v>
          </cell>
          <cell r="B4013" t="str">
            <v>CURVA CURTA 90 GRAUS, PVC, SERIE NORMAL, ESGOTO PREDIAL, DN 100 MM, JUNTA ELÁSTICA, FORNECIDO E INSTALADO EM SUBCOLETOR AÉREO DE ESGOTO SANITÁRIO. AF_12/2014</v>
          </cell>
          <cell r="C4013" t="str">
            <v>UN</v>
          </cell>
          <cell r="D4013">
            <v>44.09</v>
          </cell>
        </row>
        <row r="4014">
          <cell r="A4014">
            <v>89853</v>
          </cell>
          <cell r="B4014" t="str">
            <v>CURVA LONGA 90 GRAUS, PVC, SERIE NORMAL, ESGOTO PREDIAL, DN 100 MM, JUNTA ELÁSTICA, FORNECIDO E INSTALADO EM SUBCOLETOR AÉREO DE ESGOTO SANITÁRIO. AF_12/2014</v>
          </cell>
          <cell r="C4014" t="str">
            <v>UN</v>
          </cell>
          <cell r="D4014">
            <v>76.03</v>
          </cell>
        </row>
        <row r="4015">
          <cell r="A4015">
            <v>89854</v>
          </cell>
          <cell r="B4015" t="str">
            <v>JOELHO 90 GRAUS, PVC, SERIE NORMAL, ESGOTO PREDIAL, DN 150 MM, JUNTA ELÁSTICA, FORNECIDO E INSTALADO EM SUBCOLETOR AÉREO DE ESGOTO SANITÁRIO. AF_12/2014</v>
          </cell>
          <cell r="C4015" t="str">
            <v>UN</v>
          </cell>
          <cell r="D4015">
            <v>95.05</v>
          </cell>
        </row>
        <row r="4016">
          <cell r="A4016">
            <v>89855</v>
          </cell>
          <cell r="B4016" t="str">
            <v>JOELHO 45 GRAUS, PVC, SERIE NORMAL, ESGOTO PREDIAL, DN 150 MM, JUNTA ELÁSTICA, FORNECIDO E INSTALADO EM SUBCOLETOR AÉREO DE ESGOTO SANITÁRIO. AF_12/2014</v>
          </cell>
          <cell r="C4016" t="str">
            <v>UN</v>
          </cell>
          <cell r="D4016">
            <v>101.49</v>
          </cell>
        </row>
        <row r="4017">
          <cell r="A4017">
            <v>89856</v>
          </cell>
          <cell r="B4017" t="str">
            <v>LUVA SIMPLES, PVC, SERIE NORMAL, ESGOTO PREDIAL, DN 100 MM, JUNTA ELÁSTICA, FORNECIDO E INSTALADO EM SUBCOLETOR AÉREO DE ESGOTO SANITÁRIO. AF_12/2014</v>
          </cell>
          <cell r="C4017" t="str">
            <v>UN</v>
          </cell>
          <cell r="D4017">
            <v>19.89</v>
          </cell>
        </row>
        <row r="4018">
          <cell r="A4018">
            <v>89857</v>
          </cell>
          <cell r="B4018" t="str">
            <v>LUVA DE CORRER, PVC, SERIE NORMAL, ESGOTO PREDIAL, DN 100 MM, JUNTA ELÁSTICA, FORNECIDO E INSTALADO EM SUBCOLETOR AÉREO DE ESGOTO SANITÁRIO. AF_12/2014</v>
          </cell>
          <cell r="C4018" t="str">
            <v>UN</v>
          </cell>
          <cell r="D4018">
            <v>33.770000000000003</v>
          </cell>
        </row>
        <row r="4019">
          <cell r="A4019">
            <v>89859</v>
          </cell>
          <cell r="B4019" t="str">
            <v>LUVA DE CORRER, PVC, SERIE NORMAL, ESGOTO PREDIAL, DN 150 MM, JUNTA ELÁSTICA, FORNECIDO E INSTALADO EM SUBCOLETOR AÉREO DE ESGOTO SANITÁRIO. AF_12/2014</v>
          </cell>
          <cell r="C4019" t="str">
            <v>UN</v>
          </cell>
          <cell r="D4019">
            <v>118.56</v>
          </cell>
        </row>
        <row r="4020">
          <cell r="A4020">
            <v>89860</v>
          </cell>
          <cell r="B4020" t="str">
            <v>TE, PVC, SERIE NORMAL, ESGOTO PREDIAL, DN 100 X 100 MM, JUNTA ELÁSTICA, FORNECIDO E INSTALADO EM SUBCOLETOR AÉREO DE ESGOTO SANITÁRIO. AF_12/2014</v>
          </cell>
          <cell r="C4020" t="str">
            <v>UN</v>
          </cell>
          <cell r="D4020">
            <v>44.12</v>
          </cell>
        </row>
        <row r="4021">
          <cell r="A4021">
            <v>89861</v>
          </cell>
          <cell r="B4021" t="str">
            <v>JUNÇÃO SIMPLES, PVC, SERIE NORMAL, ESGOTO PREDIAL, DN 100 X 100 MM, JUNTA ELÁSTICA, FORNECIDO E INSTALADO EM SUBCOLETOR AÉREO DE ESGOTO SANITÁRIO. AF_12/2014</v>
          </cell>
          <cell r="C4021" t="str">
            <v>UN</v>
          </cell>
          <cell r="D4021">
            <v>51.56</v>
          </cell>
        </row>
        <row r="4022">
          <cell r="A4022">
            <v>89862</v>
          </cell>
          <cell r="B4022" t="str">
            <v>TE, PVC, SERIE NORMAL, ESGOTO PREDIAL, DN 150 X 150 MM, JUNTA ELÁSTICA, FORNECIDO E INSTALADO EM SUBCOLETOR AÉREO DE ESGOTO SANITÁRIO. AF_12/2014</v>
          </cell>
          <cell r="C4022" t="str">
            <v>UN</v>
          </cell>
          <cell r="D4022">
            <v>96.72</v>
          </cell>
        </row>
        <row r="4023">
          <cell r="A4023">
            <v>89863</v>
          </cell>
          <cell r="B4023" t="str">
            <v>JUNÇÃO SIMPLES, PVC, SERIE NORMAL, ESGOTO PREDIAL, DN 150 X 150 MM, JUNTA ELÁSTICA, FORNECIDO E INSTALADO EM SUBCOLETOR AÉREO DE ESGOTO SANITÁRIO. AF_12/2014</v>
          </cell>
          <cell r="C4023" t="str">
            <v>UN</v>
          </cell>
          <cell r="D4023">
            <v>221.04</v>
          </cell>
        </row>
        <row r="4024">
          <cell r="A4024">
            <v>89866</v>
          </cell>
          <cell r="B4024" t="str">
            <v>JOELHO 90 GRAUS, PVC, SOLDÁVEL, DN 25MM, INSTALADO EM DRENO DE AR-CONDICIONADO - FORNECIMENTO E INSTALAÇÃO. AF_12/2014</v>
          </cell>
          <cell r="C4024" t="str">
            <v>UN</v>
          </cell>
          <cell r="D4024">
            <v>5.16</v>
          </cell>
        </row>
        <row r="4025">
          <cell r="A4025">
            <v>89867</v>
          </cell>
          <cell r="B4025" t="str">
            <v>JOELHO 45 GRAUS, PVC, SOLDÁVEL, DN 25MM, INSTALADO EM DRENO DE AR-CONDICIONADO - FORNECIMENTO E INSTALAÇÃO. AF_12/2014</v>
          </cell>
          <cell r="C4025" t="str">
            <v>UN</v>
          </cell>
          <cell r="D4025">
            <v>6.19</v>
          </cell>
        </row>
        <row r="4026">
          <cell r="A4026">
            <v>89868</v>
          </cell>
          <cell r="B4026" t="str">
            <v>LUVA, PVC, SOLDÁVEL, DN 25MM, INSTALADO EM DRENO DE AR-CONDICIONADO - FORNECIMENTO E INSTALAÇÃO. AF_12/2014</v>
          </cell>
          <cell r="C4026" t="str">
            <v>UN</v>
          </cell>
          <cell r="D4026">
            <v>3.9</v>
          </cell>
        </row>
        <row r="4027">
          <cell r="A4027">
            <v>89869</v>
          </cell>
          <cell r="B4027" t="str">
            <v>TE, PVC, SOLDÁVEL, DN 25MM, INSTALADO EM DRENO DE AR-CONDICIONADO - FORNECIMENTO E INSTALAÇÃO. AF_12/2014</v>
          </cell>
          <cell r="C4027" t="str">
            <v>UN</v>
          </cell>
          <cell r="D4027">
            <v>8.31</v>
          </cell>
        </row>
        <row r="4028">
          <cell r="A4028">
            <v>89979</v>
          </cell>
          <cell r="B4028" t="str">
            <v>LUVA COM BUCHA DE LATÃO, PVC, SOLDÁVEL, DN 32MM X 1 , INSTALADO EM RAMAL OU SUB-RAMAL DE ÁGUA   FORNECIMENTO E INSTALAÇÃO. AF_12/2014</v>
          </cell>
          <cell r="C4028" t="str">
            <v>UN</v>
          </cell>
          <cell r="D4028">
            <v>31.54</v>
          </cell>
        </row>
        <row r="4029">
          <cell r="A4029">
            <v>89980</v>
          </cell>
          <cell r="B4029" t="str">
            <v>LUVA COM BUCHA DE LATÃO, PVC, SOLDÁVEL, DN 25MM X 3/4, INSTALADO EM PRUMADA DE ÁGUA - FORNECIMENTO E INSTALAÇÃO. AF_12/2014</v>
          </cell>
          <cell r="C4029" t="str">
            <v>UN</v>
          </cell>
          <cell r="D4029">
            <v>11.9</v>
          </cell>
        </row>
        <row r="4030">
          <cell r="A4030">
            <v>89981</v>
          </cell>
          <cell r="B4030" t="str">
            <v>LUVA SOLDÁVEL E COM BUCHA DE LATÃO, PVC, SOLDÁVEL, DN 32MM X 1 , INSTALADO EM PRUMADA DE ÁGUA   FORNECIMENTO E INSTALAÇÃO. AF_12/2014</v>
          </cell>
          <cell r="C4030" t="str">
            <v>UN</v>
          </cell>
          <cell r="D4030">
            <v>28.29</v>
          </cell>
        </row>
        <row r="4031">
          <cell r="A4031">
            <v>90373</v>
          </cell>
          <cell r="B4031" t="str">
            <v>JOELHO 90 GRAUS COM BUCHA DE LATÃO, PVC, SOLDÁVEL, DN 25MM, X 1/2 INSTALADO EM RAMAL OU SUB-RAMAL DE ÁGUA - FORNECIMENTO E INSTALAÇÃO. AF_12/2014</v>
          </cell>
          <cell r="C4031" t="str">
            <v>UN</v>
          </cell>
          <cell r="D4031">
            <v>16.09</v>
          </cell>
        </row>
        <row r="4032">
          <cell r="A4032">
            <v>90374</v>
          </cell>
          <cell r="B4032" t="str">
            <v>TÊ COM BUCHA DE LATÃO NA BOLSA CENTRAL, PVC, SOLDÁVEL, DN 25MM X 3/4, INSTALADO EM RAMAL OU SUB-RAMAL DE ÁGUA - FORNECIMENTO E INSTALAÇÃO. AF_03/2015</v>
          </cell>
          <cell r="C4032" t="str">
            <v>UN</v>
          </cell>
          <cell r="D4032">
            <v>25.49</v>
          </cell>
        </row>
        <row r="4033">
          <cell r="A4033">
            <v>90375</v>
          </cell>
          <cell r="B4033" t="str">
            <v>BUCHA DE REDUÇÃO, PVC, SOLDÁVEL, DN 40MM X 32MM, INSTALADO EM RAMAL OU SUB-RAMAL DE ÁGUA - FORNECIMENTO E INSTALAÇÃO. AF_03/2015</v>
          </cell>
          <cell r="C4033" t="str">
            <v>UN</v>
          </cell>
          <cell r="D4033">
            <v>9.4499999999999993</v>
          </cell>
        </row>
        <row r="4034">
          <cell r="A4034">
            <v>92287</v>
          </cell>
          <cell r="B4034" t="str">
            <v>COTOVELO EM COBRE, DN 22 MM, 90 GRAUS, SEM ANEL DE SOLDA, INSTALADO EM PRUMADA   FORNECIMENTO E INSTALAÇÃO. AF_12/2015</v>
          </cell>
          <cell r="C4034" t="str">
            <v>UN</v>
          </cell>
          <cell r="D4034">
            <v>19.77</v>
          </cell>
        </row>
        <row r="4035">
          <cell r="A4035">
            <v>92288</v>
          </cell>
          <cell r="B4035" t="str">
            <v>COTOVELO EM COBRE, DN 28 MM, 90 GRAUS, SEM ANEL DE SOLDA, INSTALADO EM PRUMADA  FORNECIMENTO E INSTALAÇÃO. AF_12/2015</v>
          </cell>
          <cell r="C4035" t="str">
            <v>UN</v>
          </cell>
          <cell r="D4035">
            <v>30.86</v>
          </cell>
        </row>
        <row r="4036">
          <cell r="A4036">
            <v>92289</v>
          </cell>
          <cell r="B4036" t="str">
            <v>COTOVELO EM COBRE, DN 35 MM, 90 GRAUS, SEM ANEL DE SOLDA, INSTALADO EM PRUMADA  FORNECIMENTO E INSTALAÇÃO. AF_12/2015</v>
          </cell>
          <cell r="C4036" t="str">
            <v>UN</v>
          </cell>
          <cell r="D4036">
            <v>54.82</v>
          </cell>
        </row>
        <row r="4037">
          <cell r="A4037">
            <v>92290</v>
          </cell>
          <cell r="B4037" t="str">
            <v>COTOVELO EM COBRE, DN 42 MM, 90 GRAUS, SEM ANEL DE SOLDA, INSTALADO EM PRUMADA  FORNECIMENTO E INSTALAÇÃO. AF_12/2015</v>
          </cell>
          <cell r="C4037" t="str">
            <v>UN</v>
          </cell>
          <cell r="D4037">
            <v>83.76</v>
          </cell>
        </row>
        <row r="4038">
          <cell r="A4038">
            <v>92291</v>
          </cell>
          <cell r="B4038" t="str">
            <v>COTOVELO EM COBRE, DN 54 MM, 90 GRAUS, SEM ANEL DE SOLDA, INSTALADO EM PRUMADA  FORNECIMENTO E INSTALAÇÃO. AF_12/2015</v>
          </cell>
          <cell r="C4038" t="str">
            <v>UN</v>
          </cell>
          <cell r="D4038">
            <v>128.78</v>
          </cell>
        </row>
        <row r="4039">
          <cell r="A4039">
            <v>92292</v>
          </cell>
          <cell r="B4039" t="str">
            <v>COTOVELO EM COBRE, DN 66 MM, 90 GRAUS, SEM ANEL DE SOLDA, INSTALADO EM PRUMADA  FORNECIMENTO E INSTALAÇÃO. AF_12/2015</v>
          </cell>
          <cell r="C4039" t="str">
            <v>UN</v>
          </cell>
          <cell r="D4039">
            <v>406</v>
          </cell>
        </row>
        <row r="4040">
          <cell r="A4040">
            <v>92293</v>
          </cell>
          <cell r="B4040" t="str">
            <v>LUVA EM COBRE, DN 22 MM, SEM ANEL DE SOLDA, INSTALADO EM PRUMADA  FORNECIMENTO E INSTALAÇÃO. AF_12/2015</v>
          </cell>
          <cell r="C4040" t="str">
            <v>UN</v>
          </cell>
          <cell r="D4040">
            <v>11.28</v>
          </cell>
        </row>
        <row r="4041">
          <cell r="A4041">
            <v>92294</v>
          </cell>
          <cell r="B4041" t="str">
            <v>LUVA EM COBRE, DN 28 MM, SEM ANEL DE SOLDA, INSTALADO EM PRUMADA  FORNECIMENTO E INSTALAÇÃO. AF_12/2015</v>
          </cell>
          <cell r="C4041" t="str">
            <v>UN</v>
          </cell>
          <cell r="D4041">
            <v>18.87</v>
          </cell>
        </row>
        <row r="4042">
          <cell r="A4042">
            <v>92295</v>
          </cell>
          <cell r="B4042" t="str">
            <v>LUVA EM COBRE, DN 35 MM, SEM ANEL DE SOLDA, INSTALADO EM PRUMADA  FORNECIMENTO E INSTALAÇÃO. AF_12/2015</v>
          </cell>
          <cell r="C4042" t="str">
            <v>UN</v>
          </cell>
          <cell r="D4042">
            <v>35.659999999999997</v>
          </cell>
        </row>
        <row r="4043">
          <cell r="A4043">
            <v>92296</v>
          </cell>
          <cell r="B4043" t="str">
            <v>LUVA EM COBRE, DN 42 MM, SEM ANEL DE SOLDA, INSTALADO EM PRUMADA  FORNECIMENTO E INSTALAÇÃO. AF_12/2015</v>
          </cell>
          <cell r="C4043" t="str">
            <v>UN</v>
          </cell>
          <cell r="D4043">
            <v>47.67</v>
          </cell>
        </row>
        <row r="4044">
          <cell r="A4044">
            <v>92297</v>
          </cell>
          <cell r="B4044" t="str">
            <v>LUVA EM COBRE, DN 54 MM, SEM ANEL DE SOLDA, INSTALADO EM PRUMADA  FORNECIMENTO E INSTALAÇÃO. AF_12/2015</v>
          </cell>
          <cell r="C4044" t="str">
            <v>UN</v>
          </cell>
          <cell r="D4044">
            <v>73.98</v>
          </cell>
        </row>
        <row r="4045">
          <cell r="A4045">
            <v>92298</v>
          </cell>
          <cell r="B4045" t="str">
            <v>LUVA EM COBRE, DN 66 MM, SEM ANEL DE SOLDA, INSTALADO EM PRUMADA  FORNECIMENTO E INSTALAÇÃO. AF_12/2015</v>
          </cell>
          <cell r="C4045" t="str">
            <v>UN</v>
          </cell>
          <cell r="D4045">
            <v>209.8</v>
          </cell>
        </row>
        <row r="4046">
          <cell r="A4046">
            <v>92299</v>
          </cell>
          <cell r="B4046" t="str">
            <v>TE EM COBRE, DN 22 MM, SEM ANEL DE SOLDA, INSTALADO EM PRUMADA  FORNECIMENTO E INSTALAÇÃO. AF_12/2015</v>
          </cell>
          <cell r="C4046" t="str">
            <v>UN</v>
          </cell>
          <cell r="D4046">
            <v>26.05</v>
          </cell>
        </row>
        <row r="4047">
          <cell r="A4047">
            <v>92300</v>
          </cell>
          <cell r="B4047" t="str">
            <v>TE EM COBRE, DN 28 MM, SEM ANEL DE SOLDA, INSTALADO EM PRUMADA  FORNECIMENTO E INSTALAÇÃO. AF_12/2015</v>
          </cell>
          <cell r="C4047" t="str">
            <v>UN</v>
          </cell>
          <cell r="D4047">
            <v>39.24</v>
          </cell>
        </row>
        <row r="4048">
          <cell r="A4048">
            <v>92301</v>
          </cell>
          <cell r="B4048" t="str">
            <v>TE EM COBRE, DN 35 MM, SEM ANEL DE SOLDA, INSTALADO EM PRUMADA  FORNECIMENTO E INSTALAÇÃO. AF_12/2015</v>
          </cell>
          <cell r="C4048" t="str">
            <v>UN</v>
          </cell>
          <cell r="D4048">
            <v>78.09</v>
          </cell>
        </row>
        <row r="4049">
          <cell r="A4049">
            <v>92302</v>
          </cell>
          <cell r="B4049" t="str">
            <v>TE EM COBRE, DN 42 MM, SEM ANEL DE SOLDA, INSTALADO EM PRUMADA  FORNECIMENTO E INSTALAÇÃO. AF_12/2015</v>
          </cell>
          <cell r="C4049" t="str">
            <v>UN</v>
          </cell>
          <cell r="D4049">
            <v>103.7</v>
          </cell>
        </row>
        <row r="4050">
          <cell r="A4050">
            <v>92303</v>
          </cell>
          <cell r="B4050" t="str">
            <v>TE EM COBRE, DN 54 MM, SEM ANEL DE SOLDA, INSTALADO EM PRUMADA  FORNECIMENTO E INSTALAÇÃO. AF_12/2015</v>
          </cell>
          <cell r="C4050" t="str">
            <v>UN</v>
          </cell>
          <cell r="D4050">
            <v>191.2</v>
          </cell>
        </row>
        <row r="4051">
          <cell r="A4051">
            <v>92304</v>
          </cell>
          <cell r="B4051" t="str">
            <v>TE EM COBRE, DN 66 MM, SEM ANEL DE SOLDA, INSTALADO EM PRUMADA  FORNECIMENTO E INSTALAÇÃO. AF_12/2015</v>
          </cell>
          <cell r="C4051" t="str">
            <v>UN</v>
          </cell>
          <cell r="D4051">
            <v>500.82</v>
          </cell>
        </row>
        <row r="4052">
          <cell r="A4052">
            <v>92311</v>
          </cell>
          <cell r="B4052" t="str">
            <v>COTOVELO EM COBRE, DN 15 MM, 90 GRAUS, SEM ANEL DE SOLDA, INSTALADO EM RAMAL DE DISTRIBUIÇÃO  FORNECIMENTO E INSTALAÇÃO. AF_12/2015</v>
          </cell>
          <cell r="C4052" t="str">
            <v>UN</v>
          </cell>
          <cell r="D4052">
            <v>13.35</v>
          </cell>
        </row>
        <row r="4053">
          <cell r="A4053">
            <v>92312</v>
          </cell>
          <cell r="B4053" t="str">
            <v>COTOVELO EM COBRE, DN 22 MM, 90 GRAUS, SEM ANEL DE SOLDA, INSTALADO EM RAMAL DE DISTRIBUIÇÃO  FORNECIMENTO E INSTALAÇÃO. AF_12/2015</v>
          </cell>
          <cell r="C4053" t="str">
            <v>UN</v>
          </cell>
          <cell r="D4053">
            <v>22.58</v>
          </cell>
        </row>
        <row r="4054">
          <cell r="A4054">
            <v>92313</v>
          </cell>
          <cell r="B4054" t="str">
            <v>COTOVELO EM COBRE, DN 28 MM, 90 GRAUS, SEM ANEL DE SOLDA, INSTALADO EM RAMAL DE DISTRIBUIÇÃO  FORNECIMENTO E INSTALAÇÃO. AF_12/2015</v>
          </cell>
          <cell r="C4054" t="str">
            <v>UN</v>
          </cell>
          <cell r="D4054">
            <v>33.65</v>
          </cell>
        </row>
        <row r="4055">
          <cell r="A4055">
            <v>92314</v>
          </cell>
          <cell r="B4055" t="str">
            <v>LUVA EM COBRE, DN 15 MM, SEM ANEL DE SOLDA, INSTALADO EM RAMAL DE DISTRIBUIÇÃO  FORNECIMENTO E INSTALAÇÃO. AF_12/2015</v>
          </cell>
          <cell r="C4055" t="str">
            <v>UN</v>
          </cell>
          <cell r="D4055">
            <v>8.64</v>
          </cell>
        </row>
        <row r="4056">
          <cell r="A4056">
            <v>92315</v>
          </cell>
          <cell r="B4056" t="str">
            <v>LUVA EM COBRE, DN 22 MM, SEM ANEL DE SOLDA, INSTALADO EM RAMAL DE DISTRIBUIÇÃO  FORNECIMENTO E INSTALAÇÃO. AF_12/2015</v>
          </cell>
          <cell r="C4056" t="str">
            <v>UN</v>
          </cell>
          <cell r="D4056">
            <v>13.18</v>
          </cell>
        </row>
        <row r="4057">
          <cell r="A4057">
            <v>92316</v>
          </cell>
          <cell r="B4057" t="str">
            <v>LUVA EM COBRE, DN 28 MM, SEM ANEL DE SOLDA, INSTALADO EM RAMAL DE DISTRIBUIÇÃO  FORNECIMENTO E INSTALAÇÃO. AF_12/2015</v>
          </cell>
          <cell r="C4057" t="str">
            <v>UN</v>
          </cell>
          <cell r="D4057">
            <v>20.77</v>
          </cell>
        </row>
        <row r="4058">
          <cell r="A4058">
            <v>92317</v>
          </cell>
          <cell r="B4058" t="str">
            <v>TE EM COBRE, DN 15 MM, SEM ANEL DE SOLDA, INSTALADO EM RAMAL DE DISTRIBUIÇÃO  FORNECIMENTO E INSTALAÇÃO. AF_12/2015</v>
          </cell>
          <cell r="C4058" t="str">
            <v>UN</v>
          </cell>
          <cell r="D4058">
            <v>18.18</v>
          </cell>
        </row>
        <row r="4059">
          <cell r="A4059">
            <v>92318</v>
          </cell>
          <cell r="B4059" t="str">
            <v>TE EM COBRE, DN 22 MM, SEM ANEL DE SOLDA, INSTALADO EM RAMAL DE DISTRIBUIÇÃO  FORNECIMENTO E INSTALAÇÃO. AF_12/2015</v>
          </cell>
          <cell r="C4059" t="str">
            <v>UN</v>
          </cell>
          <cell r="D4059">
            <v>29.81</v>
          </cell>
        </row>
        <row r="4060">
          <cell r="A4060">
            <v>92319</v>
          </cell>
          <cell r="B4060" t="str">
            <v>TE EM COBRE, DN 28 MM, SEM ANEL DE SOLDA, INSTALADO EM RAMAL DE DISTRIBUIÇÃO  FORNECIMENTO E INSTALAÇÃO. AF_12/2015</v>
          </cell>
          <cell r="C4060" t="str">
            <v>UN</v>
          </cell>
          <cell r="D4060">
            <v>43</v>
          </cell>
        </row>
        <row r="4061">
          <cell r="A4061">
            <v>92326</v>
          </cell>
          <cell r="B4061" t="str">
            <v>COTOVELO EM COBRE, DN 15 MM, 90 GRAUS, SEM ANEL DE SOLDA, INSTALADO EM RAMAL E SUB-RAMAL  FORNECIMENTO E INSTALAÇÃO. AF_12/2015</v>
          </cell>
          <cell r="C4061" t="str">
            <v>UN</v>
          </cell>
          <cell r="D4061">
            <v>14.44</v>
          </cell>
        </row>
        <row r="4062">
          <cell r="A4062">
            <v>92327</v>
          </cell>
          <cell r="B4062" t="str">
            <v>COTOVELO EM COBRE, DN 22 MM, 90 GRAUS, SEM ANEL DE SOLDA, INSTALADO EM RAMAL E SUB-RAMAL  FORNECIMENTO E INSTALAÇÃO. AF_12/2015</v>
          </cell>
          <cell r="C4062" t="str">
            <v>UN</v>
          </cell>
          <cell r="D4062">
            <v>25.18</v>
          </cell>
        </row>
        <row r="4063">
          <cell r="A4063">
            <v>92328</v>
          </cell>
          <cell r="B4063" t="str">
            <v>COTOVELO EM COBRE, DN 28 MM, 90 GRAUS, SEM ANEL DE SOLDA, INSTALADO EM RAMAL E SUB-RAMAL  FORNECIMENTO E INSTALAÇÃO. AF_12/2015</v>
          </cell>
          <cell r="C4063" t="str">
            <v>UN</v>
          </cell>
          <cell r="D4063">
            <v>38.270000000000003</v>
          </cell>
        </row>
        <row r="4064">
          <cell r="A4064">
            <v>92329</v>
          </cell>
          <cell r="B4064" t="str">
            <v>LUVA EM COBRE, DN 15 MM, SEM ANEL DE SOLDA, INSTALADO EM RAMAL E SUB-RAMAL  FORNECIMENTO E INSTALAÇÃO. AF_12/2015</v>
          </cell>
          <cell r="C4064" t="str">
            <v>UN</v>
          </cell>
          <cell r="D4064">
            <v>8.83</v>
          </cell>
        </row>
        <row r="4065">
          <cell r="A4065">
            <v>92330</v>
          </cell>
          <cell r="B4065" t="str">
            <v>LUVA EM COBRE, DN 22 MM, SEM ANEL DE SOLDA, INSTALADO EM RAMAL E SUB-RAMAL  FORNECIMENTO E INSTALAÇÃO. AF_12/2015</v>
          </cell>
          <cell r="C4065" t="str">
            <v>UN</v>
          </cell>
          <cell r="D4065">
            <v>14.89</v>
          </cell>
        </row>
        <row r="4066">
          <cell r="A4066">
            <v>92331</v>
          </cell>
          <cell r="B4066" t="str">
            <v>LUVA EM COBRE, DN 28 MM, SEM ANEL DE SOLDA, INSTALADO EM RAMAL E SUB-RAMAL  FORNECIMENTO E INSTALAÇÃO. AF_12/2015</v>
          </cell>
          <cell r="C4066" t="str">
            <v>UN</v>
          </cell>
          <cell r="D4066">
            <v>23.86</v>
          </cell>
        </row>
        <row r="4067">
          <cell r="A4067">
            <v>92332</v>
          </cell>
          <cell r="B4067" t="str">
            <v>TE EM COBRE, DN 15 MM, SEM ANEL DE SOLDA, INSTALADO EM RAMAL E SUB-RAMAL  FORNECIMENTO E INSTALAÇÃO. AF_12/2015</v>
          </cell>
          <cell r="C4067" t="str">
            <v>UN</v>
          </cell>
          <cell r="D4067">
            <v>18.45</v>
          </cell>
        </row>
        <row r="4068">
          <cell r="A4068">
            <v>92333</v>
          </cell>
          <cell r="B4068" t="str">
            <v>TE EM COBRE, DN 22 MM, SEM ANEL DE SOLDA, INSTALADO EM RAMAL E SUB-RAMAL  FORNECIMENTO E INSTALAÇÃO. AF_12/2015</v>
          </cell>
          <cell r="C4068" t="str">
            <v>UN</v>
          </cell>
          <cell r="D4068">
            <v>33.24</v>
          </cell>
        </row>
        <row r="4069">
          <cell r="A4069">
            <v>92334</v>
          </cell>
          <cell r="B4069" t="str">
            <v>TE EM COBRE, DN 28 MM, SEM ANEL DE SOLDA, INSTALADO EM RAMAL E SUB-RAMAL  FORNECIMENTO E INSTALAÇÃO. AF_12/2015</v>
          </cell>
          <cell r="C4069" t="str">
            <v>UN</v>
          </cell>
          <cell r="D4069">
            <v>49.14</v>
          </cell>
        </row>
        <row r="4070">
          <cell r="A4070">
            <v>92344</v>
          </cell>
          <cell r="B4070" t="str">
            <v>NIPLE, EM FERRO GALVANIZADO, DN 50 (2"), CONEXÃO ROSQUEADA, INSTALADO EM PRUMADAS - FORNECIMENTO E INSTALAÇÃO. AF_10/2020</v>
          </cell>
          <cell r="C4070" t="str">
            <v>UN</v>
          </cell>
          <cell r="D4070">
            <v>60.96</v>
          </cell>
        </row>
        <row r="4071">
          <cell r="A4071">
            <v>92345</v>
          </cell>
          <cell r="B4071" t="str">
            <v>LUVA, EM FERRO GALVANIZADO, DN 50 (2"), CONEXÃO ROSQUEADA, INSTALADO EM PRUMADAS - FORNECIMENTO E INSTALAÇÃO. AF_10/2020</v>
          </cell>
          <cell r="C4071" t="str">
            <v>UN</v>
          </cell>
          <cell r="D4071">
            <v>60.93</v>
          </cell>
        </row>
        <row r="4072">
          <cell r="A4072">
            <v>92346</v>
          </cell>
          <cell r="B4072" t="str">
            <v>NIPLE, EM FERRO GALVANIZADO, DN 65 (2 1/2"), CONEXÃO ROSQUEADA, INSTALADO EM PRUMADAS - FORNECIMENTO E INSTALAÇÃO. AF_10/2020</v>
          </cell>
          <cell r="C4072" t="str">
            <v>UN</v>
          </cell>
          <cell r="D4072">
            <v>80.319999999999993</v>
          </cell>
        </row>
        <row r="4073">
          <cell r="A4073">
            <v>92347</v>
          </cell>
          <cell r="B4073" t="str">
            <v>LUVA, EM FERRO GALVANIZADO, DN 65 (2 1/2"), CONEXÃO ROSQUEADA, INSTALADO EM PRUMADAS - FORNECIMENTO E INSTALAÇÃO. AF_10/2020</v>
          </cell>
          <cell r="C4073" t="str">
            <v>UN</v>
          </cell>
          <cell r="D4073">
            <v>89.52</v>
          </cell>
        </row>
        <row r="4074">
          <cell r="A4074">
            <v>92348</v>
          </cell>
          <cell r="B4074" t="str">
            <v>NIPLE, EM FERRO GALVANIZADO, DN 80 (3"), CONEXÃO ROSQUEADA, INSTALADO EM PRUMADAS - FORNECIMENTO E INSTALAÇÃO. AF_10/2020</v>
          </cell>
          <cell r="C4074" t="str">
            <v>UN</v>
          </cell>
          <cell r="D4074">
            <v>113.13</v>
          </cell>
        </row>
        <row r="4075">
          <cell r="A4075">
            <v>92349</v>
          </cell>
          <cell r="B4075" t="str">
            <v>LUVA, EM FERRO GALVANIZADO, DN 80 (3"), CONEXÃO ROSQUEADA, INSTALADO EM PRUMADAS - FORNECIMENTO E INSTALAÇÃO. AF_10/2020</v>
          </cell>
          <cell r="C4075" t="str">
            <v>UN</v>
          </cell>
          <cell r="D4075">
            <v>121.32</v>
          </cell>
        </row>
        <row r="4076">
          <cell r="A4076">
            <v>92350</v>
          </cell>
          <cell r="B4076" t="str">
            <v>JOELHO 45 GRAUS, EM FERRO GALVANIZADO, DN 50 (2"), CONEXÃO ROSQUEADA, INSTALADO EM PRUMADAS - FORNECIMENTO E INSTALAÇÃO. AF_10/2020</v>
          </cell>
          <cell r="C4076" t="str">
            <v>UN</v>
          </cell>
          <cell r="D4076">
            <v>90.69</v>
          </cell>
        </row>
        <row r="4077">
          <cell r="A4077">
            <v>92351</v>
          </cell>
          <cell r="B4077" t="str">
            <v>JOELHO 90 GRAUS, EM FERRO GALVANIZADO, DN 50 (2"), CONEXÃO ROSQUEADA, INSTALADO EM PRUMADAS - FORNECIMENTO E INSTALAÇÃO. AF_10/2020</v>
          </cell>
          <cell r="C4077" t="str">
            <v>UN</v>
          </cell>
          <cell r="D4077">
            <v>88.64</v>
          </cell>
        </row>
        <row r="4078">
          <cell r="A4078">
            <v>92352</v>
          </cell>
          <cell r="B4078" t="str">
            <v>JOELHO 45 GRAUS, EM FERRO GALVANIZADO, DN 65 (2 1/2"), CONEXÃO ROSQUEADA, INSTALADO EM PRUMADAS - FORNECIMENTO E INSTALAÇÃO. AF_10/2020</v>
          </cell>
          <cell r="C4078" t="str">
            <v>UN</v>
          </cell>
          <cell r="D4078">
            <v>138.21</v>
          </cell>
        </row>
        <row r="4079">
          <cell r="A4079">
            <v>92353</v>
          </cell>
          <cell r="B4079" t="str">
            <v>JOELHO 90 GRAUS, EM FERRO GALVANIZADO, DN 65 (2 1/2"), CONEXÃO ROSQUEADA, INSTALADO EM PRUMADAS - FORNECIMENTO E INSTALAÇÃO. AF_10/2020</v>
          </cell>
          <cell r="C4079" t="str">
            <v>UN</v>
          </cell>
          <cell r="D4079">
            <v>129.19999999999999</v>
          </cell>
        </row>
        <row r="4080">
          <cell r="A4080">
            <v>92354</v>
          </cell>
          <cell r="B4080" t="str">
            <v>JOELHO 45 GRAUS, EM FERRO GALVANIZADO, DN 80 (3"), CONEXÃO ROSQUEADA, INSTALADO EM PRUMADAS - FORNECIMENTO E INSTALAÇÃO. AF_10/2020</v>
          </cell>
          <cell r="C4080" t="str">
            <v>UN</v>
          </cell>
          <cell r="D4080">
            <v>183.86</v>
          </cell>
        </row>
        <row r="4081">
          <cell r="A4081">
            <v>92355</v>
          </cell>
          <cell r="B4081" t="str">
            <v>JOELHO 90 GRAUS, EM FERRO GALVANIZADO, DN 80 (3"), CONEXÃO ROSQUEADA, INSTALADO EM PRUMADAS - FORNECIMENTO E INSTALAÇÃO. AF_10/2020</v>
          </cell>
          <cell r="C4081" t="str">
            <v>UN</v>
          </cell>
          <cell r="D4081">
            <v>166.5</v>
          </cell>
        </row>
        <row r="4082">
          <cell r="A4082">
            <v>92356</v>
          </cell>
          <cell r="B4082" t="str">
            <v>TÊ, EM FERRO GALVANIZADO, DN 50 (2"), CONEXÃO ROSQUEADA, INSTALADO EM PRUMADAS - FORNECIMENTO E INSTALAÇÃO. AF_10/2020</v>
          </cell>
          <cell r="C4082" t="str">
            <v>UN</v>
          </cell>
          <cell r="D4082">
            <v>118.13</v>
          </cell>
        </row>
        <row r="4083">
          <cell r="A4083">
            <v>92357</v>
          </cell>
          <cell r="B4083" t="str">
            <v>TÊ, EM FERRO GALVANIZADO, DN 65 (2 1/2"), CONEXÃO ROSQUEADA, INSTALADO EM PRUMADAS - FORNECIMENTO E INSTALAÇÃO. AF_10/2020</v>
          </cell>
          <cell r="C4083" t="str">
            <v>UN</v>
          </cell>
          <cell r="D4083">
            <v>176.78</v>
          </cell>
        </row>
        <row r="4084">
          <cell r="A4084">
            <v>92358</v>
          </cell>
          <cell r="B4084" t="str">
            <v>TÊ, EM FERRO GALVANIZADO, DN 80 (3"), CONEXÃO ROSQUEADA, INSTALADO EM PRUMADAS - FORNECIMENTO E INSTALAÇÃO. AF_10/2020</v>
          </cell>
          <cell r="C4084" t="str">
            <v>UN</v>
          </cell>
          <cell r="D4084">
            <v>220.3</v>
          </cell>
        </row>
        <row r="4085">
          <cell r="A4085">
            <v>92369</v>
          </cell>
          <cell r="B4085" t="str">
            <v>NIPLE, EM FERRO GALVANIZADO, DN 25 (1"), CONEXÃO ROSQUEADA, INSTALADO EM REDE DE ALIMENTAÇÃO PARA HIDRANTE - FORNECIMENTO E INSTALAÇÃO. AF_10/2020</v>
          </cell>
          <cell r="C4085" t="str">
            <v>UN</v>
          </cell>
          <cell r="D4085">
            <v>32.619999999999997</v>
          </cell>
        </row>
        <row r="4086">
          <cell r="A4086">
            <v>92370</v>
          </cell>
          <cell r="B4086" t="str">
            <v>LUVA, EM FERRO GALVANIZADO, DN 25 (1"), CONEXÃO ROSQUEADA, INSTALADO EM REDE DE ALIMENTAÇÃO PARA HIDRANTE - FORNECIMENTO E INSTALAÇÃO. AF_10/2020</v>
          </cell>
          <cell r="C4086" t="str">
            <v>UN</v>
          </cell>
          <cell r="D4086">
            <v>34.270000000000003</v>
          </cell>
        </row>
        <row r="4087">
          <cell r="A4087">
            <v>92371</v>
          </cell>
          <cell r="B4087" t="str">
            <v>NIPLE, EM FERRO GALVANIZADO, DN 32 (1 1/4"), CONEXÃO ROSQUEADA, INSTALADO EM REDE DE ALIMENTAÇÃO PARA HIDRANTE - FORNECIMENTO E INSTALAÇÃO. AF_10/2020</v>
          </cell>
          <cell r="C4087" t="str">
            <v>UN</v>
          </cell>
          <cell r="D4087">
            <v>39.53</v>
          </cell>
        </row>
        <row r="4088">
          <cell r="A4088">
            <v>92372</v>
          </cell>
          <cell r="B4088" t="str">
            <v>LUVA, EM FERRO GALVANIZADO, DN 32 (1 1/4"), CONEXÃO ROSQUEADA, INSTALADO EM REDE DE ALIMENTAÇÃO PARA HIDRANTE - FORNECIMENTO E INSTALAÇÃO. AF_10/2020</v>
          </cell>
          <cell r="C4088" t="str">
            <v>UN</v>
          </cell>
          <cell r="D4088">
            <v>41.07</v>
          </cell>
        </row>
        <row r="4089">
          <cell r="A4089">
            <v>92373</v>
          </cell>
          <cell r="B4089" t="str">
            <v>NIPLE, EM FERRO GALVANIZADO, DN 40 (1 1/2"), CONEXÃO ROSQUEADA, INSTALADO EM REDE DE ALIMENTAÇÃO PARA HIDRANTE - FORNECIMENTO E INSTALAÇÃO. AF_10/2020</v>
          </cell>
          <cell r="C4089" t="str">
            <v>UN</v>
          </cell>
          <cell r="D4089">
            <v>46.79</v>
          </cell>
        </row>
        <row r="4090">
          <cell r="A4090">
            <v>92374</v>
          </cell>
          <cell r="B4090" t="str">
            <v>LUVA, EM FERRO GALVANIZADO, DN 40 (1 1/2"), CONEXÃO ROSQUEADA, INSTALADO EM REDE DE ALIMENTAÇÃO PARA HIDRANTE - FORNECIMENTO E INSTALAÇÃO. AF_10/2020</v>
          </cell>
          <cell r="C4090" t="str">
            <v>UN</v>
          </cell>
          <cell r="D4090">
            <v>47.09</v>
          </cell>
        </row>
        <row r="4091">
          <cell r="A4091">
            <v>92375</v>
          </cell>
          <cell r="B4091" t="str">
            <v>NIPLE, EM FERRO GALVANIZADO, DN 50 (2"), CONEXÃO ROSQUEADA, INSTALADO EM REDE DE ALIMENTAÇÃO PARA HIDRANTE - FORNECIMENTO E INSTALAÇÃO. AF_10/2020</v>
          </cell>
          <cell r="C4091" t="str">
            <v>UN</v>
          </cell>
          <cell r="D4091">
            <v>60.92</v>
          </cell>
        </row>
        <row r="4092">
          <cell r="A4092">
            <v>92376</v>
          </cell>
          <cell r="B4092" t="str">
            <v>LUVA, EM FERRO GALVANIZADO, DN 50 (2"), CONEXÃO ROSQUEADA, INSTALADO EM REDE DE ALIMENTAÇÃO PARA HIDRANTE - FORNECIMENTO E INSTALAÇÃO. AF_10/2020</v>
          </cell>
          <cell r="C4092" t="str">
            <v>UN</v>
          </cell>
          <cell r="D4092">
            <v>60.89</v>
          </cell>
        </row>
        <row r="4093">
          <cell r="A4093">
            <v>92377</v>
          </cell>
          <cell r="B4093" t="str">
            <v>NIPLE, EM FERRO GALVANIZADO, DN 65 (2 1/2"), CONEXÃO ROSQUEADA, INSTALADO EM REDE DE ALIMENTAÇÃO PARA HIDRANTE - FORNECIMENTO E INSTALAÇÃO. AF_10/2020</v>
          </cell>
          <cell r="C4093" t="str">
            <v>UN</v>
          </cell>
          <cell r="D4093">
            <v>81.849999999999994</v>
          </cell>
        </row>
        <row r="4094">
          <cell r="A4094">
            <v>92378</v>
          </cell>
          <cell r="B4094" t="str">
            <v>LUVA, EM FERRO GALVANIZADO, DN 65 (2 1/2"), CONEXÃO ROSQUEADA, INSTALADO EM REDE DE ALIMENTAÇÃO PARA HIDRANTE - FORNECIMENTO E INSTALAÇÃO. AF_10/2020</v>
          </cell>
          <cell r="C4094" t="str">
            <v>UN</v>
          </cell>
          <cell r="D4094">
            <v>91.05</v>
          </cell>
        </row>
        <row r="4095">
          <cell r="A4095">
            <v>92379</v>
          </cell>
          <cell r="B4095" t="str">
            <v>NIPLE, EM FERRO GALVANIZADO, DN 80 (3"), CONEXÃO ROSQUEADA, INSTALADO EM REDE DE ALIMENTAÇÃO PARA HIDRANTE - FORNECIMENTO E INSTALAÇÃO. AF_10/2020</v>
          </cell>
          <cell r="C4095" t="str">
            <v>UN</v>
          </cell>
          <cell r="D4095">
            <v>116.27</v>
          </cell>
        </row>
        <row r="4096">
          <cell r="A4096">
            <v>92380</v>
          </cell>
          <cell r="B4096" t="str">
            <v>LUVA, EM FERRO GALVANIZADO, DN 80 (3"), CONEXÃO ROSQUEADA, INSTALADO EM REDE DE ALIMENTAÇÃO PARA HIDRANTE - FORNECIMENTO E INSTALAÇÃO. AF_10/2020</v>
          </cell>
          <cell r="C4096" t="str">
            <v>UN</v>
          </cell>
          <cell r="D4096">
            <v>124.46</v>
          </cell>
        </row>
        <row r="4097">
          <cell r="A4097">
            <v>92381</v>
          </cell>
          <cell r="B4097" t="str">
            <v>JOELHO 45 GRAUS, EM FERRO GALVANIZADO, DN 25 (1"), CONEXÃO ROSQUEADA, INSTALADO EM REDE DE ALIMENTAÇÃO PARA HIDRANTE - FORNECIMENTO E INSTALAÇÃO. AF_10/2020</v>
          </cell>
          <cell r="C4097" t="str">
            <v>UN</v>
          </cell>
          <cell r="D4097">
            <v>49.43</v>
          </cell>
        </row>
        <row r="4098">
          <cell r="A4098">
            <v>92382</v>
          </cell>
          <cell r="B4098" t="str">
            <v>JOELHO 90 GRAUS, EM FERRO GALVANIZADO, DN 25 (1"), CONEXÃO ROSQUEADA, INSTALADO EM REDE DE ALIMENTAÇÃO PARA HIDRANTE - FORNECIMENTO E INSTALAÇÃO. AF_10/2020</v>
          </cell>
          <cell r="C4098" t="str">
            <v>UN</v>
          </cell>
          <cell r="D4098">
            <v>47.24</v>
          </cell>
        </row>
        <row r="4099">
          <cell r="A4099">
            <v>92383</v>
          </cell>
          <cell r="B4099" t="str">
            <v>JOELHO 45 GRAUS, EM FERRO GALVANIZADO, DN 32 (1 1/4"), CONEXÃO ROSQUEADA, INSTALADO EM REDE DE ALIMENTAÇÃO PARA HIDRANTE - FORNECIMENTO E INSTALAÇÃO. AF_10/2020</v>
          </cell>
          <cell r="C4099" t="str">
            <v>UN</v>
          </cell>
          <cell r="D4099">
            <v>62.49</v>
          </cell>
        </row>
        <row r="4100">
          <cell r="A4100">
            <v>92384</v>
          </cell>
          <cell r="B4100" t="str">
            <v>JOELHO 90 GRAUS, EM FERRO GALVANIZADO, DN 32 (1 1/4"), CONEXÃO ROSQUEADA, INSTALADO EM REDE DE ALIMENTAÇÃO PARA HIDRANTE - FORNECIMENTO E INSTALAÇÃO. AF_10/2020</v>
          </cell>
          <cell r="C4100" t="str">
            <v>UN</v>
          </cell>
          <cell r="D4100">
            <v>58.12</v>
          </cell>
        </row>
        <row r="4101">
          <cell r="A4101">
            <v>92385</v>
          </cell>
          <cell r="B4101" t="str">
            <v>JOELHO 45 GRAUS, EM FERRO GALVANIZADO, DN 40 (1 1/2"), CONEXÃO ROSQUEADA, INSTALADO EM REDE DE ALIMENTAÇÃO PARA HIDRANTE - FORNECIMENTO E INSTALAÇÃO. AF_10/2020</v>
          </cell>
          <cell r="C4101" t="str">
            <v>UN</v>
          </cell>
          <cell r="D4101">
            <v>71.72</v>
          </cell>
        </row>
        <row r="4102">
          <cell r="A4102">
            <v>92386</v>
          </cell>
          <cell r="B4102" t="str">
            <v>JOELHO 90 GRAUS, EM FERRO GALVANIZADO, DN 40 (1 1/2"), CONEXÃO ROSQUEADA, INSTALADO EM REDE DE ALIMENTAÇÃO PARA HIDRANTE - FORNECIMENTO E INSTALAÇÃO. AF_10/2020</v>
          </cell>
          <cell r="C4102" t="str">
            <v>UN</v>
          </cell>
          <cell r="D4102">
            <v>68.709999999999994</v>
          </cell>
        </row>
        <row r="4103">
          <cell r="A4103">
            <v>92387</v>
          </cell>
          <cell r="B4103" t="str">
            <v>JOELHO 45 GRAUS, EM FERRO GALVANIZADO, DN 50 (2"), CONEXÃO ROSQUEADA, INSTALADO EM REDE DE ALIMENTAÇÃO PARA HIDRANTE - FORNECIMENTO E INSTALAÇÃO. AF_10/2020</v>
          </cell>
          <cell r="C4103" t="str">
            <v>UN</v>
          </cell>
          <cell r="D4103">
            <v>90.61</v>
          </cell>
        </row>
        <row r="4104">
          <cell r="A4104">
            <v>92388</v>
          </cell>
          <cell r="B4104" t="str">
            <v>JOELHO 90 GRAUS, EM FERRO GALVANIZADO, DN 50 (2"), CONEXÃO ROSQUEADA, INSTALADO EM REDE DE ALIMENTAÇÃO PARA HIDRANTE - FORNECIMENTO E INSTALAÇÃO. AF_10/2020</v>
          </cell>
          <cell r="C4104" t="str">
            <v>UN</v>
          </cell>
          <cell r="D4104">
            <v>88.56</v>
          </cell>
        </row>
        <row r="4105">
          <cell r="A4105">
            <v>92389</v>
          </cell>
          <cell r="B4105" t="str">
            <v>JOELHO 45 GRAUS, EM FERRO GALVANIZADO, DN 65 (2 1/2"), CONEXÃO ROSQUEADA, INSTALADO EM REDE DE ALIMENTAÇÃO PARA HIDRANTE - FORNECIMENTO E INSTALAÇÃO. AF_10/2020</v>
          </cell>
          <cell r="C4105" t="str">
            <v>UN</v>
          </cell>
          <cell r="D4105">
            <v>140.54</v>
          </cell>
        </row>
        <row r="4106">
          <cell r="A4106">
            <v>92390</v>
          </cell>
          <cell r="B4106" t="str">
            <v>JOELHO 90 GRAUS, EM FERRO GALVANIZADO, DN 65 (2 1/2"), CONEXÃO ROSQUEADA, INSTALADO EM REDE DE ALIMENTAÇÃO PARA HIDRANTE - FORNECIMENTO E INSTALAÇÃO. AF_10/2020</v>
          </cell>
          <cell r="C4106" t="str">
            <v>UN</v>
          </cell>
          <cell r="D4106">
            <v>131.53</v>
          </cell>
        </row>
        <row r="4107">
          <cell r="A4107">
            <v>92635</v>
          </cell>
          <cell r="B4107" t="str">
            <v>JOELHO 45 GRAUS, EM FERRO GALVANIZADO, CONEXÃO ROSQUEADA, DN 80 (3"), INSTALADO EM REDE DE ALIMENTAÇÃO PARA HIDRANTE - FORNECIMENTO E INSTALAÇÃO. AF_10/2020</v>
          </cell>
          <cell r="C4107" t="str">
            <v>UN</v>
          </cell>
          <cell r="D4107">
            <v>188.57</v>
          </cell>
        </row>
        <row r="4108">
          <cell r="A4108">
            <v>92636</v>
          </cell>
          <cell r="B4108" t="str">
            <v>JOELHO 90 GRAUS, EM FERRO GALVANIZADO, CONEXÃO ROSQUEADA, DN 80 (3"), INSTALADO EM REDE DE ALIMENTAÇÃO PARA HIDRANTE - FORNECIMENTO E INSTALAÇÃO. AF_10/2020</v>
          </cell>
          <cell r="C4108" t="str">
            <v>UN</v>
          </cell>
          <cell r="D4108">
            <v>171.21</v>
          </cell>
        </row>
        <row r="4109">
          <cell r="A4109">
            <v>92637</v>
          </cell>
          <cell r="B4109" t="str">
            <v>TÊ, EM FERRO GALVANIZADO, CONEXÃO ROSQUEADA, DN 25 (1"), INSTALADO EM REDE DE ALIMENTAÇÃO PARA HIDRANTE - FORNECIMENTO E INSTALAÇÃO. AF_10/2020</v>
          </cell>
          <cell r="C4109" t="str">
            <v>UN</v>
          </cell>
          <cell r="D4109">
            <v>63.8</v>
          </cell>
        </row>
        <row r="4110">
          <cell r="A4110">
            <v>92638</v>
          </cell>
          <cell r="B4110" t="str">
            <v>TÊ, EM FERRO GALVANIZADO, CONEXÃO ROSQUEADA, DN 32 (1 1/4"), INSTALADO EM REDE DE ALIMENTAÇÃO PARA HIDRANTE - FORNECIMENTO E INSTALAÇÃO. AF_10/2020</v>
          </cell>
          <cell r="C4110" t="str">
            <v>UN</v>
          </cell>
          <cell r="D4110">
            <v>78.03</v>
          </cell>
        </row>
        <row r="4111">
          <cell r="A4111">
            <v>92639</v>
          </cell>
          <cell r="B4111" t="str">
            <v>TÊ, EM FERRO GALVANIZADO, CONEXÃO ROSQUEADA, DN 40 (1 1/2"), INSTALADO EM REDE DE ALIMENTAÇÃO PARA HIDRANTE - FORNECIMENTO E INSTALAÇÃO. AF_10/2020</v>
          </cell>
          <cell r="C4111" t="str">
            <v>UN</v>
          </cell>
          <cell r="D4111">
            <v>90.42</v>
          </cell>
        </row>
        <row r="4112">
          <cell r="A4112">
            <v>92640</v>
          </cell>
          <cell r="B4112" t="str">
            <v>TÊ, EM FERRO GALVANIZADO, CONEXÃO ROSQUEADA, DN 50 (2"), INSTALADO EM REDE DE ALIMENTAÇÃO PARA HIDRANTE - FORNECIMENTO E INSTALAÇÃO. AF_10/2020</v>
          </cell>
          <cell r="C4112" t="str">
            <v>UN</v>
          </cell>
          <cell r="D4112">
            <v>118</v>
          </cell>
        </row>
        <row r="4113">
          <cell r="A4113">
            <v>92642</v>
          </cell>
          <cell r="B4113" t="str">
            <v>TÊ, EM FERRO GALVANIZADO, CONEXÃO ROSQUEADA, DN 65 (2 1/2"), INSTALADO EM REDE DE ALIMENTAÇÃO PARA HIDRANTE - FORNECIMENTO E INSTALAÇÃO. AF_10/2020</v>
          </cell>
          <cell r="C4113" t="str">
            <v>UN</v>
          </cell>
          <cell r="D4113">
            <v>179.84</v>
          </cell>
        </row>
        <row r="4114">
          <cell r="A4114">
            <v>92644</v>
          </cell>
          <cell r="B4114" t="str">
            <v>TÊ, EM FERRO GALVANIZADO, CONEXÃO ROSQUEADA, DN 80 (3"), INSTALADO EM REDE DE ALIMENTAÇÃO PARA HIDRANTE - FORNECIMENTO E INSTALAÇÃO. AF_10/2020</v>
          </cell>
          <cell r="C4114" t="str">
            <v>UN</v>
          </cell>
          <cell r="D4114">
            <v>226.59</v>
          </cell>
        </row>
        <row r="4115">
          <cell r="A4115">
            <v>92657</v>
          </cell>
          <cell r="B4115" t="str">
            <v>NIPLE, EM FERRO GALVANIZADO, CONEXÃO ROSQUEADA, DN 25 (1"), INSTALADO EM REDE DE ALIMENTAÇÃO PARA SPRINKLER - FORNECIMENTO E INSTALAÇÃO. AF_10/2020</v>
          </cell>
          <cell r="C4115" t="str">
            <v>UN</v>
          </cell>
          <cell r="D4115">
            <v>24.12</v>
          </cell>
        </row>
        <row r="4116">
          <cell r="A4116">
            <v>92658</v>
          </cell>
          <cell r="B4116" t="str">
            <v>LUVA, EM FERRO GALVANIZADO, CONEXÃO ROSQUEADA, DN 25 (1"), INSTALADO EM REDE DE ALIMENTAÇÃO PARA SPRINKLER - FORNECIMENTO E INSTALAÇÃO. AF_10/2020</v>
          </cell>
          <cell r="C4116" t="str">
            <v>UN</v>
          </cell>
          <cell r="D4116">
            <v>25.77</v>
          </cell>
        </row>
        <row r="4117">
          <cell r="A4117">
            <v>92659</v>
          </cell>
          <cell r="B4117" t="str">
            <v>NIPLE, EM FERRO GALVANIZADO, CONEXÃO ROSQUEADA, DN 32 (1 1/4"), INSTALADO EM REDE DE ALIMENTAÇÃO PARA SPRINKLER - FORNECIMENTO E INSTALAÇÃO. AF_10/2020</v>
          </cell>
          <cell r="C4117" t="str">
            <v>UN</v>
          </cell>
          <cell r="D4117">
            <v>29.86</v>
          </cell>
        </row>
        <row r="4118">
          <cell r="A4118">
            <v>92660</v>
          </cell>
          <cell r="B4118" t="str">
            <v>LUVA, EM FERRO GALVANIZADO, CONEXÃO ROSQUEADA, DN 32 (1 1/4"), INSTALADO EM REDE DE ALIMENTAÇÃO PARA SPRINKLER - FORNECIMENTO E INSTALAÇÃO. AF_10/2020</v>
          </cell>
          <cell r="C4118" t="str">
            <v>UN</v>
          </cell>
          <cell r="D4118">
            <v>31.4</v>
          </cell>
        </row>
        <row r="4119">
          <cell r="A4119">
            <v>92661</v>
          </cell>
          <cell r="B4119" t="str">
            <v>NIPLE, EM FERRO GALVANIZADO, CONEXÃO ROSQUEADA, DN 40 (1 1/2"), INSTALADO EM REDE DE ALIMENTAÇÃO PARA SPRINKLER - FORNECIMENTO E INSTALAÇÃO. AF_10/2020</v>
          </cell>
          <cell r="C4119" t="str">
            <v>UN</v>
          </cell>
          <cell r="D4119">
            <v>35.770000000000003</v>
          </cell>
        </row>
        <row r="4120">
          <cell r="A4120">
            <v>92662</v>
          </cell>
          <cell r="B4120" t="str">
            <v>LUVA, EM FERRO GALVANIZADO, CONEXÃO ROSQUEADA, DN 40 (1 1/2"), INSTALADO EM REDE DE ALIMENTAÇÃO PARA SPRINKLER - FORNECIMENTO E INSTALAÇÃO. AF_10/2020</v>
          </cell>
          <cell r="C4120" t="str">
            <v>UN</v>
          </cell>
          <cell r="D4120">
            <v>36.07</v>
          </cell>
        </row>
        <row r="4121">
          <cell r="A4121">
            <v>92663</v>
          </cell>
          <cell r="B4121" t="str">
            <v>NIPLE, EM FERRO GALVANIZADO, CONEXÃO ROSQUEADA, DN 50 (2"), INSTALADO EM REDE DE ALIMENTAÇÃO PARA SPRINKLER - FORNECIMENTO E INSTALAÇÃO. AF_10/2020</v>
          </cell>
          <cell r="C4121" t="str">
            <v>UN</v>
          </cell>
          <cell r="D4121">
            <v>48.23</v>
          </cell>
        </row>
        <row r="4122">
          <cell r="A4122">
            <v>92664</v>
          </cell>
          <cell r="B4122" t="str">
            <v>LUVA, EM FERRO GALVANIZADO, CONEXÃO ROSQUEADA, DN 50 (2"), INSTALADO EM REDE DE ALIMENTAÇÃO PARA SPRINKLER - FORNECIMENTO E INSTALAÇÃO. AF_10/2020</v>
          </cell>
          <cell r="C4122" t="str">
            <v>UN</v>
          </cell>
          <cell r="D4122">
            <v>48.2</v>
          </cell>
        </row>
        <row r="4123">
          <cell r="A4123">
            <v>92665</v>
          </cell>
          <cell r="B4123" t="str">
            <v>NIPLE, EM FERRO GALVANIZADO, CONEXÃO ROSQUEADA, DN 65 (2 1/2"), INSTALADO EM REDE DE ALIMENTAÇÃO PARA SPRINKLER - FORNECIMENTO E INSTALAÇÃO. AF_10/2020</v>
          </cell>
          <cell r="C4123" t="str">
            <v>UN</v>
          </cell>
          <cell r="D4123">
            <v>66.650000000000006</v>
          </cell>
        </row>
        <row r="4124">
          <cell r="A4124">
            <v>92666</v>
          </cell>
          <cell r="B4124" t="str">
            <v>LUVA, EM FERRO GALVANIZADO, CONEXÃO ROSQUEADA, DN 65 (2 1/2"), INSTALADO EM REDE DE ALIMENTAÇÃO PARA SPRINKLER - FORNECIMENTO E INSTALAÇÃO. AF_10/2020</v>
          </cell>
          <cell r="C4124" t="str">
            <v>UN</v>
          </cell>
          <cell r="D4124">
            <v>75.849999999999994</v>
          </cell>
        </row>
        <row r="4125">
          <cell r="A4125">
            <v>92667</v>
          </cell>
          <cell r="B4125" t="str">
            <v>NIPLE, EM FERRO GALVANIZADO, CONEXÃO ROSQUEADA, DN 80 (3"), INSTALADO EM REDE DE ALIMENTAÇÃO PARA SPRINKLER - FORNECIMENTO E INSTALAÇÃO. AF_10/2020</v>
          </cell>
          <cell r="C4125" t="str">
            <v>UN</v>
          </cell>
          <cell r="D4125">
            <v>98.6</v>
          </cell>
        </row>
        <row r="4126">
          <cell r="A4126">
            <v>92668</v>
          </cell>
          <cell r="B4126" t="str">
            <v>LUVA, EM FERRO GALVANIZADO, CONEXÃO ROSQUEADA, DN 80 (3"), INSTALADO EM REDE DE ALIMENTAÇÃO PARA SPRINKLER - FORNECIMENTO E INSTALAÇÃO. AF_10/2020</v>
          </cell>
          <cell r="C4126" t="str">
            <v>UN</v>
          </cell>
          <cell r="D4126">
            <v>106.79</v>
          </cell>
        </row>
        <row r="4127">
          <cell r="A4127">
            <v>92669</v>
          </cell>
          <cell r="B4127" t="str">
            <v>JOELHO 45 GRAUS, EM FERRO GALVANIZADO, CONEXÃO ROSQUEADA, DN 25 (1"), INSTALADO EM REDE DE ALIMENTAÇÃO PARA SPRINKLER - FORNECIMENTO E INSTALAÇÃO. AF_10/2020</v>
          </cell>
          <cell r="C4127" t="str">
            <v>UN</v>
          </cell>
          <cell r="D4127">
            <v>36.65</v>
          </cell>
        </row>
        <row r="4128">
          <cell r="A4128">
            <v>92670</v>
          </cell>
          <cell r="B4128" t="str">
            <v>JOELHO 90 GRAUS, EM FERRO GALVANIZADO, CONEXÃO ROSQUEADA, DN 25 (1"), INSTALADO EM REDE DE ALIMENTAÇÃO PARA SPRINKLER - FORNECIMENTO E INSTALAÇÃO. AF_10/2020</v>
          </cell>
          <cell r="C4128" t="str">
            <v>UN</v>
          </cell>
          <cell r="D4128">
            <v>34.46</v>
          </cell>
        </row>
        <row r="4129">
          <cell r="A4129">
            <v>92671</v>
          </cell>
          <cell r="B4129" t="str">
            <v>JOELHO 45 GRAUS, EM FERRO GALVANIZADO, CONEXÃO ROSQUEADA, DN 32 (1 1/4"), INSTALADO EM REDE DE ALIMENTAÇÃO PARA SPRINKLER - FORNECIMENTO E INSTALAÇÃO. AF_10/2020</v>
          </cell>
          <cell r="C4129" t="str">
            <v>UN</v>
          </cell>
          <cell r="D4129">
            <v>48.01</v>
          </cell>
        </row>
        <row r="4130">
          <cell r="A4130">
            <v>92672</v>
          </cell>
          <cell r="B4130" t="str">
            <v>JOELHO 90 GRAUS, EM FERRO GALVANIZADO, CONEXÃO ROSQUEADA, DN 32 (1 1/4"), INSTALADO EM REDE DE ALIMENTAÇÃO PARA SPRINKLER - FORNECIMENTO E INSTALAÇÃO. AF_10/2020</v>
          </cell>
          <cell r="C4130" t="str">
            <v>UN</v>
          </cell>
          <cell r="D4130">
            <v>43.64</v>
          </cell>
        </row>
        <row r="4131">
          <cell r="A4131">
            <v>92673</v>
          </cell>
          <cell r="B4131" t="str">
            <v>JOELHO 45 GRAUS, EM FERRO GALVANIZADO, CONEXÃO ROSQUEADA, DN 40 (1 1/2"), INSTALADO EM REDE DE ALIMENTAÇÃO PARA SPRINKLER - FORNECIMENTO E INSTALAÇÃO. AF_10/2020</v>
          </cell>
          <cell r="C4131" t="str">
            <v>UN</v>
          </cell>
          <cell r="D4131">
            <v>55.21</v>
          </cell>
        </row>
        <row r="4132">
          <cell r="A4132">
            <v>92674</v>
          </cell>
          <cell r="B4132" t="str">
            <v>JOELHO 90 GRAUS, EM FERRO GALVANIZADO, CONEXÃO ROSQUEADA, DN 40 (1 1/2"), INSTALADO EM REDE DE ALIMENTAÇÃO PARA SPRINKLER - FORNECIMENTO E INSTALAÇÃO. AF_10/2020</v>
          </cell>
          <cell r="C4132" t="str">
            <v>UN</v>
          </cell>
          <cell r="D4132">
            <v>52.2</v>
          </cell>
        </row>
        <row r="4133">
          <cell r="A4133">
            <v>92675</v>
          </cell>
          <cell r="B4133" t="str">
            <v>JOELHO 45 GRAUS, EM FERRO GALVANIZADO, CONEXÃO ROSQUEADA, DN 50 (2"), INSTALADO EM REDE DE ALIMENTAÇÃO PARA SPRINKLER - FORNECIMENTO E INSTALAÇÃO. AF_10/2020</v>
          </cell>
          <cell r="C4133" t="str">
            <v>UN</v>
          </cell>
          <cell r="D4133">
            <v>71.63</v>
          </cell>
        </row>
        <row r="4134">
          <cell r="A4134">
            <v>92676</v>
          </cell>
          <cell r="B4134" t="str">
            <v>JOELHO 90 GRAUS, EM FERRO GALVANIZADO, CONEXÃO ROSQUEADA, DN 50 (2"), INSTALADO EM REDE DE ALIMENTAÇÃO PARA SPRINKLER - FORNECIMENTO E INSTALAÇÃO. AF_10/2020</v>
          </cell>
          <cell r="C4134" t="str">
            <v>UN</v>
          </cell>
          <cell r="D4134">
            <v>69.58</v>
          </cell>
        </row>
        <row r="4135">
          <cell r="A4135">
            <v>92677</v>
          </cell>
          <cell r="B4135" t="str">
            <v>JOELHO 45 GRAUS, EM FERRO GALVANIZADO, CONEXÃO ROSQUEADA, DN 65 (2 1/2"), INSTALADO EM REDE DE ALIMENTAÇÃO PARA SPRINKLER - FORNECIMENTO E INSTALAÇÃO. AF_10/2020</v>
          </cell>
          <cell r="C4135" t="str">
            <v>UN</v>
          </cell>
          <cell r="D4135">
            <v>117.79</v>
          </cell>
        </row>
        <row r="4136">
          <cell r="A4136">
            <v>92678</v>
          </cell>
          <cell r="B4136" t="str">
            <v>JOELHO 90 GRAUS, EM FERRO GALVANIZADO, CONEXÃO ROSQUEADA, DN 65 (2 1/2"), INSTALADO EM REDE DE ALIMENTAÇÃO PARA SPRINKLER - FORNECIMENTO E INSTALAÇÃO. AF_10/2020</v>
          </cell>
          <cell r="C4136" t="str">
            <v>UN</v>
          </cell>
          <cell r="D4136">
            <v>108.78</v>
          </cell>
        </row>
        <row r="4137">
          <cell r="A4137">
            <v>92679</v>
          </cell>
          <cell r="B4137" t="str">
            <v>JOELHO 45 GRAUS, EM FERRO GALVANIZADO, CONEXÃO ROSQUEADA, DN 80 (3"), INSTALADO EM REDE DE ALIMENTAÇÃO PARA SPRINKLER - FORNECIMENTO E INSTALAÇÃO. AF_10/2020</v>
          </cell>
          <cell r="C4137" t="str">
            <v>UN</v>
          </cell>
          <cell r="D4137">
            <v>162.09</v>
          </cell>
        </row>
        <row r="4138">
          <cell r="A4138">
            <v>92680</v>
          </cell>
          <cell r="B4138" t="str">
            <v>JOELHO 90 GRAUS, EM FERRO GALVANIZADO, CONEXÃO ROSQUEADA, DN 80 (3"), INSTALADO EM REDE DE ALIMENTAÇÃO PARA SPRINKLER - FORNECIMENTO E INSTALAÇÃO. AF_10/2020</v>
          </cell>
          <cell r="C4138" t="str">
            <v>UN</v>
          </cell>
          <cell r="D4138">
            <v>144.72999999999999</v>
          </cell>
        </row>
        <row r="4139">
          <cell r="A4139">
            <v>92681</v>
          </cell>
          <cell r="B4139" t="str">
            <v>TÊ, EM FERRO GALVANIZADO, CONEXÃO ROSQUEADA, DN 25 (1"), INSTALADO EM REDE DE ALIMENTAÇÃO PARA SPRINKLER - FORNECIMENTO E INSTALAÇÃO. AF_10/2020</v>
          </cell>
          <cell r="C4139" t="str">
            <v>UN</v>
          </cell>
          <cell r="D4139">
            <v>46.75</v>
          </cell>
        </row>
        <row r="4140">
          <cell r="A4140">
            <v>92682</v>
          </cell>
          <cell r="B4140" t="str">
            <v>TÊ, EM FERRO GALVANIZADO, CONEXÃO ROSQUEADA, DN 32 (1 1/4"), INSTALADO EM REDE DE ALIMENTAÇÃO PARA SPRINKLER - FORNECIMENTO E INSTALAÇÃO. AF_10/2020</v>
          </cell>
          <cell r="C4140" t="str">
            <v>UN</v>
          </cell>
          <cell r="D4140">
            <v>58.64</v>
          </cell>
        </row>
        <row r="4141">
          <cell r="A4141">
            <v>92683</v>
          </cell>
          <cell r="B4141" t="str">
            <v>TÊ, EM FERRO GALVANIZADO, CONEXÃO ROSQUEADA, DN 40 (1 1/2"), INSTALADO EM REDE DE ALIMENTAÇÃO PARA SPRINKLER - FORNECIMENTO E INSTALAÇÃO. AF_10/2020</v>
          </cell>
          <cell r="C4141" t="str">
            <v>UN</v>
          </cell>
          <cell r="D4141">
            <v>68.42</v>
          </cell>
        </row>
        <row r="4142">
          <cell r="A4142">
            <v>92684</v>
          </cell>
          <cell r="B4142" t="str">
            <v>TÊ, EM FERRO GALVANIZADO, CONEXÃO ROSQUEADA, DN 50 (2"), INSTALADO EM REDE DE ALIMENTAÇÃO PARA SPRINKLER - FORNECIMENTO E INSTALAÇÃO. AF_10/2020</v>
          </cell>
          <cell r="C4142" t="str">
            <v>UN</v>
          </cell>
          <cell r="D4142">
            <v>92.68</v>
          </cell>
        </row>
        <row r="4143">
          <cell r="A4143">
            <v>92685</v>
          </cell>
          <cell r="B4143" t="str">
            <v>TÊ, EM FERRO GALVANIZADO, CONEXÃO ROSQUEADA, DN 65 (2 1/2"), INSTALADO EM REDE DE ALIMENTAÇÃO PARA SPRINKLER - FORNECIMENTO E INSTALAÇÃO. AF_10/2020</v>
          </cell>
          <cell r="C4143" t="str">
            <v>UN</v>
          </cell>
          <cell r="D4143">
            <v>149.52000000000001</v>
          </cell>
        </row>
        <row r="4144">
          <cell r="A4144">
            <v>92686</v>
          </cell>
          <cell r="B4144" t="str">
            <v>TÊ, EM FERRO GALVANIZADO, CONEXÃO ROSQUEADA, DN 80 (3"), INSTALADO EM REDE DE ALIMENTAÇÃO PARA SPRINKLER - FORNECIMENTO E INSTALAÇÃO. AF_10/2020</v>
          </cell>
          <cell r="C4144" t="str">
            <v>UN</v>
          </cell>
          <cell r="D4144">
            <v>191.24</v>
          </cell>
        </row>
        <row r="4145">
          <cell r="A4145">
            <v>92692</v>
          </cell>
          <cell r="B4145" t="str">
            <v>NIPLE, EM FERRO GALVANIZADO, CONEXÃO ROSQUEADA, DN 15 (1/2"), INSTALADO EM RAMAIS E SUB-RAMAIS DE GÁS - FORNECIMENTO E INSTALAÇÃO. AF_10/2020</v>
          </cell>
          <cell r="C4145" t="str">
            <v>UN</v>
          </cell>
          <cell r="D4145">
            <v>12.99</v>
          </cell>
        </row>
        <row r="4146">
          <cell r="A4146">
            <v>92693</v>
          </cell>
          <cell r="B4146" t="str">
            <v>LUVA, EM FERRO GALVANIZADO, CONEXÃO ROSQUEADA, DN 15 (1/2"), INSTALADO EM RAMAIS E SUB-RAMAIS DE GÁS - FORNECIMENTO E INSTALAÇÃO. AF_10/2020</v>
          </cell>
          <cell r="C4146" t="str">
            <v>UN</v>
          </cell>
          <cell r="D4146">
            <v>13.35</v>
          </cell>
        </row>
        <row r="4147">
          <cell r="A4147">
            <v>92694</v>
          </cell>
          <cell r="B4147" t="str">
            <v>NIPLE, EM FERRO GALVANIZADO, CONEXÃO ROSQUEADA, DN 20 (3/4"), INSTALADO EM RAMAIS E SUB-RAMAIS DE GÁS - FORNECIMENTO E INSTALAÇÃO. AF_10/2020</v>
          </cell>
          <cell r="C4147" t="str">
            <v>UN</v>
          </cell>
          <cell r="D4147">
            <v>20.58</v>
          </cell>
        </row>
        <row r="4148">
          <cell r="A4148">
            <v>92695</v>
          </cell>
          <cell r="B4148" t="str">
            <v>LUVA, EM FERRO GALVANIZADO, CONEXÃO ROSQUEADA, DN 20 (3/4"), INSTALADO EM RAMAIS E SUB-RAMAIS DE GÁS - FORNECIMENTO E INSTALAÇÃO. AF_10/2020</v>
          </cell>
          <cell r="C4148" t="str">
            <v>UN</v>
          </cell>
          <cell r="D4148">
            <v>20.95</v>
          </cell>
        </row>
        <row r="4149">
          <cell r="A4149">
            <v>92696</v>
          </cell>
          <cell r="B4149" t="str">
            <v>NIPLE, EM FERRO GALVANIZADO, CONEXÃO ROSQUEADA, DN 25 (1"), INSTALADO EM RAMAIS E SUB-RAMAIS DE GÁS - FORNECIMENTO E INSTALAÇÃO. AF_10/2020</v>
          </cell>
          <cell r="C4149" t="str">
            <v>UN</v>
          </cell>
          <cell r="D4149">
            <v>32.270000000000003</v>
          </cell>
        </row>
        <row r="4150">
          <cell r="A4150">
            <v>92697</v>
          </cell>
          <cell r="B4150" t="str">
            <v>LUVA, EM FERRO GALVANIZADO, CONEXÃO ROSQUEADA, DN 25 (1"), INSTALADO EM RAMAIS E SUB-RAMAIS DE GÁS - FORNECIMENTO E INSTALAÇÃO. AF_10/2020</v>
          </cell>
          <cell r="C4150" t="str">
            <v>UN</v>
          </cell>
          <cell r="D4150">
            <v>33.92</v>
          </cell>
        </row>
        <row r="4151">
          <cell r="A4151">
            <v>92698</v>
          </cell>
          <cell r="B4151" t="str">
            <v>JOELHO 45 GRAUS, EM FERRO GALVANIZADO, CONEXÃO ROSQUEADA, DN 15 (1/2"), INSTALADO EM RAMAIS E SUB-RAMAIS DE GÁS - FORNECIMENTO E INSTALAÇÃO. AF_10/2020</v>
          </cell>
          <cell r="C4151" t="str">
            <v>UN</v>
          </cell>
          <cell r="D4151">
            <v>19.2</v>
          </cell>
        </row>
        <row r="4152">
          <cell r="A4152">
            <v>92699</v>
          </cell>
          <cell r="B4152" t="str">
            <v>JOELHO 90 GRAUS, EM FERRO GALVANIZADO, CONEXÃO ROSQUEADA, DN 15 (1/2"), INSTALADO EM RAMAIS E SUB-RAMAIS DE GÁS - FORNECIMENTO E INSTALAÇÃO. AF_10/2020</v>
          </cell>
          <cell r="C4152" t="str">
            <v>UN</v>
          </cell>
          <cell r="D4152">
            <v>18.010000000000002</v>
          </cell>
        </row>
        <row r="4153">
          <cell r="A4153">
            <v>92700</v>
          </cell>
          <cell r="B4153" t="str">
            <v>JOELHO 45 GRAUS, EM FERRO GALVANIZADO, CONEXÃO ROSQUEADA, DN 20 (3/4"), INSTALADO EM RAMAIS E SUB-RAMAIS DE GÁS - FORNECIMENTO E INSTALAÇÃO. AF_10/2020</v>
          </cell>
          <cell r="C4153" t="str">
            <v>UN</v>
          </cell>
          <cell r="D4153">
            <v>31.3</v>
          </cell>
        </row>
        <row r="4154">
          <cell r="A4154">
            <v>92701</v>
          </cell>
          <cell r="B4154" t="str">
            <v>JOELHO 90 GRAUS, EM FERRO GALVANIZADO, CONEXÃO ROSQUEADA, DN 20 (3/4"), INSTALADO EM RAMAIS E SUB-RAMAIS DE GÁS - FORNECIMENTO E INSTALAÇÃO. AF_10/2020</v>
          </cell>
          <cell r="C4154" t="str">
            <v>UN</v>
          </cell>
          <cell r="D4154">
            <v>29.52</v>
          </cell>
        </row>
        <row r="4155">
          <cell r="A4155">
            <v>92702</v>
          </cell>
          <cell r="B4155" t="str">
            <v>JOELHO 45 GRAUS, EM FERRO GALVANIZADO, CONEXÃO ROSQUEADA, DN 25 (1"), INSTALADO EM RAMAIS E SUB-RAMAIS DE GÁS - FORNECIMENTO E INSTALAÇÃO. AF_10/2020</v>
          </cell>
          <cell r="C4155" t="str">
            <v>UN</v>
          </cell>
          <cell r="D4155">
            <v>48.94</v>
          </cell>
        </row>
        <row r="4156">
          <cell r="A4156">
            <v>92703</v>
          </cell>
          <cell r="B4156" t="str">
            <v>JOELHO 90 GRAUS, EM FERRO GALVANIZADO, CONEXÃO ROSQUEADA, DN 25 (1"), INSTALADO EM RAMAIS E SUB-RAMAIS DE GÁS - FORNECIMENTO E INSTALAÇÃO. AF_10/2020</v>
          </cell>
          <cell r="C4156" t="str">
            <v>UN</v>
          </cell>
          <cell r="D4156">
            <v>46.75</v>
          </cell>
        </row>
        <row r="4157">
          <cell r="A4157">
            <v>92704</v>
          </cell>
          <cell r="B4157" t="str">
            <v>TÊ, EM FERRO GALVANIZADO, CONEXÃO ROSQUEADA, DN 15 (1/2"), INSTALADO EM RAMAIS E SUB-RAMAIS DE GÁS - FORNECIMENTO E INSTALAÇÃO. AF_10/2020</v>
          </cell>
          <cell r="C4157" t="str">
            <v>UN</v>
          </cell>
          <cell r="D4157">
            <v>24.23</v>
          </cell>
        </row>
        <row r="4158">
          <cell r="A4158">
            <v>92705</v>
          </cell>
          <cell r="B4158" t="str">
            <v>TÊ, EM FERRO GALVANIZADO, CONEXÃO ROSQUEADA, DN 20 (3/4"), INSTALADO EM RAMAIS E SUB-RAMAIS DE GÁS - FORNECIMENTO E INSTALAÇÃO. AF_10/2020</v>
          </cell>
          <cell r="C4158" t="str">
            <v>UN</v>
          </cell>
          <cell r="D4158">
            <v>38.99</v>
          </cell>
        </row>
        <row r="4159">
          <cell r="A4159">
            <v>92706</v>
          </cell>
          <cell r="B4159" t="str">
            <v>TÊ, EM FERRO GALVANIZADO, CONEXÃO ROSQUEADA, DN 25 (1"), INSTALADO EM RAMAIS E SUB-RAMAIS DE GÁS - FORNECIMENTO E INSTALAÇÃO. AF_10/2020</v>
          </cell>
          <cell r="C4159" t="str">
            <v>UN</v>
          </cell>
          <cell r="D4159">
            <v>63.13</v>
          </cell>
        </row>
        <row r="4160">
          <cell r="A4160">
            <v>92889</v>
          </cell>
          <cell r="B4160" t="str">
            <v>UNIÃO, EM FERRO GALVANIZADO, DN 50 (2"), CONEXÃO ROSQUEADA, INSTALADO EM PRUMADAS - FORNECIMENTO E INSTALAÇÃO. AF_10/2020</v>
          </cell>
          <cell r="C4160" t="str">
            <v>UN</v>
          </cell>
          <cell r="D4160">
            <v>120.69</v>
          </cell>
        </row>
        <row r="4161">
          <cell r="A4161">
            <v>92890</v>
          </cell>
          <cell r="B4161" t="str">
            <v>UNIÃO, EM FERRO GALVANIZADO, DN 65 (2 1/2"), CONEXÃO ROSQUEADA, INSTALADO EM PRUMADAS - FORNECIMENTO E INSTALAÇÃO. AF_10/2020</v>
          </cell>
          <cell r="C4161" t="str">
            <v>UN</v>
          </cell>
          <cell r="D4161">
            <v>183.04</v>
          </cell>
        </row>
        <row r="4162">
          <cell r="A4162">
            <v>92891</v>
          </cell>
          <cell r="B4162" t="str">
            <v>UNIÃO, EM FERRO GALVANIZADO, DN 80 (3"), CONEXÃO ROSQUEADA, INSTALADO EM PRUMADAS - FORNECIMENTO E INSTALAÇÃO. AF_10/2020</v>
          </cell>
          <cell r="C4162" t="str">
            <v>UN</v>
          </cell>
          <cell r="D4162">
            <v>268.54000000000002</v>
          </cell>
        </row>
        <row r="4163">
          <cell r="A4163">
            <v>92892</v>
          </cell>
          <cell r="B4163" t="str">
            <v>UNIÃO, EM FERRO GALVANIZADO, DN 25 (1"), CONEXÃO ROSQUEADA, INSTALADO EM REDE DE ALIMENTAÇÃO PARA HIDRANTE - FORNECIMENTO E INSTALAÇÃO. AF_10/2020</v>
          </cell>
          <cell r="C4163" t="str">
            <v>UN</v>
          </cell>
          <cell r="D4163">
            <v>52.05</v>
          </cell>
        </row>
        <row r="4164">
          <cell r="A4164">
            <v>92893</v>
          </cell>
          <cell r="B4164" t="str">
            <v>UNIÃO, EM FERRO GALVANIZADO, DN 32 (1 1/4"), CONEXÃO ROSQUEADA, INSTALADO EM REDE DE ALIMENTAÇÃO PARA HIDRANTE - FORNECIMENTO E INSTALAÇÃO. AF_10/2020</v>
          </cell>
          <cell r="C4164" t="str">
            <v>UN</v>
          </cell>
          <cell r="D4164">
            <v>74.12</v>
          </cell>
        </row>
        <row r="4165">
          <cell r="A4165">
            <v>92894</v>
          </cell>
          <cell r="B4165" t="str">
            <v>UNIÃO, EM FERRO GALVANIZADO, DN 40 (1 1/2"), CONEXÃO ROSQUEADA, INSTALADO EM REDE DE ALIMENTAÇÃO PARA HIDRANTE - FORNECIMENTO E INSTALAÇÃO. AF_10/2020</v>
          </cell>
          <cell r="C4165" t="str">
            <v>UN</v>
          </cell>
          <cell r="D4165">
            <v>88.57</v>
          </cell>
        </row>
        <row r="4166">
          <cell r="A4166">
            <v>92895</v>
          </cell>
          <cell r="B4166" t="str">
            <v>UNIÃO, EM FERRO GALVANIZADO, DN 50 (2"), CONEXÃO ROSQUEADA, INSTALADO EM REDE DE ALIMENTAÇÃO PARA HIDRANTE - FORNECIMENTO E INSTALAÇÃO. AF_10/2020</v>
          </cell>
          <cell r="C4166" t="str">
            <v>UN</v>
          </cell>
          <cell r="D4166">
            <v>120.65</v>
          </cell>
        </row>
        <row r="4167">
          <cell r="A4167">
            <v>92896</v>
          </cell>
          <cell r="B4167" t="str">
            <v>UNIÃO, EM FERRO GALVANIZADO, DN 65 (2 1/2"), CONEXÃO ROSQUEADA, INSTALADO EM REDE DE ALIMENTAÇÃO PARA HIDRANTE - FORNECIMENTO E INSTALAÇÃO. AF_10/2020</v>
          </cell>
          <cell r="C4167" t="str">
            <v>UN</v>
          </cell>
          <cell r="D4167">
            <v>184.57</v>
          </cell>
        </row>
        <row r="4168">
          <cell r="A4168">
            <v>92897</v>
          </cell>
          <cell r="B4168" t="str">
            <v>UNIÃO, EM FERRO GALVANIZADO, DN 80 (3"), CONEXÃO ROSQUEADA, INSTALADO EM REDE DE ALIMENTAÇÃO PARA HIDRANTE - FORNECIMENTO E INSTALAÇÃO. AF_10/2020</v>
          </cell>
          <cell r="C4168" t="str">
            <v>UN</v>
          </cell>
          <cell r="D4168">
            <v>271.68</v>
          </cell>
        </row>
        <row r="4169">
          <cell r="A4169">
            <v>92898</v>
          </cell>
          <cell r="B4169" t="str">
            <v>UNIÃO, EM FERRO GALVANIZADO, CONEXÃO ROSQUEADA, DN 25 (1"), INSTALADO EM REDE DE ALIMENTAÇÃO PARA SPRINKLER - FORNECIMENTO E INSTALAÇÃO. AF_10/2020</v>
          </cell>
          <cell r="C4169" t="str">
            <v>UN</v>
          </cell>
          <cell r="D4169">
            <v>43.55</v>
          </cell>
        </row>
        <row r="4170">
          <cell r="A4170">
            <v>92899</v>
          </cell>
          <cell r="B4170" t="str">
            <v>UNIÃO, EM FERRO GALVANIZADO, CONEXÃO ROSQUEADA, DN 32 (1 1/4"), INSTALADO EM REDE DE ALIMENTAÇÃO PARA SPRINKLER - FORNECIMENTO E INSTALAÇÃO. AF_10/2020</v>
          </cell>
          <cell r="C4170" t="str">
            <v>UN</v>
          </cell>
          <cell r="D4170">
            <v>64.45</v>
          </cell>
        </row>
        <row r="4171">
          <cell r="A4171">
            <v>92900</v>
          </cell>
          <cell r="B4171" t="str">
            <v>UNIÃO, EM FERRO GALVANIZADO, CONEXÃO ROSQUEADA, DN 40 (1 1/2"), INSTALADO EM REDE DE ALIMENTAÇÃO PARA SPRINKLER - FORNECIMENTO E INSTALAÇÃO. AF_10/2020</v>
          </cell>
          <cell r="C4171" t="str">
            <v>UN</v>
          </cell>
          <cell r="D4171">
            <v>77.55</v>
          </cell>
        </row>
        <row r="4172">
          <cell r="A4172">
            <v>92901</v>
          </cell>
          <cell r="B4172" t="str">
            <v>UNIÃO, EM FERRO GALVANIZADO, CONEXÃO ROSQUEADA, DN 50 (2"), INSTALADO EM REDE DE ALIMENTAÇÃO PARA SPRINKLER - FORNECIMENTO E INSTALAÇÃO. AF_10/2020</v>
          </cell>
          <cell r="C4172" t="str">
            <v>UN</v>
          </cell>
          <cell r="D4172">
            <v>107.96</v>
          </cell>
        </row>
        <row r="4173">
          <cell r="A4173">
            <v>92902</v>
          </cell>
          <cell r="B4173" t="str">
            <v>UNIÃO, EM FERRO GALVANIZADO, CONEXÃO ROSQUEADA, DN 65 (2 1/2"), INSTALADO EM REDE DE ALIMENTAÇÃO PARA SPRINKLER - FORNECIMENTO E INSTALAÇÃO. AF_10/2020</v>
          </cell>
          <cell r="C4173" t="str">
            <v>UN</v>
          </cell>
          <cell r="D4173">
            <v>169.37</v>
          </cell>
        </row>
        <row r="4174">
          <cell r="A4174">
            <v>92903</v>
          </cell>
          <cell r="B4174" t="str">
            <v>UNIÃO, EM FERRO GALVANIZADO, CONEXÃO ROSQUEADA, DN 80 (3"), INSTALADO EM REDE DE ALIMENTAÇÃO PARA SPRINKLER - FORNECIMENTO E INSTALAÇÃO. AF_10/2020</v>
          </cell>
          <cell r="C4174" t="str">
            <v>UN</v>
          </cell>
          <cell r="D4174">
            <v>254.01</v>
          </cell>
        </row>
        <row r="4175">
          <cell r="A4175">
            <v>92904</v>
          </cell>
          <cell r="B4175" t="str">
            <v>UNIÃO, EM FERRO GALVANIZADO, CONEXÃO ROSQUEADA, DN 15 (1/2"), INSTALADO EM RAMAIS E SUB-RAMAIS DE GÁS - FORNECIMENTO E INSTALAÇÃO. AF_10/2020</v>
          </cell>
          <cell r="C4175" t="str">
            <v>UN</v>
          </cell>
          <cell r="D4175">
            <v>29.68</v>
          </cell>
        </row>
        <row r="4176">
          <cell r="A4176">
            <v>92905</v>
          </cell>
          <cell r="B4176" t="str">
            <v>UNIÃO, EM FERRO GALVANIZADO, CONEXÃO ROSQUEADA, DN 20 (3/4"), INSTALADO EM RAMAIS E SUB-RAMAIS DE GÁS - FORNECIMENTO E INSTALAÇÃO. AF_10/2020</v>
          </cell>
          <cell r="C4176" t="str">
            <v>UN</v>
          </cell>
          <cell r="D4176">
            <v>42.37</v>
          </cell>
        </row>
        <row r="4177">
          <cell r="A4177">
            <v>92906</v>
          </cell>
          <cell r="B4177" t="str">
            <v>UNIÃO, EM FERRO GALVANIZADO, CONEXÃO ROSQUEADA, DN 25 (1"), INSTALADO EM RAMAIS E SUB-RAMAIS DE GÁS - FORNECIMENTO E INSTALAÇÃO. AF_10/2020</v>
          </cell>
          <cell r="C4177" t="str">
            <v>UN</v>
          </cell>
          <cell r="D4177">
            <v>51.7</v>
          </cell>
        </row>
        <row r="4178">
          <cell r="A4178">
            <v>92907</v>
          </cell>
          <cell r="B4178" t="str">
            <v>LUVA DE REDUÇÃO, EM FERRO GALVANIZADO, 2" X 1 1/2", CONEXÃO ROSQUEADA, INSTALADO EM PRUMADAS - FORNECIMENTO E INSTALAÇÃO. AF_10/2020</v>
          </cell>
          <cell r="C4178" t="str">
            <v>UN</v>
          </cell>
          <cell r="D4178">
            <v>64.41</v>
          </cell>
        </row>
        <row r="4179">
          <cell r="A4179">
            <v>92908</v>
          </cell>
          <cell r="B4179" t="str">
            <v>LUVA DE REDUÇÃO, EM FERRO GALVANIZADO, 2" X 1 1/4", CONEXÃO ROSQUEADA, INSTALADO EM PRUMADAS - FORNECIMENTO E INSTALAÇÃO. AF_10/2020</v>
          </cell>
          <cell r="C4179" t="str">
            <v>UN</v>
          </cell>
          <cell r="D4179">
            <v>64.41</v>
          </cell>
        </row>
        <row r="4180">
          <cell r="A4180">
            <v>92909</v>
          </cell>
          <cell r="B4180" t="str">
            <v>LUVA DE REDUÇÃO, EM FERRO GALVANIZADO, 2" X 1", CONEXÃO ROSQUEADA, INSTALADO EM PRUMADAS - FORNECIMENTO E INSTALAÇÃO. AF_10/2020</v>
          </cell>
          <cell r="C4180" t="str">
            <v>UN</v>
          </cell>
          <cell r="D4180">
            <v>64.41</v>
          </cell>
        </row>
        <row r="4181">
          <cell r="A4181">
            <v>92910</v>
          </cell>
          <cell r="B4181" t="str">
            <v>LUVA DE REDUÇÃO, EM FERRO GALVANIZADO, 2 1/2" X 1 1/2", CONEXÃO ROSQUEADA, INSTALADO EM PRUMADAS - FORNECIMENTO E INSTALAÇÃO. AF_10/2020</v>
          </cell>
          <cell r="C4181" t="str">
            <v>UN</v>
          </cell>
          <cell r="D4181">
            <v>93.41</v>
          </cell>
        </row>
        <row r="4182">
          <cell r="A4182">
            <v>92911</v>
          </cell>
          <cell r="B4182" t="str">
            <v>LUVA DE REDUÇÃO, EM FERRO GALVANIZADO, 2 1/2" X 2", CONEXÃO ROSQUEADA, INSTALADO EM PRUMADAS - FORNECIMENTO E INSTALAÇÃO. AF_10/2020</v>
          </cell>
          <cell r="C4182" t="str">
            <v>UN</v>
          </cell>
          <cell r="D4182">
            <v>93.41</v>
          </cell>
        </row>
        <row r="4183">
          <cell r="A4183">
            <v>92912</v>
          </cell>
          <cell r="B4183" t="str">
            <v>LUVA DE REDUÇÃO, EM FERRO GALVANIZADO, 3" X 1 1/2", CONEXÃO ROSQUEADA, INSTALADO EM PRUMADAS - FORNECIMENTO E INSTALAÇÃO. AF_10/2020</v>
          </cell>
          <cell r="C4183" t="str">
            <v>UN</v>
          </cell>
          <cell r="D4183">
            <v>125.48</v>
          </cell>
        </row>
        <row r="4184">
          <cell r="A4184">
            <v>92913</v>
          </cell>
          <cell r="B4184" t="str">
            <v>LUVA DE REDUÇÃO, EM FERRO GALVANIZADO, 3" X 2 1/2", CONEXÃO ROSQUEADA, INSTALADO EM PRUMADAS - FORNECIMENTO E INSTALAÇÃO. AF_10/2020</v>
          </cell>
          <cell r="C4184" t="str">
            <v>UN</v>
          </cell>
          <cell r="D4184">
            <v>128.1</v>
          </cell>
        </row>
        <row r="4185">
          <cell r="A4185">
            <v>92914</v>
          </cell>
          <cell r="B4185" t="str">
            <v>LUVA DE REDUÇÃO, EM FERRO GALVANIZADO, 3" X 2", CONEXÃO ROSQUEADA, INSTALADO EM PRUMADAS - FORNECIMENTO E INSTALAÇÃO. AF_10/2020</v>
          </cell>
          <cell r="C4185" t="str">
            <v>UN</v>
          </cell>
          <cell r="D4185">
            <v>128.1</v>
          </cell>
        </row>
        <row r="4186">
          <cell r="A4186">
            <v>92918</v>
          </cell>
          <cell r="B4186" t="str">
            <v>LUVA DE REDUÇÃO, EM FERRO GALVANIZADO, 1" X 1/2", CONEXÃO ROSQUEADA, INSTALADO EM REDE DE ALIMENTAÇÃO PARA HIDRANTE - FORNECIMENTO E INSTALAÇÃO. AF_10/2020</v>
          </cell>
          <cell r="C4186" t="str">
            <v>UN</v>
          </cell>
          <cell r="D4186">
            <v>34.130000000000003</v>
          </cell>
        </row>
        <row r="4187">
          <cell r="A4187">
            <v>92920</v>
          </cell>
          <cell r="B4187" t="str">
            <v>LUVA DE REDUÇÃO, EM FERRO GALVANIZADO, 1" X 3/4", CONEXÃO ROSQUEADA, INSTALADO EM REDE DE ALIMENTAÇÃO PARA HIDRANTE - FORNECIMENTO E INSTALAÇÃO. AF_10/2020</v>
          </cell>
          <cell r="C4187" t="str">
            <v>UN</v>
          </cell>
          <cell r="D4187">
            <v>34.369999999999997</v>
          </cell>
        </row>
        <row r="4188">
          <cell r="A4188">
            <v>92925</v>
          </cell>
          <cell r="B4188" t="str">
            <v>LUVA DE REDUÇÃO, EM FERRO GALVANIZADO, 1 1/4" X 1", CONEXÃO ROSQUEADA, INSTALADO EM REDE DE ALIMENTAÇÃO PARA HIDRANTE - FORNECIMENTO E INSTALAÇÃO. AF_10/2020</v>
          </cell>
          <cell r="C4188" t="str">
            <v>UN</v>
          </cell>
          <cell r="D4188">
            <v>42.3</v>
          </cell>
        </row>
        <row r="4189">
          <cell r="A4189">
            <v>92926</v>
          </cell>
          <cell r="B4189" t="str">
            <v>LUVA DE REDUÇÃO, EM FERRO GALVANIZADO, 1 1/4" X 1/2", CONEXÃO ROSQUEADA, INSTALADO EM REDE DE ALIMENTAÇÃO PARA HIDRANTE - FORNECIMENTO E INSTALAÇÃO. AF_10/2020</v>
          </cell>
          <cell r="C4189" t="str">
            <v>UN</v>
          </cell>
          <cell r="D4189">
            <v>42.29</v>
          </cell>
        </row>
        <row r="4190">
          <cell r="A4190">
            <v>92927</v>
          </cell>
          <cell r="B4190" t="str">
            <v>LUVA DE REDUÇÃO, EM FERRO GALVANIZADO, 1 1/4" X 3/4", CONEXÃO ROSQUEADA, INSTALADO EM REDE DE ALIMENTAÇÃO PARA HIDRANTE - FORNECIMENTO E INSTALAÇÃO. AF_10/2020</v>
          </cell>
          <cell r="C4190" t="str">
            <v>UN</v>
          </cell>
          <cell r="D4190">
            <v>42.29</v>
          </cell>
        </row>
        <row r="4191">
          <cell r="A4191">
            <v>92928</v>
          </cell>
          <cell r="B4191" t="str">
            <v>LUVA DE REDUÇÃO, EM FERRO GALVANIZADO, 1 1/2" X 1 1/4", CONEXÃO ROSQUEADA, INSTALADO EM REDE DE ALIMENTAÇÃO PARA HIDRANTE - FORNECIMENTO E INSTALAÇÃO. AF_10/2020</v>
          </cell>
          <cell r="C4191" t="str">
            <v>UN</v>
          </cell>
          <cell r="D4191">
            <v>48.36</v>
          </cell>
        </row>
        <row r="4192">
          <cell r="A4192">
            <v>92929</v>
          </cell>
          <cell r="B4192" t="str">
            <v>LUVA DE REDUÇÃO, EM FERRO GALVANIZADO, 1 1/2" X 1", CONEXÃO ROSQUEADA, INSTALADO EM REDE DE ALIMENTAÇÃO PARA HIDRANTE - FORNECIMENTO E INSTALAÇÃO. AF_10/2020</v>
          </cell>
          <cell r="C4192" t="str">
            <v>UN</v>
          </cell>
          <cell r="D4192">
            <v>48.36</v>
          </cell>
        </row>
        <row r="4193">
          <cell r="A4193">
            <v>92930</v>
          </cell>
          <cell r="B4193" t="str">
            <v>LUVA DE REDUÇÃO, EM FERRO GALVANIZADO, 1 1/2" X 3/4", CONEXÃO ROSQUEADA, INSTALADO EM REDE DE ALIMENTAÇÃO PARA HIDRANTE - FORNECIMENTO E INSTALAÇÃO. AF_10/2020</v>
          </cell>
          <cell r="C4193" t="str">
            <v>UN</v>
          </cell>
          <cell r="D4193">
            <v>48.36</v>
          </cell>
        </row>
        <row r="4194">
          <cell r="A4194">
            <v>92931</v>
          </cell>
          <cell r="B4194" t="str">
            <v>LUVA DE REDUÇÃO, EM FERRO GALVANIZADO, 2" X 1 1/2", CONEXÃO ROSQUEADA, INSTALADO EM REDE DE ALIMENTAÇÃO PARA HIDRANTE - FORNECIMENTO E INSTALAÇÃO. AF_10/2020</v>
          </cell>
          <cell r="C4194" t="str">
            <v>UN</v>
          </cell>
          <cell r="D4194">
            <v>64.37</v>
          </cell>
        </row>
        <row r="4195">
          <cell r="A4195">
            <v>92932</v>
          </cell>
          <cell r="B4195" t="str">
            <v>LUVA DE REDUÇÃO, EM FERRO GALVANIZADO, 2" X 1 1/4", CONEXÃO ROSQUEADA, INSTALADO EM REDE DE ALIMENTAÇÃO PARA HIDRANTE - FORNECIMENTO E INSTALAÇÃO. AF_10/2020</v>
          </cell>
          <cell r="C4195" t="str">
            <v>UN</v>
          </cell>
          <cell r="D4195">
            <v>64.37</v>
          </cell>
        </row>
        <row r="4196">
          <cell r="A4196">
            <v>92933</v>
          </cell>
          <cell r="B4196" t="str">
            <v>LUVA DE REDUÇÃO, EM FERRO GALVANIZADO, 2" X 1", CONEXÃO ROSQUEADA, INSTALADO EM REDE DE ALIMENTAÇÃO PARA HIDRANTE - FORNECIMENTO E INSTALAÇÃO. AF_10/2020</v>
          </cell>
          <cell r="C4196" t="str">
            <v>UN</v>
          </cell>
          <cell r="D4196">
            <v>64.37</v>
          </cell>
        </row>
        <row r="4197">
          <cell r="A4197">
            <v>92934</v>
          </cell>
          <cell r="B4197" t="str">
            <v>LUVA DE REDUÇÃO, EM FERRO GALVANIZADO, 2 1/2" X 1 1/2", CONEXÃO ROSQUEADA, INSTALADO EM REDE DE ALIMENTAÇÃO PARA HIDRANTE - FORNECIMENTO E INSTALAÇÃO. AF_10/2020</v>
          </cell>
          <cell r="C4197" t="str">
            <v>UN</v>
          </cell>
          <cell r="D4197">
            <v>94.94</v>
          </cell>
        </row>
        <row r="4198">
          <cell r="A4198">
            <v>92935</v>
          </cell>
          <cell r="B4198" t="str">
            <v>LUVA DE REDUÇÃO, EM FERRO GALVANIZADO, 2 1/2" X 2", CONEXÃO ROSQUEADA, INSTALADO EM REDE DE ALIMENTAÇÃO PARA HIDRANTE - FORNECIMENTO E INSTALAÇÃO. AF_10/2020</v>
          </cell>
          <cell r="C4198" t="str">
            <v>UN</v>
          </cell>
          <cell r="D4198">
            <v>94.94</v>
          </cell>
        </row>
        <row r="4199">
          <cell r="A4199">
            <v>92936</v>
          </cell>
          <cell r="B4199" t="str">
            <v>LUVA DE REDUÇÃO, EM FERRO GALVANIZADO, 3" X 2 1/2", CONEXÃO ROSQUEADA, INSTALADO EM REDE DE ALIMENTAÇÃO PARA HIDRANTE - FORNECIMENTO E INSTALAÇÃO. AF_10/2020</v>
          </cell>
          <cell r="C4199" t="str">
            <v>UN</v>
          </cell>
          <cell r="D4199">
            <v>131.24</v>
          </cell>
        </row>
        <row r="4200">
          <cell r="A4200">
            <v>92937</v>
          </cell>
          <cell r="B4200" t="str">
            <v>LUVA DE REDUÇÃO, EM FERRO GALVANIZADO, 3" X 2", CONEXÃO ROSQUEADA, INSTALADO EM REDE DE ALIMENTAÇÃO PARA HIDRANTE - FORNECIMENTO E INSTALAÇÃO. AF_10/2020</v>
          </cell>
          <cell r="C4200" t="str">
            <v>UN</v>
          </cell>
          <cell r="D4200">
            <v>131.24</v>
          </cell>
        </row>
        <row r="4201">
          <cell r="A4201">
            <v>92938</v>
          </cell>
          <cell r="B4201" t="str">
            <v>LUVA DE REDUÇÃO, EM FERRO GALVANIZADO, 1" X 1/2", CONEXÃO ROSQUEADA, INSTALADO EM REDE DE ALIMENTAÇÃO PARA SPRINKLER - FORNECIMENTO E INSTALAÇÃO. AF_10/2020</v>
          </cell>
          <cell r="C4201" t="str">
            <v>UN</v>
          </cell>
          <cell r="D4201">
            <v>25.63</v>
          </cell>
        </row>
        <row r="4202">
          <cell r="A4202">
            <v>92939</v>
          </cell>
          <cell r="B4202" t="str">
            <v>LUVA DE REDUÇÃO, EM FERRO GALVANIZADO, 1" X 3/4", CONEXÃO ROSQUEADA, INSTALADO EM REDE DE ALIMENTAÇÃO PARA SPRINKLER - FORNECIMENTO E INSTALAÇÃO. AF_10/2020</v>
          </cell>
          <cell r="C4202" t="str">
            <v>UN</v>
          </cell>
          <cell r="D4202">
            <v>25.87</v>
          </cell>
        </row>
        <row r="4203">
          <cell r="A4203">
            <v>92940</v>
          </cell>
          <cell r="B4203" t="str">
            <v>LUVA DE REDUÇÃO, EM FERRO GALVANIZADO, 1 1/4" X 1", CONEXÃO ROSQUEADA, INSTALADO EM REDE DE ALIMENTAÇÃO PARA SPRINKLER - FORNECIMENTO E INSTALAÇÃO. AF_10/2020</v>
          </cell>
          <cell r="C4203" t="str">
            <v>UN</v>
          </cell>
          <cell r="D4203">
            <v>32.630000000000003</v>
          </cell>
        </row>
        <row r="4204">
          <cell r="A4204">
            <v>92941</v>
          </cell>
          <cell r="B4204" t="str">
            <v>LUVA DE REDUÇÃO, EM FERRO GALVANIZADO, 1 1/4" X 1/2", CONEXÃO ROSQUEADA, INSTALADO EM REDE DE ALIMENTAÇÃO PARA SPRINKLER - FORNECIMENTO E INSTALAÇÃO. AF_10/2020</v>
          </cell>
          <cell r="C4204" t="str">
            <v>UN</v>
          </cell>
          <cell r="D4204">
            <v>32.619999999999997</v>
          </cell>
        </row>
        <row r="4205">
          <cell r="A4205">
            <v>92942</v>
          </cell>
          <cell r="B4205" t="str">
            <v>LUVA DE REDUÇÃO, EM FERRO GALVANIZADO, 1 1/4" X 3/4", CONEXÃO ROSQUEADA, INSTALADO EM REDE DE ALIMENTAÇÃO PARA SPRINKLER - FORNECIMENTO E INSTALAÇÃO. AF_10/2020</v>
          </cell>
          <cell r="C4205" t="str">
            <v>UN</v>
          </cell>
          <cell r="D4205">
            <v>32.619999999999997</v>
          </cell>
        </row>
        <row r="4206">
          <cell r="A4206">
            <v>92943</v>
          </cell>
          <cell r="B4206" t="str">
            <v>LUVA DE REDUÇÃO, EM FERRO GALVANIZADO, 1 1/2" X 1 1/4", CONEXÃO ROSQUEADA, INSTALADO EM REDE DE ALIMENTAÇÃO PARA SPRINKLER - FORNECIMENTO E INSTALAÇÃO. AF_10/2020</v>
          </cell>
          <cell r="C4206" t="str">
            <v>UN</v>
          </cell>
          <cell r="D4206">
            <v>37.340000000000003</v>
          </cell>
        </row>
        <row r="4207">
          <cell r="A4207">
            <v>92944</v>
          </cell>
          <cell r="B4207" t="str">
            <v>LUVA DE REDUÇÃO, EM FERRO GALVANIZADO, 1 1/2" X 1", CONEXÃO ROSQUEADA, INSTALADO EM REDE DE ALIMENTAÇÃO PARA SPRINKLER - FORNECIMENTO E INSTALAÇÃO. AF_10/2020</v>
          </cell>
          <cell r="C4207" t="str">
            <v>UN</v>
          </cell>
          <cell r="D4207">
            <v>37.340000000000003</v>
          </cell>
        </row>
        <row r="4208">
          <cell r="A4208">
            <v>92945</v>
          </cell>
          <cell r="B4208" t="str">
            <v>LUVA DE REDUÇÃO, EM FERRO GALVANIZADO, 1 1/2" X 3/4", CONEXÃO ROSQUEADA, INSTALADO EM REDE DE ALIMENTAÇÃO PARA SPRINKLER - FORNECIMENTO E INSTALAÇÃO. AF_10/2020</v>
          </cell>
          <cell r="C4208" t="str">
            <v>UN</v>
          </cell>
          <cell r="D4208">
            <v>37.340000000000003</v>
          </cell>
        </row>
        <row r="4209">
          <cell r="A4209">
            <v>92946</v>
          </cell>
          <cell r="B4209" t="str">
            <v>LUVA DE REDUÇÃO, EM FERRO GALVANIZADO, 2" X 1 1/2", CONEXÃO ROSQUEADA, INSTALADO EM REDE DE ALIMENTAÇÃO PARA SPRINKLER - FORNECIMENTO E INSTALAÇÃO. AF_10/2020</v>
          </cell>
          <cell r="C4209" t="str">
            <v>UN</v>
          </cell>
          <cell r="D4209">
            <v>51.68</v>
          </cell>
        </row>
        <row r="4210">
          <cell r="A4210">
            <v>92947</v>
          </cell>
          <cell r="B4210" t="str">
            <v>LUVA DE REDUÇÃO, EM FERRO GALVANIZADO, 2" X 1 1/4", CONEXÃO ROSQUEADA, INSTALADO EM REDE DE ALIMENTAÇÃO PARA SPRINKLER - FORNECIMENTO E INSTALAÇÃO. AF_10/2020</v>
          </cell>
          <cell r="C4210" t="str">
            <v>UN</v>
          </cell>
          <cell r="D4210">
            <v>51.68</v>
          </cell>
        </row>
        <row r="4211">
          <cell r="A4211">
            <v>92948</v>
          </cell>
          <cell r="B4211" t="str">
            <v>LUVA DE REDUÇÃO, EM FERRO GALVANIZADO, 2" X 1", CONEXÃO ROSQUEADA, INSTALADO EM REDE DE ALIMENTAÇÃO PARA SPRINKLER - FORNECIMENTO E INSTALAÇÃO. AF_10/2020</v>
          </cell>
          <cell r="C4211" t="str">
            <v>UN</v>
          </cell>
          <cell r="D4211">
            <v>51.68</v>
          </cell>
        </row>
        <row r="4212">
          <cell r="A4212">
            <v>92949</v>
          </cell>
          <cell r="B4212" t="str">
            <v>LUVA DE REDUÇÃO, EM FERRO GALVANIZADO, 2 1/2" X 1 1/2", CONEXÃO ROSQUEADA, INSTALADO EM REDE DE ALIMENTAÇÃO PARA SPRINKLER - FORNECIMENTO E INSTALAÇÃO. AF_10/2020</v>
          </cell>
          <cell r="C4212" t="str">
            <v>UN</v>
          </cell>
          <cell r="D4212">
            <v>79.739999999999995</v>
          </cell>
        </row>
        <row r="4213">
          <cell r="A4213">
            <v>92950</v>
          </cell>
          <cell r="B4213" t="str">
            <v>LUVA DE REDUÇÃO, EM FERRO GALVANIZADO, 2 1/2" X 2", CONEXÃO ROSQUEADA, INSTALADO EM REDE DE ALIMENTAÇÃO PARA SPRINKLER - FORNECIMENTO E INSTALAÇÃO. AF_10/2020</v>
          </cell>
          <cell r="C4213" t="str">
            <v>UN</v>
          </cell>
          <cell r="D4213">
            <v>79.739999999999995</v>
          </cell>
        </row>
        <row r="4214">
          <cell r="A4214">
            <v>92951</v>
          </cell>
          <cell r="B4214" t="str">
            <v>LUVA DE REDUÇÃO, EM FERRO GALVANIZADO, 3" X 2 1/2", CONEXÃO ROSQUEADA, INSTALADO EM REDE DE ALIMENTAÇÃO PARA SPRINKLER - FORNECIMENTO E INSTALAÇÃO. AF_10/2020</v>
          </cell>
          <cell r="C4214" t="str">
            <v>UN</v>
          </cell>
          <cell r="D4214">
            <v>113.57</v>
          </cell>
        </row>
        <row r="4215">
          <cell r="A4215">
            <v>92952</v>
          </cell>
          <cell r="B4215" t="str">
            <v>LUVA DE REDUÇÃO, EM FERRO GALVANIZADO, 3" X 2", CONEXÃO ROSQUEADA, INSTALADO EM REDE DE ALIMENTAÇÃO PARA SPRINKLER - FORNECIMENTO E INSTALAÇÃO. AF_10/2020</v>
          </cell>
          <cell r="C4215" t="str">
            <v>UN</v>
          </cell>
          <cell r="D4215">
            <v>113.57</v>
          </cell>
        </row>
        <row r="4216">
          <cell r="A4216">
            <v>92953</v>
          </cell>
          <cell r="B4216" t="str">
            <v>LUVA DE REDUÇÃO, EM FERRO GALVANIZADO, 3/4" X 1/2", CONEXÃO ROSQUEADA, INSTALADO EM RAMAIS E SUB-RAMAIS DE GÁS - FORNECIMENTO E INSTALAÇÃO. AF_10/2020</v>
          </cell>
          <cell r="C4216" t="str">
            <v>UN</v>
          </cell>
          <cell r="D4216">
            <v>22.15</v>
          </cell>
        </row>
        <row r="4217">
          <cell r="A4217">
            <v>93050</v>
          </cell>
          <cell r="B4217" t="str">
            <v>LUVA PASSANTE EM COBRE, DN 22 MM, SEM ANEL DE SOLDA, INSTALADO EM PRUMADA  FORNECIMENTO E INSTALAÇÃO. AF_01/2016</v>
          </cell>
          <cell r="C4217" t="str">
            <v>UN</v>
          </cell>
          <cell r="D4217">
            <v>12.8</v>
          </cell>
        </row>
        <row r="4218">
          <cell r="A4218">
            <v>93051</v>
          </cell>
          <cell r="B4218" t="str">
            <v>BUCHA DE REDUÇÃO EM COBRE, DN 22 MM X 15 MM, SEM ANEL DE SOLDA, BOLSA X BOLSA, INSTALADO EM PRUMADA  FORNECIMENTO E INSTALAÇÃO. AF_01/2016</v>
          </cell>
          <cell r="C4218" t="str">
            <v>UN</v>
          </cell>
          <cell r="D4218">
            <v>11.76</v>
          </cell>
        </row>
        <row r="4219">
          <cell r="A4219">
            <v>93052</v>
          </cell>
          <cell r="B4219" t="str">
            <v>JUNTA DE EXPANSÃO EM COBRE, DN 22 MM, PONTA X PONTA, INSTALADO EM PRUMADA  FORNECIMENTO E INSTALAÇÃO. AF_01/2016</v>
          </cell>
          <cell r="C4219" t="str">
            <v>UN</v>
          </cell>
          <cell r="D4219">
            <v>598.29999999999995</v>
          </cell>
        </row>
        <row r="4220">
          <cell r="A4220">
            <v>93054</v>
          </cell>
          <cell r="B4220" t="str">
            <v>CONECTOR EM BRONZE/LATÃO, DN 22 MM X 3/4", SEM ANEL DE SOLDA, BOLSA X ROSCA F, INSTALADO EM PRUMADA  FORNECIMENTO E INSTALAÇÃO. AF_01/2016</v>
          </cell>
          <cell r="C4220" t="str">
            <v>UN</v>
          </cell>
          <cell r="D4220">
            <v>25.01</v>
          </cell>
        </row>
        <row r="4221">
          <cell r="A4221">
            <v>93055</v>
          </cell>
          <cell r="B4221" t="str">
            <v>CURVA DE TRANSPOSIÇÃO EM BRONZE/LATÃO, DN 22 MM, SEM ANEL DE SOLDA, BOLSA X BOLSA, INSTALADO EM PRUMADA  FORNECIMENTO E INSTALAÇÃO. AF_01/2016</v>
          </cell>
          <cell r="C4221" t="str">
            <v>UN</v>
          </cell>
          <cell r="D4221">
            <v>51.58</v>
          </cell>
        </row>
        <row r="4222">
          <cell r="A4222">
            <v>93056</v>
          </cell>
          <cell r="B4222" t="str">
            <v>LUVA PASSANTE EM COBRE, DN 28 MM, SEM ANEL DE SOLDA, INSTALADO EM PRUMADA  FORNECIMENTO E INSTALAÇÃO. AF_01/2016</v>
          </cell>
          <cell r="C4222" t="str">
            <v>UN</v>
          </cell>
          <cell r="D4222">
            <v>18.87</v>
          </cell>
        </row>
        <row r="4223">
          <cell r="A4223">
            <v>93057</v>
          </cell>
          <cell r="B4223" t="str">
            <v>BUCHA DE REDUÇÃO EM COBRE, DN 28 MM X 22 MM, SEM ANEL DE SOLDA, PONTA X BOLSA, INSTALADO EM PRUMADA  FORNECIMENTO E INSTALAÇÃO. AF_01/2016</v>
          </cell>
          <cell r="C4223" t="str">
            <v>UN</v>
          </cell>
          <cell r="D4223">
            <v>16.39</v>
          </cell>
        </row>
        <row r="4224">
          <cell r="A4224">
            <v>93058</v>
          </cell>
          <cell r="B4224" t="str">
            <v>JUNTA DE EXPANSÃO EM COBRE, DN 28 MM, PONTA X PONTA, INSTALADO EM PRUMADA  FORNECIMENTO E INSTALAÇÃO. AF_01/2016</v>
          </cell>
          <cell r="C4224" t="str">
            <v>UN</v>
          </cell>
          <cell r="D4224">
            <v>657.87</v>
          </cell>
        </row>
        <row r="4225">
          <cell r="A4225">
            <v>93059</v>
          </cell>
          <cell r="B4225" t="str">
            <v>CONECTOR EM BRONZE/LATÃO, DN 28 MM X 1/2", SEM ANEL DE SOLDA, BOLSA X ROSCA F, INSTALADO EM PRUMADA  FORNECIMENTO E INSTALAÇÃO. AF_01/2016</v>
          </cell>
          <cell r="C4225" t="str">
            <v>UN</v>
          </cell>
          <cell r="D4225">
            <v>34.44</v>
          </cell>
        </row>
        <row r="4226">
          <cell r="A4226">
            <v>93060</v>
          </cell>
          <cell r="B4226" t="str">
            <v>CURVA DE TRANSPOSIÇÃO EM BRONZE/LATÃO, DN 28 MM, SEM ANEL DE SOLDA, BOLSA X BOLSA, INSTALADO EM PRUMADA  FORNECIMENTO E INSTALAÇÃO. AF_01/2016</v>
          </cell>
          <cell r="C4226" t="str">
            <v>UN</v>
          </cell>
          <cell r="D4226">
            <v>90.17</v>
          </cell>
        </row>
        <row r="4227">
          <cell r="A4227">
            <v>93061</v>
          </cell>
          <cell r="B4227" t="str">
            <v>LUVA PASSANTE EM COBRE, DN 35 MM, SEM ANEL DE SOLDA, INSTALADO EM PRUMADA  FORNECIMENTO E INSTALAÇÃO. AF_01/2016</v>
          </cell>
          <cell r="C4227" t="str">
            <v>UN</v>
          </cell>
          <cell r="D4227">
            <v>35.81</v>
          </cell>
        </row>
        <row r="4228">
          <cell r="A4228">
            <v>93062</v>
          </cell>
          <cell r="B4228" t="str">
            <v>BUCHA DE REDUÇÃO EM COBRE, DN 35 MM X 28 MM, SEM ANEL DE SOLDA, PONTA X BOLSA, INSTALADO EM PRUMADA  FORNECIMENTO E INSTALAÇÃO. AF_01/2016</v>
          </cell>
          <cell r="C4228" t="str">
            <v>UN</v>
          </cell>
          <cell r="D4228">
            <v>30.99</v>
          </cell>
        </row>
        <row r="4229">
          <cell r="A4229">
            <v>93063</v>
          </cell>
          <cell r="B4229" t="str">
            <v>JUNTA DE EXPANSÃO EM BRONZE/LATÃO, DN 35 MM, PONTA X PONTA, INSTALADO EM PRUMADA  FORNECIMENTO E INSTALAÇÃO. AF_01/2016</v>
          </cell>
          <cell r="C4229" t="str">
            <v>UN</v>
          </cell>
          <cell r="D4229">
            <v>753.51</v>
          </cell>
        </row>
        <row r="4230">
          <cell r="A4230">
            <v>93064</v>
          </cell>
          <cell r="B4230" t="str">
            <v>LUVA PASSANTE EM COBRE, DN 42 MM, SEM ANEL DE SOLDA, INSTALADO EM PRUMADA  FORNECIMENTO E INSTALAÇÃO. AF_01/2016</v>
          </cell>
          <cell r="C4230" t="str">
            <v>UN</v>
          </cell>
          <cell r="D4230">
            <v>55.57</v>
          </cell>
        </row>
        <row r="4231">
          <cell r="A4231">
            <v>93065</v>
          </cell>
          <cell r="B4231" t="str">
            <v>BUCHA DE REDUÇÃO EM COBRE, DN 42 MM X 35 MM, SEM ANEL DE SOLDA, PONTA X BOLSA, INSTALADO EM PRUMADA  FORNECIMENTO E INSTALAÇÃO. AF_01/2016</v>
          </cell>
          <cell r="C4231" t="str">
            <v>UN</v>
          </cell>
          <cell r="D4231">
            <v>52.01</v>
          </cell>
        </row>
        <row r="4232">
          <cell r="A4232">
            <v>93066</v>
          </cell>
          <cell r="B4232" t="str">
            <v>JUNTA DE EXPANSÃO EM BRONZE/LATÃO, DN 42 MM, PONTA X PONTA, INSTALADO EM PRUMADA  FORNECIMENTO E INSTALAÇÃO. AF_01/2016</v>
          </cell>
          <cell r="C4232" t="str">
            <v>UN</v>
          </cell>
          <cell r="D4232">
            <v>945.95</v>
          </cell>
        </row>
        <row r="4233">
          <cell r="A4233">
            <v>93067</v>
          </cell>
          <cell r="B4233" t="str">
            <v>LUVA PASSANTE EM COBRE, DN 54 MM, SEM ANEL DE SOLDA, INSTALADO EM PRUMADA  FORNECIMENTO E INSTALAÇÃO. AF_01/2016</v>
          </cell>
          <cell r="C4233" t="str">
            <v>UN</v>
          </cell>
          <cell r="D4233">
            <v>82.58</v>
          </cell>
        </row>
        <row r="4234">
          <cell r="A4234">
            <v>93068</v>
          </cell>
          <cell r="B4234" t="str">
            <v>BUCHA DE REDUÇÃO EM COBRE, DN 54 MM X 42 MM, SEM ANEL DE SOLDA, PONTA X BOLSA, INSTALADO EM PRUMADA  FORNECIMENTO E INSTALAÇÃO. AF_01/2016</v>
          </cell>
          <cell r="C4234" t="str">
            <v>UN</v>
          </cell>
          <cell r="D4234">
            <v>72.14</v>
          </cell>
        </row>
        <row r="4235">
          <cell r="A4235">
            <v>93069</v>
          </cell>
          <cell r="B4235" t="str">
            <v>JUNTA DE EXPANSÃO EM BRONZE/LATÃO, DN 54 MM, PONTA X PONTA, INSTALADO EM PRUMADA  FORNECIMENTO E INSTALAÇÃO. AF_01/2016</v>
          </cell>
          <cell r="C4235" t="str">
            <v>UN</v>
          </cell>
          <cell r="D4235">
            <v>1311.08</v>
          </cell>
        </row>
        <row r="4236">
          <cell r="A4236">
            <v>93070</v>
          </cell>
          <cell r="B4236" t="str">
            <v>LUVA PASSANTE EM COBRE, DN 66 MM, SEM ANEL DE SOLDA, INSTALADO EM PRUMADA  FORNECIMENTO E INSTALAÇÃO. AF_01/2016</v>
          </cell>
          <cell r="C4236" t="str">
            <v>UN</v>
          </cell>
          <cell r="D4236">
            <v>209.8</v>
          </cell>
        </row>
        <row r="4237">
          <cell r="A4237">
            <v>93071</v>
          </cell>
          <cell r="B4237" t="str">
            <v>BUCHA DE REDUÇÃO EM COBRE, DN 66 MM X 54 MM, SEM ANEL DE SOLDA, PONTA X BOLSA, INSTALADO EM PRUMADA  FORNECIMENTO E INSTALAÇÃO. AF_01/2016</v>
          </cell>
          <cell r="C4237" t="str">
            <v>UN</v>
          </cell>
          <cell r="D4237">
            <v>194.73</v>
          </cell>
        </row>
        <row r="4238">
          <cell r="A4238">
            <v>93072</v>
          </cell>
          <cell r="B4238" t="str">
            <v>JUNTA DE EXPANSÃO EM BRONZE/LATÃO, DN 66 MM, PONTA X PONTA, INSTALADO EM PRUMADA  FORNECIMENTO E INSTALAÇÃO. AF_01/2016</v>
          </cell>
          <cell r="C4238" t="str">
            <v>UN</v>
          </cell>
          <cell r="D4238">
            <v>1729.98</v>
          </cell>
        </row>
        <row r="4239">
          <cell r="A4239">
            <v>93073</v>
          </cell>
          <cell r="B4239" t="str">
            <v>TE DUPLA CURVA EM BRONZE/LATÃO, DN 3/4" X 22 MM X 3/4", SEM ANEL DE SOLDA, ROSCA F X BOLSA X ROSCA F, INSTALADO EM PRUMADA  FORNECIMENTO E INSTALAÇÃO. AF_01/2016</v>
          </cell>
          <cell r="C4239" t="str">
            <v>UN</v>
          </cell>
          <cell r="D4239">
            <v>94.23</v>
          </cell>
        </row>
        <row r="4240">
          <cell r="A4240">
            <v>93074</v>
          </cell>
          <cell r="B4240" t="str">
            <v>CURVA EM COBRE, DN 15 MM, 45 GRAUS, SEM ANEL DE SOLDA, BOLSA X BOLSA, INSTALADO EM RAMAL DE DISTRIBUIÇÃO  FORNECIMENTO E INSTALAÇÃO. AF_01/2016</v>
          </cell>
          <cell r="C4240" t="str">
            <v>UN</v>
          </cell>
          <cell r="D4240">
            <v>13.31</v>
          </cell>
        </row>
        <row r="4241">
          <cell r="A4241">
            <v>93075</v>
          </cell>
          <cell r="B4241" t="str">
            <v>COTOVELO EM BRONZE/LATÃO, DN 15 MM X 1/2", 90 GRAUS, SEM ANEL DE SOLDA, BOLSA X ROSCA F, INSTALADO EM RAMAL DE DISTRIBUIÇÃO  FORNECIMENTO E INSTALAÇÃO. AF_01/2016</v>
          </cell>
          <cell r="C4241" t="str">
            <v>UN</v>
          </cell>
          <cell r="D4241">
            <v>23.26</v>
          </cell>
        </row>
        <row r="4242">
          <cell r="A4242">
            <v>93076</v>
          </cell>
          <cell r="B4242" t="str">
            <v>CURVA EM COBRE, DN 22 MM, 45 GRAUS, SEM ANEL DE SOLDA, BOLSA X BOLSA, INSTALADO EM RAMAL DE DISTRIBUIÇÃO  FORNECIMENTO E INSTALAÇÃO. AF_01/2016</v>
          </cell>
          <cell r="C4242" t="str">
            <v>UN</v>
          </cell>
          <cell r="D4242">
            <v>22.25</v>
          </cell>
        </row>
        <row r="4243">
          <cell r="A4243">
            <v>93077</v>
          </cell>
          <cell r="B4243" t="str">
            <v>COTOVELO EM BRONZE/LATÃO, DN 22 MM X 1/2", 90 GRAUS, SEM ANEL DE SOLDA, BOLSA X ROSCA F, INSTALADO EM RAMAL DE DISTRIBUIÇÃO  FORNECIMENTO E INSTALAÇÃO. AF_01/2016</v>
          </cell>
          <cell r="C4243" t="str">
            <v>UN</v>
          </cell>
          <cell r="D4243">
            <v>33.409999999999997</v>
          </cell>
        </row>
        <row r="4244">
          <cell r="A4244">
            <v>93078</v>
          </cell>
          <cell r="B4244" t="str">
            <v>COTOVELO EM BRONZE/LATÃO, DN 22 MM X 3/4", 90 GRAUS, SEM ANEL DE SOLDA, BOLSA X ROSCA F, INSTALADO EM RAMAL DE DISTRIBUIÇÃO  FORNECIMENTO E INSTALAÇÃO. AF_01/2016</v>
          </cell>
          <cell r="C4244" t="str">
            <v>UN</v>
          </cell>
          <cell r="D4244">
            <v>36.35</v>
          </cell>
        </row>
        <row r="4245">
          <cell r="A4245">
            <v>93079</v>
          </cell>
          <cell r="B4245" t="str">
            <v>CURVA EM COBRE, DN 28 MM, 45 GRAUS, SEM ANEL DE SOLDA, BOLSA X BOLSA, INSTALADO EM RAMAL DE DISTRIBUIÇÃO  FORNECIMENTO E INSTALAÇÃO. AF_01/2016</v>
          </cell>
          <cell r="C4245" t="str">
            <v>UN</v>
          </cell>
          <cell r="D4245">
            <v>31.61</v>
          </cell>
        </row>
        <row r="4246">
          <cell r="A4246">
            <v>93080</v>
          </cell>
          <cell r="B4246" t="str">
            <v>LUVA PASSANTE EM COBRE, DN 15 MM, SEM ANEL DE SOLDA, INSTALADO EM RAMAL DE DISTRIBUIÇÃO  FORNECIMENTO E INSTALAÇÃO. AF_01/2016</v>
          </cell>
          <cell r="C4246" t="str">
            <v>UN</v>
          </cell>
          <cell r="D4246">
            <v>8.67</v>
          </cell>
        </row>
        <row r="4247">
          <cell r="A4247">
            <v>93081</v>
          </cell>
          <cell r="B4247" t="str">
            <v>CONECTOR EM BRONZE/LATÃO, DN 15 MM X 1/2", SEM ANEL DE SOLDA, BOLSA X ROSCA F, INSTALADO EM RAMAL DE DISTRIBUIÇÃO  FORNECIMENTO E INSTALAÇÃO. AF_01/2016</v>
          </cell>
          <cell r="C4247" t="str">
            <v>UN</v>
          </cell>
          <cell r="D4247">
            <v>21.29</v>
          </cell>
        </row>
        <row r="4248">
          <cell r="A4248">
            <v>93082</v>
          </cell>
          <cell r="B4248" t="str">
            <v>CURVA DE TRANSPOSIÇÃO EM BRONZE/LATÃO, DN 15 MM, SEM ANEL DE SOLDA, BOLSA X BOLSA, INSTALADO EM RAMAL DE DISTRIBUIÇÃO  FORNECIMENTO E INSTALAÇÃO. AF_01/2016</v>
          </cell>
          <cell r="C4248" t="str">
            <v>UN</v>
          </cell>
          <cell r="D4248">
            <v>26.32</v>
          </cell>
        </row>
        <row r="4249">
          <cell r="A4249">
            <v>93083</v>
          </cell>
          <cell r="B4249" t="str">
            <v>JUNTA DE EXPANSÃO EM COBRE, DN 15 MM, PONTA X PONTA, INSTALADO EM RAMAL DE DISTRIBUIÇÃO  FORNECIMENTO E INSTALAÇÃO. AF_01/2016</v>
          </cell>
          <cell r="C4249" t="str">
            <v>UN</v>
          </cell>
          <cell r="D4249">
            <v>516.88</v>
          </cell>
        </row>
        <row r="4250">
          <cell r="A4250">
            <v>93084</v>
          </cell>
          <cell r="B4250" t="str">
            <v>LUVA PASSANTE EM COBRE, DN 22 MM, SEM ANEL DE SOLDA, INSTALADO EM RAMAL DE DISTRIBUIÇÃO  FORNECIMENTO E INSTALAÇÃO. AF_01/2016</v>
          </cell>
          <cell r="C4250" t="str">
            <v>UN</v>
          </cell>
          <cell r="D4250">
            <v>14.7</v>
          </cell>
        </row>
        <row r="4251">
          <cell r="A4251">
            <v>93085</v>
          </cell>
          <cell r="B4251" t="str">
            <v>BUCHA DE REDUÇÃO EM COBRE, DN 22 MM X 15 MM, SEM ANEL DE SOLDA, PONTA X BOLSA, INSTALADO EM RAMAL DE DISTRIBUIÇÃO  FORNECIMENTO E INSTALAÇÃO. AF_01/2016</v>
          </cell>
          <cell r="C4251" t="str">
            <v>UN</v>
          </cell>
          <cell r="D4251">
            <v>13.66</v>
          </cell>
        </row>
        <row r="4252">
          <cell r="A4252">
            <v>93086</v>
          </cell>
          <cell r="B4252" t="str">
            <v>JUNTA DE EXPANSÃO EM COBRE, DN 22 MM, PONTA X PONTA, INSTALADO EM RAMAL DE DISTRIBUIÇÃO  FORNECIMENTO E INSTALAÇÃO. AF_01/2016</v>
          </cell>
          <cell r="C4252" t="str">
            <v>UN</v>
          </cell>
          <cell r="D4252">
            <v>600.20000000000005</v>
          </cell>
        </row>
        <row r="4253">
          <cell r="A4253">
            <v>93087</v>
          </cell>
          <cell r="B4253" t="str">
            <v>CONECTOR EM BRONZE/LATÃO, DN 22 MM X 1/2", SEM ANEL DE SOLDA, BOLSA X ROSCA F, INSTALADO EM RAMAL DE DISTRIBUIÇÃO  FORNECIMENTO E INSTALAÇÃO. AF_01/2016</v>
          </cell>
          <cell r="C4253" t="str">
            <v>UN</v>
          </cell>
          <cell r="D4253">
            <v>23.01</v>
          </cell>
        </row>
        <row r="4254">
          <cell r="A4254">
            <v>93088</v>
          </cell>
          <cell r="B4254" t="str">
            <v>CONECTOR EM BRONZE/LATÃO, DN 22 MM X 3/4", SEM ANEL DE SOLDA, BOLSA X ROSCA F, INSTALADO EM RAMAL DE DISTRIBUIÇÃO  FORNECIMENTO E INSTALAÇÃO. AF_01/2016</v>
          </cell>
          <cell r="C4254" t="str">
            <v>UN</v>
          </cell>
          <cell r="D4254">
            <v>27.07</v>
          </cell>
        </row>
        <row r="4255">
          <cell r="A4255">
            <v>93089</v>
          </cell>
          <cell r="B4255" t="str">
            <v>CURVA DE TRANSPOSIÇÃO EM BRONZE/LATÃO, DN 22 MM, SEM ANEL DE SOLDA, BOLSA X BOLSA, INSTALADO EM RAMAL DE DISTRIBUIÇÃO  FORNECIMENTO E INSTALAÇÃO. AF_01/2016</v>
          </cell>
          <cell r="C4255" t="str">
            <v>UN</v>
          </cell>
          <cell r="D4255">
            <v>53.48</v>
          </cell>
        </row>
        <row r="4256">
          <cell r="A4256">
            <v>93090</v>
          </cell>
          <cell r="B4256" t="str">
            <v>LUVA PASSANTE EM COBRE, DN 28 MM, SEM ANEL DE SOLDA, INSTALADO EM RAMAL DE DISTRIBUIÇÃO  FORNECIMENTO E INSTALAÇÃO. AF_01/2016</v>
          </cell>
          <cell r="C4256" t="str">
            <v>UN</v>
          </cell>
          <cell r="D4256">
            <v>20.77</v>
          </cell>
        </row>
        <row r="4257">
          <cell r="A4257">
            <v>93091</v>
          </cell>
          <cell r="B4257" t="str">
            <v>BUCHA DE REDUÇÃO EM COBRE, DN 28 MM X 22 MM, SEM ANEL DE SOLDA, INSTALADO EM RAMAL DE DISTRIBUIÇÃO  FORNECIMENTO E INSTALAÇÃO. AF_01/2016</v>
          </cell>
          <cell r="C4257" t="str">
            <v>UN</v>
          </cell>
          <cell r="D4257">
            <v>18.29</v>
          </cell>
        </row>
        <row r="4258">
          <cell r="A4258">
            <v>93092</v>
          </cell>
          <cell r="B4258" t="str">
            <v>JUNTA DE EXPANSÃO EM COBRE, DN 28 MM, PONTA X PONTA, INSTALADO EM RAMAL DE DISTRIBUIÇÃO  FORNECIMENTO E INSTALAÇÃO. AF_01/2016</v>
          </cell>
          <cell r="C4258" t="str">
            <v>UN</v>
          </cell>
          <cell r="D4258">
            <v>659.77</v>
          </cell>
        </row>
        <row r="4259">
          <cell r="A4259">
            <v>93093</v>
          </cell>
          <cell r="B4259" t="str">
            <v>CONECTOR EM BRONZE/LATÃO, DN 28 MM X 1/2", SEM ANEL DE SOLDA, BOLSA X ROSCA F, INSTALADO EM RAMAL DE DISTRIBUIÇÃO  FORNECIMENTO E INSTALAÇÃO. AF_01/2016</v>
          </cell>
          <cell r="C4259" t="str">
            <v>UN</v>
          </cell>
          <cell r="D4259">
            <v>36.340000000000003</v>
          </cell>
        </row>
        <row r="4260">
          <cell r="A4260">
            <v>93094</v>
          </cell>
          <cell r="B4260" t="str">
            <v>CURVA DE TRANSPOSIÇÃO EM BRONZE/LATÃO, DN 28 MM, SEM ANEL DE SOLDA, BOLSA X BOLSA, INSTALADO EM RAMAL DE DISTRIBUIÇÃO  FORNECIMENTO E INSTALAÇÃO. AF_01/2016</v>
          </cell>
          <cell r="C4260" t="str">
            <v>UN</v>
          </cell>
          <cell r="D4260">
            <v>92.07</v>
          </cell>
        </row>
        <row r="4261">
          <cell r="A4261">
            <v>93095</v>
          </cell>
          <cell r="B4261" t="str">
            <v>TE DUPLA CURVA EM BRONZE/LATÃO, DN 1/2" X 15 MM X 1/2", SEM ANEL DE SOLDA, ROSCA F X BOLSA X ROSCA F, INSTALADO EM RAMAL DE DISTRIBUIÇÃO  FORNECIMENTO E INSTALAÇÃO. AF_01/2016</v>
          </cell>
          <cell r="C4261" t="str">
            <v>UN</v>
          </cell>
          <cell r="D4261">
            <v>68.36</v>
          </cell>
        </row>
        <row r="4262">
          <cell r="A4262">
            <v>93096</v>
          </cell>
          <cell r="B4262" t="str">
            <v>TE DUPLA CURVA EM BRONZE/LATÃO, DN 3/4" X 22 MM X 3/4", SEM ANEL DE SOLDA, ROSCA F X BOLSA X ROSCA F, INSTALADO EM RAMAL DE DISTRIBUIÇÃO  FORNECIMENTO E INSTALAÇÃO. AF_01/2016</v>
          </cell>
          <cell r="C4262" t="str">
            <v>UN</v>
          </cell>
          <cell r="D4262">
            <v>97.99</v>
          </cell>
        </row>
        <row r="4263">
          <cell r="A4263">
            <v>93097</v>
          </cell>
          <cell r="B4263" t="str">
            <v>CURVA EM COBRE, DN 15 MM, 45 GRAUS, SEM ANEL DE SOLDA, BOLSA X BOLSA, INSTALADO EM RAMAL E SUB-RAMAL  FORNECIMENTO E INSTALAÇÃO. AF_01/2016</v>
          </cell>
          <cell r="C4263" t="str">
            <v>UN</v>
          </cell>
          <cell r="D4263">
            <v>13.52</v>
          </cell>
        </row>
        <row r="4264">
          <cell r="A4264">
            <v>93098</v>
          </cell>
          <cell r="B4264" t="str">
            <v>COTOVELO EM BRONZE/LATÃO, DN 15 MM X 1/2", 90 GRAUS, SEM ANEL DE SOLDA, BOLSA X ROSCA F, INSTALADO EM RAMAL E SUB-RAMAL  FORNECIMENTO E INSTALAÇÃO. AF_01/2016</v>
          </cell>
          <cell r="C4264" t="str">
            <v>UN</v>
          </cell>
          <cell r="D4264">
            <v>23.47</v>
          </cell>
        </row>
        <row r="4265">
          <cell r="A4265">
            <v>93099</v>
          </cell>
          <cell r="B4265" t="str">
            <v>CURVA EM COBRE, DN 22 MM, 45 GRAUS, SEM ANEL DE SOLDA, BOLSA X BOLSA, INSTALADO EM RAMAL E SUB-RAMAL  FORNECIMENTO E INSTALAÇÃO. AF_01/2016</v>
          </cell>
          <cell r="C4265" t="str">
            <v>UN</v>
          </cell>
          <cell r="D4265">
            <v>24.85</v>
          </cell>
        </row>
        <row r="4266">
          <cell r="A4266">
            <v>93100</v>
          </cell>
          <cell r="B4266" t="str">
            <v>COTOVELO EM BRONZE/LATÃO, DN 22 MM X 1/2", 90 GRAUS, SEM ANEL DE SOLDA, BOLSA X ROSCA F, INSTALADO EM RAMAL E SUB-RAMAL  FORNECIMENTO E INSTALAÇÃO. AF_01/2016</v>
          </cell>
          <cell r="C4266" t="str">
            <v>UN</v>
          </cell>
          <cell r="D4266">
            <v>36.01</v>
          </cell>
        </row>
        <row r="4267">
          <cell r="A4267">
            <v>93101</v>
          </cell>
          <cell r="B4267" t="str">
            <v>COTOVELO EM BRONZE/LATÃO, DN 22 MM X 3/4", 90 GRAUS, SEM ANEL DE SOLDA, BOLSA X ROSCA F, INSTALADO EM RAMAL E SUB-RAMAL  FORNECIMENTO E INSTALAÇÃO. AF_01/2016</v>
          </cell>
          <cell r="C4267" t="str">
            <v>UN</v>
          </cell>
          <cell r="D4267">
            <v>38.950000000000003</v>
          </cell>
        </row>
        <row r="4268">
          <cell r="A4268">
            <v>93102</v>
          </cell>
          <cell r="B4268" t="str">
            <v>CURVA EM COBRE, DN 28 MM, 45 GRAUS, SEM ANEL DE SOLDA, BOLSA X BOLSA, INSTALADO EM RAMAL E SUB-RAMAL  FORNECIMENTO E INSTALAÇÃO. AF_01/2016</v>
          </cell>
          <cell r="C4268" t="str">
            <v>UN</v>
          </cell>
          <cell r="D4268">
            <v>33.99</v>
          </cell>
        </row>
        <row r="4269">
          <cell r="A4269">
            <v>93103</v>
          </cell>
          <cell r="B4269" t="str">
            <v>LUVA PASSANTE EM COBRE, DN 15 MM, SEM ANEL DE SOLDA, INSTALADO EM RAMAL E SUB-RAMAL  FORNECIMENTO E INSTALAÇÃO. AF_01/2016</v>
          </cell>
          <cell r="C4269" t="str">
            <v>UN</v>
          </cell>
          <cell r="D4269">
            <v>8.86</v>
          </cell>
        </row>
        <row r="4270">
          <cell r="A4270">
            <v>93104</v>
          </cell>
          <cell r="B4270" t="str">
            <v>CONECTOR EM BRONZE/LATÃO, DN 15 MM X 1/2", SEM ANEL DE SOLDA, BOLSA X ROSCA F, INSTALADO EM RAMAL E SUB-RAMAL  FORNECIMENTO E INSTALAÇÃO. AF_01/2016</v>
          </cell>
          <cell r="C4270" t="str">
            <v>UN</v>
          </cell>
          <cell r="D4270">
            <v>21.48</v>
          </cell>
        </row>
        <row r="4271">
          <cell r="A4271">
            <v>93105</v>
          </cell>
          <cell r="B4271" t="str">
            <v>CURVA DE TRANSPOSIÇÃO EM BRONZE/LATÃO, DN 15 MM, SEM ANEL DE SOLDA, BOLSA X BOLSA, INSTALADO EM RAMAL E SUB-RAMAL  FORNECIMENTO E INSTALAÇÃO. AF_01/2016</v>
          </cell>
          <cell r="C4271" t="str">
            <v>UN</v>
          </cell>
          <cell r="D4271">
            <v>26.51</v>
          </cell>
        </row>
        <row r="4272">
          <cell r="A4272">
            <v>93106</v>
          </cell>
          <cell r="B4272" t="str">
            <v>JUNTA DE EXPANSÃO EM COBRE, DN 15 MM, PONTA X PONTA, INSTALADO EM RAMAL E SUB-RAMAL  FORNECIMENTO E INSTALAÇÃO. AF_01/2016</v>
          </cell>
          <cell r="C4272" t="str">
            <v>UN</v>
          </cell>
          <cell r="D4272">
            <v>517.07000000000005</v>
          </cell>
        </row>
        <row r="4273">
          <cell r="A4273">
            <v>93107</v>
          </cell>
          <cell r="B4273" t="str">
            <v>LUVA PASSANTE EM COBRE, DN 22 MM, SEM ANEL DE SOLDA, INSTALADO EM RAMAL E SUB-RAMAL  FORNECIMENTO E INSTALAÇÃO. AF_01/2016</v>
          </cell>
          <cell r="C4273" t="str">
            <v>UN</v>
          </cell>
          <cell r="D4273">
            <v>16.41</v>
          </cell>
        </row>
        <row r="4274">
          <cell r="A4274">
            <v>93108</v>
          </cell>
          <cell r="B4274" t="str">
            <v>BUCHA DE REDUÇÃO EM COBRE, DN 22 MM X 15 MM, SEM ANEL DE SOLDA, PONTA X BOLSA, INSTALADO EM RAMAL E SUB-RAMAL  FORNECIMENTO E INSTALAÇÃO. AF_01/2016</v>
          </cell>
          <cell r="C4274" t="str">
            <v>UN</v>
          </cell>
          <cell r="D4274">
            <v>15.37</v>
          </cell>
        </row>
        <row r="4275">
          <cell r="A4275">
            <v>93109</v>
          </cell>
          <cell r="B4275" t="str">
            <v>JUNTA DE EXPANSÃO EM COBRE, DN 22 MM, PONTA X PONTA, INSTALADO EM RAMAL E SUB-RAMAL  FORNECIMENTO E INSTALAÇÃO. AF_01/2016</v>
          </cell>
          <cell r="C4275" t="str">
            <v>UN</v>
          </cell>
          <cell r="D4275">
            <v>601.91</v>
          </cell>
        </row>
        <row r="4276">
          <cell r="A4276">
            <v>93110</v>
          </cell>
          <cell r="B4276" t="str">
            <v>CONECTOR EM BRONZE/LATÃO, DN 22 MM X 1/2", SEM ANEL DE SOLDA, BOLSA X ROSCA F, INSTALADO EM RAMAL E SUB-RAMAL  FORNECIMENTO E INSTALAÇÃO. AF_01/2016</v>
          </cell>
          <cell r="C4276" t="str">
            <v>UN</v>
          </cell>
          <cell r="D4276">
            <v>24.72</v>
          </cell>
        </row>
        <row r="4277">
          <cell r="A4277">
            <v>93111</v>
          </cell>
          <cell r="B4277" t="str">
            <v>CONECTOR EM BRONZE/LATÃO, DN 22 MM X 3/4", SEM ANEL DE SOLDA, BOLSA X ROSCA F, INSTALADO EM RAMAL E SUB-RAMAL  FORNECIMENTO E INSTALAÇÃO. AF_01/2016</v>
          </cell>
          <cell r="C4277" t="str">
            <v>UN</v>
          </cell>
          <cell r="D4277">
            <v>28.62</v>
          </cell>
        </row>
        <row r="4278">
          <cell r="A4278">
            <v>93112</v>
          </cell>
          <cell r="B4278" t="str">
            <v>CURVA DE TRANSPOSIÇÃO EM BRONZE/LATÃO, DN 22 MM, SEM ANEL DE SOLDA, BOLSA X BOLSA, INSTALADO EM RAMAL E SUB-RAMAL  FORNECIMENTO E INSTALAÇÃO. AF_01/2016</v>
          </cell>
          <cell r="C4278" t="str">
            <v>UN</v>
          </cell>
          <cell r="D4278">
            <v>55.19</v>
          </cell>
        </row>
        <row r="4279">
          <cell r="A4279">
            <v>93113</v>
          </cell>
          <cell r="B4279" t="str">
            <v>LUVA PASSANTE EM COBRE, DN 28 MM, SEM ANEL DE SOLDA, INSTALADO EM RAMAL E SUB-RAMAL  FORNECIMENTO E INSTALAÇÃO. AF_01/2016</v>
          </cell>
          <cell r="C4279" t="str">
            <v>UN</v>
          </cell>
          <cell r="D4279">
            <v>23.86</v>
          </cell>
        </row>
        <row r="4280">
          <cell r="A4280">
            <v>93114</v>
          </cell>
          <cell r="B4280" t="str">
            <v>CONECTOR EM BRONZE/LATÃO, DN 28 MM X 1/2", SEM ANEL DE SOLDA, BOLSA X ROSCA F, INSTALADO EM RAMAL E SUB-RAMAL  FORNECIMENTO E INSTALAÇÃO. AF_01/2016</v>
          </cell>
          <cell r="C4280" t="str">
            <v>UN</v>
          </cell>
          <cell r="D4280">
            <v>39.43</v>
          </cell>
        </row>
        <row r="4281">
          <cell r="A4281">
            <v>93115</v>
          </cell>
          <cell r="B4281" t="str">
            <v>CURVA DE TRANSPOSIÇÃO EM BRONZE/LATÃO, DN 28 MM, SEM ANEL DE SOLDA, BOLSA X BOLSA, INSTALADO EM RAMAL E SUB-RAMAL  FORNECIMENTO E INSTALAÇÃO. AF_01/2016</v>
          </cell>
          <cell r="C4281" t="str">
            <v>UN</v>
          </cell>
          <cell r="D4281">
            <v>95.16</v>
          </cell>
        </row>
        <row r="4282">
          <cell r="A4282">
            <v>93116</v>
          </cell>
          <cell r="B4282" t="str">
            <v>JUNTA DE EXPANSÃO EM COBRE, DN 28 MM, PONTA X PONTA, INSTALADO EM RAMAL E SUB-RAMAL  FORNECIMENTO E INSTALAÇÃO. AF_01/2016</v>
          </cell>
          <cell r="C4282" t="str">
            <v>UN</v>
          </cell>
          <cell r="D4282">
            <v>662.86</v>
          </cell>
        </row>
        <row r="4283">
          <cell r="A4283">
            <v>93117</v>
          </cell>
          <cell r="B4283" t="str">
            <v>TE DUPLA CURVA EM BRONZE/LATÃO, DN 1/2" X 15 MM X 1/2", SEM ANEL DE SOLDA, ROSCA F X BOLSA X ROSCA F, INSTALADO EM RAMAL E SUB-RAMAL  FORNECIMENTO E INSTALAÇÃO. AF_01/2016</v>
          </cell>
          <cell r="C4283" t="str">
            <v>UN</v>
          </cell>
          <cell r="D4283">
            <v>68.63</v>
          </cell>
        </row>
        <row r="4284">
          <cell r="A4284">
            <v>93118</v>
          </cell>
          <cell r="B4284" t="str">
            <v>TE DUPLA CURVA EM BRONZE/LATÃO, DN 3/4" X 22 MM X 3/4", SEM ANEL DE SOLDA, ROSCA F X BOLSA X ROSCA F, INSTALADO EM RAMAL E SUB-RAMAL  FORNECIMENTO E INSTALAÇÃO. AF_01/2016</v>
          </cell>
          <cell r="C4284" t="str">
            <v>UN</v>
          </cell>
          <cell r="D4284">
            <v>101.42</v>
          </cell>
        </row>
        <row r="4285">
          <cell r="A4285">
            <v>93119</v>
          </cell>
          <cell r="B4285" t="str">
            <v>CURVA EM COBRE, DN 22 MM, 45 GRAUS, SEM ANEL DE SOLDA, BOLSA X BOLSA, INSTALADO EM PRUMADA  FORNECIMENTO E INSTALAÇÃO. AF_01/2016</v>
          </cell>
          <cell r="C4285" t="str">
            <v>UN</v>
          </cell>
          <cell r="D4285">
            <v>19.440000000000001</v>
          </cell>
        </row>
        <row r="4286">
          <cell r="A4286">
            <v>93120</v>
          </cell>
          <cell r="B4286" t="str">
            <v>COTOVELO EM BRONZE/LATÃO, DN 22 MM X 1/2", 90 GRAUS, SEM ANEL DE SOLDA, BOLSA X ROSCA F, INSTALADO EM PRUMADA  FORNECIMENTO E INSTALAÇÃO. AF_01/2016</v>
          </cell>
          <cell r="C4286" t="str">
            <v>UN</v>
          </cell>
          <cell r="D4286">
            <v>30.6</v>
          </cell>
        </row>
        <row r="4287">
          <cell r="A4287">
            <v>93121</v>
          </cell>
          <cell r="B4287" t="str">
            <v>COTOVELO EM BRONZE/LATÃO, DN 22 MM X 3/4", 90 GRAUS, SEM ANEL DE SOLDA, BOLSA X ROSCA F, INSTALADO EM PRUMADA  FORNECIMENTO E INSTALAÇÃO. AF_01/2016</v>
          </cell>
          <cell r="C4287" t="str">
            <v>UN</v>
          </cell>
          <cell r="D4287">
            <v>33.54</v>
          </cell>
        </row>
        <row r="4288">
          <cell r="A4288">
            <v>93122</v>
          </cell>
          <cell r="B4288" t="str">
            <v>CURVA EM COBRE, DN 28 MM, 45 GRAUS, SEM ANEL DE SOLDA, BOLSA X BOLSA, INSTALADO EM PRUMADA  FORNECIMENTO E INSTALAÇÃO. AF_01/2016</v>
          </cell>
          <cell r="C4288" t="str">
            <v>UN</v>
          </cell>
          <cell r="D4288">
            <v>28.82</v>
          </cell>
        </row>
        <row r="4289">
          <cell r="A4289">
            <v>93123</v>
          </cell>
          <cell r="B4289" t="str">
            <v>CURVA EM COBRE, DN 35 MM, 45 GRAUS, SEM ANEL DE SOLDA, BOLSA X BOLSA, INSTALADO EM PRUMADA  FORNECIMENTO E INSTALAÇÃO. AF_01/2016</v>
          </cell>
          <cell r="C4289" t="str">
            <v>UN</v>
          </cell>
          <cell r="D4289">
            <v>64.819999999999993</v>
          </cell>
        </row>
        <row r="4290">
          <cell r="A4290">
            <v>93124</v>
          </cell>
          <cell r="B4290" t="str">
            <v>CURVA EM COBRE, DN 42 MM, 45 GRAUS, SEM ANEL DE SOLDA, BOLSA X BOLSA, INSTALADO EM PRUMADA  FORNECIMENTO E INSTALAÇÃO. AF_01/2016</v>
          </cell>
          <cell r="C4290" t="str">
            <v>UN</v>
          </cell>
          <cell r="D4290">
            <v>102.54</v>
          </cell>
        </row>
        <row r="4291">
          <cell r="A4291">
            <v>93125</v>
          </cell>
          <cell r="B4291" t="str">
            <v>CURVA EM COBRE, DN 54 MM, 45 GRAUS, SEM ANEL DE SOLDA, BOLSA X BOLSA, INSTALADO EM PRUMADA  FORNECIMENTO E INSTALAÇÃO. AF_01/2016</v>
          </cell>
          <cell r="C4291" t="str">
            <v>UN</v>
          </cell>
          <cell r="D4291">
            <v>149.58000000000001</v>
          </cell>
        </row>
        <row r="4292">
          <cell r="A4292">
            <v>93126</v>
          </cell>
          <cell r="B4292" t="str">
            <v>CURVA EM COBRE, DN 66 MM, 45 GRAUS, SEM ANEL DE SOLDA, BOLSA X BOLSA, INSTALADO EM PRUMADA  FORNECIMENTO E INSTALAÇÃO. AF_01/2016</v>
          </cell>
          <cell r="C4292" t="str">
            <v>UN</v>
          </cell>
          <cell r="D4292">
            <v>333.68</v>
          </cell>
        </row>
        <row r="4293">
          <cell r="A4293">
            <v>93133</v>
          </cell>
          <cell r="B4293" t="str">
            <v>BUCHA DE REDUÇÃO EM COBRE, DN 28 MM X 22 MM, SEM ANEL DE SOLDA, INSTALADO EM RAMAL E SUB-RAMAL  FORNECIMENTO E INSTALAÇÃO. AF_01/2016</v>
          </cell>
          <cell r="C4293" t="str">
            <v>UN</v>
          </cell>
          <cell r="D4293">
            <v>21.38</v>
          </cell>
        </row>
        <row r="4294">
          <cell r="A4294">
            <v>94465</v>
          </cell>
          <cell r="B4294" t="str">
            <v>LUVA, EM FERRO GALVANIZADO, CONEXÃO ROSQUEADA, DN 50 (2), INSTALADO EM RESERVAÇÃO DE ÁGUA DE EDIFICAÇÃO QUE POSSUA RESERVATÓRIO DE FIBRA/FIBROCIMENTO  FORNECIMENTO E INSTALAÇÃO. AF_06/2016</v>
          </cell>
          <cell r="C4294" t="str">
            <v>UN</v>
          </cell>
          <cell r="D4294">
            <v>47.49</v>
          </cell>
        </row>
        <row r="4295">
          <cell r="A4295">
            <v>94466</v>
          </cell>
          <cell r="B4295" t="str">
            <v>NIPLE, EM FERRO GALVANIZADO, CONEXÃO ROSQUEADA, DN 50 (2), INSTALADO EM RESERVAÇÃO DE ÁGUA DE EDIFICAÇÃO QUE POSSUA RESERVATÓRIO DE FIBRA/FIBROCIMENTO  FORNECIMENTO E INSTALAÇÃO. AF_06/2016</v>
          </cell>
          <cell r="C4295" t="str">
            <v>UN</v>
          </cell>
          <cell r="D4295">
            <v>47.52</v>
          </cell>
        </row>
        <row r="4296">
          <cell r="A4296">
            <v>94467</v>
          </cell>
          <cell r="B4296" t="str">
            <v>LUVA, EM FERRO GALVANIZADO, CONEXÃO ROSQUEADA, DN 65 (2 1/2), INSTALADO EM RESERVAÇÃO DE ÁGUA DE EDIFICAÇÃO QUE POSSUA RESERVATÓRIO DE FIBRA/FIBROCIMENTO  FORNECIMENTO E INSTALAÇÃO. AF_06/2016</v>
          </cell>
          <cell r="C4296" t="str">
            <v>UN</v>
          </cell>
          <cell r="D4296">
            <v>73.42</v>
          </cell>
        </row>
        <row r="4297">
          <cell r="A4297">
            <v>94468</v>
          </cell>
          <cell r="B4297" t="str">
            <v>NIPLE, EM FERRO GALVANIZADO, CONEXÃO ROSQUEADA, DN 65 (2 1/2), INSTALADO EM RESERVAÇÃO DE ÁGUA DE EDIFICAÇÃO QUE POSSUA RESERVATÓRIO DE FIBRA/FIBROCIMENTO  FORNECIMENTO E INSTALAÇÃO. AF_06/2016</v>
          </cell>
          <cell r="C4297" t="str">
            <v>UN</v>
          </cell>
          <cell r="D4297">
            <v>64.22</v>
          </cell>
        </row>
        <row r="4298">
          <cell r="A4298">
            <v>94469</v>
          </cell>
          <cell r="B4298" t="str">
            <v>LUVA, EM FERRO GALVANIZADO, CONEXÃO ROSQUEADA, DN 80 (3), INSTALADO EM RESERVAÇÃO DE ÁGUA DE EDIFICAÇÃO QUE POSSUA RESERVATÓRIO DE FIBRA/FIBROCIMENTO  FORNECIMENTO E INSTALAÇÃO. AF_06/2016</v>
          </cell>
          <cell r="C4298" t="str">
            <v>UN</v>
          </cell>
          <cell r="D4298">
            <v>106.65</v>
          </cell>
        </row>
        <row r="4299">
          <cell r="A4299">
            <v>94470</v>
          </cell>
          <cell r="B4299" t="str">
            <v>NIPLE, EM FERRO GALVANIZADO, CONEXÃO ROSQUEADA, DN 80 (3), INSTALADO EM RESERVAÇÃO DE ÁGUA DE EDIFICAÇÃO QUE POSSUA RESERVATÓRIO DE FIBRA/FIBROCIMENTO  FORNECIMENTO E INSTALAÇÃO. AF_06/2016</v>
          </cell>
          <cell r="C4299" t="str">
            <v>UN</v>
          </cell>
          <cell r="D4299">
            <v>98.46</v>
          </cell>
        </row>
        <row r="4300">
          <cell r="A4300">
            <v>94471</v>
          </cell>
          <cell r="B4300" t="str">
            <v>COTOVELO 90 GRAUS, EM FERRO GALVANIZADO, CONEXÃO ROSQUEADA, DN 50 (2), INSTALADO EM RESERVAÇÃO DE ÁGUA DE EDIFICAÇÃO QUE POSSUA RESERVATÓRIO DE FIBRA/FIBROCIMENTO  FORNECIMENTO E INSTALAÇÃO. AF_06/2016</v>
          </cell>
          <cell r="C4300" t="str">
            <v>UN</v>
          </cell>
          <cell r="D4300">
            <v>68.55</v>
          </cell>
        </row>
        <row r="4301">
          <cell r="A4301">
            <v>94472</v>
          </cell>
          <cell r="B4301" t="str">
            <v>COTOVELO 45 GRAUS, EM FERRO GALVANIZADO, CONEXÃO ROSQUEADA, DN 50 (2), INSTALADO EM RESERVAÇÃO DE ÁGUA DE EDIFICAÇÃO QUE POSSUA RESERVATÓRIO DE FIBRA/FIBROCIMENTO  FORNECIMENTO E INSTALAÇÃO. AF_06/2016</v>
          </cell>
          <cell r="C4301" t="str">
            <v>UN</v>
          </cell>
          <cell r="D4301">
            <v>70.599999999999994</v>
          </cell>
        </row>
        <row r="4302">
          <cell r="A4302">
            <v>94473</v>
          </cell>
          <cell r="B4302" t="str">
            <v>COTOVELO 90 GRAUS, EM FERRO GALVANIZADO, CONEXÃO ROSQUEADA, DN 65 (2 1/2), INSTALADO EM RESERVAÇÃO DE ÁGUA DE EDIFICAÇÃO QUE POSSUA RESERVATÓRIO DE FIBRA/FIBROCIMENTO  FORNECIMENTO E INSTALAÇÃO. AF_06/2016</v>
          </cell>
          <cell r="C4302" t="str">
            <v>UN</v>
          </cell>
          <cell r="D4302">
            <v>105.18</v>
          </cell>
        </row>
        <row r="4303">
          <cell r="A4303">
            <v>94474</v>
          </cell>
          <cell r="B4303" t="str">
            <v>COTOVELO 45 GRAUS, EM FERRO GALVANIZADO, CONEXÃO ROSQUEADA, DN 65 (2 1/2), INSTALADO EM RESERVAÇÃO DE ÁGUA DE EDIFICAÇÃO QUE POSSUA RESERVATÓRIO DE FIBRA/FIBROCIMENTO  FORNECIMENTO E INSTALAÇÃO. AF_06/2016</v>
          </cell>
          <cell r="C4303" t="str">
            <v>UN</v>
          </cell>
          <cell r="D4303">
            <v>114.19</v>
          </cell>
        </row>
        <row r="4304">
          <cell r="A4304">
            <v>94475</v>
          </cell>
          <cell r="B4304" t="str">
            <v>COTOVELO 90 GRAUS, EM FERRO GALVANIZADO, CONEXÃO ROSQUEADA, DN 80 (3), INSTALADO EM RESERVAÇÃO DE ÁGUA DE EDIFICAÇÃO QUE POSSUA RESERVATÓRIO DE FIBRA/FIBROCIMENTO  FORNECIMENTO E INSTALAÇÃO. AF_06/2016</v>
          </cell>
          <cell r="C4304" t="str">
            <v>UN</v>
          </cell>
          <cell r="D4304">
            <v>144.54</v>
          </cell>
        </row>
        <row r="4305">
          <cell r="A4305">
            <v>94476</v>
          </cell>
          <cell r="B4305" t="str">
            <v>COTOVELO 45 GRAUS, EM FERRO GALVANIZADO, CONEXÃO ROSQUEADA, DN 80 (3), INSTALADO EM RESERVAÇÃO DE ÁGUA DE EDIFICAÇÃO QUE POSSUA RESERVATÓRIO DE FIBRA/FIBROCIMENTO  FORNECIMENTO E INSTALAÇÃO. AF_06/2016</v>
          </cell>
          <cell r="C4305" t="str">
            <v>UN</v>
          </cell>
          <cell r="D4305">
            <v>161.9</v>
          </cell>
        </row>
        <row r="4306">
          <cell r="A4306">
            <v>94477</v>
          </cell>
          <cell r="B4306" t="str">
            <v>TÊ, EM FERRO GALVANIZADO, CONEXÃO ROSQUEADA, DN 50 (2), INSTALADO EM RESERVAÇÃO DE ÁGUA DE EDIFICAÇÃO QUE POSSUA RESERVATÓRIO DE FIBRA/FIBROCIMENTO  FORNECIMENTO E INSTALAÇÃO. AF_06/2016</v>
          </cell>
          <cell r="C4306" t="str">
            <v>UN</v>
          </cell>
          <cell r="D4306">
            <v>91.21</v>
          </cell>
        </row>
        <row r="4307">
          <cell r="A4307">
            <v>94478</v>
          </cell>
          <cell r="B4307" t="str">
            <v>TÊ, EM FERRO GALVANIZADO, CONEXÃO ROSQUEADA, DN 65 (2 1/2), INSTALADO EM RESERVAÇÃO DE ÁGUA DE EDIFICAÇÃO QUE POSSUA RESERVATÓRIO DE FIBRA/FIBROCIMENTO  FORNECIMENTO E INSTALAÇÃO. AF_06/2016</v>
          </cell>
          <cell r="C4307" t="str">
            <v>UN</v>
          </cell>
          <cell r="D4307">
            <v>144.6</v>
          </cell>
        </row>
        <row r="4308">
          <cell r="A4308">
            <v>94479</v>
          </cell>
          <cell r="B4308" t="str">
            <v>TÊ, EM FERRO GALVANIZADO, CONEXÃO ROSQUEADA, DN 80 (3), INSTALADO EM RESERVAÇÃO DE ÁGUA DE EDIFICAÇÃO QUE POSSUA RESERVATÓRIO DE FIBRA/FIBROCIMENTO  FORNECIMENTO E INSTALAÇÃO. AF_06/2016</v>
          </cell>
          <cell r="C4308" t="str">
            <v>UN</v>
          </cell>
          <cell r="D4308">
            <v>190.87</v>
          </cell>
        </row>
        <row r="4309">
          <cell r="A4309">
            <v>94606</v>
          </cell>
          <cell r="B4309" t="str">
            <v>LUVA EM COBRE, DN 54 MM, SEM ANEL DE SOLDA, INSTALADO EM RESERVAÇÃO DE ÁGUA DE EDIFICAÇÃO QUE POSSUA RESERVATÓRIO DE FIBRA/FIBROCIMENTO  FORNECIMENTO E INSTALAÇÃO. AF_06/2016</v>
          </cell>
          <cell r="C4309" t="str">
            <v>UN</v>
          </cell>
          <cell r="D4309">
            <v>87.69</v>
          </cell>
        </row>
        <row r="4310">
          <cell r="A4310">
            <v>94608</v>
          </cell>
          <cell r="B4310" t="str">
            <v>LUVA EM COBRE, DN 66 MM, SEM ANEL DE SOLDA, INSTALADO EM RESERVAÇÃO DE ÁGUA DE EDIFICAÇÃO QUE POSSUA RESERVATÓRIO DE FIBRA/FIBROCIMENTO  FORNECIMENTO E INSTALAÇÃO. AF_06/2016</v>
          </cell>
          <cell r="C4310" t="str">
            <v>UN</v>
          </cell>
          <cell r="D4310">
            <v>220.19</v>
          </cell>
        </row>
        <row r="4311">
          <cell r="A4311">
            <v>94610</v>
          </cell>
          <cell r="B4311" t="str">
            <v>LUVA EM COBRE, DN 79 MM, SEM ANEL DE SOLDA, INSTALADO EM RESERVAÇÃO DE ÁGUA DE EDIFICAÇÃO QUE POSSUA RESERVATÓRIO DE FIBRA/FIBROCIMENTO  FORNECIMENTO E INSTALAÇÃO. AF_06/2016</v>
          </cell>
          <cell r="C4311" t="str">
            <v>UN</v>
          </cell>
          <cell r="D4311">
            <v>328.35</v>
          </cell>
        </row>
        <row r="4312">
          <cell r="A4312">
            <v>94612</v>
          </cell>
          <cell r="B4312" t="str">
            <v>LUVA DE COBRE, DN 104 MM, SEM ANEL DE SOLDA, INSTALADO EM RESERVAÇÃO DE ÁGUA DE EDIFICAÇÃO QUE POSSUA RESERVATÓRIO DE FIBRA/FIBROCIMENTO  FORNECIMENTO E INSTALAÇÃO. AF_06/2016</v>
          </cell>
          <cell r="C4312" t="str">
            <v>UN</v>
          </cell>
          <cell r="D4312">
            <v>462.11</v>
          </cell>
        </row>
        <row r="4313">
          <cell r="A4313">
            <v>94614</v>
          </cell>
          <cell r="B4313" t="str">
            <v>COTOVELO EM COBRE, DN 54 MM, 90 GRAUS, SEM ANEL DE SOLDA, INSTALADO EM RESERVAÇÃO DE ÁGUA DE EDIFICAÇÃO QUE POSSUA RESERVATÓRIO DE FIBRA/FIBROCIMENTO  FORNECIMENTO E INSTALAÇÃO. AF_06/2016</v>
          </cell>
          <cell r="C4313" t="str">
            <v>UN</v>
          </cell>
          <cell r="D4313">
            <v>148.91</v>
          </cell>
        </row>
        <row r="4314">
          <cell r="A4314">
            <v>94615</v>
          </cell>
          <cell r="B4314" t="str">
            <v>CURVA EM COBRE, DN 54 MM, 45 GRAUS, SEM ANEL DE SOLDA, BOLSA X BOLSA, INSTALADO EM RESERVAÇÃO DE ÁGUA DE EDIFICAÇÃO QUE POSSUA RESERVATÓRIO DE FIBRA/FIBROCIMENTO  FORNECIMENTO E INSTALAÇÃO. AF_06/2016</v>
          </cell>
          <cell r="C4314" t="str">
            <v>UN</v>
          </cell>
          <cell r="D4314">
            <v>169.71</v>
          </cell>
        </row>
        <row r="4315">
          <cell r="A4315">
            <v>94616</v>
          </cell>
          <cell r="B4315" t="str">
            <v>COTOVELO EM COBRE, DN 66 MM, 90 GRAUS, SEM ANEL DE SOLDA, INSTALADO EM RESERVAÇÃO DE ÁGUA DE EDIFICAÇÃO QUE POSSUA RESERVATÓRIO DE FIBRA/FIBROCIMENTO  FORNECIMENTO E INSTALAÇÃO. AF_06/2016</v>
          </cell>
          <cell r="C4315" t="str">
            <v>UN</v>
          </cell>
          <cell r="D4315">
            <v>422.28</v>
          </cell>
        </row>
        <row r="4316">
          <cell r="A4316">
            <v>94617</v>
          </cell>
          <cell r="B4316" t="str">
            <v>CURVA EM COBRE, DN 66 MM, 45 GRAUS, SEM ANEL DE SOLDA, BOLSA X BOLSA, INSTALADO EM RESERVAÇÃO DE ÁGUA DE EDIFICAÇÃO QUE POSSUA RESERVATÓRIO DE FIBRA/FIBROCIMENTO  FORNECIMENTO E INSTALAÇÃO. AF_06/2016</v>
          </cell>
          <cell r="C4316" t="str">
            <v>UN</v>
          </cell>
          <cell r="D4316">
            <v>349.96</v>
          </cell>
        </row>
        <row r="4317">
          <cell r="A4317">
            <v>94618</v>
          </cell>
          <cell r="B4317" t="str">
            <v>COTOVELO EM COBRE, DN 79 MM, 90 GRAUS, SEM ANEL DE SOLDA, INSTALADO EM RESERVAÇÃO DE ÁGUA DE EDIFICAÇÃO QUE POSSUA RESERVATÓRIO DE FIBRA/FIBROCIMENTO  FORNECIMENTO E INSTALAÇÃO. AF_06/2016</v>
          </cell>
          <cell r="C4317" t="str">
            <v>UN</v>
          </cell>
          <cell r="D4317">
            <v>414.2</v>
          </cell>
        </row>
        <row r="4318">
          <cell r="A4318">
            <v>94620</v>
          </cell>
          <cell r="B4318" t="str">
            <v>COTOVELO EM COBRE, DN 104 MM, 90 GRAUS, SEM ANEL DE SOLDA, INSTALADO EM RESERVAÇÃO DE ÁGUA DE EDIFICAÇÃO QUE POSSUA RESERVATÓRIO DE FIBRA/FIBROCIMENTO  FORNECIMENTO E INSTALAÇÃO. AF_06/2016</v>
          </cell>
          <cell r="C4318" t="str">
            <v>UN</v>
          </cell>
          <cell r="D4318">
            <v>955.17</v>
          </cell>
        </row>
        <row r="4319">
          <cell r="A4319">
            <v>94622</v>
          </cell>
          <cell r="B4319" t="str">
            <v>TE EM COBRE, DN 54 MM, SEM ANEL DE SOLDA, INSTALADO EM RESERVAÇÃO DE ÁGUA DE EDIFICAÇÃO QUE POSSUA RESERVATÓRIO DE FIBRA/FIBROCIMENTO  FORNECIMENTO E INSTALAÇÃO. AF_06/2016</v>
          </cell>
          <cell r="C4319" t="str">
            <v>UN</v>
          </cell>
          <cell r="D4319">
            <v>218.48</v>
          </cell>
        </row>
        <row r="4320">
          <cell r="A4320">
            <v>94623</v>
          </cell>
          <cell r="B4320" t="str">
            <v>TE EM COBRE, DN 66 MM, SEM ANEL DE SOLDA, INSTALADO EM RESERVAÇÃO DE ÁGUA DE EDIFICAÇÃO QUE POSSUA RESERVATÓRIO DE FIBRA/FIBROCIMENTO  FORNECIMENTO E INSTALAÇÃO. AF_06/2016</v>
          </cell>
          <cell r="C4320" t="str">
            <v>UN</v>
          </cell>
          <cell r="D4320">
            <v>522.54999999999995</v>
          </cell>
        </row>
        <row r="4321">
          <cell r="A4321">
            <v>94624</v>
          </cell>
          <cell r="B4321" t="str">
            <v>TE EM COBRE, DN 79 MM, SEM ANEL DE SOLDA, INSTALADO EM RESERVAÇÃO DE ÁGUA DE EDIFICAÇÃO QUE POSSUA RESERVATÓRIO DE FIBRA/FIBROCIMENTO  FORNECIMENTO E INSTALAÇÃO. AF_06/2016</v>
          </cell>
          <cell r="C4321" t="str">
            <v>UN</v>
          </cell>
          <cell r="D4321">
            <v>797.95</v>
          </cell>
        </row>
        <row r="4322">
          <cell r="A4322">
            <v>94625</v>
          </cell>
          <cell r="B4322" t="str">
            <v>TE EM COBRE, DN 104 MM, SEM ANEL DE SOLDA, INSTALADO EM RESERVAÇÃO DE ÁGUA DE EDIFICAÇÃO QUE POSSUA RESERVATÓRIO DE FIBRA/FIBROCIMENTO  FORNECIMENTO E INSTALAÇÃO. AF_06/2016</v>
          </cell>
          <cell r="C4322" t="str">
            <v>UN</v>
          </cell>
          <cell r="D4322">
            <v>1668.06</v>
          </cell>
        </row>
        <row r="4323">
          <cell r="A4323">
            <v>94656</v>
          </cell>
          <cell r="B4323" t="str">
            <v>ADAPTADOR CURTO COM BOLSA E ROSCA PARA REGISTRO, PVC, SOLDÁVEL, DN  25 MM X 3/4 , INSTALADO EM RESERVAÇÃO DE ÁGUA DE EDIFICAÇÃO QUE POSSUA RESERVATÓRIO DE FIBRA/FIBROCIMENTO   FORNECIMENTO E INSTALAÇÃO. AF_06/2016</v>
          </cell>
          <cell r="C4323" t="str">
            <v>UN</v>
          </cell>
          <cell r="D4323">
            <v>6.31</v>
          </cell>
        </row>
        <row r="4324">
          <cell r="A4324">
            <v>94657</v>
          </cell>
          <cell r="B4324" t="str">
            <v>LUVA PVC, SOLDÁVEL, DN  25 MM, INSTALADA EM RESERVAÇÃO DE ÁGUA DE EDIFICAÇÃO QUE POSSUA RESERVATÓRIO DE FIBRA/FIBROCIMENTO   FORNECIMENTO E INSTALAÇÃO. AF_06/2016</v>
          </cell>
          <cell r="C4324" t="str">
            <v>UN</v>
          </cell>
          <cell r="D4324">
            <v>6.19</v>
          </cell>
        </row>
        <row r="4325">
          <cell r="A4325">
            <v>94658</v>
          </cell>
          <cell r="B4325" t="str">
            <v>ADAPTADOR CURTO COM BOLSA E ROSCA PARA REGISTRO, PVC, SOLDÁVEL, DN 32 MM X 1 , INSTALADO EM RESERVAÇÃO DE ÁGUA DE EDIFICAÇÃO QUE POSSUA RESERVATÓRIO DE FIBRA/FIBROCIMENTO   FORNECIMENTO E INSTALAÇÃO. AF_06/2016</v>
          </cell>
          <cell r="C4325" t="str">
            <v>UN</v>
          </cell>
          <cell r="D4325">
            <v>7.58</v>
          </cell>
        </row>
        <row r="4326">
          <cell r="A4326">
            <v>94659</v>
          </cell>
          <cell r="B4326" t="str">
            <v>LUVA PVC, SOLDÁVEL, DN 32 MM, INSTALADA EM RESERVAÇÃO DE ÁGUA DE EDIFICAÇÃO QUE POSSUA RESERVATÓRIO DE FIBRA/FIBROCIMENTO   FORNECIMENTO E INSTALAÇÃO. AF_06/2016</v>
          </cell>
          <cell r="C4326" t="str">
            <v>UN</v>
          </cell>
          <cell r="D4326">
            <v>7.72</v>
          </cell>
        </row>
        <row r="4327">
          <cell r="A4327">
            <v>94660</v>
          </cell>
          <cell r="B4327" t="str">
            <v>ADAPTADOR CURTO COM BOLSA E ROSCA PARA REGISTRO, PVC, SOLDÁVEL, DN 40 MM X 1 1/4 , INSTALADO EM RESERVAÇÃO DE ÁGUA DE EDIFICAÇÃO QUE POSSUA RESERVATÓRIO DE FIBRA/FIBROCIMENTO   FORNECIMENTO E INSTALAÇÃO. AF_06/2016</v>
          </cell>
          <cell r="C4327" t="str">
            <v>UN</v>
          </cell>
          <cell r="D4327">
            <v>12.55</v>
          </cell>
        </row>
        <row r="4328">
          <cell r="A4328">
            <v>94661</v>
          </cell>
          <cell r="B4328" t="str">
            <v>LUVA, PVC, SOLDÁVEL, DN 40 MM, INSTALADO EM RESERVAÇÃO DE ÁGUA DE EDIFICAÇÃO QUE POSSUA RESERVATÓRIO DE FIBRA/FIBROCIMENTO   FORNECIMENTO E INSTALAÇÃO. AF_06/2016</v>
          </cell>
          <cell r="C4328" t="str">
            <v>UN</v>
          </cell>
          <cell r="D4328">
            <v>13.16</v>
          </cell>
        </row>
        <row r="4329">
          <cell r="A4329">
            <v>94662</v>
          </cell>
          <cell r="B4329" t="str">
            <v>ADAPTADOR CURTO COM BOLSA E ROSCA PARA REGISTRO, PVC, SOLDÁVEL, DN 50 MM X 1 1/2 , INSTALADO EM RESERVAÇÃO DE ÁGUA DE EDIFICAÇÃO QUE POSSUA RESERVATÓRIO DE FIBRA/FIBROCIMENTO   FORNECIMENTO E INSTALAÇÃO. AF_06/2016</v>
          </cell>
          <cell r="C4329" t="str">
            <v>UN</v>
          </cell>
          <cell r="D4329">
            <v>13.83</v>
          </cell>
        </row>
        <row r="4330">
          <cell r="A4330">
            <v>94663</v>
          </cell>
          <cell r="B4330" t="str">
            <v>LUVA, PVC, SOLDÁVEL, DN 50 MM, INSTALADO EM RESERVAÇÃO DE ÁGUA DE EDIFICAÇÃO QUE POSSUA RESERVATÓRIO DE FIBRA/FIBROCIMENTO   FORNECIMENTO E INSTALAÇÃO. AF_06/2016</v>
          </cell>
          <cell r="C4330" t="str">
            <v>UN</v>
          </cell>
          <cell r="D4330">
            <v>14.07</v>
          </cell>
        </row>
        <row r="4331">
          <cell r="A4331">
            <v>94664</v>
          </cell>
          <cell r="B4331" t="str">
            <v>ADAPTADOR CURTO COM BOLSA E ROSCA PARA REGISTRO, PVC, SOLDÁVEL, DN 60 MM X 2 , INSTALADO EM RESERVAÇÃO DE ÁGUA DE EDIFICAÇÃO QUE POSSUA RESERVATÓRIO DE FIBRA/FIBROCIMENTO   FORNECIMENTO E INSTALAÇÃO. AF_06/2016</v>
          </cell>
          <cell r="C4331" t="str">
            <v>UN</v>
          </cell>
          <cell r="D4331">
            <v>30.54</v>
          </cell>
        </row>
        <row r="4332">
          <cell r="A4332">
            <v>94665</v>
          </cell>
          <cell r="B4332" t="str">
            <v>LUVA, PVC, SOLDÁVEL, DN 60 MM, INSTALADO EM RESERVAÇÃO DE ÁGUA DE EDIFICAÇÃO QUE POSSUA RESERVATÓRIO DE FIBRA/FIBROCIMENTO   FORNECIMENTO E INSTALAÇÃO. AF_06/2016</v>
          </cell>
          <cell r="C4332" t="str">
            <v>UN</v>
          </cell>
          <cell r="D4332">
            <v>30.52</v>
          </cell>
        </row>
        <row r="4333">
          <cell r="A4333">
            <v>94666</v>
          </cell>
          <cell r="B4333" t="str">
            <v>ADAPTADOR CURTO COM BOLSA E ROSCA PARA REGISTRO, PVC, SOLDÁVEL, DN 75 MM X 2 1/2 , INSTALADO EM RESERVAÇÃO DE ÁGUA DE EDIFICAÇÃO QUE POSSUA RESERVATÓRIO DE FIBRA/FIBROCIMENTO   FORNECIMENTO E INSTALAÇÃO. AF_06/2016</v>
          </cell>
          <cell r="C4333" t="str">
            <v>UN</v>
          </cell>
          <cell r="D4333">
            <v>37.880000000000003</v>
          </cell>
        </row>
        <row r="4334">
          <cell r="A4334">
            <v>94667</v>
          </cell>
          <cell r="B4334" t="str">
            <v>LUVA, PVC, SOLDÁVEL, DN 75 MM, INSTALADO EM RESERVAÇÃO DE ÁGUA DE EDIFICAÇÃO QUE POSSUA RESERVATÓRIO DE FIBRA/FIBROCIMENTO   FORNECIMENTO E INSTALAÇÃO. AF_06/2016</v>
          </cell>
          <cell r="C4334" t="str">
            <v>UN</v>
          </cell>
          <cell r="D4334">
            <v>42.45</v>
          </cell>
        </row>
        <row r="4335">
          <cell r="A4335">
            <v>94668</v>
          </cell>
          <cell r="B4335" t="str">
            <v>ADAPTADOR CURTO COM BOLSA E ROSCA PARA REGISTRO, PVC, SOLDÁVEL, DN 85 MM X 3 , INSTALADO EM RESERVAÇÃO DE ÁGUA DE EDIFICAÇÃO QUE POSSUA RESERVATÓRIO DE FIBRA/FIBROCIMENTO   FORNECIMENTO E INSTALAÇÃO. AF_06/2016</v>
          </cell>
          <cell r="C4335" t="str">
            <v>UN</v>
          </cell>
          <cell r="D4335">
            <v>64.53</v>
          </cell>
        </row>
        <row r="4336">
          <cell r="A4336">
            <v>94669</v>
          </cell>
          <cell r="B4336" t="str">
            <v>LUVA, PVC, SOLDÁVEL, DN 85 MM, INSTALADO EM RESERVAÇÃO DE ÁGUA DE EDIFICAÇÃO QUE POSSUA RESERVATÓRIO DE FIBRA/FIBROCIMENTO   FORNECIMENTO E INSTALAÇÃO. AF_06/2016</v>
          </cell>
          <cell r="C4336" t="str">
            <v>UN</v>
          </cell>
          <cell r="D4336">
            <v>90.18</v>
          </cell>
        </row>
        <row r="4337">
          <cell r="A4337">
            <v>94670</v>
          </cell>
          <cell r="B4337" t="str">
            <v>ADAPTADOR CURTO COM BOLSA E ROSCA PARA REGISTRO, PVC, SOLDÁVEL, DN 110 MM X 4 , INSTALADO EM RESERVAÇÃO DE ÁGUA DE EDIFICAÇÃO QUE POSSUA RESERVATÓRIO DE FIBRA/FIBROCIMENTO   FORNECIMENTO E INSTALAÇÃO. AF_06/2016</v>
          </cell>
          <cell r="C4337" t="str">
            <v>UN</v>
          </cell>
          <cell r="D4337">
            <v>87.36</v>
          </cell>
        </row>
        <row r="4338">
          <cell r="A4338">
            <v>94671</v>
          </cell>
          <cell r="B4338" t="str">
            <v>LUVA, PVC, SOLDÁVEL, DN 110 MM, INSTALADO EM RESERVAÇÃO DE ÁGUA DE EDIFICAÇÃO QUE POSSUA RESERVATÓRIO DE FIBRA/FIBROCIMENTO   FORNECIMENTO E INSTALAÇÃO. AF_06/2016</v>
          </cell>
          <cell r="C4338" t="str">
            <v>UN</v>
          </cell>
          <cell r="D4338">
            <v>130.13</v>
          </cell>
        </row>
        <row r="4339">
          <cell r="A4339">
            <v>94672</v>
          </cell>
          <cell r="B4339" t="str">
            <v>JOELHO 90 GRAUS COM BUCHA DE LATÃO, PVC, SOLDÁVEL, DN  25 MM, X 3/4 INSTALADO EM RESERVAÇÃO DE ÁGUA DE EDIFICAÇÃO QUE POSSUA RESERVATÓRIO DE FIBRA/FIBROCIMENTO   FORNECIMENTO E INSTALAÇÃO. AF_06/2016</v>
          </cell>
          <cell r="C4339" t="str">
            <v>UN</v>
          </cell>
          <cell r="D4339">
            <v>11.43</v>
          </cell>
        </row>
        <row r="4340">
          <cell r="A4340">
            <v>94673</v>
          </cell>
          <cell r="B4340" t="str">
            <v>CURVA 90 GRAUS, PVC, SOLDÁVEL, DN  25 MM, INSTALADO EM RESERVAÇÃO DE ÁGUA DE EDIFICAÇÃO QUE POSSUA RESERVATÓRIO DE FIBRA/FIBROCIMENTO   FORNECIMENTO E INSTALAÇÃO. AF_06/2016</v>
          </cell>
          <cell r="C4340" t="str">
            <v>UN</v>
          </cell>
          <cell r="D4340">
            <v>11.08</v>
          </cell>
        </row>
        <row r="4341">
          <cell r="A4341">
            <v>94674</v>
          </cell>
          <cell r="B4341" t="str">
            <v>JOELHO 90 GRAUS, PVC, SOLDÁVEL, DN 32 MM INSTALADO EM RESERVAÇÃO DE ÁGUA DE EDIFICAÇÃO QUE POSSUA RESERVATÓRIO DE FIBRA/FIBROCIMENTO   FORNECIMENTO E INSTALAÇÃO. AF_06/2016</v>
          </cell>
          <cell r="C4341" t="str">
            <v>UN</v>
          </cell>
          <cell r="D4341">
            <v>9.8800000000000008</v>
          </cell>
        </row>
        <row r="4342">
          <cell r="A4342">
            <v>94675</v>
          </cell>
          <cell r="B4342" t="str">
            <v>CURVA 90 GRAUS, PVC, SOLDÁVEL, DN 32 MM, INSTALADO EM RESERVAÇÃO DE ÁGUA DE EDIFICAÇÃO QUE POSSUA RESERVATÓRIO DE FIBRA/FIBROCIMENTO   FORNECIMENTO E INSTALAÇÃO. AF_06/2016</v>
          </cell>
          <cell r="C4342" t="str">
            <v>UN</v>
          </cell>
          <cell r="D4342">
            <v>16.350000000000001</v>
          </cell>
        </row>
        <row r="4343">
          <cell r="A4343">
            <v>94676</v>
          </cell>
          <cell r="B4343" t="str">
            <v>JOELHO 90 GRAUS, PVC, SOLDÁVEL, DN 40 MM INSTALADO EM RESERVAÇÃO DE ÁGUA DE EDIFICAÇÃO QUE POSSUA RESERVATÓRIO DE FIBRA/FIBROCIMENTO   FORNECIMENTO E INSTALAÇÃO. AF_06/2016</v>
          </cell>
          <cell r="C4343" t="str">
            <v>UN</v>
          </cell>
          <cell r="D4343">
            <v>17.440000000000001</v>
          </cell>
        </row>
        <row r="4344">
          <cell r="A4344">
            <v>94677</v>
          </cell>
          <cell r="B4344" t="str">
            <v>CURVA 90 GRAUS, PVC, SOLDÁVEL, DN 40 MM, INSTALADO EM RESERVAÇÃO DE ÁGUA DE EDIFICAÇÃO QUE POSSUA RESERVATÓRIO DE FIBRA/FIBROCIMENTO   FORNECIMENTO E INSTALAÇÃO. AF_06/2016</v>
          </cell>
          <cell r="C4344" t="str">
            <v>UN</v>
          </cell>
          <cell r="D4344">
            <v>27.17</v>
          </cell>
        </row>
        <row r="4345">
          <cell r="A4345">
            <v>94678</v>
          </cell>
          <cell r="B4345" t="str">
            <v>JOELHO 90 GRAUS, PVC, SOLDÁVEL, DN 50 MM INSTALADO EM RESERVAÇÃO DE ÁGUA DE EDIFICAÇÃO QUE POSSUA RESERVATÓRIO DE FIBRA/FIBROCIMENTO   FORNECIMENTO E INSTALAÇÃO. AF_06/2016</v>
          </cell>
          <cell r="C4345" t="str">
            <v>UN</v>
          </cell>
          <cell r="D4345">
            <v>18.02</v>
          </cell>
        </row>
        <row r="4346">
          <cell r="A4346">
            <v>94679</v>
          </cell>
          <cell r="B4346" t="str">
            <v>CURVA 90 GRAUS, PVC, SOLDÁVEL, DN 50 MM, INSTALADO EM RESERVAÇÃO DE ÁGUA DE EDIFICAÇÃO QUE POSSUA RESERVATÓRIO DE FIBRA/FIBROCIMENTO   FORNECIMENTO E INSTALAÇÃO. AF_06/2016</v>
          </cell>
          <cell r="C4346" t="str">
            <v>UN</v>
          </cell>
          <cell r="D4346">
            <v>30.82</v>
          </cell>
        </row>
        <row r="4347">
          <cell r="A4347">
            <v>94680</v>
          </cell>
          <cell r="B4347" t="str">
            <v>JOELHO 90 GRAUS, PVC, SOLDÁVEL, DN 60 MM INSTALADO EM RESERVAÇÃO DE ÁGUA DE EDIFICAÇÃO QUE POSSUA RESERVATÓRIO DE FIBRA/FIBROCIMENTO   FORNECIMENTO E INSTALAÇÃO. AF_06/2016</v>
          </cell>
          <cell r="C4347" t="str">
            <v>UN</v>
          </cell>
          <cell r="D4347">
            <v>51.35</v>
          </cell>
        </row>
        <row r="4348">
          <cell r="A4348">
            <v>94681</v>
          </cell>
          <cell r="B4348" t="str">
            <v>CURVA 90 GRAUS, PVC, SOLDÁVEL, DN 60 MM, INSTALADO EM RESERVAÇÃO DE ÁGUA DE EDIFICAÇÃO QUE POSSUA RESERVATÓRIO DE FIBRA/FIBROCIMENTO   FORNECIMENTO E INSTALAÇÃO. AF_06/2016</v>
          </cell>
          <cell r="C4348" t="str">
            <v>UN</v>
          </cell>
          <cell r="D4348">
            <v>68.900000000000006</v>
          </cell>
        </row>
        <row r="4349">
          <cell r="A4349">
            <v>94682</v>
          </cell>
          <cell r="B4349" t="str">
            <v>JOELHO 90 GRAUS, PVC, SOLDÁVEL, DN 75 MM INSTALADO EM RESERVAÇÃO DE ÁGUA DE EDIFICAÇÃO QUE POSSUA RESERVATÓRIO DE FIBRA/FIBROCIMENTO   FORNECIMENTO E INSTALAÇÃO. AF_06/2016</v>
          </cell>
          <cell r="C4349" t="str">
            <v>UN</v>
          </cell>
          <cell r="D4349">
            <v>141.66</v>
          </cell>
        </row>
        <row r="4350">
          <cell r="A4350">
            <v>94683</v>
          </cell>
          <cell r="B4350" t="str">
            <v>CURVA 90 GRAUS, PVC, SOLDÁVEL, DN 75 MM, INSTALADO EM RESERVAÇÃO DE ÁGUA DE EDIFICAÇÃO QUE POSSUA RESERVATÓRIO DE FIBRA/FIBROCIMENTO   FORNECIMENTO E INSTALAÇÃO. AF_06/2016</v>
          </cell>
          <cell r="C4350" t="str">
            <v>UN</v>
          </cell>
          <cell r="D4350">
            <v>90.13</v>
          </cell>
        </row>
        <row r="4351">
          <cell r="A4351">
            <v>94684</v>
          </cell>
          <cell r="B4351" t="str">
            <v>JOELHO 90 GRAUS, PVC, SOLDÁVEL, DN 85 MM INSTALADO EM RESERVAÇÃO DE ÁGUA DE EDIFICAÇÃO QUE POSSUA RESERVATÓRIO DE FIBRA/FIBROCIMENTO   FORNECIMENTO E INSTALAÇÃO. AF_06/2016</v>
          </cell>
          <cell r="C4351" t="str">
            <v>UN</v>
          </cell>
          <cell r="D4351">
            <v>179.02</v>
          </cell>
        </row>
        <row r="4352">
          <cell r="A4352">
            <v>94685</v>
          </cell>
          <cell r="B4352" t="str">
            <v>CURVA 90 GRAUS, PVC, SOLDÁVEL, DN 85 MM, INSTALADO EM RESERVAÇÃO DE ÁGUA DE EDIFICAÇÃO QUE POSSUA RESERVATÓRIO DE FIBRA/FIBROCIMENTO   FORNECIMENTO E INSTALAÇÃO. AF_06/2016</v>
          </cell>
          <cell r="C4352" t="str">
            <v>UN</v>
          </cell>
          <cell r="D4352">
            <v>136.12</v>
          </cell>
        </row>
        <row r="4353">
          <cell r="A4353">
            <v>94686</v>
          </cell>
          <cell r="B4353" t="str">
            <v>JOELHO 90 GRAUS, PVC, SOLDÁVEL, DN 110 MM INSTALADO EM RESERVAÇÃO DE ÁGUA DE EDIFICAÇÃO QUE POSSUA RESERVATÓRIO DE FIBRA/FIBROCIMENTO   FORNECIMENTO E INSTALAÇÃO. AF_06/2016</v>
          </cell>
          <cell r="C4353" t="str">
            <v>UN</v>
          </cell>
          <cell r="D4353">
            <v>340.72</v>
          </cell>
        </row>
        <row r="4354">
          <cell r="A4354">
            <v>94687</v>
          </cell>
          <cell r="B4354" t="str">
            <v>CURVA 90 GRAUS, PVC, SOLDÁVEL, DN 110 MM, INSTALADO EM RESERVAÇÃO DE ÁGUA DE EDIFICAÇÃO QUE POSSUA RESERVATÓRIO DE FIBRA/FIBROCIMENTO   FORNECIMENTO E INSTALAÇÃO. AF_06/2016</v>
          </cell>
          <cell r="C4354" t="str">
            <v>UN</v>
          </cell>
          <cell r="D4354">
            <v>276.06</v>
          </cell>
        </row>
        <row r="4355">
          <cell r="A4355">
            <v>94688</v>
          </cell>
          <cell r="B4355" t="str">
            <v>TÊ, PVC, SOLDÁVEL, DN  25 MM INSTALADO EM RESERVAÇÃO DE ÁGUA DE EDIFICAÇÃO QUE POSSUA RESERVATÓRIO DE FIBRA/FIBROCIMENTO   FORNECIMENTO E INSTALAÇÃO. AF_06/2016</v>
          </cell>
          <cell r="C4355" t="str">
            <v>UN</v>
          </cell>
          <cell r="D4355">
            <v>11.09</v>
          </cell>
        </row>
        <row r="4356">
          <cell r="A4356">
            <v>94689</v>
          </cell>
          <cell r="B4356" t="str">
            <v>TÊ COM BUCHA DE LATÃO NA BOLSA CENTRAL, PVC, SOLDÁVEL, DN  25 MM X 3/4 , INSTALADO EM RESERVAÇÃO DE ÁGUA DE EDIFICAÇÃO QUE POSSUA RESERVATÓRIO DE FIBRA/FIBROCIMENTO   FORNECIMENTO E INSTALAÇÃO. AF_06/2016</v>
          </cell>
          <cell r="C4356" t="str">
            <v>UN</v>
          </cell>
          <cell r="D4356">
            <v>15.74</v>
          </cell>
        </row>
        <row r="4357">
          <cell r="A4357">
            <v>94690</v>
          </cell>
          <cell r="B4357" t="str">
            <v>TÊ, PVC, SOLDÁVEL, DN 32 MM INSTALADO EM RESERVAÇÃO DE ÁGUA DE EDIFICAÇÃO QUE POSSUA RESERVATÓRIO DE FIBRA/FIBROCIMENTO   FORNECIMENTO E INSTALAÇÃO. AF_06/2016</v>
          </cell>
          <cell r="C4357" t="str">
            <v>UN</v>
          </cell>
          <cell r="D4357">
            <v>14.98</v>
          </cell>
        </row>
        <row r="4358">
          <cell r="A4358">
            <v>94691</v>
          </cell>
          <cell r="B4358" t="str">
            <v>TÊ DE REDUÇÃO, PVC, SOLDÁVEL, DN 32 MM X  25 MM, INSTALADO EM RESERVAÇÃO DE ÁGUA DE EDIFICAÇÃO QUE POSSUA RESERVATÓRIO DE FIBRA/FIBROCIMENTO   FORNECIMENTO E INSTALAÇÃO. AF_06/2016</v>
          </cell>
          <cell r="C4358" t="str">
            <v>UN</v>
          </cell>
          <cell r="D4358">
            <v>17.68</v>
          </cell>
        </row>
        <row r="4359">
          <cell r="A4359">
            <v>94692</v>
          </cell>
          <cell r="B4359" t="str">
            <v>TÊ, PVC, SOLDÁVEL, DN 40 MM INSTALADO EM RESERVAÇÃO DE ÁGUA DE EDIFICAÇÃO QUE POSSUA RESERVATÓRIO DE FIBRA/FIBROCIMENTO   FORNECIMENTO E INSTALAÇÃO. AF_06/2016</v>
          </cell>
          <cell r="C4359" t="str">
            <v>UN</v>
          </cell>
          <cell r="D4359">
            <v>26.56</v>
          </cell>
        </row>
        <row r="4360">
          <cell r="A4360">
            <v>94693</v>
          </cell>
          <cell r="B4360" t="str">
            <v>TÊ DE REDUÇÃO, PVC, SOLDÁVEL, DN 40 MM X 32 MM, INSTALADO EM RESERVAÇÃO DE ÁGUA DE EDIFICAÇÃO QUE POSSUA RESERVATÓRIO DE FIBRA/FIBROCIMENTO   FORNECIMENTO E INSTALAÇÃO. AF_06/2016</v>
          </cell>
          <cell r="C4360" t="str">
            <v>UN</v>
          </cell>
          <cell r="D4360">
            <v>27.92</v>
          </cell>
        </row>
        <row r="4361">
          <cell r="A4361">
            <v>94694</v>
          </cell>
          <cell r="B4361" t="str">
            <v>TÊ, PVC, SOLDÁVEL, DN 50 MM INSTALADO EM RESERVAÇÃO DE ÁGUA DE EDIFICAÇÃO QUE POSSUA RESERVATÓRIO DE FIBRA/FIBROCIMENTO   FORNECIMENTO E INSTALAÇÃO. AF_06/2016</v>
          </cell>
          <cell r="C4361" t="str">
            <v>UN</v>
          </cell>
          <cell r="D4361">
            <v>27.99</v>
          </cell>
        </row>
        <row r="4362">
          <cell r="A4362">
            <v>94695</v>
          </cell>
          <cell r="B4362" t="str">
            <v>TÊ DE REDUÇÃO, PVC, SOLDÁVEL, DN 50 MM X 40 MM, INSTALADO EM RESERVAÇÃO DE ÁGUA DE EDIFICAÇÃO QUE POSSUA RESERVATÓRIO DE FIBRA/FIBROCIMENTO   FORNECIMENTO E INSTALAÇÃO. AF_06/2016</v>
          </cell>
          <cell r="C4362" t="str">
            <v>UN</v>
          </cell>
          <cell r="D4362">
            <v>38.46</v>
          </cell>
        </row>
        <row r="4363">
          <cell r="A4363">
            <v>94696</v>
          </cell>
          <cell r="B4363" t="str">
            <v>TÊ, PVC, SOLDÁVEL, DN 60 MM INSTALADO EM RESERVAÇÃO DE ÁGUA DE EDIFICAÇÃO QUE POSSUA RESERVATÓRIO DE FIBRA/FIBROCIMENTO   FORNECIMENTO E INSTALAÇÃO. AF_06/2016</v>
          </cell>
          <cell r="C4363" t="str">
            <v>UN</v>
          </cell>
          <cell r="D4363">
            <v>66.38</v>
          </cell>
        </row>
        <row r="4364">
          <cell r="A4364">
            <v>94697</v>
          </cell>
          <cell r="B4364" t="str">
            <v>TÊ, PVC, SOLDÁVEL, DN 75 MM INSTALADO EM RESERVAÇÃO DE ÁGUA DE EDIFICAÇÃO QUE POSSUA RESERVATÓRIO DE FIBRA/FIBROCIMENTO   FORNECIMENTO E INSTALAÇÃO. AF_06/2016</v>
          </cell>
          <cell r="C4364" t="str">
            <v>UN</v>
          </cell>
          <cell r="D4364">
            <v>106.94</v>
          </cell>
        </row>
        <row r="4365">
          <cell r="A4365">
            <v>94698</v>
          </cell>
          <cell r="B4365" t="str">
            <v>TÊ DE REDUÇÃO, PVC, SOLDÁVEL, DN 75 MM X 50 MM, INSTALADO EM RESERVAÇÃO DE ÁGUA DE EDIFICAÇÃO QUE POSSUA RESERVATÓRIO DE FIBRA/FIBROCIMENTO   FORNECIMENTO E INSTALAÇÃO. AF_06/2016</v>
          </cell>
          <cell r="C4365" t="str">
            <v>UN</v>
          </cell>
          <cell r="D4365">
            <v>92.68</v>
          </cell>
        </row>
        <row r="4366">
          <cell r="A4366">
            <v>94699</v>
          </cell>
          <cell r="B4366" t="str">
            <v>TÊ, PVC, SOLDÁVEL, DN 85 MM INSTALADO EM RESERVAÇÃO DE ÁGUA DE EDIFICAÇÃO QUE POSSUA RESERVATÓRIO DE FIBRA/FIBROCIMENTO   FORNECIMENTO E INSTALAÇÃO. AF_06/2016</v>
          </cell>
          <cell r="C4366" t="str">
            <v>UN</v>
          </cell>
          <cell r="D4366">
            <v>179.31</v>
          </cell>
        </row>
        <row r="4367">
          <cell r="A4367">
            <v>94700</v>
          </cell>
          <cell r="B4367" t="str">
            <v>TÊ DE REDUÇÃO, PVC, SOLDÁVEL, DN 85 MM X 60 MM, INSTALADO EM RESERVAÇÃO DE ÁGUA DE EDIFICAÇÃO QUE POSSUA RESERVATÓRIO DE FIBRA/FIBROCIMENTO   FORNECIMENTO E INSTALAÇÃO. AF_06/2016</v>
          </cell>
          <cell r="C4367" t="str">
            <v>UN</v>
          </cell>
          <cell r="D4367">
            <v>150.13</v>
          </cell>
        </row>
        <row r="4368">
          <cell r="A4368">
            <v>94701</v>
          </cell>
          <cell r="B4368" t="str">
            <v>TÊ, PVC, SOLDÁVEL, DN 110 MM INSTALADO EM RESERVAÇÃO DE ÁGUA DE EDIFICAÇÃO QUE POSSUA RESERVATÓRIO DE FIBRA/FIBROCIMENTO   FORNECIMENTO E INSTALAÇÃO. AF_06/2016</v>
          </cell>
          <cell r="C4368" t="str">
            <v>UN</v>
          </cell>
          <cell r="D4368">
            <v>271.87</v>
          </cell>
        </row>
        <row r="4369">
          <cell r="A4369">
            <v>94702</v>
          </cell>
          <cell r="B4369" t="str">
            <v>TÊ DE REDUÇÃO, PVC, SOLDÁVEL, DN 110 MM X 60 MM, INSTALADO EM RESERVAÇÃO DE ÁGUA DE EDIFICAÇÃO QUE POSSUA RESERVATÓRIO DE FIBRA/FIBROCIMENTO   FORNECIMENTO E INSTALAÇÃO. AF_06/2016</v>
          </cell>
          <cell r="C4369" t="str">
            <v>UN</v>
          </cell>
          <cell r="D4369">
            <v>256.94</v>
          </cell>
        </row>
        <row r="4370">
          <cell r="A4370">
            <v>94703</v>
          </cell>
          <cell r="B4370" t="str">
            <v>ADAPTADOR COM FLANGE E ANEL DE VEDAÇÃO, PVC, SOLDÁVEL, DN  25 MM X 3/4 , INSTALADO EM RESERVAÇÃO DE ÁGUA DE EDIFICAÇÃO QUE POSSUA RESERVATÓRIO DE FIBRA/FIBROCIMENTO   FORNECIMENTO E INSTALAÇÃO. AF_06/2016</v>
          </cell>
          <cell r="C4370" t="str">
            <v>UN</v>
          </cell>
          <cell r="D4370">
            <v>22.87</v>
          </cell>
        </row>
        <row r="4371">
          <cell r="A4371">
            <v>94704</v>
          </cell>
          <cell r="B4371" t="str">
            <v>ADAPTADOR COM FLANGE E ANEL DE VEDAÇÃO, PVC, SOLDÁVEL, DN 32 MM X 1 , INSTALADO EM RESERVAÇÃO DE ÁGUA DE EDIFICAÇÃO QUE POSSUA RESERVATÓRIO DE FIBRA/FIBROCIMENTO   FORNECIMENTO E INSTALAÇÃO. AF_06/2016</v>
          </cell>
          <cell r="C4371" t="str">
            <v>UN</v>
          </cell>
          <cell r="D4371">
            <v>27.35</v>
          </cell>
        </row>
        <row r="4372">
          <cell r="A4372">
            <v>94705</v>
          </cell>
          <cell r="B4372" t="str">
            <v>ADAPTADOR COM FLANGE E ANEL DE VEDAÇÃO, PVC, SOLDÁVEL, DN 40 MM X 1 1/4 , INSTALADO EM RESERVAÇÃO DE ÁGUA DE EDIFICAÇÃO QUE POSSUA RESERVATÓRIO DE FIBRA/FIBROCIMENTO   FORNECIMENTO E INSTALAÇÃO. AF_06/2016</v>
          </cell>
          <cell r="C4372" t="str">
            <v>UN</v>
          </cell>
          <cell r="D4372">
            <v>34.130000000000003</v>
          </cell>
        </row>
        <row r="4373">
          <cell r="A4373">
            <v>94706</v>
          </cell>
          <cell r="B4373" t="str">
            <v>ADAPTADOR COM FLANGE E ANEL DE VEDAÇÃO, PVC, SOLDÁVEL, DN 50 MM X 1 1/2 , INSTALADO EM RESERVAÇÃO DE ÁGUA DE EDIFICAÇÃO QUE POSSUA RESERVATÓRIO DE FIBRA/FIBROCIMENTO   FORNECIMENTO E INSTALAÇÃO. AF_06/2016</v>
          </cell>
          <cell r="C4373" t="str">
            <v>UN</v>
          </cell>
          <cell r="D4373">
            <v>47.72</v>
          </cell>
        </row>
        <row r="4374">
          <cell r="A4374">
            <v>94707</v>
          </cell>
          <cell r="B4374" t="str">
            <v>ADAPTADOR COM FLANGE E ANEL DE VEDAÇÃO, PVC, SOLDÁVEL, DN 60 MM X 2 , INSTALADO EM RESERVAÇÃO DE ÁGUA DE EDIFICAÇÃO QUE POSSUA RESERVATÓRIO DE FIBRA/FIBROCIMENTO   FORNECIMENTO E INSTALAÇÃO. AF_06/2016</v>
          </cell>
          <cell r="C4374" t="str">
            <v>UN</v>
          </cell>
          <cell r="D4374">
            <v>60.31</v>
          </cell>
        </row>
        <row r="4375">
          <cell r="A4375">
            <v>94708</v>
          </cell>
          <cell r="B4375" t="str">
            <v>ADAPTADOR COM FLANGES LIVRES, PVC, SOLDÁVEL, DN  25 MM X 3/4 , INSTALADO EM RESERVAÇÃO DE ÁGUA DE EDIFICAÇÃO QUE POSSUA RESERVATÓRIO DE FIBRA/FIBROCIMENTO   FORNECIMENTO E INSTALAÇÃO. AF_06/2016</v>
          </cell>
          <cell r="C4375" t="str">
            <v>UN</v>
          </cell>
          <cell r="D4375">
            <v>29.03</v>
          </cell>
        </row>
        <row r="4376">
          <cell r="A4376">
            <v>94709</v>
          </cell>
          <cell r="B4376" t="str">
            <v>ADAPTADOR COM FLANGES LIVRES, PVC, SOLDÁVEL, DN 32 MM X 1 , INSTALADO EM RESERVAÇÃO DE ÁGUA DE EDIFICAÇÃO QUE POSSUA RESERVATÓRIO DE FIBRA/FIBROCIMENTO   FORNECIMENTO E INSTALAÇÃO. AF_06/2016</v>
          </cell>
          <cell r="C4376" t="str">
            <v>UN</v>
          </cell>
          <cell r="D4376">
            <v>37.96</v>
          </cell>
        </row>
        <row r="4377">
          <cell r="A4377">
            <v>94710</v>
          </cell>
          <cell r="B4377" t="str">
            <v>ADAPTADOR COM FLANGES LIVRES, PVC, SOLDÁVEL, DN 40 MM X 1 1/4 , INSTALADO EM RESERVAÇÃO DE ÁGUA DE EDIFICAÇÃO QUE POSSUA RESERVATÓRIO DE FIBRA/FIBROCIMENTO   FORNECIMENTO E INSTALAÇÃO. AF_06/2016</v>
          </cell>
          <cell r="C4377" t="str">
            <v>UN</v>
          </cell>
          <cell r="D4377">
            <v>60.13</v>
          </cell>
        </row>
        <row r="4378">
          <cell r="A4378">
            <v>94711</v>
          </cell>
          <cell r="B4378" t="str">
            <v>ADAPTADOR COM FLANGES LIVRES, PVC, SOLDÁVEL, DN 50 MM X 1 1/2 , INSTALADO EM RESERVAÇÃO DE ÁGUA DE EDIFICAÇÃO QUE POSSUA RESERVATÓRIO DE FIBRA/FIBROCIMENTO   FORNECIMENTO E INSTALAÇÃO. AF_06/2016</v>
          </cell>
          <cell r="C4378" t="str">
            <v>UN</v>
          </cell>
          <cell r="D4378">
            <v>69.77</v>
          </cell>
        </row>
        <row r="4379">
          <cell r="A4379">
            <v>94712</v>
          </cell>
          <cell r="B4379" t="str">
            <v>ADAPTADOR COM FLANGES LIVRES, PVC, SOLDÁVEL, DN 60 MM X 2 , INSTALADO EM RESERVAÇÃO DE ÁGUA DE EDIFICAÇÃO QUE POSSUA RESERVATÓRIO DE FIBRA/FIBROCIMENTO   FORNECIMENTO E INSTALAÇÃO. AF_06/2016</v>
          </cell>
          <cell r="C4379" t="str">
            <v>UN</v>
          </cell>
          <cell r="D4379">
            <v>95.22</v>
          </cell>
        </row>
        <row r="4380">
          <cell r="A4380">
            <v>94713</v>
          </cell>
          <cell r="B4380" t="str">
            <v>ADAPTADOR COM FLANGES LIVRES, PVC, SOLDÁVEL, DN 75 MM X 2 1/2 , INSTALADO EM RESERVAÇÃO DE ÁGUA DE EDIFICAÇÃO QUE POSSUA RESERVATÓRIO DE FIBRA/FIBROCIMENTO   FORNECIMENTO E INSTALAÇÃO. AF_06/2016</v>
          </cell>
          <cell r="C4380" t="str">
            <v>UN</v>
          </cell>
          <cell r="D4380">
            <v>256.7</v>
          </cell>
        </row>
        <row r="4381">
          <cell r="A4381">
            <v>94714</v>
          </cell>
          <cell r="B4381" t="str">
            <v>ADAPTADOR COM FLANGES LIVRES, PVC, SOLDÁVEL, DN 85 MM X 3 , INSTALADO EM RESERVAÇÃO DE ÁGUA DE EDIFICAÇÃO QUE POSSUA RESERVATÓRIO DE FIBRA/FIBROCIMENTO   FORNECIMENTO E INSTALAÇÃO. AF_06/2016</v>
          </cell>
          <cell r="C4381" t="str">
            <v>UN</v>
          </cell>
          <cell r="D4381">
            <v>349.82</v>
          </cell>
        </row>
        <row r="4382">
          <cell r="A4382">
            <v>94715</v>
          </cell>
          <cell r="B4382" t="str">
            <v>ADAPTADOR COM FLANGES LIVRES, PVC, SOLDÁVEL, DN 110 MM X 4 , INSTALADO EM RESERVAÇÃO DE ÁGUA DE EDIFICAÇÃO QUE POSSUA RESERVATÓRIO DE FIBRA/FIBROCIMENTO   FORNECIMENTO E INSTALAÇÃO. AF_06/2016</v>
          </cell>
          <cell r="C4382" t="str">
            <v>UN</v>
          </cell>
          <cell r="D4382">
            <v>484.84</v>
          </cell>
        </row>
        <row r="4383">
          <cell r="A4383">
            <v>94724</v>
          </cell>
          <cell r="B4383" t="str">
            <v>CONECTOR, CPVC, SOLDÁVEL, DN 22 MM X 3/4, INSTALADO EM RESERVAÇÃO DE ÁGUA DE EDIFICAÇÃO QUE POSSUA RESERVATÓRIO DE FIBRA/FIBROCIMENTO  FORNECIMENTO E INSTALAÇÃO. AF_06/2016</v>
          </cell>
          <cell r="C4383" t="str">
            <v>UN</v>
          </cell>
          <cell r="D4383">
            <v>23.38</v>
          </cell>
        </row>
        <row r="4384">
          <cell r="A4384">
            <v>94725</v>
          </cell>
          <cell r="B4384" t="str">
            <v>LUVA, CPVC, SOLDÁVEL, DN 22 MM, INSTALADO EM RESERVAÇÃO DE ÁGUA DE EDIFICAÇÃO QUE POSSUA RESERVATÓRIO DE FIBRA/FIBROCIMENTO  FORNECIMENTO E INSTALAÇÃO. AF_06/2016</v>
          </cell>
          <cell r="C4384" t="str">
            <v>UN</v>
          </cell>
          <cell r="D4384">
            <v>6.08</v>
          </cell>
        </row>
        <row r="4385">
          <cell r="A4385">
            <v>94726</v>
          </cell>
          <cell r="B4385" t="str">
            <v>CONECTOR, CPVC, SOLDÁVEL, DN 28 MM X 1, INSTALADO EM RESERVAÇÃO DE ÁGUA DE EDIFICAÇÃO QUE POSSUA RESERVATÓRIO DE FIBRA/FIBROCIMENTO  FORNECIMENTO E INSTALAÇÃO. AF_06/2016</v>
          </cell>
          <cell r="C4385" t="str">
            <v>UN</v>
          </cell>
          <cell r="D4385">
            <v>35.75</v>
          </cell>
        </row>
        <row r="4386">
          <cell r="A4386">
            <v>94727</v>
          </cell>
          <cell r="B4386" t="str">
            <v>LUVA, CPVC, SOLDÁVEL, DN 28 MM, INSTALADO EM RESERVAÇÃO DE ÁGUA DE EDIFICAÇÃO QUE POSSUA RESERVATÓRIO DE FIBRA/FIBROCIMENTO  FORNECIMENTO E INSTALAÇÃO. AF_06/2016</v>
          </cell>
          <cell r="C4386" t="str">
            <v>UN</v>
          </cell>
          <cell r="D4386">
            <v>8.3699999999999992</v>
          </cell>
        </row>
        <row r="4387">
          <cell r="A4387">
            <v>94728</v>
          </cell>
          <cell r="B4387" t="str">
            <v>CONECTOR, CPVC, SOLDÁVEL, DN 35 MM X 1 1/4, INSTALADO EM RESERVAÇÃO DE ÁGUA DE EDIFICAÇÃO QUE POSSUA RESERVATÓRIO DE FIBRA/FIBROCIMENTO  FORNECIMENTO E INSTALAÇÃO. AF_06/2016</v>
          </cell>
          <cell r="C4387" t="str">
            <v>UN</v>
          </cell>
          <cell r="D4387">
            <v>133.72</v>
          </cell>
        </row>
        <row r="4388">
          <cell r="A4388">
            <v>94729</v>
          </cell>
          <cell r="B4388" t="str">
            <v>LUVA, CPVC, SOLDÁVEL, DN 35 MM, INSTALADO EM RESERVAÇÃO DE ÁGUA DE EDIFICAÇÃO QUE POSSUA RESERVATÓRIO DE FIBRA/FIBROCIMENTO  FORNECIMENTO E INSTALAÇÃO. AF_06/2016</v>
          </cell>
          <cell r="C4388" t="str">
            <v>UN</v>
          </cell>
          <cell r="D4388">
            <v>14.53</v>
          </cell>
        </row>
        <row r="4389">
          <cell r="A4389">
            <v>94730</v>
          </cell>
          <cell r="B4389" t="str">
            <v>CONECTOR, CPVC, SOLDÁVEL, DN 42 MM X 1 1/2, INSTALADO EM RESERVAÇÃO DE ÁGUA DE EDIFICAÇÃO QUE POSSUA RESERVATÓRIO DE FIBRA/FIBROCIMENTO  FORNECIMENTO E INSTALAÇÃO. AF_06/2016</v>
          </cell>
          <cell r="C4389" t="str">
            <v>UN</v>
          </cell>
          <cell r="D4389">
            <v>162.25</v>
          </cell>
        </row>
        <row r="4390">
          <cell r="A4390">
            <v>94731</v>
          </cell>
          <cell r="B4390" t="str">
            <v>LUVA, CPVC, SOLDÁVEL, DN 42 MM, INSTALADO EM RESERVAÇÃO DE ÁGUA DE EDIFICAÇÃO QUE POSSUA RESERVATÓRIO DE FIBRA/FIBROCIMENTO  FORNECIMENTO E INSTALAÇÃO. AF_06/2016</v>
          </cell>
          <cell r="C4390" t="str">
            <v>UN</v>
          </cell>
          <cell r="D4390">
            <v>18</v>
          </cell>
        </row>
        <row r="4391">
          <cell r="A4391">
            <v>94733</v>
          </cell>
          <cell r="B4391" t="str">
            <v>LUVA, CPVC, SOLDÁVEL, DN 54 MM, INSTALADO EM RESERVAÇÃO DE ÁGUA DE EDIFICAÇÃO QUE POSSUA RESERVATÓRIO DE FIBRA/FIBROCIMENTO  FORNECIMENTO E INSTALAÇÃO. AF_06/2016</v>
          </cell>
          <cell r="C4391" t="str">
            <v>UN</v>
          </cell>
          <cell r="D4391">
            <v>34.69</v>
          </cell>
        </row>
        <row r="4392">
          <cell r="A4392">
            <v>94737</v>
          </cell>
          <cell r="B4392" t="str">
            <v>LUVA, CPVC, SOLDÁVEL, DN 89 MM, INSTALADO EM RESERVAÇÃO DE ÁGUA DE EDIFICAÇÃO QUE POSSUA RESERVATÓRIO DE FIBRA/FIBROCIMENTO  FORNECIMENTO E INSTALAÇÃO. AF_06/2016</v>
          </cell>
          <cell r="C4392" t="str">
            <v>UN</v>
          </cell>
          <cell r="D4392">
            <v>141.75</v>
          </cell>
        </row>
        <row r="4393">
          <cell r="A4393">
            <v>94740</v>
          </cell>
          <cell r="B4393" t="str">
            <v>JOELHO 90 GRAUS, CPVC, SOLDÁVEL, DN 22 MM, INSTALADO EM RESERVAÇÃO DE ÁGUA DE EDIFICAÇÃO QUE POSSUA RESERVATÓRIO DE FIBRA/FIBROCIMENTO  FORNECIMENTO E INSTALAÇÃO. AF_06/2016</v>
          </cell>
          <cell r="C4393" t="str">
            <v>UN</v>
          </cell>
          <cell r="D4393">
            <v>9.52</v>
          </cell>
        </row>
        <row r="4394">
          <cell r="A4394">
            <v>94741</v>
          </cell>
          <cell r="B4394" t="str">
            <v>CURVA 90 GRAUS, CPVC, SOLDÁVEL, DN 22 MM, INSTALADO EM RESERVAÇÃO DE ÁGUA DE EDIFICAÇÃO QUE POSSUA RESERVATÓRIO DE FIBRA/FIBROCIMENTO  FORNECIMENTO E INSTALAÇÃO. AF_06/2016</v>
          </cell>
          <cell r="C4394" t="str">
            <v>UN</v>
          </cell>
          <cell r="D4394">
            <v>11.61</v>
          </cell>
        </row>
        <row r="4395">
          <cell r="A4395">
            <v>94742</v>
          </cell>
          <cell r="B4395" t="str">
            <v>JOELHO 90 GRAUS, CPVC, SOLDÁVEL, DN 28 MM, INSTALADO EM RESERVAÇÃO DE ÁGUA DE EDIFICAÇÃO QUE POSSUA RESERVATÓRIO DE FIBRA/FIBROCIMENTO  FORNECIMENTO E INSTALAÇÃO. AF_06/2016</v>
          </cell>
          <cell r="C4395" t="str">
            <v>UN</v>
          </cell>
          <cell r="D4395">
            <v>13.95</v>
          </cell>
        </row>
        <row r="4396">
          <cell r="A4396">
            <v>94743</v>
          </cell>
          <cell r="B4396" t="str">
            <v>CURVA 90 GRAUS, CPVC, SOLDÁVEL, DN 28 MM, INSTALADO EM RESERVAÇÃO DE ÁGUA DE EDIFICAÇÃO QUE POSSUA RESERVATÓRIO DE FIBRA/FIBROCIMENTO  FORNECIMENTO E INSTALAÇÃO. AF_06/2016</v>
          </cell>
          <cell r="C4396" t="str">
            <v>UN</v>
          </cell>
          <cell r="D4396">
            <v>15.26</v>
          </cell>
        </row>
        <row r="4397">
          <cell r="A4397">
            <v>94744</v>
          </cell>
          <cell r="B4397" t="str">
            <v>JOELHO 90 GRAUS, CPVC, SOLDÁVEL, DN 35 MM, INSTALADO EM RESERVAÇÃO DE ÁGUA DE EDIFICAÇÃO QUE POSSUA RESERVATÓRIO DE FIBRA/FIBROCIMENTO  FORNECIMENTO E INSTALAÇÃO. AF_06/2016</v>
          </cell>
          <cell r="C4397" t="str">
            <v>UN</v>
          </cell>
          <cell r="D4397">
            <v>22.01</v>
          </cell>
        </row>
        <row r="4398">
          <cell r="A4398">
            <v>94746</v>
          </cell>
          <cell r="B4398" t="str">
            <v>JOELHO 90 GRAUS, CPVC, SOLDÁVEL, DN 42 MM, INSTALADO EM RESERVAÇÃO DE ÁGUA DE EDIFICAÇÃO QUE POSSUA RESERVATÓRIO DE FIBRA/FIBROCIMENTO  FORNECIMENTO E INSTALAÇÃO. AF_06/2016</v>
          </cell>
          <cell r="C4398" t="str">
            <v>UN</v>
          </cell>
          <cell r="D4398">
            <v>30.82</v>
          </cell>
        </row>
        <row r="4399">
          <cell r="A4399">
            <v>94748</v>
          </cell>
          <cell r="B4399" t="str">
            <v>JOELHO 90 GRAUS, CPVC, SOLDÁVEL, DN 54 MM, INSTALADO EM RESERVAÇÃO DE ÁGUA DE EDIFICAÇÃO QUE POSSUA RESERVATÓRIO DE FIBRA/FIBROCIMENTO  FORNECIMENTO E INSTALAÇÃO. AF_06/2016</v>
          </cell>
          <cell r="C4399" t="str">
            <v>UN</v>
          </cell>
          <cell r="D4399">
            <v>63.09</v>
          </cell>
        </row>
        <row r="4400">
          <cell r="A4400">
            <v>94750</v>
          </cell>
          <cell r="B4400" t="str">
            <v>JOELHO 90 GRAUS, CPVC, SOLDÁVEL, DN 73 MM, INSTALADO EM RESERVAÇÃO DE ÁGUA DE EDIFICAÇÃO QUE POSSUA RESERVATÓRIO DE FIBRA/FIBROCIMENTO  FORNECIMENTO E INSTALAÇÃO. AF_06/2016</v>
          </cell>
          <cell r="C4400" t="str">
            <v>UN</v>
          </cell>
          <cell r="D4400">
            <v>146.4</v>
          </cell>
        </row>
        <row r="4401">
          <cell r="A4401">
            <v>94752</v>
          </cell>
          <cell r="B4401" t="str">
            <v>JOELHO 90 GRAUS, CPVC, SOLDÁVEL, DN 89 MM, INSTALADO EM RESERVAÇÃO DE ÁGUA DE EDIFICAÇÃO QUE POSSUA RESERVATÓRIO DE FIBRA/FIBROCIMENTO  FORNECIMENTO E INSTALAÇÃO. AF_06/2016</v>
          </cell>
          <cell r="C4401" t="str">
            <v>UN</v>
          </cell>
          <cell r="D4401">
            <v>180.29</v>
          </cell>
        </row>
        <row r="4402">
          <cell r="A4402">
            <v>94756</v>
          </cell>
          <cell r="B4402" t="str">
            <v>TE, CPVC, SOLDÁVEL, DN 22 MM, INSTALADO EM RESERVAÇÃO DE ÁGUA DE EDIFICAÇÃO QUE POSSUA RESERVATÓRIO DE FIBRA/FIBROCIMENTO  FORNECIMENTO E INSTALAÇÃO. AF_06/2016</v>
          </cell>
          <cell r="C4402" t="str">
            <v>UN</v>
          </cell>
          <cell r="D4402">
            <v>12.11</v>
          </cell>
        </row>
        <row r="4403">
          <cell r="A4403">
            <v>94757</v>
          </cell>
          <cell r="B4403" t="str">
            <v>TE, CPVC, SOLDÁVEL, DN 28 MM, INSTALADO EM RESERVAÇÃO DE ÁGUA DE EDIFICAÇÃO QUE POSSUA RESERVATÓRIO DE FIBRA/FIBROCIMENTO  FORNECIMENTO E INSTALAÇÃO. AF_06/2016</v>
          </cell>
          <cell r="C4403" t="str">
            <v>UN</v>
          </cell>
          <cell r="D4403">
            <v>16.059999999999999</v>
          </cell>
        </row>
        <row r="4404">
          <cell r="A4404">
            <v>94758</v>
          </cell>
          <cell r="B4404" t="str">
            <v>TE, CPVC, SOLDÁVEL, DN 35 MM, INSTALADO EM RESERVAÇÃO DE ÁGUA DE EDIFICAÇÃO QUE POSSUA RESERVATÓRIO DE FIBRA/FIBROCIMENTO  FORNECIMENTO E INSTALAÇÃO. AF_06/2016</v>
          </cell>
          <cell r="C4404" t="str">
            <v>UN</v>
          </cell>
          <cell r="D4404">
            <v>39.46</v>
          </cell>
        </row>
        <row r="4405">
          <cell r="A4405">
            <v>94759</v>
          </cell>
          <cell r="B4405" t="str">
            <v>TE, CPVC, SOLDÁVEL, DN 42 MM, INSTALADO EM RESERVAÇÃO DE ÁGUA DE EDIFICAÇÃO QUE POSSUA RESERVATÓRIO DE FIBRA/FIBROCIMENTO  FORNECIMENTO E INSTALAÇÃO. AF_06/2016</v>
          </cell>
          <cell r="C4405" t="str">
            <v>UN</v>
          </cell>
          <cell r="D4405">
            <v>48.25</v>
          </cell>
        </row>
        <row r="4406">
          <cell r="A4406">
            <v>94760</v>
          </cell>
          <cell r="B4406" t="str">
            <v>TE, CPVC, SOLDÁVEL, DN 54 MM, INSTALADO EM RESERVAÇÃO DE ÁGUA DE EDIFICAÇÃO QUE POSSUA RESERVATÓRIO DE FIBRA/FIBROCIMENTO  FORNECIMENTO E INSTALAÇÃO. AF_06/2016</v>
          </cell>
          <cell r="C4406" t="str">
            <v>UN</v>
          </cell>
          <cell r="D4406">
            <v>79.400000000000006</v>
          </cell>
        </row>
        <row r="4407">
          <cell r="A4407">
            <v>94761</v>
          </cell>
          <cell r="B4407" t="str">
            <v>TE, CPVC, SOLDÁVEL, DN 73 MM, INSTALADO EM RESERVAÇÃO DE ÁGUA DE EDIFICAÇÃO QUE POSSUA RESERVATÓRIO DE FIBRA/FIBROCIMENTO  FORNECIMENTO E INSTALAÇÃO. AF_06/2016</v>
          </cell>
          <cell r="C4407" t="str">
            <v>UN</v>
          </cell>
          <cell r="D4407">
            <v>167.46</v>
          </cell>
        </row>
        <row r="4408">
          <cell r="A4408">
            <v>94762</v>
          </cell>
          <cell r="B4408" t="str">
            <v>TE, CPVC, SOLDÁVEL, DN 89 MM, INSTALADO EM RESERVAÇÃO DE ÁGUA DE EDIFICAÇÃO QUE POSSUA RESERVATÓRIO DE FIBRA/FIBROCIMENTO  FORNECIMENTO E INSTALAÇÃO. AF_06/2016</v>
          </cell>
          <cell r="C4408" t="str">
            <v>UN</v>
          </cell>
          <cell r="D4408">
            <v>216.43</v>
          </cell>
        </row>
        <row r="4409">
          <cell r="A4409">
            <v>94783</v>
          </cell>
          <cell r="B4409" t="str">
            <v>ADAPTADOR COM FLANGE E ANEL DE VEDAÇÃO, PVC, SOLDÁVEL, DN  20 MM X 1/2 , INSTALADO EM RESERVAÇÃO DE ÁGUA DE EDIFICAÇÃO QUE POSSUA RESERVATÓRIO DE FIBRA/FIBROCIMENTO   FORNECIMENTO E INSTALAÇÃO. AF_06/2016</v>
          </cell>
          <cell r="C4409" t="str">
            <v>UN</v>
          </cell>
          <cell r="D4409">
            <v>20.91</v>
          </cell>
        </row>
        <row r="4410">
          <cell r="A4410">
            <v>94785</v>
          </cell>
          <cell r="B4410" t="str">
            <v>ADAPTADOR COM FLANGES LIVRES, PVC, SOLDÁVEL LONGO, DN 32 MM X 1 , INSTALADO EM RESERVAÇÃO DE ÁGUA DE EDIFICAÇÃO QUE POSSUA RESERVATÓRIO DE FIBRA/FIBROCIMENTO   FORNECIMENTO E INSTALAÇÃO. AF_06/2016</v>
          </cell>
          <cell r="C4410" t="str">
            <v>UN</v>
          </cell>
          <cell r="D4410">
            <v>38.6</v>
          </cell>
        </row>
        <row r="4411">
          <cell r="A4411">
            <v>94786</v>
          </cell>
          <cell r="B4411" t="str">
            <v>ADAPTADOR COM FLANGES LIVRES, PVC, SOLDÁVEL LONGO, DN 40 MM X 1 1/4 , INSTALADO EM RESERVAÇÃO DE ÁGUA DE EDIFICAÇÃO QUE POSSUA RESERVATÓRIO DE FIBRA/FIBROCIMENTO   FORNECIMENTO E INSTALAÇÃO. AF_06/2016</v>
          </cell>
          <cell r="C4411" t="str">
            <v>UN</v>
          </cell>
          <cell r="D4411">
            <v>51.26</v>
          </cell>
        </row>
        <row r="4412">
          <cell r="A4412">
            <v>94787</v>
          </cell>
          <cell r="B4412" t="str">
            <v>ADAPTADOR COM FLANGES LIVRES, PVC, SOLDÁVEL LONGO, DN 50 MM X 1 1/2 , INSTALADO EM RESERVAÇÃO DE ÁGUA DE EDIFICAÇÃO QUE POSSUA RESERVATÓRIO DE FIBRA/FIBROCIMENTO   FORNECIMENTO E INSTALAÇÃO. AF_06/2016</v>
          </cell>
          <cell r="C4412" t="str">
            <v>UN</v>
          </cell>
          <cell r="D4412">
            <v>66.42</v>
          </cell>
        </row>
        <row r="4413">
          <cell r="A4413">
            <v>94788</v>
          </cell>
          <cell r="B4413" t="str">
            <v>ADAPTADOR COM FLANGES LIVRES, PVC, SOLDÁVEL LONGO, DN 60 MM X 2 , INSTALADO EM RESERVAÇÃO DE ÁGUA DE EDIFICAÇÃO QUE POSSUA RESERVATÓRIO DE FIBRA/FIBROCIMENTO   FORNECIMENTO E INSTALAÇÃO. AF_06/2016</v>
          </cell>
          <cell r="C4413" t="str">
            <v>UN</v>
          </cell>
          <cell r="D4413">
            <v>98.25</v>
          </cell>
        </row>
        <row r="4414">
          <cell r="A4414">
            <v>94789</v>
          </cell>
          <cell r="B4414" t="str">
            <v>ADAPTADOR COM FLANGES LIVRES, PVC, SOLDÁVEL LONGO, DN 75 MM X 2 1/2 , INSTALADO EM RESERVAÇÃO DE ÁGUA DE EDIFICAÇÃO QUE POSSUA RESERVATÓRIO DE FIBRA/FIBROCIMENTO   FORNECIMENTO E INSTALAÇÃO. AF_06/2016</v>
          </cell>
          <cell r="C4414" t="str">
            <v>UN</v>
          </cell>
          <cell r="D4414">
            <v>319.11</v>
          </cell>
        </row>
        <row r="4415">
          <cell r="A4415">
            <v>94790</v>
          </cell>
          <cell r="B4415" t="str">
            <v>ADAPTADOR COM FLANGES LIVRES, PVC, SOLDÁVEL LONGO, DN 85 MM X 3 , INSTALADO EM RESERVAÇÃO DE ÁGUA DE EDIFICAÇÃO QUE POSSUA RESERVATÓRIO DE FIBRA/FIBROCIMENTO   FORNECIMENTO E INSTALAÇÃO. AF_06/2016</v>
          </cell>
          <cell r="C4415" t="str">
            <v>UN</v>
          </cell>
          <cell r="D4415">
            <v>369.91</v>
          </cell>
        </row>
        <row r="4416">
          <cell r="A4416">
            <v>94791</v>
          </cell>
          <cell r="B4416" t="str">
            <v>ADAPTADOR COM FLANGES LIVRES, PVC, SOLDÁVEL LONGO, DN 110 MM X 4 , INSTALADO EM RESERVAÇÃO DE ÁGUA DE EDIFICAÇÃO QUE POSSUA RESERVATÓRIO DE FIBRA/FIBROCIMENTO   FORNECIMENTO E INSTALAÇÃO. AF_06/2016</v>
          </cell>
          <cell r="C4416" t="str">
            <v>UN</v>
          </cell>
          <cell r="D4416">
            <v>520.21</v>
          </cell>
        </row>
        <row r="4417">
          <cell r="A4417">
            <v>94863</v>
          </cell>
          <cell r="B4417" t="str">
            <v>LUVA, CPVC, SOLDÁVEL, DN 73 MM, INSTALADO EM RESERVAÇÃO DE ÁGUA DE EDIFICAÇÃO QUE POSSUA RESERVATÓRIO DE FIBRA/FIBROCIMENTO  FORNECIMENTO E INSTALAÇÃO. AF_06/2016</v>
          </cell>
          <cell r="C4417" t="str">
            <v>UN</v>
          </cell>
          <cell r="D4417">
            <v>119.76</v>
          </cell>
        </row>
        <row r="4418">
          <cell r="A4418">
            <v>95141</v>
          </cell>
          <cell r="B4418" t="str">
            <v>ADAPTADOR COM FLANGES LIVRES, PVC, SOLDÁVEL LONGO, DN  25 MM X 3/4 , INSTALADO EM RESERVAÇÃO DE ÁGUA DE EDIFICAÇÃO QUE POSSUA RESERVATÓRIO DE FIBRA/FIBROCIMENTO    FORNECIMENTO E INSTALAÇÃO. AF_06/2016</v>
          </cell>
          <cell r="C4418" t="str">
            <v>UN</v>
          </cell>
          <cell r="D4418">
            <v>35.85</v>
          </cell>
        </row>
        <row r="4419">
          <cell r="A4419">
            <v>95237</v>
          </cell>
          <cell r="B4419" t="str">
            <v>LUVA COM BUCHA DE LATÃO, PVC, SOLDÁVEL, DN 32MM X 1 , INSTALADO EM RAMAL DE DISTRIBUIÇÃO DE ÁGUA   FORNECIMENTO E INSTALAÇÃO. AF_12/2014</v>
          </cell>
          <cell r="C4419" t="str">
            <v>UN</v>
          </cell>
          <cell r="D4419">
            <v>29.32</v>
          </cell>
        </row>
        <row r="4420">
          <cell r="A4420">
            <v>95693</v>
          </cell>
          <cell r="B4420" t="str">
            <v>LUVA SIMPLES, PVC, SÉRIE NORMAL, ESGOTO PREDIAL, DN 150 MM, JUNTA ELÁSTICA, FORNECIDO E INSTALADO EM SUBCOLETOR AÉREO DE ESGOTO SANITÁRIO. AF_12/2014</v>
          </cell>
          <cell r="C4420" t="str">
            <v>UN</v>
          </cell>
          <cell r="D4420">
            <v>61.46</v>
          </cell>
        </row>
        <row r="4421">
          <cell r="A4421">
            <v>95694</v>
          </cell>
          <cell r="B4421" t="str">
            <v>CURVA 90 GRAUS, PVC, SERIE R, ÁGUA PLUVIAL, DN 100 MM, JUNTA ELÁSTICA, FORNECIDO E INSTALADO EM RAMAL DE ENCAMINHAMENTO. AF_12/2014</v>
          </cell>
          <cell r="C4421" t="str">
            <v>UN</v>
          </cell>
          <cell r="D4421">
            <v>86.1</v>
          </cell>
        </row>
        <row r="4422">
          <cell r="A4422">
            <v>95695</v>
          </cell>
          <cell r="B4422" t="str">
            <v>CURVA 90 GRAUS, PVC, SERIE R, ÁGUA PLUVIAL, DN 100 MM, JUNTA ELÁSTICA, FORNECIDO E INSTALADO EM CONDUTORES VERTICAIS DE ÁGUAS PLUVIAIS. AF_12/2014</v>
          </cell>
          <cell r="C4422" t="str">
            <v>UN</v>
          </cell>
          <cell r="D4422">
            <v>84.31</v>
          </cell>
        </row>
        <row r="4423">
          <cell r="A4423">
            <v>95696</v>
          </cell>
          <cell r="B4423" t="str">
            <v>SPRINKLER TIPO PENDENTE, 68 °C, UNIÃO POR ROSCA DN 15 (1/2") - FORNECIMENTO E INSTALAÇÃO. AF_10/2020</v>
          </cell>
          <cell r="C4423" t="str">
            <v>UN</v>
          </cell>
          <cell r="D4423">
            <v>36.909999999999997</v>
          </cell>
        </row>
        <row r="4424">
          <cell r="A4424">
            <v>96637</v>
          </cell>
          <cell r="B4424" t="str">
            <v>JOELHO 90 GRAUS, PPR, DN 25 MM, CLASSE PN 25, INSTALADO EM RAMAL OU SUB-RAMAL DE ÁGUA  FORNECIMENTO E INSTALAÇÃO . AF_06/2015</v>
          </cell>
          <cell r="C4424" t="str">
            <v>UN</v>
          </cell>
          <cell r="D4424">
            <v>14.02</v>
          </cell>
        </row>
        <row r="4425">
          <cell r="A4425">
            <v>96638</v>
          </cell>
          <cell r="B4425" t="str">
            <v>JOELHO 45 GRAUS, PPR, DN 25 MM, CLASSE PN 25, INSTALADO EM RAMAL OU SUB-RAMAL DE ÁGUA  FORNECIMENTO E INSTALAÇÃO . AF_06/2015</v>
          </cell>
          <cell r="C4425" t="str">
            <v>UN</v>
          </cell>
          <cell r="D4425">
            <v>13.4</v>
          </cell>
        </row>
        <row r="4426">
          <cell r="A4426">
            <v>96639</v>
          </cell>
          <cell r="B4426" t="str">
            <v>LUVA, PPR, DN 25 MM, CLASSE PN 25, INSTALADO EM RAMAL OU SUB-RAMAL DE ÁGUA  FORNECIMENTO E INSTALAÇÃO . AF_06/2015</v>
          </cell>
          <cell r="C4426" t="str">
            <v>UN</v>
          </cell>
          <cell r="D4426">
            <v>9.86</v>
          </cell>
        </row>
        <row r="4427">
          <cell r="A4427">
            <v>96640</v>
          </cell>
          <cell r="B4427" t="str">
            <v>CONECTOR MACHO, PPR, 25 X 1/2'', CLASSE PN 25, INSTALADO EM RAMAL OU SUB-RAMAL DE ÁGUA   FORNECIMENTO E INSTALAÇÃO . AF_06/2015</v>
          </cell>
          <cell r="C4427" t="str">
            <v>UN</v>
          </cell>
          <cell r="D4427">
            <v>27.4</v>
          </cell>
        </row>
        <row r="4428">
          <cell r="A4428">
            <v>96641</v>
          </cell>
          <cell r="B4428" t="str">
            <v>CONECTOR FÊMEA, PPR, 25 X 1/2'', CLASSE PN 25, INSTALADO EM RAMAL OU SUB-RAMAL DE ÁGUA   FORNECIMENTO E INSTALAÇÃO . AF_06/2015</v>
          </cell>
          <cell r="C4428" t="str">
            <v>UN</v>
          </cell>
          <cell r="D4428">
            <v>21.13</v>
          </cell>
        </row>
        <row r="4429">
          <cell r="A4429">
            <v>96642</v>
          </cell>
          <cell r="B4429" t="str">
            <v>TÊ NORMAL, PPR, DN 25 MM, CLASSE PN 25, INSTALADO EM RAMAL OU SUB-RAMAL DE ÁGUA  FORNECIMENTO E INSTALAÇÃO . AF_06/2015</v>
          </cell>
          <cell r="C4429" t="str">
            <v>UN</v>
          </cell>
          <cell r="D4429">
            <v>18.53</v>
          </cell>
        </row>
        <row r="4430">
          <cell r="A4430">
            <v>96643</v>
          </cell>
          <cell r="B4430" t="str">
            <v>TÊ MISTURADOR, PPR, 25 X 3/4'' , CLASSE PN 25, INSTALADO EM RAMAL OU SUB-RAMAL DE ÁGUA  FORNECIMENTO E INSTALAÇÃO . AF_06/2015</v>
          </cell>
          <cell r="C4430" t="str">
            <v>UN</v>
          </cell>
          <cell r="D4430">
            <v>55.24</v>
          </cell>
        </row>
        <row r="4431">
          <cell r="A4431">
            <v>96650</v>
          </cell>
          <cell r="B4431" t="str">
            <v>JOELHO 90 GRAUS, PPR, DN 25 MM, CLASSE PN 25, INSTALADO EM RAMAL DE DISTRIBUIÇÃO  FORNECIMENTO E INSTALAÇÃO . AF_06/2015</v>
          </cell>
          <cell r="C4431" t="str">
            <v>UN</v>
          </cell>
          <cell r="D4431">
            <v>10.6</v>
          </cell>
        </row>
        <row r="4432">
          <cell r="A4432">
            <v>96651</v>
          </cell>
          <cell r="B4432" t="str">
            <v>JOELHO 45 GRAUS, PPR, DN 25 MM, CLASSE PN 25, INSTALADO EM RAMAL DE DISTRIBUIÇÃO DE ÁGUA  FORNECIMENTO E INSTALAÇÃO . AF_06/2015</v>
          </cell>
          <cell r="C4432" t="str">
            <v>UN</v>
          </cell>
          <cell r="D4432">
            <v>9.98</v>
          </cell>
        </row>
        <row r="4433">
          <cell r="A4433">
            <v>96652</v>
          </cell>
          <cell r="B4433" t="str">
            <v>JOELHO 90 GRAUS, PPR, DN 32 MM, CLASSE PN 25, INSTALADO EM RAMAL DE DISTRIBUIÇÃO  FORNECIMENTO E INSTALAÇÃO . AF_06/2015</v>
          </cell>
          <cell r="C4433" t="str">
            <v>UN</v>
          </cell>
          <cell r="D4433">
            <v>19.97</v>
          </cell>
        </row>
        <row r="4434">
          <cell r="A4434">
            <v>96653</v>
          </cell>
          <cell r="B4434" t="str">
            <v>JOELHO 45 GRAUS, PPR, DN 32 MM, CLASSE PN 25, INSTALADO EM RAMAL DE DISTRIBUIÇÃO DE ÁGUA  FORNECIMENTO E INSTALAÇÃO . AF_06/2015</v>
          </cell>
          <cell r="C4434" t="str">
            <v>UN</v>
          </cell>
          <cell r="D4434">
            <v>19.899999999999999</v>
          </cell>
        </row>
        <row r="4435">
          <cell r="A4435">
            <v>96654</v>
          </cell>
          <cell r="B4435" t="str">
            <v>JOELHO 90 GRAUS, PPR, DN 40 MM, CLASSE PN 25, INSTALADO EM RAMAL DE DISTRIBUIÇÃO  FORNECIMENTO E INSTALAÇÃO . AF_06/2015</v>
          </cell>
          <cell r="C4435" t="str">
            <v>UN</v>
          </cell>
          <cell r="D4435">
            <v>33.31</v>
          </cell>
        </row>
        <row r="4436">
          <cell r="A4436">
            <v>96655</v>
          </cell>
          <cell r="B4436" t="str">
            <v>JOELHO 45 GRAUS, PPR, DN 40 MM, CLASSE PN 25, INSTALADO EM RAMAL DE DISTRIBUIÇÃO DE ÁGUA  FORNECIMENTO E INSTALAÇÃO . AF_06/2015</v>
          </cell>
          <cell r="C4436" t="str">
            <v>UN</v>
          </cell>
          <cell r="D4436">
            <v>32.619999999999997</v>
          </cell>
        </row>
        <row r="4437">
          <cell r="A4437">
            <v>96656</v>
          </cell>
          <cell r="B4437" t="str">
            <v>LUVA, PPR, DN 25 MM, CLASSE PN 25, INSTALADO EM RAMAL DE DISTRIBUIÇÃO DE ÁGUA  FORNECIMENTO E INSTALAÇÃO . AF_06/2015</v>
          </cell>
          <cell r="C4437" t="str">
            <v>UN</v>
          </cell>
          <cell r="D4437">
            <v>7.61</v>
          </cell>
        </row>
        <row r="4438">
          <cell r="A4438">
            <v>96657</v>
          </cell>
          <cell r="B4438" t="str">
            <v>CONECTOR MACHO, PPR, 25 X 1/2, CLASSE PN 25, INSTALADO EM RAMAL DE DISTRIBUIÇÃO DE ÁGUA  FORNECIMENTO E INSTALAÇÃO . AF_06/2015</v>
          </cell>
          <cell r="C4438" t="str">
            <v>UN</v>
          </cell>
          <cell r="D4438">
            <v>25.15</v>
          </cell>
        </row>
        <row r="4439">
          <cell r="A4439">
            <v>96658</v>
          </cell>
          <cell r="B4439" t="str">
            <v>CONECTOR FÊMEA, PPR, 25 X 1/2'', CLASSE PN 25, INSTALADO EM RAMAL DE DISTRIBUIÇÃO DE ÁGUA   FORNECIMENTO E INSTALAÇÃO . AF_06/2015</v>
          </cell>
          <cell r="C4439" t="str">
            <v>UN</v>
          </cell>
          <cell r="D4439">
            <v>18.88</v>
          </cell>
        </row>
        <row r="4440">
          <cell r="A4440">
            <v>96659</v>
          </cell>
          <cell r="B4440" t="str">
            <v>LUVA, PPR, DN 32 MM, CLASSE PN 25, INSTALADO EM RAMAL DE DISTRIBUIÇÃO DE ÁGUA  FORNECIMENTO E INSTALAÇÃO. AF_06/2015</v>
          </cell>
          <cell r="C4440" t="str">
            <v>UN</v>
          </cell>
          <cell r="D4440">
            <v>13.54</v>
          </cell>
        </row>
        <row r="4441">
          <cell r="A4441">
            <v>96660</v>
          </cell>
          <cell r="B4441" t="str">
            <v>CONECTOR MACHO, PPR, 32 X 3/4'', CLASSE PN 25, INSTALADO EM RAMAL DE DISTRIBUIÇÃO DE ÁGUA   FORNECIMENTO E INSTALAÇÃO. AF_06/2015</v>
          </cell>
          <cell r="C4441" t="str">
            <v>UN</v>
          </cell>
          <cell r="D4441">
            <v>42.77</v>
          </cell>
        </row>
        <row r="4442">
          <cell r="A4442">
            <v>96661</v>
          </cell>
          <cell r="B4442" t="str">
            <v>CONECTOR FÊMEA, PPR, 32 X 3/4'', CLASSE PN 25, INSTALADO EM RAMAL DE DISTRIBUIÇÃO DE ÁGUA   FORNECIMENTO E INSTALAÇÃO . AF_06/2015</v>
          </cell>
          <cell r="C4442" t="str">
            <v>UN</v>
          </cell>
          <cell r="D4442">
            <v>33.14</v>
          </cell>
        </row>
        <row r="4443">
          <cell r="A4443">
            <v>96662</v>
          </cell>
          <cell r="B4443" t="str">
            <v>BUCHA DE REDUÇÃO, PPR, 32 X 25, CLASSE PN 25, INSTALADO EM RAMAL DE DISTRIBUIÇÃO DE ÁGUA  FORNECIMENTO E INSTALAÇÃO . AF_06/2015</v>
          </cell>
          <cell r="C4443" t="str">
            <v>UN</v>
          </cell>
          <cell r="D4443">
            <v>13.86</v>
          </cell>
        </row>
        <row r="4444">
          <cell r="A4444">
            <v>96663</v>
          </cell>
          <cell r="B4444" t="str">
            <v>LUVA, PPR, DN 40 MM, CLASSE PN 25, INSTALADO EM RAMAL DE DISTRIBUIÇÃO DE ÁGUA  FORNECIMENTO E INSTALAÇÃO. AF_06/2015</v>
          </cell>
          <cell r="C4444" t="str">
            <v>UN</v>
          </cell>
          <cell r="D4444">
            <v>24.98</v>
          </cell>
        </row>
        <row r="4445">
          <cell r="A4445">
            <v>96664</v>
          </cell>
          <cell r="B4445" t="str">
            <v>BUCHA DE REDUÇÃO, PPR, 40 X 25, CLASSE PN 25, INSTALADO EM RAMAL DE DISTRIBUIÇÃO DE ÁGUA  FORNECIMENTO E INSTALAÇÃO . AF_06/2015</v>
          </cell>
          <cell r="C4445" t="str">
            <v>UN</v>
          </cell>
          <cell r="D4445">
            <v>27.05</v>
          </cell>
        </row>
        <row r="4446">
          <cell r="A4446">
            <v>96665</v>
          </cell>
          <cell r="B4446" t="str">
            <v>TÊ NORMAL, PPR, DN 25 MM, CLASSE PN 25, INSTALADO EM RAMAL DE DISTRIBUIÇÃO DE ÁGUA  FORNECIMENTO E INSTALAÇÃO . AF_06/2015</v>
          </cell>
          <cell r="C4446" t="str">
            <v>UN</v>
          </cell>
          <cell r="D4446">
            <v>13.94</v>
          </cell>
        </row>
        <row r="4447">
          <cell r="A4447">
            <v>96666</v>
          </cell>
          <cell r="B4447" t="str">
            <v>TÊ NORMAL, PPR, DN 32 MM, CLASSE PN 25, INSTALADO EM RAMAL DE DISTRIBUIÇÃO DE ÁGUA  FORNECIMENTO E INSTALAÇÃO . AF_06/2015</v>
          </cell>
          <cell r="C4447" t="str">
            <v>UN</v>
          </cell>
          <cell r="D4447">
            <v>26.78</v>
          </cell>
        </row>
        <row r="4448">
          <cell r="A4448">
            <v>96667</v>
          </cell>
          <cell r="B4448" t="str">
            <v>TÊ NORMAL, PPR, DN 40 MM, CLASSE PN 25, INSTALADO EM RAMAL DE DISTRIBUIÇÃO DE ÁGUA  FORNECIMENTO E INSTALAÇÃO . AF_06/2015</v>
          </cell>
          <cell r="C4448" t="str">
            <v>UN</v>
          </cell>
          <cell r="D4448">
            <v>47.26</v>
          </cell>
        </row>
        <row r="4449">
          <cell r="A4449">
            <v>96684</v>
          </cell>
          <cell r="B4449" t="str">
            <v>JOELHO 90 GRAUS, PPR, DN 25 MM, CLASSE PN 25, INSTALADO EM PRUMADA DE ÁGUA  FORNECIMENTO E INSTALAÇÃO . AF_06/2015</v>
          </cell>
          <cell r="C4449" t="str">
            <v>UN</v>
          </cell>
          <cell r="D4449">
            <v>5.47</v>
          </cell>
        </row>
        <row r="4450">
          <cell r="A4450">
            <v>96685</v>
          </cell>
          <cell r="B4450" t="str">
            <v>JOELHO 45 GRAUS, PPR, DN 25 MM, CLASSE PN 25, INSTALADO EM PRUMADA DE ÁGUA  FORNECIMENTO E INSTALAÇÃO . AF_06/2015</v>
          </cell>
          <cell r="C4450" t="str">
            <v>UN</v>
          </cell>
          <cell r="D4450">
            <v>4.8499999999999996</v>
          </cell>
        </row>
        <row r="4451">
          <cell r="A4451">
            <v>96686</v>
          </cell>
          <cell r="B4451" t="str">
            <v>JOELHO 90 GRAUS, PPR, DN 32 MM, CLASSE PN 25, INSTALADO EM PRUMADA DE ÁGUA  FORNECIMENTO E INSTALAÇÃO . AF_06/2015</v>
          </cell>
          <cell r="C4451" t="str">
            <v>UN</v>
          </cell>
          <cell r="D4451">
            <v>8.24</v>
          </cell>
        </row>
        <row r="4452">
          <cell r="A4452">
            <v>96687</v>
          </cell>
          <cell r="B4452" t="str">
            <v>JOELHO 45 GRAUS, PPR, DN 32 MM, CLASSE PN 25, INSTALADO EM PRUMADA DE ÁGUA  FORNECIMENTO E INSTALAÇÃO . AF_06/2015</v>
          </cell>
          <cell r="C4452" t="str">
            <v>UN</v>
          </cell>
          <cell r="D4452">
            <v>8.17</v>
          </cell>
        </row>
        <row r="4453">
          <cell r="A4453">
            <v>96688</v>
          </cell>
          <cell r="B4453" t="str">
            <v>JOELHO 90 GRAUS, PPR, DN 40 MM, CLASSE PN 25, INSTALADO EM PRUMADA DE ÁGUA  FORNECIMENTO E INSTALAÇÃO . AF_06/2015</v>
          </cell>
          <cell r="C4453" t="str">
            <v>UN</v>
          </cell>
          <cell r="D4453">
            <v>14.33</v>
          </cell>
        </row>
        <row r="4454">
          <cell r="A4454">
            <v>96689</v>
          </cell>
          <cell r="B4454" t="str">
            <v>JOELHO 45 GRAUS, PPR, DN 40 MM, CLASSE PN 25, INSTALADO EM PRUMADA DE ÁGUA  FORNECIMENTO E INSTALAÇÃO . AF_06/2015</v>
          </cell>
          <cell r="C4454" t="str">
            <v>UN</v>
          </cell>
          <cell r="D4454">
            <v>13.64</v>
          </cell>
        </row>
        <row r="4455">
          <cell r="A4455">
            <v>96690</v>
          </cell>
          <cell r="B4455" t="str">
            <v>JOELHO 90 GRAUS, PPR, DN 50 MM, CLASSE PN 25, INSTALADO EM PRUMADA DE ÁGUA  FORNECIMENTO E INSTALAÇÃO . AF_06/2015</v>
          </cell>
          <cell r="C4455" t="str">
            <v>UN</v>
          </cell>
          <cell r="D4455">
            <v>27.04</v>
          </cell>
        </row>
        <row r="4456">
          <cell r="A4456">
            <v>96691</v>
          </cell>
          <cell r="B4456" t="str">
            <v>JOELHO 45 GRAUS, PPR, DN 50 MM, CLASSE PN 25, INSTALADO EM PRUMADA DE ÁGUA  FORNECIMENTO E INSTALAÇÃO . AF_06/2015</v>
          </cell>
          <cell r="C4456" t="str">
            <v>UN</v>
          </cell>
          <cell r="D4456">
            <v>27.98</v>
          </cell>
        </row>
        <row r="4457">
          <cell r="A4457">
            <v>96692</v>
          </cell>
          <cell r="B4457" t="str">
            <v>JOELHO 90 GRAUS, PPR, DN 63 MM, CLASSE PN 25, INSTALADO EM PRUMADA DE ÁGUA  FORNECIMENTO E INSTALAÇÃO . AF_06/2015</v>
          </cell>
          <cell r="C4457" t="str">
            <v>UN</v>
          </cell>
          <cell r="D4457">
            <v>40.85</v>
          </cell>
        </row>
        <row r="4458">
          <cell r="A4458">
            <v>96693</v>
          </cell>
          <cell r="B4458" t="str">
            <v>JOELHO 45 GRAUS, PPR, DN 63 MM, CLASSE PN 25, INSTALADO EM PRUMADA DE ÁGUA  FORNECIMENTO E INSTALAÇÃO . AF_06/2015</v>
          </cell>
          <cell r="C4458" t="str">
            <v>UN</v>
          </cell>
          <cell r="D4458">
            <v>38.549999999999997</v>
          </cell>
        </row>
        <row r="4459">
          <cell r="A4459">
            <v>96694</v>
          </cell>
          <cell r="B4459" t="str">
            <v>JOELHO 90 GRAUS, PPR, DN 75 MM, CLASSE PN 25, INSTALADO EM PRUMADA DE ÁGUA  FORNECIMENTO E INSTALAÇÃO . AF_06/2015</v>
          </cell>
          <cell r="C4459" t="str">
            <v>UN</v>
          </cell>
          <cell r="D4459">
            <v>91.83</v>
          </cell>
        </row>
        <row r="4460">
          <cell r="A4460">
            <v>96695</v>
          </cell>
          <cell r="B4460" t="str">
            <v>JOELHO 45 GRAUS, PPR, DN 75 MM, CLASSE PN 25, INSTALADO EM PRUMADA DE ÁGUA  FORNECIMENTO E INSTALAÇÃO . AF_06/2015</v>
          </cell>
          <cell r="C4460" t="str">
            <v>UN</v>
          </cell>
          <cell r="D4460">
            <v>89.13</v>
          </cell>
        </row>
        <row r="4461">
          <cell r="A4461">
            <v>96696</v>
          </cell>
          <cell r="B4461" t="str">
            <v>JOELHO 90 GRAUS, PPR, DN 90 MM, CLASSE PN 25, INSTALADO EM PRUMADA DE ÁGUA  FORNECIMENTO E INSTALAÇÃO . AF_06/2015</v>
          </cell>
          <cell r="C4461" t="str">
            <v>UN</v>
          </cell>
          <cell r="D4461">
            <v>138.56</v>
          </cell>
        </row>
        <row r="4462">
          <cell r="A4462">
            <v>96697</v>
          </cell>
          <cell r="B4462" t="str">
            <v>JOELHO 90 GRAUS, PPR, DN 110 MM, CLASSE PN 25, INSTALADO EM PRUMADA DE ÁGUA  FORNECIMENTO E INSTALAÇÃO . AF_06/2015</v>
          </cell>
          <cell r="C4462" t="str">
            <v>UN</v>
          </cell>
          <cell r="D4462">
            <v>207.38</v>
          </cell>
        </row>
        <row r="4463">
          <cell r="A4463">
            <v>96698</v>
          </cell>
          <cell r="B4463" t="str">
            <v>LUVA, PPR, DN 25 MM, CLASSE PN 25, INSTALADO EM PRUMADA DE ÁGUA  FORNECIMENTO E INSTALAÇÃO . AF_06/2015</v>
          </cell>
          <cell r="C4463" t="str">
            <v>UN</v>
          </cell>
          <cell r="D4463">
            <v>4.2</v>
          </cell>
        </row>
        <row r="4464">
          <cell r="A4464">
            <v>96699</v>
          </cell>
          <cell r="B4464" t="str">
            <v>CONECTOR MACHO, PPR, 25 X 1/2'', CLASSE PN 25, INSTALADO EM PRUMADA DE ÁGUA   FORNECIMENTO E INSTALAÇÃO . AF_06/2015</v>
          </cell>
          <cell r="C4464" t="str">
            <v>UN</v>
          </cell>
          <cell r="D4464">
            <v>21.74</v>
          </cell>
        </row>
        <row r="4465">
          <cell r="A4465">
            <v>96700</v>
          </cell>
          <cell r="B4465" t="str">
            <v>CONECTOR FÊMEA, PPR, 25 X 1/2'', CLASSE PN 25, INSTALADO EM PRUMADA DE ÁGUA   FORNECIMENTO E INSTALAÇÃO . AF_06/2015</v>
          </cell>
          <cell r="C4465" t="str">
            <v>UN</v>
          </cell>
          <cell r="D4465">
            <v>15.47</v>
          </cell>
        </row>
        <row r="4466">
          <cell r="A4466">
            <v>96701</v>
          </cell>
          <cell r="B4466" t="str">
            <v>LUVA, PPR, DN 32 MM, CLASSE PN 25, INSTALADO EM PRUMADA DE ÁGUA  FORNECIMENTO E INSTALAÇÃO. AF_06/2015</v>
          </cell>
          <cell r="C4466" t="str">
            <v>UN</v>
          </cell>
          <cell r="D4466">
            <v>5.71</v>
          </cell>
        </row>
        <row r="4467">
          <cell r="A4467">
            <v>96702</v>
          </cell>
          <cell r="B4467" t="str">
            <v>BUCHA DE REDUÇÃO, PPR, 32 X 25, CLASSE PN 25, INSTALADO EM PRUMADA DE ÁGUA  FORNECIMENTO E INSTALAÇÃO . AF_06/2015</v>
          </cell>
          <cell r="C4467" t="str">
            <v>UN</v>
          </cell>
          <cell r="D4467">
            <v>6.03</v>
          </cell>
        </row>
        <row r="4468">
          <cell r="A4468">
            <v>96703</v>
          </cell>
          <cell r="B4468" t="str">
            <v>LUVA, PPR, DN 40 MM, CLASSE PN 25, INSTALADO EM PRUMADA DE ÁGUA  FORNECIMENTO E INSTALAÇÃO. AF_06/2015</v>
          </cell>
          <cell r="C4468" t="str">
            <v>UN</v>
          </cell>
          <cell r="D4468">
            <v>12.31</v>
          </cell>
        </row>
        <row r="4469">
          <cell r="A4469">
            <v>96704</v>
          </cell>
          <cell r="B4469" t="str">
            <v>BUCHA DE REDUÇÃO, PPR, 40 X 25, CLASSE PN 25, INSTALADO EM PRUMADA DE ÁGUA  FORNECIMENTO E INSTALAÇÃO . AF_06/2015</v>
          </cell>
          <cell r="C4469" t="str">
            <v>UN</v>
          </cell>
          <cell r="D4469">
            <v>14.38</v>
          </cell>
        </row>
        <row r="4470">
          <cell r="A4470">
            <v>96705</v>
          </cell>
          <cell r="B4470" t="str">
            <v>LUVA, PPR, DN 50 MM, CLASSE PN 25, INSTALADO EM PRUMADA DE ÁGUA  FORNECIMENTO E INSTALAÇÃO. AF_06/2015</v>
          </cell>
          <cell r="C4470" t="str">
            <v>UN</v>
          </cell>
          <cell r="D4470">
            <v>18.559999999999999</v>
          </cell>
        </row>
        <row r="4471">
          <cell r="A4471">
            <v>96706</v>
          </cell>
          <cell r="B4471" t="str">
            <v>LUVA, PPR, DN 63 MM, CLASSE PN 25, INSTALADO EM PRUMADA DE ÁGUA  FORNECIMENTO E INSTALAÇÃO. AF_06/2015</v>
          </cell>
          <cell r="C4471" t="str">
            <v>UN</v>
          </cell>
          <cell r="D4471">
            <v>27.82</v>
          </cell>
        </row>
        <row r="4472">
          <cell r="A4472">
            <v>96707</v>
          </cell>
          <cell r="B4472" t="str">
            <v>LUVA, PPR, DN 75 MM, CLASSE PN 25, INSTALADO EM PRUMADA DE ÁGUA  FORNECIMENTO E INSTALAÇÃO. AF_06/2015</v>
          </cell>
          <cell r="C4472" t="str">
            <v>UN</v>
          </cell>
          <cell r="D4472">
            <v>58.93</v>
          </cell>
        </row>
        <row r="4473">
          <cell r="A4473">
            <v>96708</v>
          </cell>
          <cell r="B4473" t="str">
            <v>LUVA, PPR, DN 90 MM, CLASSE PN 25, INSTALADO EM PRUMADA DE ÁGUA  FORNECIMENTO E INSTALAÇÃO. AF_06/2015</v>
          </cell>
          <cell r="C4473" t="str">
            <v>UN</v>
          </cell>
          <cell r="D4473">
            <v>93.31</v>
          </cell>
        </row>
        <row r="4474">
          <cell r="A4474">
            <v>96709</v>
          </cell>
          <cell r="B4474" t="str">
            <v>LUVA, PPR, DN 110 MM, CLASSE PN 25, INSTALADO EM PRUMADA DE ÁGUA  FORNECIMENTO E INSTALAÇÃO. AF_06/2015</v>
          </cell>
          <cell r="C4474" t="str">
            <v>UN</v>
          </cell>
          <cell r="D4474">
            <v>147.72</v>
          </cell>
        </row>
        <row r="4475">
          <cell r="A4475">
            <v>96710</v>
          </cell>
          <cell r="B4475" t="str">
            <v>TÊ NORMAL, PPR, DN 25 MM, CLASSE PN 25, INSTALADO EM PRUMADA DE ÁGUA  FORNECIMENTO E INSTALAÇÃO . AF_06/2015</v>
          </cell>
          <cell r="C4475" t="str">
            <v>UN</v>
          </cell>
          <cell r="D4475">
            <v>7.15</v>
          </cell>
        </row>
        <row r="4476">
          <cell r="A4476">
            <v>96711</v>
          </cell>
          <cell r="B4476" t="str">
            <v>TÊ NORMAL, PPR, DN 32 MM, CLASSE PN 25, INSTALADO EM PRUMADA DE ÁGUA  FORNECIMENTO E INSTALAÇÃO . AF_06/2015</v>
          </cell>
          <cell r="C4476" t="str">
            <v>UN</v>
          </cell>
          <cell r="D4476">
            <v>11.17</v>
          </cell>
        </row>
        <row r="4477">
          <cell r="A4477">
            <v>96712</v>
          </cell>
          <cell r="B4477" t="str">
            <v>TÊ NORMAL, PPR, DN 40 MM, CLASSE PN 25, INSTALADO EM PRUMADA DE ÁGUA  FORNECIMENTO E INSTALAÇÃO . AF_06/2015</v>
          </cell>
          <cell r="C4477" t="str">
            <v>UN</v>
          </cell>
          <cell r="D4477">
            <v>21.9</v>
          </cell>
        </row>
        <row r="4478">
          <cell r="A4478">
            <v>96713</v>
          </cell>
          <cell r="B4478" t="str">
            <v>TÊ NORMAL, PPR, DN 50 MM, CLASSE PN 25, INSTALADO EM PRUMADA DE ÁGUA  FORNECIMENTO E INSTALAÇÃO . AF_06/2015</v>
          </cell>
          <cell r="C4478" t="str">
            <v>UN</v>
          </cell>
          <cell r="D4478">
            <v>30.25</v>
          </cell>
        </row>
        <row r="4479">
          <cell r="A4479">
            <v>96714</v>
          </cell>
          <cell r="B4479" t="str">
            <v>TÊ NORMAL, PPR, DN 63 MM, CLASSE PN 25, INSTALADO EM PRUMADA DE ÁGUA  FORNECIMENTO E INSTALAÇÃO . AF_06/2015</v>
          </cell>
          <cell r="C4479" t="str">
            <v>UN</v>
          </cell>
          <cell r="D4479">
            <v>51.35</v>
          </cell>
        </row>
        <row r="4480">
          <cell r="A4480">
            <v>96715</v>
          </cell>
          <cell r="B4480" t="str">
            <v>TÊ NORMAL, PPR, DN 75 MM, CLASSE PN 25, INSTALADO EM PRUMADA DE ÁGUA  FORNECIMENTO E INSTALAÇÃO . AF_06/2015</v>
          </cell>
          <cell r="C4480" t="str">
            <v>UN</v>
          </cell>
          <cell r="D4480">
            <v>97.97</v>
          </cell>
        </row>
        <row r="4481">
          <cell r="A4481">
            <v>96716</v>
          </cell>
          <cell r="B4481" t="str">
            <v>TÊ NORMAL, PPR, DN 90 MM, CLASSE PN 25, INSTALADO EM PRUMADA DE ÁGUA  FORNECIMENTO E INSTALAÇÃO . AF_06/2015</v>
          </cell>
          <cell r="C4481" t="str">
            <v>UN</v>
          </cell>
          <cell r="D4481">
            <v>147.49</v>
          </cell>
        </row>
        <row r="4482">
          <cell r="A4482">
            <v>96717</v>
          </cell>
          <cell r="B4482" t="str">
            <v>TÊ NORMAL, PPR, DN 110 MM, CLASSE PN 25, INSTALADO EM PRUMADA DE ÁGUA  FORNECIMENTO E INSTALAÇÃO . AF_06/2015</v>
          </cell>
          <cell r="C4482" t="str">
            <v>UN</v>
          </cell>
          <cell r="D4482">
            <v>232.85</v>
          </cell>
        </row>
        <row r="4483">
          <cell r="A4483">
            <v>96736</v>
          </cell>
          <cell r="B4483" t="str">
            <v>LUVA, PPR, DN 20 MM, CLASSE PN 25, INSTALADO EM RESERVAÇÃO DE ÁGUA DE EDIFICAÇÃO QUE POSSUA RESERVATÓRIO DE FIBRA/FIBROCIMENTO  FORNECIMENTO E INSTALAÇÃO. AF_06/2016</v>
          </cell>
          <cell r="C4483" t="str">
            <v>UN</v>
          </cell>
          <cell r="D4483">
            <v>5.72</v>
          </cell>
        </row>
        <row r="4484">
          <cell r="A4484">
            <v>96737</v>
          </cell>
          <cell r="B4484" t="str">
            <v>LUVA, PPR, DN 25 MM, CLASSE PN 25, INSTALADO EM RESERVAÇÃO DE ÁGUA DE EDIFICAÇÃO QUE POSSUA RESERVATÓRIO DE FIBRA/FIBROCIMENTO  FORNECIMENTO E INSTALAÇÃO. AF_06/2016</v>
          </cell>
          <cell r="C4484" t="str">
            <v>UN</v>
          </cell>
          <cell r="D4484">
            <v>6.67</v>
          </cell>
        </row>
        <row r="4485">
          <cell r="A4485">
            <v>96738</v>
          </cell>
          <cell r="B4485" t="str">
            <v>CONECTOR MACHO, PPR, 25 X 1/2'', CLASSE PN 25,  INSTALADO EM RESERVAÇÃO DE ÁGUA DE EDIFICAÇÃO QUE POSSUA RESERVATÓRIO DE FIBRA/FIBROCIMENTO   FORNECIMENTO E INSTALAÇÃO. AF_06/2016</v>
          </cell>
          <cell r="C4485" t="str">
            <v>UN</v>
          </cell>
          <cell r="D4485">
            <v>24.21</v>
          </cell>
        </row>
        <row r="4486">
          <cell r="A4486">
            <v>96739</v>
          </cell>
          <cell r="B4486" t="str">
            <v>LUVA, PPR, DN 32 MM, CLASSE PN 25, INSTALADO EM RESERVAÇÃO DE ÁGUA DE EDIFICAÇÃO QUE POSSUA RESERVATÓRIO DE FIBRA/FIBROCIMENTO  FORNECIMENTO E INSTALAÇÃO. AF_06/2016</v>
          </cell>
          <cell r="C4486" t="str">
            <v>UN</v>
          </cell>
          <cell r="D4486">
            <v>8.6300000000000008</v>
          </cell>
        </row>
        <row r="4487">
          <cell r="A4487">
            <v>96740</v>
          </cell>
          <cell r="B4487" t="str">
            <v>CONECTOR MACHO, PPR, 32 X 3/4'', CLASSE PN 25,  INSTALADO EM RESERVAÇÃO DE ÁGUA DE EDIFICAÇÃO QUE POSSUA RESERVATÓRIO DE FIBRA/FIBROCIMENTO   FORNECIMENTO E INSTALAÇÃO. AF_06/2016</v>
          </cell>
          <cell r="C4487" t="str">
            <v>UN</v>
          </cell>
          <cell r="D4487">
            <v>37.86</v>
          </cell>
        </row>
        <row r="4488">
          <cell r="A4488">
            <v>96741</v>
          </cell>
          <cell r="B4488" t="str">
            <v>LUVA, PPR, DN 40 MM, CLASSE PN 25, INSTALADO EM RESERVAÇÃO DE ÁGUA DE EDIFICAÇÃO QUE POSSUA RESERVATÓRIO DE FIBRA/FIBROCIMENTO  FORNECIMENTO E INSTALAÇÃO. AF_06/2016</v>
          </cell>
          <cell r="C4488" t="str">
            <v>UN</v>
          </cell>
          <cell r="D4488">
            <v>14.32</v>
          </cell>
        </row>
        <row r="4489">
          <cell r="A4489">
            <v>96742</v>
          </cell>
          <cell r="B4489" t="str">
            <v>LUVA, PPR, DN 50 MM, CLASSE PN 25, INSTALADO EM RESERVAÇÃO DE ÁGUA DE EDIFICAÇÃO QUE POSSUA RESERVATÓRIO DE FIBRA/FIBROCIMENTO  FORNECIMENTO E INSTALAÇÃO. AF_06/2016</v>
          </cell>
          <cell r="C4489" t="str">
            <v>UN</v>
          </cell>
          <cell r="D4489">
            <v>21.75</v>
          </cell>
        </row>
        <row r="4490">
          <cell r="A4490">
            <v>96743</v>
          </cell>
          <cell r="B4490" t="str">
            <v>LUVA, PPR, DN 63 MM, CLASSE PN 25, INSTALADO EM RESERVAÇÃO DE ÁGUA DE EDIFICAÇÃO QUE POSSUA RESERVATÓRIO DE FIBRA/FIBROCIMENTO  FORNECIMENTO E INSTALAÇÃO. AF_06/2016</v>
          </cell>
          <cell r="C4490" t="str">
            <v>UN</v>
          </cell>
          <cell r="D4490">
            <v>28.68</v>
          </cell>
        </row>
        <row r="4491">
          <cell r="A4491">
            <v>96744</v>
          </cell>
          <cell r="B4491" t="str">
            <v>LUVA, PPR, DN 75 MM, CLASSE PN 25, INSTALADO EM RESERVAÇÃO DE ÁGUA DE EDIFICAÇÃO QUE POSSUA RESERVATÓRIO DE FIBRA/FIBROCIMENTO  FORNECIMENTO E INSTALAÇÃO. AF_06/2016</v>
          </cell>
          <cell r="C4491" t="str">
            <v>UN</v>
          </cell>
          <cell r="D4491">
            <v>62.07</v>
          </cell>
        </row>
        <row r="4492">
          <cell r="A4492">
            <v>96745</v>
          </cell>
          <cell r="B4492" t="str">
            <v>LUVA, PPR, DN 90 MM, CLASSE PN 25, INSTALADO EM RESERVAÇÃO DE ÁGUA DE EDIFICAÇÃO QUE POSSUA RESERVATÓRIO DE FIBRA/FIBROCIMENTO  FORNECIMENTO E INSTALAÇÃO. AF_06/2016</v>
          </cell>
          <cell r="C4492" t="str">
            <v>UN</v>
          </cell>
          <cell r="D4492">
            <v>92.54</v>
          </cell>
        </row>
        <row r="4493">
          <cell r="A4493">
            <v>96746</v>
          </cell>
          <cell r="B4493" t="str">
            <v>LUVA, PPR, DN 110 MM, CLASSE PN 25, INSTALADO EM RESERVAÇÃO DE ÁGUA DE EDIFICAÇÃO QUE POSSUA RESERVATÓRIO DE FIBRA/FIBROCIMENTO  FORNECIMENTO E INSTALAÇÃO. AF_06/2016</v>
          </cell>
          <cell r="C4493" t="str">
            <v>UN</v>
          </cell>
          <cell r="D4493">
            <v>147.66999999999999</v>
          </cell>
        </row>
        <row r="4494">
          <cell r="A4494">
            <v>96747</v>
          </cell>
          <cell r="B4494" t="str">
            <v>JOELHO 90 GRAUS, PPR, DN 20 MM, CLASSE PN 25,  INSTALADO EM RESERVAÇÃO DE ÁGUA DE EDIFICAÇÃO QUE POSSUA RESERVATÓRIO DE FIBRA/FIBROCIMENTO  FORNECIMENTO E INSTALAÇÃO. AF_06/2016</v>
          </cell>
          <cell r="C4494" t="str">
            <v>UN</v>
          </cell>
          <cell r="D4494">
            <v>8</v>
          </cell>
        </row>
        <row r="4495">
          <cell r="A4495">
            <v>96748</v>
          </cell>
          <cell r="B4495" t="str">
            <v>JOELHO 90 GRAUS, PPR, DN 25 MM, CLASSE PN 25,  INSTALADO EM RESERVAÇÃO DE ÁGUA DE EDIFICAÇÃO QUE POSSUA RESERVATÓRIO DE FIBRA/FIBROCIMENTO  FORNECIMENTO E INSTALAÇÃO. AF_06/2016</v>
          </cell>
          <cell r="C4495" t="str">
            <v>UN</v>
          </cell>
          <cell r="D4495">
            <v>9.1999999999999993</v>
          </cell>
        </row>
        <row r="4496">
          <cell r="A4496">
            <v>96749</v>
          </cell>
          <cell r="B4496" t="str">
            <v>JOELHO 90 GRAUS, PPR, DN 32 MM, CLASSE PN 25,  INSTALADO EM RESERVAÇÃO DE ÁGUA DE EDIFICAÇÃO QUE POSSUA RESERVATÓRIO DE FIBRA/FIBROCIMENTO  FORNECIMENTO E INSTALAÇÃO. AF_06/2016</v>
          </cell>
          <cell r="C4496" t="str">
            <v>UN</v>
          </cell>
          <cell r="D4496">
            <v>12.64</v>
          </cell>
        </row>
        <row r="4497">
          <cell r="A4497">
            <v>96750</v>
          </cell>
          <cell r="B4497" t="str">
            <v>JOELHO 90 GRAUS, PPR, DN 40 MM, CLASSE PN 25,  INSTALADO EM RESERVAÇÃO DE ÁGUA DE EDIFICAÇÃO QUE POSSUA RESERVATÓRIO DE FIBRA/FIBROCIMENTO  FORNECIMENTO E INSTALAÇÃO. AF_06/2016</v>
          </cell>
          <cell r="C4497" t="str">
            <v>UN</v>
          </cell>
          <cell r="D4497">
            <v>17.34</v>
          </cell>
        </row>
        <row r="4498">
          <cell r="A4498">
            <v>96751</v>
          </cell>
          <cell r="B4498" t="str">
            <v>JOELHO 90 GRAUS, PPR, DN 50 MM, CLASSE PN 25,  INSTALADO EM RESERVAÇÃO DE ÁGUA DE EDIFICAÇÃO QUE POSSUA RESERVATÓRIO DE FIBRA/FIBROCIMENTO  FORNECIMENTO E INSTALAÇÃO. AF_06/2016</v>
          </cell>
          <cell r="C4498" t="str">
            <v>UN</v>
          </cell>
          <cell r="D4498">
            <v>31.81</v>
          </cell>
        </row>
        <row r="4499">
          <cell r="A4499">
            <v>96752</v>
          </cell>
          <cell r="B4499" t="str">
            <v>JOELHO 90 GRAUS, PPR, DN 63 MM, CLASSE PN 25,  INSTALADO EM RESERVAÇÃO DE ÁGUA DE EDIFICAÇÃO QUE POSSUA RESERVATÓRIO DE FIBRA/FIBROCIMENTO  FORNECIMENTO E INSTALAÇÃO. AF_06/2016</v>
          </cell>
          <cell r="C4499" t="str">
            <v>UN</v>
          </cell>
          <cell r="D4499">
            <v>42.11</v>
          </cell>
        </row>
        <row r="4500">
          <cell r="A4500">
            <v>96753</v>
          </cell>
          <cell r="B4500" t="str">
            <v>JOELHO 90 GRAUS, PPR, DN 75 MM, CLASSE PN 25,  INSTALADO EM RESERVAÇÃO DE ÁGUA DE EDIFICAÇÃO QUE POSSUA RESERVATÓRIO DE FIBRA/FIBROCIMENTO  FORNECIMENTO E INSTALAÇÃO. AF_06/2016</v>
          </cell>
          <cell r="C4500" t="str">
            <v>UN</v>
          </cell>
          <cell r="D4500">
            <v>96.54</v>
          </cell>
        </row>
        <row r="4501">
          <cell r="A4501">
            <v>96754</v>
          </cell>
          <cell r="B4501" t="str">
            <v>JOELHO 90 GRAUS, PPR, DN 90 MM, CLASSE PN 25,  INSTALADO EM RESERVAÇÃO DE ÁGUA DE EDIFICAÇÃO QUE POSSUA RESERVATÓRIO DE FIBRA/FIBROCIMENTO  FORNECIMENTO E INSTALAÇÃO. AF_06/2016</v>
          </cell>
          <cell r="C4501" t="str">
            <v>UN</v>
          </cell>
          <cell r="D4501">
            <v>137.38</v>
          </cell>
        </row>
        <row r="4502">
          <cell r="A4502">
            <v>96755</v>
          </cell>
          <cell r="B4502" t="str">
            <v>JOELHO 90 GRAUS, PPR, DN 110 MM, CLASSE PN 25,  INSTALADO EM RESERVAÇÃO DE ÁGUA DE EDIFICAÇÃO QUE POSSUA RESERVATÓRIO DE FIBRA/FIBROCIMENTO  FORNECIMENTO E INSTALAÇÃO. AF_06/2016</v>
          </cell>
          <cell r="C4502" t="str">
            <v>UN</v>
          </cell>
          <cell r="D4502">
            <v>207.34</v>
          </cell>
        </row>
        <row r="4503">
          <cell r="A4503">
            <v>96756</v>
          </cell>
          <cell r="B4503" t="str">
            <v>TÊ MISTURADOR, PPR, DN 20 MM, CLASSE PN 25,  INSTALADO EM RESERVAÇÃO DE ÁGUA DE EDIFICAÇÃO QUE POSSUA RESERVATÓRIO DE FIBRA/FIBROCIMENTO  FORNECIMENTO E INSTALAÇÃO. AF_06/2016</v>
          </cell>
          <cell r="C4503" t="str">
            <v>UN</v>
          </cell>
          <cell r="D4503">
            <v>15.22</v>
          </cell>
        </row>
        <row r="4504">
          <cell r="A4504">
            <v>96757</v>
          </cell>
          <cell r="B4504" t="str">
            <v>TÊ MISTURADOR, PPR, DN 25 MM, CLASSE PN 25,  INSTALADO EM RESERVAÇÃO DE ÁGUA DE EDIFICAÇÃO QUE POSSUA RESERVATÓRIO DE FIBRA/FIBROCIMENTO  FORNECIMENTO E INSTALAÇÃO. AF_06/2016</v>
          </cell>
          <cell r="C4504" t="str">
            <v>UN</v>
          </cell>
          <cell r="D4504">
            <v>14.59</v>
          </cell>
        </row>
        <row r="4505">
          <cell r="A4505">
            <v>96758</v>
          </cell>
          <cell r="B4505" t="str">
            <v>TÊ, PPR, DN 32 MM, CLASSE PN 25,  INSTALADO EM RESERVAÇÃO DE ÁGUA DE EDIFICAÇÃO QUE POSSUA RESERVATÓRIO DE FIBRA/FIBROCIMENTO  FORNECIMENTO E INSTALAÇÃO. AF_06/2016</v>
          </cell>
          <cell r="C4505" t="str">
            <v>UN</v>
          </cell>
          <cell r="D4505">
            <v>17.010000000000002</v>
          </cell>
        </row>
        <row r="4506">
          <cell r="A4506">
            <v>96759</v>
          </cell>
          <cell r="B4506" t="str">
            <v>TÊ, PPR, DN 40 MM, CLASSE PN 25,  INSTALADO EM RESERVAÇÃO DE ÁGUA DE EDIFICAÇÃO QUE POSSUA RESERVATÓRIO DE FIBRA/FIBROCIMENTO  FORNECIMENTO E INSTALAÇÃO. AF_06/2016</v>
          </cell>
          <cell r="C4506" t="str">
            <v>UN</v>
          </cell>
          <cell r="D4506">
            <v>25.94</v>
          </cell>
        </row>
        <row r="4507">
          <cell r="A4507">
            <v>96760</v>
          </cell>
          <cell r="B4507" t="str">
            <v>TÊ, PPR, DN 50 MM, CLASSE PN 25,  INSTALADO EM RESERVAÇÃO DE ÁGUA DE EDIFICAÇÃO QUE POSSUA RESERVATÓRIO DE FIBRA/FIBROCIMENTO  FORNECIMENTO E INSTALAÇÃO. AF_06/2016</v>
          </cell>
          <cell r="C4507" t="str">
            <v>UN</v>
          </cell>
          <cell r="D4507">
            <v>36.590000000000003</v>
          </cell>
        </row>
        <row r="4508">
          <cell r="A4508">
            <v>96761</v>
          </cell>
          <cell r="B4508" t="str">
            <v>TÊ, PPR, DN 63 MM, CLASSE PN 25,  INSTALADO EM RESERVAÇÃO DE ÁGUA DE EDIFICAÇÃO QUE POSSUA RESERVATÓRIO DE FIBRA/FIBROCIMENTO  FORNECIMENTO E INSTALAÇÃO. AF_06/2016</v>
          </cell>
          <cell r="C4508" t="str">
            <v>UN</v>
          </cell>
          <cell r="D4508">
            <v>53.06</v>
          </cell>
        </row>
        <row r="4509">
          <cell r="A4509">
            <v>96762</v>
          </cell>
          <cell r="B4509" t="str">
            <v>TÊ, PPR, DN 75 MM, CLASSE PN 25,  INSTALADO EM RESERVAÇÃO DE ÁGUA DE EDIFICAÇÃO QUE POSSUA RESERVATÓRIO DE FIBRA/FIBROCIMENTO  FORNECIMENTO E INSTALAÇÃO. AF_06/2016</v>
          </cell>
          <cell r="C4509" t="str">
            <v>UN</v>
          </cell>
          <cell r="D4509">
            <v>104.22</v>
          </cell>
        </row>
        <row r="4510">
          <cell r="A4510">
            <v>96763</v>
          </cell>
          <cell r="B4510" t="str">
            <v>TÊ, PPR, DN 90 MM, CLASSE PN 25,  INSTALADO EM RESERVAÇÃO DE ÁGUA DE EDIFICAÇÃO QUE POSSUA RESERVATÓRIO DE FIBRA/FIBROCIMENTO  FORNECIMENTO E INSTALAÇÃO. AF_06/2016</v>
          </cell>
          <cell r="C4510" t="str">
            <v>UN</v>
          </cell>
          <cell r="D4510">
            <v>145.91999999999999</v>
          </cell>
        </row>
        <row r="4511">
          <cell r="A4511">
            <v>96764</v>
          </cell>
          <cell r="B4511" t="str">
            <v>TÊ, PPR, DN 110 MM, CLASSE PN 25,  INSTALADO EM RESERVAÇÃO DE ÁGUA DE EDIFICAÇÃO QUE POSSUA RESERVATÓRIO DE FIBRA/FIBROCIMENTO  FORNECIMENTO E INSTALAÇÃO. AF_06/2016</v>
          </cell>
          <cell r="C4511" t="str">
            <v>UN</v>
          </cell>
          <cell r="D4511">
            <v>232.76</v>
          </cell>
        </row>
        <row r="4512">
          <cell r="A4512">
            <v>96802</v>
          </cell>
          <cell r="B4512" t="str">
            <v>KIT CHASSI PEX, PRÉ-FABRICADO, PARA CHUVEIRO COM REGISTROS DE PRESSÃO E CONEXÕES POR CRIMPAGEM  FORNECIMENTO E INSTALAÇÃO. AF_06/2015</v>
          </cell>
          <cell r="C4512" t="str">
            <v>UN</v>
          </cell>
          <cell r="D4512">
            <v>301.26</v>
          </cell>
        </row>
        <row r="4513">
          <cell r="A4513">
            <v>96803</v>
          </cell>
          <cell r="B4513" t="str">
            <v>KIT CHASSI PEX, PRÉ-FABRICADO, PARA COZINHA COM CUBA SIMPLES E CONEXÕES POR CRIMPAGEM  FORNECIMENTO E INSTALAÇÃO. AF_06/2015</v>
          </cell>
          <cell r="C4513" t="str">
            <v>UN</v>
          </cell>
          <cell r="D4513">
            <v>154.18</v>
          </cell>
        </row>
        <row r="4514">
          <cell r="A4514">
            <v>96804</v>
          </cell>
          <cell r="B4514" t="str">
            <v>KIT CHASSI PEX, PRÉ-FABRICADO, PARA ÁREA DE SERVIÇO COM TANQUE E MÁQUINA DE LAVAR ROUPA, E CONEXÕES POR CRIMPAGEM  FORNECIMENTO E INSTALAÇÃO. AF_06/2015</v>
          </cell>
          <cell r="C4514" t="str">
            <v>UN</v>
          </cell>
          <cell r="D4514">
            <v>274.51</v>
          </cell>
        </row>
        <row r="4515">
          <cell r="A4515">
            <v>96805</v>
          </cell>
          <cell r="B4515" t="str">
            <v>KIT CHASSI PEX, PRÉ-FABRICADO, PARA CHUVEIRO COM REGISTROS DE PRESSÃO E CONEXÕES POR ANEL DESLIZANTE  FORNECIMENTO E INSTALAÇÃO. AF_06/2015</v>
          </cell>
          <cell r="C4515" t="str">
            <v>UN</v>
          </cell>
          <cell r="D4515">
            <v>310.05</v>
          </cell>
        </row>
        <row r="4516">
          <cell r="A4516">
            <v>96806</v>
          </cell>
          <cell r="B4516" t="str">
            <v>KIT CHASSI PEX, PRÉ-FABRICADO, PARA COZINHA COM CUBA SIMPLES E CONEXÕES POR ANEL DESLIZANTE  FORNECIMENTO E INSTALAÇÃO. AF_06/2015</v>
          </cell>
          <cell r="C4516" t="str">
            <v>UN</v>
          </cell>
          <cell r="D4516">
            <v>149.35</v>
          </cell>
        </row>
        <row r="4517">
          <cell r="A4517">
            <v>96807</v>
          </cell>
          <cell r="B4517" t="str">
            <v>KIT CHASSI PEX, PRÉ-FABRICADO, PARA ÁREA DE SERVIÇO COM TANQUE E MÁQUINA DE LAVAR ROUPA, E CONEXÕES POR ANEL DESLIZANTE  FORNECIMENTO E INSTALAÇÃO. AF_06/2015</v>
          </cell>
          <cell r="C4517" t="str">
            <v>UN</v>
          </cell>
          <cell r="D4517">
            <v>248.13</v>
          </cell>
        </row>
        <row r="4518">
          <cell r="A4518">
            <v>96808</v>
          </cell>
          <cell r="B4518" t="str">
            <v>UNIÃO METÁLICA PARA INSTALAÇÕES EM PEX, DN 16 MM, FIXAÇÃO DAS CONEXÕES POR ANEL DESLIZANTE  FORNECIMENTO E INSTALAÇÃO . AF_06/2015</v>
          </cell>
          <cell r="C4518" t="str">
            <v>UN</v>
          </cell>
          <cell r="D4518">
            <v>13.62</v>
          </cell>
        </row>
        <row r="4519">
          <cell r="A4519">
            <v>96809</v>
          </cell>
          <cell r="B4519" t="str">
            <v>CONEXÃO FIXA, ROSCA FÊMEA, METÁLICA, PARA INSTALAÇÕES EM PEX, DN 16 MM X 1/2", COM ANEL DESLIZANTE. FORNECIMENTO E INSTALAÇÃO. AF_06/2015</v>
          </cell>
          <cell r="C4519" t="str">
            <v>UN</v>
          </cell>
          <cell r="D4519">
            <v>15.67</v>
          </cell>
        </row>
        <row r="4520">
          <cell r="A4520">
            <v>96810</v>
          </cell>
          <cell r="B4520" t="str">
            <v>CONEXÃO MÓVEL, ROSCA FÊMEA, METÁLICA, PARA INSTALAÇÕES EM PEX, DN 16 MM X 3/4", COM ANEL DESLIZANTE. FORNECIMENTO E INSTALAÇÃO. AF_06/2015</v>
          </cell>
          <cell r="C4520" t="str">
            <v>UN</v>
          </cell>
          <cell r="D4520">
            <v>17.05</v>
          </cell>
        </row>
        <row r="4521">
          <cell r="A4521">
            <v>96811</v>
          </cell>
          <cell r="B4521" t="str">
            <v>UNIÃO METÁLICA PARA INSTALAÇÕES EM PEX, DN 20 MM, FIXAÇÃO DAS CONEXÕES POR ANEL DESLIZANTE  FORNECIMENTO E INSTALAÇÃO . AF_06/2015</v>
          </cell>
          <cell r="C4521" t="str">
            <v>UN</v>
          </cell>
          <cell r="D4521">
            <v>18.28</v>
          </cell>
        </row>
        <row r="4522">
          <cell r="A4522">
            <v>96812</v>
          </cell>
          <cell r="B4522" t="str">
            <v>CONEXÃO FIXA, ROSCA FÊMEA, METÁLICA, PARA INSTALAÇÕES EM PEX, DN 20 MM X 1/2", COM ANEL DESLIZANTE. FORNECIMENTO E INSTALAÇÃO. AF_06/2015</v>
          </cell>
          <cell r="C4522" t="str">
            <v>UN</v>
          </cell>
          <cell r="D4522">
            <v>17.55</v>
          </cell>
        </row>
        <row r="4523">
          <cell r="A4523">
            <v>96813</v>
          </cell>
          <cell r="B4523" t="str">
            <v>CONEXÃO FIXA, ROSCA FÊMEA, METÁLICA, PARA INSTALAÇÕES EM PEX, DN 20 MM X 3/4", COM ANEL DESLIZANTE. FORNECIMENTO E INSTALAÇÃO. AF_06/2015</v>
          </cell>
          <cell r="C4523" t="str">
            <v>UN</v>
          </cell>
          <cell r="D4523">
            <v>20.3</v>
          </cell>
        </row>
        <row r="4524">
          <cell r="A4524">
            <v>96814</v>
          </cell>
          <cell r="B4524" t="str">
            <v>UNIÃO DE REDUÇÃO, METÁLICA, PARA INSTALAÇÕES EM PEX, DN 20 X 16 MM, CONEXÃO POR ANEL DESLIZANTE  FORNECIMENTO E INSTALAÇÃO. AF_06/2015</v>
          </cell>
          <cell r="C4524" t="str">
            <v>UN</v>
          </cell>
          <cell r="D4524">
            <v>17.09</v>
          </cell>
        </row>
        <row r="4525">
          <cell r="A4525">
            <v>96815</v>
          </cell>
          <cell r="B4525" t="str">
            <v>UNIÃO METÁLICA PARA INSTALAÇÕES EM PEX, DN 25 MM, FIXAÇÃO DAS CONEXÕES POR ANEL DESLIZANTE   FORNECIMENTO E INSTALAÇÃO. AF_06/2015</v>
          </cell>
          <cell r="C4525" t="str">
            <v>UN</v>
          </cell>
          <cell r="D4525">
            <v>29.03</v>
          </cell>
        </row>
        <row r="4526">
          <cell r="A4526">
            <v>96816</v>
          </cell>
          <cell r="B4526" t="str">
            <v>CONEXÃO FIXA, ROSCA FÊMEA, METÁLICA, PARA INSTALAÇÕES EM PEX, DN 25 MM X 3/4", COM ANEL DESLIZANTE. FORNECIMENTO E INSTALAÇÃO. AF_06/2015</v>
          </cell>
          <cell r="C4526" t="str">
            <v>UN</v>
          </cell>
          <cell r="D4526">
            <v>23.79</v>
          </cell>
        </row>
        <row r="4527">
          <cell r="A4527">
            <v>96817</v>
          </cell>
          <cell r="B4527" t="str">
            <v>CONEXÃO FIXA, ROSCA FÊMEA, METÁLICA, PARA INSTALAÇÕES EM PEX, DN 25 MM X 1", COM ANEL DESLIZANTE. FORNECIMENTO E INSTALAÇÃO. AF_06/2015</v>
          </cell>
          <cell r="C4527" t="str">
            <v>UN</v>
          </cell>
          <cell r="D4527">
            <v>27.13</v>
          </cell>
        </row>
        <row r="4528">
          <cell r="A4528">
            <v>96818</v>
          </cell>
          <cell r="B4528" t="str">
            <v>UNIÃO DE REDUÇÃO, METÁLICA, PEX, DN 25 X 16 MM, CONEXÃO POR ANEL DESLIZANTE  FORNECIMENTO E INSTALAÇÃO. AF_06/2015</v>
          </cell>
          <cell r="C4528" t="str">
            <v>UN</v>
          </cell>
          <cell r="D4528">
            <v>25.23</v>
          </cell>
        </row>
        <row r="4529">
          <cell r="A4529">
            <v>96819</v>
          </cell>
          <cell r="B4529" t="str">
            <v>UNIÃO DE REDUÇÃO, METÁLICA, PEX, DN 25 X 20 MM, CONEXÃO POR ANEL DESLIZANTE  FORNECIMENTO E INSTALAÇÃO. AF_06/2015</v>
          </cell>
          <cell r="C4529" t="str">
            <v>UN</v>
          </cell>
          <cell r="D4529">
            <v>25.23</v>
          </cell>
        </row>
        <row r="4530">
          <cell r="A4530">
            <v>96820</v>
          </cell>
          <cell r="B4530" t="str">
            <v>UNIÃO METÁLICA PARA INSTALAÇÕES EM PEX, DN 32 MM, FIXAÇÃO DAS CONEXÕES POR ANEL DESLIZANTE   FORNECIMENTO E INSTALAÇÃO. AF_06/2015</v>
          </cell>
          <cell r="C4530" t="str">
            <v>UN</v>
          </cell>
          <cell r="D4530">
            <v>46.21</v>
          </cell>
        </row>
        <row r="4531">
          <cell r="A4531">
            <v>96821</v>
          </cell>
          <cell r="B4531" t="str">
            <v>CONEXÃO FIXA, ROSCA FÊMEA, METÁLICA, PARA INSTALAÇÕES EM PEX, DN 32 MM X 1", COM ANEL DESLIZANTE  FORNECIMENTO E INSTALAÇÃO. AF_06/2015</v>
          </cell>
          <cell r="C4531" t="str">
            <v>UN</v>
          </cell>
          <cell r="D4531">
            <v>39.270000000000003</v>
          </cell>
        </row>
        <row r="4532">
          <cell r="A4532">
            <v>96822</v>
          </cell>
          <cell r="B4532" t="str">
            <v>UNIÃO DE REDUÇÃO, METÁLICA, PEX, DN 32 X 25 MM, CONEXÃO POR ANEL DESLIZANTE  FORNECIMENTO E INSTALAÇÃO. AF_06/2015</v>
          </cell>
          <cell r="C4532" t="str">
            <v>UN</v>
          </cell>
          <cell r="D4532">
            <v>39.81</v>
          </cell>
        </row>
        <row r="4533">
          <cell r="A4533">
            <v>96823</v>
          </cell>
          <cell r="B4533" t="str">
            <v>LUVA PARA INSTALAÇÕES EM PEX, DN 16 MM, CONEXÃO POR CRIMPAGEM  FORNECIMENTO E INSTALAÇÃO . AF_06/2015</v>
          </cell>
          <cell r="C4533" t="str">
            <v>UN</v>
          </cell>
          <cell r="D4533">
            <v>16.399999999999999</v>
          </cell>
        </row>
        <row r="4534">
          <cell r="A4534">
            <v>96824</v>
          </cell>
          <cell r="B4534" t="str">
            <v>CONEXÃO FIXA, ROSCA FÊMEA, PARA INSTALAÇÕES EM PEX, DN 16MM X 1/2", CONEXÃO POR CRIMPAGEM  FORNECIMENTO E INSTALAÇÃO. AF_06/2015</v>
          </cell>
          <cell r="C4534" t="str">
            <v>UN</v>
          </cell>
          <cell r="D4534">
            <v>18.53</v>
          </cell>
        </row>
        <row r="4535">
          <cell r="A4535">
            <v>96825</v>
          </cell>
          <cell r="B4535" t="str">
            <v>CONEXÃO FIXA, ROSCA FÊMEA, PARA INSTALAÇÕES EM PEX, DN 16MM X 3/4", CONEXÃO POR CRIMPAGEM  FORNECIMENTO E INSTALAÇÃO. AF_06/2015</v>
          </cell>
          <cell r="C4535" t="str">
            <v>UN</v>
          </cell>
          <cell r="D4535">
            <v>25.21</v>
          </cell>
        </row>
        <row r="4536">
          <cell r="A4536">
            <v>96826</v>
          </cell>
          <cell r="B4536" t="str">
            <v>LUVA PARA INSTALAÇÕES EM PEX, DN 20 MM, CONEXÃO POR CRIMPAGEM   FORNECIMENTO E INSTALAÇÃO. AF_06/2015</v>
          </cell>
          <cell r="C4536" t="str">
            <v>UN</v>
          </cell>
          <cell r="D4536">
            <v>22.79</v>
          </cell>
        </row>
        <row r="4537">
          <cell r="A4537">
            <v>96827</v>
          </cell>
          <cell r="B4537" t="str">
            <v>CONEXÃO FIXA, ROSCA FÊMEA, PARA INSTALAÇÕES EM PEX, DN 20MM X 1/2", CONEXÃO POR CRIMPAGEM  FORNECIMENTO E INSTALAÇÃO. AF_06/2015</v>
          </cell>
          <cell r="C4537" t="str">
            <v>UN</v>
          </cell>
          <cell r="D4537">
            <v>23.65</v>
          </cell>
        </row>
        <row r="4538">
          <cell r="A4538">
            <v>96828</v>
          </cell>
          <cell r="B4538" t="str">
            <v>CONEXÃO FIXA, ROSCA FÊMEA, PARA INSTALAÇÕES EM PEX, DN 20MM X 3/4", CONEXÃO POR CRIMPAGEM  FORNECIMENTO E INSTALAÇÃO. AF_06/2015</v>
          </cell>
          <cell r="C4538" t="str">
            <v>UN</v>
          </cell>
          <cell r="D4538">
            <v>29.77</v>
          </cell>
        </row>
        <row r="4539">
          <cell r="A4539">
            <v>96829</v>
          </cell>
          <cell r="B4539" t="str">
            <v>LUVA DE REDUÇÃO PARA INSTALAÇÕES EM PEX, DN 20 X 16 MM, CONEXÃO POR CRIMPAGEM  FORNECIMENTO E INSTALAÇÃO. AF_06/2015</v>
          </cell>
          <cell r="C4539" t="str">
            <v>UN</v>
          </cell>
          <cell r="D4539">
            <v>22.75</v>
          </cell>
        </row>
        <row r="4540">
          <cell r="A4540">
            <v>96830</v>
          </cell>
          <cell r="B4540" t="str">
            <v>LUVA PARA INSTALAÇÕES EM PEX, DN 25 MM, CONEXÃO POR CRIMPAGEM   FORNECIMENTO E INSTALAÇÃO. AF_06/2015</v>
          </cell>
          <cell r="C4540" t="str">
            <v>UN</v>
          </cell>
          <cell r="D4540">
            <v>33.15</v>
          </cell>
        </row>
        <row r="4541">
          <cell r="A4541">
            <v>96831</v>
          </cell>
          <cell r="B4541" t="str">
            <v>CONEXÃO FIXA, ROSCA FÊMEA, PARA INSTALAÇÕES EM PEX, DN 25MM X 1/2", CONEXÃO POR CRIMPAGEM  FORNECIMENTO E INSTALAÇÃO. AF_06/2015</v>
          </cell>
          <cell r="C4541" t="str">
            <v>UN</v>
          </cell>
          <cell r="D4541">
            <v>26.96</v>
          </cell>
        </row>
        <row r="4542">
          <cell r="A4542">
            <v>96832</v>
          </cell>
          <cell r="B4542" t="str">
            <v>CONEXÃO FIXA, ROSCA FÊMEA, PARA INSTALAÇÕES EM PEX, DN 25MM X 3/4", CONEXÃO POR CRIMPAGEM  FORNECIMENTO E INSTALAÇÃO. AF_06/2015</v>
          </cell>
          <cell r="C4542" t="str">
            <v>UN</v>
          </cell>
          <cell r="D4542">
            <v>31.22</v>
          </cell>
        </row>
        <row r="4543">
          <cell r="A4543">
            <v>96833</v>
          </cell>
          <cell r="B4543" t="str">
            <v>LUVA DE REDUÇÃO PARA INSTALAÇÕES EM PEX, DN 25 X 16 MM, CONEXÃO POR CRIMPAGEM  FORNECIMENTO E INSTALAÇÃO. AF_06/2015</v>
          </cell>
          <cell r="C4543" t="str">
            <v>UN</v>
          </cell>
          <cell r="D4543">
            <v>29.22</v>
          </cell>
        </row>
        <row r="4544">
          <cell r="A4544">
            <v>96834</v>
          </cell>
          <cell r="B4544" t="str">
            <v>LUVA PARA INSTALAÇÕES EM PEX, DN 32 MM, CONEXÃO POR CRIMPAGEM  FORNECIMENTO E INSTALAÇÃO . AF_06/2015</v>
          </cell>
          <cell r="C4544" t="str">
            <v>UN</v>
          </cell>
          <cell r="D4544">
            <v>48.4</v>
          </cell>
        </row>
        <row r="4545">
          <cell r="A4545">
            <v>96835</v>
          </cell>
          <cell r="B4545" t="str">
            <v>CONEXÃO FIXA, ROSCA FÊMEA, PARA INSTALAÇÕES EM PEX, DN 32 MM X 3/4", CONEXÃO POR CRIMPAGEM  FORNECIMENTO E INSTALAÇÃO. AF_06/2015</v>
          </cell>
          <cell r="C4545" t="str">
            <v>UN</v>
          </cell>
          <cell r="D4545">
            <v>41.79</v>
          </cell>
        </row>
        <row r="4546">
          <cell r="A4546">
            <v>96836</v>
          </cell>
          <cell r="B4546" t="str">
            <v>LUVA DE REDUÇÃO PARA INSTALAÇÕES EM PEX, DN 32 X 25 MM, CONEXÃO POR CRIMPAGEM  FORNECIMENTO E INSTALAÇÃO. AF_06/2015</v>
          </cell>
          <cell r="C4546" t="str">
            <v>UN</v>
          </cell>
          <cell r="D4546">
            <v>44.54</v>
          </cell>
        </row>
        <row r="4547">
          <cell r="A4547">
            <v>96837</v>
          </cell>
          <cell r="B4547" t="str">
            <v>JOELHO 90 GRAUS, METÁLICO, PARA INSTALAÇÕES EM PEX, DN 16 MM, CONEXÃO POR ANEL DESLIZANTE   FORNECIMENTO E INSTALAÇÃO. AF_06/2015</v>
          </cell>
          <cell r="C4547" t="str">
            <v>UN</v>
          </cell>
          <cell r="D4547">
            <v>23.89</v>
          </cell>
        </row>
        <row r="4548">
          <cell r="A4548">
            <v>96838</v>
          </cell>
          <cell r="B4548" t="str">
            <v>JOELHO 90 GRAUS, ROSCA FÊMEA TERMINAL, METÁLICO, PARA INSTALAÇÕES EM PEX, DN 16MM X 1/2", CONEXÃO POR ANEL DESLIZANTE  FORNECIMENTO E INSTALAÇÃO. AF_06/2015</v>
          </cell>
          <cell r="C4548" t="str">
            <v>UN</v>
          </cell>
          <cell r="D4548">
            <v>21.91</v>
          </cell>
        </row>
        <row r="4549">
          <cell r="A4549">
            <v>96839</v>
          </cell>
          <cell r="B4549" t="str">
            <v>JOELHO, ROSCA FÊMEA, COM BASE FIXA, METÁLICO, PARA INSTALAÇÕES EM PEX, DN 16MM X 1/2", CONEXÃO POR ANEL DESLIZANTE  FORNECIMENTO E INSTALAÇÃO. AF_06/2015</v>
          </cell>
          <cell r="C4549" t="str">
            <v>UN</v>
          </cell>
          <cell r="D4549">
            <v>21.56</v>
          </cell>
        </row>
        <row r="4550">
          <cell r="A4550">
            <v>96840</v>
          </cell>
          <cell r="B4550" t="str">
            <v>JOELHO 90 GRAUS, METÁLICO, PARA INSTALAÇÕES EM PEX, DN 20 MM, CONEXÃO POR ANEL DESLIZANTE  FORNECIMENTO E INSTALAÇÃO . AF_06/2015</v>
          </cell>
          <cell r="C4550" t="str">
            <v>UN</v>
          </cell>
          <cell r="D4550">
            <v>27.91</v>
          </cell>
        </row>
        <row r="4551">
          <cell r="A4551">
            <v>96841</v>
          </cell>
          <cell r="B4551" t="str">
            <v>JOELHO 90 GRAUS, ROSCA FÊMEA TERMINAL, METÁLICO, PARA INSTALAÇÕES EM PEX, DN 20 MM X 1/2", CONEXÃO POR ANEL DESLIZANTE  FORNECIMENTO E INSTALAÇÃO. AF_06/2015</v>
          </cell>
          <cell r="C4551" t="str">
            <v>UN</v>
          </cell>
          <cell r="D4551">
            <v>24.35</v>
          </cell>
        </row>
        <row r="4552">
          <cell r="A4552">
            <v>96842</v>
          </cell>
          <cell r="B4552" t="str">
            <v>JOELHO 90 GRAUS, ROSCA FÊMEA TERMINAL, METÁLICO, PARA INSTALAÇÕES EM PEX, DN 20 MM X 3/4", CONEXÃO POR ANEL DESLIZANTE  FORNECIMENTO E INSTALAÇÃO. AF_06/2015</v>
          </cell>
          <cell r="C4552" t="str">
            <v>UN</v>
          </cell>
          <cell r="D4552">
            <v>31.16</v>
          </cell>
        </row>
        <row r="4553">
          <cell r="A4553">
            <v>96843</v>
          </cell>
          <cell r="B4553" t="str">
            <v>JOELHO ROSCA FÊMEA, COM BASE FIXA, METÁLICO, PARA INSTALAÇÕES EM PEX, DN 20MM X 1/2", CONEXÃO POR ANEL DESLIZANTE  FORNECIMENTO E INSTALAÇÃO. AF_06/2015</v>
          </cell>
          <cell r="C4553" t="str">
            <v>UN</v>
          </cell>
          <cell r="D4553">
            <v>29.94</v>
          </cell>
        </row>
        <row r="4554">
          <cell r="A4554">
            <v>96844</v>
          </cell>
          <cell r="B4554" t="str">
            <v>JOELHO ROSCA FÊMEA, MÓVEL, METÁLICO, PARA INSTALAÇÕES EM PEX, DN 20MM X 3/4", CONEXÃO POR ANEL DESLIZANTE  FORNECIMENTO E INSTALAÇÃO. AF_06/2015</v>
          </cell>
          <cell r="C4554" t="str">
            <v>UN</v>
          </cell>
          <cell r="D4554">
            <v>41.04</v>
          </cell>
        </row>
        <row r="4555">
          <cell r="A4555">
            <v>96845</v>
          </cell>
          <cell r="B4555" t="str">
            <v>JOELHO 90 GRAUS, METÁLICO, PARA INSTALAÇÕES EM PEX, DN 25 MM, CONEXÃO POR ANEL DESLIZANTE   FORNECIMENTO E INSTALAÇÃO. AF_06/2015</v>
          </cell>
          <cell r="C4555" t="str">
            <v>UN</v>
          </cell>
          <cell r="D4555">
            <v>43.86</v>
          </cell>
        </row>
        <row r="4556">
          <cell r="A4556">
            <v>96846</v>
          </cell>
          <cell r="B4556" t="str">
            <v>JOELHO 90 GRAUS, ROSCA FÊMEA TERMINAL, METÁLICO, PARA INSTALAÇÕES EM PEX, DN 25 MM X 3/4", CONEXÃO POR ANEL DESLIZANTE  FORNECIMENTO E INSTALAÇÃO. AF_06/2015</v>
          </cell>
          <cell r="C4556" t="str">
            <v>UN</v>
          </cell>
          <cell r="D4556">
            <v>34.380000000000003</v>
          </cell>
        </row>
        <row r="4557">
          <cell r="A4557">
            <v>96847</v>
          </cell>
          <cell r="B4557" t="str">
            <v>JOELHO ROSCA FÊMEA, COM BASE FIXA, METÁLICO, PARA INSTALAÇÕES EM PEX, DN 25MM X 3/4", CONEXÃO POR ANEL DESLIZANTE  FORNECIMENTO E INSTALAÇÃO. AF_06/2015</v>
          </cell>
          <cell r="C4557" t="str">
            <v>UN</v>
          </cell>
          <cell r="D4557">
            <v>37.85</v>
          </cell>
        </row>
        <row r="4558">
          <cell r="A4558">
            <v>96848</v>
          </cell>
          <cell r="B4558" t="str">
            <v>JOELHO 90 GRAUS, METÁLICO, PARA INSTALAÇÕES EM PEX, DN 32 MM, CONEXÃO POR ANEL DESLIZANTE  FORNECIMENTO E INSTALAÇÃO . AF_06/2015</v>
          </cell>
          <cell r="C4558" t="str">
            <v>UN</v>
          </cell>
          <cell r="D4558">
            <v>56.94</v>
          </cell>
        </row>
        <row r="4559">
          <cell r="A4559">
            <v>96849</v>
          </cell>
          <cell r="B4559" t="str">
            <v>JOELHO 90 GRAUS, PARA INSTALAÇÕES EM PEX, DN 16 MM, CONEXÃO POR CRIMPAGEM   FORNECIMENTO E INSTALAÇÃO. AF_06/2015</v>
          </cell>
          <cell r="C4559" t="str">
            <v>UN</v>
          </cell>
          <cell r="D4559">
            <v>20.6</v>
          </cell>
        </row>
        <row r="4560">
          <cell r="A4560">
            <v>96850</v>
          </cell>
          <cell r="B4560" t="str">
            <v>JOELHO 90 GRAUS, ROSCA FÊMEA TERMINAL, PARA INSTALAÇÕES EM PEX, DN 16MM X 1/2", CONEXÃO POR CRIMPAGEM  FORNECIMENTO E INSTALAÇÃO. AF_06/2015</v>
          </cell>
          <cell r="C4560" t="str">
            <v>UN</v>
          </cell>
          <cell r="D4560">
            <v>24.16</v>
          </cell>
        </row>
        <row r="4561">
          <cell r="A4561">
            <v>96851</v>
          </cell>
          <cell r="B4561" t="str">
            <v>JOELHO 90 GRAUS, ROSCA FÊMEA TERMINAL, PARA INSTALAÇÕES EM PEX, DN 16MM X 3/4", CONEXÃO POR CRIMPAGEM  FORNECIMENTO E INSTALAÇÃO. AF_06/2015</v>
          </cell>
          <cell r="C4561" t="str">
            <v>UN</v>
          </cell>
          <cell r="D4561">
            <v>32.1</v>
          </cell>
        </row>
        <row r="4562">
          <cell r="A4562">
            <v>96852</v>
          </cell>
          <cell r="B4562" t="str">
            <v>JOELHO 90 GRAUS, PARA INSTALAÇÕES EM PEX, DN 20 MM, CONEXÃO POR CRIMPAGEM   FORNECIMENTO E INSTALAÇÃO. AF_06/2015</v>
          </cell>
          <cell r="C4562" t="str">
            <v>UN</v>
          </cell>
          <cell r="D4562">
            <v>27.47</v>
          </cell>
        </row>
        <row r="4563">
          <cell r="A4563">
            <v>96853</v>
          </cell>
          <cell r="B4563" t="str">
            <v>JOELHO 90 GRAUS, ROSCA FÊMEA TERMINAL, PARA INSTALAÇÕES EM PEX, DN 20MM X 1/2", CONEXÃO POR CRIMPAGEM  FORNECIMENTO E INSTALAÇÃO. AF_06/2015</v>
          </cell>
          <cell r="C4563" t="str">
            <v>UN</v>
          </cell>
          <cell r="D4563">
            <v>30.93</v>
          </cell>
        </row>
        <row r="4564">
          <cell r="A4564">
            <v>96854</v>
          </cell>
          <cell r="B4564" t="str">
            <v>JOELHO 90 GRAUS, ROSCA FÊMEA TERMINAL, PARA INSTALAÇÕES EM PEX, DN 20MM X 3/4", CONEXÃO POR CRIMPAGEM  FORNECIMENTO E INSTALAÇÃO. AF_06/2015</v>
          </cell>
          <cell r="C4564" t="str">
            <v>UN</v>
          </cell>
          <cell r="D4564">
            <v>37.08</v>
          </cell>
        </row>
        <row r="4565">
          <cell r="A4565">
            <v>96855</v>
          </cell>
          <cell r="B4565" t="str">
            <v>JOELHO 90 GRAUS, PARA INSTALAÇÕES EM PEX, DN 25 MM, CONEXÃO POR CRIMPAGEM   FORNECIMENTO E INSTALAÇÃO. AF_06/2015</v>
          </cell>
          <cell r="C4565" t="str">
            <v>UN</v>
          </cell>
          <cell r="D4565">
            <v>34.119999999999997</v>
          </cell>
        </row>
        <row r="4566">
          <cell r="A4566">
            <v>96856</v>
          </cell>
          <cell r="B4566" t="str">
            <v>JOELHO 90 GRAUS, ROSCA FÊMEA TERMINAL, PARA INSTALAÇÕES EM PEX, DN 25MM X 1/2", CONEXÃO POR CRIMPAGEM  FORNECIMENTO E INSTALAÇÃO. AF_06/2015</v>
          </cell>
          <cell r="C4566" t="str">
            <v>UN</v>
          </cell>
          <cell r="D4566">
            <v>34.630000000000003</v>
          </cell>
        </row>
        <row r="4567">
          <cell r="A4567">
            <v>96857</v>
          </cell>
          <cell r="B4567" t="str">
            <v>JOELHO 90 GRAUS, ROSCA FÊMEA TERMINAL, PARA INSTALAÇÕES EM PEX, DN 25MM X 1, CONEXÃO POR CRIMPAGEM  FORNECIMENTO E INSTALAÇÃO. AF_06/2015</v>
          </cell>
          <cell r="C4567" t="str">
            <v>UN</v>
          </cell>
          <cell r="D4567">
            <v>55.42</v>
          </cell>
        </row>
        <row r="4568">
          <cell r="A4568">
            <v>96858</v>
          </cell>
          <cell r="B4568" t="str">
            <v>JOELHO 90 GRAUS, PARA INSTALAÇÕES EM PEX, DN 32 MM, CONEXÃO POR CRIMPAGEM   FORNECIMENTO E INSTALAÇÃO. AF_06/2015</v>
          </cell>
          <cell r="C4568" t="str">
            <v>UN</v>
          </cell>
          <cell r="D4568">
            <v>55.93</v>
          </cell>
        </row>
        <row r="4569">
          <cell r="A4569">
            <v>96859</v>
          </cell>
          <cell r="B4569" t="str">
            <v>JOELHO 90 GRAUS, ROSCA FÊMEA TERMINAL, PARA INSTALAÇÕES EM PEX, DN 32 MM X 1", CONEXÃO POR CRIMPAGEM  FORNECIMENTO E INSTALAÇÃO. AF_06/2015</v>
          </cell>
          <cell r="C4569" t="str">
            <v>UN</v>
          </cell>
          <cell r="D4569">
            <v>69.430000000000007</v>
          </cell>
        </row>
        <row r="4570">
          <cell r="A4570">
            <v>96860</v>
          </cell>
          <cell r="B4570" t="str">
            <v>TÊ, METÁLICO, PARA INSTALAÇÕES EM PEX, DN 16 MM, CONEXÃO POR ANEL DESLIZANTE  FORNECIMENTO E INSTALAÇÃO. AF_06/2015</v>
          </cell>
          <cell r="C4570" t="str">
            <v>UN</v>
          </cell>
          <cell r="D4570">
            <v>27.66</v>
          </cell>
        </row>
        <row r="4571">
          <cell r="A4571">
            <v>96861</v>
          </cell>
          <cell r="B4571" t="str">
            <v>TÊ, ROSCA FÊMEA, METÁLICO, PARA INSTALAÇÕES EM PEX, DN 16 MM X ½, CONEXÃO POR ANEL DESLIZANTE   FORNECIMENTO E INSTALAÇÃO. AF_06/2015</v>
          </cell>
          <cell r="C4571" t="str">
            <v>UN</v>
          </cell>
          <cell r="D4571">
            <v>29.9</v>
          </cell>
        </row>
        <row r="4572">
          <cell r="A4572">
            <v>96862</v>
          </cell>
          <cell r="B4572" t="str">
            <v>TÊ, METÁLICO, PARA INSTALAÇÕES EM PEX, DN 20 MM, CONEXÃO POR ANEL DESLIZANTE  FORNECIMENTO E INSTALAÇÃO. AF_06/2015</v>
          </cell>
          <cell r="C4572" t="str">
            <v>UN</v>
          </cell>
          <cell r="D4572">
            <v>33.340000000000003</v>
          </cell>
        </row>
        <row r="4573">
          <cell r="A4573">
            <v>96863</v>
          </cell>
          <cell r="B4573" t="str">
            <v>TÊ, ROSCA FÊMEA, METÁLICO, PARA INSTALAÇÕES EM PEX, DN 20 MM X ½, CONEXÃO POR ANEL DESLIZANTE   FORNECIMENTO E INSTALAÇÃO. AF_06/2015</v>
          </cell>
          <cell r="C4573" t="str">
            <v>UN</v>
          </cell>
          <cell r="D4573">
            <v>32.97</v>
          </cell>
        </row>
        <row r="4574">
          <cell r="A4574">
            <v>96864</v>
          </cell>
          <cell r="B4574" t="str">
            <v>TÊ, METÁLICO, PARA INSTALAÇÕES EM PEX, DN 25 MM, CONEXÃO POR ANEL DESLIZANTE  FORNECIMENTO E INSTALAÇÃO. AF_06/2015</v>
          </cell>
          <cell r="C4574" t="str">
            <v>UN</v>
          </cell>
          <cell r="D4574">
            <v>52.46</v>
          </cell>
        </row>
        <row r="4575">
          <cell r="A4575">
            <v>96865</v>
          </cell>
          <cell r="B4575" t="str">
            <v>TÊ, ROSCA FÊMEA, METÁLICO, PARA INSTALAÇÕES EM PEX, DN 25 MM X 3/4", CONEXÃO POR ANEL DESLIZANTE  FORNECIMENTO E INSTALAÇÃO. AF_06/2015</v>
          </cell>
          <cell r="C4575" t="str">
            <v>UN</v>
          </cell>
          <cell r="D4575">
            <v>51.36</v>
          </cell>
        </row>
        <row r="4576">
          <cell r="A4576">
            <v>96866</v>
          </cell>
          <cell r="B4576" t="str">
            <v>TÊ, METÁLICO, PARA INSTALAÇÕES EM PEX, DN 32 MM, CONEXÃO POR ANEL DESLIZANTE  FORNECIMENTO E INSTALAÇÃO. AF_06/2015</v>
          </cell>
          <cell r="C4576" t="str">
            <v>UN</v>
          </cell>
          <cell r="D4576">
            <v>69.02</v>
          </cell>
        </row>
        <row r="4577">
          <cell r="A4577">
            <v>96867</v>
          </cell>
          <cell r="B4577" t="str">
            <v>TÊ, ROSCA MACHO, METÁLICO, PARA INSTALAÇÕES EM PEX, DN 32 MM X 1", CONEXÃO POR ANEL DESLIZANTE  FORNECIMENTO E INSTALAÇÃO. AF_06/2015</v>
          </cell>
          <cell r="C4577" t="str">
            <v>UN</v>
          </cell>
          <cell r="D4577">
            <v>80.36</v>
          </cell>
        </row>
        <row r="4578">
          <cell r="A4578">
            <v>96868</v>
          </cell>
          <cell r="B4578" t="str">
            <v>TÊ, PARA INSTALAÇÕES EM PEX, DN 16 MM, CONEXÃO POR CRIMPAGEM  FORNECIMENTO E INSTALAÇÃO. AF_06/2015</v>
          </cell>
          <cell r="C4578" t="str">
            <v>UN</v>
          </cell>
          <cell r="D4578">
            <v>31.99</v>
          </cell>
        </row>
        <row r="4579">
          <cell r="A4579">
            <v>96869</v>
          </cell>
          <cell r="B4579" t="str">
            <v>TÊ, PARA INSTALAÇÕES EM PEX, DN 20 MM, CONEXÃO POR CRIMPAGEM  FORNECIMENTO E INSTALAÇÃO. AF_06/2015</v>
          </cell>
          <cell r="C4579" t="str">
            <v>UN</v>
          </cell>
          <cell r="D4579">
            <v>38.229999999999997</v>
          </cell>
        </row>
        <row r="4580">
          <cell r="A4580">
            <v>96870</v>
          </cell>
          <cell r="B4580" t="str">
            <v>TÊ, PEX, DN 25 MM, CONEXÃO POR CRIMPAGEM  FORNECIMENTO E INSTALAÇÃO. AF_06/2015</v>
          </cell>
          <cell r="C4580" t="str">
            <v>UN</v>
          </cell>
          <cell r="D4580">
            <v>60.57</v>
          </cell>
        </row>
        <row r="4581">
          <cell r="A4581">
            <v>96871</v>
          </cell>
          <cell r="B4581" t="str">
            <v>TÊ, PARA INSTALAÇÕES EM PEX, DN 32 MM, CONEXÃO POR CRIMPAGEM  FORNECIMENTO E INSTALAÇÃO. AF_06/2015</v>
          </cell>
          <cell r="C4581" t="str">
            <v>UN</v>
          </cell>
          <cell r="D4581">
            <v>87.93</v>
          </cell>
        </row>
        <row r="4582">
          <cell r="A4582">
            <v>96872</v>
          </cell>
          <cell r="B4582" t="str">
            <v>DISTRIBUIDOR 2 SAÍDAS, METÁLICO, PARA INSTALAÇÕES EM PEX, ENTRADA DE 3/4" X 2 SAÍDAS DE 1/2", CONEXÃO POR ANEL DESLIZANTE  FORNECIMENTO E INSTALAÇÃO. AF_06/2015</v>
          </cell>
          <cell r="C4582" t="str">
            <v>UN</v>
          </cell>
          <cell r="D4582">
            <v>78.209999999999994</v>
          </cell>
        </row>
        <row r="4583">
          <cell r="A4583">
            <v>96873</v>
          </cell>
          <cell r="B4583" t="str">
            <v>DISTRIBUIDOR 2 SAÍDAS, METÁLICO, PARA INSTALAÇÕES EM PEX, ENTRADA DE 1" X 2 SAÍDAS DE 1/2", CONEXÃO POR ANEL DESLIZANTE  FORNECIMENTO E INSTALAÇÃO. AF_06/2015</v>
          </cell>
          <cell r="C4583" t="str">
            <v>UN</v>
          </cell>
          <cell r="D4583">
            <v>90.72</v>
          </cell>
        </row>
        <row r="4584">
          <cell r="A4584">
            <v>96874</v>
          </cell>
          <cell r="B4584" t="str">
            <v>DISTRIBUIDOR 3 SAÍDAS, METÁLICO, PARA INSTALAÇÕES EM PEX, ENTRADA DE 3/4" X 3 SAÍDAS DE 1/2", CONEXÃO POR ANEL DESLIZANTE  FORNECIMENTO E INSTALAÇÃO . AF_06/2015</v>
          </cell>
          <cell r="C4584" t="str">
            <v>UN</v>
          </cell>
          <cell r="D4584">
            <v>95.56</v>
          </cell>
        </row>
        <row r="4585">
          <cell r="A4585">
            <v>96875</v>
          </cell>
          <cell r="B4585" t="str">
            <v>DISTRIBUIDOR 3 SAÍDAS, METÁLICO, PARA INSTALAÇÕES EM PEX, ENTRADA DE 1 X 3 SAÍDAS DE 1/2, CONEXÃO POR ANEL DESLIZANTE   FORNECIMENTO E INSTALAÇÃO. AF_06/2015</v>
          </cell>
          <cell r="C4585" t="str">
            <v>UN</v>
          </cell>
          <cell r="D4585">
            <v>115.68</v>
          </cell>
        </row>
        <row r="4586">
          <cell r="A4586">
            <v>96876</v>
          </cell>
          <cell r="B4586" t="str">
            <v>DISTRIBUIDOR 2 SAÍDAS, PARA INSTALAÇÕES EM PEX, ENTRADA DE 32 MM X 2 SAÍDAS DE 16 MM, CONEXÃO POR CRIMPAGEM FORNECIMENTO E INSTALAÇÃO. AF_06/2015</v>
          </cell>
          <cell r="C4586" t="str">
            <v>UN</v>
          </cell>
          <cell r="D4586">
            <v>208.86</v>
          </cell>
        </row>
        <row r="4587">
          <cell r="A4587">
            <v>96877</v>
          </cell>
          <cell r="B4587" t="str">
            <v>DISTRIBUIDOR 2 SAÍDAS, PARA INSTALAÇÕES EM PEX, ENTRADA DE 32 MM X 2 SAÍDAS DE 20 MM, CONEXÃO POR CRIMPAGEM  FORNECIMENTO E INSTALAÇÃO. AF_06/2015</v>
          </cell>
          <cell r="C4587" t="str">
            <v>UN</v>
          </cell>
          <cell r="D4587">
            <v>223.46</v>
          </cell>
        </row>
        <row r="4588">
          <cell r="A4588">
            <v>96878</v>
          </cell>
          <cell r="B4588" t="str">
            <v>DISTRIBUIDOR 2 SAÍDAS, PARA INSTALAÇÕES EM PEX, ENTRADA DE 32 MM X 2 SAÍDAS DE 25 MM, CONEXÃO POR CRIMPAGEM  FORNECIMENTO E INSTALAÇÃO. AF_06/2015</v>
          </cell>
          <cell r="C4588" t="str">
            <v>UN</v>
          </cell>
          <cell r="D4588">
            <v>226.19</v>
          </cell>
        </row>
        <row r="4589">
          <cell r="A4589">
            <v>96879</v>
          </cell>
          <cell r="B4589" t="str">
            <v>DISTRIBUIDOR 3 SAÍDAS, PARA INSTALAÇÕES EM PEX, ENTRADA DE 32 MM X 3 SAÍDAS DE 16 MM, CONEXÃO POR CRIMPAGEM  FORNECIMENTO E INSTALAÇÃO. AF_06/2015</v>
          </cell>
          <cell r="C4589" t="str">
            <v>UN</v>
          </cell>
          <cell r="D4589">
            <v>226.83</v>
          </cell>
        </row>
        <row r="4590">
          <cell r="A4590">
            <v>96880</v>
          </cell>
          <cell r="B4590" t="str">
            <v>DISTRIBUIDOR 3 SAÍDAS, PARA INSTALAÇÕES EM PEX, ENTRADA DE 32 MM X 3 SAÍDAS DE 20 MM, CONEXÃO POR CRIMPAGEM  FORNECIMENTO E INSTALAÇÃO. AF_06/2015</v>
          </cell>
          <cell r="C4590" t="str">
            <v>UN</v>
          </cell>
          <cell r="D4590">
            <v>259.52999999999997</v>
          </cell>
        </row>
        <row r="4591">
          <cell r="A4591">
            <v>96881</v>
          </cell>
          <cell r="B4591" t="str">
            <v>DISTRIBUIDOR 3 SAÍDAS, PARA INSTALAÇÕES EM PEX, ENTRADA DE 32 MM X 3 SAÍDAS DE 25 MM, CONEXÃO POR CRIMPAGEM  FORNECIMENTO E INSTALAÇÃO. AF_06/2015</v>
          </cell>
          <cell r="C4591" t="str">
            <v>UN</v>
          </cell>
          <cell r="D4591">
            <v>274.33999999999997</v>
          </cell>
        </row>
        <row r="4592">
          <cell r="A4592">
            <v>97425</v>
          </cell>
          <cell r="B4592" t="str">
            <v>FLANGE EM AÇO, DN 15 MM X 1/2'', INSTALADO EM RESERVAÇÃO DE ÁGUA DE EDIFICAÇÃO QUE POSSUA RESERVATÓRIO DE FIBRA/FIBROCIMENTO - FORNECIMENTO E INSTALAÇÃO. AF_06/2016</v>
          </cell>
          <cell r="C4592" t="str">
            <v>UN</v>
          </cell>
          <cell r="D4592">
            <v>28.46</v>
          </cell>
        </row>
        <row r="4593">
          <cell r="A4593">
            <v>97426</v>
          </cell>
          <cell r="B4593" t="str">
            <v>FLANGE EM AÇO, DN 20 MM X 3/4'', INSTALADO EM RESERVAÇÃO DE ÁGUA DE EDIFICAÇÃO QUE POSSUA RESERVATÓRIO DE FIBRA/FIBROCIMENTO - FORNECIMENTO E INSTALAÇÃO. AF_06/2016</v>
          </cell>
          <cell r="C4593" t="str">
            <v>UN</v>
          </cell>
          <cell r="D4593">
            <v>34.479999999999997</v>
          </cell>
        </row>
        <row r="4594">
          <cell r="A4594">
            <v>97427</v>
          </cell>
          <cell r="B4594" t="str">
            <v>FLANGE EM AÇO, DN 25 MM X 1'', INSTALADO EM RESERVAÇÃO DE ÁGUA DE EDIFICAÇÃO QUE POSSUA RESERVATÓRIO DE FIBRA/FIBROCIMENTO - FORNECIMENTO E INSTALAÇÃO. AF_06/2016</v>
          </cell>
          <cell r="C4594" t="str">
            <v>UN</v>
          </cell>
          <cell r="D4594">
            <v>39.04</v>
          </cell>
        </row>
        <row r="4595">
          <cell r="A4595">
            <v>97428</v>
          </cell>
          <cell r="B4595" t="str">
            <v>FLANGE EM AÇO, DN 32 MM X 1 1/4'', INSTALADO EM RESERVAÇÃO DE ÁGUA DE EDIFICAÇÃO QUE POSSUA RESERVATÓRIO DE FIBRA/FIBROCIMENTO - FORNECIMENTO E INSTALAÇÃO. AF_06/2016</v>
          </cell>
          <cell r="C4595" t="str">
            <v>UN</v>
          </cell>
          <cell r="D4595">
            <v>49.61</v>
          </cell>
        </row>
        <row r="4596">
          <cell r="A4596">
            <v>97429</v>
          </cell>
          <cell r="B4596" t="str">
            <v>FLANGE EM AÇO, DN 40 MM X 1 1/2'', INSTALADO EM RESERVAÇÃO DE ÁGUA DE EDIFICAÇÃO QUE POSSUA RESERVATÓRIO DE FIBRA/FIBROCIMENTO - FORNECIMENTO E INSTALAÇÃO. AF_06/2016</v>
          </cell>
          <cell r="C4596" t="str">
            <v>UN</v>
          </cell>
          <cell r="D4596">
            <v>59.34</v>
          </cell>
        </row>
        <row r="4597">
          <cell r="A4597">
            <v>97430</v>
          </cell>
          <cell r="B4597" t="str">
            <v>ACOPLAMENTO RÍGIDO EM AÇO, CONEXÃO RANHURADA, DN 50 (2"), INSTALADO EM PRUMADAS - FORNECIMENTO E INSTALAÇÃO. AF_10/2020</v>
          </cell>
          <cell r="C4597" t="str">
            <v>UN</v>
          </cell>
          <cell r="D4597">
            <v>46.89</v>
          </cell>
        </row>
        <row r="4598">
          <cell r="A4598">
            <v>97431</v>
          </cell>
          <cell r="B4598" t="str">
            <v>ACOPLAMENTO RÍGIDO EM AÇO, CONEXÃO RANHURADA, DN 65 (2 1/2"), INSTALADO EM PRUMADAS - FORNECIMENTO E INSTALAÇÃO. AF_10/2020</v>
          </cell>
          <cell r="C4598" t="str">
            <v>UN</v>
          </cell>
          <cell r="D4598">
            <v>52.04</v>
          </cell>
        </row>
        <row r="4599">
          <cell r="A4599">
            <v>97432</v>
          </cell>
          <cell r="B4599" t="str">
            <v>ACOPLAMENTO RÍGIDO EM AÇO, CONEXÃO RANHURADA, DN 80 (3"), INSTALADO EM PRUMADAS - FORNECIMENTO E INSTALAÇÃO. AF_10/2020</v>
          </cell>
          <cell r="C4599" t="str">
            <v>UN</v>
          </cell>
          <cell r="D4599">
            <v>58.66</v>
          </cell>
        </row>
        <row r="4600">
          <cell r="A4600">
            <v>97433</v>
          </cell>
          <cell r="B4600" t="str">
            <v>CURVA 45 GRAUS, EM AÇO, CONEXÃO RANHURADA, DN 50 (2"), INSTALADO EM PRUMADAS - FORNECIMENTO E INSTALAÇÃO. AF_10/2020</v>
          </cell>
          <cell r="C4600" t="str">
            <v>UN</v>
          </cell>
          <cell r="D4600">
            <v>112.56</v>
          </cell>
        </row>
        <row r="4601">
          <cell r="A4601">
            <v>97434</v>
          </cell>
          <cell r="B4601" t="str">
            <v>CURVA 90 GRAUS, EM AÇO, CONEXÃO RANHURADA, DN 50 (2"), INSTALADO EM PRUMADAS - FORNECIMENTO E INSTALAÇÃO. AF_10/2020</v>
          </cell>
          <cell r="C4601" t="str">
            <v>UN</v>
          </cell>
          <cell r="D4601">
            <v>114.88</v>
          </cell>
        </row>
        <row r="4602">
          <cell r="A4602">
            <v>97435</v>
          </cell>
          <cell r="B4602" t="str">
            <v>CURVA 45 GRAUS, EM AÇO, CONEXÃO RANHURADA, DN 65 (2 1/2"), INSTALADO EM PRUMADAS - FORNECIMENTO E INSTALAÇÃO. AF_10/2020</v>
          </cell>
          <cell r="C4602" t="str">
            <v>UN</v>
          </cell>
          <cell r="D4602">
            <v>131.85</v>
          </cell>
        </row>
        <row r="4603">
          <cell r="A4603">
            <v>97436</v>
          </cell>
          <cell r="B4603" t="str">
            <v>CURVA 90 GRAUS, EM AÇO, CONEXÃO RANHURADA, DN 65 (2 1/2"), INSTALADO EM PRUMADAS - FORNECIMENTO E INSTALAÇÃO. AF_10/2020</v>
          </cell>
          <cell r="C4603" t="str">
            <v>UN</v>
          </cell>
          <cell r="D4603">
            <v>136.29</v>
          </cell>
        </row>
        <row r="4604">
          <cell r="A4604">
            <v>97437</v>
          </cell>
          <cell r="B4604" t="str">
            <v>CURVA 45 GRAUS, EM AÇO, CONEXÃO RANHURADA, DN 80 (3), INSTALADO EM PRUMADAS - FORNECIMENTO E INSTALAÇÃO. AF_10/2020</v>
          </cell>
          <cell r="C4604" t="str">
            <v>UN</v>
          </cell>
          <cell r="D4604">
            <v>150.99</v>
          </cell>
        </row>
        <row r="4605">
          <cell r="A4605">
            <v>97438</v>
          </cell>
          <cell r="B4605" t="str">
            <v>CURVA 90 GRAUS, EM AÇO, CONEXÃO RANHURADA, DN 80 (3"), INSTALADO EM PRUMADAS - FORNECIMENTO E INSTALAÇÃO. AF_10/2020</v>
          </cell>
          <cell r="C4605" t="str">
            <v>UN</v>
          </cell>
          <cell r="D4605">
            <v>155.75</v>
          </cell>
        </row>
        <row r="4606">
          <cell r="A4606">
            <v>97439</v>
          </cell>
          <cell r="B4606" t="str">
            <v>TÊ, EM AÇO, CONEXÃO RANHURADA, DN 50 (2"), INSTALADO EM PRUMADAS - FORNECIMENTO E INSTALAÇÃO. AF_10/2020</v>
          </cell>
          <cell r="C4606" t="str">
            <v>UN</v>
          </cell>
          <cell r="D4606">
            <v>172.26</v>
          </cell>
        </row>
        <row r="4607">
          <cell r="A4607">
            <v>97440</v>
          </cell>
          <cell r="B4607" t="str">
            <v>TÊ, EM AÇO, CONEXÃO RANHURADA, DN 65 (2 1/2"), INSTALADO EM PRUMADAS - FORNECIMENTO E INSTALAÇÃO. AF_10/2020</v>
          </cell>
          <cell r="C4607" t="str">
            <v>UN</v>
          </cell>
          <cell r="D4607">
            <v>207.13</v>
          </cell>
        </row>
        <row r="4608">
          <cell r="A4608">
            <v>97442</v>
          </cell>
          <cell r="B4608" t="str">
            <v>TÊ, EM AÇO, CONEXÃO RANHURADA, DN 80 (3"), INSTALADO EM PRUMADAS - FORNECIMENTO E INSTALAÇÃO. AF_10/2020</v>
          </cell>
          <cell r="C4608" t="str">
            <v>UN</v>
          </cell>
          <cell r="D4608">
            <v>228.48</v>
          </cell>
        </row>
        <row r="4609">
          <cell r="A4609">
            <v>97443</v>
          </cell>
          <cell r="B4609" t="str">
            <v>LUVA, EM AÇO, CONEXÃO SOLDADA, DN 50 (2"), INSTALADO EM PRUMADAS - FORNECIMENTO E INSTALAÇÃO. AF_10/2020</v>
          </cell>
          <cell r="C4609" t="str">
            <v>UN</v>
          </cell>
          <cell r="D4609">
            <v>114.68</v>
          </cell>
        </row>
        <row r="4610">
          <cell r="A4610">
            <v>97444</v>
          </cell>
          <cell r="B4610" t="str">
            <v>LUVA COM REDUÇÃO, EM AÇO, CONEXÃO SOLDADA, DN 50 X 40 MM (2  X 1 1/2"), INSTALADO EM PRUMADAS - FORNECIMENTO E INSTALAÇÃO. AF_10/2020</v>
          </cell>
          <cell r="C4610" t="str">
            <v>UN</v>
          </cell>
          <cell r="D4610">
            <v>136.31</v>
          </cell>
        </row>
        <row r="4611">
          <cell r="A4611">
            <v>97446</v>
          </cell>
          <cell r="B4611" t="str">
            <v>LUVA, EM AÇO, CONEXÃO SOLDADA, DN 65 (2 1/2"), INSTALADO EM PRUMADAS - FORNECIMENTO E INSTALAÇÃO. AF_10/2020</v>
          </cell>
          <cell r="C4611" t="str">
            <v>UN</v>
          </cell>
          <cell r="D4611">
            <v>240.42</v>
          </cell>
        </row>
        <row r="4612">
          <cell r="A4612">
            <v>97447</v>
          </cell>
          <cell r="B4612" t="str">
            <v>LUVA COM REDUÇÃO, EM AÇO, CONEXÃO SOLDADA, DN 65 X 50 MM (2 1/2" X 2"), INSTALADO EM PRUMADAS - FORNECIMENTO E INSTALAÇÃO. AF_10/2020</v>
          </cell>
          <cell r="C4612" t="str">
            <v>UN</v>
          </cell>
          <cell r="D4612">
            <v>240.42</v>
          </cell>
        </row>
        <row r="4613">
          <cell r="A4613">
            <v>97449</v>
          </cell>
          <cell r="B4613" t="str">
            <v>LUVA, EM AÇO, CONEXÃO SOLDADA, DN 80 (3"), INSTALADO EM PRUMADAS - FORNECIMENTO E INSTALAÇÃO. AF_10/2020</v>
          </cell>
          <cell r="C4613" t="str">
            <v>UN</v>
          </cell>
          <cell r="D4613">
            <v>255.76</v>
          </cell>
        </row>
        <row r="4614">
          <cell r="A4614">
            <v>97450</v>
          </cell>
          <cell r="B4614" t="str">
            <v>LUVA COM REDUÇÃO, EM AÇO, CONEXÃO SOLDADA, DN 80 X 65 MM (3" X 2 1/2"), INSTALADO EM PRUMADAS - FORNECIMENTO E INSTALAÇÃO. AF_10/2020</v>
          </cell>
          <cell r="C4614" t="str">
            <v>UN</v>
          </cell>
          <cell r="D4614">
            <v>314.66000000000003</v>
          </cell>
        </row>
        <row r="4615">
          <cell r="A4615">
            <v>97452</v>
          </cell>
          <cell r="B4615" t="str">
            <v>CURVA 45 GRAUS, EM AÇO, CONEXÃO SOLDADA, DN 50 (2"), INSTALADO EM PRUMADAS - FORNECIMENTO E INSTALAÇÃO. AF_10/2020</v>
          </cell>
          <cell r="C4615" t="str">
            <v>UN</v>
          </cell>
          <cell r="D4615">
            <v>189.77</v>
          </cell>
        </row>
        <row r="4616">
          <cell r="A4616">
            <v>97453</v>
          </cell>
          <cell r="B4616" t="str">
            <v>CURVA 90 GRAUS, EM AÇO, CONEXÃO SOLDADA, DN 50 (2"), INSTALADO EM PRUMADAS - FORNECIMENTO E INSTALAÇÃO. AF_10/2020</v>
          </cell>
          <cell r="C4616" t="str">
            <v>UN</v>
          </cell>
          <cell r="D4616">
            <v>202.11</v>
          </cell>
        </row>
        <row r="4617">
          <cell r="A4617">
            <v>97454</v>
          </cell>
          <cell r="B4617" t="str">
            <v>CURVA 45 GRAUS, EM AÇO, CONEXÃO SOLDADA, DN 65 (2 1/2"), INSTALADO EM PRUMADAS - FORNECIMENTO E INSTALAÇÃO. AF_10/2020</v>
          </cell>
          <cell r="C4617" t="str">
            <v>UN</v>
          </cell>
          <cell r="D4617">
            <v>329.5</v>
          </cell>
        </row>
        <row r="4618">
          <cell r="A4618">
            <v>97455</v>
          </cell>
          <cell r="B4618" t="str">
            <v>CURVA 90 GRAUS, EM AÇO, CONEXÃO SOLDADA, DN 65 (2 1/2"), INSTALADO EM PRUMADAS - FORNECIMENTO E INSTALAÇÃO. AF_10/2020</v>
          </cell>
          <cell r="C4618" t="str">
            <v>UN</v>
          </cell>
          <cell r="D4618">
            <v>349.24</v>
          </cell>
        </row>
        <row r="4619">
          <cell r="A4619">
            <v>97456</v>
          </cell>
          <cell r="B4619" t="str">
            <v>CURVA 45 GRAUS, EM AÇO, CONEXÃO SOLDADA, DN 80 (3"), INSTALADO EM PRUMADAS - FORNECIMENTO E INSTALAÇÃO. AF_10/2020</v>
          </cell>
          <cell r="C4619" t="str">
            <v>UN</v>
          </cell>
          <cell r="D4619">
            <v>760.57</v>
          </cell>
        </row>
        <row r="4620">
          <cell r="A4620">
            <v>97457</v>
          </cell>
          <cell r="B4620" t="str">
            <v>CURVA 90 GRAUS, EM AÇO, CONEXÃO SOLDADA, DN 80 (3"), INSTALADO EM PRUMADAS - FORNECIMENTO E INSTALAÇÃO. AF_10/2020</v>
          </cell>
          <cell r="C4620" t="str">
            <v>UN</v>
          </cell>
          <cell r="D4620">
            <v>671.99</v>
          </cell>
        </row>
        <row r="4621">
          <cell r="A4621">
            <v>97458</v>
          </cell>
          <cell r="B4621" t="str">
            <v>TÊ, EM AÇO, CONEXÃO SOLDADA, DN 50 (2"), INSTALADO EM PRUMADAS - FORNECIMENTO E INSTALAÇÃO. AF_10/2020</v>
          </cell>
          <cell r="C4621" t="str">
            <v>UN</v>
          </cell>
          <cell r="D4621">
            <v>302.62</v>
          </cell>
        </row>
        <row r="4622">
          <cell r="A4622">
            <v>97459</v>
          </cell>
          <cell r="B4622" t="str">
            <v>TÊ, EM AÇO, CONEXÃO SOLDADA, DN 65 (2 1/2"), INSTALADO EM PRUMADAS - FORNECIMENTO E INSTALAÇÃO. AF_10/2020</v>
          </cell>
          <cell r="C4622" t="str">
            <v>UN</v>
          </cell>
          <cell r="D4622">
            <v>528.01</v>
          </cell>
        </row>
        <row r="4623">
          <cell r="A4623">
            <v>97460</v>
          </cell>
          <cell r="B4623" t="str">
            <v>TÊ, EM AÇO, CONEXÃO SOLDADA, DN 80 (3"), INSTALADO EM PRUMADAS - FORNECIMENTO E INSTALAÇÃO. AF_10/2020</v>
          </cell>
          <cell r="C4623" t="str">
            <v>UN</v>
          </cell>
          <cell r="D4623">
            <v>818.65</v>
          </cell>
        </row>
        <row r="4624">
          <cell r="A4624">
            <v>97461</v>
          </cell>
          <cell r="B4624" t="str">
            <v>LUVA, EM AÇO, CONEXÃO SOLDADA, DN 25 (1"), INSTALADO EM REDE DE ALIMENTAÇÃO PARA HIDRANTE - FORNECIMENTO E INSTALAÇÃO. AF_10/2020</v>
          </cell>
          <cell r="C4624" t="str">
            <v>UN</v>
          </cell>
          <cell r="D4624">
            <v>36.299999999999997</v>
          </cell>
        </row>
        <row r="4625">
          <cell r="A4625">
            <v>97462</v>
          </cell>
          <cell r="B4625" t="str">
            <v>LUVA COM REDUÇÃO, EM AÇO, CONEXÃO SOLDADA, DN 25 X 20 MM (1  X 3/4"), INSTALADO EM REDE DE ALIMENTAÇÃO PARA HIDRANTE - FORNECIMENTO E INSTALAÇÃO. AF_10/2020</v>
          </cell>
          <cell r="C4625" t="str">
            <v>UN</v>
          </cell>
          <cell r="D4625">
            <v>29.97</v>
          </cell>
        </row>
        <row r="4626">
          <cell r="A4626">
            <v>97464</v>
          </cell>
          <cell r="B4626" t="str">
            <v>LUVA, EM AÇO, CONEXÃO SOLDADA, DN 32 (1 1/4"), INSTALADO EM REDE DE ALIMENTAÇÃO PARA HIDRANTE - FORNECIMENTO E INSTALAÇÃO. AF_10/2020</v>
          </cell>
          <cell r="C4626" t="str">
            <v>UN</v>
          </cell>
          <cell r="D4626">
            <v>52.62</v>
          </cell>
        </row>
        <row r="4627">
          <cell r="A4627">
            <v>97465</v>
          </cell>
          <cell r="B4627" t="str">
            <v>LUVA COM REDUÇÃO, EM AÇO, CONEXÃO SOLDADA, DN 32 X 25 MM (1 1/4"  X 1"), INSTALADO EM REDE DE ALIMENTAÇÃO PARA HIDRANTE - FORNECIMENTO E INSTALAÇÃO. AF_10/2020</v>
          </cell>
          <cell r="C4627" t="str">
            <v>UN</v>
          </cell>
          <cell r="D4627">
            <v>63.3</v>
          </cell>
        </row>
        <row r="4628">
          <cell r="A4628">
            <v>97467</v>
          </cell>
          <cell r="B4628" t="str">
            <v>LUVA, EM AÇO, CONEXÃO SOLDADA, DN 40 (1 1/2"), INSTALADO EM REDE DE ALIMENTAÇÃO PARA HIDRANTE - FORNECIMENTO E INSTALAÇÃO. AF_10/2020</v>
          </cell>
          <cell r="C4628" t="str">
            <v>UN</v>
          </cell>
          <cell r="D4628">
            <v>66.819999999999993</v>
          </cell>
        </row>
        <row r="4629">
          <cell r="A4629">
            <v>97468</v>
          </cell>
          <cell r="B4629" t="str">
            <v>LUVA COM REDUÇÃO, EM AÇO, CONEXÃO SOLDADA, DN 40  X 32 MM (1 1/2" X 1 1/4"), INSTALADO EM REDE DE ALIMENTAÇÃO PARA HIDRANTE - FORNECIMENTO E INSTALAÇÃO. AF_10/2020</v>
          </cell>
          <cell r="C4629" t="str">
            <v>UN</v>
          </cell>
          <cell r="D4629">
            <v>80.5</v>
          </cell>
        </row>
        <row r="4630">
          <cell r="A4630">
            <v>97470</v>
          </cell>
          <cell r="B4630" t="str">
            <v>LUVA, EM AÇO, CONEXÃO SOLDADA, DN 50 (2"), INSTALADO EM REDE DE ALIMENTAÇÃO PARA HIDRANTE - FORNECIMENTO E INSTALAÇÃO. AF_10/2020</v>
          </cell>
          <cell r="C4630" t="str">
            <v>UN</v>
          </cell>
          <cell r="D4630">
            <v>99.44</v>
          </cell>
        </row>
        <row r="4631">
          <cell r="A4631">
            <v>97471</v>
          </cell>
          <cell r="B4631" t="str">
            <v>LUVA COM REDUÇÃO, EM AÇO, CONEXÃO SOLDADA, DN 50 X 40 MM (2" X 1 1/2"), INSTALADO EM REDE DE ALIMENTAÇÃO PARA HIDRANTE - FORNECIMENTO E INSTALAÇÃO. AF_10/2020</v>
          </cell>
          <cell r="C4631" t="str">
            <v>UN</v>
          </cell>
          <cell r="D4631">
            <v>121.07</v>
          </cell>
        </row>
        <row r="4632">
          <cell r="A4632">
            <v>97474</v>
          </cell>
          <cell r="B4632" t="str">
            <v>LUVA, EM AÇO, CONEXÃO SOLDADA, DN 65 (2 1/2"), INSTALADO EM REDE DE ALIMENTAÇÃO PARA HIDRANTE - FORNECIMENTO E INSTALAÇÃO. AF_10/2020</v>
          </cell>
          <cell r="C4632" t="str">
            <v>UN</v>
          </cell>
          <cell r="D4632">
            <v>184.05</v>
          </cell>
        </row>
        <row r="4633">
          <cell r="A4633">
            <v>97475</v>
          </cell>
          <cell r="B4633" t="str">
            <v>LUVA COM REDUÇÃO, EM AÇO, CONEXÃO SOLDADA, DN 65 X 50 MM (2 1/2" X 2"), INSTALADO EM REDE DE ALIMENTAÇÃO PARA HIDRANTE - FORNECIMENTO E INSTALAÇÃO. AF_10/2020</v>
          </cell>
          <cell r="C4633" t="str">
            <v>UN</v>
          </cell>
          <cell r="D4633">
            <v>227.78</v>
          </cell>
        </row>
        <row r="4634">
          <cell r="A4634">
            <v>97477</v>
          </cell>
          <cell r="B4634" t="str">
            <v>LUVA, EM AÇO, CONEXÃO SOLDADA, DN 80 (3"), INSTALADO EM REDE DE ALIMENTAÇÃO PARA HIDRANTE - FORNECIMENTO E INSTALAÇÃO. AF_10/2020</v>
          </cell>
          <cell r="C4634" t="str">
            <v>UN</v>
          </cell>
          <cell r="D4634">
            <v>245.72</v>
          </cell>
        </row>
        <row r="4635">
          <cell r="A4635">
            <v>97478</v>
          </cell>
          <cell r="B4635" t="str">
            <v>LUVA COM REDUÇÃO, EM AÇO, CONEXÃO SOLDADA, DN 80 X 65 MM (3" X 2 1/2"), INSTALADO EM REDE DE ALIMENTAÇÃO PARA HIDRANTE - FORNECIMENTO E INSTALAÇÃO. AF_10/2020</v>
          </cell>
          <cell r="C4635" t="str">
            <v>UN</v>
          </cell>
          <cell r="D4635">
            <v>304.62</v>
          </cell>
        </row>
        <row r="4636">
          <cell r="A4636">
            <v>97479</v>
          </cell>
          <cell r="B4636" t="str">
            <v>CURVA 45 GRAUS, EM AÇO, CONEXÃO SOLDADA, DN 25 (1"), INSTALADO EM REDE DE ALIMENTAÇÃO PARA HIDRANTE - FORNECIMENTO E INSTALAÇÃO. AF_10/2020</v>
          </cell>
          <cell r="C4636" t="str">
            <v>UN</v>
          </cell>
          <cell r="D4636">
            <v>58.79</v>
          </cell>
        </row>
        <row r="4637">
          <cell r="A4637">
            <v>97480</v>
          </cell>
          <cell r="B4637" t="str">
            <v>CURVA 90 GRAUS, EM AÇO, CONEXÃO SOLDADA, DN 25 (1"), INSTALADO EM REDE DE ALIMENTAÇÃO PARA HIDRANTE - FORNECIMENTO E INSTALAÇÃO. AF_10/2020</v>
          </cell>
          <cell r="C4637" t="str">
            <v>UN</v>
          </cell>
          <cell r="D4637">
            <v>58.79</v>
          </cell>
        </row>
        <row r="4638">
          <cell r="A4638">
            <v>97481</v>
          </cell>
          <cell r="B4638" t="str">
            <v>CURVA 45 GRAUS, EM AÇO, CONEXÃO SOLDADA, DN 32 (1 1/4"), INSTALADO EM REDE DE ALIMENTAÇÃO PARA HIDRANTE - FORNECIMENTO E INSTALAÇÃO. AF_10/2020</v>
          </cell>
          <cell r="C4638" t="str">
            <v>UN</v>
          </cell>
          <cell r="D4638">
            <v>85.7</v>
          </cell>
        </row>
        <row r="4639">
          <cell r="A4639">
            <v>97482</v>
          </cell>
          <cell r="B4639" t="str">
            <v>CURVA 90 GRAUS, EM AÇO, CONEXÃO SOLDADA, DN 32 (1 1/4"), INSTALADO EM REDE DE ALIMENTAÇÃO PARA HIDRANTE - FORNECIMENTO E INSTALAÇÃO. AF_10/2020</v>
          </cell>
          <cell r="C4639" t="str">
            <v>UN</v>
          </cell>
          <cell r="D4639">
            <v>85.7</v>
          </cell>
        </row>
        <row r="4640">
          <cell r="A4640">
            <v>97483</v>
          </cell>
          <cell r="B4640" t="str">
            <v>CURVA 45 GRAUS, EM AÇO, CONEXÃO SOLDADA, DN 40 (1 1/2"), INSTALADO EM REDE DE ALIMENTAÇÃO PARA HIDRANTE - FORNECIMENTO E INSTALAÇÃO. AF_10/2020</v>
          </cell>
          <cell r="C4640" t="str">
            <v>UN</v>
          </cell>
          <cell r="D4640">
            <v>120.61</v>
          </cell>
        </row>
        <row r="4641">
          <cell r="A4641">
            <v>97484</v>
          </cell>
          <cell r="B4641" t="str">
            <v>CURVA 90 GRAUS, EM AÇO, CONEXÃO SOLDADA, DN 40 (1 1/2"), INSTALADO EM REDE DE ALIMENTAÇÃO PARA HIDRANTE - FORNECIMENTO E INSTALAÇÃO. AF_10/2020</v>
          </cell>
          <cell r="C4641" t="str">
            <v>UN</v>
          </cell>
          <cell r="D4641">
            <v>120.61</v>
          </cell>
        </row>
        <row r="4642">
          <cell r="A4642">
            <v>97485</v>
          </cell>
          <cell r="B4642" t="str">
            <v>CURVA 45 GRAUS, EM AÇO, CONEXÃO SOLDADA, DN 50 (2"), INSTALADO EM REDE DE ALIMENTAÇÃO PARA HIDRANTE - FORNECIMENTO E INSTALAÇÃO. AF_10/2020</v>
          </cell>
          <cell r="C4642" t="str">
            <v>UN</v>
          </cell>
          <cell r="D4642">
            <v>166.95</v>
          </cell>
        </row>
        <row r="4643">
          <cell r="A4643">
            <v>97486</v>
          </cell>
          <cell r="B4643" t="str">
            <v>CURVA 90 GRAUS, EM AÇO, CONEXÃO SOLDADA, DN 50 (2"), INSTALADO EM REDE DE ALIMENTAÇÃO PARA HIDRANTE - FORNECIMENTO E INSTALAÇÃO. AF_10/2020</v>
          </cell>
          <cell r="C4643" t="str">
            <v>UN</v>
          </cell>
          <cell r="D4643">
            <v>179.29</v>
          </cell>
        </row>
        <row r="4644">
          <cell r="A4644">
            <v>97487</v>
          </cell>
          <cell r="B4644" t="str">
            <v>CURVA 45 GRAUS, EM AÇO, CONEXÃO SOLDADA, DN 65 (2 1/2"), INSTALADO EM REDE DE ALIMENTAÇÃO PARA HIDRANTE - FORNECIMENTO E INSTALAÇÃO. AF_10/2020</v>
          </cell>
          <cell r="C4644" t="str">
            <v>UN</v>
          </cell>
          <cell r="D4644">
            <v>310.58</v>
          </cell>
        </row>
        <row r="4645">
          <cell r="A4645">
            <v>97488</v>
          </cell>
          <cell r="B4645" t="str">
            <v>CURVA 90 GRAUS, EM AÇO, CONEXÃO SOLDADA, DN 65 (2 1/2"), INSTALADO EM REDE DE ALIMENTAÇÃO PARA HIDRANTE - FORNECIMENTO E INSTALAÇÃO. AF_10/2020</v>
          </cell>
          <cell r="C4645" t="str">
            <v>UN</v>
          </cell>
          <cell r="D4645">
            <v>330.32</v>
          </cell>
        </row>
        <row r="4646">
          <cell r="A4646">
            <v>97489</v>
          </cell>
          <cell r="B4646" t="str">
            <v>CURVA 45 GRAUS, EM AÇO, CONEXÃO SOLDADA, DN 80 (3"), INSTALADO EM REDE DE ALIMENTAÇÃO PARA HIDRANTE - FORNECIMENTO E INSTALAÇÃO. AF_10/2020</v>
          </cell>
          <cell r="C4646" t="str">
            <v>UN</v>
          </cell>
          <cell r="D4646">
            <v>745.46</v>
          </cell>
        </row>
        <row r="4647">
          <cell r="A4647">
            <v>97490</v>
          </cell>
          <cell r="B4647" t="str">
            <v>CURVA 90 GRAUS, EM AÇO, CONEXÃO SOLDADA, DN 80 (3"), INSTALADO EM REDE DE ALIMENTAÇÃO PARA HIDRANTE - FORNECIMENTO E INSTALAÇÃO. AF_10/2020</v>
          </cell>
          <cell r="C4647" t="str">
            <v>UN</v>
          </cell>
          <cell r="D4647">
            <v>656.88</v>
          </cell>
        </row>
        <row r="4648">
          <cell r="A4648">
            <v>97491</v>
          </cell>
          <cell r="B4648" t="str">
            <v>TÊ, EM AÇO, CONEXÃO SOLDADA, DN 25 (1"), INSTALADO EM REDE DE ALIMENTAÇÃO PARA HIDRANTE - FORNECIMENTO E INSTALAÇÃO. AF_10/2020</v>
          </cell>
          <cell r="C4648" t="str">
            <v>UN</v>
          </cell>
          <cell r="D4648">
            <v>91.47</v>
          </cell>
        </row>
        <row r="4649">
          <cell r="A4649">
            <v>97492</v>
          </cell>
          <cell r="B4649" t="str">
            <v>TÊ, EM AÇO, CONEXÃO SOLDADA, DN 32 (1 1/4"), INSTALADO EM REDE DE ALIMENTAÇÃO PARA HIDRANTE - FORNECIMENTO E INSTALAÇÃO. AF_10/2020</v>
          </cell>
          <cell r="C4649" t="str">
            <v>UN</v>
          </cell>
          <cell r="D4649">
            <v>134.91999999999999</v>
          </cell>
        </row>
        <row r="4650">
          <cell r="A4650">
            <v>97493</v>
          </cell>
          <cell r="B4650" t="str">
            <v>TÊ, EM AÇO, CONEXÃO SOLDADA, DN 40 (1 1/2"), INSTALADO EM REDE DE ALIMENTAÇÃO PARA HIDRANTE - FORNECIMENTO E INSTALAÇÃO. AF_10/2020</v>
          </cell>
          <cell r="C4650" t="str">
            <v>UN</v>
          </cell>
          <cell r="D4650">
            <v>174.21</v>
          </cell>
        </row>
        <row r="4651">
          <cell r="A4651">
            <v>97494</v>
          </cell>
          <cell r="B4651" t="str">
            <v>TÊ, EM AÇO, CONEXÃO SOLDADA, DN 50 (2"), INSTALADO EM REDE DE ALIMENTAÇÃO PARA HIDRANTE - FORNECIMENTO E INSTALAÇÃO. AF_10/2020</v>
          </cell>
          <cell r="C4651" t="str">
            <v>UN</v>
          </cell>
          <cell r="D4651">
            <v>272.14999999999998</v>
          </cell>
        </row>
        <row r="4652">
          <cell r="A4652">
            <v>97495</v>
          </cell>
          <cell r="B4652" t="str">
            <v>TÊ, EM AÇO, CONEXÃO SOLDADA, DN 65 (2 1/2"), INSTALADO EM REDE DE ALIMENTAÇÃO PARA HIDRANTE - FORNECIMENTO E INSTALAÇÃO. AF_10/2020</v>
          </cell>
          <cell r="C4652" t="str">
            <v>UN</v>
          </cell>
          <cell r="D4652">
            <v>502.73</v>
          </cell>
        </row>
        <row r="4653">
          <cell r="A4653">
            <v>97496</v>
          </cell>
          <cell r="B4653" t="str">
            <v>TÊ, EM AÇO, CONEXÃO SOLDADA, DN 80 (3"), INSTALADO EM REDE DE ALIMENTAÇÃO PARA HIDRANTE - FORNECIMENTO E INSTALAÇÃO. AF_10/2020</v>
          </cell>
          <cell r="C4653" t="str">
            <v>UN</v>
          </cell>
          <cell r="D4653">
            <v>798.56</v>
          </cell>
        </row>
        <row r="4654">
          <cell r="A4654">
            <v>97499</v>
          </cell>
          <cell r="B4654" t="str">
            <v>LUVA, EM AÇO, CONEXÃO SOLDADA, DN 25 (1"), INSTALADO EM REDE DE ALIMENTAÇÃO PARA SPRINKLER - FORNECIMENTO E INSTALAÇÃO. AF_10/2020</v>
          </cell>
          <cell r="C4654" t="str">
            <v>UN</v>
          </cell>
          <cell r="D4654">
            <v>33.85</v>
          </cell>
        </row>
        <row r="4655">
          <cell r="A4655">
            <v>97500</v>
          </cell>
          <cell r="B4655" t="str">
            <v>LUVA COM REDUÇÃO, EM AÇO, CONEXÃO SOLDADA, DN 25 X 20 MM (1" X 3/4"), INSTALADO EM REDE DE ALIMENTAÇÃO PARA SPRINKLER - FORNECIMENTO E INSTALAÇÃO. AF_10/2020</v>
          </cell>
          <cell r="C4655" t="str">
            <v>UN</v>
          </cell>
          <cell r="D4655">
            <v>27.52</v>
          </cell>
        </row>
        <row r="4656">
          <cell r="A4656">
            <v>97502</v>
          </cell>
          <cell r="B4656" t="str">
            <v>LUVA, EM AÇO, CONEXÃO SOLDADA, DN 32 (1 1/4"), INSTALADO EM REDE DE ALIMENTAÇÃO PARA SPRINKLER - FORNECIMENTO E INSTALAÇÃO. AF_10/2020</v>
          </cell>
          <cell r="C4656" t="str">
            <v>UN</v>
          </cell>
          <cell r="D4656">
            <v>48.05</v>
          </cell>
        </row>
        <row r="4657">
          <cell r="A4657">
            <v>97503</v>
          </cell>
          <cell r="B4657" t="str">
            <v>LUVA COM REDUÇÃO, EM AÇO, CONEXÃO SOLDADA, DN 32 X 25 MM (1 1/4"  X 1"), INSTALADO EM REDE DE ALIMENTAÇÃO PARA SPRINKLER - FORNECIMENTO E INSTALAÇÃO. AF_10/2020</v>
          </cell>
          <cell r="C4657" t="str">
            <v>UN</v>
          </cell>
          <cell r="D4657">
            <v>58.96</v>
          </cell>
        </row>
        <row r="4658">
          <cell r="A4658">
            <v>97505</v>
          </cell>
          <cell r="B4658" t="str">
            <v>LUVA, EM AÇO, CONEXÃO SOLDADA, DN 40 (1 1/2"), INSTALADO EM REDE DE ALIMENTAÇÃO PARA SPRINKLER - FORNECIMENTO E INSTALAÇÃO. AF_10/2020</v>
          </cell>
          <cell r="C4658" t="str">
            <v>UN</v>
          </cell>
          <cell r="D4658">
            <v>60.38</v>
          </cell>
        </row>
        <row r="4659">
          <cell r="A4659">
            <v>97506</v>
          </cell>
          <cell r="B4659" t="str">
            <v>LUVA COM REDUÇÃO, EM AÇO, CONEXÃO SOLDADA, DN 40  X 32 MM (1 1/2" X 1 1/4"), INSTALADO EM REDE DE ALIMENTAÇÃO PARA SPRINKLER - FORNECIMENTO E INSTALAÇÃO. AF_10/2020</v>
          </cell>
          <cell r="C4659" t="str">
            <v>UN</v>
          </cell>
          <cell r="D4659">
            <v>74.06</v>
          </cell>
        </row>
        <row r="4660">
          <cell r="A4660">
            <v>97508</v>
          </cell>
          <cell r="B4660" t="str">
            <v>LUVA, EM AÇO, CONEXÃO SOLDADA, DN 50 (2"), INSTALADO EM REDE DE ALIMENTAÇÃO PARA SPRINKLER - FORNECIMENTO E INSTALAÇÃO. AF_10/2020</v>
          </cell>
          <cell r="C4660" t="str">
            <v>UN</v>
          </cell>
          <cell r="D4660">
            <v>90.33</v>
          </cell>
        </row>
        <row r="4661">
          <cell r="A4661">
            <v>97509</v>
          </cell>
          <cell r="B4661" t="str">
            <v>LUVA COM REDUÇÃO, EM AÇO, CONEXÃO SOLDADA, DN 50 X 40 MM (2" X 1 1/2"), INSTALADO EM REDE DE ALIMENTAÇÃO PARA SPRINKLER - FORNECIMENTO E INSTALAÇÃO. AF_10/2020</v>
          </cell>
          <cell r="C4661" t="str">
            <v>UN</v>
          </cell>
          <cell r="D4661">
            <v>111.96</v>
          </cell>
        </row>
        <row r="4662">
          <cell r="A4662">
            <v>97511</v>
          </cell>
          <cell r="B4662" t="str">
            <v>LUVA, EM AÇO, CONEXÃO SOLDADA, DN 65 (2 1/2"), INSTALADO EM REDE DE ALIMENTAÇÃO PARA SPRINKLER - FORNECIMENTO E INSTALAÇÃO. AF_10/2020</v>
          </cell>
          <cell r="C4662" t="str">
            <v>UN</v>
          </cell>
          <cell r="D4662">
            <v>170.98</v>
          </cell>
        </row>
        <row r="4663">
          <cell r="A4663">
            <v>97512</v>
          </cell>
          <cell r="B4663" t="str">
            <v>LUVA COM REDUÇÃO, EM AÇO, CONEXÃO SOLDADA, DN 65 X 50 MM (2 1/2" X 2"), INSTALADO EM REDE DE ALIMENTAÇÃO PARA SPRINKLER - FORNECIMENTO E INSTALAÇÃO. AF_10/2020</v>
          </cell>
          <cell r="C4663" t="str">
            <v>UN</v>
          </cell>
          <cell r="D4663">
            <v>214.71</v>
          </cell>
        </row>
        <row r="4664">
          <cell r="A4664">
            <v>97514</v>
          </cell>
          <cell r="B4664" t="str">
            <v>LUVA, EM AÇO, CONEXÃO SOLDADA, DN 80 (3"), INSTALADO EM REDE DE ALIMENTAÇÃO PARA SPRINKLER - FORNECIMENTO E INSTALAÇÃO. AF_10/2020</v>
          </cell>
          <cell r="C4664" t="str">
            <v>UN</v>
          </cell>
          <cell r="D4664">
            <v>228.53</v>
          </cell>
        </row>
        <row r="4665">
          <cell r="A4665">
            <v>97515</v>
          </cell>
          <cell r="B4665" t="str">
            <v>LUVA COM REDUÇÃO, EM AÇO, CONEXÃO SOLDADA, DN 80 X 65 MM (3" X 2 1/2"), INSTALADO EM REDE DE ALIMENTAÇÃO PARA SPRINKLER - FORNECIMENTO E INSTALAÇÃO. AF_10/2020</v>
          </cell>
          <cell r="C4665" t="str">
            <v>UN</v>
          </cell>
          <cell r="D4665">
            <v>287.43</v>
          </cell>
        </row>
        <row r="4666">
          <cell r="A4666">
            <v>97517</v>
          </cell>
          <cell r="B4666" t="str">
            <v>CURVA 45 GRAUS, EM AÇO, CONEXÃO SOLDADA, DN 25 (1"), INSTALADO EM REDE DE ALIMENTAÇÃO PARA SPRINKLER - FORNECIMENTO E INSTALAÇÃO. AF_10/2020</v>
          </cell>
          <cell r="C4666" t="str">
            <v>UN</v>
          </cell>
          <cell r="D4666">
            <v>55.1</v>
          </cell>
        </row>
        <row r="4667">
          <cell r="A4667">
            <v>97518</v>
          </cell>
          <cell r="B4667" t="str">
            <v>CURVA 90 GRAUS, EM AÇO, CONEXÃO SOLDADA, DN 25 (1"), INSTALADO EM REDE DE ALIMENTAÇÃO PARA SPRINKLER - FORNECIMENTO E INSTALAÇÃO. AF_10/2020</v>
          </cell>
          <cell r="C4667" t="str">
            <v>UN</v>
          </cell>
          <cell r="D4667">
            <v>55.1</v>
          </cell>
        </row>
        <row r="4668">
          <cell r="A4668">
            <v>97519</v>
          </cell>
          <cell r="B4668" t="str">
            <v>CURVA 45 GRAUS, EM AÇO, CONEXÃO SOLDADA, DN 32 (1 1/4"), INSTALADO EM REDE DE ALIMENTAÇÃO PARA SPRINKLER - FORNECIMENTO E INSTALAÇÃO. AF_10/2020</v>
          </cell>
          <cell r="C4668" t="str">
            <v>UN</v>
          </cell>
          <cell r="D4668">
            <v>79.209999999999994</v>
          </cell>
        </row>
        <row r="4669">
          <cell r="A4669">
            <v>97520</v>
          </cell>
          <cell r="B4669" t="str">
            <v>CURVA 90 GRAUS, EM AÇO, CONEXÃO SOLDADA, DN 32 (1 1/4"), INSTALADO EM REDE DE ALIMENTAÇÃO PARA SPRINKLER - FORNECIMENTO E INSTALAÇÃO. AF_10/2020</v>
          </cell>
          <cell r="C4669" t="str">
            <v>UN</v>
          </cell>
          <cell r="D4669">
            <v>79.209999999999994</v>
          </cell>
        </row>
        <row r="4670">
          <cell r="A4670">
            <v>97521</v>
          </cell>
          <cell r="B4670" t="str">
            <v>CURVA 45 GRAUS, EM AÇO, CONEXÃO SOLDADA, DN 40 (1 1/2"), INSTALADO EM REDE DE ALIMENTAÇÃO PARA SPRINKLER - FORNECIMENTO E INSTALAÇÃO. AF_10/2020</v>
          </cell>
          <cell r="C4670" t="str">
            <v>UN</v>
          </cell>
          <cell r="D4670">
            <v>110.93</v>
          </cell>
        </row>
        <row r="4671">
          <cell r="A4671">
            <v>97522</v>
          </cell>
          <cell r="B4671" t="str">
            <v>CURVA 90 GRAUS, EM AÇO, CONEXÃO SOLDADA, DN 40 (1 1/2"), INSTALADO EM REDE DE ALIMENTAÇÃO PARA SPRINKLER - FORNECIMENTO E INSTALAÇÃO. AF_10/2020</v>
          </cell>
          <cell r="C4671" t="str">
            <v>UN</v>
          </cell>
          <cell r="D4671">
            <v>110.93</v>
          </cell>
        </row>
        <row r="4672">
          <cell r="A4672">
            <v>97523</v>
          </cell>
          <cell r="B4672" t="str">
            <v>CURVA 45 GRAUS, EM AÇO, CONEXÃO SOLDADA, DN 50 (2"), INSTALADO EM REDE DE ALIMENTAÇÃO PARA SPRINKLER - FORNECIMENTO E INSTALAÇÃO. AF_10/2020</v>
          </cell>
          <cell r="C4672" t="str">
            <v>UN</v>
          </cell>
          <cell r="D4672">
            <v>153.30000000000001</v>
          </cell>
        </row>
        <row r="4673">
          <cell r="A4673">
            <v>97524</v>
          </cell>
          <cell r="B4673" t="str">
            <v>CURVA 90 GRAUS, EM AÇO, CONEXÃO SOLDADA, DN 50 (2"), INSTALADO EM REDE DE ALIMENTAÇÃO PARA SPRINKLER - FORNECIMENTO E INSTALAÇÃO. AF_10/2020</v>
          </cell>
          <cell r="C4673" t="str">
            <v>UN</v>
          </cell>
          <cell r="D4673">
            <v>165.64</v>
          </cell>
        </row>
        <row r="4674">
          <cell r="A4674">
            <v>97525</v>
          </cell>
          <cell r="B4674" t="str">
            <v>CURVA 45 GRAUS, EM AÇO, CONEXÃO SOLDADA, DN 65 (2 1/2"), INSTALADO EM REDE DE ALIMENTAÇÃO PARA SPRINKLER - FORNECIMENTO E INSTALAÇÃO. AF_10/2020</v>
          </cell>
          <cell r="C4674" t="str">
            <v>UN</v>
          </cell>
          <cell r="D4674">
            <v>290.85000000000002</v>
          </cell>
        </row>
        <row r="4675">
          <cell r="A4675">
            <v>97526</v>
          </cell>
          <cell r="B4675" t="str">
            <v>CURVA 90 GRAUS, EM AÇO, CONEXÃO SOLDADA, DN 65 (2 1/2"), INSTALADO EM REDE DE ALIMENTAÇÃO PARA SPRINKLER - FORNECIMENTO E INSTALAÇÃO. AF_10/2020</v>
          </cell>
          <cell r="C4675" t="str">
            <v>UN</v>
          </cell>
          <cell r="D4675">
            <v>310.58999999999997</v>
          </cell>
        </row>
        <row r="4676">
          <cell r="A4676">
            <v>97527</v>
          </cell>
          <cell r="B4676" t="str">
            <v>CURVA 45 GRAUS, EM AÇO, CONEXÃO SOLDADA, DN 80 (3"), INSTALADO EM REDE DE ALIMENTAÇÃO PARA SPRINKLER - FORNECIMENTO E INSTALAÇÃO. AF_10/2020</v>
          </cell>
          <cell r="C4676" t="str">
            <v>UN</v>
          </cell>
          <cell r="D4676">
            <v>719.75</v>
          </cell>
        </row>
        <row r="4677">
          <cell r="A4677">
            <v>97528</v>
          </cell>
          <cell r="B4677" t="str">
            <v>CURVA 90 GRAUS, EM AÇO, CONEXÃO SOLDADA, DN 80 (3"), INSTALADO EM REDE DE ALIMENTAÇÃO PARA SPRINKLER - FORNECIMENTO E INSTALAÇÃO. AF_10/2020</v>
          </cell>
          <cell r="C4677" t="str">
            <v>UN</v>
          </cell>
          <cell r="D4677">
            <v>631.16999999999996</v>
          </cell>
        </row>
        <row r="4678">
          <cell r="A4678">
            <v>97529</v>
          </cell>
          <cell r="B4678" t="str">
            <v>TÊ, EM AÇO, CONEXÃO SOLDADA, DN 25 (1"), INSTALADO EM REDE DE ALIMENTAÇÃO PARA SPRINKLER - FORNECIMENTO E INSTALAÇÃO. AF_10/2020</v>
          </cell>
          <cell r="C4678" t="str">
            <v>UN</v>
          </cell>
          <cell r="D4678">
            <v>86.64</v>
          </cell>
        </row>
        <row r="4679">
          <cell r="A4679">
            <v>97530</v>
          </cell>
          <cell r="B4679" t="str">
            <v>TÊ, EM AÇO, CONEXÃO SOLDADA, DN 32 (1 1/4"), INSTALADO EM REDE DE ALIMENTAÇÃO PARA SPRINKLER - FORNECIMENTO E INSTALAÇÃO. AF_10/2020</v>
          </cell>
          <cell r="C4679" t="str">
            <v>UN</v>
          </cell>
          <cell r="D4679">
            <v>126.26</v>
          </cell>
        </row>
        <row r="4680">
          <cell r="A4680">
            <v>97531</v>
          </cell>
          <cell r="B4680" t="str">
            <v>TÊ, EM AÇO, CONEXÃO SOLDADA, DN 40 (1 1/2"), INSTALADO EM REDE DE ALIMENTAÇÃO PARA SPRINKLER - FORNECIMENTO E INSTALAÇÃO. AF_10/2020</v>
          </cell>
          <cell r="C4680" t="str">
            <v>UN</v>
          </cell>
          <cell r="D4680">
            <v>161.28</v>
          </cell>
        </row>
        <row r="4681">
          <cell r="A4681">
            <v>97532</v>
          </cell>
          <cell r="B4681" t="str">
            <v>TÊ, EM AÇO, CONEXÃO SOLDADA, DN 50 (2"), INSTALADO EM REDE DE ALIMENTAÇÃO PARA SPRINKLER - FORNECIMENTO E INSTALAÇÃO. AF_10/2020</v>
          </cell>
          <cell r="C4681" t="str">
            <v>UN</v>
          </cell>
          <cell r="D4681">
            <v>253.94</v>
          </cell>
        </row>
        <row r="4682">
          <cell r="A4682">
            <v>97533</v>
          </cell>
          <cell r="B4682" t="str">
            <v>TÊ, EM AÇO, CONEXÃO SOLDADA, DN 65 (2 1/2"), INSTALADO EM REDE DE ALIMENTAÇÃO PARA SPRINKLER - FORNECIMENTO E INSTALAÇÃO. AF_10/2020</v>
          </cell>
          <cell r="C4682" t="str">
            <v>UN</v>
          </cell>
          <cell r="D4682">
            <v>480.34</v>
          </cell>
        </row>
        <row r="4683">
          <cell r="A4683">
            <v>97534</v>
          </cell>
          <cell r="B4683" t="str">
            <v>TÊ, EM AÇO, CONEXÃO SOLDADA, DN 80 (3"), INSTALADO EM REDE DE ALIMENTAÇÃO PARA SPRINKLER - FORNECIMENTO E INSTALAÇÃO. AF_10/2020</v>
          </cell>
          <cell r="C4683" t="str">
            <v>UN</v>
          </cell>
          <cell r="D4683">
            <v>764.25</v>
          </cell>
        </row>
        <row r="4684">
          <cell r="A4684">
            <v>97537</v>
          </cell>
          <cell r="B4684" t="str">
            <v>LUVA, EM AÇO, CONEXÃO SOLDADA, DN 15 (1/2"), INSTALADO EM RAMAIS E SUB-RAMAIS DE GÁS - FORNECIMENTO E INSTALAÇÃO. AF_10/2020</v>
          </cell>
          <cell r="C4684" t="str">
            <v>UN</v>
          </cell>
          <cell r="D4684">
            <v>25.04</v>
          </cell>
        </row>
        <row r="4685">
          <cell r="A4685">
            <v>97540</v>
          </cell>
          <cell r="B4685" t="str">
            <v>LUVA, EM AÇO, CONEXÃO SOLDADA, DN 20 (3/4"), INSTALADO EM RAMAIS E SUB-RAMAIS DE GÁS - FORNECIMENTO E INSTALAÇÃO. AF_10/2020</v>
          </cell>
          <cell r="C4685" t="str">
            <v>UN</v>
          </cell>
          <cell r="D4685">
            <v>33.090000000000003</v>
          </cell>
        </row>
        <row r="4686">
          <cell r="A4686">
            <v>97541</v>
          </cell>
          <cell r="B4686" t="str">
            <v>LUVA COM REDUÇÃO, EM AÇO, CONEXÃO SOLDADA, DN 20 X 15 MM (3/4" X 1/2"), INSTALADO EM RAMAIS E SUB-RAMAIS DE GÁS - FORNECIMENTO E INSTALAÇÃO. AF_10/2020</v>
          </cell>
          <cell r="C4686" t="str">
            <v>UN</v>
          </cell>
          <cell r="D4686">
            <v>27.83</v>
          </cell>
        </row>
        <row r="4687">
          <cell r="A4687">
            <v>97543</v>
          </cell>
          <cell r="B4687" t="str">
            <v>LUVA, EM AÇO, CONEXÃO SOLDADA, DN 25 (1"), INSTALADO EM RAMAIS E SUB-RAMAIS DE GÁS - FORNECIMENTO E INSTALAÇÃO. AF_10/2020</v>
          </cell>
          <cell r="C4687" t="str">
            <v>UN</v>
          </cell>
          <cell r="D4687">
            <v>52.98</v>
          </cell>
        </row>
        <row r="4688">
          <cell r="A4688">
            <v>97544</v>
          </cell>
          <cell r="B4688" t="str">
            <v>LUVA COM REDUÇÃO, EM AÇO, CONEXÃO SOLDADA, DN 25 X 20 MM (1" X 3/4"), INSTALADO EM RAMAIS E SUB-RAMAIS DE GÁS - FORNECIMENTO E INSTALAÇÃO. AF_10/2020</v>
          </cell>
          <cell r="C4688" t="str">
            <v>UN</v>
          </cell>
          <cell r="D4688">
            <v>46.65</v>
          </cell>
        </row>
        <row r="4689">
          <cell r="A4689">
            <v>97546</v>
          </cell>
          <cell r="B4689" t="str">
            <v>CURVA 45 GRAUS, EM AÇO, CONEXÃO SOLDADA, DN 15 (1/2"), INSTALADO EM RAMAIS E SUB-RAMAIS DE GÁS - FORNECIMENTO E INSTALAÇÃO. AF_10/2020</v>
          </cell>
          <cell r="C4689" t="str">
            <v>UN</v>
          </cell>
          <cell r="D4689">
            <v>34.869999999999997</v>
          </cell>
        </row>
        <row r="4690">
          <cell r="A4690">
            <v>97547</v>
          </cell>
          <cell r="B4690" t="str">
            <v>CURVA 90 GRAUS, EM AÇO, CONEXÃO SOLDADA, DN 15 (1/2"), INSTALADO EM RAMAIS E SUB-RAMAIS DE GÁS - FORNECIMENTO E INSTALAÇÃO. AF_10/2020</v>
          </cell>
          <cell r="C4690" t="str">
            <v>UN</v>
          </cell>
          <cell r="D4690">
            <v>34.869999999999997</v>
          </cell>
        </row>
        <row r="4691">
          <cell r="A4691">
            <v>97548</v>
          </cell>
          <cell r="B4691" t="str">
            <v>CURVA 45 GRAUS, EM AÇO, CONEXÃO SOLDADA, DN 20 (3/4"), INSTALADO EM RAMAIS E SUB-RAMAIS DE GÁS - FORNECIMENTO E INSTALAÇÃO. AF_10/2020</v>
          </cell>
          <cell r="C4691" t="str">
            <v>UN</v>
          </cell>
          <cell r="D4691">
            <v>51.17</v>
          </cell>
        </row>
        <row r="4692">
          <cell r="A4692">
            <v>97549</v>
          </cell>
          <cell r="B4692" t="str">
            <v>CURVA 90 GRAUS, EM AÇO, CONEXÃO SOLDADA, DN 20 (3/4"), INSTALADO EM RAMAIS E SUB-RAMAIS DE GÁS - FORNECIMENTO E INSTALAÇÃO. AF_10/2020</v>
          </cell>
          <cell r="C4692" t="str">
            <v>UN</v>
          </cell>
          <cell r="D4692">
            <v>51.17</v>
          </cell>
        </row>
        <row r="4693">
          <cell r="A4693">
            <v>97550</v>
          </cell>
          <cell r="B4693" t="str">
            <v>CURVA 45 GRAUS, EM AÇO, CONEXÃO SOLDADA, DN 25 (1"), INSTALADO EM RAMAIS E SUB-RAMAIS DE GÁS - FORNECIMENTO E INSTALAÇÃO. AF_10/2020</v>
          </cell>
          <cell r="C4693" t="str">
            <v>UN</v>
          </cell>
          <cell r="D4693">
            <v>83.85</v>
          </cell>
        </row>
        <row r="4694">
          <cell r="A4694">
            <v>97551</v>
          </cell>
          <cell r="B4694" t="str">
            <v>CURVA 90 GRAUS, EM AÇO, CONEXÃO SOLDADA, DN 25 (1"), INSTALADO EM RAMAIS E SUB-RAMAIS DE GÁS - FORNECIMENTO E INSTALAÇÃO. AF_10/2020</v>
          </cell>
          <cell r="C4694" t="str">
            <v>UN</v>
          </cell>
          <cell r="D4694">
            <v>83.85</v>
          </cell>
        </row>
        <row r="4695">
          <cell r="A4695">
            <v>97552</v>
          </cell>
          <cell r="B4695" t="str">
            <v>TÊ, EM AÇO, CONEXÃO SOLDADA, DN 15 (1/2"), INSTALADO EM RAMAIS E SUB-RAMAIS DE GÁS - FORNECIMENTO E INSTALAÇÃO. AF_10/2020</v>
          </cell>
          <cell r="C4695" t="str">
            <v>UN</v>
          </cell>
          <cell r="D4695">
            <v>51.09</v>
          </cell>
        </row>
        <row r="4696">
          <cell r="A4696">
            <v>97553</v>
          </cell>
          <cell r="B4696" t="str">
            <v>TÊ, EM AÇO, CONEXÃO SOLDADA, DN 20 (3/4"), INSTALADO EM RAMAIS E SUB-RAMAIS DE GÁS - FORNECIMENTO E INSTALAÇÃO. AF_10/2020</v>
          </cell>
          <cell r="C4696" t="str">
            <v>UN</v>
          </cell>
          <cell r="D4696">
            <v>72.819999999999993</v>
          </cell>
        </row>
        <row r="4697">
          <cell r="A4697">
            <v>97554</v>
          </cell>
          <cell r="B4697" t="str">
            <v>TÊ, EM AÇO, CONEXÃO SOLDADA, DN 25 (1"), INSTALADO EM RAMAIS E SUB-RAMAIS DE GÁS - FORNECIMENTO E INSTALAÇÃO. AF_10/2020</v>
          </cell>
          <cell r="C4697" t="str">
            <v>UN</v>
          </cell>
          <cell r="D4697">
            <v>124.99</v>
          </cell>
        </row>
        <row r="4698">
          <cell r="A4698">
            <v>98602</v>
          </cell>
          <cell r="B4698" t="str">
            <v>CONECTOR EM BRONZE/LATÃO, DN 22 MM X 1/2", SEM ANEL DE SOLDA, BOLSA X ROSCA F, INSTALADO EM PRUMADA  FORNECIMENTO E INSTALAÇÃO. AF_01/2016</v>
          </cell>
          <cell r="C4698" t="str">
            <v>UN</v>
          </cell>
          <cell r="D4698">
            <v>21.11</v>
          </cell>
        </row>
        <row r="4699">
          <cell r="A4699">
            <v>97895</v>
          </cell>
          <cell r="B4699" t="str">
            <v>CAIXA ENTERRADA HIDRÁULICA RETANGULAR, EM CONCRETO PRÉ-MOLDADO, DIMENSÕES INTERNAS: 0,3X0,3X0,3 M. AF_12/2020</v>
          </cell>
          <cell r="C4699" t="str">
            <v>UN</v>
          </cell>
          <cell r="D4699">
            <v>157.84</v>
          </cell>
        </row>
        <row r="4700">
          <cell r="A4700">
            <v>97896</v>
          </cell>
          <cell r="B4700" t="str">
            <v>CAIXA ENTERRADA HIDRÁULICA RETANGULAR, EM CONCRETO PRÉ-MOLDADO, DIMENSÕES INTERNAS: 0,4X0,4X0,4 M. AF_12/2020</v>
          </cell>
          <cell r="C4700" t="str">
            <v>UN</v>
          </cell>
          <cell r="D4700">
            <v>291.22000000000003</v>
          </cell>
        </row>
        <row r="4701">
          <cell r="A4701">
            <v>97897</v>
          </cell>
          <cell r="B4701" t="str">
            <v>CAIXA ENTERRADA HIDRÁULICA RETANGULAR, EM CONCRETO PRÉ-MOLDADO, DIMENSÕES INTERNAS: 0,6X0,6X0,5 M. AF_12/2020</v>
          </cell>
          <cell r="C4701" t="str">
            <v>UN</v>
          </cell>
          <cell r="D4701">
            <v>377.81</v>
          </cell>
        </row>
        <row r="4702">
          <cell r="A4702">
            <v>97898</v>
          </cell>
          <cell r="B4702" t="str">
            <v>CAIXA ENTERRADA HIDRÁULICA RETANGULAR, EM CONCRETO PRÉ-MOLDADO, DIMENSÕES INTERNAS: 0,8X0,8X0,5 M. AF_12/2020</v>
          </cell>
          <cell r="C4702" t="str">
            <v>UN</v>
          </cell>
          <cell r="D4702">
            <v>736.91</v>
          </cell>
        </row>
        <row r="4703">
          <cell r="A4703">
            <v>97900</v>
          </cell>
          <cell r="B4703" t="str">
            <v>CAIXA ENTERRADA HIDRÁULICA RETANGULAR EM ALVENARIA COM TIJOLOS CERÂMICOS MACIÇOS, DIMENSÕES INTERNAS: 0,3X0,3X0,3 M PARA REDE DE ESGOTO. AF_12/2020</v>
          </cell>
          <cell r="C4703" t="str">
            <v>UN</v>
          </cell>
          <cell r="D4703">
            <v>185.95</v>
          </cell>
        </row>
        <row r="4704">
          <cell r="A4704">
            <v>97901</v>
          </cell>
          <cell r="B4704" t="str">
            <v>CAIXA ENTERRADA HIDRÁULICA RETANGULAR EM ALVENARIA COM TIJOLOS CERÂMICOS MACIÇOS, DIMENSÕES INTERNAS: 0,4X0,4X0,4 M PARA REDE DE ESGOTO. AF_12/2020</v>
          </cell>
          <cell r="C4704" t="str">
            <v>UN</v>
          </cell>
          <cell r="D4704">
            <v>295.86</v>
          </cell>
        </row>
        <row r="4705">
          <cell r="A4705">
            <v>97902</v>
          </cell>
          <cell r="B4705" t="str">
            <v>CAIXA ENTERRADA HIDRÁULICA RETANGULAR EM ALVENARIA COM TIJOLOS CERÂMICOS MACIÇOS, DIMENSÕES INTERNAS: 0,6X0,6X0,6 M PARA REDE DE ESGOTO. AF_12/2020</v>
          </cell>
          <cell r="C4705" t="str">
            <v>UN</v>
          </cell>
          <cell r="D4705">
            <v>585.76</v>
          </cell>
        </row>
        <row r="4706">
          <cell r="A4706">
            <v>97903</v>
          </cell>
          <cell r="B4706" t="str">
            <v>CAIXA ENTERRADA HIDRÁULICA RETANGULAR EM ALVENARIA COM TIJOLOS CERÂMICOS MACIÇOS, DIMENSÕES INTERNAS: 0,8X0,8X0,6 M PARA REDE DE ESGOTO. AF_12/2020</v>
          </cell>
          <cell r="C4706" t="str">
            <v>UN</v>
          </cell>
          <cell r="D4706">
            <v>804.43</v>
          </cell>
        </row>
        <row r="4707">
          <cell r="A4707">
            <v>97904</v>
          </cell>
          <cell r="B4707" t="str">
            <v>CAIXA ENTERRADA HIDRÁULICA RETANGULAR EM ALVENARIA COM TIJOLOS CERÂMICOS MACIÇOS, DIMENSÕES INTERNAS: 1X1X0,6 M PARA REDE DE ESGOTO. AF_12/2020</v>
          </cell>
          <cell r="C4707" t="str">
            <v>UN</v>
          </cell>
          <cell r="D4707">
            <v>950.06</v>
          </cell>
        </row>
        <row r="4708">
          <cell r="A4708">
            <v>97905</v>
          </cell>
          <cell r="B4708" t="str">
            <v>CAIXA ENTERRADA HIDRÁULICA RETANGULAR, EM ALVENARIA COM BLOCOS DE CONCRETO, DIMENSÕES INTERNAS: 0,4X0,4X0,4 M PARA REDE DE ESGOTO. AF_12/2020</v>
          </cell>
          <cell r="C4708" t="str">
            <v>UN</v>
          </cell>
          <cell r="D4708">
            <v>222.08</v>
          </cell>
        </row>
        <row r="4709">
          <cell r="A4709">
            <v>97906</v>
          </cell>
          <cell r="B4709" t="str">
            <v>CAIXA ENTERRADA HIDRÁULICA RETANGULAR, EM ALVENARIA COM BLOCOS DE CONCRETO, DIMENSÕES INTERNAS: 0,6X0,6X0,6 M PARA REDE DE ESGOTO. AF_12/2020</v>
          </cell>
          <cell r="C4709" t="str">
            <v>UN</v>
          </cell>
          <cell r="D4709">
            <v>413.27</v>
          </cell>
        </row>
        <row r="4710">
          <cell r="A4710">
            <v>97907</v>
          </cell>
          <cell r="B4710" t="str">
            <v>CAIXA ENTERRADA HIDRÁULICA RETANGULAR, EM ALVENARIA COM BLOCOS DE CONCRETO, DIMENSÕES INTERNAS: 0,8X0,8X0,6 M PARA REDE DE ESGOTO. AF_12/2020</v>
          </cell>
          <cell r="C4710" t="str">
            <v>UN</v>
          </cell>
          <cell r="D4710">
            <v>584.34</v>
          </cell>
        </row>
        <row r="4711">
          <cell r="A4711">
            <v>97908</v>
          </cell>
          <cell r="B4711" t="str">
            <v>CAIXA ENTERRADA HIDRÁULICA RETANGULAR, EM ALVENARIA COM BLOCOS DE CONCRETO, DIMENSÕES INTERNAS: 1X1X0,6 M PARA REDE DE ESGOTO. AF_12/2020</v>
          </cell>
          <cell r="C4711" t="str">
            <v>UN</v>
          </cell>
          <cell r="D4711">
            <v>689.63</v>
          </cell>
        </row>
        <row r="4712">
          <cell r="A4712">
            <v>98102</v>
          </cell>
          <cell r="B4712" t="str">
            <v>CAIXA DE GORDURA SIMPLES, CIRCULAR, EM CONCRETO PRÉ-MOLDADO, DIÂMETRO INTERNO = 0,4 M, ALTURA INTERNA = 0,4 M. AF_12/2020</v>
          </cell>
          <cell r="C4712" t="str">
            <v>UN</v>
          </cell>
          <cell r="D4712">
            <v>149.72999999999999</v>
          </cell>
        </row>
        <row r="4713">
          <cell r="A4713">
            <v>98104</v>
          </cell>
          <cell r="B4713" t="str">
            <v>CAIXA DE GORDURA SIMPLES (CAPACIDADE: 36L), RETANGULAR, EM ALVENARIA COM TIJOLOS CERÂMICOS MACIÇOS, DIMENSÕES INTERNAS = 0,2X0,4 M, ALTURA INTERNA = 0,8 M. AF_12/2020</v>
          </cell>
          <cell r="C4713" t="str">
            <v>UN</v>
          </cell>
          <cell r="D4713">
            <v>399.34</v>
          </cell>
        </row>
        <row r="4714">
          <cell r="A4714">
            <v>98105</v>
          </cell>
          <cell r="B4714" t="str">
            <v>CAIXA DE GORDURA DUPLA (CAPACIDADE: 126 L), RETANGULAR, EM ALVENARIA COM TIJOLOS CERÂMICOS MACIÇOS, DIMENSÕES INTERNAS = 0,4X0,7 M, ALTURA INTERNA = 0,8 M. AF_12/2020</v>
          </cell>
          <cell r="C4714" t="str">
            <v>UN</v>
          </cell>
          <cell r="D4714">
            <v>687.17</v>
          </cell>
        </row>
        <row r="4715">
          <cell r="A4715">
            <v>98106</v>
          </cell>
          <cell r="B4715" t="str">
            <v>CAIXA DE GORDURA ESPECIAL (CAPACIDADE: 312 L - PARA ATÉ 146 PESSOAS SERVIDAS NO PICO), RETANGULAR, EM ALVENARIA COM TIJOLOS CERÂMICOS MACIÇOS, DIMENSÕES INTERNAS = 0,4X1,2 M, ALTURA INTERNA = 1 M. AF_12/2020</v>
          </cell>
          <cell r="C4715" t="str">
            <v>UN</v>
          </cell>
          <cell r="D4715">
            <v>1139.0999999999999</v>
          </cell>
        </row>
        <row r="4716">
          <cell r="A4716">
            <v>98107</v>
          </cell>
          <cell r="B4716" t="str">
            <v>CAIXA DE GORDURA SIMPLES (CAPACIDADE: 36 L), RETANGULAR, EM ALVENARIA COM BLOCOS DE CONCRETO, DIMENSÕES INTERNAS = 0,2X0,4 M, ALTURA INTERNA = 0,8 M. AF_12/2020</v>
          </cell>
          <cell r="C4716" t="str">
            <v>UN</v>
          </cell>
          <cell r="D4716">
            <v>265.11</v>
          </cell>
        </row>
        <row r="4717">
          <cell r="A4717">
            <v>98108</v>
          </cell>
          <cell r="B4717" t="str">
            <v>CAIXA DE GORDURA DUPLA (CAPACIDADE: 126 L), RETANGULAR, EM ALVENARIA COM BLOCOS DE CONCRETO, DIMENSÕES INTERNAS = 0,4X0,7 M, ALTURA INTERNA = 0,8 M. AF_12/2020</v>
          </cell>
          <cell r="C4717" t="str">
            <v>UN</v>
          </cell>
          <cell r="D4717">
            <v>470.81</v>
          </cell>
        </row>
        <row r="4718">
          <cell r="A4718">
            <v>99250</v>
          </cell>
          <cell r="B4718" t="str">
            <v>CAIXA ENTERRADA HIDRÁULICA RETANGULAR EM ALVENARIA COM TIJOLOS CERÂMICOS MACIÇOS, DIMENSÕES INTERNAS: 0,3X0,3X0,3 M PARA REDE DE DRENAGEM. AF_12/2020</v>
          </cell>
          <cell r="C4718" t="str">
            <v>UN</v>
          </cell>
          <cell r="D4718">
            <v>181.75</v>
          </cell>
        </row>
        <row r="4719">
          <cell r="A4719">
            <v>99251</v>
          </cell>
          <cell r="B4719" t="str">
            <v>CAIXA ENTERRADA HIDRÁULICA RETANGULAR EM ALVENARIA COM TIJOLOS CERÂMICOS MACIÇOS, DIMENSÕES INTERNAS: 0,4X0,4X0,4 M PARA REDE DE DRENAGEM. AF_12/2020</v>
          </cell>
          <cell r="C4719" t="str">
            <v>UN</v>
          </cell>
          <cell r="D4719">
            <v>288.64</v>
          </cell>
        </row>
        <row r="4720">
          <cell r="A4720">
            <v>99253</v>
          </cell>
          <cell r="B4720" t="str">
            <v>CAIXA ENTERRADA HIDRÁULICA RETANGULAR EM ALVENARIA COM TIJOLOS CERÂMICOS MACIÇOS, DIMENSÕES INTERNAS: 0,6X0,6X0,6 M PARA REDE DE DRENAGEM. AF_12/2020</v>
          </cell>
          <cell r="C4720" t="str">
            <v>UN</v>
          </cell>
          <cell r="D4720">
            <v>569.57000000000005</v>
          </cell>
        </row>
        <row r="4721">
          <cell r="A4721">
            <v>99255</v>
          </cell>
          <cell r="B4721" t="str">
            <v>CAIXA ENTERRADA HIDRÁULICA RETANGULAR EM ALVENARIA COM TIJOLOS CERÂMICOS MACIÇOS, DIMENSÕES INTERNAS: 0,8X0,8X0,6 M PARA REDE DE DRENAGEM. AF_12/2020</v>
          </cell>
          <cell r="C4721" t="str">
            <v>UN</v>
          </cell>
          <cell r="D4721">
            <v>782.23</v>
          </cell>
        </row>
        <row r="4722">
          <cell r="A4722">
            <v>99257</v>
          </cell>
          <cell r="B4722" t="str">
            <v>CAIXA ENTERRADA HIDRÁULICA RETANGULAR EM ALVENARIA COM TIJOLOS CERÂMICOS MACIÇOS, DIMENSÕES INTERNAS: 1X1X0,6 M PARA REDE DE DRENAGEM. AF_12/2020</v>
          </cell>
          <cell r="C4722" t="str">
            <v>UN</v>
          </cell>
          <cell r="D4722">
            <v>921.35</v>
          </cell>
        </row>
        <row r="4723">
          <cell r="A4723">
            <v>99258</v>
          </cell>
          <cell r="B4723" t="str">
            <v>CAIXA ENTERRADA HIDRÁULICA RETANGULAR, EM ALVENARIA COM BLOCOS DE CONCRETO, DIMENSÕES INTERNAS: 0,4X0,4X0,4 M PARA REDE DE DRENAGEM. AF_12/2020</v>
          </cell>
          <cell r="C4723" t="str">
            <v>UN</v>
          </cell>
          <cell r="D4723">
            <v>216.13</v>
          </cell>
        </row>
        <row r="4724">
          <cell r="A4724">
            <v>99260</v>
          </cell>
          <cell r="B4724" t="str">
            <v>CAIXA ENTERRADA HIDRÁULICA RETANGULAR, EM ALVENARIA COM BLOCOS DE CONCRETO, DIMENSÕES INTERNAS: 0,6X0,6X0,6 M PARA REDE DE DRENAGEM. AF_12/2020</v>
          </cell>
          <cell r="C4724" t="str">
            <v>UN</v>
          </cell>
          <cell r="D4724">
            <v>403.08</v>
          </cell>
        </row>
        <row r="4725">
          <cell r="A4725">
            <v>99262</v>
          </cell>
          <cell r="B4725" t="str">
            <v>CAIXA ENTERRADA HIDRÁULICA RETANGULAR, EM ALVENARIA COM BLOCOS DE CONCRETO, DIMENSÕES INTERNAS: 0,8X0,8X0,6 M PARA REDE DE DRENAGEM. AF_12/2020</v>
          </cell>
          <cell r="C4725" t="str">
            <v>UN</v>
          </cell>
          <cell r="D4725">
            <v>569.78</v>
          </cell>
        </row>
        <row r="4726">
          <cell r="A4726">
            <v>99264</v>
          </cell>
          <cell r="B4726" t="str">
            <v>CAIXA ENTERRADA HIDRÁULICA RETANGULAR, EM ALVENARIA COM BLOCOS DE CONCRETO, DIMENSÕES INTERNAS: 1X1X0,6 M PARA REDE DE DRENAGEM. AF_12/2020</v>
          </cell>
          <cell r="C4726" t="str">
            <v>UN</v>
          </cell>
          <cell r="D4726">
            <v>669.97</v>
          </cell>
        </row>
        <row r="4727">
          <cell r="A4727">
            <v>102587</v>
          </cell>
          <cell r="B4727" t="str">
            <v>FURO EM CAIXA D'ÁGUA COM ESPESSURA DE 2 ATÉ 5 MM E DIÂMETRO DE 15 MM. AF_06/2021</v>
          </cell>
          <cell r="C4727" t="str">
            <v>UN</v>
          </cell>
          <cell r="D4727">
            <v>3.13</v>
          </cell>
        </row>
        <row r="4728">
          <cell r="A4728">
            <v>102588</v>
          </cell>
          <cell r="B4728" t="str">
            <v>FURO EM CAIXA D'ÁGUA COM ESPESSURA DE 6 ATÉ 8 MM E DIÂMETRO DE 15 MM. AF_06/2021</v>
          </cell>
          <cell r="C4728" t="str">
            <v>UN</v>
          </cell>
          <cell r="D4728">
            <v>4.54</v>
          </cell>
        </row>
        <row r="4729">
          <cell r="A4729">
            <v>102589</v>
          </cell>
          <cell r="B4729" t="str">
            <v>FURO EM CAIXA D'ÁGUA COM ESPESSURA DE 2 ATÉ 5 MM E DIÂMETRO DE 20 MM. AF_06/2021</v>
          </cell>
          <cell r="C4729" t="str">
            <v>UN</v>
          </cell>
          <cell r="D4729">
            <v>3.49</v>
          </cell>
        </row>
        <row r="4730">
          <cell r="A4730">
            <v>102590</v>
          </cell>
          <cell r="B4730" t="str">
            <v>FURO EM CAIXA D'ÁGUA COM ESPESSURA DE 6 ATÉ 8 MM E DIÂMETRO DE 20 MM. AF_06/2021</v>
          </cell>
          <cell r="C4730" t="str">
            <v>UN</v>
          </cell>
          <cell r="D4730">
            <v>4.9000000000000004</v>
          </cell>
        </row>
        <row r="4731">
          <cell r="A4731">
            <v>102591</v>
          </cell>
          <cell r="B4731" t="str">
            <v>FURO EM CAIXA D'ÁGUA COM ESPESSURA DE 2 ATÉ 5 MM E DIÂMETRO DE 25 MM. AF_06/2021</v>
          </cell>
          <cell r="C4731" t="str">
            <v>UN</v>
          </cell>
          <cell r="D4731">
            <v>3.84</v>
          </cell>
        </row>
        <row r="4732">
          <cell r="A4732">
            <v>102592</v>
          </cell>
          <cell r="B4732" t="str">
            <v>FURO EM CAIXA D'ÁGUA COM ESPESSURA DE 6 ATÉ 8 MM E DIÂMETRO DE 25 MM. AF_06/2021</v>
          </cell>
          <cell r="C4732" t="str">
            <v>UN</v>
          </cell>
          <cell r="D4732">
            <v>5.25</v>
          </cell>
        </row>
        <row r="4733">
          <cell r="A4733">
            <v>102593</v>
          </cell>
          <cell r="B4733" t="str">
            <v>FURO EM CAIXA D'ÁGUA COM ESPESSURA DE 2 ATÉ 5 MM E DIÂMETRO DE 32 MM. AF_06/2021</v>
          </cell>
          <cell r="C4733" t="str">
            <v>UN</v>
          </cell>
          <cell r="D4733">
            <v>4.34</v>
          </cell>
        </row>
        <row r="4734">
          <cell r="A4734">
            <v>102594</v>
          </cell>
          <cell r="B4734" t="str">
            <v>FURO EM CAIXA D'ÁGUA COM ESPESSURA DE 6 ATÉ 8 MM E DIÂMETRO DE 32 MM. AF_06/2021</v>
          </cell>
          <cell r="C4734" t="str">
            <v>UN</v>
          </cell>
          <cell r="D4734">
            <v>5.75</v>
          </cell>
        </row>
        <row r="4735">
          <cell r="A4735">
            <v>102595</v>
          </cell>
          <cell r="B4735" t="str">
            <v>FURO EM CAIXA D'ÁGUA COM ESPESSURA DE 2 ATÉ 5 MM E DIÂMETRO DE 40 MM. AF_06/2021</v>
          </cell>
          <cell r="C4735" t="str">
            <v>UN</v>
          </cell>
          <cell r="D4735">
            <v>4.91</v>
          </cell>
        </row>
        <row r="4736">
          <cell r="A4736">
            <v>102596</v>
          </cell>
          <cell r="B4736" t="str">
            <v>FURO EM CAIXA D'ÁGUA COM ESPESSURA DE 6 ATÉ 8 MM E DIÂMETRO DE 40 MM. AF_06/2021</v>
          </cell>
          <cell r="C4736" t="str">
            <v>UN</v>
          </cell>
          <cell r="D4736">
            <v>6.32</v>
          </cell>
        </row>
        <row r="4737">
          <cell r="A4737">
            <v>102597</v>
          </cell>
          <cell r="B4737" t="str">
            <v>FURO EM CAIXA D'ÁGUA COM ESPESSURA DE 2 ATÉ 5 MM E DIÂMETRO DE 50 MM. AF_06/2021</v>
          </cell>
          <cell r="C4737" t="str">
            <v>UN</v>
          </cell>
          <cell r="D4737">
            <v>5.62</v>
          </cell>
        </row>
        <row r="4738">
          <cell r="A4738">
            <v>102598</v>
          </cell>
          <cell r="B4738" t="str">
            <v>FURO EM CAIXA D'ÁGUA COM ESPESSURA DE 6 ATÉ 8 MM E DIÂMETRO DE 50 MM. AF_06/2021</v>
          </cell>
          <cell r="C4738" t="str">
            <v>UN</v>
          </cell>
          <cell r="D4738">
            <v>7.02</v>
          </cell>
        </row>
        <row r="4739">
          <cell r="A4739">
            <v>102599</v>
          </cell>
          <cell r="B4739" t="str">
            <v>FURO EM CAIXA D'ÁGUA COM ESPESSURA DE 2 ATÉ 5 MM E DIÂMETRO DE 60 MM. AF_06/2021</v>
          </cell>
          <cell r="C4739" t="str">
            <v>UN</v>
          </cell>
          <cell r="D4739">
            <v>6.32</v>
          </cell>
        </row>
        <row r="4740">
          <cell r="A4740">
            <v>102600</v>
          </cell>
          <cell r="B4740" t="str">
            <v>FURO EM CAIXA D'ÁGUA COM ESPESSURA DE 6 ATÉ 8 MM E DIÂMETRO DE 60 MM. AF_06/2021</v>
          </cell>
          <cell r="C4740" t="str">
            <v>UN</v>
          </cell>
          <cell r="D4740">
            <v>7.73</v>
          </cell>
        </row>
        <row r="4741">
          <cell r="A4741">
            <v>102601</v>
          </cell>
          <cell r="B4741" t="str">
            <v>FURO EM CAIXA D'ÁGUA COM ESPESSURA DE 2 ATÉ 5 MM E DIÂMETRO DE 75 MM. AF_06/2021</v>
          </cell>
          <cell r="C4741" t="str">
            <v>UN</v>
          </cell>
          <cell r="D4741">
            <v>7.39</v>
          </cell>
        </row>
        <row r="4742">
          <cell r="A4742">
            <v>102602</v>
          </cell>
          <cell r="B4742" t="str">
            <v>FURO EM CAIXA D'ÁGUA COM ESPESSURA DE 6 ATÉ 8 MM E DIÂMETRO DE 75 MM. AF_06/2021</v>
          </cell>
          <cell r="C4742" t="str">
            <v>UN</v>
          </cell>
          <cell r="D4742">
            <v>8.7899999999999991</v>
          </cell>
        </row>
        <row r="4743">
          <cell r="A4743">
            <v>102603</v>
          </cell>
          <cell r="B4743" t="str">
            <v>FURO EM CAIXA D'ÁGUA COM ESPESSURA DE 2 ATÉ 5 MM E DIÂMETRO DE 100 MM. AF_06/2021</v>
          </cell>
          <cell r="C4743" t="str">
            <v>UN</v>
          </cell>
          <cell r="D4743">
            <v>9.16</v>
          </cell>
        </row>
        <row r="4744">
          <cell r="A4744">
            <v>102604</v>
          </cell>
          <cell r="B4744" t="str">
            <v>FURO EM CAIXA D'ÁGUA COM ESPESSURA DE 6 ATÉ 8 MM E DIÂMETRO DE 100 MM. AF_06/2021</v>
          </cell>
          <cell r="C4744" t="str">
            <v>UN</v>
          </cell>
          <cell r="D4744">
            <v>10.57</v>
          </cell>
        </row>
        <row r="4745">
          <cell r="A4745">
            <v>102605</v>
          </cell>
          <cell r="B4745" t="str">
            <v>CAIXA D´ÁGUA EM POLIETILENO, 500 LITROS - FORNECIMENTO E INSTALAÇÃO. AF_06/2021</v>
          </cell>
          <cell r="C4745" t="str">
            <v>UN</v>
          </cell>
          <cell r="D4745">
            <v>255.65</v>
          </cell>
        </row>
        <row r="4746">
          <cell r="A4746">
            <v>102606</v>
          </cell>
          <cell r="B4746" t="str">
            <v>CAIXA D´ÁGUA EM POLIETILENO, 750 LITROS - FORNECIMENTO E INSTALAÇÃO. AF_06/2021</v>
          </cell>
          <cell r="C4746" t="str">
            <v>UN</v>
          </cell>
          <cell r="D4746">
            <v>436.13</v>
          </cell>
        </row>
        <row r="4747">
          <cell r="A4747">
            <v>102607</v>
          </cell>
          <cell r="B4747" t="str">
            <v>CAIXA D´ÁGUA EM POLIETILENO, 1000 LITROS - FORNECIMENTO E INSTALAÇÃO. AF_06/2021</v>
          </cell>
          <cell r="C4747" t="str">
            <v>UN</v>
          </cell>
          <cell r="D4747">
            <v>443.83</v>
          </cell>
        </row>
        <row r="4748">
          <cell r="A4748">
            <v>102608</v>
          </cell>
          <cell r="B4748" t="str">
            <v>CAIXA D´ÁGUA EM POLIETILENO, 1500 LITROS - FORNECIMENTO E INSTALAÇÃO. AF_06/2021</v>
          </cell>
          <cell r="C4748" t="str">
            <v>UN</v>
          </cell>
          <cell r="D4748">
            <v>896.66</v>
          </cell>
        </row>
        <row r="4749">
          <cell r="A4749">
            <v>102609</v>
          </cell>
          <cell r="B4749" t="str">
            <v>CAIXA D´ÁGUA EM POLIETILENO, 2000 LITROS - FORNECIMENTO E INSTALAÇÃO. AF_06/2021</v>
          </cell>
          <cell r="C4749" t="str">
            <v>UN</v>
          </cell>
          <cell r="D4749">
            <v>1009.12</v>
          </cell>
        </row>
        <row r="4750">
          <cell r="A4750">
            <v>102611</v>
          </cell>
          <cell r="B4750" t="str">
            <v>CAIXA D´ÁGUA EM POLIÉSTER REFORÇADO COM FIBRA DE VIDRO, 500 LITROS - FORNECIMENTO E INSTALAÇÃO. AF_06/2021</v>
          </cell>
          <cell r="C4750" t="str">
            <v>UN</v>
          </cell>
          <cell r="D4750">
            <v>398.16</v>
          </cell>
        </row>
        <row r="4751">
          <cell r="A4751">
            <v>102613</v>
          </cell>
          <cell r="B4751" t="str">
            <v>CAIXA D´ÁGUA EM POLIÉSTER REFORÇADO COM FIBRA DE VIDRO, 1000 LITROS - FORNECIMENTO E INSTALAÇÃO. AF_06/2021</v>
          </cell>
          <cell r="C4751" t="str">
            <v>UN</v>
          </cell>
          <cell r="D4751">
            <v>547.03</v>
          </cell>
        </row>
        <row r="4752">
          <cell r="A4752">
            <v>102614</v>
          </cell>
          <cell r="B4752" t="str">
            <v>CAIXA D´ÁGUA EM POLIÉSTER REFORÇADO COM FIBRA DE VIDRO, 1500 LITROS - FORNECIMENTO E INSTALAÇÃO. AF_06/2021</v>
          </cell>
          <cell r="C4752" t="str">
            <v>UN</v>
          </cell>
          <cell r="D4752">
            <v>885.22</v>
          </cell>
        </row>
        <row r="4753">
          <cell r="A4753">
            <v>102615</v>
          </cell>
          <cell r="B4753" t="str">
            <v>CAIXA D´ÁGUA EM POLIÉSTER REFORÇADO COM FIBRA DE VIDRO, 2000 LITROS - FORNECIMENTO E INSTALAÇÃO. AF_06/2021</v>
          </cell>
          <cell r="C4753" t="str">
            <v>UN</v>
          </cell>
          <cell r="D4753">
            <v>1140.77</v>
          </cell>
        </row>
        <row r="4754">
          <cell r="A4754">
            <v>102617</v>
          </cell>
          <cell r="B4754" t="str">
            <v>CAIXA D´ÁGUA EM POLIÉSTER REFORÇADO COM FIBRA DE VIDRO, 5000 LITROS - FORNECIMENTO E INSTALAÇÃO. AF_06/2021</v>
          </cell>
          <cell r="C4754" t="str">
            <v>UN</v>
          </cell>
          <cell r="D4754">
            <v>2985.43</v>
          </cell>
        </row>
        <row r="4755">
          <cell r="A4755">
            <v>102619</v>
          </cell>
          <cell r="B4755" t="str">
            <v>CAIXA D´ÁGUA EM POLIÉSTER REFORÇADO COM FIBRA DE VIDRO, 10000 LITROS - FORNECIMENTO E INSTALAÇÃO. AF_06/2021</v>
          </cell>
          <cell r="C4755" t="str">
            <v>UN</v>
          </cell>
          <cell r="D4755">
            <v>5686.49</v>
          </cell>
        </row>
        <row r="4756">
          <cell r="A4756">
            <v>102622</v>
          </cell>
          <cell r="B4756" t="str">
            <v>CAIXA D´ÁGUA EM POLIETILENO, 500 LITROS (INCLUSOS TUBOS, CONEXÕES E TORNEIRA DE BÓIA) - FORNECIMENTO E INSTALAÇÃO. AF_06/2021</v>
          </cell>
          <cell r="C4756" t="str">
            <v>UN</v>
          </cell>
          <cell r="D4756">
            <v>652.04999999999995</v>
          </cell>
        </row>
        <row r="4757">
          <cell r="A4757">
            <v>102623</v>
          </cell>
          <cell r="B4757" t="str">
            <v>CAIXA D´ÁGUA EM POLIETILENO, 1000 LITROS (INCLUSOS TUBOS, CONEXÕES E TORNEIRA DE BÓIA) - FORNECIMENTO E INSTALAÇÃO. AF_06/2021</v>
          </cell>
          <cell r="C4757" t="str">
            <v>UN</v>
          </cell>
          <cell r="D4757">
            <v>899.12</v>
          </cell>
        </row>
        <row r="4758">
          <cell r="A4758">
            <v>89482</v>
          </cell>
          <cell r="B4758" t="str">
            <v>CAIXA SIFONADA, PVC, DN 100 X 100 X 50 MM, FORNECIDA E INSTALADA EM RAMAIS DE ENCAMINHAMENTO DE ÁGUA PLUVIAL. AF_12/2014</v>
          </cell>
          <cell r="C4758" t="str">
            <v>UN</v>
          </cell>
          <cell r="D4758">
            <v>38.07</v>
          </cell>
        </row>
        <row r="4759">
          <cell r="A4759">
            <v>89491</v>
          </cell>
          <cell r="B4759" t="str">
            <v>CAIXA SIFONADA, PVC, DN 150 X 185 X 75 MM, FORNECIDA E INSTALADA EM RAMAIS DE ENCAMINHAMENTO DE ÁGUA PLUVIAL. AF_12/2014</v>
          </cell>
          <cell r="C4759" t="str">
            <v>UN</v>
          </cell>
          <cell r="D4759">
            <v>91.66</v>
          </cell>
        </row>
        <row r="4760">
          <cell r="A4760">
            <v>89495</v>
          </cell>
          <cell r="B4760" t="str">
            <v>RALO SIFONADO, PVC, DN 100 X 40 MM, JUNTA SOLDÁVEL, FORNECIDO E INSTALADO EM RAMAIS DE ENCAMINHAMENTO DE ÁGUA PLUVIAL. AF_12/2014</v>
          </cell>
          <cell r="C4760" t="str">
            <v>UN</v>
          </cell>
          <cell r="D4760">
            <v>15.71</v>
          </cell>
        </row>
        <row r="4761">
          <cell r="A4761">
            <v>89707</v>
          </cell>
          <cell r="B4761" t="str">
            <v>CAIXA SIFONADA, PVC, DN 100 X 100 X 50 MM, JUNTA ELÁSTICA, FORNECIDA E INSTALADA EM RAMAL DE DESCARGA OU EM RAMAL DE ESGOTO SANITÁRIO. AF_12/2014</v>
          </cell>
          <cell r="C4761" t="str">
            <v>UN</v>
          </cell>
          <cell r="D4761">
            <v>42.72</v>
          </cell>
        </row>
        <row r="4762">
          <cell r="A4762">
            <v>89708</v>
          </cell>
          <cell r="B4762" t="str">
            <v>CAIXA SIFONADA, PVC, DN 150 X 185 X 75 MM, JUNTA ELÁSTICA, FORNECIDA E INSTALADA EM RAMAL DE DESCARGA OU EM RAMAL DE ESGOTO SANITÁRIO. AF_12/2014</v>
          </cell>
          <cell r="C4762" t="str">
            <v>UN</v>
          </cell>
          <cell r="D4762">
            <v>99.12</v>
          </cell>
        </row>
        <row r="4763">
          <cell r="A4763">
            <v>89709</v>
          </cell>
          <cell r="B4763" t="str">
            <v>RALO SIFONADO, PVC, DN 100 X 40 MM, JUNTA SOLDÁVEL, FORNECIDO E INSTALADO EM RAMAL DE DESCARGA OU EM RAMAL DE ESGOTO SANITÁRIO. AF_12/2014</v>
          </cell>
          <cell r="C4763" t="str">
            <v>UN</v>
          </cell>
          <cell r="D4763">
            <v>17.29</v>
          </cell>
        </row>
        <row r="4764">
          <cell r="A4764">
            <v>89710</v>
          </cell>
          <cell r="B4764" t="str">
            <v>RALO SECO, PVC, DN 100 X 40 MM, JUNTA SOLDÁVEL, FORNECIDO E INSTALADO EM RAMAL DE DESCARGA OU EM RAMAL DE ESGOTO SANITÁRIO. AF_12/2014</v>
          </cell>
          <cell r="C4764" t="str">
            <v>UN</v>
          </cell>
          <cell r="D4764">
            <v>14.43</v>
          </cell>
        </row>
        <row r="4765">
          <cell r="A4765">
            <v>86872</v>
          </cell>
          <cell r="B4765" t="str">
            <v>TANQUE DE LOUÇA BRANCA COM COLUNA, 30L OU EQUIVALENTE - FORNECIMENTO E INSTALAÇÃO. AF_01/2020</v>
          </cell>
          <cell r="C4765" t="str">
            <v>UN</v>
          </cell>
          <cell r="D4765">
            <v>558.55999999999995</v>
          </cell>
        </row>
        <row r="4766">
          <cell r="A4766">
            <v>86874</v>
          </cell>
          <cell r="B4766" t="str">
            <v>TANQUE DE LOUÇA BRANCA SUSPENSO, 18L OU EQUIVALENTE - FORNECIMENTO E INSTALAÇÃO. AF_01/2020</v>
          </cell>
          <cell r="C4766" t="str">
            <v>UN</v>
          </cell>
          <cell r="D4766">
            <v>387.47</v>
          </cell>
        </row>
        <row r="4767">
          <cell r="A4767">
            <v>86875</v>
          </cell>
          <cell r="B4767" t="str">
            <v>TANQUE DE MÁRMORE SINTÉTICO COM COLUNA, 22L OU EQUIVALENTE   FORNECIMENTO E INSTALAÇÃO. AF_01/2020</v>
          </cell>
          <cell r="C4767" t="str">
            <v>UN</v>
          </cell>
          <cell r="D4767">
            <v>520.32000000000005</v>
          </cell>
        </row>
        <row r="4768">
          <cell r="A4768">
            <v>86876</v>
          </cell>
          <cell r="B4768" t="str">
            <v>TANQUE DE MÁRMORE SINTÉTICO SUSPENSO, 22L OU EQUIVALENTE - FORNECIMENTO E INSTALAÇÃO. AF_01/2020</v>
          </cell>
          <cell r="C4768" t="str">
            <v>UN</v>
          </cell>
          <cell r="D4768">
            <v>295.18</v>
          </cell>
        </row>
        <row r="4769">
          <cell r="A4769">
            <v>86877</v>
          </cell>
          <cell r="B4769" t="str">
            <v>VÁLVULA EM METAL CROMADO 1.1/2 X 1.1/2 PARA TANQUE OU LAVATÓRIO, COM OU SEM LADRÃO - FORNECIMENTO E INSTALAÇÃO. AF_01/2020</v>
          </cell>
          <cell r="C4769" t="str">
            <v>UN</v>
          </cell>
          <cell r="D4769">
            <v>50.71</v>
          </cell>
        </row>
        <row r="4770">
          <cell r="A4770">
            <v>86878</v>
          </cell>
          <cell r="B4770" t="str">
            <v>VÁLVULA EM METAL CROMADO TIPO AMERICANA 3.1/2 X 1.1/2 PARA PIA - FORNECIMENTO E INSTALAÇÃO. AF_01/2020</v>
          </cell>
          <cell r="C4770" t="str">
            <v>UN</v>
          </cell>
          <cell r="D4770">
            <v>54.57</v>
          </cell>
        </row>
        <row r="4771">
          <cell r="A4771">
            <v>86879</v>
          </cell>
          <cell r="B4771" t="str">
            <v>VÁLVULA EM PLÁSTICO 1 PARA PIA, TANQUE OU LAVATÓRIO, COM OU SEM LADRÃO - FORNECIMENTO E INSTALAÇÃO. AF_01/2020</v>
          </cell>
          <cell r="C4771" t="str">
            <v>UN</v>
          </cell>
          <cell r="D4771">
            <v>8.3000000000000007</v>
          </cell>
        </row>
        <row r="4772">
          <cell r="A4772">
            <v>86880</v>
          </cell>
          <cell r="B4772" t="str">
            <v>VÁLVULA EM PLÁSTICO CROMADO TIPO AMERICANA 3.1/2 X 1.1/2 SEM ADAPTADOR PARA PIA - FORNECIMENTO E INSTALAÇÃO. AF_01/2020</v>
          </cell>
          <cell r="C4772" t="str">
            <v>UN</v>
          </cell>
          <cell r="D4772">
            <v>25.23</v>
          </cell>
        </row>
        <row r="4773">
          <cell r="A4773">
            <v>86881</v>
          </cell>
          <cell r="B4773" t="str">
            <v>SIFÃO DO TIPO GARRAFA EM METAL CROMADO 1 X 1.1/2 - FORNECIMENTO E INSTALAÇÃO. AF_01/2020</v>
          </cell>
          <cell r="C4773" t="str">
            <v>UN</v>
          </cell>
          <cell r="D4773">
            <v>151.97999999999999</v>
          </cell>
        </row>
        <row r="4774">
          <cell r="A4774">
            <v>86882</v>
          </cell>
          <cell r="B4774" t="str">
            <v>SIFÃO DO TIPO GARRAFA/COPO EM PVC 1.1/4  X 1.1/2 - FORNECIMENTO E INSTALAÇÃO. AF_01/2020</v>
          </cell>
          <cell r="C4774" t="str">
            <v>UN</v>
          </cell>
          <cell r="D4774">
            <v>25.83</v>
          </cell>
        </row>
        <row r="4775">
          <cell r="A4775">
            <v>86883</v>
          </cell>
          <cell r="B4775" t="str">
            <v>SIFÃO DO TIPO FLEXÍVEL EM PVC 1  X 1.1/2  - FORNECIMENTO E INSTALAÇÃO. AF_01/2020</v>
          </cell>
          <cell r="C4775" t="str">
            <v>UN</v>
          </cell>
          <cell r="D4775">
            <v>14.69</v>
          </cell>
        </row>
        <row r="4776">
          <cell r="A4776">
            <v>86884</v>
          </cell>
          <cell r="B4776" t="str">
            <v>ENGATE FLEXÍVEL EM PLÁSTICO BRANCO, 1/2 X 30CM - FORNECIMENTO E INSTALAÇÃO. AF_01/2020</v>
          </cell>
          <cell r="C4776" t="str">
            <v>UN</v>
          </cell>
          <cell r="D4776">
            <v>10.28</v>
          </cell>
        </row>
        <row r="4777">
          <cell r="A4777">
            <v>86885</v>
          </cell>
          <cell r="B4777" t="str">
            <v>ENGATE FLEXÍVEL EM PLÁSTICO BRANCO, 1/2 X 40CM - FORNECIMENTO E INSTALAÇÃO. AF_01/2020</v>
          </cell>
          <cell r="C4777" t="str">
            <v>UN</v>
          </cell>
          <cell r="D4777">
            <v>14.89</v>
          </cell>
        </row>
        <row r="4778">
          <cell r="A4778">
            <v>86886</v>
          </cell>
          <cell r="B4778" t="str">
            <v>ENGATE FLEXÍVEL EM INOX, 1/2  X 30CM - FORNECIMENTO E INSTALAÇÃO. AF_01/2020</v>
          </cell>
          <cell r="C4778" t="str">
            <v>UN</v>
          </cell>
          <cell r="D4778">
            <v>37.75</v>
          </cell>
        </row>
        <row r="4779">
          <cell r="A4779">
            <v>86887</v>
          </cell>
          <cell r="B4779" t="str">
            <v>ENGATE FLEXÍVEL EM INOX, 1/2  X 40CM - FORNECIMENTO E INSTALAÇÃO. AF_01/2020</v>
          </cell>
          <cell r="C4779" t="str">
            <v>UN</v>
          </cell>
          <cell r="D4779">
            <v>40.85</v>
          </cell>
        </row>
        <row r="4780">
          <cell r="A4780">
            <v>86888</v>
          </cell>
          <cell r="B4780" t="str">
            <v>VASO SANITÁRIO SIFONADO COM CAIXA ACOPLADA LOUÇA BRANCA - FORNECIMENTO E INSTALAÇÃO. AF_01/2020</v>
          </cell>
          <cell r="C4780" t="str">
            <v>UN</v>
          </cell>
          <cell r="D4780">
            <v>379.13</v>
          </cell>
        </row>
        <row r="4781">
          <cell r="A4781">
            <v>86889</v>
          </cell>
          <cell r="B4781" t="str">
            <v>BANCADA DE GRANITO CINZA POLIDO, DE 1,50 X 0,60 M, PARA PIA DE COZINHA - FORNECIMENTO E INSTALAÇÃO. AF_01/2020</v>
          </cell>
          <cell r="C4781" t="str">
            <v>UN</v>
          </cell>
          <cell r="D4781">
            <v>651.32000000000005</v>
          </cell>
        </row>
        <row r="4782">
          <cell r="A4782">
            <v>86893</v>
          </cell>
          <cell r="B4782" t="str">
            <v>BANCADA DE MÁRMORE BRANCO POLIDO, DE 1,50 X 0,60 M, PARA PIA DE COZINHA - FORNECIMENTO E INSTALAÇÃO. AF_01/2020</v>
          </cell>
          <cell r="C4782" t="str">
            <v>UN</v>
          </cell>
          <cell r="D4782">
            <v>600.96</v>
          </cell>
        </row>
        <row r="4783">
          <cell r="A4783">
            <v>86894</v>
          </cell>
          <cell r="B4783" t="str">
            <v>BANCADA DE MÁRMORE SINTÉTICO, DE 120 X 60CM, COM CUBA INTEGRADA - FORNECIMENTO E INSTALAÇÃO. AF_01/2020</v>
          </cell>
          <cell r="C4783" t="str">
            <v>UN</v>
          </cell>
          <cell r="D4783">
            <v>313.95</v>
          </cell>
        </row>
        <row r="4784">
          <cell r="A4784">
            <v>86895</v>
          </cell>
          <cell r="B4784" t="str">
            <v>BANCADA DE GRANITO CINZA POLIDO, DE 0,50 X 0,60 M, PARA LAVATÓRIO - FORNECIMENTO E INSTALAÇÃO. AF_01/2020</v>
          </cell>
          <cell r="C4784" t="str">
            <v>UN</v>
          </cell>
          <cell r="D4784">
            <v>324.45</v>
          </cell>
        </row>
        <row r="4785">
          <cell r="A4785">
            <v>86899</v>
          </cell>
          <cell r="B4785" t="str">
            <v>BANCADA DE MÁRMORE BRANCO POLIDO, DE 0,50 X 0,60 M, PARA LAVATÓRIO - FORNECIMENTO E INSTALAÇÃO. AF_01/2020</v>
          </cell>
          <cell r="C4785" t="str">
            <v>UN</v>
          </cell>
          <cell r="D4785">
            <v>305.56</v>
          </cell>
        </row>
        <row r="4786">
          <cell r="A4786">
            <v>86900</v>
          </cell>
          <cell r="B4786" t="str">
            <v>CUBA DE EMBUTIR RETANGULAR DE AÇO INOXIDÁVEL, 46 X 30 X 12 CM - FORNECIMENTO E INSTALAÇÃO. AF_01/2020</v>
          </cell>
          <cell r="C4786" t="str">
            <v>UN</v>
          </cell>
          <cell r="D4786">
            <v>171.16</v>
          </cell>
        </row>
        <row r="4787">
          <cell r="A4787">
            <v>86901</v>
          </cell>
          <cell r="B4787" t="str">
            <v>CUBA DE EMBUTIR OVAL EM LOUÇA BRANCA, 35 X 50CM OU EQUIVALENTE - FORNECIMENTO E INSTALAÇÃO. AF_01/2020</v>
          </cell>
          <cell r="C4787" t="str">
            <v>UN</v>
          </cell>
          <cell r="D4787">
            <v>119.53</v>
          </cell>
        </row>
        <row r="4788">
          <cell r="A4788">
            <v>86902</v>
          </cell>
          <cell r="B4788" t="str">
            <v>LAVATÓRIO LOUÇA BRANCA COM COLUNA, *44 X 35,5* CM, PADRÃO POPULAR - FORNECIMENTO E INSTALAÇÃO. AF_01/2020</v>
          </cell>
          <cell r="C4788" t="str">
            <v>UN</v>
          </cell>
          <cell r="D4788">
            <v>248.4</v>
          </cell>
        </row>
        <row r="4789">
          <cell r="A4789">
            <v>86903</v>
          </cell>
          <cell r="B4789" t="str">
            <v>LAVATÓRIO LOUÇA BRANCA COM COLUNA, 45 X 55CM OU EQUIVALENTE, PADRÃO MÉDIO - FORNECIMENTO E INSTALAÇÃO. AF_01/2020</v>
          </cell>
          <cell r="C4789" t="str">
            <v>UN</v>
          </cell>
          <cell r="D4789">
            <v>283.35000000000002</v>
          </cell>
        </row>
        <row r="4790">
          <cell r="A4790">
            <v>86904</v>
          </cell>
          <cell r="B4790" t="str">
            <v>LAVATÓRIO LOUÇA BRANCA SUSPENSO, 29,5 X 39CM OU EQUIVALENTE, PADRÃO POPULAR - FORNECIMENTO E INSTALAÇÃO. AF_01/2020</v>
          </cell>
          <cell r="C4790" t="str">
            <v>UN</v>
          </cell>
          <cell r="D4790">
            <v>115.59</v>
          </cell>
        </row>
        <row r="4791">
          <cell r="A4791">
            <v>86905</v>
          </cell>
          <cell r="B4791" t="str">
            <v>APARELHO MISTURADOR DE MESA PARA LAVATÓRIO, PADRÃO MÉDIO - FORNECIMENTO E INSTALAÇÃO. AF_01/2020</v>
          </cell>
          <cell r="C4791" t="str">
            <v>UN</v>
          </cell>
          <cell r="D4791">
            <v>295.27999999999997</v>
          </cell>
        </row>
        <row r="4792">
          <cell r="A4792">
            <v>86906</v>
          </cell>
          <cell r="B4792" t="str">
            <v>TORNEIRA CROMADA DE MESA, 1/2 OU 3/4, PARA LAVATÓRIO, PADRÃO POPULAR - FORNECIMENTO E INSTALAÇÃO. AF_01/2020</v>
          </cell>
          <cell r="C4792" t="str">
            <v>UN</v>
          </cell>
          <cell r="D4792">
            <v>54.71</v>
          </cell>
        </row>
        <row r="4793">
          <cell r="A4793">
            <v>86908</v>
          </cell>
          <cell r="B4793" t="str">
            <v>APARELHO MISTURADOR DE MESA PARA PIA DE COZINHA, PADRÃO MÉDIO - FORNECIMENTO E INSTALAÇÃO. AF_01/2020</v>
          </cell>
          <cell r="C4793" t="str">
            <v>UN</v>
          </cell>
          <cell r="D4793">
            <v>350.77</v>
          </cell>
        </row>
        <row r="4794">
          <cell r="A4794">
            <v>86909</v>
          </cell>
          <cell r="B4794" t="str">
            <v>TORNEIRA CROMADA TUBO MÓVEL, DE MESA, 1/2 OU 3/4, PARA PIA DE COZINHA, PADRÃO ALTO - FORNECIMENTO E INSTALAÇÃO. AF_01/2020</v>
          </cell>
          <cell r="C4794" t="str">
            <v>UN</v>
          </cell>
          <cell r="D4794">
            <v>95.01</v>
          </cell>
        </row>
        <row r="4795">
          <cell r="A4795">
            <v>86910</v>
          </cell>
          <cell r="B4795" t="str">
            <v>TORNEIRA CROMADA TUBO MÓVEL, DE PAREDE, 1/2 OU 3/4, PARA PIA DE COZINHA, PADRÃO MÉDIO - FORNECIMENTO E INSTALAÇÃO. AF_01/2020</v>
          </cell>
          <cell r="C4795" t="str">
            <v>UN</v>
          </cell>
          <cell r="D4795">
            <v>93.13</v>
          </cell>
        </row>
        <row r="4796">
          <cell r="A4796">
            <v>86911</v>
          </cell>
          <cell r="B4796" t="str">
            <v>TORNEIRA CROMADA LONGA, DE PAREDE, 1/2 OU 3/4, PARA PIA DE COZINHA, PADRÃO POPULAR - FORNECIMENTO E INSTALAÇÃO. AF_01/2020</v>
          </cell>
          <cell r="C4796" t="str">
            <v>UN</v>
          </cell>
          <cell r="D4796">
            <v>64.069999999999993</v>
          </cell>
        </row>
        <row r="4797">
          <cell r="A4797">
            <v>86913</v>
          </cell>
          <cell r="B4797" t="str">
            <v>TORNEIRA CROMADA 1/2 OU 3/4 PARA TANQUE, PADRÃO POPULAR - FORNECIMENTO E INSTALAÇÃO. AF_01/2020</v>
          </cell>
          <cell r="C4797" t="str">
            <v>UN</v>
          </cell>
          <cell r="D4797">
            <v>40.81</v>
          </cell>
        </row>
        <row r="4798">
          <cell r="A4798">
            <v>86914</v>
          </cell>
          <cell r="B4798" t="str">
            <v>TORNEIRA CROMADA 1/2 OU 3/4 PARA TANQUE, PADRÃO MÉDIO - FORNECIMENTO E INSTALAÇÃO. AF_01/2020</v>
          </cell>
          <cell r="C4798" t="str">
            <v>UN</v>
          </cell>
          <cell r="D4798">
            <v>72.12</v>
          </cell>
        </row>
        <row r="4799">
          <cell r="A4799">
            <v>86915</v>
          </cell>
          <cell r="B4799" t="str">
            <v>TORNEIRA CROMADA DE MESA, 1/2 OU 3/4, PARA LAVATÓRIO, PADRÃO MÉDIO - FORNECIMENTO E INSTALAÇÃO. AF_01/2020</v>
          </cell>
          <cell r="C4799" t="str">
            <v>UN</v>
          </cell>
          <cell r="D4799">
            <v>103.97</v>
          </cell>
        </row>
        <row r="4800">
          <cell r="A4800">
            <v>86916</v>
          </cell>
          <cell r="B4800" t="str">
            <v>TORNEIRA PLÁSTICA 3/4 PARA TANQUE - FORNECIMENTO E INSTALAÇÃO. AF_01/2020</v>
          </cell>
          <cell r="C4800" t="str">
            <v>UN</v>
          </cell>
          <cell r="D4800">
            <v>49.15</v>
          </cell>
        </row>
        <row r="4801">
          <cell r="A4801">
            <v>86919</v>
          </cell>
          <cell r="B4801" t="str">
            <v>TANQUE DE LOUÇA BRANCA COM COLUNA, 30L OU EQUIVALENTE, INCLUSO SIFÃO FLEXÍVEL EM PVC, VÁLVULA METÁLICA E TORNEIRA DE METAL CROMADO PADRÃO MÉDIO - FORNECIMENTO E INSTALAÇÃO. AF_01/2020</v>
          </cell>
          <cell r="C4801" t="str">
            <v>UN</v>
          </cell>
          <cell r="D4801">
            <v>696.08</v>
          </cell>
        </row>
        <row r="4802">
          <cell r="A4802">
            <v>86920</v>
          </cell>
          <cell r="B4802" t="str">
            <v>TANQUE DE LOUÇA BRANCA COM COLUNA, 30L OU EQUIVALENTE, INCLUSO SIFÃO FLEXÍVEL EM PVC, VÁLVULA PLÁSTICA E TORNEIRA DE METAL CROMADO PADRÃO POPULAR - FORNECIMENTO E INSTALAÇÃO. AF_01/2020</v>
          </cell>
          <cell r="C4802" t="str">
            <v>UN</v>
          </cell>
          <cell r="D4802">
            <v>622.36</v>
          </cell>
        </row>
        <row r="4803">
          <cell r="A4803">
            <v>86921</v>
          </cell>
          <cell r="B4803" t="str">
            <v>TANQUE DE LOUÇA BRANCA COM COLUNA, 30L OU EQUIVALENTE, INCLUSO SIFÃO FLEXÍVEL EM PVC, VÁLVULA PLÁSTICA E TORNEIRA DE PLÁSTICO - FORNECIMENTO E INSTALAÇÃO. AF_01/2020</v>
          </cell>
          <cell r="C4803" t="str">
            <v>UN</v>
          </cell>
          <cell r="D4803">
            <v>630.70000000000005</v>
          </cell>
        </row>
        <row r="4804">
          <cell r="A4804">
            <v>86922</v>
          </cell>
          <cell r="B4804" t="str">
            <v>TANQUE DE LOUÇA BRANCA SUSPENSO, 18L OU EQUIVALENTE, INCLUSO SIFÃO TIPO GARRAFA EM METAL CROMADO, VÁLVULA METÁLICA E TORNEIRA DE METAL CROMADO PADRÃO MÉDIO - FORNECIMENTO E INSTALAÇÃO. AF_01/2020</v>
          </cell>
          <cell r="C4804" t="str">
            <v>UN</v>
          </cell>
          <cell r="D4804">
            <v>662.28</v>
          </cell>
        </row>
        <row r="4805">
          <cell r="A4805">
            <v>86923</v>
          </cell>
          <cell r="B4805" t="str">
            <v>TANQUE DE LOUÇA BRANCA SUSPENSO, 18L OU EQUIVALENTE, INCLUSO SIFÃO TIPO GARRAFA EM PVC, VÁLVULA PLÁSTICA E TORNEIRA DE METAL CROMADO PADRÃO POPULAR - FORNECIMENTO E INSTALAÇÃO. AF_01/2020</v>
          </cell>
          <cell r="C4805" t="str">
            <v>UN</v>
          </cell>
          <cell r="D4805">
            <v>462.41</v>
          </cell>
        </row>
        <row r="4806">
          <cell r="A4806">
            <v>86924</v>
          </cell>
          <cell r="B4806" t="str">
            <v>TANQUE DE LOUÇA BRANCA SUSPENSO, 18L OU EQUIVALENTE, INCLUSO SIFÃO TIPO GARRAFA EM PVC, VÁLVULA PLÁSTICA E TORNEIRA DE PLÁSTICO - FORNECIMENTO E INSTALAÇÃO. AF_01/2020</v>
          </cell>
          <cell r="C4806" t="str">
            <v>UN</v>
          </cell>
          <cell r="D4806">
            <v>470.75</v>
          </cell>
        </row>
        <row r="4807">
          <cell r="A4807">
            <v>86925</v>
          </cell>
          <cell r="B4807" t="str">
            <v>TANQUE DE MÁRMORE SINTÉTICO COM COLUNA, 22L OU EQUIVALENTE, INCLUSO SIFÃO FLEXÍVEL EM PVC, VÁLVULA PLÁSTICA E TORNEIRA DE METAL CROMADO PADRÃO POPULAR - FORNECIMENTO E INSTALAÇÃO. AF_01/2020</v>
          </cell>
          <cell r="C4807" t="str">
            <v>UN</v>
          </cell>
          <cell r="D4807">
            <v>584.12</v>
          </cell>
        </row>
        <row r="4808">
          <cell r="A4808">
            <v>86926</v>
          </cell>
          <cell r="B4808" t="str">
            <v>TANQUE DE MÁRMORE SINTÉTICO COM COLUNA, 22L OU EQUIVALENTE, INCLUSO SIFÃO FLEXÍVEL EM PVC, VÁLVULA PLÁSTICA E TORNEIRA DE PLÁSTICO - FORNECIMENTO E INSTALAÇÃO. AF_01/2020</v>
          </cell>
          <cell r="C4808" t="str">
            <v>UN</v>
          </cell>
          <cell r="D4808">
            <v>592.46</v>
          </cell>
        </row>
        <row r="4809">
          <cell r="A4809">
            <v>86927</v>
          </cell>
          <cell r="B4809" t="str">
            <v>TANQUE DE MÁRMORE SINTÉTICO SUSPENSO, 22L OU EQUIVALENTE, INCLUSO SIFÃO TIPO GARRAFA EM PVC, VÁLVULA PLÁSTICA E TORNEIRA DE METAL CROMADO PADRÃO POPULAR - FORNEC. E INSTALAÇÃO. AF_01/2020</v>
          </cell>
          <cell r="C4809" t="str">
            <v>UN</v>
          </cell>
          <cell r="D4809">
            <v>370.12</v>
          </cell>
        </row>
        <row r="4810">
          <cell r="A4810">
            <v>86928</v>
          </cell>
          <cell r="B4810" t="str">
            <v>TANQUE DE MÁRMORE SINTÉTICO SUSPENSO, 22L OU EQUIVALENTE, INCLUSO SIFÃO TIPO GARRAFA EM PVC, VÁLVULA PLÁSTICA E TORNEIRA DE PLÁSTICO - FORNECIMENTO E INSTALAÇÃO. AF_01/2020</v>
          </cell>
          <cell r="C4810" t="str">
            <v>UN</v>
          </cell>
          <cell r="D4810">
            <v>378.46</v>
          </cell>
        </row>
        <row r="4811">
          <cell r="A4811">
            <v>86929</v>
          </cell>
          <cell r="B4811" t="str">
            <v>TANQUE DE MÁRMORE SINTÉTICO SUSPENSO, 22L OU EQUIVALENTE, INCLUSO SIFÃO FLEXÍVEL EM PVC, VÁLVULA PLÁSTICA E TORNEIRA DE METAL CROMADO PADRÃO POPULAR - FORNECIMENTO E INSTALAÇÃO. AF_01/2020</v>
          </cell>
          <cell r="C4811" t="str">
            <v>UN</v>
          </cell>
          <cell r="D4811">
            <v>358.98</v>
          </cell>
        </row>
        <row r="4812">
          <cell r="A4812">
            <v>86930</v>
          </cell>
          <cell r="B4812" t="str">
            <v>TANQUE DE MÁRMORE SINTÉTICO SUSPENSO, 22L OU EQUIVALENTE, INCLUSO SIFÃO FLEXÍVEL EM PVC, VÁLVULA PLÁSTICA E TORNEIRA DE PLÁSTICO - FORNECIMENTO E INSTALAÇÃO. AF_01/2020</v>
          </cell>
          <cell r="C4812" t="str">
            <v>UN</v>
          </cell>
          <cell r="D4812">
            <v>367.32</v>
          </cell>
        </row>
        <row r="4813">
          <cell r="A4813">
            <v>86931</v>
          </cell>
          <cell r="B4813" t="str">
            <v>VASO SANITÁRIO SIFONADO COM CAIXA ACOPLADA LOUÇA BRANCA, INCLUSO ENGATE FLEXÍVEL EM PLÁSTICO BRANCO, 1/2  X 40CM - FORNECIMENTO E INSTALAÇÃO. AF_01/2020</v>
          </cell>
          <cell r="C4813" t="str">
            <v>UN</v>
          </cell>
          <cell r="D4813">
            <v>394.02</v>
          </cell>
        </row>
        <row r="4814">
          <cell r="A4814">
            <v>86932</v>
          </cell>
          <cell r="B4814" t="str">
            <v>VASO SANITÁRIO SIFONADO COM CAIXA ACOPLADA LOUÇA BRANCA - PADRÃO MÉDIO, INCLUSO ENGATE FLEXÍVEL EM METAL CROMADO, 1/2  X 40CM - FORNECIMENTO E INSTALAÇÃO. AF_01/2020</v>
          </cell>
          <cell r="C4814" t="str">
            <v>UN</v>
          </cell>
          <cell r="D4814">
            <v>419.98</v>
          </cell>
        </row>
        <row r="4815">
          <cell r="A4815">
            <v>86933</v>
          </cell>
          <cell r="B4815" t="str">
            <v>BANCADA DE MÁRMORE SINTÉTICO 120 X 60CM, COM CUBA INTEGRADA, INCLUSO SIFÃO TIPO GARRAFA EM PVC, VÁLVULA EM PLÁSTICO CROMADO TIPO AMERICANA E TORNEIRA CROMADA LONGA, DE PAREDE, PADRÃO POPULAR - FORNECIMENTO E INSTALAÇÃO. AF_01/2020</v>
          </cell>
          <cell r="C4815" t="str">
            <v>UN</v>
          </cell>
          <cell r="D4815">
            <v>429.08</v>
          </cell>
        </row>
        <row r="4816">
          <cell r="A4816">
            <v>86934</v>
          </cell>
          <cell r="B4816" t="str">
            <v>BANCADA DE MÁRMORE SINTÉTICO 120 X 60CM, COM CUBA INTEGRADA, INCLUSO SIFÃO TIPO FLEXÍVEL EM PVC, VÁLVULA EM PLÁSTICO CROMADO TIPO AMERICANA E TORNEIRA CROMADA LONGA, DE PAREDE, PADRÃO POPULAR - FORNECIMENTO E INSTALAÇÃO. AF_01/2020</v>
          </cell>
          <cell r="C4816" t="str">
            <v>UN</v>
          </cell>
          <cell r="D4816">
            <v>417.94</v>
          </cell>
        </row>
        <row r="4817">
          <cell r="A4817">
            <v>86935</v>
          </cell>
          <cell r="B4817" t="str">
            <v>CUBA DE EMBUTIR DE AÇO INOXIDÁVEL MÉDIA, INCLUSO VÁLVULA TIPO AMERICANA EM METAL CROMADO E SIFÃO FLEXÍVEL EM PVC - FORNECIMENTO E INSTALAÇÃO. AF_01/2020</v>
          </cell>
          <cell r="C4817" t="str">
            <v>UN</v>
          </cell>
          <cell r="D4817">
            <v>240.42</v>
          </cell>
        </row>
        <row r="4818">
          <cell r="A4818">
            <v>86936</v>
          </cell>
          <cell r="B4818" t="str">
            <v>CUBA DE EMBUTIR DE AÇO INOXIDÁVEL MÉDIA, INCLUSO VÁLVULA TIPO AMERICANA E SIFÃO TIPO GARRAFA EM METAL CROMADO - FORNECIMENTO E INSTALAÇÃO. AF_01/2020</v>
          </cell>
          <cell r="C4818" t="str">
            <v>UN</v>
          </cell>
          <cell r="D4818">
            <v>377.71</v>
          </cell>
        </row>
        <row r="4819">
          <cell r="A4819">
            <v>86937</v>
          </cell>
          <cell r="B4819" t="str">
            <v>CUBA DE EMBUTIR OVAL EM LOUÇA BRANCA, 35 X 50CM OU EQUIVALENTE, INCLUSO VÁLVULA EM METAL CROMADO E SIFÃO FLEXÍVEL EM PVC - FORNECIMENTO E INSTALAÇÃO. AF_01/2020</v>
          </cell>
          <cell r="C4819" t="str">
            <v>UN</v>
          </cell>
          <cell r="D4819">
            <v>184.93</v>
          </cell>
        </row>
        <row r="4820">
          <cell r="A4820">
            <v>86938</v>
          </cell>
          <cell r="B4820" t="str">
            <v>CUBA DE EMBUTIR OVAL EM LOUÇA BRANCA, 35 X 50CM OU EQUIVALENTE, INCLUSO VÁLVULA E SIFÃO TIPO GARRAFA EM METAL CROMADO - FORNECIMENTO E INSTALAÇÃO. AF_01/2020</v>
          </cell>
          <cell r="C4820" t="str">
            <v>UN</v>
          </cell>
          <cell r="D4820">
            <v>322.22000000000003</v>
          </cell>
        </row>
        <row r="4821">
          <cell r="A4821">
            <v>86939</v>
          </cell>
          <cell r="B4821" t="str">
            <v>LAVATÓRIO LOUÇA BRANCA COM COLUNA, *44 X 35,5* CM, PADRÃO POPULAR, INCLUSO SIFÃO FLEXÍVEL EM PVC, VÁLVULA E ENGATE FLEXÍVEL 30CM EM PLÁSTICO E COM TORNEIRA CROMADA PADRÃO POPULAR - FORNECIMENTO E INSTALAÇÃO. AF_01/2020</v>
          </cell>
          <cell r="C4821" t="str">
            <v>UN</v>
          </cell>
          <cell r="D4821">
            <v>336.38</v>
          </cell>
        </row>
        <row r="4822">
          <cell r="A4822">
            <v>86940</v>
          </cell>
          <cell r="B4822" t="str">
            <v>LAVATÓRIO LOUÇA BRANCA COM COLUNA, 45 X 55CM OU EQUIVALENTE, PADRÃO MÉDIO, INCLUSO SIFÃO TIPO GARRAFA, VÁLVULA E ENGATE FLEXÍVEL DE 40CM EM METAL CROMADO, COM APARELHO MISTURADOR PADRÃO MÉDIO - FORNECIMENTO E INSTALAÇÃO. AF_01/2020</v>
          </cell>
          <cell r="C4822" t="str">
            <v>UN</v>
          </cell>
          <cell r="D4822">
            <v>863.02</v>
          </cell>
        </row>
        <row r="4823">
          <cell r="A4823">
            <v>86941</v>
          </cell>
          <cell r="B4823" t="str">
            <v>LAVATÓRIO LOUÇA BRANCA COM COLUNA, 45 X 55CM OU EQUIVALENTE, PADRÃO MÉDIO, INCLUSO SIFÃO TIPO GARRAFA, VÁLVULA E ENGATE FLEXÍVEL DE 40CM EM METAL CROMADO, COM TORNEIRA CROMADA DE MESA, PADRÃO MÉDIO - FORNECIMENTO E INSTALAÇÃO. AF_01/2020</v>
          </cell>
          <cell r="C4823" t="str">
            <v>UN</v>
          </cell>
          <cell r="D4823">
            <v>630.86</v>
          </cell>
        </row>
        <row r="4824">
          <cell r="A4824">
            <v>86942</v>
          </cell>
          <cell r="B4824" t="str">
            <v>LAVATÓRIO LOUÇA BRANCA SUSPENSO, 29,5 X 39CM OU EQUIVALENTE, PADRÃO POPULAR, INCLUSO SIFÃO TIPO GARRAFA EM PVC, VÁLVULA E ENGATE FLEXÍVEL 30CM EM PLÁSTICO E TORNEIRA CROMADA DE MESA, PADRÃO POPULAR - FORNECIMENTO E INSTALAÇÃO. AF_01/2020</v>
          </cell>
          <cell r="C4824" t="str">
            <v>UN</v>
          </cell>
          <cell r="D4824">
            <v>214.71</v>
          </cell>
        </row>
        <row r="4825">
          <cell r="A4825">
            <v>86943</v>
          </cell>
          <cell r="B4825" t="str">
            <v>LAVATÓRIO LOUÇA BRANCA SUSPENSO, 29,5 X 39CM OU EQUIVALENTE, PADRÃO POPULAR, INCLUSO SIFÃO FLEXÍVEL EM PVC, VÁLVULA E ENGATE FLEXÍVEL 30CM EM PLÁSTICO E TORNEIRA CROMADA DE MESA, PADRÃO POPULAR - FORNECIMENTO E INSTALAÇÃO. AF_01/2020</v>
          </cell>
          <cell r="C4825" t="str">
            <v>UN</v>
          </cell>
          <cell r="D4825">
            <v>203.57</v>
          </cell>
        </row>
        <row r="4826">
          <cell r="A4826">
            <v>86947</v>
          </cell>
          <cell r="B4826" t="str">
            <v>BANCADA MÁRMORE BRANCO, 50 X 60 CM, INCLUSO CUBA DE EMBUTIR OVAL EM LOUÇA BRANCA 35 X 50 CM, VÁLVULA, SIFÃO TIPO GARRAFA E ENGATE FLEXÍVEL 40 CM EM METAL CROMADO E APARELHO MISTURADOR DE MESA, PADRÃO MÉDIO - FORNEC. E INSTALAÇÃO. AF_01/2020</v>
          </cell>
          <cell r="C4826" t="str">
            <v>UN</v>
          </cell>
          <cell r="D4826">
            <v>1004.76</v>
          </cell>
        </row>
        <row r="4827">
          <cell r="A4827">
            <v>93396</v>
          </cell>
          <cell r="B4827" t="str">
            <v>BANCADA GRANITO CINZA,  50 X 60 CM, INCL. CUBA DE EMBUTIR OVAL LOUÇA BRANCA 35 X 50 CM, VÁLVULA METAL CROMADO, SIFÃO FLEXÍVEL PVC, ENGATE 30 CM FLEXÍVEL PLÁSTICO E TORNEIRA CROMADA DE MESA, PADRÃO POPULAR - FORNEC. E INSTALAÇÃO. AF_01/2020</v>
          </cell>
          <cell r="C4827" t="str">
            <v>UN</v>
          </cell>
          <cell r="D4827">
            <v>574.37</v>
          </cell>
        </row>
        <row r="4828">
          <cell r="A4828">
            <v>93441</v>
          </cell>
          <cell r="B4828" t="str">
            <v>BANCADA GRANITO CINZA  150 X 60 CM, COM CUBA DE EMBUTIR DE AÇO, VÁLVULA AMERICANA EM METAL, SIFÃO FLEXÍVEL EM PVC, ENGATE FLEXÍVEL 30 CM, TORNEIRA CROMADA LONGA, DE PAREDE, 1/2 OU 3/4, P/ COZINHA, PADRÃO POPULAR - FORNEC. E INSTALAÇÃO. AF_01/2020</v>
          </cell>
          <cell r="C4828" t="str">
            <v>UN</v>
          </cell>
          <cell r="D4828">
            <v>966.09</v>
          </cell>
        </row>
        <row r="4829">
          <cell r="A4829">
            <v>93442</v>
          </cell>
          <cell r="B4829" t="str">
            <v>BANCADA MÁRMORE BRANCO 150 X 60 CM, COM CUBA DE EMBUTIR DE AÇO, VÁLVULA AMERICANA E SIFÃO TIPO GARRAFA EM METAL , ENGATE FLEXÍVEL 30 CM, TORNEIRA CROMADA, DE MESA, 1/2 OU 3/4, PARA PIA COZINHA, PADRÃO ALTO - FORNEC. E INSTALAÇÃO. AF_01/2020</v>
          </cell>
          <cell r="C4829" t="str">
            <v>UN</v>
          </cell>
          <cell r="D4829">
            <v>1083.96</v>
          </cell>
        </row>
        <row r="4830">
          <cell r="A4830">
            <v>95469</v>
          </cell>
          <cell r="B4830" t="str">
            <v>VASO SANITARIO SIFONADO CONVENCIONAL COM  LOUÇA BRANCA - FORNECIMENTO E INSTALAÇÃO. AF_01/2020</v>
          </cell>
          <cell r="C4830" t="str">
            <v>UN</v>
          </cell>
          <cell r="D4830">
            <v>234.58</v>
          </cell>
        </row>
        <row r="4831">
          <cell r="A4831">
            <v>95470</v>
          </cell>
          <cell r="B4831" t="str">
            <v>VASO SANITARIO SIFONADO CONVENCIONAL COM LOUÇA BRANCA, INCLUSO CONJUNTO DE LIGAÇÃO PARA BACIA SANITÁRIA AJUSTÁVEL - FORNECIMENTO E INSTALAÇÃO. AF_10/2016</v>
          </cell>
          <cell r="C4831" t="str">
            <v>UN</v>
          </cell>
          <cell r="D4831">
            <v>243.65</v>
          </cell>
        </row>
        <row r="4832">
          <cell r="A4832">
            <v>95471</v>
          </cell>
          <cell r="B4832" t="str">
            <v>VASO SANITARIO SIFONADO CONVENCIONAL PARA PCD SEM FURO FRONTAL COM  LOUÇA BRANCA SEM ASSENTO -  FORNECIMENTO E INSTALAÇÃO. AF_01/2020</v>
          </cell>
          <cell r="C4832" t="str">
            <v>UN</v>
          </cell>
          <cell r="D4832">
            <v>590.23</v>
          </cell>
        </row>
        <row r="4833">
          <cell r="A4833">
            <v>95472</v>
          </cell>
          <cell r="B4833" t="str">
            <v>VASO SANITARIO SIFONADO CONVENCIONAL PARA PCD SEM FURO FRONTAL COM LOUÇA BRANCA SEM ASSENTO, INCLUSO CONJUNTO DE LIGAÇÃO PARA BACIA SANITÁRIA AJUSTÁVEL - FORNECIMENTO E INSTALAÇÃO. AF_01/2020</v>
          </cell>
          <cell r="C4833" t="str">
            <v>UN</v>
          </cell>
          <cell r="D4833">
            <v>599.29999999999995</v>
          </cell>
        </row>
        <row r="4834">
          <cell r="A4834">
            <v>95542</v>
          </cell>
          <cell r="B4834" t="str">
            <v>PORTA TOALHA ROSTO EM METAL CROMADO, TIPO ARGOLA, INCLUSO FIXAÇÃO. AF_01/2020</v>
          </cell>
          <cell r="C4834" t="str">
            <v>UN</v>
          </cell>
          <cell r="D4834">
            <v>48.8</v>
          </cell>
        </row>
        <row r="4835">
          <cell r="A4835">
            <v>95543</v>
          </cell>
          <cell r="B4835" t="str">
            <v>PORTA TOALHA BANHO EM METAL CROMADO, TIPO BARRA, INCLUSO FIXAÇÃO. AF_01/2020</v>
          </cell>
          <cell r="C4835" t="str">
            <v>UN</v>
          </cell>
          <cell r="D4835">
            <v>80.45</v>
          </cell>
        </row>
        <row r="4836">
          <cell r="A4836">
            <v>95544</v>
          </cell>
          <cell r="B4836" t="str">
            <v>PAPELEIRA DE PAREDE EM METAL CROMADO SEM TAMPA, INCLUSO FIXAÇÃO. AF_01/2020</v>
          </cell>
          <cell r="C4836" t="str">
            <v>UN</v>
          </cell>
          <cell r="D4836">
            <v>60.76</v>
          </cell>
        </row>
        <row r="4837">
          <cell r="A4837">
            <v>95545</v>
          </cell>
          <cell r="B4837" t="str">
            <v>SABONETEIRA DE PAREDE EM METAL CROMADO, INCLUSO FIXAÇÃO. AF_01/2020</v>
          </cell>
          <cell r="C4837" t="str">
            <v>UN</v>
          </cell>
          <cell r="D4837">
            <v>59.49</v>
          </cell>
        </row>
        <row r="4838">
          <cell r="A4838">
            <v>95546</v>
          </cell>
          <cell r="B4838" t="str">
            <v>KIT DE ACESSORIOS PARA BANHEIRO EM METAL CROMADO, 5 PECAS, INCLUSO FIXAÇÃO. AF_01/2020</v>
          </cell>
          <cell r="C4838" t="str">
            <v>UN</v>
          </cell>
          <cell r="D4838">
            <v>190.78</v>
          </cell>
        </row>
        <row r="4839">
          <cell r="A4839">
            <v>95547</v>
          </cell>
          <cell r="B4839" t="str">
            <v>SABONETEIRA PLASTICA TIPO DISPENSER PARA SABONETE LIQUIDO COM RESERVATORIO 800 A 1500 ML, INCLUSO FIXAÇÃO. AF_01/2020</v>
          </cell>
          <cell r="C4839" t="str">
            <v>UN</v>
          </cell>
          <cell r="D4839">
            <v>71.78</v>
          </cell>
        </row>
        <row r="4840">
          <cell r="A4840">
            <v>100848</v>
          </cell>
          <cell r="B4840" t="str">
            <v>VASO SANITÁRIO INFANTIL LOUÇA BRANCA - FORNECIMENTO E INSTALACAO. AF_01/2020</v>
          </cell>
          <cell r="C4840" t="str">
            <v>UN</v>
          </cell>
          <cell r="D4840">
            <v>424.17</v>
          </cell>
        </row>
        <row r="4841">
          <cell r="A4841">
            <v>100849</v>
          </cell>
          <cell r="B4841" t="str">
            <v>ASSENTO SANITÁRIO CONVENCIONAL - FORNECIMENTO E INSTALACAO. AF_01/2020</v>
          </cell>
          <cell r="C4841" t="str">
            <v>UN</v>
          </cell>
          <cell r="D4841">
            <v>41.27</v>
          </cell>
        </row>
        <row r="4842">
          <cell r="A4842">
            <v>100851</v>
          </cell>
          <cell r="B4842" t="str">
            <v>ASSENTO SANITÁRIO INFANTIL - FORNECIMENTO E INSTALACAO. AF_01/2020</v>
          </cell>
          <cell r="C4842" t="str">
            <v>UN</v>
          </cell>
          <cell r="D4842">
            <v>82.3</v>
          </cell>
        </row>
        <row r="4843">
          <cell r="A4843">
            <v>100852</v>
          </cell>
          <cell r="B4843" t="str">
            <v>CUBA DE EMBUTIR RETANGULAR DE AÇO INOXIDÁVEL, 56 X 33 X 12 CM - FORNECIMENTO E INSTALAÇÃO. AF_01/2020</v>
          </cell>
          <cell r="C4843" t="str">
            <v>UN</v>
          </cell>
          <cell r="D4843">
            <v>187.44</v>
          </cell>
        </row>
        <row r="4844">
          <cell r="A4844">
            <v>100853</v>
          </cell>
          <cell r="B4844" t="str">
            <v>TORNEIRA CROMADA DE MESA PARA LAVATORIO, TIPO MONOCOMANDO. AF_01/2020</v>
          </cell>
          <cell r="C4844" t="str">
            <v>UN</v>
          </cell>
          <cell r="D4844">
            <v>251.55</v>
          </cell>
        </row>
        <row r="4845">
          <cell r="A4845">
            <v>100854</v>
          </cell>
          <cell r="B4845" t="str">
            <v>TORNEIRA CROMADA DE MESA PARA LAVATÓRIO COM SENSOR DE PRESENCA. AF_01/2020</v>
          </cell>
          <cell r="C4845" t="str">
            <v>UN</v>
          </cell>
          <cell r="D4845">
            <v>1295.94</v>
          </cell>
        </row>
        <row r="4846">
          <cell r="A4846">
            <v>100855</v>
          </cell>
          <cell r="B4846" t="str">
            <v>SABONETEIRA DE PAREDE EM PLASTICO ABS COM ACABAMENTO CROMADO E ACRILICO, INCLUSO FIXAÇÃO. AF_01/2020</v>
          </cell>
          <cell r="C4846" t="str">
            <v>UN</v>
          </cell>
          <cell r="D4846">
            <v>59.49</v>
          </cell>
        </row>
        <row r="4847">
          <cell r="A4847">
            <v>100856</v>
          </cell>
          <cell r="B4847" t="str">
            <v>MANOPLA E CANOPLA CROMADA  FORNECIMENTO E INSTALAÇÃO. AF_01/2020</v>
          </cell>
          <cell r="C4847" t="str">
            <v>UN</v>
          </cell>
          <cell r="D4847">
            <v>28.15</v>
          </cell>
        </row>
        <row r="4848">
          <cell r="A4848">
            <v>100857</v>
          </cell>
          <cell r="B4848" t="str">
            <v>ACABAMENTO MONOCOMANDO PARA CHUVEIRO  FORNECIMENTO E INSTALAÇÃO. AF_01/2020</v>
          </cell>
          <cell r="C4848" t="str">
            <v>UN</v>
          </cell>
          <cell r="D4848">
            <v>381.13</v>
          </cell>
        </row>
        <row r="4849">
          <cell r="A4849">
            <v>100858</v>
          </cell>
          <cell r="B4849" t="str">
            <v>MICTÓRIO SIFONADO LOUÇA BRANCA  PADRÃO MÉDIO  FORNECIMENTO E INSTALAÇÃO. AF_01/2020</v>
          </cell>
          <cell r="C4849" t="str">
            <v>UN</v>
          </cell>
          <cell r="D4849">
            <v>595.54999999999995</v>
          </cell>
        </row>
        <row r="4850">
          <cell r="A4850">
            <v>100859</v>
          </cell>
          <cell r="B4850" t="str">
            <v>MICTÓRIO SIFONADO LOUÇA BRANCA PARA ENTRADA DE ÁGUA EMBUTIDA  PADRÃO ALTO  FORNECIMENTO E INSTALAÇÃO. AF_01/2020</v>
          </cell>
          <cell r="C4850" t="str">
            <v>UN</v>
          </cell>
          <cell r="D4850">
            <v>775.26</v>
          </cell>
        </row>
        <row r="4851">
          <cell r="A4851">
            <v>100860</v>
          </cell>
          <cell r="B4851" t="str">
            <v>CHUVEIRO ELÉTRICO COMUM CORPO PLÁSTICO, TIPO DUCHA  FORNECIMENTO E INSTALAÇÃO. AF_01/2020</v>
          </cell>
          <cell r="C4851" t="str">
            <v>UN</v>
          </cell>
          <cell r="D4851">
            <v>94.21</v>
          </cell>
        </row>
        <row r="4852">
          <cell r="A4852">
            <v>100861</v>
          </cell>
          <cell r="B4852" t="str">
            <v>SUPORTE MÃO FRANCESA EM AÇO, ABAS IGUAIS 30 CM, CAPACIDADE MINIMA 60 KG, BRANCO - FORNECIMENTO E INSTALAÇÃO. AF_01/2020</v>
          </cell>
          <cell r="C4852" t="str">
            <v>UN</v>
          </cell>
          <cell r="D4852">
            <v>39.17</v>
          </cell>
        </row>
        <row r="4853">
          <cell r="A4853">
            <v>100862</v>
          </cell>
          <cell r="B4853" t="str">
            <v>SUPORTE MÃO FRANCESA EM ACO, ABAS IGUAIS 40 CM, CAPACIDADE MINIMA 70 KG, BRANCO - FORNECIMENTO E INSTALAÇÃO. AF_01/2020</v>
          </cell>
          <cell r="C4853" t="str">
            <v>UN</v>
          </cell>
          <cell r="D4853">
            <v>43.69</v>
          </cell>
        </row>
        <row r="4854">
          <cell r="A4854">
            <v>100863</v>
          </cell>
          <cell r="B4854" t="str">
            <v>BARRA DE APOIO EM "L", EM ACO INOX POLIDO 70 X 70 CM, FIXADA NA PAREDE - FORNECIMENTO E INSTALACAO. AF_01/2020</v>
          </cell>
          <cell r="C4854" t="str">
            <v>UN</v>
          </cell>
          <cell r="D4854">
            <v>505.78</v>
          </cell>
        </row>
        <row r="4855">
          <cell r="A4855">
            <v>100864</v>
          </cell>
          <cell r="B4855" t="str">
            <v>BARRA DE APOIO EM "L", EM ACO INOX POLIDO 80 X 80 CM, FIXADA NA PAREDE - FORNECIMENTO E INSTALACAO. AF_01/2020</v>
          </cell>
          <cell r="C4855" t="str">
            <v>UN</v>
          </cell>
          <cell r="D4855">
            <v>554.62</v>
          </cell>
        </row>
        <row r="4856">
          <cell r="A4856">
            <v>100865</v>
          </cell>
          <cell r="B4856" t="str">
            <v>BARRA DE APOIO LATERAL ARTICULADA, COM TRAVA, EM ACO INOX POLIDO, FIXADA NA PAREDE - FORNECIMENTO E INSTALAÇÃO. AF_01/2020</v>
          </cell>
          <cell r="C4856" t="str">
            <v>UN</v>
          </cell>
          <cell r="D4856">
            <v>488.5</v>
          </cell>
        </row>
        <row r="4857">
          <cell r="A4857">
            <v>100866</v>
          </cell>
          <cell r="B4857" t="str">
            <v>BARRA DE APOIO RETA, EM ACO INOX POLIDO, COMPRIMENTO 60CM, FIXADA NA PAREDE - FORNECIMENTO E INSTALAÇÃO. AF_01/2020</v>
          </cell>
          <cell r="C4857" t="str">
            <v>UN</v>
          </cell>
          <cell r="D4857">
            <v>262.3</v>
          </cell>
        </row>
        <row r="4858">
          <cell r="A4858">
            <v>100867</v>
          </cell>
          <cell r="B4858" t="str">
            <v>BARRA DE APOIO RETA, EM ACO INOX POLIDO, COMPRIMENTO 70 CM,  FIXADA NA PAREDE - FORNECIMENTO E INSTALAÇÃO. AF_01/2020</v>
          </cell>
          <cell r="C4858" t="str">
            <v>UN</v>
          </cell>
          <cell r="D4858">
            <v>278.39999999999998</v>
          </cell>
        </row>
        <row r="4859">
          <cell r="A4859">
            <v>100868</v>
          </cell>
          <cell r="B4859" t="str">
            <v>BARRA DE APOIO RETA, EM ACO INOX POLIDO, COMPRIMENTO 80 CM,  FIXADA NA PAREDE - FORNECIMENTO E INSTALAÇÃO. AF_01/2020</v>
          </cell>
          <cell r="C4859" t="str">
            <v>UN</v>
          </cell>
          <cell r="D4859">
            <v>289.12</v>
          </cell>
        </row>
        <row r="4860">
          <cell r="A4860">
            <v>100869</v>
          </cell>
          <cell r="B4860" t="str">
            <v>BARRA DE APOIO RETA, EM ACO INOX POLIDO, COMPRIMENTO 90 CM,  FIXADA NA PAREDE - FORNECIMENTO E INSTALAÇÃO. AF_01/2020</v>
          </cell>
          <cell r="C4860" t="str">
            <v>UN</v>
          </cell>
          <cell r="D4860">
            <v>297.33999999999997</v>
          </cell>
        </row>
        <row r="4861">
          <cell r="A4861">
            <v>100870</v>
          </cell>
          <cell r="B4861" t="str">
            <v>BARRA DE APOIO RETA, EM ALUMINIO, COMPRIMENTO 60 CM,  FIXADA NA PAREDE - FORNECIMENTO E INSTALAÇÃO. AF_01/2020</v>
          </cell>
          <cell r="C4861" t="str">
            <v>UN</v>
          </cell>
          <cell r="D4861">
            <v>243.89</v>
          </cell>
        </row>
        <row r="4862">
          <cell r="A4862">
            <v>100871</v>
          </cell>
          <cell r="B4862" t="str">
            <v>BARRA DE APOIO RETA, EM ALUMINIO, COMPRIMENTO 70 CM,  FIXADA NA PAREDE - FORNECIMENTO E INSTALAÇÃO. AF_01/2020</v>
          </cell>
          <cell r="C4862" t="str">
            <v>UN</v>
          </cell>
          <cell r="D4862">
            <v>262.56</v>
          </cell>
        </row>
        <row r="4863">
          <cell r="A4863">
            <v>100872</v>
          </cell>
          <cell r="B4863" t="str">
            <v>BARRA DE APOIO RETA, EM ALUMINIO, COMPRIMENTO 80 CM,  FIXADA NA PAREDE - FORNECIMENTO E INSTALAÇÃO. AF_01/2020</v>
          </cell>
          <cell r="C4863" t="str">
            <v>UN</v>
          </cell>
          <cell r="D4863">
            <v>274.47000000000003</v>
          </cell>
        </row>
        <row r="4864">
          <cell r="A4864">
            <v>100873</v>
          </cell>
          <cell r="B4864" t="str">
            <v>BARRA DE APOIO RETA, EM ALUMINIO, COMPRIMENTO 90 CM,  FIXADA NA PAREDE - FORNECIMENTO E INSTALAÇÃO. AF_01/2020</v>
          </cell>
          <cell r="C4864" t="str">
            <v>UN</v>
          </cell>
          <cell r="D4864">
            <v>281.91000000000003</v>
          </cell>
        </row>
        <row r="4865">
          <cell r="A4865">
            <v>100874</v>
          </cell>
          <cell r="B4865" t="str">
            <v>PUXADOR PARA PCD, FIXADO NA PORTA - FORNECIMENTO E INSTALAÇÃO. AF_01/2020</v>
          </cell>
          <cell r="C4865" t="str">
            <v>UN</v>
          </cell>
          <cell r="D4865">
            <v>262.3</v>
          </cell>
        </row>
        <row r="4866">
          <cell r="A4866">
            <v>100875</v>
          </cell>
          <cell r="B4866" t="str">
            <v>BANCO ARTICULADO, EM ACO INOX, PARA PCD, FIXADO NA PAREDE - FORNECIMENTO E INSTALAÇÃO. AF_01/2020</v>
          </cell>
          <cell r="C4866" t="str">
            <v>UN</v>
          </cell>
          <cell r="D4866">
            <v>902.34</v>
          </cell>
        </row>
        <row r="4867">
          <cell r="A4867">
            <v>100878</v>
          </cell>
          <cell r="B4867" t="str">
            <v>VASO SANITÁRIO SIFONADO COM CAIXA ACOPLADA, LOUÇA BRANCA - PADRÃO ALTO - FORNECIMENTO E INSTALAÇÃO. AF_01/2020</v>
          </cell>
          <cell r="C4867" t="str">
            <v>UN</v>
          </cell>
          <cell r="D4867">
            <v>508.16</v>
          </cell>
        </row>
        <row r="4868">
          <cell r="A4868">
            <v>98052</v>
          </cell>
          <cell r="B4868" t="str">
            <v>TANQUE SÉPTICO CIRCULAR, EM CONCRETO PRÉ-MOLDADO, DIÂMETRO INTERNO = 1,10 M, ALTURA INTERNA = 2,50 M, VOLUME ÚTIL: 2138,2 L (PARA 5 CONTRIBUINTES). AF_12/2020</v>
          </cell>
          <cell r="C4868" t="str">
            <v>UN</v>
          </cell>
          <cell r="D4868">
            <v>1919.9</v>
          </cell>
        </row>
        <row r="4869">
          <cell r="A4869">
            <v>98053</v>
          </cell>
          <cell r="B4869" t="str">
            <v>TANQUE SÉPTICO CIRCULAR, EM CONCRETO PRÉ-MOLDADO, DIÂMETRO INTERNO = 1,40 M, ALTURA INTERNA = 2,50 M, VOLUME ÚTIL: 3463,6 L (PARA 13 CONTRIBUINTES). AF_12/2020</v>
          </cell>
          <cell r="C4869" t="str">
            <v>UN</v>
          </cell>
          <cell r="D4869">
            <v>2623.65</v>
          </cell>
        </row>
        <row r="4870">
          <cell r="A4870">
            <v>98054</v>
          </cell>
          <cell r="B4870" t="str">
            <v>TANQUE SÉPTICO CIRCULAR, EM CONCRETO PRÉ-MOLDADO, DIÂMETRO INTERNO = 1,88 M, ALTURA INTERNA = 2,50 M, VOLUME ÚTIL: 6245,8 L (PARA 32 CONTRIBUINTES). AF_12/2020</v>
          </cell>
          <cell r="C4870" t="str">
            <v>UN</v>
          </cell>
          <cell r="D4870">
            <v>4200.72</v>
          </cell>
        </row>
        <row r="4871">
          <cell r="A4871">
            <v>98055</v>
          </cell>
          <cell r="B4871" t="str">
            <v>TANQUE SÉPTICO CIRCULAR, EM CONCRETO PRÉ-MOLDADO, DIÂMETRO INTERNO = 2,38 M, ALTURA INTERNA = 2,50 M, VOLUME ÚTIL: 10009,8 L (PARA 69 CONTRIBUINTES). AF_12/2020</v>
          </cell>
          <cell r="C4871" t="str">
            <v>UN</v>
          </cell>
          <cell r="D4871">
            <v>5680.52</v>
          </cell>
        </row>
        <row r="4872">
          <cell r="A4872">
            <v>98056</v>
          </cell>
          <cell r="B4872" t="str">
            <v>TANQUE SÉPTICO CIRCULAR, EM CONCRETO PRÉ-MOLDADO, DIÂMETRO INTERNO = 2,38 M, ALTURA INTERNA = 3,0 M, VOLUME ÚTIL: 12234,2 L (PARA 86 CONTRIBUINTES). AF_12/2020</v>
          </cell>
          <cell r="C4872" t="str">
            <v>UN</v>
          </cell>
          <cell r="D4872">
            <v>6624.98</v>
          </cell>
        </row>
        <row r="4873">
          <cell r="A4873">
            <v>98057</v>
          </cell>
          <cell r="B4873" t="str">
            <v>TANQUE SÉPTICO CIRCULAR, EM CONCRETO PRÉ-MOLDADO, DIÂMETRO INTERNO = 2,88 M, ALTURA INTERNA = 2,50 M, VOLUME ÚTIL: 14657,4 L (PARA 105 CONTRIBUINTES). AF_12/2020</v>
          </cell>
          <cell r="C4873" t="str">
            <v>UN</v>
          </cell>
          <cell r="D4873">
            <v>7822.09</v>
          </cell>
        </row>
        <row r="4874">
          <cell r="A4874">
            <v>98058</v>
          </cell>
          <cell r="B4874" t="str">
            <v>FILTRO ANAERÓBIO CIRCULAR, EM CONCRETO PRÉ-MOLDADO, DIÂMETRO INTERNO = 1,10 M, ALTURA INTERNA = 1,50 M, VOLUME ÚTIL: 1140,4 L (PARA 5 CONTRIBUINTES). AF_12/2020</v>
          </cell>
          <cell r="C4874" t="str">
            <v>UN</v>
          </cell>
          <cell r="D4874">
            <v>1634.02</v>
          </cell>
        </row>
        <row r="4875">
          <cell r="A4875">
            <v>98059</v>
          </cell>
          <cell r="B4875" t="str">
            <v>FILTRO ANAERÓBIO CIRCULAR, EM CONCRETO PRÉ-MOLDADO, DIÂMETRO INTERNO = 1,88 M, ALTURA INTERNA = 1,50 M, VOLUME ÚTIL: 3331,1 L (PARA 19 CONTRIBUINTES). AF_12/2020</v>
          </cell>
          <cell r="C4875" t="str">
            <v>UN</v>
          </cell>
          <cell r="D4875">
            <v>3455.94</v>
          </cell>
        </row>
        <row r="4876">
          <cell r="A4876">
            <v>98060</v>
          </cell>
          <cell r="B4876" t="str">
            <v>FILTRO ANAERÓBIO CIRCULAR, EM CONCRETO PRÉ-MOLDADO, DIÂMETRO INTERNO = 2,38 M, ALTURA INTERNA = 1,50 M, VOLUME ÚTIL: 5338,6 L (PARA 34 CONTRIBUINTES). AF_12/2020</v>
          </cell>
          <cell r="C4876" t="str">
            <v>UN</v>
          </cell>
          <cell r="D4876">
            <v>4795.04</v>
          </cell>
        </row>
        <row r="4877">
          <cell r="A4877">
            <v>98061</v>
          </cell>
          <cell r="B4877" t="str">
            <v>FILTRO ANAERÓBIO CIRCULAR, EM CONCRETO PRÉ-MOLDADO, DIÂMETRO INTERNO = 2,88 M, ALTURA INTERNA = 1,50 M, VOLUME ÚTIL: 7817,3 L (PARA 75 CONTRIBUINTES). AF_12/2020</v>
          </cell>
          <cell r="C4877" t="str">
            <v>UN</v>
          </cell>
          <cell r="D4877">
            <v>6633.77</v>
          </cell>
        </row>
        <row r="4878">
          <cell r="A4878">
            <v>98062</v>
          </cell>
          <cell r="B4878" t="str">
            <v>SUMIDOURO CIRCULAR, EM CONCRETO PRÉ-MOLDADO, DIÂMETRO INTERNO = 1,88 M, ALTURA INTERNA = 2,00 M, ÁREA DE INFILTRAÇÃO: 13,1 M² (PARA 5 CONTRIBUINTES). AF_12/2020</v>
          </cell>
          <cell r="C4878" t="str">
            <v>UN</v>
          </cell>
          <cell r="D4878">
            <v>2667.83</v>
          </cell>
        </row>
        <row r="4879">
          <cell r="A4879">
            <v>98063</v>
          </cell>
          <cell r="B4879" t="str">
            <v>SUMIDOURO CIRCULAR, EM CONCRETO PRÉ-MOLDADO, DIÂMETRO INTERNO = 2,38 M, ALTURA INTERNA = 2,50 M, ÁREA DE INFILTRAÇÃO: 21,3 M² (PARA 8 CONTRIBUINTES). AF_12/2020</v>
          </cell>
          <cell r="C4879" t="str">
            <v>UN</v>
          </cell>
          <cell r="D4879">
            <v>4059.2</v>
          </cell>
        </row>
        <row r="4880">
          <cell r="A4880">
            <v>98064</v>
          </cell>
          <cell r="B4880" t="str">
            <v>SUMIDOURO CIRCULAR, EM CONCRETO PRÉ-MOLDADO, DIÂMETRO INTERNO = 2,38 M, ALTURA INTERNA = 3,0 M, ÁREA DE INFILTRAÇÃO: 25 M² (PARA 10 CONTRIBUINTES). AF_12/2020</v>
          </cell>
          <cell r="C4880" t="str">
            <v>UN</v>
          </cell>
          <cell r="D4880">
            <v>4683.21</v>
          </cell>
        </row>
        <row r="4881">
          <cell r="A4881">
            <v>98065</v>
          </cell>
          <cell r="B4881" t="str">
            <v>SUMIDOURO CIRCULAR, EM CONCRETO PRÉ-MOLDADO, DIÂMETRO INTERNO = 2,88 M, ALTURA INTERNA = 3,0 M, ÁREA DE INFILTRAÇÃO: 31,4 M² (PARA 12 CONTRIBUINTES). AF_12/2020</v>
          </cell>
          <cell r="C4881" t="str">
            <v>UN</v>
          </cell>
          <cell r="D4881">
            <v>6482.9</v>
          </cell>
        </row>
        <row r="4882">
          <cell r="A4882">
            <v>98066</v>
          </cell>
          <cell r="B4882" t="str">
            <v>TANQUE SÉPTICO RETANGULAR, EM ALVENARIA COM TIJOLOS CERÂMICOS MACIÇOS, DIMENSÕES INTERNAS: 1,0 X 2,0 X 1,4 M, VOLUME ÚTIL: 2000 L (PARA 5 CONTRIBUINTES). AF_12/2020</v>
          </cell>
          <cell r="C4882" t="str">
            <v>UN</v>
          </cell>
          <cell r="D4882">
            <v>5168.4399999999996</v>
          </cell>
        </row>
        <row r="4883">
          <cell r="A4883">
            <v>98067</v>
          </cell>
          <cell r="B4883" t="str">
            <v>TANQUE SÉPTICO RETANGULAR, EM ALVENARIA COM TIJOLOS CERÂMICOS MACIÇOS, DIMENSÕES INTERNAS: 1,2 X 2,4 X 1,6 M, VOLUME ÚTIL: 3456 L (PARA 13 CONTRIBUINTES). AF_12/2020</v>
          </cell>
          <cell r="C4883" t="str">
            <v>UN</v>
          </cell>
          <cell r="D4883">
            <v>6908.13</v>
          </cell>
        </row>
        <row r="4884">
          <cell r="A4884">
            <v>98068</v>
          </cell>
          <cell r="B4884" t="str">
            <v>TANQUE SÉPTICO RETANGULAR, EM ALVENARIA COM TIJOLOS CERÂMICOS MACIÇOS, DIMENSÕES INTERNAS: 1,4 X 3,2 X 1,8 M, VOLUME ÚTIL: 6272 L (PARA 32 CONTRIBUINTES). AF_12/2020</v>
          </cell>
          <cell r="C4884" t="str">
            <v>UN</v>
          </cell>
          <cell r="D4884">
            <v>9762.7900000000009</v>
          </cell>
        </row>
        <row r="4885">
          <cell r="A4885">
            <v>98069</v>
          </cell>
          <cell r="B4885" t="str">
            <v>TANQUE SÉPTICO RETANGULAR, EM ALVENARIA COM TIJOLOS CERÂMICOS MACIÇOS, DIMENSÕES INTERNAS: 1,6 X 4,4 X 1,8 M, VOLUME ÚTIL: 9856 L (PARA 68 CONTRIBUINTES). AF_12/2020</v>
          </cell>
          <cell r="C4885" t="str">
            <v>UN</v>
          </cell>
          <cell r="D4885">
            <v>13036.72</v>
          </cell>
        </row>
        <row r="4886">
          <cell r="A4886">
            <v>98070</v>
          </cell>
          <cell r="B4886" t="str">
            <v>TANQUE SÉPTICO RETANGULAR, EM ALVENARIA COM TIJOLOS CERÂMICOS MACIÇOS, DIMENSÕES INTERNAS: 1,6 X 4,8 X 2,0 M, VOLUME ÚTIL: 12288 L (PARA 86 CONTRIBUINTES). AF_12/2020</v>
          </cell>
          <cell r="C4886" t="str">
            <v>UN</v>
          </cell>
          <cell r="D4886">
            <v>14976.36</v>
          </cell>
        </row>
        <row r="4887">
          <cell r="A4887">
            <v>98071</v>
          </cell>
          <cell r="B4887" t="str">
            <v>TANQUE SÉPTICO RETANGULAR, EM ALVENARIA COM TIJOLOS CERÂMICOS MACIÇOS, DIMENSÕES INTERNAS: 1,6 X 4,6 X 2,4 M, VOLUME ÚTIL: 14720 L (PARA 105 CONTRIBUINTES). AF_12/2020</v>
          </cell>
          <cell r="C4887" t="str">
            <v>UN</v>
          </cell>
          <cell r="D4887">
            <v>16521.13</v>
          </cell>
        </row>
        <row r="4888">
          <cell r="A4888">
            <v>98072</v>
          </cell>
          <cell r="B4888" t="str">
            <v>FILTRO ANAERÓBIO RETANGULAR, EM ALVENARIA COM TIJOLOS CERÂMICOS MACIÇOS, DIMENSÕES INTERNAS: 0,8 X 1,2 X 1,67 M, VOLUME ÚTIL: 1152 L (PARA 5 CONTRIBUINTES). AF_12/2020</v>
          </cell>
          <cell r="C4888" t="str">
            <v>UN</v>
          </cell>
          <cell r="D4888">
            <v>4286.5200000000004</v>
          </cell>
        </row>
        <row r="4889">
          <cell r="A4889">
            <v>98073</v>
          </cell>
          <cell r="B4889" t="str">
            <v>FILTRO ANAERÓBIO RETANGULAR, EM ALVENARIA COM TIJOLOS CERÂMICOS MACIÇOS, DIMENSÕES INTERNAS: 1,2 X 1,8 X 1,67 M, VOLUME ÚTIL: 2592 L (PARA 13 CONTRIBUINTES). AF_12/2020</v>
          </cell>
          <cell r="C4889" t="str">
            <v>UN</v>
          </cell>
          <cell r="D4889">
            <v>6622.13</v>
          </cell>
        </row>
        <row r="4890">
          <cell r="A4890">
            <v>98074</v>
          </cell>
          <cell r="B4890" t="str">
            <v>FILTRO ANAERÓBIO RETANGULAR, EM ALVENARIA COM TIJOLOS CERÂMICOS MACIÇOS, DIMENSÕES INTERNAS: 1,4 X 3,0 X 1,67 M, VOLUME ÚTIL: 5040 L (PARA 32 CONTRIBUINTES). AF_12/2020</v>
          </cell>
          <cell r="C4890" t="str">
            <v>UN</v>
          </cell>
          <cell r="D4890">
            <v>10172.17</v>
          </cell>
        </row>
        <row r="4891">
          <cell r="A4891">
            <v>98075</v>
          </cell>
          <cell r="B4891" t="str">
            <v>FILTRO ANAERÓBIO RETANGULAR, EM ALVENARIA COM TIJOLOS CERÂMICOS MACIÇOS, DIMENSÕES INTERNAS: 1,4 X 4,2 X 1,67 M, VOLUME ÚTIL: 7056 L (PARA 67 CONTRIBUINTES). AF_12/2020</v>
          </cell>
          <cell r="C4891" t="str">
            <v>UN</v>
          </cell>
          <cell r="D4891">
            <v>13169.65</v>
          </cell>
        </row>
        <row r="4892">
          <cell r="A4892">
            <v>98076</v>
          </cell>
          <cell r="B4892" t="str">
            <v>FILTRO ANAERÓBIO RETANGULAR, EM ALVENARIA COM TIJOLOS CERÂMICOS MACIÇOS, DIMENSÕES INTERNAS: 1,6 X 4,6 X 1,67 M, VOLUME ÚTIL: 8832 L (PARA 84 CONTRIBUINTES). AF_12/2020</v>
          </cell>
          <cell r="C4892" t="str">
            <v>UN</v>
          </cell>
          <cell r="D4892">
            <v>15107.33</v>
          </cell>
        </row>
        <row r="4893">
          <cell r="A4893">
            <v>98077</v>
          </cell>
          <cell r="B4893" t="str">
            <v>FILTRO ANAERÓBIO RETANGULAR, EM ALVENARIA COM TIJOLOS CERÂMICOS MACIÇOS, DIMENSÕES INTERNAS: 1,6 X 5,6 X 1,67 M, VOLUME ÚTIL: 10752 L (PARA 103 CONTRIBUINTES). AF_12/2020</v>
          </cell>
          <cell r="C4893" t="str">
            <v>UN</v>
          </cell>
          <cell r="D4893">
            <v>17745.7</v>
          </cell>
        </row>
        <row r="4894">
          <cell r="A4894">
            <v>98078</v>
          </cell>
          <cell r="B4894" t="str">
            <v>SUMIDOURO RETANGULAR, EM ALVENARIA COM TIJOLOS CERÂMICOS MACIÇOS, DIMENSÕES INTERNAS: 0,8 X 1,4 X 3,0 M, ÁREA DE INFILTRAÇÃO: 13,2 M² (PARA 5 CONTRIBUINTES). AF_12/2020</v>
          </cell>
          <cell r="C4894" t="str">
            <v>UN</v>
          </cell>
          <cell r="D4894">
            <v>4561.84</v>
          </cell>
        </row>
        <row r="4895">
          <cell r="A4895">
            <v>98079</v>
          </cell>
          <cell r="B4895" t="str">
            <v>SUMIDOURO RETANGULAR, EM ALVENARIA COM TIJOLOS CERÂMICOS MACIÇOS, DIMENSÕES INTERNAS: 1,0 X 3,0 X 3,0 M, ÁREA DE INFILTRAÇÃO: 25 M² (PARA 10 CONTRIBUINTES). AF_12/2020</v>
          </cell>
          <cell r="C4895" t="str">
            <v>UN</v>
          </cell>
          <cell r="D4895">
            <v>7951.02</v>
          </cell>
        </row>
        <row r="4896">
          <cell r="A4896">
            <v>98080</v>
          </cell>
          <cell r="B4896" t="str">
            <v>SUMIDOURO RETANGULAR, EM ALVENARIA COM TIJOLOS CERÂMICOS MACIÇOS, DIMENSÕES INTERNAS: 1,6 X 3,4 X 3,0 M, ÁREA DE INFILTRAÇÃO: 32,9 M² (PARA 13 CONTRIBUINTES). AF_12/2020</v>
          </cell>
          <cell r="C4896" t="str">
            <v>UN</v>
          </cell>
          <cell r="D4896">
            <v>10156.69</v>
          </cell>
        </row>
        <row r="4897">
          <cell r="A4897">
            <v>98081</v>
          </cell>
          <cell r="B4897" t="str">
            <v>SUMIDOURO RETANGULAR, EM ALVENARIA COM TIJOLOS CERÂMICOS MACIÇOS, DIMENSÕES INTERNAS: 1,6 X 5,8 X 3,0 M, ÁREA DE INFILTRAÇÃO: 50 M² (PARA 20 CONTRIBUINTES). AF_12/2020</v>
          </cell>
          <cell r="C4897" t="str">
            <v>UN</v>
          </cell>
          <cell r="D4897">
            <v>14994.35</v>
          </cell>
        </row>
        <row r="4898">
          <cell r="A4898">
            <v>98082</v>
          </cell>
          <cell r="B4898" t="str">
            <v>TANQUE SÉPTICO RETANGULAR, EM ALVENARIA COM BLOCOS DE CONCRETO, DIMENSÕES INTERNAS: 1,0 X 2,0 X 1,4 M, VOLUME ÚTIL: 2000 L (PARA 5 CONTRIBUINTES). AF_12/2020</v>
          </cell>
          <cell r="C4898" t="str">
            <v>UN</v>
          </cell>
          <cell r="D4898">
            <v>3630.71</v>
          </cell>
        </row>
        <row r="4899">
          <cell r="A4899">
            <v>98083</v>
          </cell>
          <cell r="B4899" t="str">
            <v>TANQUE SÉPTICO RETANGULAR, EM ALVENARIA COM BLOCOS DE CONCRETO, DIMENSÕES INTERNAS: 1,2 X 2,4 X 1,6 M, VOLUME ÚTIL: 3456 L (PARA 13 CONTRIBUINTES). AF_12/2020</v>
          </cell>
          <cell r="C4899" t="str">
            <v>UN</v>
          </cell>
          <cell r="D4899">
            <v>4796.28</v>
          </cell>
        </row>
        <row r="4900">
          <cell r="A4900">
            <v>98084</v>
          </cell>
          <cell r="B4900" t="str">
            <v>TANQUE SÉPTICO RETANGULAR, EM ALVENARIA COM BLOCOS DE CONCRETO, DIMENSÕES INTERNAS: 1,4 X 3,2 X 1,8 M, VOLUME ÚTIL: 6272 L (PARA 32 CONTRIBUINTES). AF_12/2020</v>
          </cell>
          <cell r="C4900" t="str">
            <v>UN</v>
          </cell>
          <cell r="D4900">
            <v>6732.94</v>
          </cell>
        </row>
        <row r="4901">
          <cell r="A4901">
            <v>98085</v>
          </cell>
          <cell r="B4901" t="str">
            <v>TANQUE SÉPTICO RETANGULAR, EM ALVENARIA COM BLOCOS DE CONCRETO, DIMENSÕES INTERNAS: 1,6 X 4,4 X 1,8 M, VOLUME ÚTIL: 9856 L (PARA 68 CONTRIBUINTES). AF_12/2020</v>
          </cell>
          <cell r="C4901" t="str">
            <v>UN</v>
          </cell>
          <cell r="D4901">
            <v>9121.91</v>
          </cell>
        </row>
        <row r="4902">
          <cell r="A4902">
            <v>98086</v>
          </cell>
          <cell r="B4902" t="str">
            <v>TANQUE SÉPTICO RETANGULAR, EM ALVENARIA COM BLOCOS DE CONCRETO, DIMENSÕES INTERNAS: 1,6 X 4,8 X 2,0 M, VOLUME ÚTIL: 12288 L (PARA 86 CONTRIBUINTES). AF_12/2020</v>
          </cell>
          <cell r="C4902" t="str">
            <v>UN</v>
          </cell>
          <cell r="D4902">
            <v>10312.35</v>
          </cell>
        </row>
        <row r="4903">
          <cell r="A4903">
            <v>98087</v>
          </cell>
          <cell r="B4903" t="str">
            <v>TANQUE SÉPTICO RETANGULAR, EM ALVENARIA COM BLOCOS DE CONCRETO, DIMENSÕES INTERNAS: 1,6 X 4,6 X 2,4 M, VOLUME ÚTIL: 14720 L (PARA 105 CONTRIBUINTES). AF_12/2020</v>
          </cell>
          <cell r="C4903" t="str">
            <v>UN</v>
          </cell>
          <cell r="D4903">
            <v>11037.71</v>
          </cell>
        </row>
        <row r="4904">
          <cell r="A4904">
            <v>98088</v>
          </cell>
          <cell r="B4904" t="str">
            <v>FILTRO ANAERÓBIO RETANGULAR, EM ALVENARIA COM BLOCOS DE CONCRETO, DIMENSÕES INTERNAS: 0,8 X 1,2 X 1,67 M, VOLUME ÚTIL: 1152 L (PARA 5 CONTRIBUINTES). AF_12/2020</v>
          </cell>
          <cell r="C4904" t="str">
            <v>UN</v>
          </cell>
          <cell r="D4904">
            <v>3098.07</v>
          </cell>
        </row>
        <row r="4905">
          <cell r="A4905">
            <v>98089</v>
          </cell>
          <cell r="B4905" t="str">
            <v>FILTRO ANAERÓBIO RETANGULAR, EM ALVENARIA COM BLOCOS DE CONCRETO, DIMENSÕES INTERNAS: 1,2 X 1,8 X 1,67 M, VOLUME ÚTIL: 2592 L (PARA 13 CONTRIBUINTES). AF_12/2020</v>
          </cell>
          <cell r="C4905" t="str">
            <v>UN</v>
          </cell>
          <cell r="D4905">
            <v>4879.4799999999996</v>
          </cell>
        </row>
        <row r="4906">
          <cell r="A4906">
            <v>98090</v>
          </cell>
          <cell r="B4906" t="str">
            <v>FILTRO ANAERÓBIO RETANGULAR, EM ALVENARIA COM BLOCOS DE CONCRETO, DIMENSÕES INTERNAS: 1,4 X 3,0 X 1,67 M, VOLUME ÚTIL: 5040 L (PARA 32 CONTRIBUINTES). AF_12/2020</v>
          </cell>
          <cell r="C4906" t="str">
            <v>UN</v>
          </cell>
          <cell r="D4906">
            <v>7638.38</v>
          </cell>
        </row>
        <row r="4907">
          <cell r="A4907">
            <v>98091</v>
          </cell>
          <cell r="B4907" t="str">
            <v>FILTRO ANAERÓBIO RETANGULAR, EM ALVENARIA COM BLOCOS DE CONCRETO, DIMENSÕES INTERNAS: 1,4 X 4,2 X 1,67 M, VOLUME ÚTIL: 7056 L (PARA 67 CONTRIBUINTES). AF_12/2020</v>
          </cell>
          <cell r="C4907" t="str">
            <v>UN</v>
          </cell>
          <cell r="D4907">
            <v>9843.68</v>
          </cell>
        </row>
        <row r="4908">
          <cell r="A4908">
            <v>98092</v>
          </cell>
          <cell r="B4908" t="str">
            <v>FILTRO ANAERÓBIO RETANGULAR, EM ALVENARIA COM BLOCOS DE CONCRETO, DIMENSÕES INTERNAS: 1,6 X 4,6 X 1,67 M, VOLUME ÚTIL: 8832 L (PARA 84 CONTRIBUINTES). AF_12/2020</v>
          </cell>
          <cell r="C4908" t="str">
            <v>UN</v>
          </cell>
          <cell r="D4908">
            <v>11555.62</v>
          </cell>
        </row>
        <row r="4909">
          <cell r="A4909">
            <v>98093</v>
          </cell>
          <cell r="B4909" t="str">
            <v>FILTRO ANAERÓBIO RETANGULAR, EM ALVENARIA COM BLOCOS DE CONCRETO, DIMENSÕES INTERNAS: 1,6 X 5,6 X 1,67 M, VOLUME ÚTIL: 10752 L (PARA 103 CONTRIBUINTES). AF_12/2020</v>
          </cell>
          <cell r="C4909" t="str">
            <v>UN</v>
          </cell>
          <cell r="D4909">
            <v>13630.43</v>
          </cell>
        </row>
        <row r="4910">
          <cell r="A4910">
            <v>98094</v>
          </cell>
          <cell r="B4910" t="str">
            <v>SUMIDOURO RETANGULAR, EM ALVENARIA COM BLOCOS DE CONCRETO, DIMENSÕES INTERNAS: 0,8 X 1,4 X 3,0 M, ÁREA DE INFILTRAÇÃO: 13,2 M² (PARA 5 CONTRIBUINTES). AF_12/2020</v>
          </cell>
          <cell r="C4910" t="str">
            <v>UN</v>
          </cell>
          <cell r="D4910">
            <v>2543.5100000000002</v>
          </cell>
        </row>
        <row r="4911">
          <cell r="A4911">
            <v>98099</v>
          </cell>
          <cell r="B4911" t="str">
            <v>SUMIDOURO RETANGULAR, EM ALVENARIA COM BLOCOS DE CONCRETO, DIMENSÕES INTERNAS: 1,0 X 3,0 X 3,0 M, ÁREA DE INFILTRAÇÃO: 25 M² (PARA 10 CONTRIBUINTES). AF_12/2020</v>
          </cell>
          <cell r="C4911" t="str">
            <v>UN</v>
          </cell>
          <cell r="D4911">
            <v>4343.3100000000004</v>
          </cell>
        </row>
        <row r="4912">
          <cell r="A4912">
            <v>98100</v>
          </cell>
          <cell r="B4912" t="str">
            <v>SUMIDOURO RETANGULAR, EM ALVENARIA COM BLOCOS DE CONCRETO, DIMENSÕES INTERNAS: 1,6 X 3,4 X 3,0 M, ÁREA DE INFILTRAÇÃO: 32,9 M² (PARA 13 CONTRIBUINTES). . AF_12/2020</v>
          </cell>
          <cell r="C4912" t="str">
            <v>UN</v>
          </cell>
          <cell r="D4912">
            <v>5665.95</v>
          </cell>
        </row>
        <row r="4913">
          <cell r="A4913">
            <v>98101</v>
          </cell>
          <cell r="B4913" t="str">
            <v>SUMIDOURO RETANGULAR, EM ALVENARIA COM BLOCOS DE CONCRETO, DIMENSÕES INTERNAS: 1,6 X 5,8 X 3,0 M, ÁREA DE INFILTRAÇÃO: 50 M² (PARA 20 CONTRIBUINTES). . AF_12/2020</v>
          </cell>
          <cell r="C4913" t="str">
            <v>UN</v>
          </cell>
          <cell r="D4913">
            <v>8366.41</v>
          </cell>
        </row>
        <row r="4914">
          <cell r="A4914">
            <v>98109</v>
          </cell>
          <cell r="B4914" t="str">
            <v>CAIXA DE GORDURA ESPECIAL (CAPACIDADE: 312 L - PARA ATÉ 146 PESSOAS SERVIDAS NO PICO), RETANGULAR, EM ALVENARIA COM BLOCOS DE CONCRETO, DIMENSÕES INTERNAS = 0,4X1,2 M, ALTURA INTERNA = 1 M. AF_12/2020</v>
          </cell>
          <cell r="C4914" t="str">
            <v>UN</v>
          </cell>
          <cell r="D4914">
            <v>765.76</v>
          </cell>
        </row>
        <row r="4915">
          <cell r="A4915">
            <v>98110</v>
          </cell>
          <cell r="B4915" t="str">
            <v>CAIXA DE GORDURA PEQUENA (CAPACIDADE: 19 L), CIRCULAR, EM PVC, DIÂMETRO INTERNO= 0,3 M. AF_12/2020</v>
          </cell>
          <cell r="C4915" t="str">
            <v>UN</v>
          </cell>
          <cell r="D4915">
            <v>437.21</v>
          </cell>
        </row>
        <row r="4916">
          <cell r="A4916">
            <v>98111</v>
          </cell>
          <cell r="B4916" t="str">
            <v>CAIXA DE INSPEÇÃO PARA ATERRAMENTO, CIRCULAR, EM POLIETILENO, DIÂMETRO INTERNO = 0,3 M. AF_12/2020</v>
          </cell>
          <cell r="C4916" t="str">
            <v>UN</v>
          </cell>
          <cell r="D4916">
            <v>58.56</v>
          </cell>
        </row>
        <row r="4917">
          <cell r="A4917">
            <v>98112</v>
          </cell>
          <cell r="B4917" t="str">
            <v>TIL (TUBO DE INSPEÇÃO E LIMPEZA) CONDOMINIAL PARA ESGOTO, EM PVC, DN 100 X 100 MM. AF_12/2020</v>
          </cell>
          <cell r="C4917" t="str">
            <v>UN</v>
          </cell>
          <cell r="D4917">
            <v>135.02000000000001</v>
          </cell>
        </row>
        <row r="4918">
          <cell r="A4918">
            <v>98114</v>
          </cell>
          <cell r="B4918" t="str">
            <v>TAMPA CIRCULAR PARA ESGOTO E DRENAGEM, EM FERRO FUNDIDO, DIÂMETRO INTERNO = 0,6 M. AF_12/2020</v>
          </cell>
          <cell r="C4918" t="str">
            <v>UN</v>
          </cell>
          <cell r="D4918">
            <v>733.75</v>
          </cell>
        </row>
        <row r="4919">
          <cell r="A4919">
            <v>98115</v>
          </cell>
          <cell r="B4919" t="str">
            <v>TAMPA CIRCULAR PARA ESGOTO E DRENAGEM, EM CONCRETO PRÉ-MOLDADO, DIÂMETRO INTERNO = 0,6 M. AF_12/2020</v>
          </cell>
          <cell r="C4919" t="str">
            <v>UN</v>
          </cell>
          <cell r="D4919">
            <v>129.47</v>
          </cell>
        </row>
        <row r="4920">
          <cell r="A4920">
            <v>89957</v>
          </cell>
          <cell r="B4920" t="str">
            <v>PONTO DE CONSUMO TERMINAL DE ÁGUA FRIA (SUBRAMAL) COM TUBULAÇÃO DE PVC, DN 25 MM, INSTALADO EM RAMAL DE ÁGUA, INCLUSOS RASGO E CHUMBAMENTO EM ALVENARIA. AF_12/2014</v>
          </cell>
          <cell r="C4920" t="str">
            <v>UN</v>
          </cell>
          <cell r="D4920">
            <v>140.43</v>
          </cell>
        </row>
        <row r="4921">
          <cell r="A4921">
            <v>89959</v>
          </cell>
          <cell r="B4921" t="str">
            <v>PONTO DE CONSUMO TERMINAL DE ÁGUA QUENTE (SUBRAMAL) COM TUBULAÇÃO DE CPVC, DN 22 MM, INSTALADO EM RAMAL DE ÁGUA, INCLUSOS RASGO E CHUMBAMENTO EM ALVENARIA. AF_12/2014</v>
          </cell>
          <cell r="C4921" t="str">
            <v>UN</v>
          </cell>
          <cell r="D4921">
            <v>223.49</v>
          </cell>
        </row>
        <row r="4922">
          <cell r="A4922">
            <v>89349</v>
          </cell>
          <cell r="B4922" t="str">
            <v>REGISTRO DE PRESSÃO BRUTO, LATÃO, ROSCÁVEL, 1/2" - FORNECIMENTO E INSTALAÇÃO. AF_08/2021</v>
          </cell>
          <cell r="C4922" t="str">
            <v>UN</v>
          </cell>
          <cell r="D4922">
            <v>20.02</v>
          </cell>
        </row>
        <row r="4923">
          <cell r="A4923">
            <v>89351</v>
          </cell>
          <cell r="B4923" t="str">
            <v>REGISTRO DE PRESSÃO BRUTO, LATÃO,  ROSCÁVEL, 3/4'' - FORNECIMENTO E INSTALAÇÃO. AF_08/2021</v>
          </cell>
          <cell r="C4923" t="str">
            <v>UN</v>
          </cell>
          <cell r="D4923">
            <v>25.01</v>
          </cell>
        </row>
        <row r="4924">
          <cell r="A4924">
            <v>89352</v>
          </cell>
          <cell r="B4924" t="str">
            <v>REGISTRO DE GAVETA BRUTO, LATÃO, ROSCÁVEL, 1/2" - FORNECIMENTO E INSTALAÇÃO. AF_08/2021</v>
          </cell>
          <cell r="C4924" t="str">
            <v>UN</v>
          </cell>
          <cell r="D4924">
            <v>26.9</v>
          </cell>
        </row>
        <row r="4925">
          <cell r="A4925">
            <v>89353</v>
          </cell>
          <cell r="B4925" t="str">
            <v>REGISTRO DE GAVETA BRUTO, LATÃO, ROSCÁVEL, 3/4" - FORNECIMENTO E INSTALAÇÃO. AF_08/2021</v>
          </cell>
          <cell r="C4925" t="str">
            <v>UN</v>
          </cell>
          <cell r="D4925">
            <v>29.94</v>
          </cell>
        </row>
        <row r="4926">
          <cell r="A4926">
            <v>89354</v>
          </cell>
          <cell r="B4926" t="str">
            <v>MISTURADOR MONOCOMANDO PARA CHUVEIRO, BASE BRUTA E ACABAMENTO CROMADO - FORNECIMENTO E INSTALAÇÃO. AF_08/2021</v>
          </cell>
          <cell r="C4926" t="str">
            <v>UN</v>
          </cell>
          <cell r="D4926">
            <v>398.19</v>
          </cell>
        </row>
        <row r="4927">
          <cell r="A4927">
            <v>89969</v>
          </cell>
          <cell r="B4927" t="str">
            <v>KIT DE REGISTRO DE PRESSÃO BRUTO DE LATÃO ½", INCLUSIVE CONEXÕES,  ROSCÁVEL, INSTALADO EM RAMAL DE ÁGUA FRIA - FORNECIMENTO E INSTALAÇÃO. AF_12/2014</v>
          </cell>
          <cell r="C4927" t="str">
            <v>UN</v>
          </cell>
          <cell r="D4927">
            <v>35.78</v>
          </cell>
        </row>
        <row r="4928">
          <cell r="A4928">
            <v>89970</v>
          </cell>
          <cell r="B4928" t="str">
            <v>KIT DE REGISTRO DE PRESSÃO BRUTO DE LATÃO ¾", INCLUSIVE CONEXÕES, ROSCÁVEL, INSTALADO EM RAMAL DE ÁGUA FRIA - FORNECIMENTO E INSTALAÇÃO. AF_12/2014</v>
          </cell>
          <cell r="C4928" t="str">
            <v>UN</v>
          </cell>
          <cell r="D4928">
            <v>39.6</v>
          </cell>
        </row>
        <row r="4929">
          <cell r="A4929">
            <v>89971</v>
          </cell>
          <cell r="B4929" t="str">
            <v>KIT DE REGISTRO DE GAVETA BRUTO DE LATÃO ½", INCLUSIVE CONEXÕES, ROSCÁVEL, INSTALADO EM RAMAL DE ÁGUA FRIA - FORNECIMENTO E INSTALAÇÃO. AF_12/2014</v>
          </cell>
          <cell r="C4929" t="str">
            <v>UN</v>
          </cell>
          <cell r="D4929">
            <v>38.299999999999997</v>
          </cell>
        </row>
        <row r="4930">
          <cell r="A4930">
            <v>89972</v>
          </cell>
          <cell r="B4930" t="str">
            <v>KIT DE REGISTRO DE GAVETA BRUTO DE LATÃO ¾", INCLUSIVE CONEXÕES, ROSCÁVEL, INSTALADO EM RAMAL DE ÁGUA FRIA - FORNECIMENTO E INSTALAÇÃO. AF_12/2014</v>
          </cell>
          <cell r="C4930" t="str">
            <v>UN</v>
          </cell>
          <cell r="D4930">
            <v>43.52</v>
          </cell>
        </row>
        <row r="4931">
          <cell r="A4931">
            <v>89973</v>
          </cell>
          <cell r="B4931" t="str">
            <v>KIT DE MISTURADOR BASE BRUTA DE LATÃO ¾" MONOCOMANDO PARA CHUVEIRO, INCLUSIVE CONEXÕES, INSTALADO EM RAMAL DE ÁGUA - FORNECIMENTO E INSTALAÇÃO. AF_12/2014</v>
          </cell>
          <cell r="C4931" t="str">
            <v>UN</v>
          </cell>
          <cell r="D4931">
            <v>593.32000000000005</v>
          </cell>
        </row>
        <row r="4932">
          <cell r="A4932">
            <v>89974</v>
          </cell>
          <cell r="B4932" t="str">
            <v>KIT DE TÊ MISTURADOR EM CPVC ¾" COM DUPLO COMANDO PARA CHUVEIRO, INCLUSIVE CONEXÕES, INSTALADO EM RAMAL DE ÁGUA - FORNECIMENTO E INSTALAÇÃO. AF_12/2014</v>
          </cell>
          <cell r="C4932" t="str">
            <v>UN</v>
          </cell>
          <cell r="D4932">
            <v>258.83999999999997</v>
          </cell>
        </row>
        <row r="4933">
          <cell r="A4933">
            <v>89984</v>
          </cell>
          <cell r="B4933" t="str">
            <v>REGISTRO DE PRESSÃO BRUTO, LATÃO, ROSCÁVEL, 1/2", COM ACABAMENTO E CANOPLA CROMADOS - FORNECIMENTO E INSTALAÇÃO. AF_08/2021</v>
          </cell>
          <cell r="C4933" t="str">
            <v>UN</v>
          </cell>
          <cell r="D4933">
            <v>63.69</v>
          </cell>
        </row>
        <row r="4934">
          <cell r="A4934">
            <v>89985</v>
          </cell>
          <cell r="B4934" t="str">
            <v>REGISTRO DE PRESSÃO BRUTO, LATÃO, ROSCÁVEL, 3/4", COM ACABAMENTO E CANOPLA CROMADOS - FORNECIMENTO E INSTALAÇÃO. AF_08/2021</v>
          </cell>
          <cell r="C4934" t="str">
            <v>UN</v>
          </cell>
          <cell r="D4934">
            <v>67.290000000000006</v>
          </cell>
        </row>
        <row r="4935">
          <cell r="A4935">
            <v>89986</v>
          </cell>
          <cell r="B4935" t="str">
            <v>REGISTRO DE GAVETA BRUTO, LATÃO, ROSCÁVEL, 1/2", COM ACABAMENTO E CANOPLA CROMADOS - FORNECIMENTO E INSTALAÇÃO. AF_08/2021</v>
          </cell>
          <cell r="C4935" t="str">
            <v>UN</v>
          </cell>
          <cell r="D4935">
            <v>62.12</v>
          </cell>
        </row>
        <row r="4936">
          <cell r="A4936">
            <v>89987</v>
          </cell>
          <cell r="B4936" t="str">
            <v>REGISTRO DE GAVETA BRUTO, LATÃO, ROSCÁVEL, 3/4", COM ACABAMENTO E CANOPLA CROMADOS - FORNECIMENTO E INSTALAÇÃO. AF_08/2021</v>
          </cell>
          <cell r="C4936" t="str">
            <v>UN</v>
          </cell>
          <cell r="D4936">
            <v>70.739999999999995</v>
          </cell>
        </row>
        <row r="4937">
          <cell r="A4937">
            <v>90371</v>
          </cell>
          <cell r="B4937" t="str">
            <v>REGISTRO DE ESFERA, PVC, ROSCÁVEL, COM VOLANTE, 3/4" - FORNECIMENTO E INSTALAÇÃO. AF_08/2021</v>
          </cell>
          <cell r="C4937" t="str">
            <v>UN</v>
          </cell>
          <cell r="D4937">
            <v>34.76</v>
          </cell>
        </row>
        <row r="4938">
          <cell r="A4938">
            <v>94489</v>
          </cell>
          <cell r="B4938" t="str">
            <v>REGISTRO DE ESFERA, PVC, SOLDÁVEL, COM VOLANTE, DN  25 MM - FORNECIMENTO E INSTALAÇÃO. AF_08/2021</v>
          </cell>
          <cell r="C4938" t="str">
            <v>UN</v>
          </cell>
          <cell r="D4938">
            <v>35.18</v>
          </cell>
        </row>
        <row r="4939">
          <cell r="A4939">
            <v>94490</v>
          </cell>
          <cell r="B4939" t="str">
            <v>REGISTRO DE ESFERA, PVC, SOLDÁVEL, COM VOLANTE, DN  32 MM - FORNECIMENTO E INSTALAÇÃO. AF_08/2021</v>
          </cell>
          <cell r="C4939" t="str">
            <v>UN</v>
          </cell>
          <cell r="D4939">
            <v>52.88</v>
          </cell>
        </row>
        <row r="4940">
          <cell r="A4940">
            <v>94491</v>
          </cell>
          <cell r="B4940" t="str">
            <v>REGISTRO DE ESFERA, PVC, SOLDÁVEL, COM VOLANTE, DN  40 MM - FORNECIMENTO E INSTALAÇÃO. AF_08/2021</v>
          </cell>
          <cell r="C4940" t="str">
            <v>UN</v>
          </cell>
          <cell r="D4940">
            <v>71.81</v>
          </cell>
        </row>
        <row r="4941">
          <cell r="A4941">
            <v>94492</v>
          </cell>
          <cell r="B4941" t="str">
            <v>REGISTRO DE ESFERA, PVC, SOLDÁVEL, COM VOLANTE, DN  50 MM - FORNECIMENTO E INSTALAÇÃO. AF_08/2021</v>
          </cell>
          <cell r="C4941" t="str">
            <v>UN</v>
          </cell>
          <cell r="D4941">
            <v>73.91</v>
          </cell>
        </row>
        <row r="4942">
          <cell r="A4942">
            <v>94493</v>
          </cell>
          <cell r="B4942" t="str">
            <v>REGISTRO DE ESFERA, PVC, SOLDÁVEL, COM VOLANTE, DN  60 MM - FORNECIMENTO E INSTALAÇÃO. AF_08/2021</v>
          </cell>
          <cell r="C4942" t="str">
            <v>UN</v>
          </cell>
          <cell r="D4942">
            <v>135.36000000000001</v>
          </cell>
        </row>
        <row r="4943">
          <cell r="A4943">
            <v>94495</v>
          </cell>
          <cell r="B4943" t="str">
            <v>REGISTRO DE GAVETA BRUTO, LATÃO, ROSCÁVEL, 1" - FORNECIMENTO E INSTALAÇÃO. AF_08/2021</v>
          </cell>
          <cell r="C4943" t="str">
            <v>UN</v>
          </cell>
          <cell r="D4943">
            <v>46.08</v>
          </cell>
        </row>
        <row r="4944">
          <cell r="A4944">
            <v>94496</v>
          </cell>
          <cell r="B4944" t="str">
            <v>REGISTRO DE GAVETA BRUTO, LATÃO, ROSCÁVEL, 1 1/4" - FORNECIMENTO E INSTALAÇÃO. AF_08/2021</v>
          </cell>
          <cell r="C4944" t="str">
            <v>UN</v>
          </cell>
          <cell r="D4944">
            <v>62.79</v>
          </cell>
        </row>
        <row r="4945">
          <cell r="A4945">
            <v>94497</v>
          </cell>
          <cell r="B4945" t="str">
            <v>REGISTRO DE GAVETA BRUTO, LATÃO, ROSCÁVEL, 1 1/2" - FORNECIMENTO E INSTALAÇÃO. AF_08/2021</v>
          </cell>
          <cell r="C4945" t="str">
            <v>UN</v>
          </cell>
          <cell r="D4945">
            <v>79.61</v>
          </cell>
        </row>
        <row r="4946">
          <cell r="A4946">
            <v>94498</v>
          </cell>
          <cell r="B4946" t="str">
            <v>REGISTRO DE GAVETA BRUTO, LATÃO, ROSCÁVEL, 2" - FORNECIMENTO E INSTALAÇÃO. AF_08/2021</v>
          </cell>
          <cell r="C4946" t="str">
            <v>UN</v>
          </cell>
          <cell r="D4946">
            <v>109.66</v>
          </cell>
        </row>
        <row r="4947">
          <cell r="A4947">
            <v>94499</v>
          </cell>
          <cell r="B4947" t="str">
            <v>REGISTRO DE GAVETA BRUTO, LATÃO, ROSCÁVEL, 2 1/2" - FORNECIMENTO E INSTALAÇÃO. AF_08/2021</v>
          </cell>
          <cell r="C4947" t="str">
            <v>UN</v>
          </cell>
          <cell r="D4947">
            <v>215.98</v>
          </cell>
        </row>
        <row r="4948">
          <cell r="A4948">
            <v>94500</v>
          </cell>
          <cell r="B4948" t="str">
            <v>REGISTRO DE GAVETA BRUTO, LATÃO, ROSCÁVEL, 3" - FORNECIMENTO E INSTALAÇÃO. AF_08/2021</v>
          </cell>
          <cell r="C4948" t="str">
            <v>UN</v>
          </cell>
          <cell r="D4948">
            <v>262.33</v>
          </cell>
        </row>
        <row r="4949">
          <cell r="A4949">
            <v>94501</v>
          </cell>
          <cell r="B4949" t="str">
            <v>REGISTRO DE GAVETA BRUTO, LATÃO, ROSCÁVEL, 4" - FORNECIMENTO E INSTALAÇÃO. AF_08/2021</v>
          </cell>
          <cell r="C4949" t="str">
            <v>UN</v>
          </cell>
          <cell r="D4949">
            <v>525.41999999999996</v>
          </cell>
        </row>
        <row r="4950">
          <cell r="A4950">
            <v>94792</v>
          </cell>
          <cell r="B4950" t="str">
            <v>REGISTRO DE GAVETA BRUTO, LATÃO, ROSCÁVEL, 1", COM ACABAMENTO E CANOPLA CROMADOS - FORNECIMENTO E INSTALAÇÃO. AF_08/2021</v>
          </cell>
          <cell r="C4950" t="str">
            <v>UN</v>
          </cell>
          <cell r="D4950">
            <v>86.1</v>
          </cell>
        </row>
        <row r="4951">
          <cell r="A4951">
            <v>94793</v>
          </cell>
          <cell r="B4951" t="str">
            <v>REGISTRO DE GAVETA BRUTO, LATÃO, ROSCÁVEL, 1 1/4", COM ACABAMENTO E CANOPLA CROMADOS - FORNECIMENTO E INSTALAÇÃO. AF_08/2021</v>
          </cell>
          <cell r="C4951" t="str">
            <v>UN</v>
          </cell>
          <cell r="D4951">
            <v>117.58</v>
          </cell>
        </row>
        <row r="4952">
          <cell r="A4952">
            <v>94794</v>
          </cell>
          <cell r="B4952" t="str">
            <v>REGISTRO DE GAVETA BRUTO, LATÃO, ROSCÁVEL, 1 1/2", COM ACABAMENTO E CANOPLA CROMADOS - FORNECIMENTO E INSTALAÇÃO. AF_08/2021</v>
          </cell>
          <cell r="C4952" t="str">
            <v>UN</v>
          </cell>
          <cell r="D4952">
            <v>125.08</v>
          </cell>
        </row>
        <row r="4953">
          <cell r="A4953">
            <v>94795</v>
          </cell>
          <cell r="B4953" t="str">
            <v>TORNEIRA DE BOIA PARA CAIXA D'ÁGUA, ROSCÁVEL, 1/2" - FORNECIMENTO E INSTALAÇÃO. AF_08/2021</v>
          </cell>
          <cell r="C4953" t="str">
            <v>UN</v>
          </cell>
          <cell r="D4953">
            <v>64.16</v>
          </cell>
        </row>
        <row r="4954">
          <cell r="A4954">
            <v>94796</v>
          </cell>
          <cell r="B4954" t="str">
            <v>TORNEIRA DE BOIA PARA CAIXA D'ÁGUA, ROSCÁVEL, 3/4" - FORNECIMENTO E INSTALAÇÃO. AF_08/2021</v>
          </cell>
          <cell r="C4954" t="str">
            <v>UN</v>
          </cell>
          <cell r="D4954">
            <v>71.84</v>
          </cell>
        </row>
        <row r="4955">
          <cell r="A4955">
            <v>94797</v>
          </cell>
          <cell r="B4955" t="str">
            <v>TORNEIRA DE BOIA PARA CAIXA D'ÁGUA, ROSCÁVEL, 1" - FORNECIMENTO E INSTALAÇÃO. AF_08/2021</v>
          </cell>
          <cell r="C4955" t="str">
            <v>UN</v>
          </cell>
          <cell r="D4955">
            <v>153.84</v>
          </cell>
        </row>
        <row r="4956">
          <cell r="A4956">
            <v>94798</v>
          </cell>
          <cell r="B4956" t="str">
            <v>TORNEIRA DE BOIA PARA CAIXA D'ÁGUA, ROSCÁVEL, 1 1/4" - FORNECIMENTO E INSTALAÇÃO. AF_08/2021</v>
          </cell>
          <cell r="C4956" t="str">
            <v>UN</v>
          </cell>
          <cell r="D4956">
            <v>258.02</v>
          </cell>
        </row>
        <row r="4957">
          <cell r="A4957">
            <v>94799</v>
          </cell>
          <cell r="B4957" t="str">
            <v>TORNEIRA DE BOIA PARA CAIXA D'ÁGUA, ROSCÁVEL, 1 1/2" - FORNECIMENTO E INSTALAÇÃO. AF_08/2021</v>
          </cell>
          <cell r="C4957" t="str">
            <v>UN</v>
          </cell>
          <cell r="D4957">
            <v>315.82</v>
          </cell>
        </row>
        <row r="4958">
          <cell r="A4958">
            <v>94800</v>
          </cell>
          <cell r="B4958" t="str">
            <v>TORNEIRA DE BOIA PARA CAIXA D'ÁGUA, ROSCÁVEL, 2" - FORNECIMENTO E INSTALAÇÃO. AF_08/2021</v>
          </cell>
          <cell r="C4958" t="str">
            <v>UN</v>
          </cell>
          <cell r="D4958">
            <v>405.36</v>
          </cell>
        </row>
        <row r="4959">
          <cell r="A4959">
            <v>95248</v>
          </cell>
          <cell r="B4959" t="str">
            <v>VÁLVULA DE ESFERA BRUTA, BRONZE, ROSCÁVEL, 1/2" - FORNECIMENTO E INSTALAÇÃO. AF_08/2021</v>
          </cell>
          <cell r="C4959" t="str">
            <v>UN</v>
          </cell>
          <cell r="D4959">
            <v>38.67</v>
          </cell>
        </row>
        <row r="4960">
          <cell r="A4960">
            <v>95249</v>
          </cell>
          <cell r="B4960" t="str">
            <v>VÁLVULA DE ESFERA BRUTA, BRONZE, ROSCÁVEL, 3/4'' - FORNECIMENTO E INSTALAÇÃO. AF_08/2021</v>
          </cell>
          <cell r="C4960" t="str">
            <v>UN</v>
          </cell>
          <cell r="D4960">
            <v>45.87</v>
          </cell>
        </row>
        <row r="4961">
          <cell r="A4961">
            <v>95250</v>
          </cell>
          <cell r="B4961" t="str">
            <v>VÁLVULA DE ESFERA BRUTA, BRONZE, ROSCÁVEL, 1'' - FORNECIMENTO E INSTALAÇÃO. AF_08/2021</v>
          </cell>
          <cell r="C4961" t="str">
            <v>UN</v>
          </cell>
          <cell r="D4961">
            <v>61.91</v>
          </cell>
        </row>
        <row r="4962">
          <cell r="A4962">
            <v>95251</v>
          </cell>
          <cell r="B4962" t="str">
            <v>VÁLVULA DE ESFERA BRUTA, BRONZE, ROSCÁVEL, 1 1/4'' - FORNECIMENTO E INSTALAÇÃO. AF_08/2021</v>
          </cell>
          <cell r="C4962" t="str">
            <v>UN</v>
          </cell>
          <cell r="D4962">
            <v>91.39</v>
          </cell>
        </row>
        <row r="4963">
          <cell r="A4963">
            <v>95252</v>
          </cell>
          <cell r="B4963" t="str">
            <v>VÁLVULA DE ESFERA BRUTA, BRONZE, ROSCÁVEL, 1 1/2'' - FORNECIMENTO E INSTALAÇÃO. AF_08/2021</v>
          </cell>
          <cell r="C4963" t="str">
            <v>UN</v>
          </cell>
          <cell r="D4963">
            <v>111</v>
          </cell>
        </row>
        <row r="4964">
          <cell r="A4964">
            <v>95253</v>
          </cell>
          <cell r="B4964" t="str">
            <v>VÁLVULA DE ESFERA BRUTA, BRONZE, ROSCÁVEL, 2'' - FORNECIMENTO E INSTALAÇÃO. AF_08/2021</v>
          </cell>
          <cell r="C4964" t="str">
            <v>UN</v>
          </cell>
          <cell r="D4964">
            <v>168.14</v>
          </cell>
        </row>
        <row r="4965">
          <cell r="A4965">
            <v>99619</v>
          </cell>
          <cell r="B4965" t="str">
            <v>VÁLVULA DE RETENÇÃO HORIZONTAL, DE BRONZE, ROSCÁVEL, 3/4" - FORNECIMENTO E INSTALAÇÃO. AF_08/2021</v>
          </cell>
          <cell r="C4965" t="str">
            <v>UN</v>
          </cell>
          <cell r="D4965">
            <v>98.91</v>
          </cell>
        </row>
        <row r="4966">
          <cell r="A4966">
            <v>99620</v>
          </cell>
          <cell r="B4966" t="str">
            <v>VÁLVULA DE RETENÇÃO HORIZONTAL, DE BRONZE, ROSCÁVEL, 1" - FORNECIMENTO E INSTALAÇÃO. AF_08/2021</v>
          </cell>
          <cell r="C4966" t="str">
            <v>UN</v>
          </cell>
          <cell r="D4966">
            <v>134.37</v>
          </cell>
        </row>
        <row r="4967">
          <cell r="A4967">
            <v>99621</v>
          </cell>
          <cell r="B4967" t="str">
            <v>VÁLVULA DE RETENÇÃO HORIZONTAL, DE BRONZE, ROSCÁVEL, 1 1/4" - FORNECIMENTO E INSTALAÇÃO. AF_08/2021</v>
          </cell>
          <cell r="C4967" t="str">
            <v>UN</v>
          </cell>
          <cell r="D4967">
            <v>200.23</v>
          </cell>
        </row>
        <row r="4968">
          <cell r="A4968">
            <v>99622</v>
          </cell>
          <cell r="B4968" t="str">
            <v>VÁLVULA DE RETENÇÃO HORIZONTAL, DE BRONZE, ROSCÁVEL, 1 1/2"  - FORNECIMENTO E INSTALAÇÃO. AF_08/2021</v>
          </cell>
          <cell r="C4968" t="str">
            <v>UN</v>
          </cell>
          <cell r="D4968">
            <v>225.45</v>
          </cell>
        </row>
        <row r="4969">
          <cell r="A4969">
            <v>99623</v>
          </cell>
          <cell r="B4969" t="str">
            <v>VÁLVULA DE RETENÇÃO HORIZONTAL, DE BRONZE, ROSCÁVEL, 2"  - FORNECIMENTO E INSTALAÇÃO. AF_08/2021</v>
          </cell>
          <cell r="C4969" t="str">
            <v>UN</v>
          </cell>
          <cell r="D4969">
            <v>314.52999999999997</v>
          </cell>
        </row>
        <row r="4970">
          <cell r="A4970">
            <v>99624</v>
          </cell>
          <cell r="B4970" t="str">
            <v>VÁLVULA DE RETENÇÃO HORIZONTAL, DE BRONZE, ROSCÁVEL, 2 1/2" - FORNECIMENTO E INSTALAÇÃO. AF_08/2021</v>
          </cell>
          <cell r="C4970" t="str">
            <v>UN</v>
          </cell>
          <cell r="D4970">
            <v>448.35</v>
          </cell>
        </row>
        <row r="4971">
          <cell r="A4971">
            <v>99625</v>
          </cell>
          <cell r="B4971" t="str">
            <v>VÁLVULA DE RETENÇÃO HORIZONTAL, DE BRONZE, ROSCÁVEL, 3" - FORNECIMENTO E INSTALAÇÃO. AF_08/2021</v>
          </cell>
          <cell r="C4971" t="str">
            <v>UN</v>
          </cell>
          <cell r="D4971">
            <v>616.57000000000005</v>
          </cell>
        </row>
        <row r="4972">
          <cell r="A4972">
            <v>99626</v>
          </cell>
          <cell r="B4972" t="str">
            <v>VÁLVULA DE RETENÇÃO HORIZONTAL, DE BRONZE, ROSCÁVEL, 4" - FORNECIMENTO E INSTALAÇÃO. AF_08/2021</v>
          </cell>
          <cell r="C4972" t="str">
            <v>UN</v>
          </cell>
          <cell r="D4972">
            <v>948.97</v>
          </cell>
        </row>
        <row r="4973">
          <cell r="A4973">
            <v>99627</v>
          </cell>
          <cell r="B4973" t="str">
            <v>VÁLVULA DE RETENÇÃO VERTICAL, DE BRONZE, ROSCÁVEL, 1/2" - FORNECIMENTO E INSTALAÇÃO. AF_08/2021</v>
          </cell>
          <cell r="C4973" t="str">
            <v>UN</v>
          </cell>
          <cell r="D4973">
            <v>59.69</v>
          </cell>
        </row>
        <row r="4974">
          <cell r="A4974">
            <v>99628</v>
          </cell>
          <cell r="B4974" t="str">
            <v>VÁLVULA DE RETENÇÃO VERTICAL, DE BRONZE, ROSCÁVEL, 3/4" - FORNECIMENTO E INSTALAÇÃO. AF_08/2021</v>
          </cell>
          <cell r="C4974" t="str">
            <v>UN</v>
          </cell>
          <cell r="D4974">
            <v>65.22</v>
          </cell>
        </row>
        <row r="4975">
          <cell r="A4975">
            <v>99629</v>
          </cell>
          <cell r="B4975" t="str">
            <v>VÁLVULA DE RETENÇÃO VERTICAL, DE BRONZE, ROSCÁVEL, 1" - FORNECIMENTO E INSTALAÇÃO. AF_08/2021</v>
          </cell>
          <cell r="C4975" t="str">
            <v>UN</v>
          </cell>
          <cell r="D4975">
            <v>72.540000000000006</v>
          </cell>
        </row>
        <row r="4976">
          <cell r="A4976">
            <v>99630</v>
          </cell>
          <cell r="B4976" t="str">
            <v>VÁLVULA DE RETENÇÃO VERTICAL, DE BRONZE, ROSCÁVEL, 1 1/4" - FORNECIMENTO E INSTALAÇÃO. AF_08/2021</v>
          </cell>
          <cell r="C4976" t="str">
            <v>UN</v>
          </cell>
          <cell r="D4976">
            <v>107.89</v>
          </cell>
        </row>
        <row r="4977">
          <cell r="A4977">
            <v>99631</v>
          </cell>
          <cell r="B4977" t="str">
            <v>VÁLVULA DE RETENÇÃO VERTICAL, DE BRONZE, ROSCÁVEL, 1 1/2" - FORNECIMENTO E INSTALAÇÃO. AF_08/2021</v>
          </cell>
          <cell r="C4977" t="str">
            <v>UN</v>
          </cell>
          <cell r="D4977">
            <v>125.65</v>
          </cell>
        </row>
        <row r="4978">
          <cell r="A4978">
            <v>99632</v>
          </cell>
          <cell r="B4978" t="str">
            <v>VÁLVULA DE RETENÇÃO VERTICAL, DE BRONZE, ROSCÁVEL, 2" - FORNECIMENTO E INSTALAÇÃO. AF_08/2021</v>
          </cell>
          <cell r="C4978" t="str">
            <v>UN</v>
          </cell>
          <cell r="D4978">
            <v>181.08</v>
          </cell>
        </row>
        <row r="4979">
          <cell r="A4979">
            <v>99633</v>
          </cell>
          <cell r="B4979" t="str">
            <v>VÁLVULA DE RETENÇÃO VERTICAL, DE BRONZE, ROSCÁVEL, 3" - FORNECIMENTO E INSTALAÇÃO. AF_08/2021</v>
          </cell>
          <cell r="C4979" t="str">
            <v>UN</v>
          </cell>
          <cell r="D4979">
            <v>388.25</v>
          </cell>
        </row>
        <row r="4980">
          <cell r="A4980">
            <v>99634</v>
          </cell>
          <cell r="B4980" t="str">
            <v>VÁLVULA DE RETENÇÃO VERTICAL, DE BRONZE, ROSCÁVEL, 4" - FORNECIMENTO E INSTALAÇÃO. AF_08/2021</v>
          </cell>
          <cell r="C4980" t="str">
            <v>UN</v>
          </cell>
          <cell r="D4980">
            <v>661.69</v>
          </cell>
        </row>
        <row r="4981">
          <cell r="A4981">
            <v>99635</v>
          </cell>
          <cell r="B4981" t="str">
            <v>VÁLVULA DE DESCARGA METÁLICA, BASE 1 1/2", ACABAMENTO METALICO CROMADO - FORNECIMENTO E INSTALAÇÃO. AF_08/2021</v>
          </cell>
          <cell r="C4981" t="str">
            <v>UN</v>
          </cell>
          <cell r="D4981">
            <v>336.7</v>
          </cell>
        </row>
        <row r="4982">
          <cell r="A4982">
            <v>103008</v>
          </cell>
          <cell r="B4982" t="str">
            <v>VÁLVULA DE RETENÇÃO HORIZONTAL, DE BRONZE, ROSCÁVEL, 1/2" - FORNECIMENTO E INSTALAÇÃO. AF_08/2021</v>
          </cell>
          <cell r="C4982" t="str">
            <v>UN</v>
          </cell>
          <cell r="D4982">
            <v>80.75</v>
          </cell>
        </row>
        <row r="4983">
          <cell r="A4983">
            <v>103009</v>
          </cell>
          <cell r="B4983" t="str">
            <v>VÁLVULA DE RETENÇÃO VERTICAL, DE BRONZE, ROSCÁVEL, 2 1/2" - FORNECIMENTO E INSTALAÇÃO. AF_08/2021</v>
          </cell>
          <cell r="C4983" t="str">
            <v>UN</v>
          </cell>
          <cell r="D4983">
            <v>286.05</v>
          </cell>
        </row>
        <row r="4984">
          <cell r="A4984">
            <v>103010</v>
          </cell>
          <cell r="B4984" t="str">
            <v>VÁLVULA DE RETENÇÃO, DE BRONZE, PÉ COM CRIVOS, ROSCÁVEL, 3/4" - FORNECIMENTO E INSTALAÇÃO. AF_08/2021</v>
          </cell>
          <cell r="C4984" t="str">
            <v>UN</v>
          </cell>
          <cell r="D4984">
            <v>61.24</v>
          </cell>
        </row>
        <row r="4985">
          <cell r="A4985">
            <v>103011</v>
          </cell>
          <cell r="B4985" t="str">
            <v>VÁLVULA DE RETENÇÃO, DE BRONZE, PÉ COM CRIVOS, ROSCÁVEL, 1" - FORNECIMENTO E INSTALAÇÃO. AF_08/2021</v>
          </cell>
          <cell r="C4985" t="str">
            <v>UN</v>
          </cell>
          <cell r="D4985">
            <v>68.33</v>
          </cell>
        </row>
        <row r="4986">
          <cell r="A4986">
            <v>103012</v>
          </cell>
          <cell r="B4986" t="str">
            <v>VÁLVULA DE RETENÇÃO, DE BRONZE, PÉ COM CRIVOS, ROSCÁVEL, 1 1/4" - FORNECIMENTO E INSTALAÇÃO. AF_08/2021</v>
          </cell>
          <cell r="C4986" t="str">
            <v>UN</v>
          </cell>
          <cell r="D4986">
            <v>107.7</v>
          </cell>
        </row>
        <row r="4987">
          <cell r="A4987">
            <v>103013</v>
          </cell>
          <cell r="B4987" t="str">
            <v>VÁLVULA DE RETENÇÃO, DE BRONZE, PÉ COM CRIVOS, ROSCÁVEL, 1 1/2" - FORNECIMENTO E INSTALAÇÃO. AF_08/2021</v>
          </cell>
          <cell r="C4987" t="str">
            <v>UN</v>
          </cell>
          <cell r="D4987">
            <v>116</v>
          </cell>
        </row>
        <row r="4988">
          <cell r="A4988">
            <v>103014</v>
          </cell>
          <cell r="B4988" t="str">
            <v>VÁLVULA DE RETENÇÃO, DE BRONZE, PÉ COM CRIVOS, ROSCÁVEL, 2" - FORNECIMENTO E INSTALAÇÃO. AF_08/2021</v>
          </cell>
          <cell r="C4988" t="str">
            <v>UN</v>
          </cell>
          <cell r="D4988">
            <v>174.37</v>
          </cell>
        </row>
        <row r="4989">
          <cell r="A4989">
            <v>103015</v>
          </cell>
          <cell r="B4989" t="str">
            <v>VÁLVULA DE RETENÇÃO, DE BRONZE, PÉ COM CRIVOS, ROSCÁVEL, 2 1/2" - FORNECIMENTO E INSTALAÇÃO. AF_08/2021</v>
          </cell>
          <cell r="C4989" t="str">
            <v>UN</v>
          </cell>
          <cell r="D4989">
            <v>308.13</v>
          </cell>
        </row>
        <row r="4990">
          <cell r="A4990">
            <v>103016</v>
          </cell>
          <cell r="B4990" t="str">
            <v>VÁLVULA DE RETENÇÃO, DE BRONZE, PÉ COM CRIVOS, ROSCÁVEL, 3" - FORNECIMENTO E INSTALAÇÃO. AF_08/2021</v>
          </cell>
          <cell r="C4990" t="str">
            <v>UN</v>
          </cell>
          <cell r="D4990">
            <v>421.17</v>
          </cell>
        </row>
        <row r="4991">
          <cell r="A4991">
            <v>103017</v>
          </cell>
          <cell r="B4991" t="str">
            <v>VÁLVULA DE RETENÇÃO, DE BRONZE, PÉ COM CRIVOS, ROSCÁVEL, 4" - FORNECIMENTO E INSTALAÇÃO. AF_08/2021</v>
          </cell>
          <cell r="C4991" t="str">
            <v>UN</v>
          </cell>
          <cell r="D4991">
            <v>734.85</v>
          </cell>
        </row>
        <row r="4992">
          <cell r="A4992">
            <v>103018</v>
          </cell>
          <cell r="B4992" t="str">
            <v>VÁLVULA DE DESCARGA METÁLICA, BASE 1 1/4", ACABAMENTO METALICO CROMADO - FORNECIMENTO E INSTALAÇÃO. AF_08/2021</v>
          </cell>
          <cell r="C4992" t="str">
            <v>UN</v>
          </cell>
          <cell r="D4992">
            <v>275.17</v>
          </cell>
        </row>
        <row r="4993">
          <cell r="A4993">
            <v>103019</v>
          </cell>
          <cell r="B4993" t="str">
            <v>REGISTRO OU VÁLVULA GLOBO ANGULAR EM LATÃO, PARA HIDRANTES EM INSTALAÇÃO PREDIAL DE INCÊNDIO, 45 GRAUS, 2 1/2" - FORNECIMENTO E INSTALAÇÃO. AF_08/2021</v>
          </cell>
          <cell r="C4993" t="str">
            <v>UN</v>
          </cell>
          <cell r="D4993">
            <v>261.77999999999997</v>
          </cell>
        </row>
        <row r="4994">
          <cell r="A4994">
            <v>103029</v>
          </cell>
          <cell r="B4994" t="str">
            <v>REGISTRO OU REGULADOR DE GÁS DE COZINHA - FORNECIMENTO E INSTALAÇÃO. AF_08/2021</v>
          </cell>
          <cell r="C4994" t="str">
            <v>UN</v>
          </cell>
          <cell r="D4994">
            <v>34.049999999999997</v>
          </cell>
        </row>
        <row r="4995">
          <cell r="A4995">
            <v>103036</v>
          </cell>
          <cell r="B4995" t="str">
            <v>REGISTRO DE ESFERA, PVC, ROSCÁVEL, COM VOLANTE, 1/2" - FORNECIMENTO E INSTALAÇÃO. AF_08/2021</v>
          </cell>
          <cell r="C4995" t="str">
            <v>UN</v>
          </cell>
          <cell r="D4995">
            <v>28.1</v>
          </cell>
        </row>
        <row r="4996">
          <cell r="A4996">
            <v>103037</v>
          </cell>
          <cell r="B4996" t="str">
            <v>REGISTRO DE ESFERA, PVC, ROSCÁVEL, COM VOLANTE, 1" - FORNECIMENTO E INSTALAÇÃO. AF_08/2021</v>
          </cell>
          <cell r="C4996" t="str">
            <v>UN</v>
          </cell>
          <cell r="D4996">
            <v>55.27</v>
          </cell>
        </row>
        <row r="4997">
          <cell r="A4997">
            <v>103038</v>
          </cell>
          <cell r="B4997" t="str">
            <v>REGISTRO DE ESFERA, PVC, ROSCÁVEL, COM VOLANTE, 1 1/4" - FORNECIMENTO E INSTALAÇÃO. AF_08/2021</v>
          </cell>
          <cell r="C4997" t="str">
            <v>UN</v>
          </cell>
          <cell r="D4997">
            <v>73.98</v>
          </cell>
        </row>
        <row r="4998">
          <cell r="A4998">
            <v>103039</v>
          </cell>
          <cell r="B4998" t="str">
            <v>REGISTRO DE ESFERA, PVC, ROSCÁVEL, COM VOLANTE, 1 1/2" - FORNECIMENTO E INSTALAÇÃO. AF_08/2021</v>
          </cell>
          <cell r="C4998" t="str">
            <v>UN</v>
          </cell>
          <cell r="D4998">
            <v>79.98</v>
          </cell>
        </row>
        <row r="4999">
          <cell r="A4999">
            <v>103040</v>
          </cell>
          <cell r="B4999" t="str">
            <v>REGISTRO DE ESFERA, PVC, ROSCÁVEL, COM VOLANTE, 2" - FORNECIMENTO E INSTALAÇÃO. AF_08/2021</v>
          </cell>
          <cell r="C4999" t="str">
            <v>UN</v>
          </cell>
          <cell r="D4999">
            <v>119.52</v>
          </cell>
        </row>
        <row r="5000">
          <cell r="A5000">
            <v>103041</v>
          </cell>
          <cell r="B5000" t="str">
            <v>REGISTRO DE ESFERA, PVC, ROSCÁVEL, COM BORBOLETA, 1/2" - FORNECIMENTO E INSTALAÇÃO. AF_08/2021</v>
          </cell>
          <cell r="C5000" t="str">
            <v>UN</v>
          </cell>
          <cell r="D5000">
            <v>23.27</v>
          </cell>
        </row>
        <row r="5001">
          <cell r="A5001">
            <v>103042</v>
          </cell>
          <cell r="B5001" t="str">
            <v>REGISTRO DE ESFERA, PVC, ROSCÁVEL, COM BORBOLETA, 3/4" - FORNECIMENTO E INSTALAÇÃO. AF_08/2021</v>
          </cell>
          <cell r="C5001" t="str">
            <v>UN</v>
          </cell>
          <cell r="D5001">
            <v>28.51</v>
          </cell>
        </row>
        <row r="5002">
          <cell r="A5002">
            <v>103043</v>
          </cell>
          <cell r="B5002" t="str">
            <v>REGISTRO DE ESFERA, PVC, ROSCÁVEL, COM CABEÇA QUADRADA, 1/2" - FORNECIMENTO E INSTALAÇÃO. AF_08/2021</v>
          </cell>
          <cell r="C5002" t="str">
            <v>UN</v>
          </cell>
          <cell r="D5002">
            <v>27.01</v>
          </cell>
        </row>
        <row r="5003">
          <cell r="A5003">
            <v>103044</v>
          </cell>
          <cell r="B5003" t="str">
            <v>REGISTRO DE ESFERA, PVC, ROSCÁVEL, COM CABEÇA QUADRADA, 3/4" - FORNECIMENTO E INSTALAÇÃO. AF_08/2021</v>
          </cell>
          <cell r="C5003" t="str">
            <v>UN</v>
          </cell>
          <cell r="D5003">
            <v>36.29</v>
          </cell>
        </row>
        <row r="5004">
          <cell r="A5004">
            <v>103045</v>
          </cell>
          <cell r="B5004" t="str">
            <v>REGISTRO DE PRESSÃO, PVC, ROSCÁVEL, VOLANTE SIMPLES, 1/2" - FORNECIMENTO E INSTALAÇÃO. AF_08/2021</v>
          </cell>
          <cell r="C5004" t="str">
            <v>UN</v>
          </cell>
          <cell r="D5004">
            <v>10.98</v>
          </cell>
        </row>
        <row r="5005">
          <cell r="A5005">
            <v>103046</v>
          </cell>
          <cell r="B5005" t="str">
            <v>REGISTRO DE PRESSÃO, PVC, ROSCÁVEL, VOLANTE SIMPLES, 3/4" - FORNECIMENTO E INSTALAÇÃO. AF_08/2021</v>
          </cell>
          <cell r="C5005" t="str">
            <v>UN</v>
          </cell>
          <cell r="D5005">
            <v>26.94</v>
          </cell>
        </row>
        <row r="5006">
          <cell r="A5006">
            <v>103047</v>
          </cell>
          <cell r="B5006" t="str">
            <v>REGISTRO DE ESFERA, PVC, SOLDÁVEL, COM VOLANTE, DN  20 MM - FORNECIMENTO E INSTALAÇÃO. AF_08/2021</v>
          </cell>
          <cell r="C5006" t="str">
            <v>UN</v>
          </cell>
          <cell r="D5006">
            <v>28.34</v>
          </cell>
        </row>
        <row r="5007">
          <cell r="A5007">
            <v>103048</v>
          </cell>
          <cell r="B5007" t="str">
            <v>REGISTRO DE PRESSÃO, PVC, SOLDÁVEL, VOLANTE SIMPLES, DN  20 MM - FORNECIMENTO E INSTALAÇÃO. AF_08/2021</v>
          </cell>
          <cell r="C5007" t="str">
            <v>UN</v>
          </cell>
          <cell r="D5007">
            <v>20.91</v>
          </cell>
        </row>
        <row r="5008">
          <cell r="A5008">
            <v>103049</v>
          </cell>
          <cell r="B5008" t="str">
            <v>REGISTRO DE PRESSÃO, PVC, SOLDÁVEL, VOLANTE SIMPLES, DN  25 MM - FORNECIMENTO E INSTALAÇÃO. AF_08/2021</v>
          </cell>
          <cell r="C5008" t="str">
            <v>UN</v>
          </cell>
          <cell r="D5008">
            <v>22.81</v>
          </cell>
        </row>
        <row r="5009">
          <cell r="A5009">
            <v>103050</v>
          </cell>
          <cell r="B5009" t="str">
            <v>SUBSTITUIÇÃO DE REGISTRO OU VÁLVULA, ROSCÁVEL, DN  20 MM. AF_08/2021</v>
          </cell>
          <cell r="C5009" t="str">
            <v>UN</v>
          </cell>
          <cell r="D5009">
            <v>23.93</v>
          </cell>
        </row>
        <row r="5010">
          <cell r="A5010">
            <v>103051</v>
          </cell>
          <cell r="B5010" t="str">
            <v>SUBSTITUIÇÃO DE REGISTRO OU VÁLVULA, ROSCÁVEL, DN  25 MM. AF_08/2021</v>
          </cell>
          <cell r="C5010" t="str">
            <v>UN</v>
          </cell>
          <cell r="D5010">
            <v>29.27</v>
          </cell>
        </row>
        <row r="5011">
          <cell r="A5011">
            <v>103052</v>
          </cell>
          <cell r="B5011" t="str">
            <v>SUBSTITUIÇÃO DE REGISTRO OU VÁLVULA, ROSCÁVEL, DN  32 MM. AF_08/2021</v>
          </cell>
          <cell r="C5011" t="str">
            <v>UN</v>
          </cell>
          <cell r="D5011">
            <v>40.39</v>
          </cell>
        </row>
        <row r="5012">
          <cell r="A5012">
            <v>95634</v>
          </cell>
          <cell r="B5012" t="str">
            <v>KIT CAVALETE PARA MEDIÇÃO DE ÁGUA - ENTRADA PRINCIPAL, EM PVC SOLDÁVEL DN 20 (½")   FORNECIMENTO E INSTALAÇÃO (EXCLUSIVE HIDRÔMETRO). AF_11/2016</v>
          </cell>
          <cell r="C5012" t="str">
            <v>UN</v>
          </cell>
          <cell r="D5012">
            <v>180.53</v>
          </cell>
        </row>
        <row r="5013">
          <cell r="A5013">
            <v>95635</v>
          </cell>
          <cell r="B5013" t="str">
            <v>KIT CAVALETE PARA MEDIÇÃO DE ÁGUA - ENTRADA PRINCIPAL, EM PVC SOLDÁVEL DN 25 (¾")   FORNECIMENTO E INSTALAÇÃO (EXCLUSIVE HIDRÔMETRO). AF_11/2016</v>
          </cell>
          <cell r="C5013" t="str">
            <v>UN</v>
          </cell>
          <cell r="D5013">
            <v>193.27</v>
          </cell>
        </row>
        <row r="5014">
          <cell r="A5014">
            <v>95636</v>
          </cell>
          <cell r="B5014" t="str">
            <v>KIT CAVALETE PARA MEDIÇÃO DE ÁGUA - ENTRADA PRINCIPAL, EM AÇO GALVANIZADO DN 25 (1 )   FORNECIMENTO E INSTALAÇÃO (EXCLUSIVE HIDRÔMETRO). AF_11/2016</v>
          </cell>
          <cell r="C5014" t="str">
            <v>UN</v>
          </cell>
          <cell r="D5014">
            <v>336.96</v>
          </cell>
        </row>
        <row r="5015">
          <cell r="A5015">
            <v>95637</v>
          </cell>
          <cell r="B5015" t="str">
            <v>KIT CAVALETE PARA MEDIÇÃO DE ÁGUA - ENTRADA PRINCIPAL, EM AÇO GALVANIZADO DN 32 (1 ¼)  FORNECIMENTO E INSTALAÇÃO (EXCLUSIVE HIDRÔMETRO). AF_11/2016</v>
          </cell>
          <cell r="C5015" t="str">
            <v>UN</v>
          </cell>
          <cell r="D5015">
            <v>522.16</v>
          </cell>
        </row>
        <row r="5016">
          <cell r="A5016">
            <v>95638</v>
          </cell>
          <cell r="B5016" t="str">
            <v>KIT CAVALETE PARA MEDIÇÃO DE ÁGUA - ENTRADA PRINCIPAL, EM AÇO GALVANIZADO DN 40 (1 ½)  FORNECIMENTO E INSTALAÇÃO (EXCLUSIVE HIDRÔMETRO). AF_11/2016</v>
          </cell>
          <cell r="C5016" t="str">
            <v>UN</v>
          </cell>
          <cell r="D5016">
            <v>632.82000000000005</v>
          </cell>
        </row>
        <row r="5017">
          <cell r="A5017">
            <v>95639</v>
          </cell>
          <cell r="B5017" t="str">
            <v>KIT CAVALETE PARA MEDIÇÃO DE ÁGUA - ENTRADA PRINCIPAL, EM AÇO GALVANIZADO DN 50 (2)  FORNECIMENTO E INSTALAÇÃO (EXCLUSIVE HIDRÔMETRO). AF_11/2016</v>
          </cell>
          <cell r="C5017" t="str">
            <v>UN</v>
          </cell>
          <cell r="D5017">
            <v>809.05</v>
          </cell>
        </row>
        <row r="5018">
          <cell r="A5018">
            <v>95641</v>
          </cell>
          <cell r="B5018" t="str">
            <v>KIT CAVALETE PARA MEDIÇÃO DE ÁGUA - ENTRADA INDIVIDUALIZADA, EM PVC DN 25 (¾), PARA 2 MEDIDORES  FORNECIMENTO E INSTALAÇÃO (EXCLUSIVE HIDRÔMETRO). AF_11/2016</v>
          </cell>
          <cell r="C5018" t="str">
            <v>UN</v>
          </cell>
          <cell r="D5018">
            <v>294.43</v>
          </cell>
        </row>
        <row r="5019">
          <cell r="A5019">
            <v>95642</v>
          </cell>
          <cell r="B5019" t="str">
            <v>KIT CAVALETE PARA MEDIÇÃO DE ÁGUA - ENTRADA INDIVIDUALIZADA, EM PVC DN 25 (¾), PARA 3 MEDIDORES  FORNECIMENTO E INSTALAÇÃO (EXCLUSIVE HIDRÔMETRO). AF_11/2016</v>
          </cell>
          <cell r="C5019" t="str">
            <v>UN</v>
          </cell>
          <cell r="D5019">
            <v>434.61</v>
          </cell>
        </row>
        <row r="5020">
          <cell r="A5020">
            <v>95643</v>
          </cell>
          <cell r="B5020" t="str">
            <v>KIT CAVALETE PARA MEDIÇÃO DE ÁGUA - ENTRADA INDIVIDUALIZADA, EM PVC DN 25 (¾), PARA 4 MEDIDORES  FORNECIMENTO E INSTALAÇÃO (EXCLUSIVE HIDRÔMETRO). AF_11/2016</v>
          </cell>
          <cell r="C5020" t="str">
            <v>UN</v>
          </cell>
          <cell r="D5020">
            <v>568.01</v>
          </cell>
        </row>
        <row r="5021">
          <cell r="A5021">
            <v>95644</v>
          </cell>
          <cell r="B5021" t="str">
            <v>KIT CAVALETE PARA MEDIÇÃO DE ÁGUA - ENTRADA INDIVIDUALIZADA, EM PVC DN 32 (1), PARA 1 MEDIDOR  FORNECIMENTO E INSTALAÇÃO (EXCLUSIVE HIDRÔMETRO). AF_11/2016</v>
          </cell>
          <cell r="C5021" t="str">
            <v>UN</v>
          </cell>
          <cell r="D5021">
            <v>217.27</v>
          </cell>
        </row>
        <row r="5022">
          <cell r="A5022">
            <v>95645</v>
          </cell>
          <cell r="B5022" t="str">
            <v>KIT CAVALETE PARA MEDIÇÃO DE ÁGUA - ENTRADA INDIVIDUALIZADA, EM PVC DN 32 (1), PARA 2 MEDIDORES  FORNECIMENTO E INSTALAÇÃO (EXCLUSIVE HIDRÔMETRO). AF_11/2016</v>
          </cell>
          <cell r="C5022" t="str">
            <v>UN</v>
          </cell>
          <cell r="D5022">
            <v>395.44</v>
          </cell>
        </row>
        <row r="5023">
          <cell r="A5023">
            <v>95646</v>
          </cell>
          <cell r="B5023" t="str">
            <v>KIT CAVALETE PARA MEDIÇÃO DE ÁGUA - ENTRADA INDIVIDUALIZADA, EM PVC DN 32 (1), PARA 3 MEDIDORES  FORNECIMENTO E INSTALAÇÃO (EXCLUSIVE HIDRÔMETRO). AF_11/2016</v>
          </cell>
          <cell r="C5023" t="str">
            <v>UN</v>
          </cell>
          <cell r="D5023">
            <v>589.1</v>
          </cell>
        </row>
        <row r="5024">
          <cell r="A5024">
            <v>95647</v>
          </cell>
          <cell r="B5024" t="str">
            <v>KIT CAVALETE PARA MEDIÇÃO DE ÁGUA - ENTRADA INDIVIDUALIZADA, EM PVC DN 32 (1), PARA 4 MEDIDORES  FORNECIMENTO E INSTALAÇÃO (EXCLUSIVE HIDRÔMETRO). AF_11/2016</v>
          </cell>
          <cell r="C5024" t="str">
            <v>UN</v>
          </cell>
          <cell r="D5024">
            <v>771.57</v>
          </cell>
        </row>
        <row r="5025">
          <cell r="A5025">
            <v>95673</v>
          </cell>
          <cell r="B5025" t="str">
            <v>HIDRÔMETRO DN 20 (½), 1,5 M³/H  FORNECIMENTO E INSTALAÇÃO. AF_11/2016</v>
          </cell>
          <cell r="C5025" t="str">
            <v>UN</v>
          </cell>
          <cell r="D5025">
            <v>116.61</v>
          </cell>
        </row>
        <row r="5026">
          <cell r="A5026">
            <v>95674</v>
          </cell>
          <cell r="B5026" t="str">
            <v>HIDRÔMETRO DN 20 (½), 3,0 M³/H  FORNECIMENTO E INSTALAÇÃO. AF_11/2016</v>
          </cell>
          <cell r="C5026" t="str">
            <v>UN</v>
          </cell>
          <cell r="D5026">
            <v>123.66</v>
          </cell>
        </row>
        <row r="5027">
          <cell r="A5027">
            <v>95675</v>
          </cell>
          <cell r="B5027" t="str">
            <v>HIDRÔMETRO DN 25 (¾ ), 5,0 M³/H FORNECIMENTO E INSTALAÇÃO. AF_11/2016</v>
          </cell>
          <cell r="C5027" t="str">
            <v>UN</v>
          </cell>
          <cell r="D5027">
            <v>150.91</v>
          </cell>
        </row>
        <row r="5028">
          <cell r="A5028">
            <v>95676</v>
          </cell>
          <cell r="B5028" t="str">
            <v>CAIXA EM CONCRETO PRÉ-MOLDADO PARA ABRIGO DE HIDRÔMETRO COM DN 20 (½)  FORNECIMENTO E INSTALAÇÃO. AF_11/2016</v>
          </cell>
          <cell r="C5028" t="str">
            <v>UN</v>
          </cell>
          <cell r="D5028">
            <v>109.7</v>
          </cell>
        </row>
        <row r="5029">
          <cell r="A5029">
            <v>97741</v>
          </cell>
          <cell r="B5029" t="str">
            <v>KIT CAVALETE PARA MEDIÇÃO DE ÁGUA - ENTRADA INDIVIDUALIZADA, EM PVC DN 25 (¾), PARA 1 MEDIDOR  FORNECIMENTO E INSTALAÇÃO (EXCLUSIVE HIDRÔMETRO). AF_11/2016</v>
          </cell>
          <cell r="C5029" t="str">
            <v>UN</v>
          </cell>
          <cell r="D5029">
            <v>166.18</v>
          </cell>
        </row>
        <row r="5030">
          <cell r="A5030">
            <v>90436</v>
          </cell>
          <cell r="B5030" t="str">
            <v>FURO EM ALVENARIA PARA DIÂMETROS MENORES OU IGUAIS A 40 MM. AF_05/2015</v>
          </cell>
          <cell r="C5030" t="str">
            <v>UN</v>
          </cell>
          <cell r="D5030">
            <v>13.99</v>
          </cell>
        </row>
        <row r="5031">
          <cell r="A5031">
            <v>90437</v>
          </cell>
          <cell r="B5031" t="str">
            <v>FURO EM ALVENARIA PARA DIÂMETROS MAIORES QUE 40 MM E MENORES OU IGUAIS A 75 MM. AF_05/2015</v>
          </cell>
          <cell r="C5031" t="str">
            <v>UN</v>
          </cell>
          <cell r="D5031">
            <v>34</v>
          </cell>
        </row>
        <row r="5032">
          <cell r="A5032">
            <v>90438</v>
          </cell>
          <cell r="B5032" t="str">
            <v>FURO EM ALVENARIA PARA DIÂMETROS MAIORES QUE 75 MM. AF_05/2015</v>
          </cell>
          <cell r="C5032" t="str">
            <v>UN</v>
          </cell>
          <cell r="D5032">
            <v>48.73</v>
          </cell>
        </row>
        <row r="5033">
          <cell r="A5033">
            <v>90439</v>
          </cell>
          <cell r="B5033" t="str">
            <v>FURO EM CONCRETO PARA DIÂMETROS MENORES OU IGUAIS A 40 MM. AF_05/2015</v>
          </cell>
          <cell r="C5033" t="str">
            <v>UN</v>
          </cell>
          <cell r="D5033">
            <v>60.37</v>
          </cell>
        </row>
        <row r="5034">
          <cell r="A5034">
            <v>90440</v>
          </cell>
          <cell r="B5034" t="str">
            <v>FURO EM CONCRETO PARA DIÂMETROS MAIORES QUE 40 MM E MENORES OU IGUAIS A 75 MM. AF_05/2015</v>
          </cell>
          <cell r="C5034" t="str">
            <v>UN</v>
          </cell>
          <cell r="D5034">
            <v>96.71</v>
          </cell>
        </row>
        <row r="5035">
          <cell r="A5035">
            <v>90441</v>
          </cell>
          <cell r="B5035" t="str">
            <v>FURO EM CONCRETO PARA DIÂMETROS MAIORES QUE 75 MM. AF_05/2015</v>
          </cell>
          <cell r="C5035" t="str">
            <v>UN</v>
          </cell>
          <cell r="D5035">
            <v>123.53</v>
          </cell>
        </row>
        <row r="5036">
          <cell r="A5036">
            <v>90443</v>
          </cell>
          <cell r="B5036" t="str">
            <v>RASGO EM ALVENARIA PARA RAMAIS/ DISTRIBUIÇÃO COM DIAMETROS MENORES OU IGUAIS A 40 MM. AF_05/2015</v>
          </cell>
          <cell r="C5036" t="str">
            <v>M</v>
          </cell>
          <cell r="D5036">
            <v>12.71</v>
          </cell>
        </row>
        <row r="5037">
          <cell r="A5037">
            <v>90444</v>
          </cell>
          <cell r="B5037" t="str">
            <v>RASGO EM CONTRAPISO PARA RAMAIS/ DISTRIBUIÇÃO COM DIÂMETROS MENORES OU IGUAIS A 40 MM. AF_05/2015</v>
          </cell>
          <cell r="C5037" t="str">
            <v>M</v>
          </cell>
          <cell r="D5037">
            <v>25.91</v>
          </cell>
        </row>
        <row r="5038">
          <cell r="A5038">
            <v>90445</v>
          </cell>
          <cell r="B5038" t="str">
            <v>RASGO EM CONTRAPISO PARA RAMAIS/ DISTRIBUIÇÃO COM DIÂMETROS MAIORES QUE 40 MM E MENORES OU IGUAIS A 75 MM. AF_05/2015</v>
          </cell>
          <cell r="C5038" t="str">
            <v>M</v>
          </cell>
          <cell r="D5038">
            <v>27.65</v>
          </cell>
        </row>
        <row r="5039">
          <cell r="A5039">
            <v>90446</v>
          </cell>
          <cell r="B5039" t="str">
            <v>RASGO EM CONTRAPISO PARA RAMAIS/ DISTRIBUIÇÃO COM DIÂMETROS MAIORES QUE 75 MM. AF_05/2015</v>
          </cell>
          <cell r="C5039" t="str">
            <v>M</v>
          </cell>
          <cell r="D5039">
            <v>30.05</v>
          </cell>
        </row>
        <row r="5040">
          <cell r="A5040">
            <v>90447</v>
          </cell>
          <cell r="B5040" t="str">
            <v>RASGO EM ALVENARIA PARA ELETRODUTOS COM DIAMETROS MENORES OU IGUAIS A 40 MM. AF_05/2015</v>
          </cell>
          <cell r="C5040" t="str">
            <v>M</v>
          </cell>
          <cell r="D5040">
            <v>6.12</v>
          </cell>
        </row>
        <row r="5041">
          <cell r="A5041">
            <v>90451</v>
          </cell>
          <cell r="B5041" t="str">
            <v>PASSANTE TIPO PEÇA EM POLIESTIRENO PARA ABERTURA PARA PASSAGEM DE 1 TUBO, FIXADO EM LAJE. AF_05/2015</v>
          </cell>
          <cell r="C5041" t="str">
            <v>UN</v>
          </cell>
          <cell r="D5041">
            <v>4.3099999999999996</v>
          </cell>
        </row>
        <row r="5042">
          <cell r="A5042">
            <v>90452</v>
          </cell>
          <cell r="B5042" t="str">
            <v>PASSANTE TIPO PEÇA EM POLIESTIRENO PARA ABERTURA PARA PASSAGEM DE MAIS DE 1 TUBO, FIXADO EM LAJE. AF_05/2015</v>
          </cell>
          <cell r="C5042" t="str">
            <v>UN</v>
          </cell>
          <cell r="D5042">
            <v>18.309999999999999</v>
          </cell>
        </row>
        <row r="5043">
          <cell r="A5043">
            <v>90453</v>
          </cell>
          <cell r="B5043" t="str">
            <v>PASSANTE TIPO TUBO DE DIÂMETRO MENOR OU IGUAL A 40 MM, FIXADO EM LAJE. AF_05/2015</v>
          </cell>
          <cell r="C5043" t="str">
            <v>UN</v>
          </cell>
          <cell r="D5043">
            <v>2.98</v>
          </cell>
        </row>
        <row r="5044">
          <cell r="A5044">
            <v>90454</v>
          </cell>
          <cell r="B5044" t="str">
            <v>PASSANTE TIPO TUBO DE DIÂMETRO MAIORES QUE 40 MM E MENORES OU IGUAIS A 75 MM, FIXADO EM LAJE. AF_05/2015</v>
          </cell>
          <cell r="C5044" t="str">
            <v>UN</v>
          </cell>
          <cell r="D5044">
            <v>5.51</v>
          </cell>
        </row>
        <row r="5045">
          <cell r="A5045">
            <v>90455</v>
          </cell>
          <cell r="B5045" t="str">
            <v>PASSANTE TIPO TUBO DE DIÂMETRO MAIOR QUE 75 MM, FIXADO EM LAJE. AF_05/2015</v>
          </cell>
          <cell r="C5045" t="str">
            <v>UN</v>
          </cell>
          <cell r="D5045">
            <v>7.14</v>
          </cell>
        </row>
        <row r="5046">
          <cell r="A5046">
            <v>90456</v>
          </cell>
          <cell r="B5046" t="str">
            <v>QUEBRA EM ALVENARIA PARA INSTALAÇÃO DE CAIXA DE TOMADA (4X4 OU 4X2). AF_05/2015</v>
          </cell>
          <cell r="C5046" t="str">
            <v>UN</v>
          </cell>
          <cell r="D5046">
            <v>4.08</v>
          </cell>
        </row>
        <row r="5047">
          <cell r="A5047">
            <v>90457</v>
          </cell>
          <cell r="B5047" t="str">
            <v>QUEBRA EM ALVENARIA PARA INSTALAÇÃO DE QUADRO DISTRIBUIÇÃO PEQUENO (19X25 CM). AF_05/2015</v>
          </cell>
          <cell r="C5047" t="str">
            <v>UN</v>
          </cell>
          <cell r="D5047">
            <v>9.31</v>
          </cell>
        </row>
        <row r="5048">
          <cell r="A5048">
            <v>90458</v>
          </cell>
          <cell r="B5048" t="str">
            <v>QUEBRA EM ALVENARIA PARA INSTALAÇÃO DE QUADRO DISTRIBUIÇÃO GRANDE (76X40 CM). AF_05/2015</v>
          </cell>
          <cell r="C5048" t="str">
            <v>UN</v>
          </cell>
          <cell r="D5048">
            <v>26.42</v>
          </cell>
        </row>
        <row r="5049">
          <cell r="A5049">
            <v>90459</v>
          </cell>
          <cell r="B5049" t="str">
            <v>QUEBRA EM ALVENARIA PARA INSTALAÇÃO DE ABRIGO PARA MANGUEIRAS (90X60 CM). AF_05/2015</v>
          </cell>
          <cell r="C5049" t="str">
            <v>UN</v>
          </cell>
          <cell r="D5049">
            <v>37.270000000000003</v>
          </cell>
        </row>
        <row r="5050">
          <cell r="A5050">
            <v>90460</v>
          </cell>
          <cell r="B5050" t="str">
            <v>SUPORTE PARA ATÉ 3 TUBOS HORIZONTAIS, ESPAÇADO A CADA 1 M, EM PERFILADO DE SEÇÃO 38X76 MM, POR METRO DE TUBULAÇÃO FIXADA. AF_05/2015</v>
          </cell>
          <cell r="C5050" t="str">
            <v>M</v>
          </cell>
          <cell r="D5050">
            <v>9.77</v>
          </cell>
        </row>
        <row r="5051">
          <cell r="A5051">
            <v>90461</v>
          </cell>
          <cell r="B5051" t="str">
            <v>SUPORTE PARA MAIS DE 3 TUBOS HORIZONTAIS, ESPAÇADO A CADA 1 M, EM PERFILADO DE SEÇÃO 38X76 MM, POR METRO DE TUBULAÇÃO FIXADA. AF_05/2015</v>
          </cell>
          <cell r="C5051" t="str">
            <v>M</v>
          </cell>
          <cell r="D5051">
            <v>6.44</v>
          </cell>
        </row>
        <row r="5052">
          <cell r="A5052">
            <v>90462</v>
          </cell>
          <cell r="B5052" t="str">
            <v>SUPORTE PARA ATÉ 3 TUBOS VERTICAIS, ESPAÇADO A CADA 3 M, EM PERFILADO DE SEÇÃO 38X38 MM, POR METRO DE TUBULAÇÃO FIXADA. AF_05/2015</v>
          </cell>
          <cell r="C5052" t="str">
            <v>M</v>
          </cell>
          <cell r="D5052">
            <v>1.34</v>
          </cell>
        </row>
        <row r="5053">
          <cell r="A5053">
            <v>90463</v>
          </cell>
          <cell r="B5053" t="str">
            <v>SUPORTE PARA MAIS DE 3 TUBOS VERTICAIS, ESPAÇADO A CADA 3 M, EM PERFILADO DE SEÇÃO 38X38 MM, POR METRO DE TUBULAÇÃO FIXADA. AF_05/2015</v>
          </cell>
          <cell r="C5053" t="str">
            <v>M</v>
          </cell>
          <cell r="D5053">
            <v>1.17</v>
          </cell>
        </row>
        <row r="5054">
          <cell r="A5054">
            <v>90466</v>
          </cell>
          <cell r="B5054" t="str">
            <v>CHUMBAMENTO LINEAR EM ALVENARIA PARA RAMAIS/DISTRIBUIÇÃO COM DIÂMETROS MENORES OU IGUAIS A 40 MM. AF_05/2015</v>
          </cell>
          <cell r="C5054" t="str">
            <v>M</v>
          </cell>
          <cell r="D5054">
            <v>12.51</v>
          </cell>
        </row>
        <row r="5055">
          <cell r="A5055">
            <v>90467</v>
          </cell>
          <cell r="B5055" t="str">
            <v>CHUMBAMENTO LINEAR EM ALVENARIA PARA RAMAIS/DISTRIBUIÇÃO COM DIÂMETROS MAIORES QUE 40 MM E MENORES OU IGUAIS A 75 MM. AF_05/2015</v>
          </cell>
          <cell r="C5055" t="str">
            <v>M</v>
          </cell>
          <cell r="D5055">
            <v>19.760000000000002</v>
          </cell>
        </row>
        <row r="5056">
          <cell r="A5056">
            <v>90468</v>
          </cell>
          <cell r="B5056" t="str">
            <v>CHUMBAMENTO LINEAR EM CONTRAPISO PARA RAMAIS/DISTRIBUIÇÃO COM DIÂMETROS MENORES OU IGUAIS A 40 MM. AF_05/2015</v>
          </cell>
          <cell r="C5056" t="str">
            <v>M</v>
          </cell>
          <cell r="D5056">
            <v>5.38</v>
          </cell>
        </row>
        <row r="5057">
          <cell r="A5057">
            <v>90469</v>
          </cell>
          <cell r="B5057" t="str">
            <v>CHUMBAMENTO LINEAR EM CONTRAPISO PARA RAMAIS/DISTRIBUIÇÃO COM DIÂMETROS MAIORES QUE 40 MM E MENORES OU IGUAIS A 75 MM. AF_05/2015</v>
          </cell>
          <cell r="C5057" t="str">
            <v>M</v>
          </cell>
          <cell r="D5057">
            <v>8.6</v>
          </cell>
        </row>
        <row r="5058">
          <cell r="A5058">
            <v>90470</v>
          </cell>
          <cell r="B5058" t="str">
            <v>CHUMBAMENTO LINEAR EM CONTRAPISO PARA RAMAIS/DISTRIBUIÇÃO COM DIÂMETROS MAIORES QUE 75 MM. AF_05/2015</v>
          </cell>
          <cell r="C5058" t="str">
            <v>M</v>
          </cell>
          <cell r="D5058">
            <v>11.75</v>
          </cell>
        </row>
        <row r="5059">
          <cell r="A5059">
            <v>91166</v>
          </cell>
          <cell r="B5059" t="str">
            <v>FIXAÇÃO DE TUBOS HORIZONTAIS DE PEX DIAMETROS IGUAIS OU INFERIORES A 40 MM COM ABRAÇADEIRA PLÁSTICA 390 MM, FIXADA EM LAJE. AF_05/2015</v>
          </cell>
          <cell r="C5059" t="str">
            <v>M</v>
          </cell>
          <cell r="D5059">
            <v>3.75</v>
          </cell>
        </row>
        <row r="5060">
          <cell r="A5060">
            <v>91167</v>
          </cell>
          <cell r="B5060" t="str">
            <v>FIXAÇÃO DE TUBOS HORIZONTAIS DE PPR DIÂMETROS MENORES OU IGUAIS A 40 MM COM ABRAÇADEIRA METÁLICA RÍGIDA TIPO D 1/2", FIXADA EM PERFILADO EM LAJE. AF_05/2015</v>
          </cell>
          <cell r="C5060" t="str">
            <v>M</v>
          </cell>
          <cell r="D5060">
            <v>10.39</v>
          </cell>
        </row>
        <row r="5061">
          <cell r="A5061">
            <v>91168</v>
          </cell>
          <cell r="B5061" t="str">
            <v>FIXAÇÃO DE TUBOS HORIZONTAIS DE PPR DIÂMETROS MAIORES QUE 40 MM E MENORES OU IGUAIS A 75 MM COM ABRAÇADEIRA METÁLICA RÍGIDA TIPO D 1 1/2", FIXADA EM PERFILADO EM LAJE. AF_05/2015</v>
          </cell>
          <cell r="C5061" t="str">
            <v>M</v>
          </cell>
          <cell r="D5061">
            <v>7.83</v>
          </cell>
        </row>
        <row r="5062">
          <cell r="A5062">
            <v>91169</v>
          </cell>
          <cell r="B5062" t="str">
            <v>FIXAÇÃO DE TUBOS HORIZONTAIS DE PPR DIÂMETROS MAIORES QUE 75 MM COM ABRAÇADEIRA METÁLICA RÍGIDA TIPO D 3", FIXADA EM PERFILADO EM LAJE. AF_05/2015</v>
          </cell>
          <cell r="C5062" t="str">
            <v>M</v>
          </cell>
          <cell r="D5062">
            <v>9.3000000000000007</v>
          </cell>
        </row>
        <row r="5063">
          <cell r="A5063">
            <v>91170</v>
          </cell>
          <cell r="B5063" t="str">
            <v>FIXAÇÃO DE TUBOS HORIZONTAIS DE PVC, CPVC OU COBRE DIÂMETROS MENORES OU IGUAIS A 40 MM OU ELETROCALHAS ATÉ 150MM DE LARGURA, COM ABRAÇADEIRA METÁLICA RÍGIDA TIPO D 1/2, FIXADA EM PERFILADO EM LAJE. AF_05/2015</v>
          </cell>
          <cell r="C5063" t="str">
            <v>M</v>
          </cell>
          <cell r="D5063">
            <v>2.67</v>
          </cell>
        </row>
        <row r="5064">
          <cell r="A5064">
            <v>91171</v>
          </cell>
          <cell r="B5064" t="str">
            <v>FIXAÇÃO DE TUBOS HORIZONTAIS DE PVC, CPVC OU COBRE DIÂMETROS MAIORES QUE 40 MM E MENORES OU IGUAIS A 75 MM COM ABRAÇADEIRA METÁLICA RÍGIDA TIPO D 1 1/2", FIXADA EM PERFILADO EM LAJE. AF_05/2015</v>
          </cell>
          <cell r="C5064" t="str">
            <v>M</v>
          </cell>
          <cell r="D5064">
            <v>3.33</v>
          </cell>
        </row>
        <row r="5065">
          <cell r="A5065">
            <v>91172</v>
          </cell>
          <cell r="B5065" t="str">
            <v>FIXAÇÃO DE TUBOS HORIZONTAIS DE PVC, CPVC OU COBRE DIÂMETROS MAIORES QUE 75 MM COM ABRAÇADEIRA METÁLICA RÍGIDA TIPO D 3", FIXADA EM PERFILADO EM LAJE. AF_05/2015</v>
          </cell>
          <cell r="C5065" t="str">
            <v>M</v>
          </cell>
          <cell r="D5065">
            <v>4.9000000000000004</v>
          </cell>
        </row>
        <row r="5066">
          <cell r="A5066">
            <v>91173</v>
          </cell>
          <cell r="B5066" t="str">
            <v>FIXAÇÃO DE TUBOS VERTICAIS DE PPR DIÂMETROS MENORES OU IGUAIS A 40 MM COM ABRAÇADEIRA METÁLICA RÍGIDA TIPO D 1/2", FIXADA EM PERFILADO EM ALVENARIA. AF_05/2015</v>
          </cell>
          <cell r="C5066" t="str">
            <v>M</v>
          </cell>
          <cell r="D5066">
            <v>1.35</v>
          </cell>
        </row>
        <row r="5067">
          <cell r="A5067">
            <v>91174</v>
          </cell>
          <cell r="B5067" t="str">
            <v>FIXAÇÃO DE TUBOS VERTICAIS DE PPR DIÂMETROS MAIORES QUE 40 MM E MENORES OU IGUAIS A 75 MM COM ABRAÇADEIRA METÁLICA RÍGIDA TIPO D 1 1/2", FIXADA EM PERFILADO EM ALVENARIA. AF_05/2015</v>
          </cell>
          <cell r="C5067" t="str">
            <v>M</v>
          </cell>
          <cell r="D5067">
            <v>2.64</v>
          </cell>
        </row>
        <row r="5068">
          <cell r="A5068">
            <v>91175</v>
          </cell>
          <cell r="B5068" t="str">
            <v>FIXAÇÃO DE TUBOS VERTICAIS DE PPR DIÂMETROS MAIORES QUE 75 MM COM ABRAÇADEIRA METÁLICA RÍGIDA TIPO D 3", FIXADA EM PERFILADO EM ALVENARIA. AF_05/2015</v>
          </cell>
          <cell r="C5068" t="str">
            <v>M</v>
          </cell>
          <cell r="D5068">
            <v>4.3099999999999996</v>
          </cell>
        </row>
        <row r="5069">
          <cell r="A5069">
            <v>91176</v>
          </cell>
          <cell r="B5069" t="str">
            <v>FIXAÇÃO DE TUBOS HORIZONTAIS DE PPR DIÂMETROS MENORES OU IGUAIS A 40 MM COM ABRAÇADEIRA METÁLICA RÍGIDA TIPO  D  1/2" , FIXADA DIRETAMENTE NA LAJE. AF_05/2015</v>
          </cell>
          <cell r="C5069" t="str">
            <v>M</v>
          </cell>
          <cell r="D5069">
            <v>24.69</v>
          </cell>
        </row>
        <row r="5070">
          <cell r="A5070">
            <v>91177</v>
          </cell>
          <cell r="B5070" t="str">
            <v>FIXAÇÃO DE TUBOS HORIZONTAIS DE PPR DIÂMETROS MAIORES QUE 40 MM E MENORES OU IGUAIS A 75 MM COM ABRAÇADEIRA METÁLICA RÍGIDA TIPO  D  1 1/2" , FIXADA DIRETAMENTE NA LAJE. AF_05/2015</v>
          </cell>
          <cell r="C5070" t="str">
            <v>M</v>
          </cell>
          <cell r="D5070">
            <v>12.17</v>
          </cell>
        </row>
        <row r="5071">
          <cell r="A5071">
            <v>91178</v>
          </cell>
          <cell r="B5071" t="str">
            <v>FIXAÇÃO DE TUBOS HORIZONTAIS DE PPR DIÂMETROS MAIORES QUE 75 MM COM ABRAÇADEIRA METÁLICA RÍGIDA TIPO  D  3" , FIXADA DIRETAMENTE NA LAJE. AF_05/2015</v>
          </cell>
          <cell r="C5071" t="str">
            <v>M</v>
          </cell>
          <cell r="D5071">
            <v>13.32</v>
          </cell>
        </row>
        <row r="5072">
          <cell r="A5072">
            <v>91179</v>
          </cell>
          <cell r="B5072" t="str">
            <v>FIXAÇÃO DE TUBOS HORIZONTAIS DE PVC, CPVC OU COBRE DIÂMETROS MENORES OU IGUAIS A 40 MM COM ABRAÇADEIRA METÁLICA RÍGIDA TIPO  D  1/2" , FIXADA DIRETAMENTE NA LAJE. AF_05/2015</v>
          </cell>
          <cell r="C5072" t="str">
            <v>M</v>
          </cell>
          <cell r="D5072">
            <v>6.33</v>
          </cell>
        </row>
        <row r="5073">
          <cell r="A5073">
            <v>91180</v>
          </cell>
          <cell r="B5073" t="str">
            <v>FIXAÇÃO DE TUBOS HORIZONTAIS DE PVC, CPVC OU COBRE DIÂMETROS MAIORES QUE 40 MM E MENORES OU IGUAIS A 75 MM COM ABRAÇADEIRA METÁLICA RÍGIDA TIPO D 1 1/2, FIXADA DIRETAMENTE NA LAJE. AF_05/2015</v>
          </cell>
          <cell r="C5073" t="str">
            <v>M</v>
          </cell>
          <cell r="D5073">
            <v>5.66</v>
          </cell>
        </row>
        <row r="5074">
          <cell r="A5074">
            <v>91181</v>
          </cell>
          <cell r="B5074" t="str">
            <v>FIXAÇÃO DE TUBOS HORIZONTAIS DE PVC, CPVC OU COBRE DIÂMETROS MAIORES QUE 75 MM COM ABRAÇADEIRA METÁLICA RÍGIDA TIPO  D  3" , FIXADA DIRETAMENTE NA LAJE. AF_05/2015</v>
          </cell>
          <cell r="C5074" t="str">
            <v>M</v>
          </cell>
          <cell r="D5074">
            <v>6.5</v>
          </cell>
        </row>
        <row r="5075">
          <cell r="A5075">
            <v>91182</v>
          </cell>
          <cell r="B5075" t="str">
            <v>FIXAÇÃO DE TUBOS HORIZONTAIS DE PPR DIÂMETROS MENORES OU IGUAIS A 40 MM COM ABRAÇADEIRA METÁLICA FLEXÍVEL 18 MM, FIXADA DIRETAMENTE NA LAJE. AF_05/2015</v>
          </cell>
          <cell r="C5075" t="str">
            <v>M</v>
          </cell>
          <cell r="D5075">
            <v>26.84</v>
          </cell>
        </row>
        <row r="5076">
          <cell r="A5076">
            <v>91183</v>
          </cell>
          <cell r="B5076" t="str">
            <v>FIXAÇÃO DE TUBOS HORIZONTAIS DE PPR DIÂMETROS MAIORES QUE 40 MM E MENORES OU IGUAIS A 75 MM COM ABRAÇADEIRA METÁLICA FLEXÍVEL 18 MM, FIXADA DIRETAMENTE NA LAJE. AF_05/2015</v>
          </cell>
          <cell r="C5076" t="str">
            <v>M</v>
          </cell>
          <cell r="D5076">
            <v>13.21</v>
          </cell>
        </row>
        <row r="5077">
          <cell r="A5077">
            <v>91184</v>
          </cell>
          <cell r="B5077" t="str">
            <v>FIXAÇÃO DE TUBOS HORIZONTAIS DE PPR DIÂMETROS MAIORES QUE 75 MM COM ABRAÇADEIRA METÁLICA FLEXÍVEL 18 MM, FIXADA DIRETAMENTE NA LAJE. AF_05/2015</v>
          </cell>
          <cell r="C5077" t="str">
            <v>M</v>
          </cell>
          <cell r="D5077">
            <v>12.33</v>
          </cell>
        </row>
        <row r="5078">
          <cell r="A5078">
            <v>91185</v>
          </cell>
          <cell r="B5078" t="str">
            <v>FIXAÇÃO DE TUBOS HORIZONTAIS DE PVC, CPVC OU COBRE DIÂMETROS MENORES OU IGUAIS A 40 MM COM ABRAÇADEIRA METÁLICA FLEXÍVEL 18 MM, FIXADA DIRETAMENTE NA LAJE. AF_05/2015</v>
          </cell>
          <cell r="C5078" t="str">
            <v>M</v>
          </cell>
          <cell r="D5078">
            <v>6.89</v>
          </cell>
        </row>
        <row r="5079">
          <cell r="A5079">
            <v>91186</v>
          </cell>
          <cell r="B5079" t="str">
            <v>FIXAÇÃO DE TUBOS HORIZONTAIS DE PVC, CPVC OU COBRE DIÂMETROS MAIORES QUE 40 MM E MENORES OU IGUAIS A 75 MM COM ABRAÇADEIRA METÁLICA FLEXÍVEL 18 MM, FIXADA DIRETAMENTE NA LAJE. AF_05/2015</v>
          </cell>
          <cell r="C5079" t="str">
            <v>M</v>
          </cell>
          <cell r="D5079">
            <v>5.64</v>
          </cell>
        </row>
        <row r="5080">
          <cell r="A5080">
            <v>91187</v>
          </cell>
          <cell r="B5080" t="str">
            <v>FIXAÇÃO DE TUBOS HORIZONTAIS DE PVC, CPVC OU COBRE DIÂMETROS MAIORES QUE 75 MM COM ABRAÇADEIRA METÁLICA FLEXÍVEL 18 MM, FIXADA DIRETAMENTE NA LAJE. AF_05/2015</v>
          </cell>
          <cell r="C5080" t="str">
            <v>M</v>
          </cell>
          <cell r="D5080">
            <v>6.51</v>
          </cell>
        </row>
        <row r="5081">
          <cell r="A5081">
            <v>91188</v>
          </cell>
          <cell r="B5081" t="str">
            <v>CHUMBAMENTO PONTUAL DE ABERTURA EM LAJE COM PASSAGEM DE 1 TUBO DE DIAMETRO EQUIVALENTE IGUAL À  50 MM. AF_05/2015</v>
          </cell>
          <cell r="C5081" t="str">
            <v>UN</v>
          </cell>
          <cell r="D5081">
            <v>6.92</v>
          </cell>
        </row>
        <row r="5082">
          <cell r="A5082">
            <v>91189</v>
          </cell>
          <cell r="B5082" t="str">
            <v>CHUMBAMENTO PONTUAL DE ABERTURA EM LAJE COM PASSAGEM DE MAIS DE 1 TUBO DE  DIAMETRO EQUIVALENTE IGUAL À  50 MM. AF_05/2015</v>
          </cell>
          <cell r="C5082" t="str">
            <v>UN</v>
          </cell>
          <cell r="D5082">
            <v>47.95</v>
          </cell>
        </row>
        <row r="5083">
          <cell r="A5083">
            <v>91190</v>
          </cell>
          <cell r="B5083" t="str">
            <v>CHUMBAMENTO PONTUAL EM PASSAGEM DE TUBO COM DIÂMETRO MENOR OU IGUAL A 40 MM. AF_05/2015</v>
          </cell>
          <cell r="C5083" t="str">
            <v>UN</v>
          </cell>
          <cell r="D5083">
            <v>4.8499999999999996</v>
          </cell>
        </row>
        <row r="5084">
          <cell r="A5084">
            <v>91191</v>
          </cell>
          <cell r="B5084" t="str">
            <v>CHUMBAMENTO PONTUAL EM PASSAGEM DE TUBO COM DIÂMETROS ENTRE 40 MM E 75 MM. AF_05/2015</v>
          </cell>
          <cell r="C5084" t="str">
            <v>UN</v>
          </cell>
          <cell r="D5084">
            <v>5.15</v>
          </cell>
        </row>
        <row r="5085">
          <cell r="A5085">
            <v>91192</v>
          </cell>
          <cell r="B5085" t="str">
            <v>CHUMBAMENTO PONTUAL EM PASSAGEM DE TUBO COM DIÂMETRO MAIOR QUE 75 MM. AF_05/2015</v>
          </cell>
          <cell r="C5085" t="str">
            <v>UN</v>
          </cell>
          <cell r="D5085">
            <v>5.72</v>
          </cell>
        </row>
        <row r="5086">
          <cell r="A5086">
            <v>91222</v>
          </cell>
          <cell r="B5086" t="str">
            <v>RASGO EM ALVENARIA PARA RAMAIS/ DISTRIBUIÇÃO COM DIÂMETROS MAIORES QUE 40 MM E MENORES OU IGUAIS A 75 MM. AF_05/2015</v>
          </cell>
          <cell r="C5086" t="str">
            <v>M</v>
          </cell>
          <cell r="D5086">
            <v>13.69</v>
          </cell>
        </row>
        <row r="5087">
          <cell r="A5087">
            <v>94480</v>
          </cell>
          <cell r="B5087" t="str">
            <v>CONJUNTO HIDRÁULICO PARA INSTALAÇÃO DE BOMBA EM AÇO ROSCÁVEL, DN SUCÇÃO 65 (2½) E DN RECALQUE 50 (2), PARA EDIFICAÇÃO ENTRE 12 E 18 PAVIMENTOS  FORNECIMENTO E INSTALAÇÃO. AF_06/2016</v>
          </cell>
          <cell r="C5087" t="str">
            <v>UN</v>
          </cell>
          <cell r="D5087">
            <v>2464.1799999999998</v>
          </cell>
        </row>
        <row r="5088">
          <cell r="A5088">
            <v>94481</v>
          </cell>
          <cell r="B5088" t="str">
            <v>CONJUNTO HIDRÁULICO PARA INSTALAÇÃO DE BOMBA EM AÇO ROSCÁVEL, DN SUCÇÃO 50 (2) E DN RECALQUE 40 (1 1/2), PARA EDIFICAÇÃO ENTRE 8 E 12 PAVIMENTOS  FORNECIMENTO E INSTALAÇÃO. AF_06/2016</v>
          </cell>
          <cell r="C5088" t="str">
            <v>UN</v>
          </cell>
          <cell r="D5088">
            <v>1746.21</v>
          </cell>
        </row>
        <row r="5089">
          <cell r="A5089">
            <v>94482</v>
          </cell>
          <cell r="B5089" t="str">
            <v>CONJUNTO HIDRÁULICO PARA INSTALAÇÃO DE BOMBA EM AÇO ROSCÁVEL, DN SUCÇÃO 40 (1 1/2) E DN RECALQUE 32 (1 1/4), PARA EDIFICAÇÃO ENTRE 4 E 8 PAVIMENTOS  FORNECIMENTO E INSTALAÇÃO. AF_06/2016</v>
          </cell>
          <cell r="C5089" t="str">
            <v>UN</v>
          </cell>
          <cell r="D5089">
            <v>1383.84</v>
          </cell>
        </row>
        <row r="5090">
          <cell r="A5090">
            <v>94483</v>
          </cell>
          <cell r="B5090" t="str">
            <v>CONJUNTO HIDRÁULICO PARA INSTALAÇÃO DE BOMBA EM AÇO ROSCÁVEL, DN SUCÇÃO 32 (1 1/4) E DN RECALQUE 25 (1), PARA EDIFICAÇÃO ATÉ 4 PAVIMENTOS  FORNECIMENTO E INSTALAÇÃO. AF_06/2016</v>
          </cell>
          <cell r="C5090" t="str">
            <v>UN</v>
          </cell>
          <cell r="D5090">
            <v>1168.47</v>
          </cell>
        </row>
        <row r="5091">
          <cell r="A5091">
            <v>95541</v>
          </cell>
          <cell r="B5091" t="str">
            <v>FIXAÇÃO UTILIZANDO PARAFUSO E BUCHA DE NYLON, SOMENTE MÃO DE OBRA. AF_10/2016</v>
          </cell>
          <cell r="C5091" t="str">
            <v>UN</v>
          </cell>
          <cell r="D5091">
            <v>4.53</v>
          </cell>
        </row>
        <row r="5092">
          <cell r="A5092">
            <v>96559</v>
          </cell>
          <cell r="B5092" t="str">
            <v>SUPORTE PARA DUTO EM CHAPA GALVANIZADA BITOLA 26, ESPAÇADO A CADA 1 M, EM PERFILADO DE SEÇÃO 38X76 MM, POR ÁREA DE DUTO FIXADO. AF_07/2017</v>
          </cell>
          <cell r="C5092" t="str">
            <v>M2</v>
          </cell>
          <cell r="D5092">
            <v>27.14</v>
          </cell>
        </row>
        <row r="5093">
          <cell r="A5093">
            <v>96560</v>
          </cell>
          <cell r="B5093" t="str">
            <v>SUPORTE PARA DUTO EM CHAPA GALVANIZADA BITOLA 24, ESPAÇADO A CADA 1 M, EM PERFILADO DE SEÇÃO 38X76 MM, POR ÁREA DE DUTO FIXADO. AF_07/2017</v>
          </cell>
          <cell r="C5093" t="str">
            <v>M2</v>
          </cell>
          <cell r="D5093">
            <v>18.690000000000001</v>
          </cell>
        </row>
        <row r="5094">
          <cell r="A5094">
            <v>96561</v>
          </cell>
          <cell r="B5094" t="str">
            <v>SUPORTE PARA DUTO EM CHAPA GALVANIZADA BITOLA 22, ESPAÇADO A CADA 1 M, EM PERFILADO DE SEÇÃO 38X76 MM, POR ÁREA DE DUTO FIXADO. AF_07/2017</v>
          </cell>
          <cell r="C5094" t="str">
            <v>M2</v>
          </cell>
          <cell r="D5094">
            <v>13.8</v>
          </cell>
        </row>
        <row r="5095">
          <cell r="A5095">
            <v>96562</v>
          </cell>
          <cell r="B5095" t="str">
            <v>SUPORTE PARA ELETROCALHA LISA OU PERFURADA EM AÇO GALVANIZADO, LARGURA 200 OU 400 MM E ALTURA 50 MM, ESPAÇADO A CADA 1,5 M, EM PERFILADO DE SEÇÃO 38X76 MM, POR METRO DE ELETRECOLHA FIXADA. AF_07/2017</v>
          </cell>
          <cell r="C5095" t="str">
            <v>M</v>
          </cell>
          <cell r="D5095">
            <v>17.309999999999999</v>
          </cell>
        </row>
        <row r="5096">
          <cell r="A5096">
            <v>96563</v>
          </cell>
          <cell r="B5096" t="str">
            <v>SUPORTE PARA ELETROCALHA LISA OU PERFURADA EM AÇO GALVANIZADO, LARGURA 500 OU 800 MM E ALTURA 50 MM, ESPAÇADO A CADA 1,5 M, EM PERFILADO DE SEÇÃO 38X76 MM, POR METRO DE ELETROCALHA FIXADA. AF_07/2017</v>
          </cell>
          <cell r="C5096" t="str">
            <v>M</v>
          </cell>
          <cell r="D5096">
            <v>21.95</v>
          </cell>
        </row>
        <row r="5097">
          <cell r="A5097">
            <v>101802</v>
          </cell>
          <cell r="B5097" t="str">
            <v>CAIXA ENTERRADA RETENTORA DE AREIA RETANGULAR, EM ALVENARIA COM BLOCOS DE CONCRETO, DIMENSÕES INTERNAS: 1,00 X 1,00 X 1,20 M, EXCLUINDO TAMPÃO. AF_12/2020</v>
          </cell>
          <cell r="C5097" t="str">
            <v>UN</v>
          </cell>
          <cell r="D5097">
            <v>1378.81</v>
          </cell>
        </row>
        <row r="5098">
          <cell r="A5098">
            <v>101803</v>
          </cell>
          <cell r="B5098" t="str">
            <v>CAIXA ENTERRADA SEPARADORA DE ÓLEO RETANGULAR, EM ALVENARIA COM BLOCOS DE CONCRETO, DIMENSÕES INTERNAS: 0,6 X 0,6 X 1,00 M, EXCLUINDO TAMPÃO. AF_12/2020</v>
          </cell>
          <cell r="C5098" t="str">
            <v>UN</v>
          </cell>
          <cell r="D5098">
            <v>861.26</v>
          </cell>
        </row>
        <row r="5099">
          <cell r="A5099">
            <v>101804</v>
          </cell>
          <cell r="B5099" t="str">
            <v>CAIXA ENTERRADA SEPARADORA DE ÓLEO RETANGULAR, EM ALVENARIA COM BLOCOS DE CONCRETO, DIMENSÕES INTERNAS: 0,8 X 0,8 X 1,00 M, EXCLUINDO TAMPÃO. AF_12/2020</v>
          </cell>
          <cell r="C5099" t="str">
            <v>UN</v>
          </cell>
          <cell r="D5099">
            <v>1078.5899999999999</v>
          </cell>
        </row>
        <row r="5100">
          <cell r="A5100">
            <v>101805</v>
          </cell>
          <cell r="B5100" t="str">
            <v>CAIXA ENTERRADA SEPARADORA DE ÓLEO RETANGULAR, EM ALVENARIA COM BLOCOS DE CONCRETO, DIMENSÕES INTERNAS: 1,00 X 1,00 X 1,00 M, EXCLUINDO TAMPÃO. AF_12/2020</v>
          </cell>
          <cell r="C5100" t="str">
            <v>UN</v>
          </cell>
          <cell r="D5100">
            <v>1376.85</v>
          </cell>
        </row>
        <row r="5101">
          <cell r="A5101">
            <v>102111</v>
          </cell>
          <cell r="B5101" t="str">
            <v>BOMBA CENTRÍFUGA, MONOFÁSICA, 0,5 CV OU 0,49 HP, HM 6 A 20 M, Q 1,2 A 8,3 M3/H - FORNECIMENTO E INSTALAÇÃO. AF_12/2020</v>
          </cell>
          <cell r="C5101" t="str">
            <v>UN</v>
          </cell>
          <cell r="D5101">
            <v>1040.48</v>
          </cell>
        </row>
        <row r="5102">
          <cell r="A5102">
            <v>102112</v>
          </cell>
          <cell r="B5102" t="str">
            <v>BOMBA CENTRÍFUGA, MONOFÁSICA, 0,5 CV OU 0,49 HP, HM 6 A 20 M, Q 1,2 A 8,3 M3/H (NÃO INCLUI O FORNECIMENTO DA BOMBA). AF_12/2020</v>
          </cell>
          <cell r="C5102" t="str">
            <v>UN</v>
          </cell>
          <cell r="D5102">
            <v>125.63</v>
          </cell>
        </row>
        <row r="5103">
          <cell r="A5103">
            <v>102113</v>
          </cell>
          <cell r="B5103" t="str">
            <v>BOMBA CENTRÍFUGA, TRIFÁSICA, 1 CV OU 0,99 HP, HM 14 A 40 M, Q 0,6 A 8,4 M3/H - FORNECIMENTO E INSTALAÇÃO. AF_12/2020</v>
          </cell>
          <cell r="C5103" t="str">
            <v>UN</v>
          </cell>
          <cell r="D5103">
            <v>1671.01</v>
          </cell>
        </row>
        <row r="5104">
          <cell r="A5104">
            <v>102114</v>
          </cell>
          <cell r="B5104" t="str">
            <v>BOMBA CENTRÍFUGA, TRIFÁSICA, 1 CV OU 0,99 HP, HM 14 A 40 M, Q 0,6 A 8,4 M3/H (NÃO INCLUI O FORNECIMENTO DA BOMBA). AF_12/2020</v>
          </cell>
          <cell r="C5104" t="str">
            <v>UN</v>
          </cell>
          <cell r="D5104">
            <v>128.87</v>
          </cell>
        </row>
        <row r="5105">
          <cell r="A5105">
            <v>102115</v>
          </cell>
          <cell r="B5105" t="str">
            <v>BOMBA CENTRÍFUGA, TRIFÁSICA, 1,5 CV OU 1,48 HP, HM 10 A 70 M, Q 1,8 A 5,3 M3/H - FORNECIMENTO E INSTALAÇÃO. AF_12/2020</v>
          </cell>
          <cell r="C5105" t="str">
            <v>UN</v>
          </cell>
          <cell r="D5105">
            <v>2925.08</v>
          </cell>
        </row>
        <row r="5106">
          <cell r="A5106">
            <v>102116</v>
          </cell>
          <cell r="B5106" t="str">
            <v>BOMBA CENTRÍFUGA, TRIFÁSICA, 1,5 CV OU 1,48 HP, HM 10 A 24 M, Q 6,1 A 21,9 M3/H - FORNECIMENTO E INSTALAÇÃO. AF_12/2020</v>
          </cell>
          <cell r="C5106" t="str">
            <v>UN</v>
          </cell>
          <cell r="D5106">
            <v>1785.98</v>
          </cell>
        </row>
        <row r="5107">
          <cell r="A5107">
            <v>102117</v>
          </cell>
          <cell r="B5107" t="str">
            <v>BOMBA CENTRÍFUGA, TRIFÁSICA, 1,5 CV OU 1,48 HP (NÃO INCLUI O FORNECIMENTO DA BOMBA). AF_12/2020</v>
          </cell>
          <cell r="C5107" t="str">
            <v>UN</v>
          </cell>
          <cell r="D5107">
            <v>132.81</v>
          </cell>
        </row>
        <row r="5108">
          <cell r="A5108">
            <v>102118</v>
          </cell>
          <cell r="B5108" t="str">
            <v>BOMBA CENTRÍFUGA, TRIFÁSICA, 3 CV OU 2,96 HP, HM 34 A 40 M, Q 8,6 A 14,8 M3/H - FORNECIMENTO E INSTALAÇÃO. AF_12/2020</v>
          </cell>
          <cell r="C5108" t="str">
            <v>UN</v>
          </cell>
          <cell r="D5108">
            <v>2442.88</v>
          </cell>
        </row>
        <row r="5109">
          <cell r="A5109">
            <v>102119</v>
          </cell>
          <cell r="B5109" t="str">
            <v>BOMBA CENTRÍFUGA, TRIFÁSICA, 3 CV OU 2,96 HP, HM 34 A 40 M, Q 8,6 A 14,8 M3/H (NÃO INCLUI O FORNECIMENTO DA BOMBA). AF_12/2020</v>
          </cell>
          <cell r="C5109" t="str">
            <v>UN</v>
          </cell>
          <cell r="D5109">
            <v>136.19</v>
          </cell>
        </row>
        <row r="5110">
          <cell r="A5110">
            <v>102121</v>
          </cell>
          <cell r="B5110" t="str">
            <v>MOTO BOMBA HORIZONTAL ATÉ 10 CV, HM 75 A 80 M, Q 25,4 A 48 (NÃO INCLUI O FORNECIMENTO DA BOMBA). AF_12/2020</v>
          </cell>
          <cell r="C5110" t="str">
            <v>UN</v>
          </cell>
          <cell r="D5110">
            <v>171.61</v>
          </cell>
        </row>
        <row r="5111">
          <cell r="A5111">
            <v>102122</v>
          </cell>
          <cell r="B5111" t="str">
            <v>BOMBA CENTRÍFUGA, TRIFÁSICA, 10 CV OU 9,86 HP, HM 85 A 140 M, Q 4,2 A 14,9 M3/H - FORNECIMENTO E INSTALAÇÃO. AF_12/2020</v>
          </cell>
          <cell r="C5111" t="str">
            <v>UN</v>
          </cell>
          <cell r="D5111">
            <v>8317.0499999999993</v>
          </cell>
        </row>
        <row r="5112">
          <cell r="A5112">
            <v>102123</v>
          </cell>
          <cell r="B5112" t="str">
            <v>BOMBA CENTRÍFUGA, TRIFÁSICA, 10 CV OU 9,86 HP, HM 85 A 140 M, Q 4,2 A 14,9 M3/H (NÃO INCLUI O FORNECIMENTO DA BOMBA). AF_12/2020</v>
          </cell>
          <cell r="C5112" t="str">
            <v>UN</v>
          </cell>
          <cell r="D5112">
            <v>181.7</v>
          </cell>
        </row>
        <row r="5113">
          <cell r="A5113">
            <v>102136</v>
          </cell>
          <cell r="B5113" t="str">
            <v>INSTALAÇÃO DE QUADRO ELÉTRICO PARA BOMBAS TRIFÁSICAS ATÉ 25 CV (NÃO INCLUI O FORNECIMENTO DO QUADRO). AF_12/2020</v>
          </cell>
          <cell r="C5113" t="str">
            <v>UN</v>
          </cell>
          <cell r="D5113">
            <v>63.9</v>
          </cell>
        </row>
        <row r="5114">
          <cell r="A5114">
            <v>102137</v>
          </cell>
          <cell r="B5114" t="str">
            <v>CHAVE DE BOIA AUTOMÁTICA SUPERIOR/INFERIOR 15A/250V - FORNECIMENTO E INSTALAÇÃO. AF_12/2020</v>
          </cell>
          <cell r="C5114" t="str">
            <v>UN</v>
          </cell>
          <cell r="D5114">
            <v>66.739999999999995</v>
          </cell>
        </row>
        <row r="5115">
          <cell r="A5115">
            <v>102138</v>
          </cell>
          <cell r="B5115" t="str">
            <v>MOTO BOMBA HORIZONTAL DE 12,5 A 25 CV, HM 140 M (NÃO INCLUI O FORNECIMENTO DA BOMBA). AF_12/2020</v>
          </cell>
          <cell r="C5115" t="str">
            <v>UN</v>
          </cell>
          <cell r="D5115">
            <v>198.12</v>
          </cell>
        </row>
        <row r="5116">
          <cell r="A5116">
            <v>93350</v>
          </cell>
          <cell r="B51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16" t="str">
            <v>UN</v>
          </cell>
          <cell r="D5116">
            <v>1245.92</v>
          </cell>
        </row>
        <row r="5117">
          <cell r="A5117">
            <v>93351</v>
          </cell>
          <cell r="B511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17" t="str">
            <v>UN</v>
          </cell>
          <cell r="D5117">
            <v>1021.66</v>
          </cell>
        </row>
        <row r="5118">
          <cell r="A5118">
            <v>93352</v>
          </cell>
          <cell r="B511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18" t="str">
            <v>UN</v>
          </cell>
          <cell r="D5118">
            <v>798.76</v>
          </cell>
        </row>
        <row r="5119">
          <cell r="A5119">
            <v>93353</v>
          </cell>
          <cell r="B511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19" t="str">
            <v>UN</v>
          </cell>
          <cell r="D5119">
            <v>580.46</v>
          </cell>
        </row>
        <row r="5120">
          <cell r="A5120">
            <v>93354</v>
          </cell>
          <cell r="B51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20" t="str">
            <v>UN</v>
          </cell>
          <cell r="D5120">
            <v>871.09</v>
          </cell>
        </row>
        <row r="5121">
          <cell r="A5121">
            <v>93355</v>
          </cell>
          <cell r="B512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21" t="str">
            <v>UN</v>
          </cell>
          <cell r="D5121">
            <v>726.22</v>
          </cell>
        </row>
        <row r="5122">
          <cell r="A5122">
            <v>93356</v>
          </cell>
          <cell r="B512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22" t="str">
            <v>UN</v>
          </cell>
          <cell r="D5122">
            <v>580.51</v>
          </cell>
        </row>
        <row r="5123">
          <cell r="A5123">
            <v>93357</v>
          </cell>
          <cell r="B512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23" t="str">
            <v>UN</v>
          </cell>
          <cell r="D5123">
            <v>437.17</v>
          </cell>
        </row>
        <row r="5124">
          <cell r="A5124">
            <v>96520</v>
          </cell>
          <cell r="B5124" t="str">
            <v>ESCAVAÇÃO MECANIZADA PARA BLOCO DE COROAMENTO OU SAPATA COM RETROESCAVADEIRA (SEM ESCAVAÇÃO PARA COLOCAÇÃO DE FÔRMAS). AF_06/2017</v>
          </cell>
          <cell r="C5124" t="str">
            <v>M3</v>
          </cell>
          <cell r="D5124">
            <v>90.92</v>
          </cell>
        </row>
        <row r="5125">
          <cell r="A5125">
            <v>96521</v>
          </cell>
          <cell r="B5125" t="str">
            <v>ESCAVAÇÃO MECANIZADA PARA BLOCO DE COROAMENTO OU SAPATA COM RETROESCAVADEIRA (INCLUINDO ESCAVAÇÃO PARA COLOCAÇÃO DE FÔRMAS). AF_06/2017</v>
          </cell>
          <cell r="C5125" t="str">
            <v>M3</v>
          </cell>
          <cell r="D5125">
            <v>38.520000000000003</v>
          </cell>
        </row>
        <row r="5126">
          <cell r="A5126">
            <v>96522</v>
          </cell>
          <cell r="B5126" t="str">
            <v>ESCAVAÇÃO MANUAL PARA BLOCO DE COROAMENTO OU SAPATA (SEM ESCAVAÇÃO PARA COLOCAÇÃO DE FÔRMAS). AF_06/2017</v>
          </cell>
          <cell r="C5126" t="str">
            <v>M3</v>
          </cell>
          <cell r="D5126">
            <v>144.62</v>
          </cell>
        </row>
        <row r="5127">
          <cell r="A5127">
            <v>96523</v>
          </cell>
          <cell r="B5127" t="str">
            <v>ESCAVAÇÃO MANUAL PARA BLOCO DE COROAMENTO OU SAPATA (INCLUINDO ESCAVAÇÃO PARA COLOCAÇÃO DE FÔRMAS). AF_06/2017</v>
          </cell>
          <cell r="C5127" t="str">
            <v>M3</v>
          </cell>
          <cell r="D5127">
            <v>93.19</v>
          </cell>
        </row>
        <row r="5128">
          <cell r="A5128">
            <v>96524</v>
          </cell>
          <cell r="B5128" t="str">
            <v>ESCAVAÇÃO MECANIZADA PARA VIGA BALDRAME COM MINI-ESCAVADEIRA (SEM ESCAVAÇÃO PARA COLOCAÇÃO DE FÔRMAS). AF_06/2017</v>
          </cell>
          <cell r="C5128" t="str">
            <v>M3</v>
          </cell>
          <cell r="D5128">
            <v>166.92</v>
          </cell>
        </row>
        <row r="5129">
          <cell r="A5129">
            <v>96525</v>
          </cell>
          <cell r="B5129" t="str">
            <v>ESCAVAÇÃO MECANIZADA PARA VIGA BALDRAME COM MINI-ESCAVADEIRA (INCLUINDO ESCAVAÇÃO PARA COLOCAÇÃO DE FÔRMAS). AF_06/2017</v>
          </cell>
          <cell r="C5129" t="str">
            <v>M3</v>
          </cell>
          <cell r="D5129">
            <v>35.04</v>
          </cell>
        </row>
        <row r="5130">
          <cell r="A5130">
            <v>96526</v>
          </cell>
          <cell r="B5130" t="str">
            <v>ESCAVAÇÃO MANUAL DE VALA PARA VIGA BALDRAME (SEM ESCAVAÇÃO PARA COLOCAÇÃO DE FÔRMAS). AF_06/2017</v>
          </cell>
          <cell r="C5130" t="str">
            <v>M3</v>
          </cell>
          <cell r="D5130">
            <v>291.04000000000002</v>
          </cell>
        </row>
        <row r="5131">
          <cell r="A5131">
            <v>96527</v>
          </cell>
          <cell r="B5131" t="str">
            <v>ESCAVAÇÃO MANUAL DE VALA PARA VIGA BALDRAME (INCLUINDO ESCAVAÇÃO PARA COLOCAÇÃO DE FÔRMAS). AF_06/2017</v>
          </cell>
          <cell r="C5131" t="str">
            <v>M3</v>
          </cell>
          <cell r="D5131">
            <v>122.63</v>
          </cell>
        </row>
        <row r="5132">
          <cell r="A5132">
            <v>96528</v>
          </cell>
          <cell r="B5132" t="str">
            <v>FABRICAÇÃO, MONTAGEM E DESMONTAGEM DE FÔRMA PARA BLOCO DE COROAMENTO, EM MADEIRA SERRADA, E=25 MM, 1 UTILIZAÇÃO. AF_06/2017</v>
          </cell>
          <cell r="C5132" t="str">
            <v>M2</v>
          </cell>
          <cell r="D5132">
            <v>204.15</v>
          </cell>
        </row>
        <row r="5133">
          <cell r="A5133">
            <v>101114</v>
          </cell>
          <cell r="B5133" t="str">
            <v>ESCAVAÇÃO HORIZONTAL EM SOLO DE 1A CATEGORIA COM TRATOR DE ESTEIRAS (100HP/LÂMINA: 2,19M3). AF_07/2020</v>
          </cell>
          <cell r="C5133" t="str">
            <v>M3</v>
          </cell>
          <cell r="D5133">
            <v>3.64</v>
          </cell>
        </row>
        <row r="5134">
          <cell r="A5134">
            <v>101115</v>
          </cell>
          <cell r="B5134" t="str">
            <v>ESCAVAÇÃO HORIZONTAL EM SOLO DE 1A CATEGORIA COM TRATOR DE ESTEIRAS (150HP/LÂMINA: 3,18M3). AF_07/2020</v>
          </cell>
          <cell r="C5134" t="str">
            <v>M3</v>
          </cell>
          <cell r="D5134">
            <v>3.03</v>
          </cell>
        </row>
        <row r="5135">
          <cell r="A5135">
            <v>101116</v>
          </cell>
          <cell r="B5135" t="str">
            <v>ESCAVAÇÃO HORIZONTAL EM SOLO DE 1A CATEGORIA COM TRATOR DE ESTEIRAS (170HP/LÂMINA: 5,20M3). AF_07/2020</v>
          </cell>
          <cell r="C5135" t="str">
            <v>M3</v>
          </cell>
          <cell r="D5135">
            <v>1.89</v>
          </cell>
        </row>
        <row r="5136">
          <cell r="A5136">
            <v>101117</v>
          </cell>
          <cell r="B5136" t="str">
            <v>ESCAVAÇÃO HORIZONTAL EM SOLO DE 1A CATEGORIA COM TRATOR DE ESTEIRAS (347HP/LÂMINA: 8,70M3). AF_07/2020</v>
          </cell>
          <cell r="C5136" t="str">
            <v>M3</v>
          </cell>
          <cell r="D5136">
            <v>2.57</v>
          </cell>
        </row>
        <row r="5137">
          <cell r="A5137">
            <v>101118</v>
          </cell>
          <cell r="B5137" t="str">
            <v>ESCAVAÇÃO HORIZONTAL EM SOLO DE 1A CATEGORIA COM TRATOR DE ESTEIRAS (125HP/LÂMINA: 2,70M3). AF_07/2020</v>
          </cell>
          <cell r="C5137" t="str">
            <v>M3</v>
          </cell>
          <cell r="D5137">
            <v>3.14</v>
          </cell>
        </row>
        <row r="5138">
          <cell r="A5138">
            <v>101119</v>
          </cell>
          <cell r="B5138" t="str">
            <v>ESCAVAÇÃO HORIZONTAL, INCLUINDO ESCARIFICAÇÃO EM SOLO DE 2A CATEGORIA COM TRATOR DE ESTEIRAS (100HP/LÂMINA: 2,19M3). AF_07/2020</v>
          </cell>
          <cell r="C5138" t="str">
            <v>M3</v>
          </cell>
          <cell r="D5138">
            <v>6.95</v>
          </cell>
        </row>
        <row r="5139">
          <cell r="A5139">
            <v>101120</v>
          </cell>
          <cell r="B5139" t="str">
            <v>ESCAVAÇÃO HORIZONTAL, INCLUINDO ESCARIFICAÇÃO EM SOLO DE 2A CATEGORIA COM TRATOR DE ESTEIRAS (150HP/LÂMINA: 3,18M3). AF_07/2020</v>
          </cell>
          <cell r="C5139" t="str">
            <v>M3</v>
          </cell>
          <cell r="D5139">
            <v>5.81</v>
          </cell>
        </row>
        <row r="5140">
          <cell r="A5140">
            <v>101121</v>
          </cell>
          <cell r="B5140" t="str">
            <v>ESCAVAÇÃO HORIZONTAL, INCLUINDO ESCARIFICAÇÃO EM SOLO DE 2A CATEGORIA COM TRATOR DE ESTEIRAS (170HP/LÂMINA: 5,20M3). AF_07/2020</v>
          </cell>
          <cell r="C5140" t="str">
            <v>M3</v>
          </cell>
          <cell r="D5140">
            <v>3.64</v>
          </cell>
        </row>
        <row r="5141">
          <cell r="A5141">
            <v>101122</v>
          </cell>
          <cell r="B5141" t="str">
            <v>ESCAVAÇÃO HORIZONTAL, INCLUINDO ESCARIFICAÇÃO EM SOLO DE 2A CATEGORIA COM TRATOR DE ESTEIRAS (347HP/LÂMINA: 8,70M3). AF_07/2020</v>
          </cell>
          <cell r="C5141" t="str">
            <v>M3</v>
          </cell>
          <cell r="D5141">
            <v>4.91</v>
          </cell>
        </row>
        <row r="5142">
          <cell r="A5142">
            <v>101123</v>
          </cell>
          <cell r="B5142" t="str">
            <v>ESCAVAÇÃO HORIZONTAL, INCLUINDO ESCARIFICAÇÃO EM SOLO DE 2A CATEGORIA COM TRATOR DE ESTEIRAS (125HP/LÂMINA: 2,70M3). AF_07/2020</v>
          </cell>
          <cell r="C5142" t="str">
            <v>M3</v>
          </cell>
          <cell r="D5142">
            <v>5.99</v>
          </cell>
        </row>
        <row r="5143">
          <cell r="A5143">
            <v>101124</v>
          </cell>
          <cell r="B5143" t="str">
            <v>ESCAVAÇÃO HORIZONTAL, INCLUINDO CARGA E DESCARGA EM SOLO DE 1A CATEGORIA COM TRATOR DE ESTEIRAS (100HP/LÂMINA: 2,19M3). AF_07/2020</v>
          </cell>
          <cell r="C5143" t="str">
            <v>M3</v>
          </cell>
          <cell r="D5143">
            <v>12.42</v>
          </cell>
        </row>
        <row r="5144">
          <cell r="A5144">
            <v>101125</v>
          </cell>
          <cell r="B5144" t="str">
            <v>ESCAVAÇÃO HORIZONTAL, INCLUINDO CARGA E DESCARGA EM SOLO DE 1A CATEGORIA COM TRATOR DE ESTEIRAS (150HP/LÂMINA: 3,18M3). AF_07/2020</v>
          </cell>
          <cell r="C5144" t="str">
            <v>M3</v>
          </cell>
          <cell r="D5144">
            <v>11.81</v>
          </cell>
        </row>
        <row r="5145">
          <cell r="A5145">
            <v>101126</v>
          </cell>
          <cell r="B5145" t="str">
            <v>ESCAVAÇÃO HORIZONTAL, INCLUINDO CARGA E DESCARGA EM SOLO DE 1A CATEGORIA COM TRATOR DE ESTEIRAS (170HP/LÂMINA: 5,20M3). AF_07/2020</v>
          </cell>
          <cell r="C5145" t="str">
            <v>M3</v>
          </cell>
          <cell r="D5145">
            <v>10.67</v>
          </cell>
        </row>
        <row r="5146">
          <cell r="A5146">
            <v>101127</v>
          </cell>
          <cell r="B5146" t="str">
            <v>ESCAVAÇÃO HORIZONTAL, INCLUINDO CARGA E DESCARGA EM SOLO DE 1A CATEGORIA COM TRATOR DE ESTEIRAS (347HP/LÂMINA: 8,70M3). AF_07/2020</v>
          </cell>
          <cell r="C5146" t="str">
            <v>M3</v>
          </cell>
          <cell r="D5146">
            <v>11.35</v>
          </cell>
        </row>
        <row r="5147">
          <cell r="A5147">
            <v>101128</v>
          </cell>
          <cell r="B5147" t="str">
            <v>ESCAVAÇÃO HORIZONTAL, INCLUINDO CARGA E DESCARGA EM SOLO DE 1A CATEGORIA COM TRATOR DE ESTEIRAS (125HP/LÂMINA: 2,70M3). AF_07/2020</v>
          </cell>
          <cell r="C5147" t="str">
            <v>M3</v>
          </cell>
          <cell r="D5147">
            <v>11.92</v>
          </cell>
        </row>
        <row r="5148">
          <cell r="A5148">
            <v>101129</v>
          </cell>
          <cell r="B5148" t="str">
            <v>ESCAVAÇÃO HORIZONTAL, INCLUINDO ESCARIFICAÇÃO, CARGA E DESCARGA EM SOLO DE 2A CATEGORIA COM TRATOR DE ESTEIRAS (100HP/LÂMINA: 2,19M3). AF_07/2020</v>
          </cell>
          <cell r="C5148" t="str">
            <v>M3</v>
          </cell>
          <cell r="D5148">
            <v>16.079999999999998</v>
          </cell>
        </row>
        <row r="5149">
          <cell r="A5149">
            <v>101130</v>
          </cell>
          <cell r="B5149" t="str">
            <v>ESCAVAÇÃO HORIZONTAL, INCLUINDO ESCARIFICAÇÃO, CARGA E DESCARGA EM SOLO DE 2A CATEGORIA COM TRATOR DE ESTEIRAS (150HP/LÂMINA: 3,18M3). AF_07/2020</v>
          </cell>
          <cell r="C5149" t="str">
            <v>M3</v>
          </cell>
          <cell r="D5149">
            <v>14.94</v>
          </cell>
        </row>
        <row r="5150">
          <cell r="A5150">
            <v>101131</v>
          </cell>
          <cell r="B5150" t="str">
            <v>ESCAVAÇÃO HORIZONTAL, INCLUINDO ESCARIFICAÇÃO, CARGA E DESCARGA EM SOLO DE 2A CATEGORIA COM TRATOR DE ESTEIRAS (170HP/LÂMINA: 5,20M3). AF_07/2020</v>
          </cell>
          <cell r="C5150" t="str">
            <v>M3</v>
          </cell>
          <cell r="D5150">
            <v>12.77</v>
          </cell>
        </row>
        <row r="5151">
          <cell r="A5151">
            <v>101132</v>
          </cell>
          <cell r="B5151" t="str">
            <v>ESCAVAÇÃO HORIZONTAL, INCLUINDO ESCARIFICAÇÃO, CARGA E DESCARGA EM SOLO DE 2A CATEGORIA COM TRATOR DE ESTEIRAS (347HP/LÂMINA: 8,70M3). AF_07/2020</v>
          </cell>
          <cell r="C5151" t="str">
            <v>M3</v>
          </cell>
          <cell r="D5151">
            <v>14.04</v>
          </cell>
        </row>
        <row r="5152">
          <cell r="A5152">
            <v>101133</v>
          </cell>
          <cell r="B5152" t="str">
            <v>ESCAVAÇÃO HORIZONTAL, INCLUINDO ESCARIFICAÇÃO, CARGA E DESCARGA EM SOLO DE 2A CATEGORIA COM TRATOR DE ESTEIRAS (125HP/LÂMINA: 2,70M3). AF_07/2020</v>
          </cell>
          <cell r="C5152" t="str">
            <v>M3</v>
          </cell>
          <cell r="D5152">
            <v>15.12</v>
          </cell>
        </row>
        <row r="5153">
          <cell r="A5153">
            <v>101134</v>
          </cell>
          <cell r="B5153" t="str">
            <v>ESCAVAÇÃO HORIZONTAL, INCLUINDO CARGA, DESCARGA E TRANSPORTE EM SOLO DE 1A CATEGORIA COM TRATOR DE ESTEIRAS (100HP/LÂMINA: 2,19M3) E CAMINHÃO BASCULANTE DE 10M3, DMT ATÉ 200M. AF_07/2020</v>
          </cell>
          <cell r="C5153" t="str">
            <v>M3</v>
          </cell>
          <cell r="D5153">
            <v>12.95</v>
          </cell>
        </row>
        <row r="5154">
          <cell r="A5154">
            <v>101135</v>
          </cell>
          <cell r="B5154" t="str">
            <v>ESCAVAÇÃO HORIZONTAL, INCLUINDO CARGA, DESCARGA E TRANSPORTE EM SOLO DE 1A CATEGORIA COM TRATOR DE ESTEIRAS (150HP/LÂMINA: 3,18M3) E CAMINHÃO BASCULANTE DE 10M3, DMT ATÉ 200M AF_07/2020</v>
          </cell>
          <cell r="C5154" t="str">
            <v>M3</v>
          </cell>
          <cell r="D5154">
            <v>12.34</v>
          </cell>
        </row>
        <row r="5155">
          <cell r="A5155">
            <v>101136</v>
          </cell>
          <cell r="B5155" t="str">
            <v>ESCAVAÇÃO HORIZONTAL, INCLUINDO CARGA, DESCARGA E TRANSPORTE EM SOLO DE 1A CATEGORIA COM TRATOR DE ESTEIRAS (170HP/LÂMINA: 5,20M3) E CAMINHÃO BASCULANTE DE 10M3, DMT ATÉ 200M. AF_07/2020</v>
          </cell>
          <cell r="C5155" t="str">
            <v>M3</v>
          </cell>
          <cell r="D5155">
            <v>11.2</v>
          </cell>
        </row>
        <row r="5156">
          <cell r="A5156">
            <v>101137</v>
          </cell>
          <cell r="B5156" t="str">
            <v>ESCAVAÇÃO HORIZONTAL, INCLUINDO CARGA, DESCARGA E TRANSPORTE EM SOLO DE 1A CATEGORIA COM TRATOR DE ESTEIRAS (347HP/LÂMINA: 8,70M3) E CAMINHÃO BASCULANTE DE 10M3, DMT ATÉ 200M. AF_07/2020</v>
          </cell>
          <cell r="C5156" t="str">
            <v>M3</v>
          </cell>
          <cell r="D5156">
            <v>11.88</v>
          </cell>
        </row>
        <row r="5157">
          <cell r="A5157">
            <v>101138</v>
          </cell>
          <cell r="B5157" t="str">
            <v>ESCAVAÇÃO HORIZONTAL, INCLUINDO CARGA, DESCARGA E TRANSPORTE EM SOLO DE 1A CATEGORIA COM TRATOR DE ESTEIRAS (125HP/LÂMINA: 2,70M3) E CAMINHÃO BASCULANTE DE 10M3, DMT ATÉ 200M. AF_07/2020</v>
          </cell>
          <cell r="C5157" t="str">
            <v>M3</v>
          </cell>
          <cell r="D5157">
            <v>12.45</v>
          </cell>
        </row>
        <row r="5158">
          <cell r="A5158">
            <v>101139</v>
          </cell>
          <cell r="B5158" t="str">
            <v>ESCAVAÇÃO HORIZONTAL, INCLUINDO  ESCARIFICAÇÃO, CARGA, DESCARGA E TRANSPORTE EM SOLO DE 2A CATEGORIA COM TRATOR DE ESTEIRAS (100HP/LÂMINA: 2,19M3) E CAMINHÃO BASCULANTE DE 10M3, DMT ATÉ 200M. AF_07/2020</v>
          </cell>
          <cell r="C5158" t="str">
            <v>M3</v>
          </cell>
          <cell r="D5158">
            <v>16.63</v>
          </cell>
        </row>
        <row r="5159">
          <cell r="A5159">
            <v>101140</v>
          </cell>
          <cell r="B5159" t="str">
            <v>ESCAVAÇÃO HORIZONTAL, INCLUINDO ESCARIFICAÇÃO, CARGA, DESCARGA E TRANSPORTE EM SOLO DE 2A CATEGORIA COM TRATOR DE ESTEIRAS (150HP/LÂMINA: 3,18M3) E CAMINHÃO BASCULANTE DE 10M3, DMT ATÉ 200M. AF_07/2020</v>
          </cell>
          <cell r="C5159" t="str">
            <v>M3</v>
          </cell>
          <cell r="D5159">
            <v>15.49</v>
          </cell>
        </row>
        <row r="5160">
          <cell r="A5160">
            <v>101141</v>
          </cell>
          <cell r="B5160" t="str">
            <v>ESCAVAÇÃO HORIZONTAL, INCLUINDO ESCARIFICAÇÃO, CARGA, DESCARGA E TRANSPORTE EM SOLO DE 2A CATEGORIA COM TRATOR DE ESTEIRAS (170HP/LÂMINA: 5,20M3) E CAMINHÃO BASCULANTE DE 10M3, DMT ATÉ 200M. AF_07/2020</v>
          </cell>
          <cell r="C5160" t="str">
            <v>M3</v>
          </cell>
          <cell r="D5160">
            <v>13.32</v>
          </cell>
        </row>
        <row r="5161">
          <cell r="A5161">
            <v>101142</v>
          </cell>
          <cell r="B5161" t="str">
            <v>ESCAVAÇÃO HORIZONTAL, INCLUINDO ESCARIFICAÇÃO, CARGA, DESCARGA E TRANSPORTE EM SOLO DE 2A CATEGORIA COM TRATOR DE ESTEIRAS (347HP/LÂMINA: 8,70M3) E CAMINHÃO BASCULANTE DE 10M3, DMT ATÉ 200M. AF_07/2020</v>
          </cell>
          <cell r="C5161" t="str">
            <v>M3</v>
          </cell>
          <cell r="D5161">
            <v>14.59</v>
          </cell>
        </row>
        <row r="5162">
          <cell r="A5162">
            <v>101143</v>
          </cell>
          <cell r="B5162" t="str">
            <v>ESCAVAÇÃO HORIZONTAL, INCLUINDO ESCARIFICAÇÃO, CARGA, DESCARGA E TRANSPORTE EM SOLO DE 2A CATEGORIA COM TRATOR DE ESTEIRAS (125HP/LÂMINA: 2,70M3) E CAMINHÃO BASCULANTE DE 10M3, DMT ATÉ 200M. AF_07/2020</v>
          </cell>
          <cell r="C5162" t="str">
            <v>M3</v>
          </cell>
          <cell r="D5162">
            <v>15.67</v>
          </cell>
        </row>
        <row r="5163">
          <cell r="A5163">
            <v>101144</v>
          </cell>
          <cell r="B5163" t="str">
            <v>ESCAVAÇÃO HORIZONTAL, INCLUINDO CARGA, DESCARGA E TRANSPORTE EM SOLO DE 1A CATEGORIA COM TRATOR DE ESTEIRAS (100HP/LÂMINA: 2,19M3) E CAMINHÃO BASCULANTE DE 14M3, DMT ATÉ 200M. AF_07/2020</v>
          </cell>
          <cell r="C5163" t="str">
            <v>M3</v>
          </cell>
          <cell r="D5163">
            <v>13.1</v>
          </cell>
        </row>
        <row r="5164">
          <cell r="A5164">
            <v>101145</v>
          </cell>
          <cell r="B5164" t="str">
            <v>ESCAVAÇÃO HORIZONTAL, INCLUINDO CARGA, DESCARGA E TRANSPORTE EM SOLO DE 1A CATEGORIA COM TRATOR DE ESTEIRAS (150HP/LÂMINA: 3,18M3) E CAMINHÃO BASCULANTE DE 14M3, DMT ATÉ 200M. AF_07/2020</v>
          </cell>
          <cell r="C5164" t="str">
            <v>M3</v>
          </cell>
          <cell r="D5164">
            <v>12.49</v>
          </cell>
        </row>
        <row r="5165">
          <cell r="A5165">
            <v>101146</v>
          </cell>
          <cell r="B5165" t="str">
            <v>ESCAVAÇÃO HORIZONTAL, INCLUINDO CARGA, DESCARGA E TRANSPORTE EM SOLO DE 1A CATEGORIA COM TRATOR DE ESTEIRAS (170HP/LÂMINA: 5,20M3) E CAMINHÃO BASCULANTE DE 14M3, DMT ATÉ 200M. AF_07/2020</v>
          </cell>
          <cell r="C5165" t="str">
            <v>M3</v>
          </cell>
          <cell r="D5165">
            <v>11.35</v>
          </cell>
        </row>
        <row r="5166">
          <cell r="A5166">
            <v>101147</v>
          </cell>
          <cell r="B5166" t="str">
            <v>ESCAVAÇÃO HORIZONTAL, INCLUINDO CARGA, DESCARGA E TRANSPORTE EM SOLO DE 1A CATEGORIA COM TRATOR DE ESTEIRAS (347HP/LÂMINA: 8,70M3) E CAMINHÃO BASCULANTE DE 14M3, DMT ATÉ 200M. AF_07/2020</v>
          </cell>
          <cell r="C5166" t="str">
            <v>M3</v>
          </cell>
          <cell r="D5166">
            <v>12.03</v>
          </cell>
        </row>
        <row r="5167">
          <cell r="A5167">
            <v>101148</v>
          </cell>
          <cell r="B5167" t="str">
            <v>ESCAVAÇÃO HORIZONTAL, INCLUINDO CARGA, DESCARGA E TRANSPORTE EM SOLO DE 1A CATEGORIA COM TRATOR DE ESTEIRAS (125HP/LÂMINA: 2,70M3) E CAMINHÃO BASCULANTE DE 14M3, DMT ATÉ 200M. AF_07/2020</v>
          </cell>
          <cell r="C5167" t="str">
            <v>M3</v>
          </cell>
          <cell r="D5167">
            <v>12.6</v>
          </cell>
        </row>
        <row r="5168">
          <cell r="A5168">
            <v>101149</v>
          </cell>
          <cell r="B5168" t="str">
            <v>ESCAVAÇÃO HORIZONTAL, INCLUINDO ESCARIFICAÇÃO, CARGA, DESCARGA E TRANSPORTE EM SOLO DE 2A CATEGORIA COM TRATOR DE ESTEIRAS (100HP/LÂMINA: 2,19M3) E CAMINHÃO BASCULANTE DE 14M3, DMT ATÉ 200M. AF_07/2020</v>
          </cell>
          <cell r="C5168" t="str">
            <v>M3</v>
          </cell>
          <cell r="D5168">
            <v>16.79</v>
          </cell>
        </row>
        <row r="5169">
          <cell r="A5169">
            <v>101150</v>
          </cell>
          <cell r="B5169" t="str">
            <v>ESCAVAÇÃO HORIZONTAL, INCLUINDO ESCARIFICAÇÃO, CARGA, DESCARGA E TRANSPORTE EM SOLO DE 2A CATEGORIA COM TRATOR DE ESTEIRAS (150HP/LÂMINA: 3,18M3) E CAMINHÃO BASCULANTE DE 14M3, DMT ATÉ 200M. AF_07/2020</v>
          </cell>
          <cell r="C5169" t="str">
            <v>M3</v>
          </cell>
          <cell r="D5169">
            <v>15.65</v>
          </cell>
        </row>
        <row r="5170">
          <cell r="A5170">
            <v>101151</v>
          </cell>
          <cell r="B5170" t="str">
            <v>ESCAVAÇÃO HORIZONTAL, INCLUINDO ESCARIFICAÇÃO, CARGA, DESCARGA E TRANSPORTE EM SOLO DE 2A CATEGORIA COM TRATOR DE ESTEIRAS (170HP/LÂMINA: 5,20M3) E CAMINHÃO BASCULANTE DE 14M3, DMT ATÉ 200M. AF_07/2020</v>
          </cell>
          <cell r="C5170" t="str">
            <v>M3</v>
          </cell>
          <cell r="D5170">
            <v>13.48</v>
          </cell>
        </row>
        <row r="5171">
          <cell r="A5171">
            <v>101152</v>
          </cell>
          <cell r="B5171" t="str">
            <v>ESCAVAÇÃO HORIZONTAL, INCLUINDO ESCARIFICAÇÃO, CARGA, DESCARGA E TRANSPORTE EM SOLO DE 2A CATEGORIA COM TRATOR DE ESTEIRAS (347HP/LÂMINA: 8,70M3) E CAMINHÃO BASCULANTE DE 14M3, DMT ATÉ 200M. AF_07/2020</v>
          </cell>
          <cell r="C5171" t="str">
            <v>M3</v>
          </cell>
          <cell r="D5171">
            <v>14.75</v>
          </cell>
        </row>
        <row r="5172">
          <cell r="A5172">
            <v>101153</v>
          </cell>
          <cell r="B5172" t="str">
            <v>ESCAVAÇÃO HORIZONTAL, INCLUINDO ESCARIFICAÇÃO, CARGA, DESCARGA E TRANSPORTE EM SOLO DE 2A CATEGORIA COM TRATOR DE ESTEIRAS (125HP/LÂMINA: 2,70M3) E CAMINHÃO BASCULANTE DE 14M3, DMT ATÉ 200M. AF_07/2020</v>
          </cell>
          <cell r="C5172" t="str">
            <v>M3</v>
          </cell>
          <cell r="D5172">
            <v>15.83</v>
          </cell>
        </row>
        <row r="5173">
          <cell r="A5173">
            <v>101206</v>
          </cell>
          <cell r="B517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173" t="str">
            <v>M3</v>
          </cell>
          <cell r="D5173">
            <v>10.29</v>
          </cell>
        </row>
        <row r="5174">
          <cell r="A5174">
            <v>101207</v>
          </cell>
          <cell r="B517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174" t="str">
            <v>M3</v>
          </cell>
          <cell r="D5174">
            <v>9</v>
          </cell>
        </row>
        <row r="5175">
          <cell r="A5175">
            <v>101208</v>
          </cell>
          <cell r="B517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175" t="str">
            <v>M3</v>
          </cell>
          <cell r="D5175">
            <v>8.7200000000000006</v>
          </cell>
        </row>
        <row r="5176">
          <cell r="A5176">
            <v>101209</v>
          </cell>
          <cell r="B517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176" t="str">
            <v>M3</v>
          </cell>
          <cell r="D5176">
            <v>8.08</v>
          </cell>
        </row>
        <row r="5177">
          <cell r="A5177">
            <v>101210</v>
          </cell>
          <cell r="B517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177" t="str">
            <v>M3</v>
          </cell>
          <cell r="D5177">
            <v>14.52</v>
          </cell>
        </row>
        <row r="5178">
          <cell r="A5178">
            <v>101211</v>
          </cell>
          <cell r="B517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178" t="str">
            <v>M3</v>
          </cell>
          <cell r="D5178">
            <v>15.58</v>
          </cell>
        </row>
        <row r="5179">
          <cell r="A5179">
            <v>101212</v>
          </cell>
          <cell r="B517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179" t="str">
            <v>M3</v>
          </cell>
          <cell r="D5179">
            <v>18.14</v>
          </cell>
        </row>
        <row r="5180">
          <cell r="A5180">
            <v>101213</v>
          </cell>
          <cell r="B518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180" t="str">
            <v>M3</v>
          </cell>
          <cell r="D5180">
            <v>20.21</v>
          </cell>
        </row>
        <row r="5181">
          <cell r="A5181">
            <v>101214</v>
          </cell>
          <cell r="B518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181" t="str">
            <v>M3</v>
          </cell>
          <cell r="D5181">
            <v>24.51</v>
          </cell>
        </row>
        <row r="5182">
          <cell r="A5182">
            <v>101215</v>
          </cell>
          <cell r="B518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182" t="str">
            <v>M3</v>
          </cell>
          <cell r="D5182">
            <v>13.86</v>
          </cell>
        </row>
        <row r="5183">
          <cell r="A5183">
            <v>101216</v>
          </cell>
          <cell r="B518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183" t="str">
            <v>M3</v>
          </cell>
          <cell r="D5183">
            <v>14.57</v>
          </cell>
        </row>
        <row r="5184">
          <cell r="A5184">
            <v>101217</v>
          </cell>
          <cell r="B518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184" t="str">
            <v>M3</v>
          </cell>
          <cell r="D5184">
            <v>16.920000000000002</v>
          </cell>
        </row>
        <row r="5185">
          <cell r="A5185">
            <v>101218</v>
          </cell>
          <cell r="B518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185" t="str">
            <v>M3</v>
          </cell>
          <cell r="D5185">
            <v>17.97</v>
          </cell>
        </row>
        <row r="5186">
          <cell r="A5186">
            <v>101219</v>
          </cell>
          <cell r="B518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186" t="str">
            <v>M3</v>
          </cell>
          <cell r="D5186">
            <v>21.82</v>
          </cell>
        </row>
        <row r="5187">
          <cell r="A5187">
            <v>101220</v>
          </cell>
          <cell r="B518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187" t="str">
            <v>M3</v>
          </cell>
          <cell r="D5187">
            <v>13.64</v>
          </cell>
        </row>
        <row r="5188">
          <cell r="A5188">
            <v>101221</v>
          </cell>
          <cell r="B518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188" t="str">
            <v>M3</v>
          </cell>
          <cell r="D5188">
            <v>14.46</v>
          </cell>
        </row>
        <row r="5189">
          <cell r="A5189">
            <v>101222</v>
          </cell>
          <cell r="B518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189" t="str">
            <v>M3</v>
          </cell>
          <cell r="D5189">
            <v>16.809999999999999</v>
          </cell>
        </row>
        <row r="5190">
          <cell r="A5190">
            <v>101223</v>
          </cell>
          <cell r="B519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190" t="str">
            <v>M3</v>
          </cell>
          <cell r="D5190">
            <v>18.670000000000002</v>
          </cell>
        </row>
        <row r="5191">
          <cell r="A5191">
            <v>101224</v>
          </cell>
          <cell r="B519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191" t="str">
            <v>M3</v>
          </cell>
          <cell r="D5191">
            <v>23.4</v>
          </cell>
        </row>
        <row r="5192">
          <cell r="A5192">
            <v>101225</v>
          </cell>
          <cell r="B519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192" t="str">
            <v>M3</v>
          </cell>
          <cell r="D5192">
            <v>12.48</v>
          </cell>
        </row>
        <row r="5193">
          <cell r="A5193">
            <v>101226</v>
          </cell>
          <cell r="B519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193" t="str">
            <v>M3</v>
          </cell>
          <cell r="D5193">
            <v>13.2</v>
          </cell>
        </row>
        <row r="5194">
          <cell r="A5194">
            <v>101227</v>
          </cell>
          <cell r="B519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194" t="str">
            <v>M3</v>
          </cell>
          <cell r="D5194">
            <v>15.29</v>
          </cell>
        </row>
        <row r="5195">
          <cell r="A5195">
            <v>101228</v>
          </cell>
          <cell r="B519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195" t="str">
            <v>M3</v>
          </cell>
          <cell r="D5195">
            <v>16.37</v>
          </cell>
        </row>
        <row r="5196">
          <cell r="A5196">
            <v>101229</v>
          </cell>
          <cell r="B519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196" t="str">
            <v>M3</v>
          </cell>
          <cell r="D5196">
            <v>20.6</v>
          </cell>
        </row>
        <row r="5197">
          <cell r="A5197">
            <v>101230</v>
          </cell>
          <cell r="B519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197" t="str">
            <v>M3</v>
          </cell>
          <cell r="D5197">
            <v>9.11</v>
          </cell>
        </row>
        <row r="5198">
          <cell r="A5198">
            <v>101231</v>
          </cell>
          <cell r="B519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198" t="str">
            <v>M3</v>
          </cell>
          <cell r="D5198">
            <v>8.6199999999999992</v>
          </cell>
        </row>
        <row r="5199">
          <cell r="A5199">
            <v>101232</v>
          </cell>
          <cell r="B519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199" t="str">
            <v>M3</v>
          </cell>
          <cell r="D5199">
            <v>7.83</v>
          </cell>
        </row>
        <row r="5200">
          <cell r="A5200">
            <v>101233</v>
          </cell>
          <cell r="B520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00" t="str">
            <v>M3</v>
          </cell>
          <cell r="D5200">
            <v>7.21</v>
          </cell>
        </row>
        <row r="5201">
          <cell r="A5201">
            <v>101234</v>
          </cell>
          <cell r="B520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01" t="str">
            <v>M3</v>
          </cell>
          <cell r="D5201">
            <v>14.16</v>
          </cell>
        </row>
        <row r="5202">
          <cell r="A5202">
            <v>101235</v>
          </cell>
          <cell r="B520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02" t="str">
            <v>M3</v>
          </cell>
          <cell r="D5202">
            <v>14.96</v>
          </cell>
        </row>
        <row r="5203">
          <cell r="A5203">
            <v>101236</v>
          </cell>
          <cell r="B520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03" t="str">
            <v>M3</v>
          </cell>
          <cell r="D5203">
            <v>17.41</v>
          </cell>
        </row>
        <row r="5204">
          <cell r="A5204">
            <v>101237</v>
          </cell>
          <cell r="B520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04" t="str">
            <v>M3</v>
          </cell>
          <cell r="D5204">
            <v>18.61</v>
          </cell>
        </row>
        <row r="5205">
          <cell r="A5205">
            <v>101238</v>
          </cell>
          <cell r="B520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05" t="str">
            <v>M3</v>
          </cell>
          <cell r="D5205">
            <v>23.5</v>
          </cell>
        </row>
        <row r="5206">
          <cell r="A5206">
            <v>101239</v>
          </cell>
          <cell r="B520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06" t="str">
            <v>M3</v>
          </cell>
          <cell r="D5206">
            <v>12.47</v>
          </cell>
        </row>
        <row r="5207">
          <cell r="A5207">
            <v>101240</v>
          </cell>
          <cell r="B520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07" t="str">
            <v>M3</v>
          </cell>
          <cell r="D5207">
            <v>13.2</v>
          </cell>
        </row>
        <row r="5208">
          <cell r="A5208">
            <v>101241</v>
          </cell>
          <cell r="B520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08" t="str">
            <v>M3</v>
          </cell>
          <cell r="D5208">
            <v>15.39</v>
          </cell>
        </row>
        <row r="5209">
          <cell r="A5209">
            <v>101242</v>
          </cell>
          <cell r="B520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09" t="str">
            <v>M3</v>
          </cell>
          <cell r="D5209">
            <v>17.149999999999999</v>
          </cell>
        </row>
        <row r="5210">
          <cell r="A5210">
            <v>101243</v>
          </cell>
          <cell r="B521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10" t="str">
            <v>M3</v>
          </cell>
          <cell r="D5210">
            <v>20.85</v>
          </cell>
        </row>
        <row r="5211">
          <cell r="A5211">
            <v>101244</v>
          </cell>
          <cell r="B521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11" t="str">
            <v>M3</v>
          </cell>
          <cell r="D5211">
            <v>13.08</v>
          </cell>
        </row>
        <row r="5212">
          <cell r="A5212">
            <v>101245</v>
          </cell>
          <cell r="B521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12" t="str">
            <v>M3</v>
          </cell>
          <cell r="D5212">
            <v>13.89</v>
          </cell>
        </row>
        <row r="5213">
          <cell r="A5213">
            <v>101246</v>
          </cell>
          <cell r="B521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13" t="str">
            <v>M3</v>
          </cell>
          <cell r="D5213">
            <v>16.149999999999999</v>
          </cell>
        </row>
        <row r="5214">
          <cell r="A5214">
            <v>101247</v>
          </cell>
          <cell r="B521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14" t="str">
            <v>M3</v>
          </cell>
          <cell r="D5214">
            <v>17.920000000000002</v>
          </cell>
        </row>
        <row r="5215">
          <cell r="A5215">
            <v>101248</v>
          </cell>
          <cell r="B521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15" t="str">
            <v>M3</v>
          </cell>
          <cell r="D5215">
            <v>22.45</v>
          </cell>
        </row>
        <row r="5216">
          <cell r="A5216">
            <v>101249</v>
          </cell>
          <cell r="B521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16" t="str">
            <v>M3</v>
          </cell>
          <cell r="D5216">
            <v>11.42</v>
          </cell>
        </row>
        <row r="5217">
          <cell r="A5217">
            <v>101250</v>
          </cell>
          <cell r="B521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17" t="str">
            <v>M3</v>
          </cell>
          <cell r="D5217">
            <v>12.64</v>
          </cell>
        </row>
        <row r="5218">
          <cell r="A5218">
            <v>101251</v>
          </cell>
          <cell r="B521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18" t="str">
            <v>M3</v>
          </cell>
          <cell r="D5218">
            <v>14.46</v>
          </cell>
        </row>
        <row r="5219">
          <cell r="A5219">
            <v>101252</v>
          </cell>
          <cell r="B521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19" t="str">
            <v>M3</v>
          </cell>
          <cell r="D5219">
            <v>15.69</v>
          </cell>
        </row>
        <row r="5220">
          <cell r="A5220">
            <v>101253</v>
          </cell>
          <cell r="B522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20" t="str">
            <v>M3</v>
          </cell>
          <cell r="D5220">
            <v>19.77</v>
          </cell>
        </row>
        <row r="5221">
          <cell r="A5221">
            <v>101254</v>
          </cell>
          <cell r="B522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21" t="str">
            <v>M3</v>
          </cell>
          <cell r="D5221">
            <v>10.34</v>
          </cell>
        </row>
        <row r="5222">
          <cell r="A5222">
            <v>101255</v>
          </cell>
          <cell r="B522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22" t="str">
            <v>M3</v>
          </cell>
          <cell r="D5222">
            <v>9.19</v>
          </cell>
        </row>
        <row r="5223">
          <cell r="A5223">
            <v>101256</v>
          </cell>
          <cell r="B522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23" t="str">
            <v>M3</v>
          </cell>
          <cell r="D5223">
            <v>15.94</v>
          </cell>
        </row>
        <row r="5224">
          <cell r="A5224">
            <v>101257</v>
          </cell>
          <cell r="B522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24" t="str">
            <v>M3</v>
          </cell>
          <cell r="D5224">
            <v>16.850000000000001</v>
          </cell>
        </row>
        <row r="5225">
          <cell r="A5225">
            <v>101258</v>
          </cell>
          <cell r="B522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25" t="str">
            <v>M3</v>
          </cell>
          <cell r="D5225">
            <v>19.52</v>
          </cell>
        </row>
        <row r="5226">
          <cell r="A5226">
            <v>101259</v>
          </cell>
          <cell r="B522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26" t="str">
            <v>M3</v>
          </cell>
          <cell r="D5226">
            <v>21.64</v>
          </cell>
        </row>
        <row r="5227">
          <cell r="A5227">
            <v>101260</v>
          </cell>
          <cell r="B522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27" t="str">
            <v>M3</v>
          </cell>
          <cell r="D5227">
            <v>27.02</v>
          </cell>
        </row>
        <row r="5228">
          <cell r="A5228">
            <v>101261</v>
          </cell>
          <cell r="B522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28" t="str">
            <v>M3</v>
          </cell>
          <cell r="D5228">
            <v>15.08</v>
          </cell>
        </row>
        <row r="5229">
          <cell r="A5229">
            <v>101262</v>
          </cell>
          <cell r="B522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29" t="str">
            <v>M3</v>
          </cell>
          <cell r="D5229">
            <v>15.98</v>
          </cell>
        </row>
        <row r="5230">
          <cell r="A5230">
            <v>101263</v>
          </cell>
          <cell r="B523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30" t="str">
            <v>M3</v>
          </cell>
          <cell r="D5230">
            <v>18.48</v>
          </cell>
        </row>
        <row r="5231">
          <cell r="A5231">
            <v>101264</v>
          </cell>
          <cell r="B523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31" t="str">
            <v>M3</v>
          </cell>
          <cell r="D5231">
            <v>20.45</v>
          </cell>
        </row>
        <row r="5232">
          <cell r="A5232">
            <v>101265</v>
          </cell>
          <cell r="B523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32" t="str">
            <v>M3</v>
          </cell>
          <cell r="D5232">
            <v>25.5</v>
          </cell>
        </row>
        <row r="5233">
          <cell r="A5233">
            <v>101266</v>
          </cell>
          <cell r="B523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33" t="str">
            <v>M3</v>
          </cell>
          <cell r="D5233">
            <v>9.23</v>
          </cell>
        </row>
        <row r="5234">
          <cell r="A5234">
            <v>101267</v>
          </cell>
          <cell r="B523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34" t="str">
            <v>M3</v>
          </cell>
          <cell r="D5234">
            <v>8.81</v>
          </cell>
        </row>
        <row r="5235">
          <cell r="A5235">
            <v>101268</v>
          </cell>
          <cell r="B523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35" t="str">
            <v>M3</v>
          </cell>
          <cell r="D5235">
            <v>14.54</v>
          </cell>
        </row>
        <row r="5236">
          <cell r="A5236">
            <v>101269</v>
          </cell>
          <cell r="B523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36" t="str">
            <v>M3</v>
          </cell>
          <cell r="D5236">
            <v>16.14</v>
          </cell>
        </row>
        <row r="5237">
          <cell r="A5237">
            <v>101270</v>
          </cell>
          <cell r="B523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37" t="str">
            <v>M3</v>
          </cell>
          <cell r="D5237">
            <v>18.690000000000001</v>
          </cell>
        </row>
        <row r="5238">
          <cell r="A5238">
            <v>101271</v>
          </cell>
          <cell r="B523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38" t="str">
            <v>M3</v>
          </cell>
          <cell r="D5238">
            <v>20.7</v>
          </cell>
        </row>
        <row r="5239">
          <cell r="A5239">
            <v>101272</v>
          </cell>
          <cell r="B523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39" t="str">
            <v>M3</v>
          </cell>
          <cell r="D5239">
            <v>25.84</v>
          </cell>
        </row>
        <row r="5240">
          <cell r="A5240">
            <v>101273</v>
          </cell>
          <cell r="B524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40" t="str">
            <v>M3</v>
          </cell>
          <cell r="D5240">
            <v>13.89</v>
          </cell>
        </row>
        <row r="5241">
          <cell r="A5241">
            <v>101274</v>
          </cell>
          <cell r="B524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41" t="str">
            <v>M3</v>
          </cell>
          <cell r="D5241">
            <v>15.32</v>
          </cell>
        </row>
        <row r="5242">
          <cell r="A5242">
            <v>101275</v>
          </cell>
          <cell r="B524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42" t="str">
            <v>M3</v>
          </cell>
          <cell r="D5242">
            <v>17.75</v>
          </cell>
        </row>
        <row r="5243">
          <cell r="A5243">
            <v>101276</v>
          </cell>
          <cell r="B524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43" t="str">
            <v>M3</v>
          </cell>
          <cell r="D5243">
            <v>19.61</v>
          </cell>
        </row>
        <row r="5244">
          <cell r="A5244">
            <v>101277</v>
          </cell>
          <cell r="B524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244" t="str">
            <v>M3</v>
          </cell>
          <cell r="D5244">
            <v>25.02</v>
          </cell>
        </row>
        <row r="5245">
          <cell r="A5245">
            <v>102354</v>
          </cell>
          <cell r="B5245" t="str">
            <v>DESMONTE DE MATERIAL DE 3ª CATEGORIA (BLOCOS DE ROCHAS OU MATACOS), COM MARTELETE PNEUMÁTICO MANUAL  EXCLUSIVE CARGA E TRANSPORTE. AF_03/2021</v>
          </cell>
          <cell r="C5245" t="str">
            <v>M3</v>
          </cell>
          <cell r="D5245">
            <v>130.49</v>
          </cell>
        </row>
        <row r="5246">
          <cell r="A5246">
            <v>102355</v>
          </cell>
          <cell r="B5246" t="str">
            <v>DESMONTE DE MATERIAL DE 3ª CATEGORIA (BLOCOS DE ROCHAS OU MATACOS), EM VALA, COM MARTELETE PNEUMÁTICO MANUAL   EXCLUSIVE RETIRADA, CARGA E TRANSPORTE. AF_03/2021</v>
          </cell>
          <cell r="C5246" t="str">
            <v>M3</v>
          </cell>
          <cell r="D5246">
            <v>152.91</v>
          </cell>
        </row>
        <row r="5247">
          <cell r="A5247">
            <v>102360</v>
          </cell>
          <cell r="B5247" t="str">
            <v>RETIRADA DE MATERIAL DE 3ª CATEGORIA (APÓS ESCAVAÇÃO/DESMONTE) EM VALAS, COM ESCAVADEIRA HIDRÁULICA - EXCLUSIVE CARGA E TRANSPORTE. AF_03/2021</v>
          </cell>
          <cell r="C5247" t="str">
            <v>M3</v>
          </cell>
          <cell r="D5247">
            <v>19.66</v>
          </cell>
        </row>
        <row r="5248">
          <cell r="A5248">
            <v>102361</v>
          </cell>
          <cell r="B5248" t="str">
            <v>RETIRADA DE MATERIAL DE 3ª CATEGORIA (APÓS ESCAVAÇÃO/DESMONTE) EM VALAS, COM RETROESCAVADEIRA - EXCLUSIVE CARGA E TRANSPORTE. AF_03/2021</v>
          </cell>
          <cell r="C5248" t="str">
            <v>M3</v>
          </cell>
          <cell r="D5248">
            <v>29.67</v>
          </cell>
        </row>
        <row r="5249">
          <cell r="A5249">
            <v>90082</v>
          </cell>
          <cell r="B5249" t="str">
            <v>ESCAVAÇÃO MECANIZADA DE VALA COM PROF. ATÉ 1,5 M (MÉDIA MONTANTE E JUSANTE/UMA COMPOSIÇÃO POR TRECHO), ESCAVADEIRA (0,8 M3), LARG. DE 1,5 M A 2,5 M, EM SOLO DE 1A CATEGORIA, EM LOCAIS COM ALTO NÍVEL DE INTERFERÊNCIA. AF_02/2021</v>
          </cell>
          <cell r="C5249" t="str">
            <v>M3</v>
          </cell>
          <cell r="D5249">
            <v>9.5299999999999994</v>
          </cell>
        </row>
        <row r="5250">
          <cell r="A5250">
            <v>90084</v>
          </cell>
          <cell r="B5250" t="str">
            <v>ESCAVAÇÃO MECANIZADA DE VALA COM PROF. MAIOR QUE 1,5 M ATÉ 3,0 M (MÉDIA MONTANTE E JUSANTE/UMA COMPOSIÇÃO POR TRECHO), ESCAVADEIRA (0,8 M3), LARGURA ATÉ 1,5 M, EM SOLO DE 1A CATEGORIA, EM LOCAIS COM ALTO NÍVEL DE INTERFERÊNCIA. AF_02/2021</v>
          </cell>
          <cell r="C5250" t="str">
            <v>M3</v>
          </cell>
          <cell r="D5250">
            <v>9.24</v>
          </cell>
        </row>
        <row r="5251">
          <cell r="A5251">
            <v>90086</v>
          </cell>
          <cell r="B5251" t="str">
            <v>ESCAVAÇÃO MECANIZADA DE VALA COM PROF. MAIOR QUE 3,0 M ATÉ 4,5 M(MÉDIA MONTANTE E JUSANTE/UMA COMPOSIÇÃO POR TRECHO), ESCAVADEIRA (0,8 M3), LARG. MENOR QUE 1,5 M, EM SOLO DE 1A CATEGORIA, EM LOCAIS COM ALTO NÍVEL DE INTERFERÊNCIA. AF_02/2021</v>
          </cell>
          <cell r="C5251" t="str">
            <v>M3</v>
          </cell>
          <cell r="D5251">
            <v>8.73</v>
          </cell>
        </row>
        <row r="5252">
          <cell r="A5252">
            <v>90087</v>
          </cell>
          <cell r="B5252" t="str">
            <v>ESCAVAÇÃO MECANIZADA DE VALA COM PROF. DE 3,0 M ATÉ 4,5 M(MÉDIA MONTANTE E JUSANTE/UMA COMPOSIÇÃO POR TRECHO), ESCAVADEIRA (1,2 M3), LARG. DE 1,5 M A 2,5 M, EM SOLO DE 1A CATEGORIA, EM LOCAIS COM ALTO NÍVEL DE INTERFERÊNCIA. AF_02/2021</v>
          </cell>
          <cell r="C5252" t="str">
            <v>M3</v>
          </cell>
          <cell r="D5252">
            <v>7.95</v>
          </cell>
        </row>
        <row r="5253">
          <cell r="A5253">
            <v>90090</v>
          </cell>
          <cell r="B5253" t="str">
            <v>ESCAVAÇÃO MECANIZADA DE VALA COM PROF. MAIOR QUE 4,5 M ATÉ 6,0 M(MÉDIA MONTANTE E JUSANTE/UMA COMPOSIÇÃO POR TRECHO), ESCAVADEIRA (1,2 M3), LARG. DE 1,5 M A 2,5 M, EM SOLO DE 1A CATEGORIA, EM LOCAIS COM ALTO NÍVEL DE INTERFERÊNCIA. AF_02/2021</v>
          </cell>
          <cell r="C5253" t="str">
            <v>M3</v>
          </cell>
          <cell r="D5253">
            <v>7.77</v>
          </cell>
        </row>
        <row r="5254">
          <cell r="A5254">
            <v>90091</v>
          </cell>
          <cell r="B5254" t="str">
            <v>ESCAVAÇÃO MECANIZADA DE VALA COM PROF. ATÉ 1,5 M (MÉDIA MONTANTE E JUSANTE/UMA COMPOSIÇÃO POR TRECHO), ESCAVADEIRA (0,8 M3), LARG. DE 1,5 M A 2,5 M, EM SOLO DE 1A CATEGORIA, LOCAIS COM BAIXO NÍVEL DE INTERFERÊNCIA. AF_02/2021</v>
          </cell>
          <cell r="C5254" t="str">
            <v>M3</v>
          </cell>
          <cell r="D5254">
            <v>5.16</v>
          </cell>
        </row>
        <row r="5255">
          <cell r="A5255">
            <v>90092</v>
          </cell>
          <cell r="B5255" t="str">
            <v>ESCAVAÇÃO MECANIZADA DE VALA COM PROF. MAIOR QUE 1,5 M E ATÉ 3,0 M(MÉDIA MONTANTE E JUSANTE/UMA COMPOSIÇÃO POR TRECHO), ESCAVADEIRA (0,8 M3), LARG. MENOR QUE 1,5 M, EM SOLO DE 1A CATEGORIA, LOCAIS COM BAIXO NÍVEL DE INTERFERÊNCIA. AF_02/2021</v>
          </cell>
          <cell r="C5255" t="str">
            <v>M3</v>
          </cell>
          <cell r="D5255">
            <v>5.09</v>
          </cell>
        </row>
        <row r="5256">
          <cell r="A5256">
            <v>90094</v>
          </cell>
          <cell r="B5256" t="str">
            <v>ESCAVAÇÃO MECANIZADA DE VALA COM PROF. MAIOR QUE 3,0 M ATÉ 4,5 M (MÉDIA MONTANTE E JUSANTE/UMA COMPOSIÇÃO POR TRECHO), ESCAVADEIRA (0,8 M3), LARG. MENOR QUE 1,5 M, EM SOLO DE 1A CATEGORIA, LOCAIS COM BAIXO NÍVEL DE INTERFERÊNCIA. AF_02/2021</v>
          </cell>
          <cell r="C5256" t="str">
            <v>M3</v>
          </cell>
          <cell r="D5256">
            <v>4.82</v>
          </cell>
        </row>
        <row r="5257">
          <cell r="A5257">
            <v>90095</v>
          </cell>
          <cell r="B5257" t="str">
            <v>ESCAVAÇÃO MECANIZADA DE VALA COM PROF. MAIOR QUE 3,0 M ATÉ 4,5 M (MÉDIA MONTANTE E JUSANTE/UMA COMPOSIÇÃO POR TRECHO), ESCAVADEIRA (1,2 M3), LARG. DE 1,5 M A 2,5 M, EM SOLO DE 1A CATEGORIA, LOCAIS COM BAIXO NÍVEL DE INTERFERÊNCIA. AF_02/2021</v>
          </cell>
          <cell r="C5257" t="str">
            <v>M3</v>
          </cell>
          <cell r="D5257">
            <v>4.37</v>
          </cell>
        </row>
        <row r="5258">
          <cell r="A5258">
            <v>90098</v>
          </cell>
          <cell r="B5258" t="str">
            <v>ESCAVAÇÃO MECANIZADA DE VALA COM PROF. MAIOR QUE 4,5 M ATÉ 6,0 M (MÉDIA MONTANTE E JUSANTE/UMA COMPOSIÇÃO POR TRECHO), ESCAVADEIRA (1,2 M3), LARG. DE 1,5 M A 2,5 M, EM SOLO DE 1A CATEGORIA, LOCAIS COM BAIXO NÍVEL DE INTERFERÊNCIA. AF_02/2021</v>
          </cell>
          <cell r="C5258" t="str">
            <v>M3</v>
          </cell>
          <cell r="D5258">
            <v>4.29</v>
          </cell>
        </row>
        <row r="5259">
          <cell r="A5259">
            <v>90099</v>
          </cell>
          <cell r="B5259" t="str">
            <v>ESCAVAÇÃO MECANIZADA DE VALA COM PROF. ATÉ 1,5 M (MÉDIA MONTANTE E JUSANTE/UMA COMPOSIÇÃO POR TRECHO), RETROESCAV. (0,26 M3), LARG. MENOR QUE 0,8 M, EM SOLO DE 1A CATEGORIA, EM LOCAIS COM ALTO NÍVEL DE INTERFERÊNCIA. AF_02/2021</v>
          </cell>
          <cell r="C5259" t="str">
            <v>M3</v>
          </cell>
          <cell r="D5259">
            <v>13.51</v>
          </cell>
        </row>
        <row r="5260">
          <cell r="A5260">
            <v>90100</v>
          </cell>
          <cell r="B5260" t="str">
            <v>ESCAVAÇÃO MECANIZADA DE VALA COM PROF. ATÉ 1,5 M (MÉDIA MONTANTE E JUSANTE/UMA COMPOSIÇÃO POR TRECHO), RETROESCAV. (0,26 M3), LARG. DE 0,8 M A 1,5 M, EM SOLO DE 1A CATEGORIA, EM LOCAIS COM ALTO NÍVEL DE INTERFERÊNCIA. AF_02/2021</v>
          </cell>
          <cell r="C5260" t="str">
            <v>M3</v>
          </cell>
          <cell r="D5260">
            <v>11.46</v>
          </cell>
        </row>
        <row r="5261">
          <cell r="A5261">
            <v>90101</v>
          </cell>
          <cell r="B5261" t="str">
            <v>ESCAVAÇÃO MECANIZADA DE VALA COM PROF. MAIOR QUE 1,5 M ATÉ 3,0 M (MÉDIA MONTANTE E JUSANTE/UMA COMPOSIÇÃO POR TRECHO), RETROESCAV. (0,26 M3), LARG. MENOR QUE 0,8 M, EM SOLO DE 1A CATEGORIA, EM LOCAIS COM ALTO NÍVEL DE INTERFERÊNCIA. AF_02/2021</v>
          </cell>
          <cell r="C5261" t="str">
            <v>M3</v>
          </cell>
          <cell r="D5261">
            <v>11.32</v>
          </cell>
        </row>
        <row r="5262">
          <cell r="A5262">
            <v>90102</v>
          </cell>
          <cell r="B5262" t="str">
            <v>ESCAVAÇÃO MECANIZADA DE VALA COM PROF. MAIOR QUE 1,5 M ATÉ 3,0 M (MÉDIA MONTANTE E JUSANTE/UMA COMPOSIÇÃO POR TRECHO), RETROESCAV. (0,26 M3), LARGURA DE 0,8 M A 1,5 M, EM SOLO DE 1A CATEGORIA, EM LOCAIS COM ALTO NÍVEL DE INTERFERÊNCIA. AF_02/2021</v>
          </cell>
          <cell r="C5262" t="str">
            <v>M3</v>
          </cell>
          <cell r="D5262">
            <v>10.32</v>
          </cell>
        </row>
        <row r="5263">
          <cell r="A5263">
            <v>90105</v>
          </cell>
          <cell r="B5263" t="str">
            <v>ESCAVAÇÃO MECANIZADA DE VALA COM PROFUNDIDADE ATÉ 1,5 M (MÉDIA MONTANTE E JUSANTE/UMA COMPOSIÇÃO POR TRECHO), RETROESCAV. (0,26 M3), LARGURA MENOR QUE 0,8 M, EM SOLO DE 1A CATEGORIA, LOCAIS COM BAIXO NÍVEL DE INTERFERÊNCIA. AF_02/2021</v>
          </cell>
          <cell r="C5263" t="str">
            <v>M3</v>
          </cell>
          <cell r="D5263">
            <v>7.44</v>
          </cell>
        </row>
        <row r="5264">
          <cell r="A5264">
            <v>90106</v>
          </cell>
          <cell r="B5264" t="str">
            <v>ESCAVAÇÃO MECANIZADA DE VALA COM PROFUNDIDADE ATÉ 1,5 M (MÉDIA MONTANTE E JUSANTE/UMA COMPOSIÇÃO POR TRECHO), RETROESCAV. (0,26 M3), LARGURA DE 0,8 M A 1,5 M, EM SOLO DE 1A CATEGORIA, LOCAIS COM BAIXO NÍVEL DE INTERFERÊNCIA. AF_02/2021</v>
          </cell>
          <cell r="C5264" t="str">
            <v>M3</v>
          </cell>
          <cell r="D5264">
            <v>6.32</v>
          </cell>
        </row>
        <row r="5265">
          <cell r="A5265">
            <v>90107</v>
          </cell>
          <cell r="B5265" t="str">
            <v>ESCAVAÇÃO MECANIZADA DE VALA COM PROFUNDIDADE MAIOR QUE 1,5 M ATÉ 3,0 M (MÉDIA MONTANTE E JUSANTE/UMA COMPOSIÇÃO POR TRECHO), RETROESCAV. (0,26 M3), LARGURA MENOR QUE 0,8 M, EM SOLO DE 1A CATEGORIA, LOCAIS COM BAIXO NÍVEL DE INTERFERÊNCIA. AF_02/2021</v>
          </cell>
          <cell r="C5265" t="str">
            <v>M3</v>
          </cell>
          <cell r="D5265">
            <v>6.24</v>
          </cell>
        </row>
        <row r="5266">
          <cell r="A5266">
            <v>90108</v>
          </cell>
          <cell r="B5266" t="str">
            <v>ESCAVAÇÃO MECANIZADA DE VALA COM PROFUNDIDADE MAIOR QUE 1,5 M ATÉ 3,0 M (MÉDIA MONTANTE E JUSANTE/UMA COMPOSIÇÃO POR TRECHO), RETROESCAV (0,26 M3), LARGURA DE 0,8 M A 1,5 M, EM SOLO DE 1A CATEGORIA, LOCAIS COM BAIXO NÍVEL DE INTERFERÊNCIA. AF_02/2021</v>
          </cell>
          <cell r="C5266" t="str">
            <v>M3</v>
          </cell>
          <cell r="D5266">
            <v>5.68</v>
          </cell>
        </row>
        <row r="5267">
          <cell r="A5267">
            <v>93358</v>
          </cell>
          <cell r="B5267" t="str">
            <v>ESCAVAÇÃO MANUAL DE VALA COM PROFUNDIDADE MENOR OU IGUAL A 1,30 M. AF_02/2021</v>
          </cell>
          <cell r="C5267" t="str">
            <v>M3</v>
          </cell>
          <cell r="D5267">
            <v>83.55</v>
          </cell>
        </row>
        <row r="5268">
          <cell r="A5268">
            <v>102276</v>
          </cell>
          <cell r="B5268" t="str">
            <v>ESCAVAÇÃO MECANIZADA DE VALA COM PROF. ATÉ 1,5 M (MÉDIA MONTANTE E JUSANTE/UMA COMPOSIÇÃO POR TRECHO), ESCAVADEIRA (0,8 M3), LARG. MENOR QUE 1,5 M, EM SOLO DE 1A CATEGORIA, EM LOCAIS COM ALTO NÍVEL DE INTERFERÊNCIA. AF_02/2021</v>
          </cell>
          <cell r="C5268" t="str">
            <v>M3</v>
          </cell>
          <cell r="D5268">
            <v>10.73</v>
          </cell>
        </row>
        <row r="5269">
          <cell r="A5269">
            <v>102277</v>
          </cell>
          <cell r="B5269" t="str">
            <v>ESCAVAÇÃO MECANIZADA DE VALA COM PROF. MAIOR QUE  4,5 M ATÉ 6,0 M (MÉDIA MONTANTE E JUSANTE/UMA COMPOSIÇÃO POR TRECHO), ESCAVADEIRA (0,8 M3), LARG. MENOR QUE 1,5 M, EM SOLO DE 1A CATEGORIA, EM LOCAIS COM ALTO NÍVEL DE INTERFERÊNCIA. AF_02/2021</v>
          </cell>
          <cell r="C5269" t="str">
            <v>M3</v>
          </cell>
          <cell r="D5269">
            <v>8.4700000000000006</v>
          </cell>
        </row>
        <row r="5270">
          <cell r="A5270">
            <v>102278</v>
          </cell>
          <cell r="B5270" t="str">
            <v>ESCAVAÇÃO MECANIZADA DE VALA COM PROF. MAIOR QUE 1,50 M ATÉ 3,0 M (MÉDIA MONTANTE E JUSANTE/UMA COMPOSIÇÃO POR TRECHO), ESCAVADEIRA (1,2 M3), LARG. DE 1,5 M A 2,5 M, EM SOLO DE 1A CATEGORIA, EM LOCAIS COM ALTO NÍVEL DE INTERFERÊNCIA. AF_02/2021</v>
          </cell>
          <cell r="C5270" t="str">
            <v>M3</v>
          </cell>
          <cell r="D5270">
            <v>8.2799999999999994</v>
          </cell>
        </row>
        <row r="5271">
          <cell r="A5271">
            <v>102279</v>
          </cell>
          <cell r="B5271" t="str">
            <v>ESCAVAÇÃO MECANIZADA DE VALA COM PROF. ATÉ 1,5 M (MÉDIA MONTANTE E JUSANTE/UMA COMPOSIÇÃO POR TRECHO), ESCAVADEIRA (0,8 M3),LARG. MENOR QUE 1,5 M, EM SOLO DE 1A CATEGORIA, LOCAIS COM BAIXO NÍVEL DE INTERFERÊNCIA. AF_02/2021</v>
          </cell>
          <cell r="C5271" t="str">
            <v>M3</v>
          </cell>
          <cell r="D5271">
            <v>5.92</v>
          </cell>
        </row>
        <row r="5272">
          <cell r="A5272">
            <v>102280</v>
          </cell>
          <cell r="B5272" t="str">
            <v>ESCAVAÇÃO MECANIZADA DE VALA COM PROF. MAIOR QUE 4,5 M ATÉ 6,0 M (MÉDIA MONTANTE E JUSANTE/UMA COMPOSIÇÃO POR TRECHO),COM ESCAVADEIRA (0,8 M3), LARG. MENOR QUE 1,5 M, EM SOLO DE 1A CATEGORIA, LOCAIS COM BAIXO NÍVEL DE INTERFERÊNCIA. AF_02/2021</v>
          </cell>
          <cell r="C5272" t="str">
            <v>M3</v>
          </cell>
          <cell r="D5272">
            <v>4.67</v>
          </cell>
        </row>
        <row r="5273">
          <cell r="A5273">
            <v>102281</v>
          </cell>
          <cell r="B5273" t="str">
            <v>ESCAVAÇÃO MECANIZADA DE VALA COM PROF. MAIOR QUE 1,5 M ATÉ 3,0 M (MÉDIA MONTANTE E JUSANTE/UMA COMPOSIÇÃO POR TRECHO),COM ESCAVADEIRA (1,2 M3),LARG. DE 1,5 M A 2,5 M, EM SOLO DE 1A CATEGORIA, LOCAIS COM BAIXO NÍVEL DE INTERFERÊNCIA. AF_02/2021</v>
          </cell>
          <cell r="C5273" t="str">
            <v>M3</v>
          </cell>
          <cell r="D5273">
            <v>4.57</v>
          </cell>
        </row>
        <row r="5274">
          <cell r="A5274">
            <v>102282</v>
          </cell>
          <cell r="B5274" t="str">
            <v>ESCAVAÇÃO MECANIZADA DE VALA COM PROF. ATÉ 1,5 M (MÉDIA MONTANTE E JUSANTE/UMA COMPOSIÇÃO POR TRECHO), ESCAVADEIRA (0,8 M3),LARG. MENOR QUE 1,5 M, EM SOLO DE MOLE, EM LOCAIS COM ALTO NÍVEL DE INTERFERÊNCIA. AF_02/2021</v>
          </cell>
          <cell r="C5274" t="str">
            <v>M3</v>
          </cell>
          <cell r="D5274">
            <v>11.91</v>
          </cell>
        </row>
        <row r="5275">
          <cell r="A5275">
            <v>102283</v>
          </cell>
          <cell r="B5275" t="str">
            <v>ESCAVAÇÃO MECANIZADA DE VALA COM PROF. ATÉ 1,5 M (MÉDIA MONTANTE E JUSANTE/UMA COMPOSIÇÃO POR TRECHO), ESCAVADEIRA (0,8 M3), LARG. DE 1,5 M A 2,5 M, EM SOLO MOLE, EM LOCAIS COM ALTO NÍVEL DE INTERFERÊNCIA. AF_02/2021</v>
          </cell>
          <cell r="C5275" t="str">
            <v>M3</v>
          </cell>
          <cell r="D5275">
            <v>10.59</v>
          </cell>
        </row>
        <row r="5276">
          <cell r="A5276">
            <v>102284</v>
          </cell>
          <cell r="B5276" t="str">
            <v>ESCAVAÇÃO MECANIZADA DE VALA COM PROF. MAIOR QUE 1,5 M ATÉ 3,0 M (MÉDIA MONTANTE E JUSANTE/UMA COMPOSIÇÃO POR TRECHO), ESCAVADEIRA (0,8 M3), LARGURA ATÉ 1,5 M, EM SOLO MOLE, EM LOCAIS COM ALTO NÍVEL DE INTERFERÊNCIA. AF_02/2021</v>
          </cell>
          <cell r="C5276" t="str">
            <v>M3</v>
          </cell>
          <cell r="D5276">
            <v>10.25</v>
          </cell>
        </row>
        <row r="5277">
          <cell r="A5277">
            <v>102285</v>
          </cell>
          <cell r="B5277" t="str">
            <v>ESCAVAÇÃO MECANIZADA DE VALA COM PROF. MAIOR QUE 3,0 M ATÉ 4,5 M (MÉDIA MONTANTE E JUSANTE/UMA COMPOSIÇÃO POR TRECHO), ESCAVADEIRA (0,8 M3), LARG. MENOR QUE 1,5 M, EM SOLO  MOLE, EM LOCAIS COM ALTO NÍVEL DE INTERFERÊNCIA. AF_02/2021</v>
          </cell>
          <cell r="C5277" t="str">
            <v>M3</v>
          </cell>
          <cell r="D5277">
            <v>9.69</v>
          </cell>
        </row>
        <row r="5278">
          <cell r="A5278">
            <v>102286</v>
          </cell>
          <cell r="B5278" t="str">
            <v>ESCAVAÇÃO MECANIZADA DE VALA COM PROF. MAIOR QUE 4,5 M ATÉ 6,0 M (MÉDIA MONTANTE E JUSANTE/UMA COMPOSIÇÃO POR TRECHO), ESCAVADEIRA (0,8 M3),LARG. MENOR QUE 1,5 M, EM SOLO DE MOLE, EM LOCAIS COM ALTO NÍVEL DE INTERFERÊNCIA. AF_02/2021</v>
          </cell>
          <cell r="C5278" t="str">
            <v>M3</v>
          </cell>
          <cell r="D5278">
            <v>9.42</v>
          </cell>
        </row>
        <row r="5279">
          <cell r="A5279">
            <v>102287</v>
          </cell>
          <cell r="B5279" t="str">
            <v>ESCAVAÇÃO MECANIZADA DE VALA COM PROF. MAIOR QUE 1,5 M ATÉ 3,0 M (MÉDIA MONTANTE E JUSANTE/UMA COMPOSIÇÃO POR TRECHO),COM ESCAVADEIRA (1,2 M3),LARG. DE 1,5 M A 2,5 M, EM SOLO MOLE, EM LOCAIS COM ALTO NÍVEL DE INTERFERÊNCIA. AF_02/2021</v>
          </cell>
          <cell r="C5279" t="str">
            <v>M3</v>
          </cell>
          <cell r="D5279">
            <v>9.2200000000000006</v>
          </cell>
        </row>
        <row r="5280">
          <cell r="A5280">
            <v>102288</v>
          </cell>
          <cell r="B5280" t="str">
            <v>ESCAVAÇÃO MECANIZADA DE VALA COM PROF. DE 3,0 M ATÉ 4,5 M (MÉDIA MONTANTE E JUSANTE/UMA COMPOSIÇÃO POR TRECHO), ESCAVADEIRA (1,2 M3), LARG. DE 1,5 M A 2,5 M, EM SOLO MOLE, EM LOCAIS COM ALTO NÍVEL DE INTERFERÊNCIA. AF_02/2021</v>
          </cell>
          <cell r="C5280" t="str">
            <v>M3</v>
          </cell>
          <cell r="D5280">
            <v>8.85</v>
          </cell>
        </row>
        <row r="5281">
          <cell r="A5281">
            <v>102289</v>
          </cell>
          <cell r="B5281" t="str">
            <v>ESCAVAÇÃO MECANIZADA DE VALA COM PROF. MAIOR QUE 4,5 M ATÉ 6,0 M (MÉDIA MONTANTE E JUSANTE/UMA COMPOSIÇÃO POR TRECHO), ESCAVADEIRA (1,2 M3), LARG. DE 1,5 M A 2,5 M, EM SOLO MOLE, EM LOCAIS COM ALTO NÍVEL DE INTERFERÊNCIA. AF_02/2021</v>
          </cell>
          <cell r="C5281" t="str">
            <v>M3</v>
          </cell>
          <cell r="D5281">
            <v>8.64</v>
          </cell>
        </row>
        <row r="5282">
          <cell r="A5282">
            <v>102290</v>
          </cell>
          <cell r="B5282" t="str">
            <v>ESCAVAÇÃO MECANIZADA DE VALA COM PROF. ATÉ 1,5 M (MÉDIA MONTANTE E JUSANTE/UMA COMPOSIÇÃO POR TRECHO), ESCAVADEIRA (0,8 M3),LARG. MENOR QUE 1,5 M, EM SOLO MOLE, LOCAIS COM BAIXO NÍVEL DE INTERFERÊNCIA. AF_02/2021</v>
          </cell>
          <cell r="C5282" t="str">
            <v>M3</v>
          </cell>
          <cell r="D5282">
            <v>6.56</v>
          </cell>
        </row>
        <row r="5283">
          <cell r="A5283">
            <v>102291</v>
          </cell>
          <cell r="B5283" t="str">
            <v>ESCAVAÇÃO MECANIZADA DE VALA COM PROF. ATÉ 1,5 M (MÉDIA MONTANTE E JUSANTE/UMA COMPOSIÇÃO POR TRECHO), ESCAVADEIRA (0,8 M3), LARG. DE 1,5 M A 2,5 M, EM SOLO MOLE, LOCAIS COM BAIXO NÍVEL DE INTERFERÊNCIA. AF_02/2021</v>
          </cell>
          <cell r="C5283" t="str">
            <v>M3</v>
          </cell>
          <cell r="D5283">
            <v>5.84</v>
          </cell>
        </row>
        <row r="5284">
          <cell r="A5284">
            <v>102292</v>
          </cell>
          <cell r="B5284" t="str">
            <v>ESCAVAÇÃO MECANIZADA DE VALA COM PROF. MAIOR QUE 1,5 M E ATÉ 3,0 M (MÉDIA MONTANTE E JUSANTE/UMA COMPOSIÇÃO POR TRECHO), ESCAVADEIRA (0,8 M3), LARG. MENOR QUE 1,5 M, EM SOLO MOLE, LOCAIS COM BAIXO NÍVEL DE INTERFERÊNCIA. AF_02/2021</v>
          </cell>
          <cell r="C5284" t="str">
            <v>M3</v>
          </cell>
          <cell r="D5284">
            <v>5.66</v>
          </cell>
        </row>
        <row r="5285">
          <cell r="A5285">
            <v>102293</v>
          </cell>
          <cell r="B5285" t="str">
            <v>ESCAVAÇÃO MECANIZADA DE VALA COM PROF.MAIOR QUE 3,0 M ATÉ 4,5 M (MÉDIA MONTANTE E JUSANTE/UMA COMPOSIÇÃO POR TRECHO), ESCAVADEIRA (0,8 M3), LARG. MENOR QUE 1,5 M, EM SOLO MOLE, LOCAIS COM BAIXO NÍVEL DE INTERFERÊNCIA. AF_02/2021</v>
          </cell>
          <cell r="C5285" t="str">
            <v>M3</v>
          </cell>
          <cell r="D5285">
            <v>5.35</v>
          </cell>
        </row>
        <row r="5286">
          <cell r="A5286">
            <v>102294</v>
          </cell>
          <cell r="B5286" t="str">
            <v>ESCAVAÇÃO MECANIZADA DE VALA COM PROF. MAIOR QUE 4,5 M ATÉ 6,0 M (MÉDIA MONTANTE E JUSANTE/UMA COMPOSIÇÃO POR TRECHO),COM ESCAVADEIRA (0,8 M3), LARG. MENOR QUE 1,5 M, EM SOLO MOLE, LOCAIS COM BAIXO NÍVEL DE INTERFERÊNCIA. AF_02/2021</v>
          </cell>
          <cell r="C5286" t="str">
            <v>M3</v>
          </cell>
          <cell r="D5286">
            <v>5.21</v>
          </cell>
        </row>
        <row r="5287">
          <cell r="A5287">
            <v>102295</v>
          </cell>
          <cell r="B5287" t="str">
            <v>ESCAVAÇÃO MECANIZADA DE VALA COM PROF. MAIOR QUE 1,5 M ATÉ 3,0 M (MÉDIA MONTANTE E JUSANTE/UMA COMPOSIÇÃO POR TRECHO),COM ESCAVADEIRA (1,2 M3), LARG. DE 1,5 M A 2,5 M, EM SOLO MOLE, LOCAIS COM BAIXO NÍVEL DE INTERFERÊNCIA. AF_02/2021</v>
          </cell>
          <cell r="C5287" t="str">
            <v>M3</v>
          </cell>
          <cell r="D5287">
            <v>5.08</v>
          </cell>
        </row>
        <row r="5288">
          <cell r="A5288">
            <v>102296</v>
          </cell>
          <cell r="B5288" t="str">
            <v>ESCAVAÇÃO MECANIZADA DE VALA COM PROF. MAIOR QUE 3,0 M ATÉ 4,5 M (MÉDIA MONTANTE E JUSANTE/UMA COMPOSIÇÃO POR TRECHO), ESCAVADEIRA (1,2 M3), LARG. DE 1,5 M A 2,5 M, EM SOLO MOLE, LOCAIS COM BAIXO NÍVEL DE INTERFERÊNCIA. AF_02/2021</v>
          </cell>
          <cell r="C5288" t="str">
            <v>M3</v>
          </cell>
          <cell r="D5288">
            <v>4.88</v>
          </cell>
        </row>
        <row r="5289">
          <cell r="A5289">
            <v>102297</v>
          </cell>
          <cell r="B5289" t="str">
            <v>ESCAVAÇÃO MECANIZADA DE VALA COM PROF. MAIOR QUE 4,5 M ATÉ 6,0 M (MÉDIA MONTANTE E JUSANTE/UMA COMPOSIÇÃO POR TRECHO), ESCAVADEIRA (1,2 M3), LARG. DE 1,5 M A 2,5 M, EM SOLO MOLE, LOCAIS COM BAIXO NÍVEL DE INTERFERÊNCIA. AF_02/2021</v>
          </cell>
          <cell r="C5289" t="str">
            <v>M3</v>
          </cell>
          <cell r="D5289">
            <v>4.76</v>
          </cell>
        </row>
        <row r="5290">
          <cell r="A5290">
            <v>102298</v>
          </cell>
          <cell r="B5290" t="str">
            <v>ESCAVAÇÃO MECANIZADA DE VALA COM PROF. ATÉ 1,5 M (MÉDIA MONTANTE E JUSANTE/UMA COMPOSIÇÃO POR TRECHO), RETROESCAV. (0,26 M3), LARG. MENOR QUE 0,8 M, EM SOLO MOLE, EM LOCAIS COM ALTO NÍVEL DE INTERFERÊNCIA. AF_02/2021</v>
          </cell>
          <cell r="C5290" t="str">
            <v>M3</v>
          </cell>
          <cell r="D5290">
            <v>15.01</v>
          </cell>
        </row>
        <row r="5291">
          <cell r="A5291">
            <v>102299</v>
          </cell>
          <cell r="B5291" t="str">
            <v>ESCAVAÇÃO MECANIZADA DE VALA COM PROF. ATÉ 1,5 M (MÉDIA MONTANTE E JUSANTE/UMA COMPOSIÇÃO POR TRECHO), RETROESCAV. (0,26 M3), LARG. DE 0,8 M A 1,5 M, EM SOLO MOLE, EM LOCAIS COM ALTO NÍVEL DE INTERFERÊNCIA. AF_02/2021</v>
          </cell>
          <cell r="C5291" t="str">
            <v>M3</v>
          </cell>
          <cell r="D5291">
            <v>12.74</v>
          </cell>
        </row>
        <row r="5292">
          <cell r="A5292">
            <v>102300</v>
          </cell>
          <cell r="B5292" t="str">
            <v>ESCAVAÇÃO MECANIZADA DE VALA COM PROF. MAIOR QUE 1,5 M ATÉ 3,0 M (MÉDIA MONTANTE E JUSANTE/UMA COMPOSIÇÃO POR TRECHO), RETROESCAV. (0,26 M3), LARG. MENOR QUE 0,8 M, EM SOLO MOLE, EM LOCAIS COM ALTO NÍVEL DE INTERFERÊNCIA. AF_02/2021</v>
          </cell>
          <cell r="C5292" t="str">
            <v>M3</v>
          </cell>
          <cell r="D5292">
            <v>12.58</v>
          </cell>
        </row>
        <row r="5293">
          <cell r="A5293">
            <v>102301</v>
          </cell>
          <cell r="B5293" t="str">
            <v>ESCAVAÇÃO MECANIZADA DE VALA COM PROF. MAIOR QUE 1,5 M ATÉ 3,0 M (MÉDIA MONTANTE E JUSANTE/UMA COMPOSIÇÃO POR TRECHO), RETROESCAV. (0,26 M3), LARG. DE 0,8 M A 1,5 M, EM SOLO MOLE, EM LOCAIS COM ALTO NÍVEL DE INTERFERÊNCIA. AF_02/2021</v>
          </cell>
          <cell r="C5293" t="str">
            <v>M3</v>
          </cell>
          <cell r="D5293">
            <v>11.44</v>
          </cell>
        </row>
        <row r="5294">
          <cell r="A5294">
            <v>102302</v>
          </cell>
          <cell r="B5294" t="str">
            <v>ESCAVAÇÃO MECANIZADA DE VALA COM PROF. ATÉ 1,5 M (MÉDIA MONTANTE E JUSANTE/UMA COMPOSIÇÃO POR TRECHO), RETROESCAV. (0,26 M3), LARG. MENOR  QUE 0,8 M, EM SOLO MOLE, LOCAIS COM BAIXO NÍVEL DE NTERFERÊNCIA.  AF_02/2021</v>
          </cell>
          <cell r="C5294" t="str">
            <v>M3</v>
          </cell>
          <cell r="D5294">
            <v>8.2799999999999994</v>
          </cell>
        </row>
        <row r="5295">
          <cell r="A5295">
            <v>102303</v>
          </cell>
          <cell r="B5295" t="str">
            <v>ESCAVAÇÃO MECANIZADA DE VALA COM PROF. ATÉ 1,5 M (MÉDIA MONTANTE E JUSANTE/UMA COMPOSIÇÃO POR TRECHO), RETROESCAV. (0,26 M3), LARG. DE 0,8 M A 1,5 M, EM SOLO MOLE, LOCAIS COM BAIXO NÍVEL DE INTERFERÊNCIA. AF_02/2021</v>
          </cell>
          <cell r="C5295" t="str">
            <v>M3</v>
          </cell>
          <cell r="D5295">
            <v>7.02</v>
          </cell>
        </row>
        <row r="5296">
          <cell r="A5296">
            <v>102304</v>
          </cell>
          <cell r="B5296" t="str">
            <v>ESCAVAÇÃO MECANIZADA DE VALA COM PROF. MAIOR QUE 1,5 M ATÉ 3,0 M (MÉDIA MONTANTE E JUSANTE/UMA COMPOSIÇÃO POR TRECHO), RETROESCAV. (0,26 M3 ),LARG. MENOR QUE 0,8 M, EM SOLO MOLE, LOCAIS COM BAIXO NÍVEL DE INTERFERÊNCIA. AF_02/2021</v>
          </cell>
          <cell r="C5296" t="str">
            <v>M3</v>
          </cell>
          <cell r="D5296">
            <v>6.94</v>
          </cell>
        </row>
        <row r="5297">
          <cell r="A5297">
            <v>102305</v>
          </cell>
          <cell r="B5297" t="str">
            <v>ESCAVAÇÃO MECANIZADA DE VALA COM PROF. MAIOR QUE 1,5 M ATÉ 3,0 M (MÉDIA MONTANTE E JUSANTE/UMA COMPOSIÇÃO POR TRECHO), RETROESCAV. (0,26 M3), LARG. DE 0,8 M A 1,5 M, EM SOLO MOLE, LOCAIS COM BAIXO NÍVEL DE INTERFERÊNCIA. AF_02/2021</v>
          </cell>
          <cell r="C5297" t="str">
            <v>M3</v>
          </cell>
          <cell r="D5297">
            <v>6.31</v>
          </cell>
        </row>
        <row r="5298">
          <cell r="A5298">
            <v>102306</v>
          </cell>
          <cell r="B5298" t="str">
            <v>ESCAVAÇÃO MECANIZADA DE VALA COM PROF. ATÉ 1,5 M (MÉDIA MONTANTE E JUSANTE/UMA COMPOSIÇÃO POR TRECHO), ESCAVADEIRA (0,8 M3),LARG. ATÉ 1,5 M, EM SOLO DE 2A CATEGORIA, EM LOCAIS COM ALTO NÍVEL DE INTERFERÊNCIA.  AF_02/2021</v>
          </cell>
          <cell r="C5298" t="str">
            <v>M3</v>
          </cell>
          <cell r="D5298">
            <v>13.42</v>
          </cell>
        </row>
        <row r="5299">
          <cell r="A5299">
            <v>102307</v>
          </cell>
          <cell r="B5299" t="str">
            <v>ESCAVAÇÃO MECANIZADA DE VALA COM PROF. ATÉ 1,5 M (MÉDIA MONTANTE E JUSANTE/UMA COMPOSIÇÃO POR TRECHO), ESCAVADEIRA (0,8 M3), LARG. DE 1,5 M A 2,5 M, EM SOLO DE 2A CATEGORIA, EM LOCAIS COM ALTO NÍVEL DE INTERFERÊNCIA. AF_02/2021</v>
          </cell>
          <cell r="C5299" t="str">
            <v>M3</v>
          </cell>
          <cell r="D5299">
            <v>11.91</v>
          </cell>
        </row>
        <row r="5300">
          <cell r="A5300">
            <v>102308</v>
          </cell>
          <cell r="B5300" t="str">
            <v>ESCAVAÇÃO MECANIZADA DE VALA COM PROF. MAIOR QUE 1,5 M ATÉ 3,0 M (MÉDIA MONTANTE E JUSANTE/UMA COMPOSIÇÃO POR TRECHO), ESCAVADEIRA (0,8 M3), LARG. ATÉ 1,5 M, EM SOLO DE 2A CATEGORIA, EM LOCAIS COM ALTO NÍVEL DE INTERFERÊNCIA. AF_02/2021</v>
          </cell>
          <cell r="C5300" t="str">
            <v>M3</v>
          </cell>
          <cell r="D5300">
            <v>11.54</v>
          </cell>
        </row>
        <row r="5301">
          <cell r="A5301">
            <v>102309</v>
          </cell>
          <cell r="B5301" t="str">
            <v>ESCAVAÇÃO MECANIZADA DE VALA COM PROF. MAIOR QUE 3,0 M ATÉ 4,5 M (MÉDIA MONTANTE E JUSANTE/UMA COMPOSIÇÃO POR TRECHO), ESCAVADEIRA (0,8 M3), LARG. MENOR QUE 1,5 M, EM SOLO DE 2A CATEGORIA, EM LOCAIS COM ALTO NÍVEL DE INTERFERÊNCIA. AF_02/2021</v>
          </cell>
          <cell r="C5301" t="str">
            <v>M3</v>
          </cell>
          <cell r="D5301">
            <v>10.94</v>
          </cell>
        </row>
        <row r="5302">
          <cell r="A5302">
            <v>102310</v>
          </cell>
          <cell r="B5302" t="str">
            <v>ESCAVAÇÃO MECANIZADA DE VALA COM PROF.MAIOR QUE 4,5 M ATÉ 6,0 M (MÉDIA MONTANTE E JUSANTE/UMA COMPOSIÇÃO POR TRECHO),COM ESCAVADEIRA (0,8 M3), LARG. MENOR QUE 1,5 M, EM SOLO DE 2A CATEGORIA, EM LOCAIS COM ALTO NÍVEL DE INTERFERÊNCIA. AF_02/2021</v>
          </cell>
          <cell r="C5302" t="str">
            <v>M3</v>
          </cell>
          <cell r="D5302">
            <v>10.6</v>
          </cell>
        </row>
        <row r="5303">
          <cell r="A5303">
            <v>102311</v>
          </cell>
          <cell r="B5303" t="str">
            <v>ESCAVAÇÃO MECANIZADA DE VALA COM PROF. MAIOR QUE 1,5 M ATÉ 3,0 M (MÉDIA MONTANTE E JUSANTE/UMA COMPOSIÇÃO POR TRECHO),COM ESCAVADEIRA (1,2 M3),LARG. DE 1,5 M A 2,5 M, EM SOLO DE 2A CATEGORIA, EM LOCAIS COM ALTO NÍVEL DE INTERFERÊNCIA. AF_02/2021</v>
          </cell>
          <cell r="C5303" t="str">
            <v>M3</v>
          </cell>
          <cell r="D5303">
            <v>10.35</v>
          </cell>
        </row>
        <row r="5304">
          <cell r="A5304">
            <v>102312</v>
          </cell>
          <cell r="B5304" t="str">
            <v>ESCAVAÇÃO MECANIZADA DE VALA COM PROF. DE 3,0 M ATÉ 4,5 M (MÉDIA MONTANTE E JUSANTE/UMA COMPOSIÇÃO POR TRECHO), ESCAVADEIRA (1,2 M3), LARG. DE 1,5 M A 2,5 M, EM SOLO DE 2A CATEGORIA, EM LOCAIS COM ALTO NÍVEL DE INTERFERÊNCIA. AF_02/2021</v>
          </cell>
          <cell r="C5304" t="str">
            <v>M3</v>
          </cell>
          <cell r="D5304">
            <v>9.9499999999999993</v>
          </cell>
        </row>
        <row r="5305">
          <cell r="A5305">
            <v>102313</v>
          </cell>
          <cell r="B5305" t="str">
            <v>ESCAVAÇÃO MECANIZADA DE VALA COM PROF. MAIOR QUE 4,5 M ATÉ 6,0 M (MÉDIA MONTANTE E JUSANTE/UMA COMPOSIÇÃO POR TRECHO), ESCAVADEIRA (1,2 M3), LARG. DE 1,5 M A 2,5 M, EM SOLO DE 2A CATEGORIA, EM LOCAIS COM ALTO NÍVEL DE INTERFERÊNCIA. AF_02/2021</v>
          </cell>
          <cell r="C5305" t="str">
            <v>M3</v>
          </cell>
          <cell r="D5305">
            <v>9.73</v>
          </cell>
        </row>
        <row r="5306">
          <cell r="A5306">
            <v>102314</v>
          </cell>
          <cell r="B5306" t="str">
            <v>ESCAVAÇÃO MECANIZADA DE VALA COM PROF. ATÉ 1,5 M (MÉDIA MONTANTE E JUSANTE/UMA COMPOSIÇÃO POR TRECHO),COM ESCAVADEIRA (0,8 M3), LARG. MENOR QUE 1,5 M, EM SOLO DE 2A CATEGORIA, LOCAIS COM BAIXO NÍVEL DE INTERFERÊNCIA. AF_02/2021</v>
          </cell>
          <cell r="C5306" t="str">
            <v>M3</v>
          </cell>
          <cell r="D5306">
            <v>7.41</v>
          </cell>
        </row>
        <row r="5307">
          <cell r="A5307">
            <v>102315</v>
          </cell>
          <cell r="B5307" t="str">
            <v>ESCAVAÇÃO MECANIZADA DE VALA COM PROF. ATÉ 1,5 M (MÉDIA MONTANTE E JUSANTE/UMA COMPOSIÇÃO POR TRECHO), ESCAVADEIRA (0,8 M3), LARG. DE 1,5 M A 2,5 M, EM SOLO DE 2A CATEGORIA, LOCAIS COM BAIXO NÍVEL DE INTERFERÊNCIA. AF_02/2021</v>
          </cell>
          <cell r="C5307" t="str">
            <v>M3</v>
          </cell>
          <cell r="D5307">
            <v>6.56</v>
          </cell>
        </row>
        <row r="5308">
          <cell r="A5308">
            <v>102316</v>
          </cell>
          <cell r="B5308" t="str">
            <v>ESCAVAÇÃO MECANIZADA DE VALA COM PROF. MAIOR QUE 1,5 M E ATÉ 3,0 M (MÉDIA MONTANTE E JUSANTE/UMA COMPOSIÇÃO POR TRECHO), ESCAVADEIRA (0,8 M3), LARG. MENOR QUE 1,5 M, EM SOLO DE 2A CATEGORIA, LOCAIS COM BAIXO NÍVEL DE INTERFERÊNCIA. AF_02/2021</v>
          </cell>
          <cell r="C5308" t="str">
            <v>M3</v>
          </cell>
          <cell r="D5308">
            <v>6.36</v>
          </cell>
        </row>
        <row r="5309">
          <cell r="A5309">
            <v>102317</v>
          </cell>
          <cell r="B5309" t="str">
            <v>ESCAVAÇÃO MECANIZADA DE VALA COM PROF.MAIOR QUE 3,0 M ATÉ 4,5 M (MÉDIA MONTANTE E JUSANTE/UMA COMPOSIÇÃO POR TRECHO), ESCAVADEIRA (0,8 M3), LARG. MENOR QUE 1,5 M, EM SOLO DE 2A CATEGORIA, LOCAIS COM BAIXO NÍVEL DE INTERFERÊNCIA. AF_02/2021</v>
          </cell>
          <cell r="C5309" t="str">
            <v>M3</v>
          </cell>
          <cell r="D5309">
            <v>6.01</v>
          </cell>
        </row>
        <row r="5310">
          <cell r="A5310">
            <v>102318</v>
          </cell>
          <cell r="B5310" t="str">
            <v>ESCAVAÇÃO MECANIZADA DE VALA COM PROF.MAIOR QUE 4,5 M ATÉ 6,0 M (MÉDIA MONTANTE E JUSANTE/UMA COMPOSIÇÃO POR TRECHO),COM ESCAVADEIRA (0,8 M3), LARG. MENOR QUE 1,5 M, EM SOLO DE 2A CATEGORIA, EM LOCAIS COM BAIXO NÍVEL DE INTERFERÊNCIA. AF_02/2021</v>
          </cell>
          <cell r="C5310" t="str">
            <v>M3</v>
          </cell>
          <cell r="D5310">
            <v>5.86</v>
          </cell>
        </row>
        <row r="5311">
          <cell r="A5311">
            <v>102319</v>
          </cell>
          <cell r="B5311" t="str">
            <v>ESCAVAÇÃO MECANIZADA DE VALA COM PROF. MAIOR QUE 1,5 M ATÉ 3,0 M (MÉDIA MONTANTE E JUSANTE/UMA COMPOSIÇÃO POR TRECHO),COM ESCAVADEIRA (1,2 M3),LARG. DE 1,5 M A 2,5 M, EM SOLO DE 2A CATEGORIA, LOCAIS COM BAIXO NÍVEL DE INTERFERÊNCIA. AF_02/2021</v>
          </cell>
          <cell r="C5311" t="str">
            <v>M3</v>
          </cell>
          <cell r="D5311">
            <v>5.71</v>
          </cell>
        </row>
        <row r="5312">
          <cell r="A5312">
            <v>102320</v>
          </cell>
          <cell r="B5312" t="str">
            <v>ESCAVAÇÃO MECANIZADA DE VALA COM PROF. MAIOR QUE 3,0 M ATÉ 4,5 M (MÉDIA MONTANTE E JUSANTE/UMA COMPOSIÇÃO POR TRECHO), ESCAVADEIRA (1,2 M3), LARG. DE 1,5 M A 2,5 M, EM SOLO DE 2A CATEGORIA, LOCAIS COM BAIXO NÍVEL DE INTERFERÊNCIA. AF_02/2021</v>
          </cell>
          <cell r="C5312" t="str">
            <v>M3</v>
          </cell>
          <cell r="D5312">
            <v>5.48</v>
          </cell>
        </row>
        <row r="5313">
          <cell r="A5313">
            <v>102321</v>
          </cell>
          <cell r="B5313" t="str">
            <v>ESCAVAÇÃO MECANIZADA DE VALA COM PROF. MAIOR QUE 4,5 M ATÉ 6,0 M (MÉDIA MONTANTE E JUSANTE/UMA COMPOSIÇÃO POR TRECHO), ESCAVADEIRA (1,2 M3), LARG. DE 1,5 M A 2,5 M, EM SOLO DE 2A CATEGORIA, LOCAIS COM BAIXO NÍVEL DE INTERFERÊNCIA. AF_02/2021</v>
          </cell>
          <cell r="C5313" t="str">
            <v>M3</v>
          </cell>
          <cell r="D5313">
            <v>5.37</v>
          </cell>
        </row>
        <row r="5314">
          <cell r="A5314">
            <v>102322</v>
          </cell>
          <cell r="B5314" t="str">
            <v>ESCAVAÇÃO MECANIZADA DE VALA COM PROF. ATÉ 1,5 M (MÉDIA MONTANTE E JUSANTE/UMA COMPOSIÇÃO POR TRECHO), RETROESCAV. (0,26 M3), LARG. MENOR QUE 0,8 M, EM SOLO DE 2A CATEGORIA, EM LOCAIS COM ALTO NÍVEL DE INTERFERÊNCIA. AF_02/2021</v>
          </cell>
          <cell r="C5314" t="str">
            <v>M3</v>
          </cell>
          <cell r="D5314">
            <v>16.89</v>
          </cell>
        </row>
        <row r="5315">
          <cell r="A5315">
            <v>102323</v>
          </cell>
          <cell r="B5315" t="str">
            <v>ESCAVAÇÃO MECANIZADA DE VALA COM PROF. ATÉ 1,5 M (MÉDIA MONTANTE E JUSANTE/UMA COMPOSIÇÃO POR TRECHO), RETROESCAV. (0,26 M3), LARG. DE 0,8 M A 1,5 M, EM SOLO DE 2A CATEGORIA, EM LOCAIS COM ALTO NÍVEL DE INTERFERÊNCIA. AF_02/2021</v>
          </cell>
          <cell r="C5315" t="str">
            <v>M3</v>
          </cell>
          <cell r="D5315">
            <v>14.34</v>
          </cell>
        </row>
        <row r="5316">
          <cell r="A5316">
            <v>102324</v>
          </cell>
          <cell r="B5316" t="str">
            <v>ESCAVAÇÃO MECANIZADA DE VALA COM PROF. MAIOR QUE 1,5 M ATÉ 3,0 M (MÉDIA MONTANTE E JUSANTE/UMA COMPOSIÇÃO POR TRECHO), RETROESCAV. (0,26 M3), LARG. MENOR QUE 0,8 M, EM SOLO DE 2A CATEGORIA, EM LOCAIS COM ALTO NÍVEL DE INTERFERÊNCIA. AF_02/2021</v>
          </cell>
          <cell r="C5316" t="str">
            <v>M3</v>
          </cell>
          <cell r="D5316">
            <v>14.16</v>
          </cell>
        </row>
        <row r="5317">
          <cell r="A5317">
            <v>102325</v>
          </cell>
          <cell r="B5317" t="str">
            <v>ESCAVAÇÃO MECANIZADA DE VALA COM PROF. MAIOR QUE 1,5 M ATÉ 3,0 M (MÉDIA MONTANTE E JUSANTE/UMA COMPOSIÇÃO POR TRECHO), RETROESCAV. (0,26 M3), LARG. DE 0,8 M A 1,5 M, EM SOLO DE 2A CATEGORIA, EM LOCAIS COM ALTO NÍVEL DE INTERFERÊNCIA. AF_02/2021</v>
          </cell>
          <cell r="C5317" t="str">
            <v>M3</v>
          </cell>
          <cell r="D5317">
            <v>12.89</v>
          </cell>
        </row>
        <row r="5318">
          <cell r="A5318">
            <v>102326</v>
          </cell>
          <cell r="B5318" t="str">
            <v>ESCAVAÇÃO MECANIZADA DE VALA COM PROF. ATÉ 1,5 M (MÉDIA MONTANTE E JUSANTE/UMA COMPOSIÇÃO POR TRECHO), RETROESCAV. (0,26 M3), LARGURA MENOR  QUE 0,8 M, EM SOLO DE 2A CATEGORIA, EM LOCAIS COM BAIXO NÍVEL DE NTERFERÊNCIA. AF_02/2021</v>
          </cell>
          <cell r="C5318" t="str">
            <v>M3</v>
          </cell>
          <cell r="D5318">
            <v>9.32</v>
          </cell>
        </row>
        <row r="5319">
          <cell r="A5319">
            <v>102327</v>
          </cell>
          <cell r="B5319" t="str">
            <v>ESCAVAÇÃO MECANIZADA DE VALA COM PROF. ATÉ 1,5 M (MÉDIA MONTANTE E JUSANTE/UMA COMPOSIÇÃO POR TRECHO), RETROESCAV. (0,26 M3 ), LARG. DE 0,8 M A 1,5 M, EM SOLO DE 2A CATEGORIA, EM LOCAIS COM BAIXO NÍVEL DE INTERFERÊNCIA. AF_02/2021</v>
          </cell>
          <cell r="C5319" t="str">
            <v>M3</v>
          </cell>
          <cell r="D5319">
            <v>7.92</v>
          </cell>
        </row>
        <row r="5320">
          <cell r="A5320">
            <v>102328</v>
          </cell>
          <cell r="B5320" t="str">
            <v>ESCAVAÇÃO MECANIZADA DE VALA COM PROF. MAIOR QUE 1,5 M ATÉ 3,0 M (MÉDIA MONTANTE E JUSANTE/UMA COMPOSIÇÃO POR TRECHO), RETROESCAV. (0,26 M3),LARG. MENOR QUE 0,8 M, EM SOLO DE 2A CATEGORIA, EM LOCAIS COM BAIXO NÍVEL DE INTERFERÊNCIA. AF_02/2021</v>
          </cell>
          <cell r="C5320" t="str">
            <v>M3</v>
          </cell>
          <cell r="D5320">
            <v>7.81</v>
          </cell>
        </row>
        <row r="5321">
          <cell r="A5321">
            <v>102329</v>
          </cell>
          <cell r="B5321" t="str">
            <v>ESCAVAÇÃO MECANIZADA DE VALA COM PROF. MAIOR QUE 1,5 M ATÉ 3,0 M (MÉDIA MONTANTE E JUSANTE/UMA COMPOSIÇÃO POR TRECHO), RETROESCAV. (0,26 M3), LARG. DE 0,8 M A 1,5 M, EM SOLO DE 2A CATEGORIA, EM LOCAIS COM BAIXO NÍVEL DE INTERFERÊNCIA. AF_02/2021</v>
          </cell>
          <cell r="C5321" t="str">
            <v>M3</v>
          </cell>
          <cell r="D5321">
            <v>7.11</v>
          </cell>
        </row>
        <row r="5322">
          <cell r="A5322">
            <v>94304</v>
          </cell>
          <cell r="B5322" t="str">
            <v>ATERRO MECANIZADO DE VALA COM ESCAVADEIRA HIDRÁULICA (CAPACIDADE DA CAÇAMBA: 0,8 M³ / POTÊNCIA: 111 HP), LARGURA DE 1,5 A 2,5 M, PROFUNDIDADE ATÉ 1,5 M, COM SOLO ARGILO-ARENOSO. AF_05/2016</v>
          </cell>
          <cell r="C5322" t="str">
            <v>M3</v>
          </cell>
          <cell r="D5322">
            <v>31.06</v>
          </cell>
        </row>
        <row r="5323">
          <cell r="A5323">
            <v>94305</v>
          </cell>
          <cell r="B5323" t="str">
            <v>ATERRO MECANIZADO DE VALA COM ESCAVADEIRA HIDRÁULICA (CAPACIDADE DA CAÇAMBA: 0,8 M³ / POTÊNCIA: 111 HP), LARGURA ATÉ 1,5 M, PROFUNDIDADE DE 1,5 A 3,0 M, COM SOLO ARGILO-ARENOSO. AF_05/2016</v>
          </cell>
          <cell r="C5323" t="str">
            <v>M3</v>
          </cell>
          <cell r="D5323">
            <v>27.5</v>
          </cell>
        </row>
        <row r="5324">
          <cell r="A5324">
            <v>94306</v>
          </cell>
          <cell r="B5324" t="str">
            <v>ATERRO MECANIZADO DE VALA COM ESCAVADEIRA HIDRÁULICA (CAPACIDADE DA CAÇAMBA: 0,8 M³ / POTÊNCIA: 111 HP), LARGURA DE 1,5 A 2,5 M, PROFUNDIDADE DE 1,5 A 3,0 M, COM SOLO ARGILO-ARENOSO. AF_05/2016</v>
          </cell>
          <cell r="C5324" t="str">
            <v>M3</v>
          </cell>
          <cell r="D5324">
            <v>23</v>
          </cell>
        </row>
        <row r="5325">
          <cell r="A5325">
            <v>94307</v>
          </cell>
          <cell r="B5325" t="str">
            <v>ATERRO MECANIZADO DE VALA COM ESCAVADEIRA HIDRÁULICA (CAPACIDADE DA CAÇAMBA: 0,8 M³ / POTÊNCIA: 111 HP), LARGURA ATÉ 1,5 M, PROFUNDIDADE DE 3,0 A 4,5 M, COM SOLO ARGILO-ARENOSO. AF_05/2016</v>
          </cell>
          <cell r="C5325" t="str">
            <v>M3</v>
          </cell>
          <cell r="D5325">
            <v>24.01</v>
          </cell>
        </row>
        <row r="5326">
          <cell r="A5326">
            <v>94308</v>
          </cell>
          <cell r="B5326" t="str">
            <v>ATERRO MECANIZADO DE VALA COM ESCAVADEIRA HIDRÁULICA (CAPACIDADE DA CAÇAMBA: 0,8 M³ / POTÊNCIA: 111 HP), LARGURA DE 1,5 A 2,5 M, PROFUNDIDADE DE 3,0 A 4,5 M, COM SOLO ARGILO-ARENOSO. AF_05/2016</v>
          </cell>
          <cell r="C5326" t="str">
            <v>M3</v>
          </cell>
          <cell r="D5326">
            <v>21.3</v>
          </cell>
        </row>
        <row r="5327">
          <cell r="A5327">
            <v>94309</v>
          </cell>
          <cell r="B5327" t="str">
            <v>ATERRO MECANIZADO DE VALA COM ESCAVADEIRA HIDRÁULICA (CAPACIDADE DA CAÇAMBA: 0,8 M³ / POTÊNCIA: 111 HP), LARGURA ATÉ 1,5 M, PROFUNDIDADE DE 4,5 A 6,0 M, COM SOLO ARGILO-ARENOSO. AF_05/2016</v>
          </cell>
          <cell r="C5327" t="str">
            <v>M3</v>
          </cell>
          <cell r="D5327">
            <v>22.52</v>
          </cell>
        </row>
        <row r="5328">
          <cell r="A5328">
            <v>94310</v>
          </cell>
          <cell r="B5328" t="str">
            <v>ATERRO MECANIZADO DE VALA COM ESCAVADEIRA HIDRÁULICA (CAPACIDADE DA CAÇAMBA: 0,8 M³ / POTÊNCIA: 111 HP), LARGURA DE 1,5 A 2,5 M, PROFUNDIDADE DE 4,5 A 6,0 M, COM SOLO ARGILO-ARENOSO. AF_05/2016</v>
          </cell>
          <cell r="C5328" t="str">
            <v>M3</v>
          </cell>
          <cell r="D5328">
            <v>20.43</v>
          </cell>
        </row>
        <row r="5329">
          <cell r="A5329">
            <v>94315</v>
          </cell>
          <cell r="B5329" t="str">
            <v>ATERRO MECANIZADO DE VALA COM RETROESCAVADEIRA (CAPACIDADE DA CAÇAMBA DA RETRO: 0,26 M³ / POTÊNCIA: 88 HP), LARGURA ATÉ 0,8 M, PROFUNDIDADE ATÉ 1,5 M, COM SOLO ARGILO-ARENOSO. AF_05/2016</v>
          </cell>
          <cell r="C5329" t="str">
            <v>M3</v>
          </cell>
          <cell r="D5329">
            <v>38.67</v>
          </cell>
        </row>
        <row r="5330">
          <cell r="A5330">
            <v>94316</v>
          </cell>
          <cell r="B5330" t="str">
            <v>ATERRO MECANIZADO DE VALA COM RETROESCAVADEIRA (CAPACIDADE DA CAÇAMBA DA RETRO: 0,26 M³ / POTÊNCIA: 88 HP), LARGURA DE 0,8 A 1,5 M, PROFUNDIDADE ATÉ 1,5 M, COM SOLO ARGILO-ARENOSO. AF_05/2016</v>
          </cell>
          <cell r="C5330" t="str">
            <v>M3</v>
          </cell>
          <cell r="D5330">
            <v>30.28</v>
          </cell>
        </row>
        <row r="5331">
          <cell r="A5331">
            <v>94317</v>
          </cell>
          <cell r="B5331" t="str">
            <v>ATERRO MECANIZADO DE VALA COM RETROESCAVADEIRA (CAPACIDADE DA CAÇAMBA DA RETRO: 0,26 M³ / POTÊNCIA: 88 HP), LARGURA ATÉ 0,8 M, PROFUNDIDADE DE 1,5 A 3,0 M, COM SOLO ARGILO-ARENOSO. AF_05/2016</v>
          </cell>
          <cell r="C5331" t="str">
            <v>M3</v>
          </cell>
          <cell r="D5331">
            <v>26.57</v>
          </cell>
        </row>
        <row r="5332">
          <cell r="A5332">
            <v>94318</v>
          </cell>
          <cell r="B5332" t="str">
            <v>ATERRO MECANIZADO DE VALA COM RETROESCAVADEIRA (CAPACIDADE DA CAÇAMBA DA RETRO: 0,26 M³ / POTÊNCIA: 88 HP), LARGURA DE 0,8 A 1,5 M, PROFUNDIDADE DE 1,5 A 3,0 M, COM SOLO ARGILO-ARENOSO. AF_05/2016</v>
          </cell>
          <cell r="C5332" t="str">
            <v>M3</v>
          </cell>
          <cell r="D5332">
            <v>21.77</v>
          </cell>
        </row>
        <row r="5333">
          <cell r="A5333">
            <v>94319</v>
          </cell>
          <cell r="B5333" t="str">
            <v>ATERRO MANUAL DE VALAS COM SOLO ARGILO-ARENOSO E COMPACTAÇÃO MECANIZADA. AF_05/2016</v>
          </cell>
          <cell r="C5333" t="str">
            <v>M3</v>
          </cell>
          <cell r="D5333">
            <v>43.76</v>
          </cell>
        </row>
        <row r="5334">
          <cell r="A5334">
            <v>94327</v>
          </cell>
          <cell r="B5334" t="str">
            <v>ATERRO MECANIZADO DE VALA COM ESCAVADEIRA HIDRÁULICA (CAPACIDADE DA CAÇAMBA: 0,8 M³ / POTÊNCIA: 111 HP), LARGURA DE 1,5 A 2,5 M, PROFUNDIDADE ATÉ 1,5 M, COM AREIA PARA ATERRO. AF_05/2016</v>
          </cell>
          <cell r="C5334" t="str">
            <v>M3</v>
          </cell>
          <cell r="D5334">
            <v>85.69</v>
          </cell>
        </row>
        <row r="5335">
          <cell r="A5335">
            <v>94328</v>
          </cell>
          <cell r="B5335" t="str">
            <v>ATERRO MECANIZADO DE VALA COM ESCAVADEIRA HIDRÁULICA (CAPACIDADE DA CAÇAMBA: 0,8 M³ / POTÊNCIA: 111 HP), LARGURA ATÉ 1,5 M, PROFUNDIDADE DE 1,5 A 3,0 M, COM AREIA PARA ATERRO. AF_05/2016</v>
          </cell>
          <cell r="C5335" t="str">
            <v>M3</v>
          </cell>
          <cell r="D5335">
            <v>82.13</v>
          </cell>
        </row>
        <row r="5336">
          <cell r="A5336">
            <v>94329</v>
          </cell>
          <cell r="B5336" t="str">
            <v>ATERRO MECANIZADO DE VALA COM ESCAVADEIRA HIDRÁULICA (CAPACIDADE DA CAÇAMBA: 0,8 M³ / POTÊNCIA: 111 HP), LARGURA DE 1,5 A 2,5 M, PROFUNDIDADE DE 1,5 A 3,0 M, COM AREIA PARA ATERRO. AF_05/2016</v>
          </cell>
          <cell r="C5336" t="str">
            <v>M3</v>
          </cell>
          <cell r="D5336">
            <v>77.63</v>
          </cell>
        </row>
        <row r="5337">
          <cell r="A5337">
            <v>94330</v>
          </cell>
          <cell r="B5337" t="str">
            <v>ATERRO MECANIZADO DE VALA COM ESCAVADEIRA HIDRÁULICA (CAPACIDADE DA CAÇAMBA: 0,8 M³ / POTÊNCIA: 111 HP), LARGURA ATÉ 1,5 M, PROFUNDIDADE DE 3,0 A 4,5 M, COM AREIA PARA ATERRO. AF_05/2016</v>
          </cell>
          <cell r="C5337" t="str">
            <v>M3</v>
          </cell>
          <cell r="D5337">
            <v>78.64</v>
          </cell>
        </row>
        <row r="5338">
          <cell r="A5338">
            <v>94331</v>
          </cell>
          <cell r="B5338" t="str">
            <v>ATERRO MECANIZADO DE VALA COM ESCAVADEIRA HIDRÁULICA (CAPACIDADE DA CAÇAMBA: 0,8 M³ / POTÊNCIA: 111 HP), LARGURA DE 1,5 A 2,5 M, PROFUNDIDADE DE 3,0 A 4,5 M, COM AREIA PARA ATERRO. AF_05/2016</v>
          </cell>
          <cell r="C5338" t="str">
            <v>M3</v>
          </cell>
          <cell r="D5338">
            <v>75.930000000000007</v>
          </cell>
        </row>
        <row r="5339">
          <cell r="A5339">
            <v>94332</v>
          </cell>
          <cell r="B5339" t="str">
            <v>ATERRO MECANIZADO DE VALA COM ESCAVADEIRA HIDRÁULICA (CAPACIDADE DA CAÇAMBA: 0,8 M³ / POTÊNCIA: 111 HP), LARGURA ATÉ 1,5 M, PROFUNDIDADE DE 4,5 A 6,0 M, COM AREIA PARA ATERRO. AF_05/2016</v>
          </cell>
          <cell r="C5339" t="str">
            <v>M3</v>
          </cell>
          <cell r="D5339">
            <v>77.150000000000006</v>
          </cell>
        </row>
        <row r="5340">
          <cell r="A5340">
            <v>94333</v>
          </cell>
          <cell r="B5340" t="str">
            <v>ATERRO MECANIZADO DE VALA COM ESCAVADEIRA HIDRÁULICA (CAPACIDADE DA CAÇAMBA: 0,8 M³ / POTÊNCIA: 111 HP), LARGURA DE 1,5 A 2,5 M, PROFUNDIDADE DE 4,5 A 6,0 M, COM AREIA PARA ATERRO. AF_05/2016</v>
          </cell>
          <cell r="C5340" t="str">
            <v>M3</v>
          </cell>
          <cell r="D5340">
            <v>75.06</v>
          </cell>
        </row>
        <row r="5341">
          <cell r="A5341">
            <v>94338</v>
          </cell>
          <cell r="B5341" t="str">
            <v>ATERRO MECANIZADO DE VALA COM RETROESCAVADEIRA (CAPACIDADE DA CAÇAMBA DA RETRO: 0,26 M³ / POTÊNCIA: 88 HP), LARGURA ATÉ 0,8 M, PROFUNDIDADE ATÉ 1,5 M, COM AREIA PARA ATERRO. AF_05/2016</v>
          </cell>
          <cell r="C5341" t="str">
            <v>M3</v>
          </cell>
          <cell r="D5341">
            <v>93.3</v>
          </cell>
        </row>
        <row r="5342">
          <cell r="A5342">
            <v>94339</v>
          </cell>
          <cell r="B5342" t="str">
            <v>ATERRO MECANIZADO DE VALA COM RETROESCAVADEIRA (CAPACIDADE DA CAÇAMBA DA RETRO: 0,26 M³ / POTÊNCIA: 88 HP), LARGURA DE 0,8 A 1,5 M, PROFUNDIDADE ATÉ 1,5 M, COM AREIA PARA ATERRO. AF_05/2016</v>
          </cell>
          <cell r="C5342" t="str">
            <v>M3</v>
          </cell>
          <cell r="D5342">
            <v>84.91</v>
          </cell>
        </row>
        <row r="5343">
          <cell r="A5343">
            <v>94340</v>
          </cell>
          <cell r="B5343" t="str">
            <v>ATERRO MECANIZADO DE VALA COM RETROESCAVADEIRA (CAPACIDADE DA CAÇAMBA DA RETRO: 0,26 M³ / POTÊNCIA: 88 HP), LARGURA ATÉ 0,8 M, PROFUNDIDADE DE 1,5 A 3,0 M, COM AREIA PARA ATERRO. AF_05/2016</v>
          </cell>
          <cell r="C5343" t="str">
            <v>M3</v>
          </cell>
          <cell r="D5343">
            <v>81.2</v>
          </cell>
        </row>
        <row r="5344">
          <cell r="A5344">
            <v>94341</v>
          </cell>
          <cell r="B5344" t="str">
            <v>ATERRO MECANIZADO DE VALA COM RETROESCAVADEIRA (CAPACIDADE DA CAÇAMBA DA RETRO: 0,26 M³ / POTÊNCIA: 88 HP), LARGURA DE 0,8 A 1,5 M, PROFUNDIDADE DE 1,5 A 3,0 M, COM AREIA PARA ATERRO. AF_05/2016</v>
          </cell>
          <cell r="C5344" t="str">
            <v>M3</v>
          </cell>
          <cell r="D5344">
            <v>76.400000000000006</v>
          </cell>
        </row>
        <row r="5345">
          <cell r="A5345">
            <v>94342</v>
          </cell>
          <cell r="B5345" t="str">
            <v>ATERRO MANUAL DE VALAS COM AREIA PARA ATERRO E COMPACTAÇÃO MECANIZADA. AF_05/2016</v>
          </cell>
          <cell r="C5345" t="str">
            <v>M3</v>
          </cell>
          <cell r="D5345">
            <v>98.39</v>
          </cell>
        </row>
        <row r="5346">
          <cell r="A5346">
            <v>96385</v>
          </cell>
          <cell r="B5346" t="str">
            <v>EXECUÇÃO E COMPACTAÇÃO DE ATERRO COM SOLO PREDOMINANTEMENTE ARGILOSO - EXCLUSIVE SOLO, ESCAVAÇÃO, CARGA E TRANSPORTE. AF_11/2019</v>
          </cell>
          <cell r="C5346" t="str">
            <v>M3</v>
          </cell>
          <cell r="D5346">
            <v>9.52</v>
          </cell>
        </row>
        <row r="5347">
          <cell r="A5347">
            <v>96386</v>
          </cell>
          <cell r="B5347" t="str">
            <v>EXECUÇÃO E COMPACTAÇÃO DE ATERRO COM SOLO PREDOMINANTEMENTE ARENOSO - EXCLUSIVE SOLO, ESCAVAÇÃO, CARGA E TRANSPORTE. AF_11/2019</v>
          </cell>
          <cell r="C5347" t="str">
            <v>M3</v>
          </cell>
          <cell r="D5347">
            <v>6.83</v>
          </cell>
        </row>
        <row r="5348">
          <cell r="A5348">
            <v>93360</v>
          </cell>
          <cell r="B5348" t="str">
            <v>REATERRO MECANIZADO DE VALA COM ESCAVADEIRA HIDRÁULICA (CAPACIDADE DA CAÇAMBA: 0,8 M³ / POTÊNCIA: 111 HP), LARGURA DE 1,5 A 2,5 M, PROFUNDIDADE ATÉ 1,5 M, COM SOLO DE 1ª CATEGORIA EM LOCAIS COM ALTO NÍVEL DE INTERFERÊNCIA. AF_04/2016</v>
          </cell>
          <cell r="C5348" t="str">
            <v>M3</v>
          </cell>
          <cell r="D5348">
            <v>19.73</v>
          </cell>
        </row>
        <row r="5349">
          <cell r="A5349">
            <v>93361</v>
          </cell>
          <cell r="B5349" t="str">
            <v>REATERRO MECANIZADO DE VALA COM ESCAVADEIRA HIDRÁULICA (CAPACIDADE DA CAÇAMBA: 0,8 M³ / POTÊNCIA: 111 HP), LARGURA ATÉ 1,5 M, PROFUNDIDADE DE 1,5 A 3,0 M, COM SOLO DE 1ª CATEGORIA EM LOCAIS COM ALTO NÍVEL DE INTERFERÊNCIA. AF_04/2016</v>
          </cell>
          <cell r="C5349" t="str">
            <v>M3</v>
          </cell>
          <cell r="D5349">
            <v>16.28</v>
          </cell>
        </row>
        <row r="5350">
          <cell r="A5350">
            <v>93362</v>
          </cell>
          <cell r="B5350" t="str">
            <v>REATERRO MECANIZADO DE VALA COM ESCAVADEIRA HIDRÁULICA (CAPACIDADE DA CAÇAMBA: 0,8 M³ / POTÊNCIA: 111 HP), LARGURA DE 1,5 A 2,5 M, PROFUNDIDADE DE 1,5 A 3,0 M, COM SOLO DE 1ª CATEGORIA EM LOCAIS COM ALTO NÍVEL DE INTERFERÊNCIA. AF_04/2016</v>
          </cell>
          <cell r="C5350" t="str">
            <v>M3</v>
          </cell>
          <cell r="D5350">
            <v>11.69</v>
          </cell>
        </row>
        <row r="5351">
          <cell r="A5351">
            <v>93363</v>
          </cell>
          <cell r="B5351" t="str">
            <v>REATERRO MECANIZADO DE VALA COM ESCAVADEIRA HIDRÁULICA (CAPACIDADE DA CAÇAMBA: 0,8 M³ / POTÊNCIA: 111 HP), LARGURA ATÉ 1,5 M, PROFUNDIDADE DE 3,0 A 4,5 M COM SOLO DE 1ª CATEGORIA EM LOCAIS COM ALTO NÍVEL DE INTERFERÊNCIA. AF_04/2016</v>
          </cell>
          <cell r="C5351" t="str">
            <v>M3</v>
          </cell>
          <cell r="D5351">
            <v>12.68</v>
          </cell>
        </row>
        <row r="5352">
          <cell r="A5352">
            <v>93364</v>
          </cell>
          <cell r="B5352" t="str">
            <v>REATERRO MECANIZADO DE VALA COM ESCAVADEIRA HIDRÁULICA (CAPACIDADE DA CAÇAMBA: 0,8 M³ / POTÊNCIA: 111 HP), LARGURA DE 1,5 A 2,5 M, PROFUNDIDADE DE 3,0  A 4,5 M, COM SOLO (SEM SUBSTITUIÇÃO) DE 1ª CATEGORIA EM LOCAIS COM ALTO NÍVEL DE INTERFERÊNCIA. AF_04/2016</v>
          </cell>
          <cell r="C5352" t="str">
            <v>M3</v>
          </cell>
          <cell r="D5352">
            <v>9.9600000000000009</v>
          </cell>
        </row>
        <row r="5353">
          <cell r="A5353">
            <v>93365</v>
          </cell>
          <cell r="B5353" t="str">
            <v>REATERRO MECANIZADO DE VALA COM ESCAVADEIRA HIDRÁULICA (CAPACIDADE DA CAÇAMBA: 0,8 M³ / POTÊNCIA: 111 HP), LARGURA ATÉ 1,5 M, PROFUNDIDADE DE 4,5 A 6,0 M, COM SOLO DE 1ª CATEGORIA EM LOCAIS COM ALTO NÍVEL DE INTERFERÊNCIA. AF_04/2016</v>
          </cell>
          <cell r="C5353" t="str">
            <v>M3</v>
          </cell>
          <cell r="D5353">
            <v>11.12</v>
          </cell>
        </row>
        <row r="5354">
          <cell r="A5354">
            <v>93366</v>
          </cell>
          <cell r="B5354" t="str">
            <v>REATERRO MECANIZADO DE VALA COM ESCAVADEIRA HIDRÁULICA (CAPACIDADE DA CAÇAMBA: 0,8 M³ / POTÊNCIA: 111 HP), LARGURA DE 1,5 A 2,5 M, PROFUNDIDADE DE 4,5 A 6,0 M, COM SOLO DE 1ª CATEGORIA EM LOCAIS COM ALTO NÍVEL DE INTERFERÊNCIA. AF_04/2016</v>
          </cell>
          <cell r="C5354" t="str">
            <v>M3</v>
          </cell>
          <cell r="D5354">
            <v>9.1199999999999992</v>
          </cell>
        </row>
        <row r="5355">
          <cell r="A5355">
            <v>93367</v>
          </cell>
          <cell r="B5355" t="str">
            <v>REATERRO MECANIZADO DE VALA COM ESCAVADEIRA HIDRÁULICA (CAPACIDADE DA CAÇAMBA: 0,8 M³ / POTÊNCIA: 111 HP), LARGURA DE 1,5 A 2,5 M, PROFUNDIDADE ATÉ 1,5 M, COM SOLO DE 1ª CATEGORIA EM LOCAIS COM BAIXO NÍVEL DE INTERFERÊNCIA. AF_04/2016</v>
          </cell>
          <cell r="C5355" t="str">
            <v>M3</v>
          </cell>
          <cell r="D5355">
            <v>18.47</v>
          </cell>
        </row>
        <row r="5356">
          <cell r="A5356">
            <v>93368</v>
          </cell>
          <cell r="B5356" t="str">
            <v>REATERRO MECANIZADO DE VALA COM ESCAVADEIRA HIDRÁULICA (CAPACIDADE DA CAÇAMBA: 0,8 M³ / POTÊNCIA: 111 HP), LARGURA ATÉ 1,5 M, PROFUNDIDADE DE 1,5 A 3,0 M, COM SOLO DE 1ª CATEGORIA EM LOCAIS COM BAIXO NÍVEL DE INTERFERÊNCIA. AF_04/2016</v>
          </cell>
          <cell r="C5356" t="str">
            <v>M3</v>
          </cell>
          <cell r="D5356">
            <v>14.93</v>
          </cell>
        </row>
        <row r="5357">
          <cell r="A5357">
            <v>93369</v>
          </cell>
          <cell r="B5357" t="str">
            <v>REATERRO MECANIZADO DE VALA COM ESCAVADEIRA HIDRÁULICA (CAPACIDADE DA CAÇAMBA: 0,8 M³ / POTÊNCIA: 111 HP), LARGURA DE 1,5 A 2,5 M, PROFUNDIDADE DE 1,5 A 3,0 M, COM SOLO (SEM SUBSTITUIÇÃO) DE 1ª CATEGORIA EM LOCAIS COM BAIXO NÍVEL DE INTERFERÊNCIA. AF_04/2016</v>
          </cell>
          <cell r="C5357" t="str">
            <v>M3</v>
          </cell>
          <cell r="D5357">
            <v>10.43</v>
          </cell>
        </row>
        <row r="5358">
          <cell r="A5358">
            <v>93370</v>
          </cell>
          <cell r="B5358" t="str">
            <v>REATERRO MECANIZADO DE VALA COM ESCAVADEIRA HIDRÁULICA (CAPACIDADE DA CAÇAMBA: 0,8 M³ / POTÊNCIA: 111 HP), LARGURA ATÉ 1,5 M, PROFUNDIDADE DE 3,0 A 4,5 M, COM SOLO DE 1ª CATEGORIA EM LOCAIS COM BAIXO NÍVEL DE INTERFERÊNCIA. AF_04/2016</v>
          </cell>
          <cell r="C5358" t="str">
            <v>M3</v>
          </cell>
          <cell r="D5358">
            <v>11.44</v>
          </cell>
        </row>
        <row r="5359">
          <cell r="A5359">
            <v>93371</v>
          </cell>
          <cell r="B5359" t="str">
            <v>REATERRO MECANIZADO DE VALA COM ESCAVADEIRA HIDRÁULICA (CAPACIDADE DA CAÇAMBA: 0,8 M³ / POTÊNCIA: 111 HP), LARGURA DE 1,5 A 2,5 M, PROFUNDIDADE DE 3,0 A 4,5 M, COM SOLO (SEM SUBSTITUIÇÃO) DE 1ª CATEGORIA EM LOCAIS COM BAIXO NÍVEL DE INTERFERÊNCIA. AF_04/2016</v>
          </cell>
          <cell r="C5359" t="str">
            <v>M3</v>
          </cell>
          <cell r="D5359">
            <v>8.73</v>
          </cell>
        </row>
        <row r="5360">
          <cell r="A5360">
            <v>93372</v>
          </cell>
          <cell r="B5360" t="str">
            <v>REATERRO MECANIZADO DE VALA COM ESCAVADEIRA HIDRÁULICA (CAPACIDADE DA CAÇAMBA: 0,8 M³ / POTÊNCIA: 111 HP), LARGURA ATÉ 1,5 M, PROFUNDIDADE DE 4,5 A 6,0 M, COM SOLO DE 1ª CATEGORIA EM LOCAIS COM BAIXO NÍVEL DE INTERFERÊNCIA. AF_04/2016</v>
          </cell>
          <cell r="C5360" t="str">
            <v>M3</v>
          </cell>
          <cell r="D5360">
            <v>9.9499999999999993</v>
          </cell>
        </row>
        <row r="5361">
          <cell r="A5361">
            <v>93373</v>
          </cell>
          <cell r="B5361" t="str">
            <v>REATERRO MECANIZADO DE VALA COM ESCAVADEIRA HIDRÁULICA (CAPACIDADE DA CAÇAMBA: 0,8 M³ / POTÊNCIA: 111 HP), LARGURA DE 1,5 A 2,5 M, PROFUNDIDADE DE 4,5 A 6,0 M, COM SOLO (SEM SUBSTITUIÇÃO) DE 1ª CATEGORIA EM LOCAIS COM BAIXO NÍVEL DE INTERFERÊNCIA. AF_04/2016</v>
          </cell>
          <cell r="C5361" t="str">
            <v>M3</v>
          </cell>
          <cell r="D5361">
            <v>7.88</v>
          </cell>
        </row>
        <row r="5362">
          <cell r="A5362">
            <v>93374</v>
          </cell>
          <cell r="B5362" t="str">
            <v>REATERRO MECANIZADO DE VALA COM RETROESCAVADEIRA (CAPACIDADE DA CAÇAMBA DA RETRO: 0,26 M³ / POTÊNCIA: 88 HP), LARGURA ATÉ 0,8 M, PROFUNDIDADE ATÉ 1,5 M, COM SOLO (SEM SUBSTITUIÇÃO) DE 1ª CATEGORIA EM LOCAIS COM ALTO NÍVEL DE INTERFERÊNCIA. AF_04/2016</v>
          </cell>
          <cell r="C5362" t="str">
            <v>M3</v>
          </cell>
          <cell r="D5362">
            <v>23.58</v>
          </cell>
        </row>
        <row r="5363">
          <cell r="A5363">
            <v>93375</v>
          </cell>
          <cell r="B5363" t="str">
            <v>REATERRO MECANIZADO DE VALA COM RETROESCAVADEIRA (CAPACIDADE DA CAÇAMBA DA RETRO: 0,26 M³ / POTÊNCIA: 88 HP), LARGURA DE 0,8 A 1,5 M, PROFUNDIDADE ATÉ 1,5 M, COM SOLO DE 1ª CATEGORIA EM LOCAIS COM ALTO NÍVEL DE INTERFERÊNCIA. AF_04/2016</v>
          </cell>
          <cell r="C5363" t="str">
            <v>M3</v>
          </cell>
          <cell r="D5363">
            <v>18.18</v>
          </cell>
        </row>
        <row r="5364">
          <cell r="A5364">
            <v>93376</v>
          </cell>
          <cell r="B5364" t="str">
            <v>REATERRO MECANIZADO DE VALA COM RETROESCAVADEIRA (CAPACIDADE DA CAÇAMBA DA RETRO: 0,26 M³ / POTÊNCIA: 88 HP), LARGURA ATÉ 0,8 M, PROFUNDIDADE DE 1,5 A 3,0 M, COM SOLO DE 1ª CATEGORIA EM LOCAIS COM ALTO NÍVEL DE INTERFERÊNCIA. AF_04/2016</v>
          </cell>
          <cell r="C5364" t="str">
            <v>M3</v>
          </cell>
          <cell r="D5364">
            <v>14.82</v>
          </cell>
        </row>
        <row r="5365">
          <cell r="A5365">
            <v>93377</v>
          </cell>
          <cell r="B5365" t="str">
            <v>REATERRO MECANIZADO DE VALA COM RETROESCAVADEIRA (CAPACIDADE DA CAÇAMBA DA RETRO: 0,26 M³ / POTÊNCIA: 88 HP), LARGURA DE 0,8 A 1,5 M, PROFUNDIDADE DE 1,5 A 3,0 M, COM SOLO (SEM SUBSTITUIÇÃO) DE 1ª CATEGORIA EM LOCAIS COM ALTO NÍVEL DE INTERFERÊNCIA. AF_04/2016</v>
          </cell>
          <cell r="C5365" t="str">
            <v>M3</v>
          </cell>
          <cell r="D5365">
            <v>9.82</v>
          </cell>
        </row>
        <row r="5366">
          <cell r="A5366">
            <v>93378</v>
          </cell>
          <cell r="B5366" t="str">
            <v>REATERRO MECANIZADO DE VALA COM RETROESCAVADEIRA (CAPACIDADE DA CAÇAMBA DA RETRO: 0,26 M³ / POTÊNCIA: 88 HP), LARGURA ATÉ 0,8 M, PROFUNDIDADE ATÉ 1,5 M, COM SOLO DE 1ª CATEGORIA EM LOCAIS COM BAIXO NÍVEL DE INTERFERÊNCIA. AF_04/2016</v>
          </cell>
          <cell r="C5366" t="str">
            <v>M3</v>
          </cell>
          <cell r="D5366">
            <v>22.15</v>
          </cell>
        </row>
        <row r="5367">
          <cell r="A5367">
            <v>93379</v>
          </cell>
          <cell r="B5367" t="str">
            <v>REATERRO MECANIZADO DE VALA COM RETROESCAVADEIRA (CAPACIDADE DA CAÇAMBA DA RETRO: 0,26 M³ / POTÊNCIA: 88 HP), LARGURA DE 0,8 A 1,5 M, PROFUNDIDADE ATÉ 1,5 M, COM SOLO DE 1ª CATEGORIA EM LOCAIS COM BAIXO NÍVEL DE INTERFERÊNCIA. AF_04/2016</v>
          </cell>
          <cell r="C5367" t="str">
            <v>M3</v>
          </cell>
          <cell r="D5367">
            <v>17.09</v>
          </cell>
        </row>
        <row r="5368">
          <cell r="A5368">
            <v>93380</v>
          </cell>
          <cell r="B5368" t="str">
            <v>REATERRO MECANIZADO DE VALA COM RETROESCAVADEIRA (CAPACIDADE DA CAÇAMBA DA RETRO: 0,26 M³ / POTÊNCIA: 88 HP), LARGURA ATÉ 0,8 M, PROFUNDIDADE DE 1,5 A 3,0 M, COM SOLO DE 1ª CATEGORIA EM LOCAIS COM BAIXO NÍVEL DE INTERFERÊNCIA. AF_04/2016</v>
          </cell>
          <cell r="C5368" t="str">
            <v>M3</v>
          </cell>
          <cell r="D5368">
            <v>13.98</v>
          </cell>
        </row>
        <row r="5369">
          <cell r="A5369">
            <v>93381</v>
          </cell>
          <cell r="B5369" t="str">
            <v>REATERRO MECANIZADO DE VALA COM RETROESCAVADEIRA (CAPACIDADE DA CAÇAMBA DA RETRO: 0,26 M³ / POTÊNCIA: 88 HP), LARGURA DE 0,8 A 1,5 M, PROFUNDIDADE DE 1,5 A 3,0 M, COM SOLO (SEM SUBSTITUIÇÃO) DE 1ª CATEGORIA EM LOCAIS COM BAIXO NÍVEL DE INTERFERÊNCIA. AF_04/2016</v>
          </cell>
          <cell r="C5369" t="str">
            <v>M3</v>
          </cell>
          <cell r="D5369">
            <v>9.1999999999999993</v>
          </cell>
        </row>
        <row r="5370">
          <cell r="A5370">
            <v>93382</v>
          </cell>
          <cell r="B5370" t="str">
            <v>REATERRO MANUAL DE VALAS COM COMPACTAÇÃO MECANIZADA. AF_04/2016</v>
          </cell>
          <cell r="C5370" t="str">
            <v>M3</v>
          </cell>
          <cell r="D5370">
            <v>31.19</v>
          </cell>
        </row>
        <row r="5371">
          <cell r="A5371">
            <v>96995</v>
          </cell>
          <cell r="B5371" t="str">
            <v>REATERRO MANUAL APILOADO COM SOQUETE. AF_10/2017</v>
          </cell>
          <cell r="C5371" t="str">
            <v>M3</v>
          </cell>
          <cell r="D5371">
            <v>50.65</v>
          </cell>
        </row>
        <row r="5372">
          <cell r="A5372">
            <v>97916</v>
          </cell>
          <cell r="B5372" t="str">
            <v>TRANSPORTE COM CAMINHÃO BASCULANTE DE 6 M³, EM VIA URBANA EM LEITO NATURAL (UNIDADE: TXKM). AF_07/2020</v>
          </cell>
          <cell r="C5372" t="str">
            <v>TXKM</v>
          </cell>
          <cell r="D5372">
            <v>2.02</v>
          </cell>
        </row>
        <row r="5373">
          <cell r="A5373">
            <v>97917</v>
          </cell>
          <cell r="B5373" t="str">
            <v>TRANSPORTE COM CAMINHÃO BASCULANTE DE 6 M³, EM VIA URBANA EM REVESTIMENTO PRIMÁRIO (UNIDADE: TXKM). AF_07/2020</v>
          </cell>
          <cell r="C5373" t="str">
            <v>TXKM</v>
          </cell>
          <cell r="D5373">
            <v>1.74</v>
          </cell>
        </row>
        <row r="5374">
          <cell r="A5374">
            <v>97918</v>
          </cell>
          <cell r="B5374" t="str">
            <v>TRANSPORTE COM CAMINHÃO BASCULANTE DE 6 M³, EM VIA URBANA PAVIMENTADA, DMT ATÉ 30 KM (UNIDADE: TXKM). AF_07/2020</v>
          </cell>
          <cell r="C5374" t="str">
            <v>TXKM</v>
          </cell>
          <cell r="D5374">
            <v>1.6</v>
          </cell>
        </row>
        <row r="5375">
          <cell r="A5375">
            <v>97919</v>
          </cell>
          <cell r="B5375" t="str">
            <v>TRANSPORTE COM CAMINHÃO BASCULANTE DE 6 M³, EM VIA URBANA PAVIMENTADA, ADICIONAL PARA DMT EXCEDENTE A 30 KM (UNIDADE: TXKM). AF_07/2020</v>
          </cell>
          <cell r="C5375" t="str">
            <v>TXKM</v>
          </cell>
          <cell r="D5375">
            <v>0.63</v>
          </cell>
        </row>
        <row r="5376">
          <cell r="A5376">
            <v>101616</v>
          </cell>
          <cell r="B5376" t="str">
            <v>PREPARO DE FUNDO DE VALA COM LARGURA MENOR QUE 1,5 M (ACERTO DO SOLO NATURAL). AF_08/2020</v>
          </cell>
          <cell r="C5376" t="str">
            <v>M2</v>
          </cell>
          <cell r="D5376">
            <v>5.89</v>
          </cell>
        </row>
        <row r="5377">
          <cell r="A5377">
            <v>101617</v>
          </cell>
          <cell r="B5377" t="str">
            <v>PREPARO DE FUNDO DE VALA COM LARGURA MAIOR OU IGUAL A 1,5 M E MENOR QUE 2,5 M (ACERTO DO SOLO NATURAL). AF_08/2020</v>
          </cell>
          <cell r="C5377" t="str">
            <v>M2</v>
          </cell>
          <cell r="D5377">
            <v>2.91</v>
          </cell>
        </row>
        <row r="5378">
          <cell r="A5378">
            <v>101618</v>
          </cell>
          <cell r="B5378" t="str">
            <v>PREPARO DE FUNDO DE VALA COM LARGURA MENOR QUE 1,5 M, COM CAMADA DE AREIA, LANÇAMENTO MANUAL. AF_08/2020</v>
          </cell>
          <cell r="C5378" t="str">
            <v>M3</v>
          </cell>
          <cell r="D5378">
            <v>189.86</v>
          </cell>
        </row>
        <row r="5379">
          <cell r="A5379">
            <v>101619</v>
          </cell>
          <cell r="B5379" t="str">
            <v>PREPARO DE FUNDO DE VALA COM LARGURA MENOR QUE 1,5 M, COM CAMADA DE BRITA, LANÇAMENTO MANUAL. AF_08/2020</v>
          </cell>
          <cell r="C5379" t="str">
            <v>M3</v>
          </cell>
          <cell r="D5379">
            <v>231.76</v>
          </cell>
        </row>
        <row r="5380">
          <cell r="A5380">
            <v>101620</v>
          </cell>
          <cell r="B5380" t="str">
            <v>PREPARO DE FUNDO DE VALA COM LARGURA MAIOR OU IGUAL A 1,5 M E MENOR QUE 2,5 M, COM CAMADA DE AREIA, LANÇAMENTO MANUAL. AF_08/2020</v>
          </cell>
          <cell r="C5380" t="str">
            <v>M3</v>
          </cell>
          <cell r="D5380">
            <v>166.14</v>
          </cell>
        </row>
        <row r="5381">
          <cell r="A5381">
            <v>101621</v>
          </cell>
          <cell r="B5381" t="str">
            <v>PREPARO DE FUNDO DE VALA COM LARGURA MAIOR OU IGUAL A 1,5 M E MENOR QUE 2,5 M, COM CAMADA DE BRITA, LANÇAMENTO MANUAL. AF_08/2020</v>
          </cell>
          <cell r="C5381" t="str">
            <v>M3</v>
          </cell>
          <cell r="D5381">
            <v>208.02</v>
          </cell>
        </row>
        <row r="5382">
          <cell r="A5382">
            <v>101622</v>
          </cell>
          <cell r="B5382" t="str">
            <v>PREPARO DE FUNDO DE VALA COM LARGURA MENOR QUE 1,5 M, COM CAMADA DE AREIA, LANÇAMENTO MECANIZADO. AF_08/2020</v>
          </cell>
          <cell r="C5382" t="str">
            <v>M3</v>
          </cell>
          <cell r="D5382">
            <v>157.63</v>
          </cell>
        </row>
        <row r="5383">
          <cell r="A5383">
            <v>101623</v>
          </cell>
          <cell r="B5383" t="str">
            <v>PREPARO DE FUNDO DE VALA COM LARGURA MENOR QUE 1,5 M, COM CAMADA DE BRITA, LANÇAMENTO MECANIZADO. AF_08/2020</v>
          </cell>
          <cell r="C5383" t="str">
            <v>M3</v>
          </cell>
          <cell r="D5383">
            <v>192.02</v>
          </cell>
        </row>
        <row r="5384">
          <cell r="A5384">
            <v>101624</v>
          </cell>
          <cell r="B5384" t="str">
            <v>PREPARO DE FUNDO DE VALA COM LARGURA MAIOR OU IGUAL A 1,5 M E MENOR QUE 2,5 M, COM CAMADA DE BRITA, LANÇAMENTO MECANIZADO. AF_08/2020</v>
          </cell>
          <cell r="C5384" t="str">
            <v>M3</v>
          </cell>
          <cell r="D5384">
            <v>152.02000000000001</v>
          </cell>
        </row>
        <row r="5385">
          <cell r="A5385">
            <v>101625</v>
          </cell>
          <cell r="B5385" t="str">
            <v>PREPARO DE FUNDO DE VALA COM LARGURA MAIOR OU IGUAL A 1,5 M E MENOR QUE 2,5 M, COM CAMADA DE AREIA, LANÇAMENTO MECANIZADO. AF_08/2020</v>
          </cell>
          <cell r="C5385" t="str">
            <v>M3</v>
          </cell>
          <cell r="D5385">
            <v>122.67</v>
          </cell>
        </row>
        <row r="5386">
          <cell r="A5386">
            <v>95606</v>
          </cell>
          <cell r="B5386" t="str">
            <v>UMIDIFICAÇÃO DE MATERIAL PARA VALAS COM CAMINHÃO PIPA 10000L. AF_11/2016</v>
          </cell>
          <cell r="C5386" t="str">
            <v>M3</v>
          </cell>
          <cell r="D5386">
            <v>1.86</v>
          </cell>
        </row>
        <row r="5387">
          <cell r="A5387">
            <v>87471</v>
          </cell>
          <cell r="B5387" t="str">
            <v>ALVENARIA DE VEDAÇÃO DE BLOCOS CERÂMICOS FURADOS NA VERTICAL DE 9X19X39CM (ESPESSURA 9CM) DE PAREDES COM ÁREA LÍQUIDA MENOR QUE 6M² SEM VÃOS E ARGAMASSA DE ASSENTAMENTO COM PREPARO EM BETONEIRA. AF_06/2014</v>
          </cell>
          <cell r="C5387" t="str">
            <v>M2</v>
          </cell>
          <cell r="D5387">
            <v>54.36</v>
          </cell>
        </row>
        <row r="5388">
          <cell r="A5388">
            <v>87472</v>
          </cell>
          <cell r="B5388" t="str">
            <v>ALVENARIA DE VEDAÇÃO DE BLOCOS CERÂMICOS FURADOS NA VERTICAL DE 9X19X39CM (ESPESSURA 9CM) DE PAREDES COM ÁREA LÍQUIDA MENOR QUE 6M² SEM VÃOS E ARGAMASSA DE ASSENTAMENTO COM PREPARO MANUAL. AF_06/2014</v>
          </cell>
          <cell r="C5388" t="str">
            <v>M2</v>
          </cell>
          <cell r="D5388">
            <v>55.68</v>
          </cell>
        </row>
        <row r="5389">
          <cell r="A5389">
            <v>87473</v>
          </cell>
          <cell r="B5389" t="str">
            <v>ALVENARIA DE VEDAÇÃO DE BLOCOS CERÂMICOS FURADOS NA VERTICAL DE 14X19X39CM (ESPESSURA 14CM) DE PAREDES COM ÁREA LÍQUIDA MENOR QUE 6M² SEM VÃOS E ARGAMASSA DE ASSENTAMENTO COM PREPARO EM BETONEIRA. AF_06/2014</v>
          </cell>
          <cell r="C5389" t="str">
            <v>M2</v>
          </cell>
          <cell r="D5389">
            <v>73.23</v>
          </cell>
        </row>
        <row r="5390">
          <cell r="A5390">
            <v>87474</v>
          </cell>
          <cell r="B5390" t="str">
            <v>ALVENARIA DE VEDAÇÃO DE BLOCOS CERÂMICOS FURADOS NA VERTICAL DE 14X19X39CM (ESPESSURA 14CM) DE PAREDES COM ÁREA LÍQUIDA MENOR QUE 6M² SEM VÃOS E ARGAMASSA DE ASSENTAMENTO COM PREPARO MANUAL. AF_06/2014</v>
          </cell>
          <cell r="C5390" t="str">
            <v>M2</v>
          </cell>
          <cell r="D5390">
            <v>74.73</v>
          </cell>
        </row>
        <row r="5391">
          <cell r="A5391">
            <v>87475</v>
          </cell>
          <cell r="B5391" t="str">
            <v>ALVENARIA DE VEDAÇÃO DE BLOCOS CERÂMICOS FURADOS NA VERTICAL DE 19X19X39CM (ESPESSURA 19CM) DE PAREDES COM ÁREA LÍQUIDA MENOR QUE 6M² SEM VÃOS E ARGAMASSA DE ASSENTAMENTO COM PREPARO EM BETONEIRA. AF_06/2014</v>
          </cell>
          <cell r="C5391" t="str">
            <v>M2</v>
          </cell>
          <cell r="D5391">
            <v>89.53</v>
          </cell>
        </row>
        <row r="5392">
          <cell r="A5392">
            <v>87476</v>
          </cell>
          <cell r="B5392" t="str">
            <v>ALVENARIA DE VEDAÇÃO DE BLOCOS CERÂMICOS FURADOS NA VERTICAL DE 19X19X39CM (ESPESSURA 19CM) DE PAREDES COM ÁREA LÍQUIDA MENOR QUE 6M² SEM VÃOS E ARGAMASSA DE ASSENTAMENTO COM PREPARO MANUAL. AF_06/2014</v>
          </cell>
          <cell r="C5392" t="str">
            <v>M2</v>
          </cell>
          <cell r="D5392">
            <v>91.29</v>
          </cell>
        </row>
        <row r="5393">
          <cell r="A5393">
            <v>87477</v>
          </cell>
          <cell r="B5393" t="str">
            <v>ALVENARIA DE VEDAÇÃO DE BLOCOS CERÂMICOS FURADOS NA VERTICAL DE 9X19X39CM (ESPESSURA 9CM) DE PAREDES COM ÁREA LÍQUIDA MAIOR OU IGUAL A 6M² SEM VÃOS E ARGAMASSA DE ASSENTAMENTO COM PREPARO EM BETONEIRA. AF_06/2014</v>
          </cell>
          <cell r="C5393" t="str">
            <v>M2</v>
          </cell>
          <cell r="D5393">
            <v>49.15</v>
          </cell>
        </row>
        <row r="5394">
          <cell r="A5394">
            <v>87478</v>
          </cell>
          <cell r="B5394" t="str">
            <v>ALVENARIA DE VEDAÇÃO DE BLOCOS CERÂMICOS FURADOS NA VERTICAL DE 9X19X39CM (ESPESSURA 9CM) DE PAREDES COM ÁREA LÍQUIDA MAIOR OU IGUAL A 6M² SEM VÃOS E ARGAMASSA DE ASSENTAMENTO COM PREPARO MANUAL. AF_06/2014</v>
          </cell>
          <cell r="C5394" t="str">
            <v>M2</v>
          </cell>
          <cell r="D5394">
            <v>50.47</v>
          </cell>
        </row>
        <row r="5395">
          <cell r="A5395">
            <v>87479</v>
          </cell>
          <cell r="B5395" t="str">
            <v>ALVENARIA DE VEDAÇÃO DE BLOCOS CERÂMICOS FURADOS NA VERTICAL DE 14X19X39CM (ESPESSURA 14CM) DE PAREDES COM ÁREA LÍQUIDA MAIOR OU IGUAL A 6M² SEM VÃOS E ARGAMASSA DE ASSENTAMENTO COM PREPARO EM BETONEIRA. AF_06/2014</v>
          </cell>
          <cell r="C5395" t="str">
            <v>M2</v>
          </cell>
          <cell r="D5395">
            <v>67.16</v>
          </cell>
        </row>
        <row r="5396">
          <cell r="A5396">
            <v>87480</v>
          </cell>
          <cell r="B5396" t="str">
            <v>ALVENARIA DE VEDAÇÃO DE BLOCOS CERÂMICOS FURADOS NA VERTICAL DE 14X19X39CM (ESPESSURA 14CM) DE PAREDES COM ÁREA LÍQUIDA MAIOR OU IGUAL A 6M² SEM VÃOS E ARGAMASSA DE ASSENTAMENTO COM PREPARO MANUAL. AF_06/2014</v>
          </cell>
          <cell r="C5396" t="str">
            <v>M2</v>
          </cell>
          <cell r="D5396">
            <v>68.66</v>
          </cell>
        </row>
        <row r="5397">
          <cell r="A5397">
            <v>87481</v>
          </cell>
          <cell r="B5397" t="str">
            <v>ALVENARIA DE VEDAÇÃO DE BLOCOS CERÂMICOS FURADOS NA VERTICAL DE 19X19X39CM (ESPESSURA 19CM) DE PAREDES COM ÁREA LÍQUIDA MAIOR OU IGUAL A 6M² SEM VÃOS E ARGAMASSA DE ASSENTAMENTO COM PREPARO EM BETONEIRA. AF_06/2014</v>
          </cell>
          <cell r="C5397" t="str">
            <v>M2</v>
          </cell>
          <cell r="D5397">
            <v>82.26</v>
          </cell>
        </row>
        <row r="5398">
          <cell r="A5398">
            <v>87482</v>
          </cell>
          <cell r="B5398" t="str">
            <v>ALVENARIA DE VEDAÇÃO DE BLOCOS CERÂMICOS FURADOS NA VERTICAL DE 19X19X39CM (ESPESSURA 19CM) DE PAREDES COM ÁREA LÍQUIDA MAIOR OU IGUAL A 6M² SEM VÃOS E ARGAMASSA DE ASSENTAMENTO COM PREPARO MANUAL. AF_06/2014</v>
          </cell>
          <cell r="C5398" t="str">
            <v>M2</v>
          </cell>
          <cell r="D5398">
            <v>84.02</v>
          </cell>
        </row>
        <row r="5399">
          <cell r="A5399">
            <v>87483</v>
          </cell>
          <cell r="B5399" t="str">
            <v>ALVENARIA DE VEDAÇÃO DE BLOCOS CERÂMICOS FURADOS NA VERTICAL DE 9X19X39CM (ESPESSURA 9CM) DE PAREDES COM ÁREA LÍQUIDA MENOR QUE 6M² COM VÃOS E ARGAMASSA DE ASSENTAMENTO COM PREPARO EM BETONEIRA. AF_06/2014</v>
          </cell>
          <cell r="C5399" t="str">
            <v>M2</v>
          </cell>
          <cell r="D5399">
            <v>61.8</v>
          </cell>
        </row>
        <row r="5400">
          <cell r="A5400">
            <v>87484</v>
          </cell>
          <cell r="B5400" t="str">
            <v>ALVENARIA DE VEDAÇÃO DE BLOCOS CERÂMICOS FURADOS NA VERTICAL DE 9X19X39CM (ESPESSURA 9CM) DE PAREDES COM ÁREA LÍQUIDA MENOR QUE 6M² COM VÃOS E ARGAMASSA DE ASSENTAMENTO COM PREPARO MANUAL. AF_06/2014</v>
          </cell>
          <cell r="C5400" t="str">
            <v>M2</v>
          </cell>
          <cell r="D5400">
            <v>63.12</v>
          </cell>
        </row>
        <row r="5401">
          <cell r="A5401">
            <v>87485</v>
          </cell>
          <cell r="B5401" t="str">
            <v>ALVENARIA DE VEDAÇÃO DE BLOCOS CERÂMICOS FURADOS NA VERTICAL DE 14X19X39CM (ESPESSURA 14CM) DE PAREDES COM ÁREA LÍQUIDA MENOR QUE 6M² COM VÃOS E ARGAMASSA DE ASSENTAMENTO COM PREPARO EM BETONEIRA. AF_06/2014</v>
          </cell>
          <cell r="C5401" t="str">
            <v>M2</v>
          </cell>
          <cell r="D5401">
            <v>80.81</v>
          </cell>
        </row>
        <row r="5402">
          <cell r="A5402">
            <v>87487</v>
          </cell>
          <cell r="B5402" t="str">
            <v>ALVENARIA DE VEDAÇÃO DE BLOCOS CERÂMICOS FURADOS NA VERTICAL DE 19X19X39CM (ESPESSURA 19CM) DE PAREDES COM ÁREA LÍQUIDA MENOR QUE 6M² COM VÃOS E ARGAMASSA DE ASSENTAMENTO COM PREPARO EM BETONEIRA. AF_06/2014</v>
          </cell>
          <cell r="C5402" t="str">
            <v>M2</v>
          </cell>
          <cell r="D5402">
            <v>96.93</v>
          </cell>
        </row>
        <row r="5403">
          <cell r="A5403">
            <v>87488</v>
          </cell>
          <cell r="B5403" t="str">
            <v>ALVENARIA DE VEDAÇÃO DE BLOCOS CERÂMICOS FURADOS NA VERTICAL DE 19X19X39CM (ESPESSURA 19CM) DE PAREDES COM ÁREA LÍQUIDA MENOR QUE 6M² COM VÃOS E ARGAMASSA DE ASSENTAMENTO COM PREPARO MANUAL. AF_06/2014</v>
          </cell>
          <cell r="C5403" t="str">
            <v>M2</v>
          </cell>
          <cell r="D5403">
            <v>98.69</v>
          </cell>
        </row>
        <row r="5404">
          <cell r="A5404">
            <v>87489</v>
          </cell>
          <cell r="B5404" t="str">
            <v>ALVENARIA DE VEDAÇÃO DE BLOCOS CERÂMICOS FURADOS NA VERTICAL DE 9X19X39CM (ESPESSURA 9CM) DE PAREDES COM ÁREA LÍQUIDA MAIOR OU IGUAL A 6M² COM VÃOS E ARGAMASSA DE ASSENTAMENTO COM PREPARO EM BETONEIRA. AF_06/2014</v>
          </cell>
          <cell r="C5404" t="str">
            <v>M2</v>
          </cell>
          <cell r="D5404">
            <v>53.48</v>
          </cell>
        </row>
        <row r="5405">
          <cell r="A5405">
            <v>87490</v>
          </cell>
          <cell r="B5405" t="str">
            <v>ALVENARIA DE VEDAÇÃO DE BLOCOS CERÂMICOS FURADOS NA VERTICAL DE 9X19X39CM (ESPESSURA 9CM) DE PAREDES COM ÁREA LÍQUIDA MAIOR OU IGUAL A 6M² COM VÃOS E ARGAMASSA DE ASSENTAMENTO COM PREPARO MANUAL. AF_06/2014</v>
          </cell>
          <cell r="C5405" t="str">
            <v>M2</v>
          </cell>
          <cell r="D5405">
            <v>54.8</v>
          </cell>
        </row>
        <row r="5406">
          <cell r="A5406">
            <v>87491</v>
          </cell>
          <cell r="B5406" t="str">
            <v>ALVENARIA DE VEDAÇÃO DE BLOCOS CERÂMICOS FURADOS NA VERTICAL DE 14X19X39CM (ESPESSURA 14CM) DE PAREDES COM ÁREA LÍQUIDA MAIOR OU IGUAL A 6M² COM VÃOS E ARGAMASSA DE ASSENTAMENTO COM PREPARO EM BETONEIRA. AF_06/2014</v>
          </cell>
          <cell r="C5406" t="str">
            <v>M2</v>
          </cell>
          <cell r="D5406">
            <v>71.61</v>
          </cell>
        </row>
        <row r="5407">
          <cell r="A5407">
            <v>87492</v>
          </cell>
          <cell r="B5407" t="str">
            <v>ALVENARIA DE VEDAÇÃO DE BLOCOS CERÂMICOS FURADOS NA VERTICAL DE 14X19X39CM (ESPESSURA 14CM) DE PAREDES COM ÁREA LÍQUIDA MAIOR OU IGUAL A 6M² COM VÃOS E ARGAMASSA DE ASSENTAMENTO COM PREPARO MANUAL. AF_06/2014</v>
          </cell>
          <cell r="C5407" t="str">
            <v>M2</v>
          </cell>
          <cell r="D5407">
            <v>73.11</v>
          </cell>
        </row>
        <row r="5408">
          <cell r="A5408">
            <v>87493</v>
          </cell>
          <cell r="B5408" t="str">
            <v>ALVENARIA DE VEDAÇÃO DE BLOCOS CERÂMICOS FURADOS NA VERTICAL DE 19X19X39CM (ESPESSURA 19CM) DE PAREDES COM ÁREA LÍQUIDA MAIOR OU IGUAL A 6M² COM VÃOS E ARGAMASSA DE ASSENTAMENTO COM PREPARO EM BETONEIRA. AF_06/2014</v>
          </cell>
          <cell r="C5408" t="str">
            <v>M2</v>
          </cell>
          <cell r="D5408">
            <v>86.87</v>
          </cell>
        </row>
        <row r="5409">
          <cell r="A5409">
            <v>87494</v>
          </cell>
          <cell r="B5409" t="str">
            <v>ALVENARIA DE VEDAÇÃO DE BLOCOS CERÂMICOS FURADOS NA VERTICAL DE 19X19X39CM (ESPESSURA 19CM) DE PAREDES COM ÁREA LÍQUIDA MAIOR OU IGUAL A 6M² COM VÃOS E ARGAMASSA DE ASSENTAMENTO COM PREPARO MANUAL. AF_06/2014</v>
          </cell>
          <cell r="C5409" t="str">
            <v>M2</v>
          </cell>
          <cell r="D5409">
            <v>88.63</v>
          </cell>
        </row>
        <row r="5410">
          <cell r="A5410">
            <v>87495</v>
          </cell>
          <cell r="B5410" t="str">
            <v>ALVENARIA DE VEDAÇÃO DE BLOCOS CERÂMICOS FURADOS NA HORIZONTAL DE 9X19X19CM (ESPESSURA 9CM) DE PAREDES COM ÁREA LÍQUIDA MENOR QUE 6M² SEM VÃOS E ARGAMASSA DE ASSENTAMENTO COM PREPARO EM BETONEIRA. AF_06/2014</v>
          </cell>
          <cell r="C5410" t="str">
            <v>M2</v>
          </cell>
          <cell r="D5410">
            <v>87.12</v>
          </cell>
        </row>
        <row r="5411">
          <cell r="A5411">
            <v>87496</v>
          </cell>
          <cell r="B5411" t="str">
            <v>ALVENARIA DE VEDAÇÃO DE BLOCOS CERÂMICOS FURADOS NA HORIZONTAL DE 9X19X19CM (ESPESSURA 9CM) DE PAREDES COM ÁREA LÍQUIDA MENOR QUE 6M² SEM VÃOS E ARGAMASSA DE ASSENTAMENTO COM PREPARO MANUAL. AF_06/2014</v>
          </cell>
          <cell r="C5411" t="str">
            <v>M2</v>
          </cell>
          <cell r="D5411">
            <v>88.37</v>
          </cell>
        </row>
        <row r="5412">
          <cell r="A5412">
            <v>87497</v>
          </cell>
          <cell r="B5412" t="str">
            <v>ALVENARIA DE VEDAÇÃO DE BLOCOS CERÂMICOS FURADOS NA HORIZONTAL DE 11,5X19X19CM (ESPESSURA 11,5CM) DE PAREDES COM ÁREA LÍQUIDA MENOR QUE 6M² SEM VÃOS E ARGAMASSA DE ASSENTAMENTO COM PREPARO EM BETONEIRA. AF_06/2014</v>
          </cell>
          <cell r="C5412" t="str">
            <v>M2</v>
          </cell>
          <cell r="D5412">
            <v>87.05</v>
          </cell>
        </row>
        <row r="5413">
          <cell r="A5413">
            <v>87498</v>
          </cell>
          <cell r="B5413" t="str">
            <v>ALVENARIA DE VEDAÇÃO DE BLOCOS CERÂMICOS FURADOS NA HORIZONTAL DE 11,5X19X19CM (ESPESSURA 11,5CM) DE PAREDES COM ÁREA LÍQUIDA MENOR QUE 6M² SEM VÃOS E ARGAMASSA DE ASSENTAMENTO COM PREPARO MANUAL. AF_06/2014</v>
          </cell>
          <cell r="C5413" t="str">
            <v>M2</v>
          </cell>
          <cell r="D5413">
            <v>88.64</v>
          </cell>
        </row>
        <row r="5414">
          <cell r="A5414">
            <v>87499</v>
          </cell>
          <cell r="B5414" t="str">
            <v>ALVENARIA DE VEDAÇÃO DE BLOCOS CERÂMICOS FURADOS NA HORIZONTAL DE 9X14X19CM (ESPESSURA 9CM) DE PAREDES COM ÁREA LÍQUIDA MENOR QUE 6M² SEM VÃOS E ARGAMASSA DE ASSENTAMENTO COM PREPARO EM BETONEIRA. AF_06/2014</v>
          </cell>
          <cell r="C5414" t="str">
            <v>M2</v>
          </cell>
          <cell r="D5414">
            <v>101.24</v>
          </cell>
        </row>
        <row r="5415">
          <cell r="A5415">
            <v>87500</v>
          </cell>
          <cell r="B5415" t="str">
            <v>ALVENARIA DE VEDAÇÃO DE BLOCOS CERÂMICOS FURADOS NA HORIZONTAL DE 9X14X19CM (ESPESSURA 9CM) DE PAREDES COM ÁREA LÍQUIDA MENOR QUE 6M² SEM VÃOS E ARGAMASSA DE ASSENTAMENTO COM PREPARO MANUAL. AF_06/2014</v>
          </cell>
          <cell r="C5415" t="str">
            <v>M2</v>
          </cell>
          <cell r="D5415">
            <v>102.59</v>
          </cell>
        </row>
        <row r="5416">
          <cell r="A5416">
            <v>87501</v>
          </cell>
          <cell r="B5416" t="str">
            <v>ALVENARIA DE VEDAÇÃO DE BLOCOS CERÂMICOS FURADOS NA HORIZONTAL DE 14X9X19CM (ESPESSURA 14CM, BLOCO DEITADO) DE PAREDES COM ÁREA LÍQUIDA MENOR QUE 6M² SEM VÃOS E ARGAMASSA DE ASSENTAMENTO COM PREPARO EM BETONEIRA. AF_06/2014</v>
          </cell>
          <cell r="C5416" t="str">
            <v>M2</v>
          </cell>
          <cell r="D5416">
            <v>157.80000000000001</v>
          </cell>
        </row>
        <row r="5417">
          <cell r="A5417">
            <v>87502</v>
          </cell>
          <cell r="B5417" t="str">
            <v>ALVENARIA DE VEDAÇÃO DE BLOCOS CERÂMICOS FURADOS NA HORIZONTAL DE 14X9X19CM (ESPESSURA 14CM, BLOCO DEITADO) DE PAREDES COM ÁREA LÍQUIDA MENOR QUE 6M² SEM VÃOS E ARGAMASSA DE ASSENTAMENTO COM PREPARO MANUAL. AF_06/2014</v>
          </cell>
          <cell r="C5417" t="str">
            <v>M2</v>
          </cell>
          <cell r="D5417">
            <v>159.51</v>
          </cell>
        </row>
        <row r="5418">
          <cell r="A5418">
            <v>87503</v>
          </cell>
          <cell r="B5418" t="str">
            <v>ALVENARIA DE VEDAÇÃO DE BLOCOS CERÂMICOS FURADOS NA HORIZONTAL DE 9X19X19CM (ESPESSURA 9CM) DE PAREDES COM ÁREA LÍQUIDA MAIOR OU IGUAL A 6M² SEM VÃOS E ARGAMASSA DE ASSENTAMENTO COM PREPARO EM BETONEIRA. AF_06/2014</v>
          </cell>
          <cell r="C5418" t="str">
            <v>M2</v>
          </cell>
          <cell r="D5418">
            <v>74.62</v>
          </cell>
        </row>
        <row r="5419">
          <cell r="A5419">
            <v>87504</v>
          </cell>
          <cell r="B5419" t="str">
            <v>ALVENARIA DE VEDAÇÃO DE BLOCOS CERÂMICOS FURADOS NA HORIZONTAL DE 9X19X19CM (ESPESSURA 9CM) DE PAREDES COM ÁREA LÍQUIDA MAIOR OU IGUAL A 6M² SEM VÃOS E ARGAMASSA DE ASSENTAMENTO COM PREPARO MANUAL. AF_06/2014</v>
          </cell>
          <cell r="C5419" t="str">
            <v>M2</v>
          </cell>
          <cell r="D5419">
            <v>75.87</v>
          </cell>
        </row>
        <row r="5420">
          <cell r="A5420">
            <v>87505</v>
          </cell>
          <cell r="B5420" t="str">
            <v>ALVENARIA DE VEDAÇÃO DE BLOCOS CERÂMICOS FURADOS NA HORIZONTAL DE 11,5X19X19CM (ESPESSURA 11,5M) DE PAREDES COM ÁREA LÍQUIDA MAIOR OU IGUAL A 6M² SEM VÃOS E ARGAMASSA DE ASSENTAMENTO COM PREPARO EM BETONEIRA. AF_06/2014</v>
          </cell>
          <cell r="C5420" t="str">
            <v>M2</v>
          </cell>
          <cell r="D5420">
            <v>74.39</v>
          </cell>
        </row>
        <row r="5421">
          <cell r="A5421">
            <v>87506</v>
          </cell>
          <cell r="B5421" t="str">
            <v>ALVENARIA DE VEDAÇÃO DE BLOCOS CERÂMICOS FURADOS NA HORIZONTAL DE 11,5X19X19CM (ESPESSURA 11,5M) DE PAREDES COM ÁREA LÍQUIDA MAIOR OU IGUAL A 6M² SEM VÃOS E ARGAMASSA DE ASSENTAMENTO COM PREPARO MANUAL. AF_06/2014</v>
          </cell>
          <cell r="C5421" t="str">
            <v>M2</v>
          </cell>
          <cell r="D5421">
            <v>75.98</v>
          </cell>
        </row>
        <row r="5422">
          <cell r="A5422">
            <v>87507</v>
          </cell>
          <cell r="B5422" t="str">
            <v>ALVENARIA DE VEDAÇÃO DE BLOCOS CERÂMICOS FURADOS NA HORIZONTAL DE 9X14X19CM (ESPESSURA 9CM) DE PAREDES COM ÁREA LÍQUIDA MAIOR OU IGUAL A 6M² SEM VÃOS E ARGAMASSA DE ASSENTAMENTO COM PREPARO EM BETONEIRA. AF_06/2014</v>
          </cell>
          <cell r="C5422" t="str">
            <v>M2</v>
          </cell>
          <cell r="D5422">
            <v>84.69</v>
          </cell>
        </row>
        <row r="5423">
          <cell r="A5423">
            <v>87508</v>
          </cell>
          <cell r="B5423" t="str">
            <v>ALVENARIA DE VEDAÇÃO DE BLOCOS CERÂMICOS FURADOS NA HORIZONTAL DE 9X14X19CM (ESPESSURA 9CM) DE PAREDES COM ÁREA LÍQUIDA MAIOR OU IGUAL A 6M² SEM VÃOS E ARGAMASSA DE ASSENTAMENTO COM PREPARO MANUAL. AF_06/2014</v>
          </cell>
          <cell r="C5423" t="str">
            <v>M2</v>
          </cell>
          <cell r="D5423">
            <v>86.04</v>
          </cell>
        </row>
        <row r="5424">
          <cell r="A5424">
            <v>87509</v>
          </cell>
          <cell r="B5424" t="str">
            <v>ALVENARIA DE VEDAÇÃO DE BLOCOS CERÂMICOS FURADOS NA HORIZONTAL DE 14X9X19CM (ESPESSURA 14CM, BLOCO DEITADO) DE PAREDES COM ÁREA LÍQUIDA MAIOR OU IGUAL A 6M² SEM VÃOS E ARGAMASSA DE ASSENTAMENTO COM PREPARO EM BETONEIRA. AF_06/2014</v>
          </cell>
          <cell r="C5424" t="str">
            <v>M2</v>
          </cell>
          <cell r="D5424">
            <v>130.72</v>
          </cell>
        </row>
        <row r="5425">
          <cell r="A5425">
            <v>87510</v>
          </cell>
          <cell r="B5425" t="str">
            <v>ALVENARIA DE VEDAÇÃO DE BLOCOS CERÂMICOS FURADOS NA HORIZONTAL DE 14X9X19CM (ESPESSURA 14CM, BLOCO DEITADO) DE PAREDES COM ÁREA LÍQUIDA MAIOR OU IGUAL A 6M² SEM VÃOS E ARGAMASSA DE ASSENTAMENTO COM PREPARO MANUAL. AF_06/2014</v>
          </cell>
          <cell r="C5425" t="str">
            <v>M2</v>
          </cell>
          <cell r="D5425">
            <v>132.43</v>
          </cell>
        </row>
        <row r="5426">
          <cell r="A5426">
            <v>87511</v>
          </cell>
          <cell r="B5426" t="str">
            <v>ALVENARIA DE VEDAÇÃO DE BLOCOS CERÂMICOS FURADOS NA HORIZONTAL DE 9X19X19CM (ESPESSURA 9CM) DE PAREDES COM ÁREA LÍQUIDA MENOR QUE 6M² COM VÃOS E ARGAMASSA DE ASSENTAMENTO COM PREPARO EM BETONEIRA. AF_06/2014</v>
          </cell>
          <cell r="C5426" t="str">
            <v>M2</v>
          </cell>
          <cell r="D5426">
            <v>97.48</v>
          </cell>
        </row>
        <row r="5427">
          <cell r="A5427">
            <v>87512</v>
          </cell>
          <cell r="B5427" t="str">
            <v>ALVENARIA DE VEDAÇÃO DE BLOCOS CERÂMICOS FURADOS NA HORIZONTAL DE 9X19X19CM (ESPESSURA 9CM) DE PAREDES COM ÁREA LÍQUIDA MENOR QUE 6M² COM VÃOS E ARGAMASSA DE ASSENTAMENTO COM PREPARO MANUAL. AF_06/2014</v>
          </cell>
          <cell r="C5427" t="str">
            <v>M2</v>
          </cell>
          <cell r="D5427">
            <v>98.73</v>
          </cell>
        </row>
        <row r="5428">
          <cell r="A5428">
            <v>87513</v>
          </cell>
          <cell r="B5428" t="str">
            <v>ALVENARIA DE VEDAÇÃO DE BLOCOS CERÂMICOS FURADOS NA HORIZONTAL DE 11,5X19X19CM (ESPESSURA 11,5CM) DE PAREDES COM ÁREA LÍQUIDA MENOR QUE 6M² COM VÃOS E ARGAMASSA DE ASSENTAMENTO COM PREPARO EM BETONEIRA. AF_06/2014</v>
          </cell>
          <cell r="C5428" t="str">
            <v>M2</v>
          </cell>
          <cell r="D5428">
            <v>97.86</v>
          </cell>
        </row>
        <row r="5429">
          <cell r="A5429">
            <v>87514</v>
          </cell>
          <cell r="B5429" t="str">
            <v>ALVENARIA DE VEDAÇÃO DE BLOCOS CERÂMICOS FURADOS NA HORIZONTAL DE 11,5X19X19CM (ESPESSURA 11,5CM) DE PAREDES COM ÁREA LÍQUIDA MENOR QUE 6M² COM VÃOS E ARGAMASSA DE ASSENTAMENTO COM PREPARO MANUAL. AF_06/2014</v>
          </cell>
          <cell r="C5429" t="str">
            <v>M2</v>
          </cell>
          <cell r="D5429">
            <v>99.45</v>
          </cell>
        </row>
        <row r="5430">
          <cell r="A5430">
            <v>87515</v>
          </cell>
          <cell r="B5430" t="str">
            <v>ALVENARIA DE VEDAÇÃO DE BLOCOS CERÂMICOS FURADOS NA HORIZONTAL DE 9X14X19CM (ESPESSURA 9CM) DE PAREDES COM ÁREA LÍQUIDA MENOR QUE 6M² COM VÃOS E ARGAMASSA DE ASSENTAMENTO COM PREPARO EM BETONEIRA. AF_06/2014</v>
          </cell>
          <cell r="C5430" t="str">
            <v>M2</v>
          </cell>
          <cell r="D5430">
            <v>115.71</v>
          </cell>
        </row>
        <row r="5431">
          <cell r="A5431">
            <v>87516</v>
          </cell>
          <cell r="B5431" t="str">
            <v>ALVENARIA DE VEDAÇÃO DE BLOCOS CERÂMICOS FURADOS NA HORIZONTAL DE 9X14X19CM (ESPESSURA 9CM) DE PAREDES COM ÁREA LÍQUIDA MENOR QUE 6M² COM VÃOS E ARGAMASSA DE ASSENTAMENTO COM PREPARO MANUAL. AF_06/2014</v>
          </cell>
          <cell r="C5431" t="str">
            <v>M2</v>
          </cell>
          <cell r="D5431">
            <v>117.06</v>
          </cell>
        </row>
        <row r="5432">
          <cell r="A5432">
            <v>87517</v>
          </cell>
          <cell r="B5432" t="str">
            <v>ALVENARIA DE VEDAÇÃO DE BLOCOS CERÂMICOS FURADOS NA HORIZONTAL DE 14X9X19CM (ESPESSURA 14CM, BLOCO DEITADO) DE PAREDES COM ÁREA LÍQUIDA MENOR QUE 6M² COM VÃOS E ARGAMASSA DE ASSENTAMENTO COM PREPARO EM BETONEIRA. AF_06/2014</v>
          </cell>
          <cell r="C5432" t="str">
            <v>M2</v>
          </cell>
          <cell r="D5432">
            <v>180.33</v>
          </cell>
        </row>
        <row r="5433">
          <cell r="A5433">
            <v>87518</v>
          </cell>
          <cell r="B5433" t="str">
            <v>ALVENARIA DE VEDAÇÃO DE BLOCOS CERÂMICOS FURADOS NA HORIZONTAL DE 14X9X19CM (ESPESSURA 14CM, BLOCO DEITADO) DE PAREDES COM ÁREA LÍQUIDA MENOR QUE 6M² COM VÃOS E ARGAMASSA DE ASSENTAMENTO COM PREPARO MANUAL. AF_06/2014</v>
          </cell>
          <cell r="C5433" t="str">
            <v>M2</v>
          </cell>
          <cell r="D5433">
            <v>182.04</v>
          </cell>
        </row>
        <row r="5434">
          <cell r="A5434">
            <v>87519</v>
          </cell>
          <cell r="B5434" t="str">
            <v>ALVENARIA DE VEDAÇÃO DE BLOCOS CERÂMICOS FURADOS NA HORIZONTAL DE 9X19X19CM (ESPESSURA 9CM) DE PAREDES COM ÁREA LÍQUIDA MAIOR OU IGUAL A 6M² COM VÃOS E ARGAMASSA DE ASSENTAMENTO COM PREPARO EM BETONEIRA. AF_06/2014</v>
          </cell>
          <cell r="C5434" t="str">
            <v>M2</v>
          </cell>
          <cell r="D5434">
            <v>81.17</v>
          </cell>
        </row>
        <row r="5435">
          <cell r="A5435">
            <v>87520</v>
          </cell>
          <cell r="B5435" t="str">
            <v>ALVENARIA DE VEDAÇÃO DE BLOCOS CERÂMICOS FURADOS NA HORIZONTAL DE 9X19X19CM (ESPESSURA 9CM) DE PAREDES COM ÁREA LÍQUIDA MAIOR OU IGUAL A 6M² COM VÃOS E ARGAMASSA DE ASSENTAMENTO COM PREPARO MANUAL. AF_06/2014</v>
          </cell>
          <cell r="C5435" t="str">
            <v>M2</v>
          </cell>
          <cell r="D5435">
            <v>82.42</v>
          </cell>
        </row>
        <row r="5436">
          <cell r="A5436">
            <v>87521</v>
          </cell>
          <cell r="B5436" t="str">
            <v>ALVENARIA DE VEDAÇÃO DE BLOCOS CERÂMICOS FURADOS NA HORIZONTAL DE 11,5X19X19CM (ESPESSURA 11,5CM) DE PAREDES COM ÁREA LÍQUIDA MAIOR OU IGUAL A 6M² COM VÃOS E ARGAMASSA DE ASSENTAMENTO COM PREPARO EM BETONEIRA. AF_06/2014</v>
          </cell>
          <cell r="C5436" t="str">
            <v>M2</v>
          </cell>
          <cell r="D5436">
            <v>81.03</v>
          </cell>
        </row>
        <row r="5437">
          <cell r="A5437">
            <v>87522</v>
          </cell>
          <cell r="B5437" t="str">
            <v>ALVENARIA DE VEDAÇÃO DE BLOCOS CERÂMICOS FURADOS NA HORIZONTAL DE 11,5X19X19CM (ESPESSURA 11,5CM) DE PAREDES COM ÁREA LÍQUIDA MAIOR OU IGUAL A 6M² COM VÃOS E ARGAMASSA DE ASSENTAMENTO COM PREPARO MANUAL. AF_06/2014</v>
          </cell>
          <cell r="C5437" t="str">
            <v>M2</v>
          </cell>
          <cell r="D5437">
            <v>82.62</v>
          </cell>
        </row>
        <row r="5438">
          <cell r="A5438">
            <v>87523</v>
          </cell>
          <cell r="B5438" t="str">
            <v>ALVENARIA DE VEDAÇÃO DE BLOCOS CERÂMICOS FURADOS NA HORIZONTAL DE 9X14X19CM (ESPESSURA 9CM) DE PAREDES COM ÁREA LÍQUIDA MAIOR OU IGUAL A 6M² COM VÃOS E ARGAMASSA DE ASSENTAMENTO COM PREPARO EM BETONEIRA. AF_06/2014</v>
          </cell>
          <cell r="C5438" t="str">
            <v>M2</v>
          </cell>
          <cell r="D5438">
            <v>93.56</v>
          </cell>
        </row>
        <row r="5439">
          <cell r="A5439">
            <v>87524</v>
          </cell>
          <cell r="B5439" t="str">
            <v>ALVENARIA DE VEDAÇÃO DE BLOCOS CERÂMICOS FURADOS NA HORIZONTAL DE 9X14X19CM (ESPESSURA 9CM) DE PAREDES COM ÁREA LÍQUIDA MAIOR OU IGUAL A 6M² COM VÃOS E ARGAMASSA DE ASSENTAMENTO COM PREPARO MANUAL. AF_06/2014</v>
          </cell>
          <cell r="C5439" t="str">
            <v>M2</v>
          </cell>
          <cell r="D5439">
            <v>94.91</v>
          </cell>
        </row>
        <row r="5440">
          <cell r="A5440">
            <v>87525</v>
          </cell>
          <cell r="B5440" t="str">
            <v>ALVENARIA DE VEDAÇÃO DE BLOCOS CERÂMICOS FURADOS NA HORIZONTAL DE 14X9X19CM (ESPESSURA 14CM, BLOCO DEITADO) DE PAREDES COM ÁREA LÍQUIDA MAIOR OU IGUAL A 6M² COM VÃOS E ARGAMASSA DE ASSENTAMENTO COM PREPARO EM BETONEIRA. AF_06/2014</v>
          </cell>
          <cell r="C5440" t="str">
            <v>M2</v>
          </cell>
          <cell r="D5440">
            <v>144.44999999999999</v>
          </cell>
        </row>
        <row r="5441">
          <cell r="A5441">
            <v>87526</v>
          </cell>
          <cell r="B5441" t="str">
            <v>ALVENARIA DE VEDAÇÃO DE BLOCOS CERÂMICOS FURADOS NA HORIZONTAL DE 14X9X19CM (ESPESSURA 14CM, BLOCO DEITADO) DE PAREDES COM ÁREA LÍQUIDA MAIOR OU IGUAL A 6M² COM VÃOS E ARGAMASSA DE ASSENTAMENTO COM PREPARO MANUAL. AF_06/2014</v>
          </cell>
          <cell r="C5441" t="str">
            <v>M2</v>
          </cell>
          <cell r="D5441">
            <v>146.16</v>
          </cell>
        </row>
        <row r="5442">
          <cell r="A5442">
            <v>89043</v>
          </cell>
          <cell r="B5442" t="str">
            <v>(COMPOSIÇÃO REPRESENTATIVA) DO SERVIÇO DE ALVENARIA DE VEDAÇÃO DE BLOCOS VAZADOS DE CERÂMICA DE 9X19X19CM (ESPESSURA 9CM), PARA EDIFICAÇÃO HABITACIONAL MULTIFAMILIAR (PRÉDIO). AF_11/2014</v>
          </cell>
          <cell r="C5442" t="str">
            <v>M2</v>
          </cell>
          <cell r="D5442">
            <v>82.81</v>
          </cell>
        </row>
        <row r="5443">
          <cell r="A5443">
            <v>89168</v>
          </cell>
          <cell r="B5443" t="str">
            <v>(COMPOSIÇÃO REPRESENTATIVA) DO SERVIÇO DE ALVENARIA DE VEDAÇÃO DE BLOCOS VAZADOS DE CERÂMICA DE 9X19X19CM (ESPESSURA 9CM), PARA EDIFICAÇÃO HABITACIONAL UNIFAMILIAR (CASA) E EDIFICAÇÃO PÚBLICA PADRÃO. AF_11/2014</v>
          </cell>
          <cell r="C5443" t="str">
            <v>M2</v>
          </cell>
          <cell r="D5443">
            <v>85.24</v>
          </cell>
        </row>
        <row r="5444">
          <cell r="A5444">
            <v>89977</v>
          </cell>
          <cell r="B5444" t="str">
            <v>(COMPOSIÇÃO REPRESENTATIVA) DO SERVIÇO DE ALVENARIA DE VEDAÇÃO DE BLOCOS VAZADOS DE CERÂMICA DE 14X9X19CM (ESPESSURA 14CM, BLOCO DEITADO), PARA EDIFICAÇÃO HABITACIONAL UNIFAMILIAR (CASA) E EDIFICAÇÃO PÚBLICA PADRÃO. AF_12/2014</v>
          </cell>
          <cell r="C5444" t="str">
            <v>M2</v>
          </cell>
          <cell r="D5444">
            <v>153.63999999999999</v>
          </cell>
        </row>
        <row r="5445">
          <cell r="A5445">
            <v>90112</v>
          </cell>
          <cell r="B5445" t="str">
            <v>ALVENARIA DE VEDAÇÃO DE BLOCOS CERÂMICOS FURADOS NA VERTICAL DE 14X19X39CM (ESPESSURA 14CM) DE PAREDES COM ÁREA LÍQUIDA MENOR QUE 6M2 COM VÃOS E ARGAMASSA DE ASSENTAMENTO COM PREPARO MANUAL. AF_06/2014</v>
          </cell>
          <cell r="C5445" t="str">
            <v>M2</v>
          </cell>
          <cell r="D5445">
            <v>82.31</v>
          </cell>
        </row>
        <row r="5446">
          <cell r="A5446">
            <v>101159</v>
          </cell>
          <cell r="B5446" t="str">
            <v>ALVENARIA DE VEDAÇÃO DE BLOCOS CERÂMICOS MACIÇOS DE 5X10X20CM (ESPESSURA 10CM) E ARGAMASSA DE ASSENTAMENTO COM PREPARO EM BETONEIRA. AF_05/2020</v>
          </cell>
          <cell r="C5446" t="str">
            <v>M2</v>
          </cell>
          <cell r="D5446">
            <v>127.6</v>
          </cell>
        </row>
        <row r="5447">
          <cell r="A5447">
            <v>89282</v>
          </cell>
          <cell r="B5447" t="str">
            <v>ALVENARIA ESTRUTURAL DE BLOCOS CERÂMICOS 14X19X39, (ESPESSURA DE 14 CM), PARA PAREDES COM ÁREA LÍQUIDA MENOR QUE 6M², SEM VÃOS, UTILIZANDO PALHETA E ARGAMASSA DE ASSENTAMENTO COM PREPARO EM BETONEIRA. AF_12/2014</v>
          </cell>
          <cell r="C5447" t="str">
            <v>M2</v>
          </cell>
          <cell r="D5447">
            <v>70.52</v>
          </cell>
        </row>
        <row r="5448">
          <cell r="A5448">
            <v>89283</v>
          </cell>
          <cell r="B5448" t="str">
            <v>ALVENARIA ESTRUTURAL DE BLOCOS CERÂMICOS 14X19X39, (ESPESSURA DE 14 CM), PARA PAREDES COM ÁREA LÍQUIDA MENOR QUE 6M², SEM VÃOS, UTILIZANDO PALHETA E ARGAMASSA DE ASSENTAMENTO COM PREPARO MANUAL. AF_12/2014</v>
          </cell>
          <cell r="C5448" t="str">
            <v>M2</v>
          </cell>
          <cell r="D5448">
            <v>72.010000000000005</v>
          </cell>
        </row>
        <row r="5449">
          <cell r="A5449">
            <v>89284</v>
          </cell>
          <cell r="B5449" t="str">
            <v>ALVENARIA ESTRUTURAL DE BLOCOS CERÂMICOS 14X19X39, (ESPESSURA DE 14 CM), PARA PAREDES COM ÁREA LÍQUIDA MAIOR OU IGUAL QUE 6M², SEM VÃOS, UTILIZANDO PALHETA E ARGAMASSA DE ASSENTAMENTO COM PREPARO EM BETONEIRA. AF_12/2014</v>
          </cell>
          <cell r="C5449" t="str">
            <v>M2</v>
          </cell>
          <cell r="D5449">
            <v>63.98</v>
          </cell>
        </row>
        <row r="5450">
          <cell r="A5450">
            <v>89285</v>
          </cell>
          <cell r="B5450" t="str">
            <v>ALVENARIA ESTRUTURAL DE BLOCOS CERÂMICOS 14X19X39, (ESPESSURA DE 14 CM), PARA PAREDES COM ÁREA LÍQUIDA MAIOR OU IGUAL QUE 6M², SEM VÃOS, UTILIZANDO PALHETA E ARGAMASSA DE ASSENTAMENTO COM PREPARO MANUAL. AF_12/2014</v>
          </cell>
          <cell r="C5450" t="str">
            <v>M2</v>
          </cell>
          <cell r="D5450">
            <v>65.47</v>
          </cell>
        </row>
        <row r="5451">
          <cell r="A5451">
            <v>89286</v>
          </cell>
          <cell r="B5451" t="str">
            <v>ALVENARIA ESTRUTURAL DE BLOCOS CERÂMICOS 14X19X39, (ESPESSURA DE 14 CM), PARA PAREDES COM ÁREA LÍQUIDA MENOR QUE 6M², COM VÃOS, UTILIZANDO PALHETA E ARGAMASSA DE ASSENTAMENTO COM PREPARO EM BETONEIRA. AF_12/2014</v>
          </cell>
          <cell r="C5451" t="str">
            <v>M2</v>
          </cell>
          <cell r="D5451">
            <v>75.459999999999994</v>
          </cell>
        </row>
        <row r="5452">
          <cell r="A5452">
            <v>89287</v>
          </cell>
          <cell r="B5452" t="str">
            <v>ALVENARIA ESTRUTURAL DE BLOCOS CERÂMICOS 14X19X39, (ESPESSURA DE 14 CM), PARA PAREDES COM ÁREA LÍQUIDA MENOR QUE 6M², COM VÃOS, UTILIZANDO PALHETA E ARGAMASSA DE ASSENTAMENTO COM PREPARO MANUAL. AF_12/2014</v>
          </cell>
          <cell r="C5452" t="str">
            <v>M2</v>
          </cell>
          <cell r="D5452">
            <v>76.95</v>
          </cell>
        </row>
        <row r="5453">
          <cell r="A5453">
            <v>89288</v>
          </cell>
          <cell r="B5453" t="str">
            <v>ALVENARIA ESTRUTURAL DE BLOCOS CERÂMICOS 14X19X39, (ESPESSURA DE 14 CM), PARA PAREDES COM ÁREA LÍQUIDA MAIOR OU IGUAL A 6M², COM VÃOS, UTILIZANDO PALHETA E ARGAMASSA DE ASSENTAMENTO COM PREPARO EM BETONEIRA. AF_12/2014</v>
          </cell>
          <cell r="C5453" t="str">
            <v>M2</v>
          </cell>
          <cell r="D5453">
            <v>66.7</v>
          </cell>
        </row>
        <row r="5454">
          <cell r="A5454">
            <v>89289</v>
          </cell>
          <cell r="B5454" t="str">
            <v>ALVENARIA ESTRUTURAL DE BLOCOS CERÂMICOS 14X19X39, (ESPESSURA DE 14 CM), PARA PAREDES COM ÁREA LÍQUIDA MAIOR OU IGUAL A 6M², COM VÃOS, UTILIZANDO PALHETA E ARGAMASSA DE ASSENTAMENTO COM PREPARO MANUAL. AF_12/2014</v>
          </cell>
          <cell r="C5454" t="str">
            <v>M2</v>
          </cell>
          <cell r="D5454">
            <v>68.19</v>
          </cell>
        </row>
        <row r="5455">
          <cell r="A5455">
            <v>89290</v>
          </cell>
          <cell r="B5455" t="str">
            <v>ALVENARIA ESTRUTURAL DE BLOCOS CERÂMICOS 14X19X29, (ESPESSURA DE 14 CM), PARA PAREDES COM ÁREA LÍQUIDA MENOR QUE 6M², SEM VÃOS, UTILIZANDO PALHETA E ARGAMASSA DE ASSENTAMENTO COM PREPARO EM BETONEIRA. AF_12/2014</v>
          </cell>
          <cell r="C5455" t="str">
            <v>M2</v>
          </cell>
          <cell r="D5455">
            <v>80.78</v>
          </cell>
        </row>
        <row r="5456">
          <cell r="A5456">
            <v>89291</v>
          </cell>
          <cell r="B5456" t="str">
            <v>ALVENARIA ESTRUTURAL DE BLOCOS CERÂMICOS 14X19X29, (ESPESSURA DE 14 CM), PARA PAREDES COM ÁREA LÍQUIDA MENOR QUE 6M², SEM VÃOS, UTILIZANDO PALHETA E ARGAMASSA DE ASSENTAMENTO COM PREPARO MANUAL. AF_12/2014</v>
          </cell>
          <cell r="C5456" t="str">
            <v>M2</v>
          </cell>
          <cell r="D5456">
            <v>82.44</v>
          </cell>
        </row>
        <row r="5457">
          <cell r="A5457">
            <v>89292</v>
          </cell>
          <cell r="B5457" t="str">
            <v>ALVENARIA ESTRUTURAL DE BLOCOS CERÂMICOS 14X19X29, (ESPESSURA DE 14 CM), PARA PAREDES COM ÁREA LÍQUIDA MAIOR OU IGUAL A 6M², SEM VÃOS, UTILIZANDO PALHETA E ARGAMASSA DE ASSENTAMENTO COM PREPARO EM BETONEIRA. AF_12/2014</v>
          </cell>
          <cell r="C5457" t="str">
            <v>M2</v>
          </cell>
          <cell r="D5457">
            <v>74.22</v>
          </cell>
        </row>
        <row r="5458">
          <cell r="A5458">
            <v>89293</v>
          </cell>
          <cell r="B5458" t="str">
            <v>ALVENARIA ESTRUTURAL DE BLOCOS CERÂMICOS 14X19X29, (ESPESSURA DE 14 CM), PARA PAREDES COM ÁREA LÍQUIDA MAIOR OU IGUAL A 6M2, SEM VÃOS, UTILIZANDO PALHETA E ARGAMASSA DE ASSENTAMENTO COM PREPARO MANUAL. AF_12/2014</v>
          </cell>
          <cell r="C5458" t="str">
            <v>M2</v>
          </cell>
          <cell r="D5458">
            <v>75.88</v>
          </cell>
        </row>
        <row r="5459">
          <cell r="A5459">
            <v>89294</v>
          </cell>
          <cell r="B5459" t="str">
            <v>ALVENARIA ESTRUTURAL DE BLOCOS CERÂMICOS 14X19X29, (ESPESSURA DE 14 CM), PARA PAREDES COM ÁREA LÍQUIDA MENOR QUE 6M², COM VÃOS, UTILIZANDO PALHETA E ARGAMASSA DE ASSENTAMENTO COM PREPARO EM BETONEIRA. AF_12/2014</v>
          </cell>
          <cell r="C5459" t="str">
            <v>M2</v>
          </cell>
          <cell r="D5459">
            <v>87.96</v>
          </cell>
        </row>
        <row r="5460">
          <cell r="A5460">
            <v>89295</v>
          </cell>
          <cell r="B5460" t="str">
            <v>ALVENARIA ESTRUTURAL DE BLOCOS CERÂMICOS 14X19X29, (ESPESSURA DE 14 CM), PARA PAREDES COM ÁREA LÍQUIDA MENOR QUE 6M², COM VÃOS, UTILIZANDO PALHETA E ARGAMASSA DE ASSENTAMENTO COM PREPARO MANUAL. AF_12/2014</v>
          </cell>
          <cell r="C5460" t="str">
            <v>M2</v>
          </cell>
          <cell r="D5460">
            <v>89.62</v>
          </cell>
        </row>
        <row r="5461">
          <cell r="A5461">
            <v>89296</v>
          </cell>
          <cell r="B5461" t="str">
            <v>ALVENARIA ESTRUTURAL DE BLOCOS CERÂMICOS 14X19X29, (ESPESSURA DE 14 CM), PARA PAREDES COM ÁREA LÍQUIDA MAIOR OU IGUAL A 6M², COM VÃOS, UTILIZANDO PALHETA E ARGAMASSA DE ASSENTAMENTO COM PREPARO EM BETONEIRA. AF_12/2014</v>
          </cell>
          <cell r="C5461" t="str">
            <v>M2</v>
          </cell>
          <cell r="D5461">
            <v>78.069999999999993</v>
          </cell>
        </row>
        <row r="5462">
          <cell r="A5462">
            <v>89297</v>
          </cell>
          <cell r="B5462" t="str">
            <v>ALVENARIA ESTRUTURAL DE BLOCOS CERÂMICOS 14X19X29, (ESPESSURA DE 14 CM), PARA PAREDES COM ÁREA LÍQUIDA MAIOR OU IGUAL A 6M², COM VÃOS, UTILIZANDO PALHETA E ARGAMASSA DE ASSENTAMENTO COM PREPARO MANUAL. AF_12/2014</v>
          </cell>
          <cell r="C5462" t="str">
            <v>M2</v>
          </cell>
          <cell r="D5462">
            <v>79.73</v>
          </cell>
        </row>
        <row r="5463">
          <cell r="A5463">
            <v>89298</v>
          </cell>
          <cell r="B5463" t="str">
            <v>ALVENARIA ESTRUTURAL DE BLOCOS CERÂMICOS 14X19X39, (ESPESSURA DE 14 CM), PARA PAREDES COM ÁREA LÍQUIDA MENOR QUE 6M², SEM VÃOS, UTILIZANDO COLHER DE PEDREIRO E ARGAMASSA DE ASSENTAMENTO COM PREPARO EM BETONEIRA. AF_12/2014</v>
          </cell>
          <cell r="C5463" t="str">
            <v>M2</v>
          </cell>
          <cell r="D5463">
            <v>82.67</v>
          </cell>
        </row>
        <row r="5464">
          <cell r="A5464">
            <v>89299</v>
          </cell>
          <cell r="B5464" t="str">
            <v>ALVENARIA ESTRUTURAL DE BLOCOS CERÂMICOS 14X19X39, (ESPESSURA DE 14 CM), PARA PAREDES COM ÁREA LÍQUIDA MENOR QUE 6M², SEM VÃOS, UTILIZANDO COLHER DE PEDREIRO E ARGAMASSA DE ASSENTAMENTO COM PREPARO MANUAL. AF_12/2014</v>
          </cell>
          <cell r="C5464" t="str">
            <v>M2</v>
          </cell>
          <cell r="D5464">
            <v>84.79</v>
          </cell>
        </row>
        <row r="5465">
          <cell r="A5465">
            <v>89300</v>
          </cell>
          <cell r="B5465" t="str">
            <v>ALVENARIA ESTRUTURAL DE BLOCOS CERÂMICOS 14X19X39, (ESPESSURA DE 14 CM), PARA PAREDES COM ÁREA LÍQUIDA MAIOR OU IGUAL A 6M², SEM VÃOS, UTILIZANDO COLHER DE PEDREIRO E ARGAMASSA DE ASSENTAMENTO COM PREPARO EM BETONEIRA. AF_12/2014</v>
          </cell>
          <cell r="C5465" t="str">
            <v>M2</v>
          </cell>
          <cell r="D5465">
            <v>76.13</v>
          </cell>
        </row>
        <row r="5466">
          <cell r="A5466">
            <v>89301</v>
          </cell>
          <cell r="B5466" t="str">
            <v>ALVENARIA ESTRUTURAL DE BLOCOS CERÂMICOS 14X19X39, (ESPESSURA DE 14 CM), PARA PAREDES COM ÁREA LÍQUIDA MAIOR OU IGUAL A 6M², SEM VÃOS, UTILIZANDO COLHER DE PEDREIRO E ARGAMASSA DE ASSENTAMENTO COM PREPARO MANUAL. AF_12/2014</v>
          </cell>
          <cell r="C5466" t="str">
            <v>M2</v>
          </cell>
          <cell r="D5466">
            <v>78.25</v>
          </cell>
        </row>
        <row r="5467">
          <cell r="A5467">
            <v>89302</v>
          </cell>
          <cell r="B5467" t="str">
            <v>ALVENARIA ESTRUTURAL DE BLOCOS CERÂMICOS 14X19X39, (ESPESSURA DE 14 CM), PARA PAREDES COM ÁREA LÍQUIDA MENOR QUE 6M², COM VÃOS, UTILIZANDO COLHER DE PEDREIRO E ARGAMASSA DE ASSENTAMENTO COM PREPARO EM BETONEIRA. AF_12/2014</v>
          </cell>
          <cell r="C5467" t="str">
            <v>M2</v>
          </cell>
          <cell r="D5467">
            <v>91.28</v>
          </cell>
        </row>
        <row r="5468">
          <cell r="A5468">
            <v>89303</v>
          </cell>
          <cell r="B5468" t="str">
            <v>ALVENARIA ESTRUTURAL DE BLOCOS CERÂMICOS 14X19X39, (ESPESSURA DE 14 CM), PARA PAREDES COM ÁREA LÍQUIDA MENOR QUE 6M², COM VÃOS, UTILIZANDO COLHER DE PEDREIRO E ARGAMASSA DE ASSENTAMENTO COM PREPARO MANUAL. AF_12/2014</v>
          </cell>
          <cell r="C5468" t="str">
            <v>M2</v>
          </cell>
          <cell r="D5468">
            <v>93.4</v>
          </cell>
        </row>
        <row r="5469">
          <cell r="A5469">
            <v>89304</v>
          </cell>
          <cell r="B5469" t="str">
            <v>ALVENARIA ESTRUTURAL DE BLOCOS CERÂMICOS 14X19X39, (ESPESSURA DE 14 CM), PARA PAREDES COM ÁREA LÍQUIDA MAIOR OU IGUAL A 6M², COM VÃOS, UTILIZANDO COLHER DE PEDREIRO E ARGAMASSA DE ASSENTAMENTO COM PREPARO EM BETONEIRA. AF_12/2014</v>
          </cell>
          <cell r="C5469" t="str">
            <v>M2</v>
          </cell>
          <cell r="D5469">
            <v>81.14</v>
          </cell>
        </row>
        <row r="5470">
          <cell r="A5470">
            <v>89305</v>
          </cell>
          <cell r="B5470" t="str">
            <v>ALVENARIA ESTRUTURAL DE BLOCOS CERÂMICOS 14X19X39, (ESPESSURA DE 14 CM), PARA PAREDES COM ÁREA LÍQUIDA MAIOR OU IGUAL A 6M², COM VÃOS, UTILIZANDO COLHER DE PEDREIRO E ARGAMASSA DE ASSENTAMENTO COM PREPARO MANUAL. AF_12/2014</v>
          </cell>
          <cell r="C5470" t="str">
            <v>M2</v>
          </cell>
          <cell r="D5470">
            <v>83.26</v>
          </cell>
        </row>
        <row r="5471">
          <cell r="A5471">
            <v>89306</v>
          </cell>
          <cell r="B5471" t="str">
            <v>ALVENARIA ESTRUTURAL DE BLOCOS CERÂMICOS 14X19X29, (ESPESSURA DE 14 CM), PARA PAREDES COM ÁREA LÍQUIDA MENOR QUE 6M², SEM VÃOS, UTILIZANDO COLHER DE PEDREIRO E ARGAMASSA DE ASSENTAMENTO COM PREPARO EM BETONEIRA. AF_12/2014</v>
          </cell>
          <cell r="C5471" t="str">
            <v>M2</v>
          </cell>
          <cell r="D5471">
            <v>93.19</v>
          </cell>
        </row>
        <row r="5472">
          <cell r="A5472">
            <v>89307</v>
          </cell>
          <cell r="B5472" t="str">
            <v>ALVENARIA ESTRUTURAL DE BLOCOS CERÂMICOS 14X19X29, (ESPESSURA DE 14 CM), PARA PAREDES COM ÁREA LÍQUIDA MENOR QUE 6M², SEM VÃOS, UTILIZANDO COLHER DE PEDREIRO E ARGAMASSA DE ASSENTAMENTO COM PREPARO MANUAL. AF_12/2014</v>
          </cell>
          <cell r="C5472" t="str">
            <v>M2</v>
          </cell>
          <cell r="D5472">
            <v>95.54</v>
          </cell>
        </row>
        <row r="5473">
          <cell r="A5473">
            <v>89308</v>
          </cell>
          <cell r="B5473" t="str">
            <v>ALVENARIA ESTRUTURAL DE BLOCOS CERÂMICOS 14X19X29, (ESPESSURA DE 14 CM), PARA PAREDES COM ÁREA LÍQUIDA MAIOR OU IGUAL A 6M², SEM VÃOS, UTILIZANDO COLHER DE PEDREIRO E ARGAMASSA DE ASSENTAMENTO COM PREPARO EM BETONEIRA. AF_12/2014</v>
          </cell>
          <cell r="C5473" t="str">
            <v>M2</v>
          </cell>
          <cell r="D5473">
            <v>86.63</v>
          </cell>
        </row>
        <row r="5474">
          <cell r="A5474">
            <v>89309</v>
          </cell>
          <cell r="B5474" t="str">
            <v>ALVENARIA ESTRUTURAL DE BLOCOS CERÂMICOS 14X19X29, (ESPESSURA DE 14 CM), PARA PAREDES COM ÁREA LÍQUIDA MAIOR OU IGUAL A 6M², SEM VÃOS, UTILIZANDO COLHER DE PEDREIRO E ARGAMASSA DE ASSENTAMENTO COM PREPARO MANUAL. AF_12/2014</v>
          </cell>
          <cell r="C5474" t="str">
            <v>M2</v>
          </cell>
          <cell r="D5474">
            <v>88.98</v>
          </cell>
        </row>
        <row r="5475">
          <cell r="A5475">
            <v>89310</v>
          </cell>
          <cell r="B5475" t="str">
            <v>ALVENARIA ESTRUTURAL DE BLOCOS CERÂMICOS 14X19X29, (ESPESSURA DE 14 CM), PARA PAREDES COM ÁREA LÍQUIDA MENOR QUE 6M², COM VÃOS, UTILIZANDO COLHER DE PEDREIRO E ARGAMASSA DE ASSENTAMENTO COM PREPARO EM BETONEIRA. AF_12/2014</v>
          </cell>
          <cell r="C5475" t="str">
            <v>M2</v>
          </cell>
          <cell r="D5475">
            <v>106.92</v>
          </cell>
        </row>
        <row r="5476">
          <cell r="A5476">
            <v>89311</v>
          </cell>
          <cell r="B5476" t="str">
            <v>ALVENARIA ESTRUTURAL DE BLOCOS CERÂMICOS 14X19X29, (ESPESSURA DE 14 CM), PARA PAREDES COM ÁREA LÍQUIDA MENOR QUE 6M², COM VÃOS, UTILIZANDO COLHER DE PEDREIRO E ARGAMASSA DE ASSENTAMENTO COM PREPARO MANUAL. AF_12/2014</v>
          </cell>
          <cell r="C5476" t="str">
            <v>M2</v>
          </cell>
          <cell r="D5476">
            <v>109.27</v>
          </cell>
        </row>
        <row r="5477">
          <cell r="A5477">
            <v>89312</v>
          </cell>
          <cell r="B5477" t="str">
            <v>ALVENARIA ESTRUTURAL DE BLOCOS CERÂMICOS 14X19X29, (ESPESSURA DE 14 CM), PARA PAREDES COM ÁREA LÍQUIDA MAIOR OU IGUAL A 6M², COM VÃOS, UTILIZANDO COLHER DE PEDREIRO E ARGAMASSA DE ASSENTAMENTO COM PREPARO EM BETONEIRA. AF_12/2014</v>
          </cell>
          <cell r="C5477" t="str">
            <v>M2</v>
          </cell>
          <cell r="D5477">
            <v>92.77</v>
          </cell>
        </row>
        <row r="5478">
          <cell r="A5478">
            <v>89313</v>
          </cell>
          <cell r="B5478" t="str">
            <v>ALVENARIA ESTRUTURAL DE BLOCOS CERÂMICOS 14X19X29, (ESPESSURA DE 14 CM), PARA PAREDES COM ÁREA LÍQUIDA MAIOR OU IGUAL A 6M², COM VÃOS, UTILIZANDO COLHER DE PEDREIRO E ARGAMASSA DE ASSENTAMENTO COM PREPARO MANUAL. AF_12/2014</v>
          </cell>
          <cell r="C5478" t="str">
            <v>M2</v>
          </cell>
          <cell r="D5478">
            <v>95.12</v>
          </cell>
        </row>
        <row r="5479">
          <cell r="A5479">
            <v>101157</v>
          </cell>
          <cell r="B5479" t="str">
            <v>ALVENARIA DE VEDAÇÃO DE BLOCOS DE GESSO DE 7X50X66CM (ESPESSURA 7CM). AF_05/2020</v>
          </cell>
          <cell r="C5479" t="str">
            <v>M2</v>
          </cell>
          <cell r="D5479">
            <v>49.87</v>
          </cell>
        </row>
        <row r="5480">
          <cell r="A5480">
            <v>101158</v>
          </cell>
          <cell r="B5480" t="str">
            <v>ALVENARIA DE VEDAÇÃO DE BLOCOS DE GESSO DE 10X50X66CM (ESPESSURA 10CM). AF_05/2020</v>
          </cell>
          <cell r="C5480" t="str">
            <v>M2</v>
          </cell>
          <cell r="D5480">
            <v>64.78</v>
          </cell>
        </row>
        <row r="5481">
          <cell r="A5481">
            <v>101162</v>
          </cell>
          <cell r="B5481" t="str">
            <v>ALVENARIA DE VEDAÇÃO COM ELEMENTO VAZADO DE CERÂMICA (COBOGÓ) DE 7X20X20CM E ARGAMASSA DE ASSENTAMENTO COM PREPARO EM BETONEIRA. AF_05/2020</v>
          </cell>
          <cell r="C5481" t="str">
            <v>M2</v>
          </cell>
          <cell r="D5481">
            <v>143.13</v>
          </cell>
        </row>
        <row r="5482">
          <cell r="A5482">
            <v>87447</v>
          </cell>
          <cell r="B5482" t="str">
            <v>ALVENARIA DE VEDAÇÃO DE BLOCOS VAZADOS DE CONCRETO DE 9X19X39CM (ESPESSURA 9CM) DE PAREDES COM ÁREA LÍQUIDA MENOR QUE 6M² SEM VÃOS E ARGAMASSA DE ASSENTAMENTO COM PREPARO EM BETONEIRA. AF_06/2014</v>
          </cell>
          <cell r="C5482" t="str">
            <v>M2</v>
          </cell>
          <cell r="D5482">
            <v>59.76</v>
          </cell>
        </row>
        <row r="5483">
          <cell r="A5483">
            <v>87448</v>
          </cell>
          <cell r="B5483" t="str">
            <v>ALVENARIA DE VEDAÇÃO DE BLOCOS VAZADOS DE CONCRETO DE 9X19X39CM (ESPESSURA 9CM) DE PAREDES COM ÁREA LÍQUIDA MENOR QUE 6M² SEM VÃOS E ARGAMASSA DE ASSENTAMENTO COM PREPARO MANUAL. AF_06/2014</v>
          </cell>
          <cell r="C5483" t="str">
            <v>M2</v>
          </cell>
          <cell r="D5483">
            <v>60.46</v>
          </cell>
        </row>
        <row r="5484">
          <cell r="A5484">
            <v>87449</v>
          </cell>
          <cell r="B5484" t="str">
            <v>ALVENARIA DE VEDAÇÃO DE BLOCOS VAZADOS DE CONCRETO DE 14X19X39CM (ESPESSURA 14CM) DE PAREDES COM ÁREA LÍQUIDA MENOR QUE 6M² SEM VÃOS E ARGAMASSA DE ASSENTAMENTO COM PREPARO EM BETONEIRA. AF_06/2014</v>
          </cell>
          <cell r="C5484" t="str">
            <v>M2</v>
          </cell>
          <cell r="D5484">
            <v>78.62</v>
          </cell>
        </row>
        <row r="5485">
          <cell r="A5485">
            <v>87450</v>
          </cell>
          <cell r="B5485" t="str">
            <v>ALVENARIA DE VEDAÇÃO DE BLOCOS VAZADOS DE CONCRETO DE 14X19X39CM (ESPESSURA 14CM) DE PAREDES COM ÁREA LÍQUIDA MENOR QUE 6M² SEM VÃOS E ARGAMASSA DE ASSENTAMENTO COM PREPARO MANUAL. AF_06/2014</v>
          </cell>
          <cell r="C5485" t="str">
            <v>M2</v>
          </cell>
          <cell r="D5485">
            <v>79.930000000000007</v>
          </cell>
        </row>
        <row r="5486">
          <cell r="A5486">
            <v>87451</v>
          </cell>
          <cell r="B5486" t="str">
            <v>ALVENARIA DE VEDAÇÃO DE BLOCOS VAZADOS DE CONCRETO DE 19X19X39CM (ESPESSURA 19CM) DE PAREDES COM ÁREA LÍQUIDA MENOR QUE 6M² SEM VÃOS E ARGAMASSA DE ASSENTAMENTO COM PREPARO EM BETONEIRA. AF_06/2014</v>
          </cell>
          <cell r="C5486" t="str">
            <v>M2</v>
          </cell>
          <cell r="D5486">
            <v>96.4</v>
          </cell>
        </row>
        <row r="5487">
          <cell r="A5487">
            <v>87452</v>
          </cell>
          <cell r="B5487" t="str">
            <v>ALVENARIA DE VEDAÇÃO DE BLOCOS VAZADOS DE CONCRETO DE 19X19X39CM (ESPESSURA 19CM) DE PAREDES COM ÁREA LÍQUIDA MENOR QUE 6M² SEM VÃOS E ARGAMASSA DE ASSENTAMENTO COM PREPARO MANUAL. AF_06/2014</v>
          </cell>
          <cell r="C5487" t="str">
            <v>M2</v>
          </cell>
          <cell r="D5487">
            <v>96.89</v>
          </cell>
        </row>
        <row r="5488">
          <cell r="A5488">
            <v>87453</v>
          </cell>
          <cell r="B5488" t="str">
            <v>ALVENARIA DE VEDAÇÃO DE BLOCOS VAZADOS DE CONCRETO DE 9X19X39CM (ESPESSURA 9CM) DE PAREDES COM ÁREA LÍQUIDA MAIOR OU IGUAL A 6M² SEM VÃOS E ARGAMASSA DE ASSENTAMENTO COM PREPARO EM BETONEIRA. AF_06/2014</v>
          </cell>
          <cell r="C5488" t="str">
            <v>M2</v>
          </cell>
          <cell r="D5488">
            <v>54.9</v>
          </cell>
        </row>
        <row r="5489">
          <cell r="A5489">
            <v>87454</v>
          </cell>
          <cell r="B5489" t="str">
            <v>ALVENARIA DE VEDAÇÃO DE BLOCOS VAZADOS DE CONCRETO DE 9X19X39CM (ESPESSURA 9CM) DE PAREDES COM ÁREA LÍQUIDA MAIOR OU IGUAL A 6M² SEM VÃOS E ARGAMASSA DE ASSENTAMENTO COM PREPARO MANUAL. AF_06/2014</v>
          </cell>
          <cell r="C5489" t="str">
            <v>M2</v>
          </cell>
          <cell r="D5489">
            <v>56.02</v>
          </cell>
        </row>
        <row r="5490">
          <cell r="A5490">
            <v>87455</v>
          </cell>
          <cell r="B5490" t="str">
            <v>ALVENARIA DE VEDAÇÃO DE BLOCOS VAZADOS DE CONCRETO DE 14X19X39CM (ESPESSURA 14CM) DE PAREDES COM ÁREA LÍQUIDA MAIOR OU IGUAL A 6M² SEM VÃOS E ARGAMASSA DE ASSENTAMENTO COM PREPARO EM BETONEIRA. AF_06/2014</v>
          </cell>
          <cell r="C5490" t="str">
            <v>M2</v>
          </cell>
          <cell r="D5490">
            <v>72.489999999999995</v>
          </cell>
        </row>
        <row r="5491">
          <cell r="A5491">
            <v>87456</v>
          </cell>
          <cell r="B5491" t="str">
            <v>ALVENARIA DE VEDAÇÃO DE BLOCOS VAZADOS DE CONCRETO DE 14X19X39CM (ESPESSURA 14CM) DE PAREDES COM ÁREA LÍQUIDA MAIOR OU IGUAL A 6M² SEM VÃOS E ARGAMASSA DE ASSENTAMENTO COM PREPARO MANUAL. AF_06/2014</v>
          </cell>
          <cell r="C5491" t="str">
            <v>M2</v>
          </cell>
          <cell r="D5491">
            <v>74.2</v>
          </cell>
        </row>
        <row r="5492">
          <cell r="A5492">
            <v>87457</v>
          </cell>
          <cell r="B5492" t="str">
            <v>ALVENARIA DE VEDAÇÃO DE BLOCOS VAZADOS DE CONCRETO DE 19X19X39CM (ESPESSURA 19CM) DE PAREDES COM ÁREA LÍQUIDA MAIOR OU IGUAL A 6M² SEM VÃOS E ARGAMASSA DE ASSENTAMENTO COM PREPARO EM BETONEIRA. AF_06/2014</v>
          </cell>
          <cell r="C5492" t="str">
            <v>M2</v>
          </cell>
          <cell r="D5492">
            <v>87.84</v>
          </cell>
        </row>
        <row r="5493">
          <cell r="A5493">
            <v>87458</v>
          </cell>
          <cell r="B5493" t="str">
            <v>ALVENARIA DE VEDAÇÃO DE BLOCOS VAZADOS DE CONCRETO DE 19X19X39CM (ESPESSURA 19CM) DE PAREDES COM ÁREA LÍQUIDA MAIOR OU IGUAL A 6M² SEM VÃOS E ARGAMASSA DE ASSENTAMENTO COM PREPARO MANUAL. AF_06/2014</v>
          </cell>
          <cell r="C5493" t="str">
            <v>M2</v>
          </cell>
          <cell r="D5493">
            <v>89.48</v>
          </cell>
        </row>
        <row r="5494">
          <cell r="A5494">
            <v>87459</v>
          </cell>
          <cell r="B5494" t="str">
            <v>ALVENARIA DE VEDAÇÃO DE BLOCOS VAZADOS DE CONCRETO DE 9X19X39CM (ESPESSURA 9CM) DE PAREDES COM ÁREA LÍQUIDA MENOR QUE 6M² COM VÃOS E ARGAMASSA DE ASSENTAMENTO COM PREPARO EM BETONEIRA. AF_06/2014</v>
          </cell>
          <cell r="C5494" t="str">
            <v>M2</v>
          </cell>
          <cell r="D5494">
            <v>66.91</v>
          </cell>
        </row>
        <row r="5495">
          <cell r="A5495">
            <v>87460</v>
          </cell>
          <cell r="B5495" t="str">
            <v>ALVENARIA DE VEDAÇÃO DE BLOCOS VAZADOS DE CONCRETO DE 9X19X39CM (ESPESSURA 9CM) DE PAREDES COM ÁREA LÍQUIDA MENOR QUE 6M² COM VÃOS E ARGAMASSA DE ASSENTAMENTO COM PREPARO MANUAL. AF_06/2014</v>
          </cell>
          <cell r="C5495" t="str">
            <v>M2</v>
          </cell>
          <cell r="D5495">
            <v>68.03</v>
          </cell>
        </row>
        <row r="5496">
          <cell r="A5496">
            <v>87461</v>
          </cell>
          <cell r="B5496" t="str">
            <v>ALVENARIA DE VEDAÇÃO DE BLOCOS VAZADOS DE CONCRETO DE 14X19X39CM (ESPESSURA 14CM) DE PAREDES COM ÁREA LÍQUIDA MENOR QUE 6M² COM VÃOS E ARGAMASSA DE ASSENTAMENTO COM PREPARO EM BETONEIRA. AF_06/2014</v>
          </cell>
          <cell r="C5496" t="str">
            <v>M2</v>
          </cell>
          <cell r="D5496">
            <v>85.83</v>
          </cell>
        </row>
        <row r="5497">
          <cell r="A5497">
            <v>87462</v>
          </cell>
          <cell r="B5497" t="str">
            <v>ALVENARIA DE VEDAÇÃO DE BLOCOS VAZADOS DE CONCRETO DE 14X19X39CM (ESPESSURA 14CM) DE PAREDES COM ÁREA LÍQUIDA MENOR QUE 6M² COM VÃOS E ARGAMASSA DE ASSENTAMENTO COM PREPARO MANUAL. AF_06/2014</v>
          </cell>
          <cell r="C5497" t="str">
            <v>M2</v>
          </cell>
          <cell r="D5497">
            <v>87.14</v>
          </cell>
        </row>
        <row r="5498">
          <cell r="A5498">
            <v>87463</v>
          </cell>
          <cell r="B5498" t="str">
            <v>ALVENARIA DE VEDAÇÃO DE BLOCOS VAZADOS DE CONCRETO DE 19X19X39CM (ESPESSURA 19CM) DE PAREDES COM ÁREA LÍQUIDA MENOR QUE 6M² COM VÃOS E ARGAMASSA DE ASSENTAMENTO COM PREPARO EM BETONEIRA. AF_06/2014</v>
          </cell>
          <cell r="C5498" t="str">
            <v>M2</v>
          </cell>
          <cell r="D5498">
            <v>102.53</v>
          </cell>
        </row>
        <row r="5499">
          <cell r="A5499">
            <v>87464</v>
          </cell>
          <cell r="B5499" t="str">
            <v>ALVENARIA DE VEDAÇÃO DE BLOCOS VAZADOS DE CONCRETO DE 19X19X39CM (ESPESSURA 19CM) DE PAREDES COM ÁREA LÍQUIDA MENOR QUE 6M² COM VÃOS E ARGAMASSA DE ASSENTAMENTO COM PREPARO MANUAL. AF_06/2014</v>
          </cell>
          <cell r="C5499" t="str">
            <v>M2</v>
          </cell>
          <cell r="D5499">
            <v>104.17</v>
          </cell>
        </row>
        <row r="5500">
          <cell r="A5500">
            <v>87465</v>
          </cell>
          <cell r="B5500" t="str">
            <v>ALVENARIA DE VEDAÇÃO DE BLOCOS VAZADOS DE CONCRETO DE 9X19X39CM (ESPESSURA 9CM) DE PAREDES COM ÁREA LÍQUIDA MAIOR OU IGUAL A 6M² COM VÃOS E ARGAMASSA DE ASSENTAMENTO COM PREPARO EM BETONEIRA. AF_06/2014</v>
          </cell>
          <cell r="C5500" t="str">
            <v>M2</v>
          </cell>
          <cell r="D5500">
            <v>58.93</v>
          </cell>
        </row>
        <row r="5501">
          <cell r="A5501">
            <v>87466</v>
          </cell>
          <cell r="B5501" t="str">
            <v>ALVENARIA DE VEDAÇÃO DE BLOCOS VAZADOS DE CONCRETO DE 9X19X39CM (ESPESSURA 9CM) DE PAREDES COM ÁREA LÍQUIDA MAIOR OU IGUAL A 6M² COM VÃOS E ARGAMASSA DE ASSENTAMENTO COM PREPARO MANUAL. AF_06/2014</v>
          </cell>
          <cell r="C5501" t="str">
            <v>M2</v>
          </cell>
          <cell r="D5501">
            <v>60.05</v>
          </cell>
        </row>
        <row r="5502">
          <cell r="A5502">
            <v>87467</v>
          </cell>
          <cell r="B5502" t="str">
            <v>ALVENARIA DE VEDAÇÃO DE BLOCOS VAZADOS DE CONCRETO DE 14X19X39CM (ESPESSURA 14CM) DE PAREDES COM ÁREA LÍQUIDA MAIOR OU IGUAL A 6M² COM VÃOS E ARGAMASSA DE ASSENTAMENTO COM PREPARO EM BETONEIRA. AF_06/2014</v>
          </cell>
          <cell r="C5502" t="str">
            <v>M2</v>
          </cell>
          <cell r="D5502">
            <v>76.98</v>
          </cell>
        </row>
        <row r="5503">
          <cell r="A5503">
            <v>87468</v>
          </cell>
          <cell r="B5503" t="str">
            <v>ALVENARIA DE VEDAÇÃO DE BLOCOS VAZADOS DE CONCRETO DE 14X19X39CM (ESPESSURA 14CM) DE PAREDES COM ÁREA LÍQUIDA MAIOR OU IGUAL A 6M² COM VÃOS E ARGAMASSA DE ASSENTAMENTO COM PREPARO MANUAL. AF_06/2014</v>
          </cell>
          <cell r="C5503" t="str">
            <v>M2</v>
          </cell>
          <cell r="D5503">
            <v>78.290000000000006</v>
          </cell>
        </row>
        <row r="5504">
          <cell r="A5504">
            <v>87469</v>
          </cell>
          <cell r="B5504" t="str">
            <v>ALVENARIA DE VEDAÇÃO DE BLOCOS VAZADOS DE CONCRETO DE 19X19X39CM (ESPESSURA 19CM) DE PAREDES COM ÁREA LÍQUIDA MAIOR OU IGUAL A 6M² COM VÃOS E ARGAMASSA DE ASSENTAMENTO COM PREPARO EM BETONEIRA. AF_06/2014</v>
          </cell>
          <cell r="C5504" t="str">
            <v>M2</v>
          </cell>
          <cell r="D5504">
            <v>92.48</v>
          </cell>
        </row>
        <row r="5505">
          <cell r="A5505">
            <v>87470</v>
          </cell>
          <cell r="B5505" t="str">
            <v>ALVENARIA DE VEDAÇÃO DE BLOCOS VAZADOS DE CONCRETO DE 19X19X39CM (ESPESSURA 19CM) DE PAREDES COM ÁREA LÍQUIDA MAIOR OU IGUAL A 6M² COM VÃOS E ARGAMASSA DE ASSENTAMENTO COM PREPARO MANUAL. AF_06/2014</v>
          </cell>
          <cell r="C5505" t="str">
            <v>M2</v>
          </cell>
          <cell r="D5505">
            <v>94.12</v>
          </cell>
        </row>
        <row r="5506">
          <cell r="A5506">
            <v>89044</v>
          </cell>
          <cell r="B5506" t="str">
            <v>(COMPOSIÇÃO REPRESENTATIVA) DO SERVIÇO DE ALVENARIA DE VEDAÇÃO DE BLOCOS VAZADOS DE CONCRETO DE 9X19X39CM (ESPESSURA 9CM), PARA EDIFICAÇÃO HABITACIONAL MULTIFAMILIAR (PRÉDIO). AF_11/2014</v>
          </cell>
          <cell r="C5506" t="str">
            <v>M2</v>
          </cell>
          <cell r="D5506">
            <v>59.22</v>
          </cell>
        </row>
        <row r="5507">
          <cell r="A5507">
            <v>89169</v>
          </cell>
          <cell r="B5507" t="str">
            <v>(COMPOSIÇÃO REPRESENTATIVA) DO SERVIÇO DE ALVENARIA DE VEDAÇÃO DE BLOCOS VAZADOS DE CONCRETO DE 9X19X39CM (ESPESSURA 9CM), PARA EDIFICAÇÃO HABITACIONAL UNIFAMILIAR (CASA) E EDIFICAÇÃO PÚBLICA PADRÃO. AF_11/2014</v>
          </cell>
          <cell r="C5507" t="str">
            <v>M2</v>
          </cell>
          <cell r="D5507">
            <v>60.25</v>
          </cell>
        </row>
        <row r="5508">
          <cell r="A5508">
            <v>89978</v>
          </cell>
          <cell r="B5508" t="str">
            <v>(COMPOSIÇÃO REPRESENTATIVA) DO SERVIÇO DE ALVENARIA DE VEDAÇÃO DE BLOCOS VAZADOS DE CONCRETO DE 14X19X39CM (ESPESSURA 14CM), PARA EDIFICAÇÃO HABITACIONAL UNIFAMILIAR (CASA) E EDIFICAÇÃO PÚBLICA PADRÃO. AF_12/2014</v>
          </cell>
          <cell r="C5508" t="str">
            <v>M2</v>
          </cell>
          <cell r="D5508">
            <v>78.62</v>
          </cell>
        </row>
        <row r="5509">
          <cell r="A5509">
            <v>89453</v>
          </cell>
          <cell r="B5509" t="str">
            <v>ALVENARIA DE BLOCOS DE CONCRETO ESTRUTURAL 14X19X39 CM, (ESPESSURA 14 CM), FBK = 4,5 MPA, PARA PAREDES COM ÁREA LÍQUIDA MENOR QUE 6M², SEM VÃOS, UTILIZANDO PALHETA. AF_12/2014</v>
          </cell>
          <cell r="C5509" t="str">
            <v>M2</v>
          </cell>
          <cell r="D5509">
            <v>68.290000000000006</v>
          </cell>
        </row>
        <row r="5510">
          <cell r="A5510">
            <v>89454</v>
          </cell>
          <cell r="B5510" t="str">
            <v>ALVENARIA DE BLOCOS DE CONCRETO ESTRUTURAL 14X19X39 CM, (ESPESSURA 14 CM), FBK = 4,5 MPA, PARA PAREDES COM ÁREA LÍQUIDA MAIOR OU IGUAL A 6M², SEM VÃOS, UTILIZANDO PALHETA. AF_12/2014</v>
          </cell>
          <cell r="C5510" t="str">
            <v>M2</v>
          </cell>
          <cell r="D5510">
            <v>64.38</v>
          </cell>
        </row>
        <row r="5511">
          <cell r="A5511">
            <v>89455</v>
          </cell>
          <cell r="B5511" t="str">
            <v>ALVENARIA DE BLOCOS DE CONCRETO ESTRUTURAL 14X19X39 CM, (ESPESSURA 14 CM) FBK = 14,0 MPA, PARA PAREDES COM ÁREA LÍQUIDA MENOR QUE 6M², SEM VÃOS, UTILIZANDO PALHETA. AF_12/2014</v>
          </cell>
          <cell r="C5511" t="str">
            <v>M2</v>
          </cell>
          <cell r="D5511">
            <v>84.44</v>
          </cell>
        </row>
        <row r="5512">
          <cell r="A5512">
            <v>89456</v>
          </cell>
          <cell r="B5512" t="str">
            <v>ALVENARIA DE BLOCOS DE CONCRETO ESTRUTURAL 14X19X39 CM, (ESPESSURA 14 CM) FBK = 14,0 MPA, PARA PAREDES COM ÁREA LÍQUIDA MAIOR OU IGUAL A 6M², SEM VÃOS, UTILIZANDO PALHETA. AF_12/2014</v>
          </cell>
          <cell r="C5512" t="str">
            <v>M2</v>
          </cell>
          <cell r="D5512">
            <v>80.010000000000005</v>
          </cell>
        </row>
        <row r="5513">
          <cell r="A5513">
            <v>89457</v>
          </cell>
          <cell r="B5513" t="str">
            <v>ALVENARIA DE BLOCOS DE CONCRETO ESTRUTURAL 14X19X39 CM, (ESPESSURA 14 CM), FBK = 4,5 MPA, PARA PAREDES COM ÁREA LÍQUIDA MENOR QUE 6M², COM VÃOS, UTILIZANDO PALHETA. AF_12/2014</v>
          </cell>
          <cell r="C5513" t="str">
            <v>M2</v>
          </cell>
          <cell r="D5513">
            <v>72.650000000000006</v>
          </cell>
        </row>
        <row r="5514">
          <cell r="A5514">
            <v>89458</v>
          </cell>
          <cell r="B5514" t="str">
            <v>ALVENARIA DE BLOCOS DE CONCRETO ESTRUTURAL 14X19X39 CM, (ESPESSURA 14 CM), FBK = 4,5 MPA, PARA PAREDES COM ÁREA LÍQUIDA MAIOR OU IGUAL A 6M², COM VÃOS, UTILIZANDO PALHETA. AF_12/2014</v>
          </cell>
          <cell r="C5514" t="str">
            <v>M2</v>
          </cell>
          <cell r="D5514">
            <v>66.89</v>
          </cell>
        </row>
        <row r="5515">
          <cell r="A5515">
            <v>89459</v>
          </cell>
          <cell r="B5515" t="str">
            <v>ALVENARIA DE BLOCOS DE CONCRETO ESTRUTURAL 14X19X39 CM, (ESPESSURA 14 CM) FBK = 14,0 MPA, PARA PAREDES COM ÁREA LÍQUIDA MENOR QUE 6M², COM VÃOS, UTILIZANDO PALHETA. AF_12/2014</v>
          </cell>
          <cell r="C5515" t="str">
            <v>M2</v>
          </cell>
          <cell r="D5515">
            <v>89.21</v>
          </cell>
        </row>
        <row r="5516">
          <cell r="A5516">
            <v>89460</v>
          </cell>
          <cell r="B5516" t="str">
            <v>ALVENARIA DE BLOCOS DE CONCRETO ESTRUTURAL 14X19X39 CM, (ESPESSURA 14 CM) FBK = 14,0 MPA, PARA PAREDES COM ÁREA LÍQUIDA MAIOR OU IGUAL A 6M², COM VÃOS, UTILIZANDO PALHETA. AF_12/2014</v>
          </cell>
          <cell r="C5516" t="str">
            <v>M2</v>
          </cell>
          <cell r="D5516">
            <v>82.88</v>
          </cell>
        </row>
        <row r="5517">
          <cell r="A5517">
            <v>89462</v>
          </cell>
          <cell r="B5517" t="str">
            <v>ALVENARIA DE BLOCOS DE CONCRETO ESTRUTURAL 14X19X29 CM, (ESPESSURA 14 CM), FBK = 4,5 MPA, PARA PAREDES COM ÁREA LÍQUIDA MENOR QUE 6M², SEM VÃOS, UTILIZANDO PALHETA. AF_12/2014</v>
          </cell>
          <cell r="C5517" t="str">
            <v>M2</v>
          </cell>
          <cell r="D5517">
            <v>81.739999999999995</v>
          </cell>
        </row>
        <row r="5518">
          <cell r="A5518">
            <v>89463</v>
          </cell>
          <cell r="B5518" t="str">
            <v>ALVENARIA DE BLOCOS DE CONCRETO ESTRUTURAL 14X19X29 CM, (ESPESSURA 14 CM), FBK = 4,5 MPA, PARA PAREDES COM ÁREA LÍQUIDA MAIOR OU IGUAL A 6M², SEM VÃOS, UTILIZANDO PALHETA. AF_12/2014</v>
          </cell>
          <cell r="C5518" t="str">
            <v>M2</v>
          </cell>
          <cell r="D5518">
            <v>77.790000000000006</v>
          </cell>
        </row>
        <row r="5519">
          <cell r="A5519">
            <v>89464</v>
          </cell>
          <cell r="B5519" t="str">
            <v>ALVENARIA DE BLOCOS DE CONCRETO ESTRUTURAL 14X19X29 CM, (ESPESSURA 14 CM) FBK = 14,0 MPA, PARA PAREDES COM ÁREA LÍQUIDA MENOR QUE 6M², SEM VÃOS, UTILIZANDO PALHETA. AF_12/2014</v>
          </cell>
          <cell r="C5519" t="str">
            <v>M2</v>
          </cell>
          <cell r="D5519">
            <v>98.05</v>
          </cell>
        </row>
        <row r="5520">
          <cell r="A5520">
            <v>89465</v>
          </cell>
          <cell r="B5520" t="str">
            <v>ALVENARIA DE BLOCOS DE CONCRETO ESTRUTURAL 14X19X29 CM, (ESPESSURA 14 CM) FBK = 14,0 MPA, PARA PAREDES COM ÁREA LÍQUIDA MAIOR OU IGUAL A 6M², SEM VÃOS, UTILIZANDO PALHETA. AF_12/2014</v>
          </cell>
          <cell r="C5520" t="str">
            <v>M2</v>
          </cell>
          <cell r="D5520">
            <v>93.75</v>
          </cell>
        </row>
        <row r="5521">
          <cell r="A5521">
            <v>89466</v>
          </cell>
          <cell r="B5521" t="str">
            <v>ALVENARIA DE BLOCOS DE CONCRETO ESTRUTURAL 14X19X29 CM, (ESPESSURA 14 CM), FBK = 4,5 MPA, PARA PAREDES COM ÁREA LÍQUIDA MENOR QUE 6M², COM VÃOS, UTILIZANDO PALHETA. AF_12/2014</v>
          </cell>
          <cell r="C5521" t="str">
            <v>M2</v>
          </cell>
          <cell r="D5521">
            <v>87.7</v>
          </cell>
        </row>
        <row r="5522">
          <cell r="A5522">
            <v>89467</v>
          </cell>
          <cell r="B5522" t="str">
            <v>ALVENARIA DE BLOCOS DE CONCRETO ESTRUTURAL 14X19X29 CM, (ESPESSURA 14 CM), FBK = 4,5 MPA, PARA PAREDES COM ÁREA LÍQUIDA MAIOR OU IGUAL A 6M², COM VÃOS, UTILIZANDO PALHETA. AF_12/2014</v>
          </cell>
          <cell r="C5522" t="str">
            <v>M2</v>
          </cell>
          <cell r="D5522">
            <v>81.25</v>
          </cell>
        </row>
        <row r="5523">
          <cell r="A5523">
            <v>89468</v>
          </cell>
          <cell r="B5523" t="str">
            <v>ALVENARIA DE BLOCOS DE CONCRETO ESTRUTURAL 14X19X29 CM, (ESPESSURA 14 CM) FBK = 14,0 MPA, PARA PAREDES COM ÁREA LÍQUIDA MENOR QUE 6M², COM VÃOS, UTILIZANDO PALHETA. AF_12/2014</v>
          </cell>
          <cell r="C5523" t="str">
            <v>M2</v>
          </cell>
          <cell r="D5523">
            <v>104.36</v>
          </cell>
        </row>
        <row r="5524">
          <cell r="A5524">
            <v>89469</v>
          </cell>
          <cell r="B5524" t="str">
            <v>ALVENARIA DE BLOCOS DE CONCRETO ESTRUTURAL 14X19X29 CM, (ESPESSURA 14 CM) FBK = 14,0 MPA, PARA PAREDES COM ÁREA LÍQUIDA MAIOR OU IGUAL A 6M², COM VÃOS, UTILIZANDO PALHETA. AF_12/2014</v>
          </cell>
          <cell r="C5524" t="str">
            <v>M2</v>
          </cell>
          <cell r="D5524">
            <v>97.54</v>
          </cell>
        </row>
        <row r="5525">
          <cell r="A5525">
            <v>89470</v>
          </cell>
          <cell r="B5525" t="str">
            <v>ALVENARIA DE BLOCOS DE CONCRETO ESTRUTURAL 14X19X39 CM, (ESPESSURA 14 CM), FBK = 4,5 MPA, PARA PAREDES COM ÁREA LÍQUIDA MENOR QUE 6M², SEM VÃOS, UTILIZANDO COLHER DE PEDREIRO. AF_12/2014</v>
          </cell>
          <cell r="C5525" t="str">
            <v>M2</v>
          </cell>
          <cell r="D5525">
            <v>82.43</v>
          </cell>
        </row>
        <row r="5526">
          <cell r="A5526">
            <v>89471</v>
          </cell>
          <cell r="B5526" t="str">
            <v>ALVENARIA DE BLOCOS DE CONCRETO ESTRUTURAL 14X19X39 CM, (ESPESSURA 14 CM), FBK = 4,5 MPA, PARA PAREDES COM ÁREA LÍQUIDA MAIOR OU IGUAL A 6M², SEM VÃOS, UTILIZANDO COLHER DE PEDREIRO. AF_12/2014</v>
          </cell>
          <cell r="C5526" t="str">
            <v>M2</v>
          </cell>
          <cell r="D5526">
            <v>78.510000000000005</v>
          </cell>
        </row>
        <row r="5527">
          <cell r="A5527">
            <v>89472</v>
          </cell>
          <cell r="B5527" t="str">
            <v>ALVENARIA DE BLOCOS DE CONCRETO ESTRUTURAL 14X19X39 CM, (ESPESSURA 14 CM) FBK = 14,0 MPA, PARA PAREDES COM ÁREA LÍQUIDA MENOR QUE 6M², SEM VÃOS, UTILIZANDO COLHER DE PEDREIRO. AF_12/2014</v>
          </cell>
          <cell r="C5527" t="str">
            <v>M2</v>
          </cell>
          <cell r="D5527">
            <v>98.48</v>
          </cell>
        </row>
        <row r="5528">
          <cell r="A5528">
            <v>89473</v>
          </cell>
          <cell r="B5528" t="str">
            <v>ALVENARIA DE BLOCOS DE CONCRETO ESTRUTURAL 14X19X39 CM, (ESPESSURA 14 CM) FBK = 14,0 MPA, PARA PAREDES COM ÁREA LÍQUIDA MAIOR OU IGUAL A 6M², SEM VÃOS, UTILIZANDO COLHER DE PEDREIRO. AF_12/2014</v>
          </cell>
          <cell r="C5528" t="str">
            <v>M2</v>
          </cell>
          <cell r="D5528">
            <v>94.28</v>
          </cell>
        </row>
        <row r="5529">
          <cell r="A5529">
            <v>89474</v>
          </cell>
          <cell r="B5529" t="str">
            <v>ALVENARIA DE BLOCOS DE CONCRETO ESTRUTURAL 14X19X39 CM, (ESPESSURA 14 CM), FBK = 4,5 MPA, PARA PAREDES COM ÁREA LÍQUIDA MENOR QUE 6M², COM VÃOS, UTILIZANDO COLHER DE PEDREIRO. AF_12/2014</v>
          </cell>
          <cell r="C5529" t="str">
            <v>M2</v>
          </cell>
          <cell r="D5529">
            <v>90.88</v>
          </cell>
        </row>
        <row r="5530">
          <cell r="A5530">
            <v>89475</v>
          </cell>
          <cell r="B5530" t="str">
            <v>ALVENARIA DE BLOCOS DE CONCRETO ESTRUTURAL 14X19X39 CM, (ESPESSURA 14 CM), FBK = 4,5 MPA, PARA PAREDES COM ÁREA LÍQUIDA MAIOR OU IGUAL A 6M², COM VÃOS, UTILIZANDO COLHER DE PEDREIRO. AF_12/2014</v>
          </cell>
          <cell r="C5530" t="str">
            <v>M2</v>
          </cell>
          <cell r="D5530">
            <v>83.28</v>
          </cell>
        </row>
        <row r="5531">
          <cell r="A5531">
            <v>89476</v>
          </cell>
          <cell r="B5531" t="str">
            <v>ALVENARIA DE BLOCOS DE CONCRETO ESTRUTURAL 14X19X39 CM, (ESPESSURA 14 CM) FBK = 14,0 MPA, PARA PAREDES COM ÁREA LÍQUIDA MENOR QUE 6M², COM VÃOS, UTILIZANDO COLHER DE PEDREIRO. AF_12/2014</v>
          </cell>
          <cell r="C5531" t="str">
            <v>M2</v>
          </cell>
          <cell r="D5531">
            <v>107.58</v>
          </cell>
        </row>
        <row r="5532">
          <cell r="A5532">
            <v>89477</v>
          </cell>
          <cell r="B5532" t="str">
            <v>ALVENARIA DE BLOCOS DE CONCRETO ESTRUTURAL 14X19X39 CM, (ESPESSURA 14 CM) FBK = 14,0 MPA, PARA PAREDES COM ÁREA LÍQUIDA MAIOR OU IGUAL A 6M², COM VÃOS, UTILIZANDO COLHER DE PEDREIRO. AF_12/2014</v>
          </cell>
          <cell r="C5532" t="str">
            <v>M2</v>
          </cell>
          <cell r="D5532">
            <v>99.66</v>
          </cell>
        </row>
        <row r="5533">
          <cell r="A5533">
            <v>89478</v>
          </cell>
          <cell r="B5533" t="str">
            <v>ALVENARIA DE BLOCOS DE CONCRETO ESTRUTURAL 14X19X29 CM, (ESPESSURA 14 CM), FBK = 4,5 MPA, PARA PAREDES COM ÁREA LÍQUIDA MENOR QUE 6M², SEM VÃOS, UTILIZANDO COLHER DE PEDREIRO. AF_12/2014</v>
          </cell>
          <cell r="C5533" t="str">
            <v>M2</v>
          </cell>
          <cell r="D5533">
            <v>96.1</v>
          </cell>
        </row>
        <row r="5534">
          <cell r="A5534">
            <v>89479</v>
          </cell>
          <cell r="B5534" t="str">
            <v>ALVENARIA DE BLOCOS DE CONCRETO ESTRUTURAL 14X19X29 CM, (ESPESSURA 14 CM), FBK = 4,5 MPA, PARA PAREDES COM ÁREA LÍQUIDA MAIOR OU IGUAL A 6M², SEM VÃOS, UTILIZANDO COLHER DE PEDREIRO. AF_12/2014</v>
          </cell>
          <cell r="C5534" t="str">
            <v>M2</v>
          </cell>
          <cell r="D5534">
            <v>92.13</v>
          </cell>
        </row>
        <row r="5535">
          <cell r="A5535">
            <v>89480</v>
          </cell>
          <cell r="B5535" t="str">
            <v>ALVENARIA DE BLOCOS DE CONCRETO ESTRUTURAL 14X19X29 CM, (ESPESSURA 14 CM) FBK = 14,0 MPA, PARA PAREDES COM ÁREA LÍQUIDA MENOR QUE 6M², SEM VÃOS, UTILIZANDO COLHER DE PEDREIRO. AF_12/2014</v>
          </cell>
          <cell r="C5535" t="str">
            <v>M2</v>
          </cell>
          <cell r="D5535">
            <v>112.32</v>
          </cell>
        </row>
        <row r="5536">
          <cell r="A5536">
            <v>89483</v>
          </cell>
          <cell r="B5536" t="str">
            <v>ALVENARIA DE BLOCOS DE CONCRETO ESTRUTURAL 14X19X29 CM, (ESPESSURA 14 CM) FBK = 14,0 MPA, PARA PAREDES COM ÁREA LÍQUIDA MAIOR OU IGUAL A 6M², SEM VÃOS, UTILIZANDO COLHER DE PEDREIRO. AF_12/2014</v>
          </cell>
          <cell r="C5536" t="str">
            <v>M2</v>
          </cell>
          <cell r="D5536">
            <v>108.25</v>
          </cell>
        </row>
        <row r="5537">
          <cell r="A5537">
            <v>89484</v>
          </cell>
          <cell r="B5537" t="str">
            <v>ALVENARIA DE BLOCOS DE CONCRETO ESTRUTURAL 14X19X29 CM, (ESPESSURA 14 CM), FBK = 4,5 MPA, PARA PAREDES COM ÁREA LÍQUIDA MENOR QUE 6M², COM VÃOS, UTILIZANDO COLHER DE PEDREIRO. AF_12/2014</v>
          </cell>
          <cell r="C5537" t="str">
            <v>M2</v>
          </cell>
          <cell r="D5537">
            <v>106.15</v>
          </cell>
        </row>
        <row r="5538">
          <cell r="A5538">
            <v>89486</v>
          </cell>
          <cell r="B5538" t="str">
            <v>ALVENARIA DE BLOCOS DE CONCRETO ESTRUTURAL 14X19X29 CM, (ESPESSURA 14 CM), FBK = 4,5 MPA, PARA PAREDES COM ÁREA LÍQUIDA MAIOR OU IGUAL A 6M², COM VÃOS, UTILIZANDO COLHER DE PEDREIRO. AF_12/2014</v>
          </cell>
          <cell r="C5538" t="str">
            <v>M2</v>
          </cell>
          <cell r="D5538">
            <v>98.1</v>
          </cell>
        </row>
        <row r="5539">
          <cell r="A5539">
            <v>89487</v>
          </cell>
          <cell r="B5539" t="str">
            <v>ALVENARIA DE BLOCOS DE CONCRETO ESTRUTURAL 14X19X29 CM, (ESPESSURA 14 CM) FBK = 14,0 MPA, PARA PAREDES COM ÁREA LÍQUIDA MENOR QUE 6M², COM VÃOS, UTILIZANDO COLHER DE PEDREIRO. AF_12/2014</v>
          </cell>
          <cell r="C5539" t="str">
            <v>M2</v>
          </cell>
          <cell r="D5539">
            <v>122.97</v>
          </cell>
        </row>
        <row r="5540">
          <cell r="A5540">
            <v>89488</v>
          </cell>
          <cell r="B5540" t="str">
            <v>ALVENARIA DE BLOCOS DE CONCRETO ESTRUTURAL 14X19X29 CM, (ESPESSURA 14 CM) FBK = 14,0 MPA, PARA PAREDES COM ÁREA LÍQUIDA MAIOR OU IGUAL A 6M², COM VÃOS, UTILIZANDO COLHER DE PEDREIRO. AF_12/2014</v>
          </cell>
          <cell r="C5540" t="str">
            <v>M2</v>
          </cell>
          <cell r="D5540">
            <v>114.55</v>
          </cell>
        </row>
        <row r="5541">
          <cell r="A5541">
            <v>91815</v>
          </cell>
          <cell r="B5541" t="str">
            <v>(COMPOSIÇÃO REPRESENTATIVA) DE ALVENARIA DE BLOCOS DE CONCRETO ESTRUTURAL 14X19X39 CM, (ESPESSURA 14 CM), FBK = 4,5 MPA, UTILIZANDO PALHETA, PARA EDIFICAÇÃO HABITACIONAL. AF_10/2015</v>
          </cell>
          <cell r="C5541" t="str">
            <v>M2</v>
          </cell>
          <cell r="D5541">
            <v>67.95</v>
          </cell>
        </row>
        <row r="5542">
          <cell r="A5542">
            <v>91816</v>
          </cell>
          <cell r="B5542" t="str">
            <v>COMPOSIÇÃO REPRESENTATIVA DE SERVIÇOS DE ALVENARIA DE BLOCOS DE CONCRETO ESTRUTURAL 14X19X29 CM, (ESPESSURA 14 CM), FBK = 4,5 MPA, UTILIZANDO PALHETA, PARA EDIFICAÇÃO HABITACIONAL. AF_10/2015</v>
          </cell>
          <cell r="C5542" t="str">
            <v>M2</v>
          </cell>
          <cell r="D5542">
            <v>81.91</v>
          </cell>
        </row>
        <row r="5543">
          <cell r="A5543">
            <v>101161</v>
          </cell>
          <cell r="B5543" t="str">
            <v>ALVENARIA DE VEDAÇÃO COM ELEMENTO VAZADO DE CONCRETO (COBOGÓ) DE 7X50X50CM E ARGAMASSA DE ASSENTAMENTO COM PREPARO EM BETONEIRA. AF_05/2020</v>
          </cell>
          <cell r="C5543" t="str">
            <v>M2</v>
          </cell>
          <cell r="D5543">
            <v>172.78</v>
          </cell>
        </row>
        <row r="5544">
          <cell r="A5544">
            <v>101163</v>
          </cell>
          <cell r="B5544" t="str">
            <v>ALVENARIA DE VEDAÇÃO COM BLOCO DE VIDRO VAZADO, TIPO VENEZIANA, DE 6X20X20CM E ARGAMASSA DE ASSENTAMENTO COM PREPARO EM BETONEIRA. AF_05/2020</v>
          </cell>
          <cell r="C5544" t="str">
            <v>M2</v>
          </cell>
          <cell r="D5544">
            <v>616.67999999999995</v>
          </cell>
        </row>
        <row r="5545">
          <cell r="A5545">
            <v>101164</v>
          </cell>
          <cell r="B5545" t="str">
            <v>ALVENARIA DE VEDAÇÃO COM BLOCO DE VIDRO, TIPO CANELADO, DE 8X19X19CM E ARGAMASSA DE ASSENTAMENTO COM PREPARO EM BETONEIRA. AF_05/2020</v>
          </cell>
          <cell r="C5545" t="str">
            <v>M2</v>
          </cell>
          <cell r="D5545">
            <v>625.1</v>
          </cell>
        </row>
        <row r="5546">
          <cell r="A5546">
            <v>96358</v>
          </cell>
          <cell r="B5546" t="str">
            <v>PAREDE COM PLACAS DE GESSO ACARTONADO (DRYWALL), PARA USO INTERNO, COM DUAS FACES SIMPLES E ESTRUTURA METÁLICA COM GUIAS SIMPLES, SEM VÃOS. AF_06/2017_P</v>
          </cell>
          <cell r="C5546" t="str">
            <v>M2</v>
          </cell>
          <cell r="D5546">
            <v>79.819999999999993</v>
          </cell>
        </row>
        <row r="5547">
          <cell r="A5547">
            <v>96359</v>
          </cell>
          <cell r="B5547" t="str">
            <v>PAREDE COM PLACAS DE GESSO ACARTONADO (DRYWALL), PARA USO INTERNO, COM DUAS FACES SIMPLES E ESTRUTURA METÁLICA COM GUIAS SIMPLES, COM VÃOS AF_06/2017_P</v>
          </cell>
          <cell r="C5547" t="str">
            <v>M2</v>
          </cell>
          <cell r="D5547">
            <v>92.2</v>
          </cell>
        </row>
        <row r="5548">
          <cell r="A5548">
            <v>96360</v>
          </cell>
          <cell r="B5548" t="str">
            <v>PAREDE COM PLACAS DE GESSO ACARTONADO (DRYWALL), PARA USO INTERNO, COM DUAS FACES SIMPLES E ESTRUTURA METÁLICA COM GUIAS DUPLAS, SEM VÃOS. AF_06/2017_P</v>
          </cell>
          <cell r="C5548" t="str">
            <v>M2</v>
          </cell>
          <cell r="D5548">
            <v>111.51</v>
          </cell>
        </row>
        <row r="5549">
          <cell r="A5549">
            <v>96361</v>
          </cell>
          <cell r="B5549" t="str">
            <v>PAREDE COM PLACAS DE GESSO ACARTONADO (DRYWALL), PARA USO INTERNO, COM DUAS FACES SIMPLES E ESTRUTURA METÁLICA COM GUIAS DUPLAS, COM VÃOS. AF_06/2017_P</v>
          </cell>
          <cell r="C5549" t="str">
            <v>M2</v>
          </cell>
          <cell r="D5549">
            <v>135.71</v>
          </cell>
        </row>
        <row r="5550">
          <cell r="A5550">
            <v>96362</v>
          </cell>
          <cell r="B5550" t="str">
            <v>PAREDE COM PLACAS DE GESSO ACARTONADO (DRYWALL), PARA USO INTERNO, COM UMA FACE SIMPLES E OUTRA FACE DUPLA E ESTRUTURA METÁLICA COM GUIAS SIMPLES, SEM VÃOS. AF_06/2017_P</v>
          </cell>
          <cell r="C5550" t="str">
            <v>M2</v>
          </cell>
          <cell r="D5550">
            <v>100.43</v>
          </cell>
        </row>
        <row r="5551">
          <cell r="A5551">
            <v>96363</v>
          </cell>
          <cell r="B5551" t="str">
            <v>PAREDE COM PLACAS DE GESSO ACARTONADO (DRYWALL), PARA USO INTERNO, COM UMA FACE SIMPLES E OUTRA FACE DUPLA E ESTRUTURA METÁLICA COM GUIAS SIMPLES, COM VÃOS. AF_06/2017_P</v>
          </cell>
          <cell r="C5551" t="str">
            <v>M2</v>
          </cell>
          <cell r="D5551">
            <v>113.17</v>
          </cell>
        </row>
        <row r="5552">
          <cell r="A5552">
            <v>96364</v>
          </cell>
          <cell r="B5552" t="str">
            <v>PAREDE COM PLACAS DE GESSO ACARTONADO (DRYWALL), PARA USO INTERNO COM UMA FACE SIMPLES E OUTRA FACE DUPLA E ESTRUTURA METÁLICA COM GUIAS DUPLAS, SEM VÃOS. AF_06/2017_P</v>
          </cell>
          <cell r="C5552" t="str">
            <v>M2</v>
          </cell>
          <cell r="D5552">
            <v>132.12</v>
          </cell>
        </row>
        <row r="5553">
          <cell r="A5553">
            <v>96365</v>
          </cell>
          <cell r="B5553" t="str">
            <v>PAREDE COM PLACAS DE GESSO ACARTONADO (DRYWALL), PARA USO INTERNO, COM UMA FACE SIMPLES E OUTRA FACE DUPLA E   ESTRUTURA METÁLICA COM GUIAS DUPLAS, COM VÃOS. AF_06/2017_P</v>
          </cell>
          <cell r="C5553" t="str">
            <v>M2</v>
          </cell>
          <cell r="D5553">
            <v>156.66999999999999</v>
          </cell>
        </row>
        <row r="5554">
          <cell r="A5554">
            <v>96366</v>
          </cell>
          <cell r="B5554" t="str">
            <v>PAREDE COM PLACAS DE GESSO ACARTONADO (DRYWALL), PARA USO INTERNO, COM DUAS FACES DUPLAS E ESTRUTURA METÁLICA COM GUIAS SIMPLES, SEM VÃOS. AF_06/2017_P</v>
          </cell>
          <cell r="C5554" t="str">
            <v>M2</v>
          </cell>
          <cell r="D5554">
            <v>121.03</v>
          </cell>
        </row>
        <row r="5555">
          <cell r="A5555">
            <v>96367</v>
          </cell>
          <cell r="B5555" t="str">
            <v>PAREDE COM PLACAS DE GESSO ACARTONADO (DRYWALL), PARA USO INTERNO, COM DUAS FACES DUPLAS E ESTRUTURA METÁLICA COM GUIAS SIMPLES, COM VÃOS. AF_06/2017_P</v>
          </cell>
          <cell r="C5555" t="str">
            <v>M2</v>
          </cell>
          <cell r="D5555">
            <v>134.12</v>
          </cell>
        </row>
        <row r="5556">
          <cell r="A5556">
            <v>96368</v>
          </cell>
          <cell r="B5556" t="str">
            <v>PAREDE COM PLACAS DE GESSO ACARTONADO (DRYWALL), PARA USO INTERNO COM DUAS FACES DUPLAS E ESTRUTURA METÁLICA COM GUIAS DUPLAS, SEM VÃOS. AF_06/2017</v>
          </cell>
          <cell r="C5556" t="str">
            <v>M2</v>
          </cell>
          <cell r="D5556">
            <v>152.71</v>
          </cell>
        </row>
        <row r="5557">
          <cell r="A5557">
            <v>96369</v>
          </cell>
          <cell r="B5557" t="str">
            <v>PAREDE COM PLACAS DE GESSO ACARTONADO (DRYWALL), PARA USO INTERNO, COM DUAS FACES DUPLAS E ESTRUTURA METÁLICA COM GUIAS DUPLAS, COM VÃOS. AF_06/2017_P</v>
          </cell>
          <cell r="C5557" t="str">
            <v>M2</v>
          </cell>
          <cell r="D5557">
            <v>177.62</v>
          </cell>
        </row>
        <row r="5558">
          <cell r="A5558">
            <v>96370</v>
          </cell>
          <cell r="B5558" t="str">
            <v>PAREDE COM PLACAS DE GESSO ACARTONADO (DRYWALL), PARA USO INTERNO, COM UMA FACE SIMPLES E ESTRUTURA METÁLICA COM GUIAS SIMPLES, SEM VÃOS. AF_06/2017_P</v>
          </cell>
          <cell r="C5558" t="str">
            <v>M2</v>
          </cell>
          <cell r="D5558">
            <v>56.31</v>
          </cell>
        </row>
        <row r="5559">
          <cell r="A5559">
            <v>96371</v>
          </cell>
          <cell r="B5559" t="str">
            <v>PAREDE COM PLACAS DE GESSO ACARTONADO (DRYWALL), PARA USO INTERNO, COM UMA FACE SIMPLES E ESTRUTURA METÁLICA COM GUIAS SIMPLES, COM VÃOS. AF_06/2017_P</v>
          </cell>
          <cell r="C5559" t="str">
            <v>M2</v>
          </cell>
          <cell r="D5559">
            <v>68.48</v>
          </cell>
        </row>
        <row r="5560">
          <cell r="A5560">
            <v>96373</v>
          </cell>
          <cell r="B5560" t="str">
            <v>INSTALAÇÃO DE REFORÇO METÁLICO EM PAREDE DRYWALL. AF_06/2017</v>
          </cell>
          <cell r="C5560" t="str">
            <v>M</v>
          </cell>
          <cell r="D5560">
            <v>11.79</v>
          </cell>
        </row>
        <row r="5561">
          <cell r="A5561">
            <v>96374</v>
          </cell>
          <cell r="B5561" t="str">
            <v>INSTALAÇÃO DE REFORÇO DE MADEIRA EM PAREDE DRYWALL. AF_06/2017</v>
          </cell>
          <cell r="C5561" t="str">
            <v>M</v>
          </cell>
          <cell r="D5561">
            <v>30.28</v>
          </cell>
        </row>
        <row r="5562">
          <cell r="A5562">
            <v>102235</v>
          </cell>
          <cell r="B5562" t="str">
            <v>DIVISÓRIA FIXA EM VIDRO TEMPERADO 10 MM, SEM ABERTURA. AF_01/2021</v>
          </cell>
          <cell r="C5562" t="str">
            <v>M2</v>
          </cell>
          <cell r="D5562">
            <v>435.97</v>
          </cell>
        </row>
        <row r="5563">
          <cell r="A5563">
            <v>102253</v>
          </cell>
          <cell r="B5563" t="str">
            <v>DIVISORIA SANITÁRIA, TIPO CABINE, EM GRANITO CINZA POLIDO, ESP = 3CM, ASSENTADO COM ARGAMASSA COLANTE AC III-E, EXCLUSIVE FERRAGENS. AF_01/2021</v>
          </cell>
          <cell r="C5563" t="str">
            <v>M2</v>
          </cell>
          <cell r="D5563">
            <v>705.95</v>
          </cell>
        </row>
        <row r="5564">
          <cell r="A5564">
            <v>102254</v>
          </cell>
          <cell r="B5564" t="str">
            <v>DIVISORIA SANITÁRIA, TIPO CABINE, EM MÁRMORE BRANCO POLIDO, ESP = 3CM, ASSENTADO COM ARGAMASSA COLANTE AC III-E, EXCLUSIVE FERRAGENS. AF_01/2021</v>
          </cell>
          <cell r="C5564" t="str">
            <v>M2</v>
          </cell>
          <cell r="D5564">
            <v>724.9</v>
          </cell>
        </row>
        <row r="5565">
          <cell r="A5565">
            <v>102255</v>
          </cell>
          <cell r="B5565" t="str">
            <v>TAPA VISTA DE MICTÓRIO EM GRANITO CINZA POLIDO, ESP = 3CM, ASSENTADO COM ARGAMASSA COLANTE AC III-E . AF_01/2021</v>
          </cell>
          <cell r="C5565" t="str">
            <v>M2</v>
          </cell>
          <cell r="D5565">
            <v>733.12</v>
          </cell>
        </row>
        <row r="5566">
          <cell r="A5566">
            <v>102256</v>
          </cell>
          <cell r="B5566" t="str">
            <v>TAPA VISTA DE MICTÓRIO EM MÁRMORE BRANCO POLIDO, ESP = 3CM, ASSENTADO COM ARGAMASSA COLANTE AC III-E . AF_01/2021</v>
          </cell>
          <cell r="C5566" t="str">
            <v>M2</v>
          </cell>
          <cell r="D5566">
            <v>852.61</v>
          </cell>
        </row>
        <row r="5567">
          <cell r="A5567">
            <v>102257</v>
          </cell>
          <cell r="B5567" t="str">
            <v>DIVISORIA SANITÁRIA, TIPO CABINE, EM PAINEL DE GRANILITE, ESP = 3CM, ASSENTADO COM ARGAMASSA COLANTE AC III-E, EXCLUSIVE FERRAGENS. AF_01/2021</v>
          </cell>
          <cell r="C5567" t="str">
            <v>M2</v>
          </cell>
          <cell r="D5567">
            <v>277.04000000000002</v>
          </cell>
        </row>
        <row r="5568">
          <cell r="A5568">
            <v>102258</v>
          </cell>
          <cell r="B5568" t="str">
            <v>TAPA VISTA DE MICTÓRIO EM PAINEL DE GRANILITE, ESP = 3CM, ASSENTADO COM ARGAMASSA COLANTE AC III-E . AF_01/2021</v>
          </cell>
          <cell r="C5568" t="str">
            <v>M2</v>
          </cell>
          <cell r="D5568">
            <v>317.67</v>
          </cell>
        </row>
        <row r="5569">
          <cell r="A5569">
            <v>101154</v>
          </cell>
          <cell r="B5569" t="str">
            <v>ALVENARIA DE VEDAÇÃO DE BLOCOS DE CONCRETO CELULAR DE 10X30X60CM (ESPESSURA 10CM) E ARGAMASSA DE ASSENTAMENTO COM PREPARO EM BETONEIRA. AF_05/2020</v>
          </cell>
          <cell r="C5569" t="str">
            <v>M2</v>
          </cell>
          <cell r="D5569">
            <v>104.55</v>
          </cell>
        </row>
        <row r="5570">
          <cell r="A5570">
            <v>101155</v>
          </cell>
          <cell r="B5570" t="str">
            <v>ALVENARIA DE VEDAÇÃO DE BLOCOS DE CONCRETO CELULAR DE 15X30X60CM (ESPESSURA 15CM) E ARGAMASSA DE ASSENTAMENTO COM PREPARO EM BETONEIRA. AF_05/2020</v>
          </cell>
          <cell r="C5570" t="str">
            <v>M2</v>
          </cell>
          <cell r="D5570">
            <v>147.13999999999999</v>
          </cell>
        </row>
        <row r="5571">
          <cell r="A5571">
            <v>101156</v>
          </cell>
          <cell r="B5571" t="str">
            <v>ALVENARIA DE VEDAÇÃO DE BLOCOS DE CONCRETO CELULAR DE 20X30X60CM (ESPESSURA 20CM) E ARGAMASSA DE ASSENTAMENTO COM PREPARO EM BETONEIRA. AF_05/2020</v>
          </cell>
          <cell r="C5571" t="str">
            <v>M2</v>
          </cell>
          <cell r="D5571">
            <v>215.79</v>
          </cell>
        </row>
        <row r="5572">
          <cell r="A5572">
            <v>101810</v>
          </cell>
          <cell r="B5572" t="str">
            <v>EXECUÇÃO DE TAPA BURACO COM APLICAÇÃO DE CONCRETO ASFÁLTICO (USINAGEM PRÓPRIA) E PINTURA DE LIGAÇÃO. AF_12/2020</v>
          </cell>
          <cell r="C5572" t="str">
            <v>M3</v>
          </cell>
          <cell r="D5572">
            <v>1364.91</v>
          </cell>
        </row>
        <row r="5573">
          <cell r="A5573">
            <v>101811</v>
          </cell>
          <cell r="B5573" t="str">
            <v>EXECUÇÃO DE TAPA BURACO COM APLICAÇÃO DE PRÉ MISTURADO A FRIO (USINAGEM PRÓPRIA) E PINTURA DE LIGAÇÃO. AF_12/2020</v>
          </cell>
          <cell r="C5573" t="str">
            <v>M3</v>
          </cell>
          <cell r="D5573">
            <v>1203.8</v>
          </cell>
        </row>
        <row r="5574">
          <cell r="A5574">
            <v>101812</v>
          </cell>
          <cell r="B5574" t="str">
            <v>RECOMPOSIÇÃO DE REVESTIMENTO EM CONCRETO ASFÁLTICO (USINAGEM PRÓPRIA), PARA O FECHAMENTO DE VALAS - INCLUSO DEMOLIÇÃO DO PAVIMENTO. AF_12/2020</v>
          </cell>
          <cell r="C5574" t="str">
            <v>M3</v>
          </cell>
          <cell r="D5574">
            <v>1456.5</v>
          </cell>
        </row>
        <row r="5575">
          <cell r="A5575">
            <v>101813</v>
          </cell>
          <cell r="B5575" t="str">
            <v>RECOMPOSIÇÃO DE REVESTIMENTO EM PRÉ MISTURADO A FRIO (USINAGEM PRÓPRIA), PARA FECHAMENTO DE VALAS - INCLUSO DEMOLIÇÃO DO PAVIMENTO. AF_12/2020</v>
          </cell>
          <cell r="C5575" t="str">
            <v>M3</v>
          </cell>
          <cell r="D5575">
            <v>1295.3900000000001</v>
          </cell>
        </row>
        <row r="5576">
          <cell r="A5576">
            <v>101814</v>
          </cell>
          <cell r="B5576" t="str">
            <v>RECOMPOSIÇÃO DE PAVIMENTOS EM PEDRA POLIÉDRICA, REJUNTAMENTO COM PÓ DE PEDRA, COM REAPROVEITAMENTO DAS PEDRAS POLIÉDRICAS PARA O FECHAMENTO DE VALAS - INCLUSO RETIRADA E COLOCAÇÃO DO MATERIAL. AF_12/2020</v>
          </cell>
          <cell r="C5576" t="str">
            <v>M2</v>
          </cell>
          <cell r="D5576">
            <v>40.81</v>
          </cell>
        </row>
        <row r="5577">
          <cell r="A5577">
            <v>101815</v>
          </cell>
          <cell r="B5577" t="str">
            <v>RECOMPOSIÇÃO DE PAVIMENTO EM PEDRAS POLIÉDRICAS, REJUNTAMENTO COM PEDRISCO E EMULSÃO ASFÁLTICA COM REAPROVEITAMENTO DAS PEDRAS POLIÉDRICAS, PARA O FECHAMENTO DE VALAS - INCLUSO RETIRADA E COLOCAÇÃO DO MATERIAL. AF_12/2020</v>
          </cell>
          <cell r="C5577" t="str">
            <v>M2</v>
          </cell>
          <cell r="D5577">
            <v>74.650000000000006</v>
          </cell>
        </row>
        <row r="5578">
          <cell r="A5578">
            <v>101816</v>
          </cell>
          <cell r="B5578" t="str">
            <v>RECOMPOSIÇÃO DE PAVIMENTO EM PEDRAS POLIÉDRICAS, REJUNTAMENTO COM ARGAMASSA, COM REAPROVEITAMENTO DAS PEDRAS POLIÉDRICAS, PARA O FECHAMENTO DE VALAS - INCLUSO RETIRADA E COLOCAÇÃO DO MATERIAL. AF_12/2020</v>
          </cell>
          <cell r="C5578" t="str">
            <v>M2</v>
          </cell>
          <cell r="D5578">
            <v>60.48</v>
          </cell>
        </row>
        <row r="5579">
          <cell r="A5579">
            <v>101817</v>
          </cell>
          <cell r="B5579" t="str">
            <v>RECOMPOSIÇÃO DE PAVIMENTO EM PARALELEPÍPEDOS, REJUNTAMENTO COM PÓ DE PEDRA, COM REAPROVEITAMENTO DOS PARALELEPÍPEDOS, PARA O FECHAMENTO DE VALAS - INCLUSO RETIRADA E COLOCAÇÃO DO MATERIAL. AF_12/2020</v>
          </cell>
          <cell r="C5579" t="str">
            <v>M2</v>
          </cell>
          <cell r="D5579">
            <v>45.69</v>
          </cell>
        </row>
        <row r="5580">
          <cell r="A5580">
            <v>101818</v>
          </cell>
          <cell r="B5580" t="str">
            <v>RECOMPOSIÇÃO DE PAVIMENTO EM PARALELEPÍPEDOS, REJUNTAMENTO COM PEDRISCO E EMULSÃO ASFÁLTICA, COM REAPROVEITAMENTO DOS PARALELEPÍPEDOS, PARA O FECHAMENTO DE VALAS - INCLUSO RETIRADA E COLOCAÇÃO DO MATERIAL. AF_12/2020</v>
          </cell>
          <cell r="C5580" t="str">
            <v>M2</v>
          </cell>
          <cell r="D5580">
            <v>62.82</v>
          </cell>
        </row>
        <row r="5581">
          <cell r="A5581">
            <v>101819</v>
          </cell>
          <cell r="B5581" t="str">
            <v>RECOMPOSIÇÃO DE PAVIMENTO EM PARALELEPÍPEDOS, REJUNTAMENTO COM ARGAMASSA, COM REAPROVEITAMENTO DOS PARALELEPÍPEDOS, PARA O FECHAMENTO DE VALAS - INCLUSO RETIRADA E COLOCAÇÃO DO MATERIAL. AF_12/2020</v>
          </cell>
          <cell r="C5581" t="str">
            <v>M2</v>
          </cell>
          <cell r="D5581">
            <v>57.14</v>
          </cell>
        </row>
        <row r="5582">
          <cell r="A5582">
            <v>101820</v>
          </cell>
          <cell r="B5582" t="str">
            <v>RECOMPOSIÇÃO DE PAVIMENTO EM PISO INTERTRAVADO SEXTAVADO, COM REAPROVEITAMENTO DOS BLOCOS SEXTAVADO, PARA O FECHAMENTO DE VALAS - INCLUSO RETIRADA E COLOCAÇÃO DO MATERIAL. AF_12/2020</v>
          </cell>
          <cell r="C5582" t="str">
            <v>M2</v>
          </cell>
          <cell r="D5582">
            <v>37.869999999999997</v>
          </cell>
        </row>
        <row r="5583">
          <cell r="A5583">
            <v>101822</v>
          </cell>
          <cell r="B5583" t="str">
            <v>RECOMPOSIÇÃO DE BASE E OU SUB-BASE PARA REMENDO PROFUNDO DE SOLOS DE COMPORTAMENTO LATERÍTICO (ARENOSO) - INCLUSO RETIRADA E COLOCAÇÃO DO MATERIAL. AF_12/2020</v>
          </cell>
          <cell r="C5583" t="str">
            <v>M3</v>
          </cell>
          <cell r="D5583">
            <v>117.21</v>
          </cell>
        </row>
        <row r="5584">
          <cell r="A5584">
            <v>101823</v>
          </cell>
          <cell r="B5584" t="str">
            <v>RECOMPOSIÇÃO DE BASE E OU SUB-BASE PARA REMENDO PROFUNDO DE SOLO MELHORADO COM CIMENTO (TEOR DE 2%) - INCLUSO RETIRADA E COLOCAÇÃO DO MATERIAL. AF_12/2020</v>
          </cell>
          <cell r="C5584" t="str">
            <v>M3</v>
          </cell>
          <cell r="D5584">
            <v>143.69999999999999</v>
          </cell>
        </row>
        <row r="5585">
          <cell r="A5585">
            <v>101824</v>
          </cell>
          <cell r="B5585" t="str">
            <v>RECOMPOSIÇÃO DE BASE E OU SUB-BASE PARA REMENDO PROFUNDO DE SOLO MELHORADO COM CIMENTO (TEOR DE 4%) - INCLUSO RETIRADA E COLOCAÇÃO DO MATERIAL. AF_12/2020</v>
          </cell>
          <cell r="C5585" t="str">
            <v>M3</v>
          </cell>
          <cell r="D5585">
            <v>168.37</v>
          </cell>
        </row>
        <row r="5586">
          <cell r="A5586">
            <v>101825</v>
          </cell>
          <cell r="B5586" t="str">
            <v>RECOMPOSIÇÃO DE BASE E OU SUB-BASE PARA REMENDO PROFUNDO DE SOLO COM CIMENTO (TEOR DE 6%) - INCLUSO RETIRADA E COLOCAÇÃO DO MATERIAL. AF_12/2020</v>
          </cell>
          <cell r="C5586" t="str">
            <v>M3</v>
          </cell>
          <cell r="D5586">
            <v>192.37</v>
          </cell>
        </row>
        <row r="5587">
          <cell r="A5587">
            <v>101826</v>
          </cell>
          <cell r="B5587" t="str">
            <v>RECOMPOSIÇÃO DE BASE E OU SUB-BASE PARA REMENDO PROFUNDO DE SOLO COM CIMENTO (TEOR DE 8%) - INCLUSO RETIRADA E COLOCAÇÃO DO MATERIAL. AF_12/2020</v>
          </cell>
          <cell r="C5587" t="str">
            <v>M3</v>
          </cell>
          <cell r="D5587">
            <v>216.06</v>
          </cell>
        </row>
        <row r="5588">
          <cell r="A5588">
            <v>101827</v>
          </cell>
          <cell r="B5588" t="str">
            <v>RECOMPOSIÇÃO DE BASE E OU SUB-BASE PARA REMENDO PROFUNDO DE SOLO BRITA (40/60) - INCLUSO RETIRADA E COLOCAÇÃO DO MATERIAL. AF_12/2020</v>
          </cell>
          <cell r="C5588" t="str">
            <v>M3</v>
          </cell>
          <cell r="D5588">
            <v>174.66</v>
          </cell>
        </row>
        <row r="5589">
          <cell r="A5589">
            <v>101828</v>
          </cell>
          <cell r="B5589" t="str">
            <v>RECOMPOSIÇÃO DE BASE E OU SUB-BASE PARA REMENDO PROFUNDO DE SOLO BRITA (50/50) - INCLUSO RETIRADA E COLOCAÇÃO DO MATERIAL. AF_12/2020</v>
          </cell>
          <cell r="C5589" t="str">
            <v>M3</v>
          </cell>
          <cell r="D5589">
            <v>165.09</v>
          </cell>
        </row>
        <row r="5590">
          <cell r="A5590">
            <v>101829</v>
          </cell>
          <cell r="B5590" t="str">
            <v>RECOMPOSIÇÃO DE BASE E OU SUB-BASE PARA REMENDO PROFUNDO DE SOLO BRITA (40/60) COM CIMENTO (TEOR DE 4%) - INCLUSO RETIRADA E COLOCAÇÃO DO MATERIAL. AF_12/2020</v>
          </cell>
          <cell r="C5590" t="str">
            <v>M3</v>
          </cell>
          <cell r="D5590">
            <v>223.53</v>
          </cell>
        </row>
        <row r="5591">
          <cell r="A5591">
            <v>101830</v>
          </cell>
          <cell r="B5591" t="str">
            <v>RECOMPOSIÇÃO DE BASE E OU SUB-BASE PARA REMENDO PROFUNDO DE SOLO BRITA (40/60) COM CIMENTO (TEOR DE 6%) - INCLUSO RETIRADA E COLOCAÇÃO DO MATERIAL. AF_12/2020</v>
          </cell>
          <cell r="C5591" t="str">
            <v>M3</v>
          </cell>
          <cell r="D5591">
            <v>246.38</v>
          </cell>
        </row>
        <row r="5592">
          <cell r="A5592">
            <v>101831</v>
          </cell>
          <cell r="B5592" t="str">
            <v>RECOMPOSIÇÃO DE BASE E OU SUB-BASE PARA REMENDO PROFUNDO DE SOLO BRITA (40/60) COM CIMENTO (TEOR DE 8%) - INCLUSO RETIRADA E COLOCAÇÃO DO MATERIAL. AF_12/2020</v>
          </cell>
          <cell r="C5592" t="str">
            <v>M3</v>
          </cell>
          <cell r="D5592">
            <v>268.92</v>
          </cell>
        </row>
        <row r="5593">
          <cell r="A5593">
            <v>101832</v>
          </cell>
          <cell r="B5593" t="str">
            <v>RECOMPOSIÇÃO DE BASE E OU SUB-BASE PARA REMENDO PROFUNDO DE SOLO BRITA (50/50) COM CIMENTO (TEOR DE 4%) - INCLUSO RETIRADA E COLOCAÇÃO DO MATERIAL. AF_12/2020</v>
          </cell>
          <cell r="C5593" t="str">
            <v>M3</v>
          </cell>
          <cell r="D5593">
            <v>214.33</v>
          </cell>
        </row>
        <row r="5594">
          <cell r="A5594">
            <v>101833</v>
          </cell>
          <cell r="B5594" t="str">
            <v>RECOMPOSIÇÃO DE BASE E OU SUB-BASE PARA REMENDO PROFUNDO DE SOLO BRITA (50/50) COM CIMENTO (TEOR DE 6%) - INCLUSO RETIRADA E COLOCAÇÃO DO MATERIAL. AF_12/2020</v>
          </cell>
          <cell r="C5594" t="str">
            <v>M3</v>
          </cell>
          <cell r="D5594">
            <v>237.37</v>
          </cell>
        </row>
        <row r="5595">
          <cell r="A5595">
            <v>101834</v>
          </cell>
          <cell r="B5595" t="str">
            <v>RECOMPOSIÇÃO DE BASE E OU SUB-BASE PARA REMENDO PROFUNDO DE SOLO BRITA (50/50) COM CIMENTO (TEOR DE 8%) - INCLUSO RETIRADA E COLOCAÇÃO DO MATERIAL. AF_12/2020</v>
          </cell>
          <cell r="C5595" t="str">
            <v>M3</v>
          </cell>
          <cell r="D5595">
            <v>260.11</v>
          </cell>
        </row>
        <row r="5596">
          <cell r="A5596">
            <v>101835</v>
          </cell>
          <cell r="B5596" t="str">
            <v>RECOMPOSIÇÃO DE BASE E OU SUB-BASE PARA REMENDO PROFUNDO DE BRITA GRADUADA SIMPLES - INCLUSO RETIRADA E COLOCAÇÃO DO MATERIAL. AF_12/2020</v>
          </cell>
          <cell r="C5596" t="str">
            <v>M3</v>
          </cell>
          <cell r="D5596">
            <v>228.99</v>
          </cell>
        </row>
        <row r="5597">
          <cell r="A5597">
            <v>101836</v>
          </cell>
          <cell r="B5597" t="str">
            <v>RECOMPOSIÇÃO DE BASE E OU SUB-BASE PARA FECHAMENTO DE VALAS DE SOLOS DE COMPORTAMENTO LATERÍTICO (ARENOSO) - INCLUSO RETIRADA E COLOCAÇÃO DO MATERIAL. AF_12/2020</v>
          </cell>
          <cell r="C5597" t="str">
            <v>M3</v>
          </cell>
          <cell r="D5597">
            <v>22.5</v>
          </cell>
        </row>
        <row r="5598">
          <cell r="A5598">
            <v>101837</v>
          </cell>
          <cell r="B5598" t="str">
            <v>RECOMPOSIÇÃO DE BASE E OU SUB-BASE PARA FECHAMENTO DE VALAS DE SOLO MELHORADO COM CIMENTO (TEOR DE 2%) - INCLUSO RETIRADA E COLOCAÇÃO DO MATERIAL. AF_12/2020</v>
          </cell>
          <cell r="C5598" t="str">
            <v>M3</v>
          </cell>
          <cell r="D5598">
            <v>48.99</v>
          </cell>
        </row>
        <row r="5599">
          <cell r="A5599">
            <v>101838</v>
          </cell>
          <cell r="B5599" t="str">
            <v>RECOMPOSIÇÃO DE BASE E OU SUB-BASE PARA FECHAMENTO DE VALAS DE SOLO MELHORADO COM CIMENTO (TEOR DE 4%) - INCLUSO RETIRADA E COLOCAÇÃO DO MATERIAL. AF_12/2020</v>
          </cell>
          <cell r="C5599" t="str">
            <v>M3</v>
          </cell>
          <cell r="D5599">
            <v>73.66</v>
          </cell>
        </row>
        <row r="5600">
          <cell r="A5600">
            <v>101839</v>
          </cell>
          <cell r="B5600" t="str">
            <v>RECOMPOSIÇÃO DE BASE E OU SUB-BASE PARA FECHAMENTO DE VALAS DE SOLO COM CIMENTO (TEOR DE 6%) - INCLUSO RETIRADA E COLOCAÇÃO DO MATERIAL. AF_12/2020</v>
          </cell>
          <cell r="C5600" t="str">
            <v>M3</v>
          </cell>
          <cell r="D5600">
            <v>97.65</v>
          </cell>
        </row>
        <row r="5601">
          <cell r="A5601">
            <v>101840</v>
          </cell>
          <cell r="B5601" t="str">
            <v>RECOMPOSIÇÃO DE BASE E OU SUB-BASE PARA FECHAMENTO DE VALAS DE SOLO COM CIMENTO (TEOR DE 8%) - INCLUSO RETIRADA E COLOCAÇÃO DO MATERIAL. AF_12/2020</v>
          </cell>
          <cell r="C5601" t="str">
            <v>M3</v>
          </cell>
          <cell r="D5601">
            <v>160.31</v>
          </cell>
        </row>
        <row r="5602">
          <cell r="A5602">
            <v>101841</v>
          </cell>
          <cell r="B5602" t="str">
            <v>RECOMPOSIÇÃO DE BASE E OU SUB-BASE PARA FECHAMENTO DE VALAS DE SOLO BRITA (40/60) - INCLUSO RETIRADA E COLOCAÇÃO DO MATERIAL. AF_12/2020</v>
          </cell>
          <cell r="C5602" t="str">
            <v>M3</v>
          </cell>
          <cell r="D5602">
            <v>79.95</v>
          </cell>
        </row>
        <row r="5603">
          <cell r="A5603">
            <v>101842</v>
          </cell>
          <cell r="B5603" t="str">
            <v>RECOMPOSIÇÃO DE BASE E OU SUB-BASE PARA FECHAMENTO DE VALAS DE SOLO BRITA (50/50) - INCLUSO RETIRADA E COLOCAÇÃO DO MATERIAL. AF_12/2020</v>
          </cell>
          <cell r="C5603" t="str">
            <v>M3</v>
          </cell>
          <cell r="D5603">
            <v>70.38</v>
          </cell>
        </row>
        <row r="5604">
          <cell r="A5604">
            <v>101843</v>
          </cell>
          <cell r="B5604" t="str">
            <v>RECOMPOSIÇÃO DE BASE E OU SUB-BASE PARA FECHAMENTO DE VALAS DE SOLO BRITA (40/60) COM CIMENTO (TEOR DE 4%) - INCLUSO RETIRADA E COLOCAÇÃO DO MATERIAL. AF_12/2020</v>
          </cell>
          <cell r="C5604" t="str">
            <v>M3</v>
          </cell>
          <cell r="D5604">
            <v>128.82</v>
          </cell>
        </row>
        <row r="5605">
          <cell r="A5605">
            <v>101844</v>
          </cell>
          <cell r="B5605" t="str">
            <v>RECOMPOSIÇÃO DE BASE E OU SUB-BASE PARA FECHAMENTO DE VALAS DE SOLO BRITA (40/60) COM CIMENTO (TEOR DE 6%) - INCLUSO RETIRADA E COLOCAÇÃO DO MATERIAL. AF_12/2020</v>
          </cell>
          <cell r="C5605" t="str">
            <v>M3</v>
          </cell>
          <cell r="D5605">
            <v>151.66999999999999</v>
          </cell>
        </row>
        <row r="5606">
          <cell r="A5606">
            <v>101845</v>
          </cell>
          <cell r="B5606" t="str">
            <v>RECOMPOSIÇÃO DE BASE E OU SUB-BASE PARA FECHAMENTO DE VALAS DE SOLO BRITA (40/60) COM CIMENTO (TEOR DE 8%) - INCLUSO RETIRADA E COLOCAÇÃO DO MATERIAL. AF_12/2020</v>
          </cell>
          <cell r="C5606" t="str">
            <v>M3</v>
          </cell>
          <cell r="D5606">
            <v>174.21</v>
          </cell>
        </row>
        <row r="5607">
          <cell r="A5607">
            <v>101846</v>
          </cell>
          <cell r="B5607" t="str">
            <v>RECOMPOSIÇÃO DE BASE E OU SUB-BASE PARA FECHAMENTO DE VALAS DE SOLO BRITA (50/50) COM CIMENTO (TEOR DE 4%) - INCLUSO RETIRADA E COLOCAÇÃO DO MATERIAL. AF_12/2020</v>
          </cell>
          <cell r="C5607" t="str">
            <v>M3</v>
          </cell>
          <cell r="D5607">
            <v>119.62</v>
          </cell>
        </row>
        <row r="5608">
          <cell r="A5608">
            <v>101847</v>
          </cell>
          <cell r="B5608" t="str">
            <v>RECOMPOSIÇÃO DE BASE E OU SUB-BASE PARA FECHAMENTO DE VALAS DE SOLO BRITA (50/50) COM CIMENTO (TEOR DE 6%) - INCLUSO RETIRADA E COLOCAÇÃO DO MATERIAL. AF_12/2020</v>
          </cell>
          <cell r="C5608" t="str">
            <v>M3</v>
          </cell>
          <cell r="D5608">
            <v>142.66</v>
          </cell>
        </row>
        <row r="5609">
          <cell r="A5609">
            <v>101848</v>
          </cell>
          <cell r="B5609" t="str">
            <v>RECOMPOSIÇÃO DE BASE E OU SUB-BASE PARA FECHAMENTO DE VALAS DE SOLO BRITA (50/50) COM CIMENTO (TEOR DE 8%) - INCLUSO RETIRADA E COLOCAÇÃO DO MATERIAL. AF_12/2020</v>
          </cell>
          <cell r="C5609" t="str">
            <v>M3</v>
          </cell>
          <cell r="D5609">
            <v>165.4</v>
          </cell>
        </row>
        <row r="5610">
          <cell r="A5610">
            <v>101849</v>
          </cell>
          <cell r="B5610" t="str">
            <v>RECOMPOSIÇÃO DE BASE E OU SUB-BASE PARA FECHAMENTO DE VALAS DE BRITA GRADUADA SIMPLES - INCLUSO RETIRADA E COLOCAÇÃO DO MATERIAL. AF_12/2020</v>
          </cell>
          <cell r="C5610" t="str">
            <v>M3</v>
          </cell>
          <cell r="D5610">
            <v>134.28</v>
          </cell>
        </row>
        <row r="5611">
          <cell r="A5611">
            <v>101850</v>
          </cell>
          <cell r="B5611" t="str">
            <v>REASSENTAMENTO DE PARALELEPÍPEDOS, REJUNTAMENTO COM PÓ DE PEDRA, COM REAPROVEITAMENTO DOS PARALELEPÍPEDOS - INCLUSO RETIRADA E COLOCAÇÃO DO MATERIAL. AF_12/2020</v>
          </cell>
          <cell r="C5611" t="str">
            <v>M2</v>
          </cell>
          <cell r="D5611">
            <v>52.55</v>
          </cell>
        </row>
        <row r="5612">
          <cell r="A5612">
            <v>101851</v>
          </cell>
          <cell r="B5612" t="str">
            <v>REASSENTAMENTO DE PARALELEPÍPEDOS, REJUNTAMENTO COM PEDRISCO E EMULSÃO ASFÁLTICA, COM REAPROVEITAMENTO DOS PARALELEPÍPEDOS - INCLUSO RETIRADA E COLOCAÇÃO DO MATERIAL. AF_12/2020_P</v>
          </cell>
          <cell r="C5612" t="str">
            <v>M2</v>
          </cell>
          <cell r="D5612">
            <v>118.46</v>
          </cell>
        </row>
        <row r="5613">
          <cell r="A5613">
            <v>101852</v>
          </cell>
          <cell r="B5613" t="str">
            <v>REASSENTAMENTO DE PARALELEPÍPEDOS, REJUNTAMENTO COM ARGAMASSA, COM REAPROVEITAMENTO DOS PARALELEPÍPEDOS - INCLUSO RETIRADA E COLOCAÇÃO DO MATERIAL. AF_12/2020</v>
          </cell>
          <cell r="C5613" t="str">
            <v>M2</v>
          </cell>
          <cell r="D5613">
            <v>64.180000000000007</v>
          </cell>
        </row>
        <row r="5614">
          <cell r="A5614">
            <v>101853</v>
          </cell>
          <cell r="B5614" t="str">
            <v>REASSENTAMENTO DE PEDRAS POLIÉDRICAS, REJUNTAMENTO COM PÓ DE PEDRA, COM REAPROVEITAMENTO DAS PEDRAS POLIÉDRICAS - INCLUSO RETIRADA E COLOCAÇÃO DO MATERIAL.  AF_12/2020</v>
          </cell>
          <cell r="C5614" t="str">
            <v>M2</v>
          </cell>
          <cell r="D5614">
            <v>46.21</v>
          </cell>
        </row>
        <row r="5615">
          <cell r="A5615">
            <v>101854</v>
          </cell>
          <cell r="B5615" t="str">
            <v>REASSENTAMENTO DE PEDRAS POLIÉDRICAS, REJUNTAMENTO COM PEDRISCO E EMULSÃO ASFÁLTICA, COM REAPROVEITAMENTO DAS PEDRAS POLIÉDRICAS - INCLUSO RETIRADA E COLOCAÇÃO DO MATERIAL. AF_12/2020_P</v>
          </cell>
          <cell r="C5615" t="str">
            <v>M2</v>
          </cell>
          <cell r="D5615">
            <v>120.42</v>
          </cell>
        </row>
        <row r="5616">
          <cell r="A5616">
            <v>101855</v>
          </cell>
          <cell r="B5616" t="str">
            <v>REASSENTAMENTO DE PEDRAS POLIÉDRICAS, REJUNTAMENTO COM ARGAMASSA, COM REAPROVEITAMENTO DAS PEDRAS POLIÉDRICAS - INCLUSO RETIRADA E COLOCAÇÃO DO MATERIAL. AF_12/2020</v>
          </cell>
          <cell r="C5616" t="str">
            <v>M2</v>
          </cell>
          <cell r="D5616">
            <v>66.010000000000005</v>
          </cell>
        </row>
        <row r="5617">
          <cell r="A5617">
            <v>101856</v>
          </cell>
          <cell r="B5617" t="str">
            <v>REASSENTAMENTO DE BLOCOS PISOGRAMA PARA PISO INTERTRAVADO, COM REAPROVEITAMENTO DOS BLOCOS PISOGRAMA - INCLUSO RETIRADA E COLOCAÇÃO DO MATERIAL. AF_12/2020</v>
          </cell>
          <cell r="C5617" t="str">
            <v>M2</v>
          </cell>
          <cell r="D5617">
            <v>22.68</v>
          </cell>
        </row>
        <row r="5618">
          <cell r="A5618">
            <v>101857</v>
          </cell>
          <cell r="B5618" t="str">
            <v>REASSENTAMENTO DE BLOCOS SEXTAVADO PARA PISO INTERTRAVADO, ESPESSURA DE 6 CM, EM CALÇADA, COM REAPROVEITAMENTO DOS BLOCOS SEXTAVADOS - INCLUSO RETIRADA E COLOCAÇÃO DO MATERIAL. AF_12/2020</v>
          </cell>
          <cell r="C5618" t="str">
            <v>M2</v>
          </cell>
          <cell r="D5618">
            <v>28.99</v>
          </cell>
        </row>
        <row r="5619">
          <cell r="A5619">
            <v>101858</v>
          </cell>
          <cell r="B5619" t="str">
            <v>REASSENTAMENTO DE BLOCOS SEXTAVADO PARA PISO INTERTRAVADO, ESPESSURA DE 6 CM, EM VIA/ESTACIONAMENTO, COM REAPROVEITAMENTO DOS BLOCOS SEXTAVADO - INCLUSO RETIRADA E COLOCAÇÃO DO MATERIAL. AF_12/2020</v>
          </cell>
          <cell r="C5619" t="str">
            <v>M2</v>
          </cell>
          <cell r="D5619">
            <v>23.21</v>
          </cell>
        </row>
        <row r="5620">
          <cell r="A5620">
            <v>101859</v>
          </cell>
          <cell r="B5620" t="str">
            <v>REASSENTAMENTO DE BLOCOS SEXTAVADO PARA PISO INTERTRAVADO, ESPESSURA DE 8 CM, EM VIA/ESTACIONAMENTO, COM REAPROVEITAMENTO DOS BLOCOS SEXTAVADO - INCLUSO RETIRADA E COLOCAÇÃO DO MATERIAL. AF_12/2020</v>
          </cell>
          <cell r="C5620" t="str">
            <v>M2</v>
          </cell>
          <cell r="D5620">
            <v>25.93</v>
          </cell>
        </row>
        <row r="5621">
          <cell r="A5621">
            <v>101860</v>
          </cell>
          <cell r="B5621" t="str">
            <v>REASSENTAMENTO DE BLOCOS SEXTAVADO PARA PISO INTERTRAVADO, ESPESSURA DE 10 CM, EM VIA/ESTACIONAMENTO, COM REAPROVEITAMENTO DOS BLOCOS SEXTAVADO - INCLUSO RETIRADA E COLOCAÇÃO DO MATERIAL. AF_12/2020</v>
          </cell>
          <cell r="C5621" t="str">
            <v>M2</v>
          </cell>
          <cell r="D5621">
            <v>30.19</v>
          </cell>
        </row>
        <row r="5622">
          <cell r="A5622">
            <v>101861</v>
          </cell>
          <cell r="B5622" t="str">
            <v>REASSENTAMENTO DE BLOCOS RETANGULAR PARA PISO INTERTRAVADO, ESPESSURA DE 4  CM, EM CALÇADA, COM REAPROVEITAMENTO DOS BLOCOS RETANGULAR - INCLUSO RETIRADA E COLOCAÇÃO DO MATERIAL. AF_12/2020</v>
          </cell>
          <cell r="C5622" t="str">
            <v>M2</v>
          </cell>
          <cell r="D5622">
            <v>28.07</v>
          </cell>
        </row>
        <row r="5623">
          <cell r="A5623">
            <v>101862</v>
          </cell>
          <cell r="B5623" t="str">
            <v>REASSENTAMENTO DE BLOCOS RETANGULAR PARA PISO INTERTRAVADO, ESPESSURA DE 6 CM, EM CALÇADA, COM REAPROVEITAMENTO DOS BLOCOS RETANGULAR - INCLUSO RETIRADA E COLOCAÇÃO DO MATERIAL. AF_12/2020</v>
          </cell>
          <cell r="C5623" t="str">
            <v>M2</v>
          </cell>
          <cell r="D5623">
            <v>30.84</v>
          </cell>
        </row>
        <row r="5624">
          <cell r="A5624">
            <v>101863</v>
          </cell>
          <cell r="B5624" t="str">
            <v>REASSENTAMENTO DE BLOCOS RETANGULAR PARA PISO INTERTRAVADO, ESPESSURA DE 6 CM, EM VIA/ESTACIONAMENTO, COM REAPROVEITAMENTO DOS BLOCOS RETANGULAR - INCLUSO RETIRADA E COLOCAÇÃO DO MATERIAL. AF_12/2020</v>
          </cell>
          <cell r="C5624" t="str">
            <v>M2</v>
          </cell>
          <cell r="D5624">
            <v>23.59</v>
          </cell>
        </row>
        <row r="5625">
          <cell r="A5625">
            <v>101864</v>
          </cell>
          <cell r="B5625" t="str">
            <v>REASSENTAMENTO DE BLOCOS RETANGULAR PARA PISO INTERTRAVADO, ESPESSURA DE 8 CM, EM VIA/ESTACIONAMENTO, COM REAPROVEITAMENTO DOS BLOCOS RETANGULAR - INCLUSO RETIRADA E COLOCAÇÃO DO MATERIAL. AF_12/2020</v>
          </cell>
          <cell r="C5625" t="str">
            <v>M2</v>
          </cell>
          <cell r="D5625">
            <v>27.86</v>
          </cell>
        </row>
        <row r="5626">
          <cell r="A5626">
            <v>101865</v>
          </cell>
          <cell r="B5626" t="str">
            <v>REASSENTAMENTO DE BLOCOS RETANGULAR PARA PISO INTERTRAVADO, ESPESSURA DE 10 CM, EM VIA/ESTACIONAMENTO, COM REAPROVEITAMENTO DOS BLOCOS RETANGULAR - INCLUSO RETIRADA E COLOCAÇÃO DO MATERIAL. AF_12/2020</v>
          </cell>
          <cell r="C5626" t="str">
            <v>M2</v>
          </cell>
          <cell r="D5626">
            <v>32.119999999999997</v>
          </cell>
        </row>
        <row r="5627">
          <cell r="A5627">
            <v>101866</v>
          </cell>
          <cell r="B5627" t="str">
            <v>REASSENTAMENTO DE BLOCOS 16 FACES PARA PISO INTERTRAVADO, ESPESSURA DE 4  CM, EM CALÇADA, COM REAPROVEITAMENTO DOS BLOCOS 16 FACES - INCLUSO RETIRADA E COLOCAÇÃO DO MATERIAL. AF_12/2020</v>
          </cell>
          <cell r="C5627" t="str">
            <v>M2</v>
          </cell>
          <cell r="D5627">
            <v>28.27</v>
          </cell>
        </row>
        <row r="5628">
          <cell r="A5628">
            <v>101867</v>
          </cell>
          <cell r="B5628" t="str">
            <v>REASSENTAMENTO DE BLOCOS 16 FACES PARA PISO INTERTRAVADO, ESPESSURA DE 6 CM, EM CALÇADA, COM REAPROVEITAMENTO DOS BLOCOS 16 FACES - INCLUSO RETIRADA E COLOCAÇÃO DO MATERIAL. AF_12/2020</v>
          </cell>
          <cell r="C5628" t="str">
            <v>M2</v>
          </cell>
          <cell r="D5628">
            <v>32.549999999999997</v>
          </cell>
        </row>
        <row r="5629">
          <cell r="A5629">
            <v>101868</v>
          </cell>
          <cell r="B5629" t="str">
            <v>REASSENTAMENTO DE BLOCOS 16 FACES PARA PISO INTERTRAVADO, ESPESSURA DE 6 CM, EM VIA/ESTACIONAMENTO, COM REAPROVEITAMENTO DOS BLOCOS 16 FACES - INCLUSO RETIRADA E COLOCAÇÃO DO MATERIAL. AF_12/2020</v>
          </cell>
          <cell r="C5629" t="str">
            <v>M2</v>
          </cell>
          <cell r="D5629">
            <v>25.3</v>
          </cell>
        </row>
        <row r="5630">
          <cell r="A5630">
            <v>101869</v>
          </cell>
          <cell r="B5630" t="str">
            <v>REASSENTAMENTO DE BLOCOS 16 FACES PARA PISO INTERTRAVADO, ESPESSURA DE 8 CM, EM VIA/ESTACIONAMENTO, COM REAPROVEITAMENTO DOS BLOCOS 16 FACES - INCLUSO RETIRADA E COLOCAÇÃO DO MATERIAL. AF_12/2020</v>
          </cell>
          <cell r="C5630" t="str">
            <v>M2</v>
          </cell>
          <cell r="D5630">
            <v>29.57</v>
          </cell>
        </row>
        <row r="5631">
          <cell r="A5631">
            <v>101870</v>
          </cell>
          <cell r="B5631" t="str">
            <v>REASSENTAMENTO DE BLOCOS 16 FACES PARA PISO INTERTRAVADO, ESPESSURA DE 10 CM, EM VIA/ESTACIONAMENTO, COM REAPROVEITAMENTO DOS BLOCOS 16 FACES - INCLUSO RETIRADA E COLOCAÇÃO DO MATERIAL. AF_12/2020</v>
          </cell>
          <cell r="C5631" t="str">
            <v>M2</v>
          </cell>
          <cell r="D5631">
            <v>33.83</v>
          </cell>
        </row>
        <row r="5632">
          <cell r="A5632">
            <v>102096</v>
          </cell>
          <cell r="B5632" t="str">
            <v>EXECUÇÃO DE TAPA BURACO COM APLICAÇÃO DE CONCRETO ASFÁLTICO (AQUISIÇÃO EM USINA) E PINTURA DE LIGAÇÃO. AF_12/2020</v>
          </cell>
          <cell r="C5632" t="str">
            <v>M3</v>
          </cell>
          <cell r="D5632">
            <v>1505.8</v>
          </cell>
        </row>
        <row r="5633">
          <cell r="A5633">
            <v>102098</v>
          </cell>
          <cell r="B5633" t="str">
            <v>RECOMPOSIÇÃO DE REVESTIMENTO EM CONCRETO ASFÁLTICO (AQUISIÇÃO EM USINA), PARA O FECHAMENTO DE VALAS - INCLUSO DEMOLIÇÃO DO PAVIMENTO. AF_12/2020</v>
          </cell>
          <cell r="C5633" t="str">
            <v>M3</v>
          </cell>
          <cell r="D5633">
            <v>1597.39</v>
          </cell>
        </row>
        <row r="5634">
          <cell r="A5634">
            <v>102101</v>
          </cell>
          <cell r="B5634" t="str">
            <v>EXECUÇÃO DE PINTURA DE LIGAÇÃO COM EMULSÃO ASFÁLTICA RR-2C, PARA O FECHAMENTO DE VALAS. AF_12/2020</v>
          </cell>
          <cell r="C5634" t="str">
            <v>M2</v>
          </cell>
          <cell r="D5634">
            <v>3.67</v>
          </cell>
        </row>
        <row r="5635">
          <cell r="A5635">
            <v>102988</v>
          </cell>
          <cell r="B5635" t="str">
            <v>RECOMPOSIÇÃO DE PAVIMENTO EM PISO INTERTRAVADO, COM REAPROVEITAMENTO DOS BLOCOS INTERTRAVADOS, PARA FECHAMENTO DE VALAS - INCLUSO RETIRADA E COLOCAÇÃO DO MATERIAL. AF_12/2020</v>
          </cell>
          <cell r="C5635" t="str">
            <v>M2</v>
          </cell>
          <cell r="D5635">
            <v>51.46</v>
          </cell>
        </row>
        <row r="5636">
          <cell r="A5636">
            <v>100576</v>
          </cell>
          <cell r="B5636" t="str">
            <v>REGULARIZAÇÃO E COMPACTAÇÃO DE SUBLEITO DE SOLO  PREDOMINANTEMENTE ARGILOSO. AF_11/2019</v>
          </cell>
          <cell r="C5636" t="str">
            <v>M2</v>
          </cell>
          <cell r="D5636">
            <v>2.04</v>
          </cell>
        </row>
        <row r="5637">
          <cell r="A5637">
            <v>100577</v>
          </cell>
          <cell r="B5637" t="str">
            <v>REGULARIZAÇÃO E COMPACTAÇÃO DE SUBLEITO DE SOLO PREDOMINANTEMENTE ARENOSO. AF_11/2019</v>
          </cell>
          <cell r="C5637" t="str">
            <v>M2</v>
          </cell>
          <cell r="D5637">
            <v>0.97</v>
          </cell>
        </row>
        <row r="5638">
          <cell r="A5638">
            <v>96388</v>
          </cell>
          <cell r="B5638" t="str">
            <v>EXECUÇÃO E COMPACTAÇÃO DE BASE E OU SUB BASE PARA PAVIMENTAÇÃO DE SOLOS DE COMPORTAMENTO LATERÍTICO (ARENOSO) - EXCLUSIVE SOLO, ESCAVAÇÃO, CARGA E TRANSPORTE. AF_11/2019</v>
          </cell>
          <cell r="C5638" t="str">
            <v>M3</v>
          </cell>
          <cell r="D5638">
            <v>9.73</v>
          </cell>
        </row>
        <row r="5639">
          <cell r="A5639">
            <v>96389</v>
          </cell>
          <cell r="B5639" t="str">
            <v>EXECUÇÃO E COMPACTAÇÃO DE BASE E OU SUB BASE PARA PAVIMENTAÇÃO DE SOLO (PREDOMINANTEMENTE ARENOSO) COM CIMENTO (TEOR DE 2%) - EXCLUSIVE SOLO, ESCAVAÇÃO, CARGA E TRANSPORTE. AF_11/2019</v>
          </cell>
          <cell r="C5639" t="str">
            <v>M3</v>
          </cell>
          <cell r="D5639">
            <v>40.94</v>
          </cell>
        </row>
        <row r="5640">
          <cell r="A5640">
            <v>96390</v>
          </cell>
          <cell r="B5640" t="str">
            <v>EXECUÇÃO E COMPACTAÇÃO DE BASE E OU SUB BASE PARA PAVIMENTAÇÃO DE SOLO (PREDOMINANTEMENTE ARENOSO) COM CIMENTO (TEOR DE 4%) - EXCLUSIVE SOLO, ESCAVAÇÃO, CARGA E TRANSPORTE. AF_11/2019</v>
          </cell>
          <cell r="C5640" t="str">
            <v>M3</v>
          </cell>
          <cell r="D5640">
            <v>64.010000000000005</v>
          </cell>
        </row>
        <row r="5641">
          <cell r="A5641">
            <v>96391</v>
          </cell>
          <cell r="B5641" t="str">
            <v>EXECUÇÃO E COMPACTAÇÃO DE BASE E OU SUB BASE PARA PAVIMENTAÇÃO DE SOLO (PREDOMINANTEMENTE ARENOSO) COM CIMENTO (TEOR DE 6%) - EXCLUSIVE SOLO, ESCAVAÇÃO, CARGA E TRANSPORTE. AF_11/2019</v>
          </cell>
          <cell r="C5641" t="str">
            <v>M3</v>
          </cell>
          <cell r="D5641">
            <v>88.76</v>
          </cell>
        </row>
        <row r="5642">
          <cell r="A5642">
            <v>96392</v>
          </cell>
          <cell r="B5642" t="str">
            <v>EXECUÇÃO E COMPACTAÇÃO DE BASE E OU SUB BASE PARA PAVIMENTAÇÃO DE SOLO (PREDOMINANTEMENTE ARENOSO) COM CIMENTO (TEOR DE 8%) - EXCLUSIVE SOLO, ESCAVAÇÃO, CARGA E TRANSPORTE. AF_11/2019</v>
          </cell>
          <cell r="C5642" t="str">
            <v>M3</v>
          </cell>
          <cell r="D5642">
            <v>112.45</v>
          </cell>
        </row>
        <row r="5643">
          <cell r="A5643">
            <v>96396</v>
          </cell>
          <cell r="B5643" t="str">
            <v>EXECUÇÃO E COMPACTAÇÃO DE BASE E OU SUB BASE PARA PAVIMENTAÇÃO DE BRITA GRADUADA SIMPLES - EXCLUSIVE CARGA E TRANSPORTE. AF_11/2019</v>
          </cell>
          <cell r="C5643" t="str">
            <v>M3</v>
          </cell>
          <cell r="D5643">
            <v>122.64</v>
          </cell>
        </row>
        <row r="5644">
          <cell r="A5644">
            <v>96397</v>
          </cell>
          <cell r="B5644" t="str">
            <v>EXECUÇÃO E COMPACTAÇÃO DE BASE E OU SUB BASE PARA PAVIMENTAÇÃO DE BRITA GRADUADA SIMPLES TRATADA COM CIMENTO - EXCLUSIVE CARGA E TRANSPORTE. AF_11/2019</v>
          </cell>
          <cell r="C5644" t="str">
            <v>M3</v>
          </cell>
          <cell r="D5644">
            <v>170.2</v>
          </cell>
        </row>
        <row r="5645">
          <cell r="A5645">
            <v>96398</v>
          </cell>
          <cell r="B5645" t="str">
            <v>EXECUÇÃO E COMPACTAÇÃO DE BASE E OU SUB BASE PARA PAVIMENTAÇÃO DE CONCRETO COMPACTADO COM ROLO - EXCLUSIVE CARGA E TRANSPORTE. AF_11/2019</v>
          </cell>
          <cell r="C5645" t="str">
            <v>M3</v>
          </cell>
          <cell r="D5645">
            <v>233.24</v>
          </cell>
        </row>
        <row r="5646">
          <cell r="A5646">
            <v>96399</v>
          </cell>
          <cell r="B5646" t="str">
            <v>EXECUÇÃO E COMPACTAÇÃO DE BASE E OU SUB BASE PARA PAVIMENTAÇÃO DE PEDRA RACHÃO  - EXCLUSIVE CARGA E TRANSPORTE. AF_11/2019</v>
          </cell>
          <cell r="C5646" t="str">
            <v>M3</v>
          </cell>
          <cell r="D5646">
            <v>84.69</v>
          </cell>
        </row>
        <row r="5647">
          <cell r="A5647">
            <v>96400</v>
          </cell>
          <cell r="B5647" t="str">
            <v>EXECUÇÃO E COMPACTAÇÃO DE BASE E OU SUB BASE PARA PAVIMENTAÇÃO DE MACADAME SECO - EXCLUSIVE CARGA E TRANSPORTE. AF_11/2019</v>
          </cell>
          <cell r="C5647" t="str">
            <v>M3</v>
          </cell>
          <cell r="D5647">
            <v>109.92</v>
          </cell>
        </row>
        <row r="5648">
          <cell r="A5648">
            <v>96402</v>
          </cell>
          <cell r="B5648" t="str">
            <v>EXECUÇÃO DE PINTURA DE LIGAÇÃO COM EMULSÃO ASFÁLTICA RR-2C. AF_11/2019</v>
          </cell>
          <cell r="C5648" t="str">
            <v>M2</v>
          </cell>
          <cell r="D5648">
            <v>2.5099999999999998</v>
          </cell>
        </row>
        <row r="5649">
          <cell r="A5649">
            <v>100564</v>
          </cell>
          <cell r="B5649" t="str">
            <v>EXECUÇÃO E COMPACTAÇÃO DE BASE E OU SUB-BASE PARA PAVIMENTAÇÃO DE SOLO (PREDOMINANTEMENTE ARENOSO) BRITA - 40/60 - EXCLUSIVE SOLO, ESCAVAÇÃO, CARGA E TRANSPORTE. AF_11/2019</v>
          </cell>
          <cell r="C5649" t="str">
            <v>M3</v>
          </cell>
          <cell r="D5649">
            <v>77.02</v>
          </cell>
        </row>
        <row r="5650">
          <cell r="A5650">
            <v>100565</v>
          </cell>
          <cell r="B5650" t="str">
            <v>EXECUÇÃO E COMPACTAÇÃO DE BASE E OU SUB-BASE PARA PAVIMENTAÇÃO DE SOLO (PREDOMINANTEMENTE ARENOSO) BRITA - 50/50 - EXCLUSIVE SOLO, ESCAVAÇÃO, CARGA E TRANSPORTE. AF_11/2019</v>
          </cell>
          <cell r="C5650" t="str">
            <v>M3</v>
          </cell>
          <cell r="D5650">
            <v>67.48</v>
          </cell>
        </row>
        <row r="5651">
          <cell r="A5651">
            <v>100566</v>
          </cell>
          <cell r="B5651" t="str">
            <v>EXECUÇÃO E COMPACTAÇÃO DE BASE E OU SUB-BASE PARA PAVIMENTAÇÃO DE SOLO (PREDOMINANTEMENTE ARENOSO) BRITA - 40/60 COM CIMENTO (TEOR DE 4%) - EXCLUSIVE SOLO, ESCAVAÇÃO, CARGA E TRANSPORTE. AF_11/2019</v>
          </cell>
          <cell r="C5651" t="str">
            <v>M3</v>
          </cell>
          <cell r="D5651">
            <v>125.88</v>
          </cell>
        </row>
        <row r="5652">
          <cell r="A5652">
            <v>100567</v>
          </cell>
          <cell r="B5652" t="str">
            <v>EXECUÇÃO E COMPACTAÇÃO DE BASE E OU SUB-BASE PARA PAVIMENTAÇÃO DE SOLO (PREDOMINANTEMENTE ARENOSO) BRITA - 40/60 COM CIMENTO (TEOR DE 6%) - EXCLUSIVE SOLO, ESCAVAÇÃO, CARGA E TRANSPORTE. AF_11/2019</v>
          </cell>
          <cell r="C5652" t="str">
            <v>M3</v>
          </cell>
          <cell r="D5652">
            <v>148.77000000000001</v>
          </cell>
        </row>
        <row r="5653">
          <cell r="A5653">
            <v>100568</v>
          </cell>
          <cell r="B5653" t="str">
            <v>EXECUÇÃO E COMPACTAÇÃO DE BASE E OU SUB-BASE PARA PAVIMENTAÇÃO DE SOLO (PREDOMINANTEMENTE ARENOSO) BRITA - 40/60 COM CIMENTO (TEOR DE 8%) - EXCLUSIVE SOLO, ESCAVAÇÃO, CARGA E TRANSPORTE. AF_11/2019</v>
          </cell>
          <cell r="C5653" t="str">
            <v>M3</v>
          </cell>
          <cell r="D5653">
            <v>171.27</v>
          </cell>
        </row>
        <row r="5654">
          <cell r="A5654">
            <v>100569</v>
          </cell>
          <cell r="B5654" t="str">
            <v>EXECUÇÃO E COMPACTAÇÃO DE BASE E OU SUB-BASE PARA PAVIMENTAÇÃO DE SOLO (PREDOMINANTEMENTE ARENOSO) BRITA - 50/50 COM CIMENTO (TEOR DE 4%)  - EXCLUSIVE SOLO, ESCAVAÇÃO, CARGA E TRANSPORTE. AF_11/2019</v>
          </cell>
          <cell r="C5654" t="str">
            <v>M3</v>
          </cell>
          <cell r="D5654">
            <v>116.69</v>
          </cell>
        </row>
        <row r="5655">
          <cell r="A5655">
            <v>100570</v>
          </cell>
          <cell r="B5655" t="str">
            <v>EXECUÇÃO E COMPACTAÇÃO DE BASE E OU SUB-BASE PARA PAVIMENTAÇÃO DE SOLO (PREDOMINANTEMENTE ARENOSO) BRITA - 50/50 COM CIMENTO (TEOR DE 6%) - EXCLUSIVE SOLO, ESCAVAÇÃO, CARGA E TRANSPORTE. AF_11/2019</v>
          </cell>
          <cell r="C5655" t="str">
            <v>M3</v>
          </cell>
          <cell r="D5655">
            <v>141.77000000000001</v>
          </cell>
        </row>
        <row r="5656">
          <cell r="A5656">
            <v>100571</v>
          </cell>
          <cell r="B5656" t="str">
            <v>EXECUÇÃO E COMPACTAÇÃO DE BASE E OU SUB-BASE PARA PAVIMENTAÇÃO DE SOLO (PREDOMINANTEMENTE ARENOSO) BRITA - 50/50 COM CIMENTO (TEOR DE 8%) - EXCLUSIVE SOLO, ESCAVAÇÃO, CARGA E TRANSPORTE. AF_11/2019</v>
          </cell>
          <cell r="C5656" t="str">
            <v>M3</v>
          </cell>
          <cell r="D5656">
            <v>162.5</v>
          </cell>
        </row>
        <row r="5657">
          <cell r="A5657">
            <v>100572</v>
          </cell>
          <cell r="B5657" t="str">
            <v>EXECUÇÃO E COMPACTAÇÃO DE BASE E OU SUB-BASE PARA PAVIMENTAÇÃO DE SOLO (PREDOMINANTEMENTE ARGILOSO) BRITA - 40/60 - EXCLUSIVE SOLO, ESCAVAÇÃO, CARGA E TRANSPORTE. AF_11/2019</v>
          </cell>
          <cell r="C5657" t="str">
            <v>M3</v>
          </cell>
          <cell r="D5657">
            <v>81.760000000000005</v>
          </cell>
        </row>
        <row r="5658">
          <cell r="A5658">
            <v>100573</v>
          </cell>
          <cell r="B5658" t="str">
            <v>EXECUÇÃO E COMPACTAÇÃO DE BASE E OU SUB-BASE PARA PAVIMENTAÇÃO DE SOLO (PREDOMINANTEMENTE ARGILOSO) BRITA - 50/50 - EXCLUSIVE SOLO, ESCAVAÇÃO, CARGA E TRANSPORTE. AF_11/2019</v>
          </cell>
          <cell r="C5658" t="str">
            <v>M3</v>
          </cell>
          <cell r="D5658">
            <v>72.22</v>
          </cell>
        </row>
        <row r="5659">
          <cell r="A5659">
            <v>100574</v>
          </cell>
          <cell r="B5659" t="str">
            <v>ESPALHAMENTO DE MATERIAL COM TRATOR DE ESTEIRAS. AF_11/2019</v>
          </cell>
          <cell r="C5659" t="str">
            <v>M3</v>
          </cell>
          <cell r="D5659">
            <v>1.23</v>
          </cell>
        </row>
        <row r="5660">
          <cell r="A5660">
            <v>100575</v>
          </cell>
          <cell r="B5660" t="str">
            <v>REGULARIZAÇÃO DE SUPERFÍCIES COM MOTONIVELADORA. AF_11/2019</v>
          </cell>
          <cell r="C5660" t="str">
            <v>M2</v>
          </cell>
          <cell r="D5660">
            <v>0.11</v>
          </cell>
        </row>
        <row r="5661">
          <cell r="A5661">
            <v>101767</v>
          </cell>
          <cell r="B5661" t="str">
            <v>EXECUÇÃO E COMPACTAÇÃO DE BASE E OU SUB BASE PARA PAVIMENTAÇÃO DE SOLOS ESTABILIZADOS GRANULOMETRICAMENTE COM MISTURA DE SOLOS EM PISTA - EXCLUSIVE SOLO, ESCAVAÇÃO, CARGA E TRANSPORTE. AF_11/2019</v>
          </cell>
          <cell r="C5661" t="str">
            <v>M3</v>
          </cell>
          <cell r="D5661">
            <v>24.29</v>
          </cell>
        </row>
        <row r="5662">
          <cell r="A5662">
            <v>101768</v>
          </cell>
          <cell r="B5662" t="str">
            <v>EXECUÇÃO E COMPACTAÇÃO DE BASE E OU SUB BASE PARA PAVIMENTAÇÃO DE SOLO ESTABILIZADO GRANULOMETRICAMENTE SEM MISTURA DE SOLOS - EXCLUSIVE SOLO, ESCAVAÇÃO, CARGA E TRANSPORTE. AF_11/2019</v>
          </cell>
          <cell r="C5662" t="str">
            <v>M3</v>
          </cell>
          <cell r="D5662">
            <v>36.78</v>
          </cell>
        </row>
        <row r="5663">
          <cell r="A5663">
            <v>92391</v>
          </cell>
          <cell r="B5663" t="str">
            <v>EXECUÇÃO DE PAVIMENTO EM PISO INTERTRAVADO, COM BLOCO PISOGRAMA DE 35 X 25 CM, ESPESSURA 6 CM. AF_12/2015</v>
          </cell>
          <cell r="C5663" t="str">
            <v>M2</v>
          </cell>
          <cell r="D5663">
            <v>56.94</v>
          </cell>
        </row>
        <row r="5664">
          <cell r="A5664">
            <v>92392</v>
          </cell>
          <cell r="B5664" t="str">
            <v>EXECUÇÃO DE PAVIMENTO EM PISO INTERTRAVADO, COM BLOCO PISOGRAMA DE 35 X 25 CM, ESPESSURA 8 CM. AF_12/2015</v>
          </cell>
          <cell r="C5664" t="str">
            <v>M2</v>
          </cell>
          <cell r="D5664">
            <v>118.06</v>
          </cell>
        </row>
        <row r="5665">
          <cell r="A5665">
            <v>92393</v>
          </cell>
          <cell r="B5665" t="str">
            <v>EXECUÇÃO DE PAVIMENTO EM PISO INTERTRAVADO, COM BLOCO SEXTAVADO DE 25 X 25 CM, ESPESSURA 6 CM. AF_12/2015</v>
          </cell>
          <cell r="C5665" t="str">
            <v>M2</v>
          </cell>
          <cell r="D5665">
            <v>56.89</v>
          </cell>
        </row>
        <row r="5666">
          <cell r="A5666">
            <v>92394</v>
          </cell>
          <cell r="B5666" t="str">
            <v>EXECUÇÃO DE PAVIMENTO EM PISO INTERTRAVADO, COM BLOCO SEXTAVADO DE 25 X 25 CM, ESPESSURA 8 CM. AF_12/2015</v>
          </cell>
          <cell r="C5666" t="str">
            <v>M2</v>
          </cell>
          <cell r="D5666">
            <v>71.739999999999995</v>
          </cell>
        </row>
        <row r="5667">
          <cell r="A5667">
            <v>92395</v>
          </cell>
          <cell r="B5667" t="str">
            <v>EXECUÇÃO DE PAVIMENTO EM PISO INTERTRAVADO, COM BLOCO SEXTAVADO DE 25 X 25 CM, ESPESSURA 10 CM. AF_12/2015</v>
          </cell>
          <cell r="C5667" t="str">
            <v>M2</v>
          </cell>
          <cell r="D5667">
            <v>87.82</v>
          </cell>
        </row>
        <row r="5668">
          <cell r="A5668">
            <v>92396</v>
          </cell>
          <cell r="B5668" t="str">
            <v>EXECUÇÃO DE PASSEIO EM PISO INTERTRAVADO, COM BLOCO RETANGULAR COR NATURAL DE 20 X 10 CM, ESPESSURA 6 CM. AF_12/2015</v>
          </cell>
          <cell r="C5668" t="str">
            <v>M2</v>
          </cell>
          <cell r="D5668">
            <v>71.23</v>
          </cell>
        </row>
        <row r="5669">
          <cell r="A5669">
            <v>92397</v>
          </cell>
          <cell r="B5669" t="str">
            <v>EXECUÇÃO DE PÁTIO/ESTACIONAMENTO EM PISO INTERTRAVADO, COM BLOCO RETANGULAR COR NATURAL DE 20 X 10 CM, ESPESSURA 6 CM. AF_12/2015</v>
          </cell>
          <cell r="C5669" t="str">
            <v>M2</v>
          </cell>
          <cell r="D5669">
            <v>57.25</v>
          </cell>
        </row>
        <row r="5670">
          <cell r="A5670">
            <v>92398</v>
          </cell>
          <cell r="B5670" t="str">
            <v>EXECUÇÃO DE PÁTIO/ESTACIONAMENTO EM PISO INTERTRAVADO, COM BLOCO RETANGULAR COR NATURAL DE 20 X 10 CM, ESPESSURA 8 CM. AF_12/2015</v>
          </cell>
          <cell r="C5670" t="str">
            <v>M2</v>
          </cell>
          <cell r="D5670">
            <v>73.7</v>
          </cell>
        </row>
        <row r="5671">
          <cell r="A5671">
            <v>92399</v>
          </cell>
          <cell r="B5671" t="str">
            <v>EXECUÇÃO DE VIA EM PISO INTERTRAVADO, COM BLOCO RETANGULAR COR NATURAL DE 20 X 10 CM, ESPESSURA 8 CM. AF_12/2015</v>
          </cell>
          <cell r="C5671" t="str">
            <v>M2</v>
          </cell>
          <cell r="D5671">
            <v>75.290000000000006</v>
          </cell>
        </row>
        <row r="5672">
          <cell r="A5672">
            <v>92400</v>
          </cell>
          <cell r="B5672" t="str">
            <v>EXECUÇÃO DE PÁTIO/ESTACIONAMENTO EM PISO INTERTRAVADO, COM BLOCO RETANGULAR DE 20 X 10 CM, ESPESSURA 10 CM. AF_12/2015</v>
          </cell>
          <cell r="C5672" t="str">
            <v>M2</v>
          </cell>
          <cell r="D5672">
            <v>88.48</v>
          </cell>
        </row>
        <row r="5673">
          <cell r="A5673">
            <v>92401</v>
          </cell>
          <cell r="B5673" t="str">
            <v>EXECUÇÃO DE VIA EM PISO INTERTRAVADO, COM BLOCO RETANGULAR DE 20 X 10 CM, ESPESSURA 10 CM. AF_12/2015</v>
          </cell>
          <cell r="C5673" t="str">
            <v>M2</v>
          </cell>
          <cell r="D5673">
            <v>90.16</v>
          </cell>
        </row>
        <row r="5674">
          <cell r="A5674">
            <v>92402</v>
          </cell>
          <cell r="B5674" t="str">
            <v>EXECUÇÃO DE PASSEIO EM PISO INTERTRAVADO, COM BLOCO 16 FACES DE 22 X 11 CM, ESPESSURA 6 CM. AF_12/2015</v>
          </cell>
          <cell r="C5674" t="str">
            <v>M2</v>
          </cell>
          <cell r="D5674">
            <v>73.16</v>
          </cell>
        </row>
        <row r="5675">
          <cell r="A5675">
            <v>92403</v>
          </cell>
          <cell r="B5675" t="str">
            <v>EXECUÇÃO DE PÁTIO/ESTACIONAMENTO EM PISO INTERTRAVADO, COM BLOCO 16 FACES DE 22 X 11 CM, ESPESSURA 6 CM. AF_12/2015</v>
          </cell>
          <cell r="C5675" t="str">
            <v>M2</v>
          </cell>
          <cell r="D5675">
            <v>59.05</v>
          </cell>
        </row>
        <row r="5676">
          <cell r="A5676">
            <v>92404</v>
          </cell>
          <cell r="B5676" t="str">
            <v>EXECUÇÃO DE PÁTIO/ESTACIONAMENTO EM PISO INTERTRAVADO, COM BLOCO 16 FACES DE 22 X 11 CM, ESPESSURA 8 CM. AF_12/2015</v>
          </cell>
          <cell r="C5676" t="str">
            <v>M2</v>
          </cell>
          <cell r="D5676">
            <v>75.52</v>
          </cell>
        </row>
        <row r="5677">
          <cell r="A5677">
            <v>92405</v>
          </cell>
          <cell r="B5677" t="str">
            <v>EXECUÇÃO DE VIA EM PISO INTERTRAVADO, COM BLOCO 16 FACES DE 22 X 11 CM, ESPESSURA 8 CM. AF_12/2015</v>
          </cell>
          <cell r="C5677" t="str">
            <v>M2</v>
          </cell>
          <cell r="D5677">
            <v>77.08</v>
          </cell>
        </row>
        <row r="5678">
          <cell r="A5678">
            <v>92406</v>
          </cell>
          <cell r="B5678" t="str">
            <v>EXECUÇÃO DE PÁTIO/ESTACIONAMENTO EM PISO INTERTRAVADO, COM BLOCO 16 FACES DE 22 X 11 CM, ESPESSURA 10 CM. AF_12/2015</v>
          </cell>
          <cell r="C5678" t="str">
            <v>M2</v>
          </cell>
          <cell r="D5678">
            <v>90.31</v>
          </cell>
        </row>
        <row r="5679">
          <cell r="A5679">
            <v>92407</v>
          </cell>
          <cell r="B5679" t="str">
            <v>EXECUÇÃO DE VIA EM PISO INTERTRAVADO, COM BLOCO 16 FACES DE 22 X 11 CM, ESPESSURA 10 CM. AF_12/2015</v>
          </cell>
          <cell r="C5679" t="str">
            <v>M2</v>
          </cell>
          <cell r="D5679">
            <v>91.96</v>
          </cell>
        </row>
        <row r="5680">
          <cell r="A5680">
            <v>93679</v>
          </cell>
          <cell r="B5680" t="str">
            <v>EXECUÇÃO DE PASSEIO EM PISO INTERTRAVADO, COM BLOCO RETANGULAR COLORIDO DE 20 X 10 CM, ESPESSURA 6 CM. AF_12/2015</v>
          </cell>
          <cell r="C5680" t="str">
            <v>M2</v>
          </cell>
          <cell r="D5680">
            <v>78.790000000000006</v>
          </cell>
        </row>
        <row r="5681">
          <cell r="A5681">
            <v>93680</v>
          </cell>
          <cell r="B5681" t="str">
            <v>EXECUÇÃO DE PÁTIO/ESTACIONAMENTO EM PISO INTERTRAVADO, COM BLOCO RETANGULAR COLORIDO DE 20 X 10 CM, ESPESSURA 6 CM. AF_12/2015</v>
          </cell>
          <cell r="C5681" t="str">
            <v>M2</v>
          </cell>
          <cell r="D5681">
            <v>64.48</v>
          </cell>
        </row>
        <row r="5682">
          <cell r="A5682">
            <v>93681</v>
          </cell>
          <cell r="B5682" t="str">
            <v>EXECUÇÃO DE PÁTIO/ESTACIONAMENTO EM PISO INTERTRAVADO, COM BLOCO RETANGULAR COLORIDO DE 20 X 10 CM, ESPESSURA 8 CM. AF_12/2015</v>
          </cell>
          <cell r="C5682" t="str">
            <v>M2</v>
          </cell>
          <cell r="D5682">
            <v>79.489999999999995</v>
          </cell>
        </row>
        <row r="5683">
          <cell r="A5683">
            <v>93682</v>
          </cell>
          <cell r="B5683" t="str">
            <v>EXECUÇÃO DE VIA EM PISO INTERTRAVADO, COM BLOCO RETANGULAR COLORIDO DE 20 X 10 CM, ESPESSURA 8 CM. AF_12/2015</v>
          </cell>
          <cell r="C5683" t="str">
            <v>M2</v>
          </cell>
          <cell r="D5683">
            <v>81.13</v>
          </cell>
        </row>
        <row r="5684">
          <cell r="A5684">
            <v>97104</v>
          </cell>
          <cell r="B5684" t="str">
            <v>EXECUÇÃO DE PAVIMENTO DE CONCRETO SIMPLES (PCS), FCK = 40 MPA, CAMADA COM ESPESSURA DE 15,0 CM. AF_11/2017</v>
          </cell>
          <cell r="C5684" t="str">
            <v>M2</v>
          </cell>
          <cell r="D5684">
            <v>99.26</v>
          </cell>
        </row>
        <row r="5685">
          <cell r="A5685">
            <v>97105</v>
          </cell>
          <cell r="B5685" t="str">
            <v>EXECUÇÃO DE PAVIMENTO DE CONCRETO SIMPLES (PCS), FCK = 40 MPA, CAMADA COM ESPESSURA DE 17,5 CM. AF_11/2017</v>
          </cell>
          <cell r="C5685" t="str">
            <v>M2</v>
          </cell>
          <cell r="D5685">
            <v>116.59</v>
          </cell>
        </row>
        <row r="5686">
          <cell r="A5686">
            <v>97106</v>
          </cell>
          <cell r="B5686" t="str">
            <v>EXECUÇÃO DE PAVIMENTO DE CONCRETO SIMPLES (PCS), FCK = 40 MPA, CAMADA COM ESPESSURA DE 20,0 CM. AF_11/2017</v>
          </cell>
          <cell r="C5686" t="str">
            <v>M2</v>
          </cell>
          <cell r="D5686">
            <v>127.05</v>
          </cell>
        </row>
        <row r="5687">
          <cell r="A5687">
            <v>97107</v>
          </cell>
          <cell r="B5687" t="str">
            <v>EXECUÇÃO DE PAVIMENTO DE CONCRETO SIMPLES (PCS), FCK = 40 MPA, CAMADA COM ESPESSURA DE 22,5 CM. AF_11/2017</v>
          </cell>
          <cell r="C5687" t="str">
            <v>M2</v>
          </cell>
          <cell r="D5687">
            <v>137.44</v>
          </cell>
        </row>
        <row r="5688">
          <cell r="A5688">
            <v>97108</v>
          </cell>
          <cell r="B5688" t="str">
            <v>EXECUÇÃO DE PAVIMENTO DE CONCRETO SIMPLES (PCS), FCK = 40 MPA, CAMADA COM ESPESSURA DE 25,0 CM. AF_11/2017</v>
          </cell>
          <cell r="C5688" t="str">
            <v>M2</v>
          </cell>
          <cell r="D5688">
            <v>161.59</v>
          </cell>
        </row>
        <row r="5689">
          <cell r="A5689">
            <v>97109</v>
          </cell>
          <cell r="B5689" t="str">
            <v>EXECUÇÃO DE PAVIMENTO DE CONCRETO SIMPLES (PCS), FCK = 40 MPA, CAMADA COM ESPESSURA DE 27,5 CM. AF_11/2017</v>
          </cell>
          <cell r="C5689" t="str">
            <v>M2</v>
          </cell>
          <cell r="D5689">
            <v>171.94</v>
          </cell>
        </row>
        <row r="5690">
          <cell r="A5690">
            <v>97110</v>
          </cell>
          <cell r="B5690" t="str">
            <v>EXECUÇÃO DE PAVIMENTO DE CONCRETO ARMADO (PCA), FCK = 40 MPA, CAMADA COM ESPESSURA DE 12,5 CM. AF_11/2017</v>
          </cell>
          <cell r="C5690" t="str">
            <v>M2</v>
          </cell>
          <cell r="D5690">
            <v>157.61000000000001</v>
          </cell>
        </row>
        <row r="5691">
          <cell r="A5691">
            <v>97111</v>
          </cell>
          <cell r="B5691" t="str">
            <v>EXECUÇÃO DE PAVIMENTO DE CONCRETO ARMADO (PCA), FCK = 40 MPA, CAMADA COM ESPESSURA DE 15,0 CM. AF_11/2017</v>
          </cell>
          <cell r="C5691" t="str">
            <v>M2</v>
          </cell>
          <cell r="D5691">
            <v>180.18</v>
          </cell>
        </row>
        <row r="5692">
          <cell r="A5692">
            <v>97112</v>
          </cell>
          <cell r="B5692" t="str">
            <v>EXECUÇÃO DE PAVIMENTO DE CONCRETO ARMADO (PCA), FCK = 40 MPA, CAMADA COM ESPESSURA DE 17,5 CM. AF_11/2017</v>
          </cell>
          <cell r="C5692" t="str">
            <v>M2</v>
          </cell>
          <cell r="D5692">
            <v>188.79</v>
          </cell>
        </row>
        <row r="5693">
          <cell r="A5693">
            <v>97113</v>
          </cell>
          <cell r="B5693" t="str">
            <v>APLICAÇÃO DE LONA PLÁSTICA PARA EXECUÇÃO DE PAVIMENTOS DE CONCRETO. AF_11/2017</v>
          </cell>
          <cell r="C5693" t="str">
            <v>M2</v>
          </cell>
          <cell r="D5693">
            <v>1.65</v>
          </cell>
        </row>
        <row r="5694">
          <cell r="A5694">
            <v>97114</v>
          </cell>
          <cell r="B5694" t="str">
            <v>EXECUÇÃO DE JUNTAS DE CONTRAÇÃO PARA PAVIMENTOS DE CONCRETO. AF_11/2017</v>
          </cell>
          <cell r="C5694" t="str">
            <v>M</v>
          </cell>
          <cell r="D5694">
            <v>0.48</v>
          </cell>
        </row>
        <row r="5695">
          <cell r="A5695">
            <v>97115</v>
          </cell>
          <cell r="B5695" t="str">
            <v>APLICAÇÃO DE GRAXA EM BARRAS DE TRANSFERÊNCIA PARA EXECUÇÃO DE PAVIMENTO DE CONCRETO. AF_11/2017</v>
          </cell>
          <cell r="C5695" t="str">
            <v>KG</v>
          </cell>
          <cell r="D5695">
            <v>44.44</v>
          </cell>
        </row>
        <row r="5696">
          <cell r="A5696">
            <v>97116</v>
          </cell>
          <cell r="B5696" t="str">
            <v>BARRAS DE TRANSFERÊNCIA, AÇO CA-25 DE 16,0 MM, PARA EXECUÇÃO DE PAVIMENTO DE CONCRETO  FORNECIMENTO E INSTALAÇÃO. AF_11/2017</v>
          </cell>
          <cell r="C5696" t="str">
            <v>KG</v>
          </cell>
          <cell r="D5696">
            <v>20.09</v>
          </cell>
        </row>
        <row r="5697">
          <cell r="A5697">
            <v>97117</v>
          </cell>
          <cell r="B5697" t="str">
            <v>BARRAS DE TRANSFERÊNCIA, AÇO CA-25 DE 20,0 MM, PARA EXECUÇÃO DE PAVIMENTO DE CONCRETO  FORNECIMENTO E INSTALAÇÃO. AF_11/2017</v>
          </cell>
          <cell r="C5697" t="str">
            <v>KG</v>
          </cell>
          <cell r="D5697">
            <v>19.66</v>
          </cell>
        </row>
        <row r="5698">
          <cell r="A5698">
            <v>97118</v>
          </cell>
          <cell r="B5698" t="str">
            <v>BARRAS DE TRANSFERÊNCIA, AÇO CA-25 DE 25,0 MM, PARA EXECUÇÃO DE PAVIMENTO DE CONCRETO  FORNECIMENTO E INSTALAÇÃO. AF_11/2017</v>
          </cell>
          <cell r="C5698" t="str">
            <v>KG</v>
          </cell>
          <cell r="D5698">
            <v>17.399999999999999</v>
          </cell>
        </row>
        <row r="5699">
          <cell r="A5699">
            <v>97119</v>
          </cell>
          <cell r="B5699" t="str">
            <v>BARRAS DE TRANSFERÊNCIA, AÇO CA-25 DE 32,0 MM, PARA EXECUÇÃO DE PAVIMENTO DE CONCRETO  FORNECIMENTO E INSTALAÇÃO. AF_11/2017</v>
          </cell>
          <cell r="C5699" t="str">
            <v>KG</v>
          </cell>
          <cell r="D5699">
            <v>16.73</v>
          </cell>
        </row>
        <row r="5700">
          <cell r="A5700">
            <v>97120</v>
          </cell>
          <cell r="B5700" t="str">
            <v>BARRAS DE LIGAÇÃO, AÇO CA-50 DE 10 MM, PARA EXECUÇÃO DE PAVIMENTO DE CONCRETO  FORNECIMENTO E INSTALAÇÃO. AF_11/2017</v>
          </cell>
          <cell r="C5700" t="str">
            <v>KG</v>
          </cell>
          <cell r="D5700">
            <v>12.42</v>
          </cell>
        </row>
        <row r="5701">
          <cell r="A5701">
            <v>97802</v>
          </cell>
          <cell r="B5701" t="str">
            <v>PAVIMENTO COM TRATAMENTO SUPERFICIAL SIMPLES, COM EMULSÃO ASFÁLTICA RR-2C. AF_01/2020</v>
          </cell>
          <cell r="C5701" t="str">
            <v>M2</v>
          </cell>
          <cell r="D5701">
            <v>6.36</v>
          </cell>
        </row>
        <row r="5702">
          <cell r="A5702">
            <v>97803</v>
          </cell>
          <cell r="B5702" t="str">
            <v>PAVIMENTO COM TRATAMENTO SUPERFICIAL SIMPLES, COM EMULSÃO ASFÁLTICA RR-2C, COM BANHO DILUÍDO. AF_01/2020</v>
          </cell>
          <cell r="C5702" t="str">
            <v>M2</v>
          </cell>
          <cell r="D5702">
            <v>9.68</v>
          </cell>
        </row>
        <row r="5703">
          <cell r="A5703">
            <v>97805</v>
          </cell>
          <cell r="B5703" t="str">
            <v>PAVIMENTO COM TRATAMENTO SUPERFICIAL DUPLO, COM EMULSÃO ASFÁLTICA RR-2C. AF_01/2020</v>
          </cell>
          <cell r="C5703" t="str">
            <v>M2</v>
          </cell>
          <cell r="D5703">
            <v>15.91</v>
          </cell>
        </row>
        <row r="5704">
          <cell r="A5704">
            <v>97806</v>
          </cell>
          <cell r="B5704" t="str">
            <v>PAVIMENTO COM TRATAMENTO SUPERFICIAL DUPLO, COM EMULSÃO ASFÁLTICA RR-2C, COM BANHO DILUÍDO. AF_01/2020</v>
          </cell>
          <cell r="C5704" t="str">
            <v>M2</v>
          </cell>
          <cell r="D5704">
            <v>19.2</v>
          </cell>
        </row>
        <row r="5705">
          <cell r="A5705">
            <v>97807</v>
          </cell>
          <cell r="B5705" t="str">
            <v>PAVIMENTO COM TRATAMENTO SUPERFICIAL DUPLO, COM EMULSÃO ASFÁLTICA RR-2C, COM CAPA SELANTE. AF_01/2020</v>
          </cell>
          <cell r="C5705" t="str">
            <v>M2</v>
          </cell>
          <cell r="D5705">
            <v>21.81</v>
          </cell>
        </row>
        <row r="5706">
          <cell r="A5706">
            <v>97809</v>
          </cell>
          <cell r="B5706" t="str">
            <v>PAVIMENTO COM TRATAMENTO SUPERFICIAL TRIPLO, COM EMULSÃO ASFÁLTICA RR-2C. AF_01/2020</v>
          </cell>
          <cell r="C5706" t="str">
            <v>M2</v>
          </cell>
          <cell r="D5706">
            <v>17.82</v>
          </cell>
        </row>
        <row r="5707">
          <cell r="A5707">
            <v>97810</v>
          </cell>
          <cell r="B5707" t="str">
            <v>PAVIMENTO COM TRATAMENTO SUPERFICIAL TRIPLO, COM EMULSÃO ASFÁLTICA RR-2C, COM BANHO DILUÍDO. AF_01/2020</v>
          </cell>
          <cell r="C5707" t="str">
            <v>M2</v>
          </cell>
          <cell r="D5707">
            <v>19.37</v>
          </cell>
        </row>
        <row r="5708">
          <cell r="A5708">
            <v>97811</v>
          </cell>
          <cell r="B5708" t="str">
            <v>PAVIMENTO COM TRATAMENTO SUPERFICIAL TRIPLO, COM EMULSÃO ASFÁLTICA RR-2C, COM CAPA SELANTE. AF_01/2020</v>
          </cell>
          <cell r="C5708" t="str">
            <v>M2</v>
          </cell>
          <cell r="D5708">
            <v>22.05</v>
          </cell>
        </row>
        <row r="5709">
          <cell r="A5709">
            <v>101167</v>
          </cell>
          <cell r="B5709" t="str">
            <v>EXECUÇÃO DE PAVIMENTO EM PARALELEPÍPEDOS, REJUNTAMENTO COM PÓ DE PEDRA. AF_05/2020</v>
          </cell>
          <cell r="C5709" t="str">
            <v>M2</v>
          </cell>
          <cell r="D5709">
            <v>116.49</v>
          </cell>
        </row>
        <row r="5710">
          <cell r="A5710">
            <v>101168</v>
          </cell>
          <cell r="B5710" t="str">
            <v>EXECUÇÃO DE PAVIMENTO EM PARALELEPÍPEDOS, REJUNTAMENTO COM PEDRISCO E EMULSÃO ASFÁLTICA. AF_05/2020_P</v>
          </cell>
          <cell r="C5710" t="str">
            <v>M2</v>
          </cell>
          <cell r="D5710">
            <v>159.07</v>
          </cell>
        </row>
        <row r="5711">
          <cell r="A5711">
            <v>101169</v>
          </cell>
          <cell r="B5711" t="str">
            <v>EXECUÇÃO DE PAVIMENTO EM PARALELEPÍPEDOS, REJUNTAMENTO COM ARGAMASSA TRAÇO 1:3 (CIMENTO E AREIA). AF_05/2020</v>
          </cell>
          <cell r="C5711" t="str">
            <v>M2</v>
          </cell>
          <cell r="D5711">
            <v>128.16</v>
          </cell>
        </row>
        <row r="5712">
          <cell r="A5712">
            <v>101170</v>
          </cell>
          <cell r="B5712" t="str">
            <v>EXECUÇÃO DE PAVIMENTO EM PEDRAS POLIÉDRICAS, REJUNTAMENTO COM PÓ DE PEDRA. AF_05/2020</v>
          </cell>
          <cell r="C5712" t="str">
            <v>M2</v>
          </cell>
          <cell r="D5712">
            <v>34</v>
          </cell>
        </row>
        <row r="5713">
          <cell r="A5713">
            <v>101171</v>
          </cell>
          <cell r="B5713" t="str">
            <v>EXECUÇÃO DE PAVIMENTO EM PEDRAS POLIÉDRICAS, REJUNTAMENTO COM PEDRISCO E EMULSÃO ASFÁLTICA. AF_05/2020_P</v>
          </cell>
          <cell r="C5713" t="str">
            <v>M2</v>
          </cell>
          <cell r="D5713">
            <v>88.59</v>
          </cell>
        </row>
        <row r="5714">
          <cell r="A5714">
            <v>101172</v>
          </cell>
          <cell r="B5714" t="str">
            <v>EXECUÇÃO DE PAVIMENTO EM PEDRAS POLIÉDRICAS, REJUNTAMENTO COM ARGAMASSA TRAÇO 1:3 (CIMENTO E AREIA). AF_05/2020</v>
          </cell>
          <cell r="C5714" t="str">
            <v>M2</v>
          </cell>
          <cell r="D5714">
            <v>53.89</v>
          </cell>
        </row>
        <row r="5715">
          <cell r="A5715">
            <v>95995</v>
          </cell>
          <cell r="B5715" t="str">
            <v>EXECUÇÃO DE PAVIMENTO COM APLICAÇÃO DE CONCRETO ASFÁLTICO, CAMADA DE ROLAMENTO - EXCLUSIVE CARGA E TRANSPORTE. AF_11/2019</v>
          </cell>
          <cell r="C5715" t="str">
            <v>M3</v>
          </cell>
          <cell r="D5715">
            <v>1251.75</v>
          </cell>
        </row>
        <row r="5716">
          <cell r="A5716">
            <v>95996</v>
          </cell>
          <cell r="B5716" t="str">
            <v>EXECUÇÃO DE PAVIMENTO COM APLICAÇÃO DE CONCRETO ASFÁLTICO, CAMADA DE BINDER - EXCLUSIVE CARGA E TRANSPORTE. AF_11/2019</v>
          </cell>
          <cell r="C5716" t="str">
            <v>M3</v>
          </cell>
          <cell r="D5716">
            <v>1184.8699999999999</v>
          </cell>
        </row>
        <row r="5717">
          <cell r="A5717">
            <v>96001</v>
          </cell>
          <cell r="B5717" t="str">
            <v>FRESAGEM DE PAVIMENTO ASFÁLTICO (PROFUNDIDADE ATÉ 5,0 CM) - EXCLUSIVE TRANSPORTE. AF_11/2019</v>
          </cell>
          <cell r="C5717" t="str">
            <v>M2</v>
          </cell>
          <cell r="D5717">
            <v>8.02</v>
          </cell>
        </row>
        <row r="5718">
          <cell r="A5718">
            <v>96393</v>
          </cell>
          <cell r="B5718" t="str">
            <v>USINAGEM DE BRITA GRADUADA SIMPLES. AF_03/2020</v>
          </cell>
          <cell r="C5718" t="str">
            <v>M3</v>
          </cell>
          <cell r="D5718">
            <v>111.78</v>
          </cell>
        </row>
        <row r="5719">
          <cell r="A5719">
            <v>96394</v>
          </cell>
          <cell r="B5719" t="str">
            <v>USINAGEM DE BRITA GRADUADA TRATADA COM CIMENTO. AF_03/2020</v>
          </cell>
          <cell r="C5719" t="str">
            <v>M3</v>
          </cell>
          <cell r="D5719">
            <v>157.9</v>
          </cell>
        </row>
        <row r="5720">
          <cell r="A5720">
            <v>96395</v>
          </cell>
          <cell r="B5720" t="str">
            <v>USINAGEM DE CONCRETO PARA COMPACTAÇÃO COM ROLO. AF_03/2020</v>
          </cell>
          <cell r="C5720" t="str">
            <v>M3</v>
          </cell>
          <cell r="D5720">
            <v>222.38</v>
          </cell>
        </row>
        <row r="5721">
          <cell r="A5721">
            <v>100624</v>
          </cell>
          <cell r="B5721" t="str">
            <v>EXECUÇÃO DE PAVIMENTO COM APLICAÇÃO DE PRÉ-MISTURADO A FRIO, CAMADA DE ROLAMENTO - EXCLUSIVE CARGA E TRANSPORTE. AF_11/2019</v>
          </cell>
          <cell r="C5721" t="str">
            <v>M3</v>
          </cell>
          <cell r="D5721">
            <v>906.22</v>
          </cell>
        </row>
        <row r="5722">
          <cell r="A5722">
            <v>100625</v>
          </cell>
          <cell r="B5722" t="str">
            <v>EXECUÇÃO DE PAVIMENTO COM APLICAÇÃO DE PRÉ-MISTURADO A FRIO, CAMADA DE BINDER - EXCLUSIVE CARGA E TRANSPORTE. AF_11/2019</v>
          </cell>
          <cell r="C5722" t="str">
            <v>M3</v>
          </cell>
          <cell r="D5722">
            <v>871.06</v>
          </cell>
        </row>
        <row r="5723">
          <cell r="A5723">
            <v>101020</v>
          </cell>
          <cell r="B5723" t="str">
            <v>USINAGEM DE CONCRETO ASFÁLTICO COM CAP 50/70, PARA CAMADA DE BINDER, PADRÃO DNIT FAIXA B, EM USINA DE ASFALTO CONTÍNUA DE 80 TON/H. AF_03/2020</v>
          </cell>
          <cell r="C5723" t="str">
            <v>T</v>
          </cell>
          <cell r="D5723">
            <v>410.83</v>
          </cell>
        </row>
        <row r="5724">
          <cell r="A5724">
            <v>101021</v>
          </cell>
          <cell r="B5724" t="str">
            <v>USINAGEM DE CONCRETO ASFÁLTICO COM CAP 50/70, PARA CAMADA DE ROLAMENTO, PADRÃO DNIT FAIXA C, EM USINA DE ASFALTO CONTÍNUA DE 80 TON/H. AF_03/2020</v>
          </cell>
          <cell r="C5724" t="str">
            <v>T</v>
          </cell>
          <cell r="D5724">
            <v>444.17</v>
          </cell>
        </row>
        <row r="5725">
          <cell r="A5725">
            <v>101022</v>
          </cell>
          <cell r="B5725" t="str">
            <v>USINAGEM DE CONCRETO ASFÁLTICO COM CAP 50/70, PARA CAMADA DE BINDER, PADRÃO DNIT FAIXA B, EM USINA DE ASFALTO CONTÍNUA DE 140 TON/H. AF_03/2020_P</v>
          </cell>
          <cell r="C5725" t="str">
            <v>T</v>
          </cell>
          <cell r="D5725">
            <v>356.83</v>
          </cell>
        </row>
        <row r="5726">
          <cell r="A5726">
            <v>101023</v>
          </cell>
          <cell r="B5726" t="str">
            <v>USINAGEM DE CONCRETO ASFÁLTICO COM CAP 50/70, PARA CAMADA DE ROLAMENTO, PADRÃO DNIT FAIXA C, EM USINA DE ASFALTO CONTÍNUA DE 140 TON/H. AF_03/2020_P</v>
          </cell>
          <cell r="C5726" t="str">
            <v>T</v>
          </cell>
          <cell r="D5726">
            <v>390.18</v>
          </cell>
        </row>
        <row r="5727">
          <cell r="A5727">
            <v>101024</v>
          </cell>
          <cell r="B5727" t="str">
            <v>USINAGEM DE CONCRETO ASFÁLTICO COM CAP 50/70, PARA CAMADA DE BINDER, PADRÃO DNIT FAIXA B, EM USINA DE ASFALTO GRAVIMÉTRICA DE 150 TON/H. AF_03/2020_P</v>
          </cell>
          <cell r="C5727" t="str">
            <v>T</v>
          </cell>
          <cell r="D5727">
            <v>362.78</v>
          </cell>
        </row>
        <row r="5728">
          <cell r="A5728">
            <v>101025</v>
          </cell>
          <cell r="B5728" t="str">
            <v>USINAGEM DE CONCRETO ASFÁLTICO COM CAP 50/70 PARA CAMADA DE ROLAMENTO, PADRÃO DNIT FAIXA C, EM USINA DE ASFALTO GRAVIMÉTRICA DE 150 TON/H. AF_03/2020_P</v>
          </cell>
          <cell r="C5728" t="str">
            <v>T</v>
          </cell>
          <cell r="D5728">
            <v>396.12</v>
          </cell>
        </row>
        <row r="5729">
          <cell r="A5729">
            <v>101026</v>
          </cell>
          <cell r="B5729" t="str">
            <v>USINAGEM DE PRÉ MISTURADO A FRIO, PARA CAMADA DE BINDER, PADRÃO DNIT FAIXA B. AF_03/2020_P</v>
          </cell>
          <cell r="C5729" t="str">
            <v>T</v>
          </cell>
          <cell r="D5729">
            <v>334.81</v>
          </cell>
        </row>
        <row r="5730">
          <cell r="A5730">
            <v>101027</v>
          </cell>
          <cell r="B5730" t="str">
            <v>USINAGEM DE PRÉ MISTURADO A FRIO, PARA CAMADA DE ROLAMENTO, PADRÃO DNIT FAIXA C. AF_03/2020_P</v>
          </cell>
          <cell r="C5730" t="str">
            <v>T</v>
          </cell>
          <cell r="D5730">
            <v>341.35</v>
          </cell>
        </row>
        <row r="5731">
          <cell r="A5731">
            <v>88411</v>
          </cell>
          <cell r="B5731" t="str">
            <v>APLICAÇÃO MANUAL DE FUNDO SELADOR ACRÍLICO EM PANOS COM PRESENÇA DE VÃOS DE EDIFÍCIOS DE MÚLTIPLOS PAVIMENTOS. AF_06/2014</v>
          </cell>
          <cell r="C5731" t="str">
            <v>M2</v>
          </cell>
          <cell r="D5731">
            <v>3.04</v>
          </cell>
        </row>
        <row r="5732">
          <cell r="A5732">
            <v>88412</v>
          </cell>
          <cell r="B5732" t="str">
            <v>APLICAÇÃO MANUAL DE FUNDO SELADOR ACRÍLICO EM PANOS CEGOS DE FACHADA (SEM PRESENÇA DE VÃOS) DE EDIFÍCIOS DE MÚLTIPLOS PAVIMENTOS. AF_06/2014</v>
          </cell>
          <cell r="C5732" t="str">
            <v>M2</v>
          </cell>
          <cell r="D5732">
            <v>2.2799999999999998</v>
          </cell>
        </row>
        <row r="5733">
          <cell r="A5733">
            <v>88413</v>
          </cell>
          <cell r="B5733" t="str">
            <v>APLICAÇÃO MANUAL DE FUNDO SELADOR ACRÍLICO EM SUPERFÍCIES EXTERNAS DE SACADA DE EDIFÍCIOS DE MÚLTIPLOS PAVIMENTOS. AF_06/2014</v>
          </cell>
          <cell r="C5733" t="str">
            <v>M2</v>
          </cell>
          <cell r="D5733">
            <v>4.55</v>
          </cell>
        </row>
        <row r="5734">
          <cell r="A5734">
            <v>88414</v>
          </cell>
          <cell r="B5734" t="str">
            <v>APLICAÇÃO MANUAL DE FUNDO SELADOR ACRÍLICO EM SUPERFÍCIES INTERNAS DA SACADA DE EDIFÍCIOS DE MÚLTIPLOS PAVIMENTOS. AF_06/2014</v>
          </cell>
          <cell r="C5734" t="str">
            <v>M2</v>
          </cell>
          <cell r="D5734">
            <v>5.03</v>
          </cell>
        </row>
        <row r="5735">
          <cell r="A5735">
            <v>88415</v>
          </cell>
          <cell r="B5735" t="str">
            <v>APLICAÇÃO MANUAL DE FUNDO SELADOR ACRÍLICO EM PAREDES EXTERNAS DE CASAS. AF_06/2014</v>
          </cell>
          <cell r="C5735" t="str">
            <v>M2</v>
          </cell>
          <cell r="D5735">
            <v>3.28</v>
          </cell>
        </row>
        <row r="5736">
          <cell r="A5736">
            <v>88416</v>
          </cell>
          <cell r="B5736" t="str">
            <v>APLICAÇÃO MANUAL DE PINTURA COM TINTA TEXTURIZADA ACRÍLICA EM PANOS COM PRESENÇA DE VÃOS DE EDIFÍCIOS DE MÚLTIPLOS PAVIMENTOS, UMA COR. AF_06/2014</v>
          </cell>
          <cell r="C5736" t="str">
            <v>M2</v>
          </cell>
          <cell r="D5736">
            <v>15.73</v>
          </cell>
        </row>
        <row r="5737">
          <cell r="A5737">
            <v>88417</v>
          </cell>
          <cell r="B5737" t="str">
            <v>APLICAÇÃO MANUAL DE PINTURA COM TINTA TEXTURIZADA ACRÍLICA EM PANOS CEGOS DE FACHADA (SEM PRESENÇA DE VÃOS) DE EDIFÍCIOS DE MÚLTIPLOS PAVIMENTOS, UMA COR. AF_06/2014</v>
          </cell>
          <cell r="C5737" t="str">
            <v>M2</v>
          </cell>
          <cell r="D5737">
            <v>13.07</v>
          </cell>
        </row>
        <row r="5738">
          <cell r="A5738">
            <v>88420</v>
          </cell>
          <cell r="B5738" t="str">
            <v>APLICAÇÃO MANUAL DE PINTURA COM TINTA TEXTURIZADA ACRÍLICA EM SUPERFÍCIES EXTERNAS DE SACADA DE EDIFÍCIOS DE MÚLTIPLOS PAVIMENTOS, UMA COR. AF_06/2014</v>
          </cell>
          <cell r="C5738" t="str">
            <v>M2</v>
          </cell>
          <cell r="D5738">
            <v>21.11</v>
          </cell>
        </row>
        <row r="5739">
          <cell r="A5739">
            <v>88421</v>
          </cell>
          <cell r="B5739" t="str">
            <v>APLICAÇÃO MANUAL DE PINTURA COM TINTA TEXTURIZADA ACRÍLICA EM SUPERFÍCIES INTERNAS DA SACADA DE EDIFÍCIOS DE MÚLTIPLOS PAVIMENTOS, UMA COR. AF_06/2014</v>
          </cell>
          <cell r="C5739" t="str">
            <v>M2</v>
          </cell>
          <cell r="D5739">
            <v>22.82</v>
          </cell>
        </row>
        <row r="5740">
          <cell r="A5740">
            <v>88423</v>
          </cell>
          <cell r="B5740" t="str">
            <v>APLICAÇÃO MANUAL DE PINTURA COM TINTA TEXTURIZADA ACRÍLICA EM PAREDES EXTERNAS DE CASAS, UMA COR. AF_06/2014</v>
          </cell>
          <cell r="C5740" t="str">
            <v>M2</v>
          </cell>
          <cell r="D5740">
            <v>16.559999999999999</v>
          </cell>
        </row>
        <row r="5741">
          <cell r="A5741">
            <v>88424</v>
          </cell>
          <cell r="B5741" t="str">
            <v>APLICAÇÃO MANUAL DE PINTURA COM TINTA TEXTURIZADA ACRÍLICA EM PANOS COM PRESENÇA DE VÃOS DE EDIFÍCIOS DE MÚLTIPLOS PAVIMENTOS, DUAS CORES. AF_06/2014</v>
          </cell>
          <cell r="C5741" t="str">
            <v>M2</v>
          </cell>
          <cell r="D5741">
            <v>19.39</v>
          </cell>
        </row>
        <row r="5742">
          <cell r="A5742">
            <v>88426</v>
          </cell>
          <cell r="B5742" t="str">
            <v>APLICAÇÃO MANUAL DE PINTURA COM TINTA TEXTURIZADA ACRÍLICA EM PANOS CEGOS DE FACHADA (SEM PRESENÇA DE VÃOS) DE EDIFÍCIOS DE MÚLTIPLOS PAVIMENTOS, DUAS CORES. AF_06/2014</v>
          </cell>
          <cell r="C5742" t="str">
            <v>M2</v>
          </cell>
          <cell r="D5742">
            <v>14.79</v>
          </cell>
        </row>
        <row r="5743">
          <cell r="A5743">
            <v>88428</v>
          </cell>
          <cell r="B5743" t="str">
            <v>APLICAÇÃO MANUAL DE PINTURA COM TINTA TEXTURIZADA ACRÍLICA EM SUPERFÍCIES EXTERNAS DE SACADA DE EDIFÍCIOS DE MÚLTIPLOS PAVIMENTOS, DUAS CORES. AF_06/2014</v>
          </cell>
          <cell r="C5743" t="str">
            <v>M2</v>
          </cell>
          <cell r="D5743">
            <v>28.66</v>
          </cell>
        </row>
        <row r="5744">
          <cell r="A5744">
            <v>88429</v>
          </cell>
          <cell r="B5744" t="str">
            <v>APLICAÇÃO MANUAL DE PINTURA COM TINTA TEXTURIZADA ACRÍLICA EM SUPERFÍCIES INTERNAS DA SACADA DE EDIFÍCIOS DE MÚLTIPLOS PAVIMENTOS, DUAS CORES. AF_06/2014</v>
          </cell>
          <cell r="C5744" t="str">
            <v>M2</v>
          </cell>
          <cell r="D5744">
            <v>31.62</v>
          </cell>
        </row>
        <row r="5745">
          <cell r="A5745">
            <v>88431</v>
          </cell>
          <cell r="B5745" t="str">
            <v>APLICAÇÃO MANUAL DE PINTURA COM TINTA TEXTURIZADA ACRÍLICA EM PAREDES EXTERNAS DE CASAS, DUAS CORES. AF_06/2014</v>
          </cell>
          <cell r="C5745" t="str">
            <v>M2</v>
          </cell>
          <cell r="D5745">
            <v>20.84</v>
          </cell>
        </row>
        <row r="5746">
          <cell r="A5746">
            <v>88432</v>
          </cell>
          <cell r="B5746" t="str">
            <v>APLICAÇÃO MANUAL DE PINTURA COM TINTA TEXTURIZADA ACRÍLICA EM MOLDURAS DE EPS, PRÉ-FABRICADOS, OU OUTROS. AF_06/2014</v>
          </cell>
          <cell r="C5746" t="str">
            <v>M2</v>
          </cell>
          <cell r="D5746">
            <v>16.87</v>
          </cell>
        </row>
        <row r="5747">
          <cell r="A5747">
            <v>88484</v>
          </cell>
          <cell r="B5747" t="str">
            <v>APLICAÇÃO DE FUNDO SELADOR ACRÍLICO EM TETO, UMA DEMÃO. AF_06/2014</v>
          </cell>
          <cell r="C5747" t="str">
            <v>M2</v>
          </cell>
          <cell r="D5747">
            <v>3.3</v>
          </cell>
        </row>
        <row r="5748">
          <cell r="A5748">
            <v>88485</v>
          </cell>
          <cell r="B5748" t="str">
            <v>APLICAÇÃO DE FUNDO SELADOR ACRÍLICO EM PAREDES, UMA DEMÃO. AF_06/2014</v>
          </cell>
          <cell r="C5748" t="str">
            <v>M2</v>
          </cell>
          <cell r="D5748">
            <v>2.85</v>
          </cell>
        </row>
        <row r="5749">
          <cell r="A5749">
            <v>88488</v>
          </cell>
          <cell r="B5749" t="str">
            <v>APLICAÇÃO MANUAL DE PINTURA COM TINTA LÁTEX ACRÍLICA EM TETO, DUAS DEMÃOS. AF_06/2014</v>
          </cell>
          <cell r="C5749" t="str">
            <v>M2</v>
          </cell>
          <cell r="D5749">
            <v>16.399999999999999</v>
          </cell>
        </row>
        <row r="5750">
          <cell r="A5750">
            <v>88489</v>
          </cell>
          <cell r="B5750" t="str">
            <v>APLICAÇÃO MANUAL DE PINTURA COM TINTA LÁTEX ACRÍLICA EM PAREDES, DUAS DEMÃOS. AF_06/2014</v>
          </cell>
          <cell r="C5750" t="str">
            <v>M2</v>
          </cell>
          <cell r="D5750">
            <v>14.36</v>
          </cell>
        </row>
        <row r="5751">
          <cell r="A5751">
            <v>88494</v>
          </cell>
          <cell r="B5751" t="str">
            <v>APLICAÇÃO E LIXAMENTO DE MASSA LÁTEX EM TETO, UMA DEMÃO. AF_06/2014</v>
          </cell>
          <cell r="C5751" t="str">
            <v>M2</v>
          </cell>
          <cell r="D5751">
            <v>21.01</v>
          </cell>
        </row>
        <row r="5752">
          <cell r="A5752">
            <v>88495</v>
          </cell>
          <cell r="B5752" t="str">
            <v>APLICAÇÃO E LIXAMENTO DE MASSA LÁTEX EM PAREDES, UMA DEMÃO. AF_06/2014</v>
          </cell>
          <cell r="C5752" t="str">
            <v>M2</v>
          </cell>
          <cell r="D5752">
            <v>11.26</v>
          </cell>
        </row>
        <row r="5753">
          <cell r="A5753">
            <v>88496</v>
          </cell>
          <cell r="B5753" t="str">
            <v>APLICAÇÃO E LIXAMENTO DE MASSA LÁTEX EM TETO, DUAS DEMÃOS. AF_06/2014</v>
          </cell>
          <cell r="C5753" t="str">
            <v>M2</v>
          </cell>
          <cell r="D5753">
            <v>28.49</v>
          </cell>
        </row>
        <row r="5754">
          <cell r="A5754">
            <v>88497</v>
          </cell>
          <cell r="B5754" t="str">
            <v>APLICAÇÃO E LIXAMENTO DE MASSA LÁTEX EM PAREDES, DUAS DEMÃOS. AF_06/2014</v>
          </cell>
          <cell r="C5754" t="str">
            <v>M2</v>
          </cell>
          <cell r="D5754">
            <v>15.46</v>
          </cell>
        </row>
        <row r="5755">
          <cell r="A5755">
            <v>95305</v>
          </cell>
          <cell r="B5755" t="str">
            <v>TEXTURA ACRÍLICA, APLICAÇÃO MANUAL EM PAREDE, UMA DEMÃO. AF_09/2016</v>
          </cell>
          <cell r="C5755" t="str">
            <v>M2</v>
          </cell>
          <cell r="D5755">
            <v>13.05</v>
          </cell>
        </row>
        <row r="5756">
          <cell r="A5756">
            <v>95306</v>
          </cell>
          <cell r="B5756" t="str">
            <v>TEXTURA ACRÍLICA, APLICAÇÃO MANUAL EM TETO, UMA DEMÃO. AF_09/2016</v>
          </cell>
          <cell r="C5756" t="str">
            <v>M2</v>
          </cell>
          <cell r="D5756">
            <v>15.64</v>
          </cell>
        </row>
        <row r="5757">
          <cell r="A5757">
            <v>95622</v>
          </cell>
          <cell r="B5757" t="str">
            <v>APLICAÇÃO MANUAL DE TINTA LÁTEX ACRÍLICA EM PANOS COM PRESENÇA DE VÃOS DE EDIFÍCIOS DE MÚLTIPLOS PAVIMENTOS, DUAS DEMÃOS. AF_11/2016</v>
          </cell>
          <cell r="C5757" t="str">
            <v>M2</v>
          </cell>
          <cell r="D5757">
            <v>14.99</v>
          </cell>
        </row>
        <row r="5758">
          <cell r="A5758">
            <v>95623</v>
          </cell>
          <cell r="B5758" t="str">
            <v>APLICAÇÃO MANUAL DE TINTA LÁTEX ACRÍLICA EM PANOS SEM PRESENÇA DE VÃOS DE EDIFÍCIOS DE MÚLTIPLOS PAVIMENTOS, DUAS DEMÃOS. AF_11/2016</v>
          </cell>
          <cell r="C5758" t="str">
            <v>M2</v>
          </cell>
          <cell r="D5758">
            <v>11.36</v>
          </cell>
        </row>
        <row r="5759">
          <cell r="A5759">
            <v>95624</v>
          </cell>
          <cell r="B5759" t="str">
            <v>APLICAÇÃO MANUAL DE TINTA LÁTEX ACRÍLICA EM SUPERFÍCIES EXTERNAS DE SACADA DE EDIFÍCIOS DE MÚLTIPLOS PAVIMENTOS, DUAS DEMÃOS. AF_11/2016</v>
          </cell>
          <cell r="C5759" t="str">
            <v>M2</v>
          </cell>
          <cell r="D5759">
            <v>22.4</v>
          </cell>
        </row>
        <row r="5760">
          <cell r="A5760">
            <v>95625</v>
          </cell>
          <cell r="B5760" t="str">
            <v>APLICAÇÃO MANUAL DE TINTA LÁTEX ACRÍLICA EM SUPERFÍCIES INTERNAS DE SACADA DE EDIFÍCIOS DE MÚLTIPLOS PAVIMENTOS, DUAS DEMÃOS. AF_11/2016</v>
          </cell>
          <cell r="C5760" t="str">
            <v>M2</v>
          </cell>
          <cell r="D5760">
            <v>24.74</v>
          </cell>
        </row>
        <row r="5761">
          <cell r="A5761">
            <v>95626</v>
          </cell>
          <cell r="B5761" t="str">
            <v>APLICAÇÃO MANUAL DE TINTA LÁTEX ACRÍLICA EM PAREDE EXTERNAS DE CASAS, DUAS DEMÃOS. AF_11/2016</v>
          </cell>
          <cell r="C5761" t="str">
            <v>M2</v>
          </cell>
          <cell r="D5761">
            <v>16.18</v>
          </cell>
        </row>
        <row r="5762">
          <cell r="A5762">
            <v>96126</v>
          </cell>
          <cell r="B5762" t="str">
            <v>APLICAÇÃO MANUAL DE MASSA ACRÍLICA EM PANOS DE FACHADA COM PRESENÇA DE VÃOS, DE EDIFÍCIOS DE MÚLTIPLOS PAVIMENTOS, UMA DEMÃO. AF_05/2017</v>
          </cell>
          <cell r="C5762" t="str">
            <v>M2</v>
          </cell>
          <cell r="D5762">
            <v>18.559999999999999</v>
          </cell>
        </row>
        <row r="5763">
          <cell r="A5763">
            <v>96127</v>
          </cell>
          <cell r="B5763" t="str">
            <v>APLICAÇÃO MANUAL DE MASSA ACRÍLICA EM PANOS DE FACHADA SEM PRESENÇA DE VÃOS, DE EDIFÍCIOS DE MÚLTIPLOS PAVIMENTOS, UMA DEMÃO. AF_05/2017</v>
          </cell>
          <cell r="C5763" t="str">
            <v>M2</v>
          </cell>
          <cell r="D5763">
            <v>14.02</v>
          </cell>
        </row>
        <row r="5764">
          <cell r="A5764">
            <v>96128</v>
          </cell>
          <cell r="B5764" t="str">
            <v>APLICAÇÃO MANUAL DE MASSA ACRÍLICA EM SUPERFÍCIES EXTERNAS DE SACADA DE EDIFÍCIOS DE MÚLTIPLOS PAVIMENTOS, UMA DEMÃO. AF_05/2017</v>
          </cell>
          <cell r="C5764" t="str">
            <v>M2</v>
          </cell>
          <cell r="D5764">
            <v>27.78</v>
          </cell>
        </row>
        <row r="5765">
          <cell r="A5765">
            <v>96129</v>
          </cell>
          <cell r="B5765" t="str">
            <v>APLICAÇÃO MANUAL DE MASSA ACRÍLICA EM SUPERFÍCIES INTERNAS DE SACADA DE EDIFÍCIOS DE MÚLTIPLOS PAVIMENTOS, UMA DEMÃO. AF_05/2017</v>
          </cell>
          <cell r="C5765" t="str">
            <v>M2</v>
          </cell>
          <cell r="D5765">
            <v>30.7</v>
          </cell>
        </row>
        <row r="5766">
          <cell r="A5766">
            <v>96130</v>
          </cell>
          <cell r="B5766" t="str">
            <v>APLICAÇÃO MANUAL DE MASSA ACRÍLICA EM PAREDES EXTERNAS DE CASAS, UMA DEMÃO. AF_05/2017</v>
          </cell>
          <cell r="C5766" t="str">
            <v>M2</v>
          </cell>
          <cell r="D5766">
            <v>19.989999999999998</v>
          </cell>
        </row>
        <row r="5767">
          <cell r="A5767">
            <v>96131</v>
          </cell>
          <cell r="B5767" t="str">
            <v>APLICAÇÃO MANUAL DE MASSA ACRÍLICA EM PANOS DE FACHADA COM PRESENÇA DE VÃOS, DE EDIFÍCIOS DE MÚLTIPLOS PAVIMENTOS, DUAS DEMÃOS. AF_05/2017</v>
          </cell>
          <cell r="C5767" t="str">
            <v>M2</v>
          </cell>
          <cell r="D5767">
            <v>25.59</v>
          </cell>
        </row>
        <row r="5768">
          <cell r="A5768">
            <v>96132</v>
          </cell>
          <cell r="B5768" t="str">
            <v>APLICAÇÃO MANUAL DE MASSA ACRÍLICA EM PANOS DE FACHADA SEM PRESENÇA DE VÃOS, DE EDIFÍCIOS DE MÚLTIPLOS PAVIMENTOS, DUAS DEMÃOS. AF_05/2017</v>
          </cell>
          <cell r="C5768" t="str">
            <v>M2</v>
          </cell>
          <cell r="D5768">
            <v>19.53</v>
          </cell>
        </row>
        <row r="5769">
          <cell r="A5769">
            <v>96133</v>
          </cell>
          <cell r="B5769" t="str">
            <v>APLICAÇÃO MANUAL DE MASSA ACRÍLICA EM SUPERFÍCIES EXTERNAS DE SACADA DE EDIFÍCIOS DE MÚLTIPLOS PAVIMENTOS, DUAS DEMÃOS. AF_05/2017</v>
          </cell>
          <cell r="C5769" t="str">
            <v>M2</v>
          </cell>
          <cell r="D5769">
            <v>37.840000000000003</v>
          </cell>
        </row>
        <row r="5770">
          <cell r="A5770">
            <v>96134</v>
          </cell>
          <cell r="B5770" t="str">
            <v>APLICAÇÃO MANUAL DE MASSA ACRÍLICA EM SUPERFÍCIES INTERNAS DE SACADA DE EDIFÍCIOS DE MÚLTIPLOS PAVIMENTOS, DUAS DEMÃOS. AF_05/2017</v>
          </cell>
          <cell r="C5770" t="str">
            <v>M2</v>
          </cell>
          <cell r="D5770">
            <v>41.74</v>
          </cell>
        </row>
        <row r="5771">
          <cell r="A5771">
            <v>96135</v>
          </cell>
          <cell r="B5771" t="str">
            <v>APLICAÇÃO MANUAL DE MASSA ACRÍLICA EM PAREDES EXTERNAS DE CASAS, DUAS DEMÃOS. AF_05/2017</v>
          </cell>
          <cell r="C5771" t="str">
            <v>M2</v>
          </cell>
          <cell r="D5771">
            <v>27.53</v>
          </cell>
        </row>
        <row r="5772">
          <cell r="A5772">
            <v>102193</v>
          </cell>
          <cell r="B5772" t="str">
            <v>LIXAMENTO DE MADEIRA PARA APLICAÇÃO DE FUNDO OU PINTURA. AF_01/2021</v>
          </cell>
          <cell r="C5772" t="str">
            <v>M2</v>
          </cell>
          <cell r="D5772">
            <v>1.98</v>
          </cell>
        </row>
        <row r="5773">
          <cell r="A5773">
            <v>102194</v>
          </cell>
          <cell r="B5773" t="str">
            <v>LIXAMENTO DE MASSA PARA MADEIRA. AF_01/2021</v>
          </cell>
          <cell r="C5773" t="str">
            <v>M2</v>
          </cell>
          <cell r="D5773">
            <v>7.95</v>
          </cell>
        </row>
        <row r="5774">
          <cell r="A5774">
            <v>102197</v>
          </cell>
          <cell r="B5774" t="str">
            <v>PINTURA FUNDO NIVELADOR ALQUÍDICO BRANCO EM MADEIRA. AF_01/2021</v>
          </cell>
          <cell r="C5774" t="str">
            <v>M2</v>
          </cell>
          <cell r="D5774">
            <v>20.36</v>
          </cell>
        </row>
        <row r="5775">
          <cell r="A5775">
            <v>102200</v>
          </cell>
          <cell r="B5775" t="str">
            <v>APLICAÇÃO MASSA ALQUÍDICA PARA MADEIRA, PARA PINTURA COM TINTA DE ACABAMENTO (PIGMENTADA). AF_01/2021</v>
          </cell>
          <cell r="C5775" t="str">
            <v>M2</v>
          </cell>
          <cell r="D5775">
            <v>17.649999999999999</v>
          </cell>
        </row>
        <row r="5776">
          <cell r="A5776">
            <v>102202</v>
          </cell>
          <cell r="B5776" t="str">
            <v>APLICAÇÃO MASSA EPÓXI PARA MADEIRA, PARA PINTURA COM TINTA PU DE ACABAMENTO (PIGMENTADA). AF_01/2021</v>
          </cell>
          <cell r="C5776" t="str">
            <v>M2</v>
          </cell>
          <cell r="D5776">
            <v>48.15</v>
          </cell>
        </row>
        <row r="5777">
          <cell r="A5777">
            <v>102203</v>
          </cell>
          <cell r="B5777" t="str">
            <v>PINTURA VERNIZ (INCOLOR) ALQUÍDICO EM MADEIRA, USO INTERNO E EXTERNO, 1 DEMÃO. AF_01/2021</v>
          </cell>
          <cell r="C5777" t="str">
            <v>M2</v>
          </cell>
          <cell r="D5777">
            <v>9.42</v>
          </cell>
        </row>
        <row r="5778">
          <cell r="A5778">
            <v>102204</v>
          </cell>
          <cell r="B5778" t="str">
            <v>PINTURA VERNIZ (INCOLOR) ALQUÍDICO EM MADEIRA, USO INTERNO, 1 DEMÃO. AF_01/2021</v>
          </cell>
          <cell r="C5778" t="str">
            <v>M2</v>
          </cell>
          <cell r="D5778">
            <v>9.67</v>
          </cell>
        </row>
        <row r="5779">
          <cell r="A5779">
            <v>102205</v>
          </cell>
          <cell r="B5779" t="str">
            <v>PINTURA VERNIZ (INCOLOR) POLIURETÂNICO (RESINA ALQUÍDICA MODIFICADA) EM MADEIRA, 1 DEMÃO. AF_01/2021</v>
          </cell>
          <cell r="C5779" t="str">
            <v>M2</v>
          </cell>
          <cell r="D5779">
            <v>8.86</v>
          </cell>
        </row>
        <row r="5780">
          <cell r="A5780">
            <v>102207</v>
          </cell>
          <cell r="B5780" t="str">
            <v>PINTURA TINTA DE ACABAMENTO (PIGMENTADA) A ÓLEO EM MADEIRA, 1 DEMÃO. AF_01/2021</v>
          </cell>
          <cell r="C5780" t="str">
            <v>M2</v>
          </cell>
          <cell r="D5780">
            <v>8.06</v>
          </cell>
        </row>
        <row r="5781">
          <cell r="A5781">
            <v>102208</v>
          </cell>
          <cell r="B5781" t="str">
            <v>PINTURA TINTA DE ACABAMENTO (PIGMENTADA) ESMALTE SINTÉTICO FOSCO EM MADEIRA, 1 DEMÃO. AF_01/2021</v>
          </cell>
          <cell r="C5781" t="str">
            <v>M2</v>
          </cell>
          <cell r="D5781">
            <v>7.72</v>
          </cell>
        </row>
        <row r="5782">
          <cell r="A5782">
            <v>102209</v>
          </cell>
          <cell r="B5782" t="str">
            <v>PINTURA TINTA DE ACABAMENTO (PIGMENTADA) ESMALTE SINTÉTICO ACETINADO EM MADEIRA, 1 DEMÃO. AF_01/2021</v>
          </cell>
          <cell r="C5782" t="str">
            <v>M2</v>
          </cell>
          <cell r="D5782">
            <v>7.94</v>
          </cell>
        </row>
        <row r="5783">
          <cell r="A5783">
            <v>102210</v>
          </cell>
          <cell r="B5783" t="str">
            <v>PINTURA TINTA DE ACABAMENTO (PIGMENTADA) ESMALTE SINTÉTICO BRILHANTE EM MADEIRA, 1 DEMÃO. AF_01/2021</v>
          </cell>
          <cell r="C5783" t="str">
            <v>M2</v>
          </cell>
          <cell r="D5783">
            <v>7.59</v>
          </cell>
        </row>
        <row r="5784">
          <cell r="A5784">
            <v>102213</v>
          </cell>
          <cell r="B5784" t="str">
            <v>PINTURA VERNIZ (INCOLOR) ALQUÍDICO EM MADEIRA, USO INTERNO E EXTERNO, 2 DEMÃOS. AF_01/2021</v>
          </cell>
          <cell r="C5784" t="str">
            <v>M2</v>
          </cell>
          <cell r="D5784">
            <v>18.84</v>
          </cell>
        </row>
        <row r="5785">
          <cell r="A5785">
            <v>102214</v>
          </cell>
          <cell r="B5785" t="str">
            <v>PINTURA VERNIZ (INCOLOR) ALQUÍDICO EM MADEIRA, USO INTERNO, 2 DEMÃOS. AF_01/2021</v>
          </cell>
          <cell r="C5785" t="str">
            <v>M2</v>
          </cell>
          <cell r="D5785">
            <v>19.350000000000001</v>
          </cell>
        </row>
        <row r="5786">
          <cell r="A5786">
            <v>102215</v>
          </cell>
          <cell r="B5786" t="str">
            <v>PINTURA VERNIZ (INCOLOR) POLIURETÂNICO (RESINA ALQUÍDICA MODIFICADA) EM MADEIRA, 2 DEMÃOS. AF_01/2021</v>
          </cell>
          <cell r="C5786" t="str">
            <v>M2</v>
          </cell>
          <cell r="D5786">
            <v>17.73</v>
          </cell>
        </row>
        <row r="5787">
          <cell r="A5787">
            <v>102217</v>
          </cell>
          <cell r="B5787" t="str">
            <v>PINTURA TINTA DE ACABAMENTO (PIGMENTADA) A ÓLEO EM MADEIRA, 2 DEMÃOS. AF_01/2021</v>
          </cell>
          <cell r="C5787" t="str">
            <v>M2</v>
          </cell>
          <cell r="D5787">
            <v>16.13</v>
          </cell>
        </row>
        <row r="5788">
          <cell r="A5788">
            <v>102218</v>
          </cell>
          <cell r="B5788" t="str">
            <v>PINTURA TINTA DE ACABAMENTO (PIGMENTADA) ESMALTE SINTÉTICO FOSCO EM MADEIRA, 2 DEMÃOS. AF_01/2021</v>
          </cell>
          <cell r="C5788" t="str">
            <v>M2</v>
          </cell>
          <cell r="D5788">
            <v>15.42</v>
          </cell>
        </row>
        <row r="5789">
          <cell r="A5789">
            <v>102219</v>
          </cell>
          <cell r="B5789" t="str">
            <v>PINTURA TINTA DE ACABAMENTO (PIGMENTADA) ESMALTE SINTÉTICO ACETINADO EM MADEIRA, 2 DEMÃOS. AF_01/2021</v>
          </cell>
          <cell r="C5789" t="str">
            <v>M2</v>
          </cell>
          <cell r="D5789">
            <v>15.88</v>
          </cell>
        </row>
        <row r="5790">
          <cell r="A5790">
            <v>102220</v>
          </cell>
          <cell r="B5790" t="str">
            <v>PINTURA TINTA DE ACABAMENTO (PIGMENTADA) ESMALTE SINTÉTICO BRILHANTE EM MADEIRA, 2 DEMÃOS. AF_01/2021</v>
          </cell>
          <cell r="C5790" t="str">
            <v>M2</v>
          </cell>
          <cell r="D5790">
            <v>15.19</v>
          </cell>
        </row>
        <row r="5791">
          <cell r="A5791">
            <v>102223</v>
          </cell>
          <cell r="B5791" t="str">
            <v>PINTURA VERNIZ (INCOLOR) ALQUÍDICO EM MADEIRA, USO INTERNO E EXTERNO, 3 DEMÃOS. AF_01/2021</v>
          </cell>
          <cell r="C5791" t="str">
            <v>M2</v>
          </cell>
          <cell r="D5791">
            <v>28.28</v>
          </cell>
        </row>
        <row r="5792">
          <cell r="A5792">
            <v>102224</v>
          </cell>
          <cell r="B5792" t="str">
            <v>PINTURA VERNIZ (INCOLOR) ALQUÍDICO EM MADEIRA, USO INTERNO, 3 DEMÃOS. AF_01/2021</v>
          </cell>
          <cell r="C5792" t="str">
            <v>M2</v>
          </cell>
          <cell r="D5792">
            <v>29.03</v>
          </cell>
        </row>
        <row r="5793">
          <cell r="A5793">
            <v>102225</v>
          </cell>
          <cell r="B5793" t="str">
            <v>PINTURA VERNIZ (INCOLOR) POLIURETÂNICO (RESINA ALQUÍDICA MODIFICADA) EM MADEIRA, 3 DEMÃOS. AF_01/2021</v>
          </cell>
          <cell r="C5793" t="str">
            <v>M2</v>
          </cell>
          <cell r="D5793">
            <v>26.61</v>
          </cell>
        </row>
        <row r="5794">
          <cell r="A5794">
            <v>102227</v>
          </cell>
          <cell r="B5794" t="str">
            <v>PINTURA TINTA DE ACABAMENTO (PIGMENTADA) A ÓLEO EM MADEIRA, 3 DEMÃOS. AF_01/2021</v>
          </cell>
          <cell r="C5794" t="str">
            <v>M2</v>
          </cell>
          <cell r="D5794">
            <v>24.19</v>
          </cell>
        </row>
        <row r="5795">
          <cell r="A5795">
            <v>102228</v>
          </cell>
          <cell r="B5795" t="str">
            <v>PINTURA TINTA DE ACABAMENTO (PIGMENTADA) ESMALTE SINTÉTICO FOSCO EM MADEIRA, 3 DEMÃOS. AF_01/2021</v>
          </cell>
          <cell r="C5795" t="str">
            <v>M2</v>
          </cell>
          <cell r="D5795">
            <v>23.15</v>
          </cell>
        </row>
        <row r="5796">
          <cell r="A5796">
            <v>102229</v>
          </cell>
          <cell r="B5796" t="str">
            <v>PINTURA TINTA DE ACABAMENTO (PIGMENTADA) ESMALTE SINTÉTICO ACETINADO EM MADEIRA, 3 DEMÃOS. AF_01/2021</v>
          </cell>
          <cell r="C5796" t="str">
            <v>M2</v>
          </cell>
          <cell r="D5796">
            <v>23.82</v>
          </cell>
        </row>
        <row r="5797">
          <cell r="A5797">
            <v>102230</v>
          </cell>
          <cell r="B5797" t="str">
            <v>PINTURA TINTA DE ACABAMENTO (PIGMENTADA) ESMALTE SINTÉTICO BRILHANTE EM MADEIRA, 3 DEMÃOS. AF_01/2021</v>
          </cell>
          <cell r="C5797" t="str">
            <v>M2</v>
          </cell>
          <cell r="D5797">
            <v>22.8</v>
          </cell>
        </row>
        <row r="5798">
          <cell r="A5798">
            <v>102233</v>
          </cell>
          <cell r="B5798" t="str">
            <v>PINTURA IMUNIZANTE PARA MADEIRA, 1 DEMÃO. AF_01/2021</v>
          </cell>
          <cell r="C5798" t="str">
            <v>M2</v>
          </cell>
          <cell r="D5798">
            <v>10.58</v>
          </cell>
        </row>
        <row r="5799">
          <cell r="A5799">
            <v>102234</v>
          </cell>
          <cell r="B5799" t="str">
            <v>PINTURA IMUNIZANTE PARA MADEIRA, 2 DEMÃOS. AF_01/2021</v>
          </cell>
          <cell r="C5799" t="str">
            <v>M2</v>
          </cell>
          <cell r="D5799">
            <v>21.18</v>
          </cell>
        </row>
        <row r="5800">
          <cell r="A5800">
            <v>100716</v>
          </cell>
          <cell r="B5800" t="str">
            <v>JATEAMENTO ABRASIVO COM GRANALHA DE AÇO EM PERFIL METÁLICO EM FÁBRICA. AF_01/2020</v>
          </cell>
          <cell r="C5800" t="str">
            <v>M2</v>
          </cell>
          <cell r="D5800">
            <v>25.48</v>
          </cell>
        </row>
        <row r="5801">
          <cell r="A5801">
            <v>100717</v>
          </cell>
          <cell r="B5801" t="str">
            <v>LIXAMENTO MANUAL EM SUPERFÍCIES METÁLICAS EM OBRA. AF_01/2020</v>
          </cell>
          <cell r="C5801" t="str">
            <v>M2</v>
          </cell>
          <cell r="D5801">
            <v>9.48</v>
          </cell>
        </row>
        <row r="5802">
          <cell r="A5802">
            <v>100718</v>
          </cell>
          <cell r="B5802" t="str">
            <v>COLOCAÇÃO DE FITA PROTETORA PARA PINTURA. AF_01/2020</v>
          </cell>
          <cell r="C5802" t="str">
            <v>M</v>
          </cell>
          <cell r="D5802">
            <v>1.34</v>
          </cell>
        </row>
        <row r="5803">
          <cell r="A5803">
            <v>100719</v>
          </cell>
          <cell r="B5803" t="str">
            <v>PINTURA COM TINTA ALQUÍDICA DE FUNDO (TIPO ZARCÃO) PULVERIZADA SOBRE PERFIL METÁLICO EXECUTADO EM FÁBRICA (POR DEMÃO). AF_01/2020_P</v>
          </cell>
          <cell r="C5803" t="str">
            <v>M2</v>
          </cell>
          <cell r="D5803">
            <v>9.74</v>
          </cell>
        </row>
        <row r="5804">
          <cell r="A5804">
            <v>100720</v>
          </cell>
          <cell r="B5804" t="str">
            <v>PINTURA COM TINTA ALQUÍDICA DE FUNDO (TIPO ZARCÃO) APLICADA A ROLO OU PINCEL SOBRE PERFIL METÁLICO EXECUTADO EM FÁBRICA (POR DEMÃO). AF_01/2020</v>
          </cell>
          <cell r="C5804" t="str">
            <v>M2</v>
          </cell>
          <cell r="D5804">
            <v>10.1</v>
          </cell>
        </row>
        <row r="5805">
          <cell r="A5805">
            <v>100721</v>
          </cell>
          <cell r="B5805" t="str">
            <v>PINTURA COM TINTA ALQUÍDICA DE FUNDO (TIPO ZARCÃO) PULVERIZADA SOBRE SUPERFÍCIES METÁLICAS (EXCETO PERFIL) EXECUTADO EM OBRA (POR DEMÃO). AF_01/2020_P</v>
          </cell>
          <cell r="C5805" t="str">
            <v>M2</v>
          </cell>
          <cell r="D5805">
            <v>23.54</v>
          </cell>
        </row>
        <row r="5806">
          <cell r="A5806">
            <v>100722</v>
          </cell>
          <cell r="B5806" t="str">
            <v>PINTURA COM TINTA ALQUÍDICA DE FUNDO (TIPO ZARCÃO) APLICADA A ROLO OU PINCEL SOBRE SUPERFÍCIES METÁLICAS (EXCETO PERFIL) EXECUTADO EM OBRA (POR DEMÃO). AF_01/2020</v>
          </cell>
          <cell r="C5806" t="str">
            <v>M2</v>
          </cell>
          <cell r="D5806">
            <v>23.37</v>
          </cell>
        </row>
        <row r="5807">
          <cell r="A5807">
            <v>100723</v>
          </cell>
          <cell r="B5807" t="str">
            <v>PINTURA COM TINTA ALQUÍDICA DE FUNDO E ACABAMENTO (ESMALTE SINTÉTICO GRAFITE) PULVERIZADA SOBRE PERFIL METÁLICO EXECUTADO EM FÁBRICA (POR DEMÃO). AF_01/2020_P</v>
          </cell>
          <cell r="C5807" t="str">
            <v>M2</v>
          </cell>
          <cell r="D5807">
            <v>10.43</v>
          </cell>
        </row>
        <row r="5808">
          <cell r="A5808">
            <v>100724</v>
          </cell>
          <cell r="B5808" t="str">
            <v>PINTURA COM TINTA ALQUÍDICA DE FUNDO E ACABAMENTO (ESMALTE SINTÉTICO GRAFITE) APLICADA A ROLO OU PINCEL SOBRE PERFIL METÁLICO EXECUTADO EM FÁBRICA (POR DEMÃO). AF_01/2020</v>
          </cell>
          <cell r="C5808" t="str">
            <v>M2</v>
          </cell>
          <cell r="D5808">
            <v>12.92</v>
          </cell>
        </row>
        <row r="5809">
          <cell r="A5809">
            <v>100725</v>
          </cell>
          <cell r="B5809" t="str">
            <v>PINTURA COM TINTA ALQUÍDICA DE FUNDO E ACABAMENTO (ESMALTE SINTÉTICO GRAFITE) PULVERIZADA SOBRE SUPERFÍCIES METÁLICAS (EXCETO PERFIL) EXECUTADO EM OBRA (POR DEMÃO). AF_01/2020_P</v>
          </cell>
          <cell r="C5809" t="str">
            <v>M2</v>
          </cell>
          <cell r="D5809">
            <v>23.77</v>
          </cell>
        </row>
        <row r="5810">
          <cell r="A5810">
            <v>100726</v>
          </cell>
          <cell r="B5810" t="str">
            <v>PINTURA COM TINTA ALQUÍDICA DE FUNDO E ACABAMENTO (ESMALTE SINTÉTICO GRAFITE) APLICADA A ROLO OU PINCEL SOBRE SUPERFÍCIES METÁLICAS (EXCETO PERFIL) EXECUTADO EM OBRA (POR DEMÃO). AF_01/2020</v>
          </cell>
          <cell r="C5810" t="str">
            <v>M2</v>
          </cell>
          <cell r="D5810">
            <v>26.11</v>
          </cell>
        </row>
        <row r="5811">
          <cell r="A5811">
            <v>100727</v>
          </cell>
          <cell r="B5811" t="str">
            <v>PINTURA COM TINTA EPOXÍDICA DE FUNDO PULVERIZADA SOBRE PERFIL METÁLICO EXECUTADO EM FÁBRICA (POR DEMÃO). AF_01/2020_P</v>
          </cell>
          <cell r="C5811" t="str">
            <v>M2</v>
          </cell>
          <cell r="D5811">
            <v>23.58</v>
          </cell>
        </row>
        <row r="5812">
          <cell r="A5812">
            <v>100728</v>
          </cell>
          <cell r="B5812" t="str">
            <v>PINTURA COM TINTA EPOXÍDICA DE FUNDO APLICADA A ROLO OU PINCEL SOBRE PERFIL METÁLICO EXECUTADO EM FÁBRICA (POR DEMÃO). AF_01/2020</v>
          </cell>
          <cell r="C5812" t="str">
            <v>M2</v>
          </cell>
          <cell r="D5812">
            <v>21.94</v>
          </cell>
        </row>
        <row r="5813">
          <cell r="A5813">
            <v>100729</v>
          </cell>
          <cell r="B5813" t="str">
            <v>PINTURA COM TINTA EPOXÍDICA DE ACABAMENTO PULVERIZADA SOBRE PERFIL METÁLICO EXECUTADO EM FÁBRICA (POR DEMÃO). AF_01/2020_P</v>
          </cell>
          <cell r="C5813" t="str">
            <v>M2</v>
          </cell>
          <cell r="D5813">
            <v>17.93</v>
          </cell>
        </row>
        <row r="5814">
          <cell r="A5814">
            <v>100730</v>
          </cell>
          <cell r="B5814" t="str">
            <v>PINTURA COM TINTA EPOXÍDICA DE ACABAMENTO APLICADA A ROLO OU PINCEL SOBRE PERFIL METÁLICO EXECUTADO EM FÁBRICA (POR DEMÃO). AF_01/2020</v>
          </cell>
          <cell r="C5814" t="str">
            <v>M2</v>
          </cell>
          <cell r="D5814">
            <v>21.6</v>
          </cell>
        </row>
        <row r="5815">
          <cell r="A5815">
            <v>100733</v>
          </cell>
          <cell r="B5815" t="str">
            <v>PINTURA COM TINTA ACRÍLICA DE FUNDO PULVERIZADA SOBRE SUPERFÍCIES METÁLICAS (EXCETO PERFIL) EXECUTADO EM OBRA (POR DEMÃO). AF_01/2020_P</v>
          </cell>
          <cell r="C5815" t="str">
            <v>M2</v>
          </cell>
          <cell r="D5815">
            <v>12.01</v>
          </cell>
        </row>
        <row r="5816">
          <cell r="A5816">
            <v>100734</v>
          </cell>
          <cell r="B5816" t="str">
            <v>PINTURA COM TINTA ACRÍLICA DE FUNDO APLICADA A ROLO OU PINCEL SOBRE SUPERFÍCIES METÁLICAS (EXCETO PERFIL) EXECUTADO EM OBRA (POR DEMÃO). AF_01/2020</v>
          </cell>
          <cell r="C5816" t="str">
            <v>M2</v>
          </cell>
          <cell r="D5816">
            <v>15.43</v>
          </cell>
        </row>
        <row r="5817">
          <cell r="A5817">
            <v>100735</v>
          </cell>
          <cell r="B5817" t="str">
            <v>PINTURA COM TINTA ACRÍLICA DE ACABAMENTO PULVERIZADA SOBRE SUPERFÍCIES METÁLICAS (EXCETO PERFIL) EXECUTADO EM OBRA (POR DEMÃO). AF_01/2020_P</v>
          </cell>
          <cell r="C5817" t="str">
            <v>M2</v>
          </cell>
          <cell r="D5817">
            <v>10.65</v>
          </cell>
        </row>
        <row r="5818">
          <cell r="A5818">
            <v>100736</v>
          </cell>
          <cell r="B5818" t="str">
            <v>PINTURA COM TINTA ACRÍLICA DE ACABAMENTO APLICADA A ROLO OU PINCEL SOBRE SUPERFÍCIES METÁLICAS (EXCETO PERFIL) EXECUTADO EM OBRA (POR DEMÃO). AF_01/2020</v>
          </cell>
          <cell r="C5818" t="str">
            <v>M2</v>
          </cell>
          <cell r="D5818">
            <v>14.3</v>
          </cell>
        </row>
        <row r="5819">
          <cell r="A5819">
            <v>100739</v>
          </cell>
          <cell r="B5819" t="str">
            <v>PINTURA COM TINTA ALQUÍDICA DE ACABAMENTO (ESMALTE SINTÉTICO ACETINADO) PULVERIZADA SOBRE PERFIL METÁLICO EXECUTADO EM FÁBRICA (POR DEMÃO). AF_01/2020_P</v>
          </cell>
          <cell r="C5819" t="str">
            <v>M2</v>
          </cell>
          <cell r="D5819">
            <v>9.58</v>
          </cell>
        </row>
        <row r="5820">
          <cell r="A5820">
            <v>100740</v>
          </cell>
          <cell r="B5820" t="str">
            <v>PINTURA COM TINTA ALQUÍDICA DE ACABAMENTO (ESMALTE SINTÉTICO ACETINADO) APLICADA A ROLO OU PINCEL SOBRE PERFIL METÁLICO EXECUTADO EM FÁBRICA (POR DEMÃO). AF_01/2020</v>
          </cell>
          <cell r="C5820" t="str">
            <v>M2</v>
          </cell>
          <cell r="D5820">
            <v>10.59</v>
          </cell>
        </row>
        <row r="5821">
          <cell r="A5821">
            <v>100741</v>
          </cell>
          <cell r="B5821" t="str">
            <v>PINTURA COM TINTA ALQUÍDICA DE ACABAMENTO (ESMALTE SINTÉTICO ACETINADO) PULVERIZADA SOBRE SUPERFÍCIES METÁLICAS (EXCETO PERFIL) EXECUTADO EM OBRA (POR DEMÃO). AF_01/2020_P</v>
          </cell>
          <cell r="C5821" t="str">
            <v>M2</v>
          </cell>
          <cell r="D5821">
            <v>23.21</v>
          </cell>
        </row>
        <row r="5822">
          <cell r="A5822">
            <v>100742</v>
          </cell>
          <cell r="B5822" t="str">
            <v>PINTURA COM TINTA ALQUÍDICA DE ACABAMENTO (ESMALTE SINTÉTICO ACETINADO) APLICADA A ROLO OU PINCEL SOBRE SUPERFÍCIES METÁLICAS (EXCETO PERFIL) EXECUTADO EM OBRA (POR DEMÃO). AF_01/2020</v>
          </cell>
          <cell r="C5822" t="str">
            <v>M2</v>
          </cell>
          <cell r="D5822">
            <v>23.84</v>
          </cell>
        </row>
        <row r="5823">
          <cell r="A5823">
            <v>100743</v>
          </cell>
          <cell r="B5823" t="str">
            <v>PINTURA COM TINTA ALQUÍDICA DE ACABAMENTO (ESMALTE SINTÉTICO BRILHANTE) PULVERIZADA SOBRE PERFIL METÁLICO EXECUTADO EM FÁBRICA  (POR DEMÃO). AF_01/2020_P</v>
          </cell>
          <cell r="C5823" t="str">
            <v>M2</v>
          </cell>
          <cell r="D5823">
            <v>9.3699999999999992</v>
          </cell>
        </row>
        <row r="5824">
          <cell r="A5824">
            <v>100744</v>
          </cell>
          <cell r="B5824" t="str">
            <v>PINTURA COM TINTA ALQUÍDICA DE ACABAMENTO (ESMALTE SINTÉTICO BRILHANTE) APLICADA A ROLO OU PINCEL SOBRE PERFIL METÁLICO EXECUTADO EM FÁBRICA (POR DEMÃO). AF_01/2020</v>
          </cell>
          <cell r="C5824" t="str">
            <v>M2</v>
          </cell>
          <cell r="D5824">
            <v>10.46</v>
          </cell>
        </row>
        <row r="5825">
          <cell r="A5825">
            <v>100745</v>
          </cell>
          <cell r="B5825" t="str">
            <v>PINTURA COM TINTA ALQUÍDICA DE ACABAMENTO (ESMALTE SINTÉTICO BRILHANTE) PULVERIZADA SOBRE SUPERFÍCIES METÁLICAS (EXCETO PERFIL) EXECUTADO EM OBRA  (POR DEMÃO). AF_01/2020_P</v>
          </cell>
          <cell r="C5825" t="str">
            <v>M2</v>
          </cell>
          <cell r="D5825">
            <v>22.99</v>
          </cell>
        </row>
        <row r="5826">
          <cell r="A5826">
            <v>100746</v>
          </cell>
          <cell r="B5826" t="str">
            <v>PINTURA COM TINTA ALQUÍDICA DE ACABAMENTO (ESMALTE SINTÉTICO BRILHANTE) APLICADA A ROLO OU PINCEL SOBRE SUPERFÍCIES METÁLICAS (EXCETO PERFIL) EXECUTADO EM OBRA (POR DEMÃO). AF_01/2020</v>
          </cell>
          <cell r="C5826" t="str">
            <v>M2</v>
          </cell>
          <cell r="D5826">
            <v>23.7</v>
          </cell>
        </row>
        <row r="5827">
          <cell r="A5827">
            <v>100747</v>
          </cell>
          <cell r="B5827" t="str">
            <v>PINTURA COM TINTA ALQUÍDICA DE ACABAMENTO (ESMALTE SINTÉTICO FOSCO) PULVERIZADA SOBRE PERFIL METÁLICO EXECUTADO EM FÁBRICA (POR DEMÃO). AF_01/2020_P</v>
          </cell>
          <cell r="C5827" t="str">
            <v>M2</v>
          </cell>
          <cell r="D5827">
            <v>9.4600000000000009</v>
          </cell>
        </row>
        <row r="5828">
          <cell r="A5828">
            <v>100748</v>
          </cell>
          <cell r="B5828" t="str">
            <v>PINTURA COM TINTA ALQUÍDICA DE ACABAMENTO (ESMALTE SINTÉTICO FOSCO) APLICADA A ROLO OU PINCEL SOBRE PERFIL METÁLICO EXECUTADO EM FÁBRICA (POR DEMÃO). AF_01/2020</v>
          </cell>
          <cell r="C5828" t="str">
            <v>M2</v>
          </cell>
          <cell r="D5828">
            <v>10.51</v>
          </cell>
        </row>
        <row r="5829">
          <cell r="A5829">
            <v>100749</v>
          </cell>
          <cell r="B5829" t="str">
            <v>PINTURA COM TINTA ALQUÍDICA DE ACABAMENTO (ESMALTE SINTÉTICO FOSCO) PULVERIZADA SOBRE SUPERFÍCIES METÁLICAS (EXCETO PERFIL) EXECUTADO EM OBRA (POR DEMÃO). AF_01/2020_P</v>
          </cell>
          <cell r="C5829" t="str">
            <v>M2</v>
          </cell>
          <cell r="D5829">
            <v>23.08</v>
          </cell>
        </row>
        <row r="5830">
          <cell r="A5830">
            <v>100750</v>
          </cell>
          <cell r="B5830" t="str">
            <v>PINTURA COM TINTA ALQUÍDICA DE ACABAMENTO (ESMALTE SINTÉTICO FOSCO) APLICADA A ROLO OU PINCEL SOBRE SUPERFÍCIES METÁLICAS (EXCETO PERFIL) EXECUTADO EM OBRA (POR DEMÃO). AF_01/2020</v>
          </cell>
          <cell r="C5830" t="str">
            <v>M2</v>
          </cell>
          <cell r="D5830">
            <v>23.76</v>
          </cell>
        </row>
        <row r="5831">
          <cell r="A5831">
            <v>100751</v>
          </cell>
          <cell r="B5831" t="str">
            <v>PINTURA COM TINTA EPOXÍDICA DE ACABAMENTO PULVERIZADA SOBRE PERFIL METÁLICO EXECUTADO EM FÁBRICA (02 DEMÃOS). AF_01/2020_P</v>
          </cell>
          <cell r="C5831" t="str">
            <v>M2</v>
          </cell>
          <cell r="D5831">
            <v>35.880000000000003</v>
          </cell>
        </row>
        <row r="5832">
          <cell r="A5832">
            <v>100752</v>
          </cell>
          <cell r="B5832" t="str">
            <v>PINTURA COM TINTA EPOXÍDICA DE ACABAMENTO APLICADA A ROLO OU PINCEL SOBRE PERFIL METÁLICO EXECUTADO EM FÁBRICA (02 DEMÃOS). AF_01/2020</v>
          </cell>
          <cell r="C5832" t="str">
            <v>M2</v>
          </cell>
          <cell r="D5832">
            <v>43.22</v>
          </cell>
        </row>
        <row r="5833">
          <cell r="A5833">
            <v>100753</v>
          </cell>
          <cell r="B5833" t="str">
            <v>PINTURA COM TINTA ACRÍLICA DE ACABAMENTO PULVERIZADA SOBRE SUPERFÍCIES METÁLICAS (EXCETO PERFIL) EXECUTADO EM OBRA (02 DEMÃOS). AF_01/2020_P</v>
          </cell>
          <cell r="C5833" t="str">
            <v>M2</v>
          </cell>
          <cell r="D5833">
            <v>21.31</v>
          </cell>
        </row>
        <row r="5834">
          <cell r="A5834">
            <v>100754</v>
          </cell>
          <cell r="B5834" t="str">
            <v>PINTURA COM TINTA ACRÍLICA DE ACABAMENTO APLICADA A ROLO OU PINCEL SOBRE SUPERFÍCIES METÁLICAS (EXCETO PERFIL) EXECUTADO EM OBRA (02 DEMÃOS). AF_01/2020</v>
          </cell>
          <cell r="C5834" t="str">
            <v>M2</v>
          </cell>
          <cell r="D5834">
            <v>28.62</v>
          </cell>
        </row>
        <row r="5835">
          <cell r="A5835">
            <v>100757</v>
          </cell>
          <cell r="B5835" t="str">
            <v>PINTURA COM TINTA ALQUÍDICA DE ACABAMENTO (ESMALTE SINTÉTICO ACETINADO) PULVERIZADA SOBRE SUPERFÍCIES METÁLICAS (EXCETO PERFIL) EXECUTADO EM OBRA (02 DEMÃOS). AF_01/2020_P</v>
          </cell>
          <cell r="C5835" t="str">
            <v>M2</v>
          </cell>
          <cell r="D5835">
            <v>46.44</v>
          </cell>
        </row>
        <row r="5836">
          <cell r="A5836">
            <v>100758</v>
          </cell>
          <cell r="B5836" t="str">
            <v>PINTURA COM TINTA ALQUÍDICA DE ACABAMENTO (ESMALTE SINTÉTICO ACETINADO) APLICADA A ROLO OU PINCEL SOBRE SUPERFÍCIES METÁLICAS (EXCETO PERFIL) EXECUTADO EM OBRA (02 DEMÃOS). AF_01/2020</v>
          </cell>
          <cell r="C5836" t="str">
            <v>M2</v>
          </cell>
          <cell r="D5836">
            <v>47.72</v>
          </cell>
        </row>
        <row r="5837">
          <cell r="A5837">
            <v>100759</v>
          </cell>
          <cell r="B5837" t="str">
            <v>PINTURA COM TINTA ALQUÍDICA DE ACABAMENTO (ESMALTE SINTÉTICO BRILHANTE) PULVERIZADA SOBRE SUPERFÍCIES METÁLICAS (EXCETO PERFIL) EXECUTADO EM OBRA (02 DEMÃOS). AF_01/2020_P</v>
          </cell>
          <cell r="C5837" t="str">
            <v>M2</v>
          </cell>
          <cell r="D5837">
            <v>45.99</v>
          </cell>
        </row>
        <row r="5838">
          <cell r="A5838">
            <v>100760</v>
          </cell>
          <cell r="B5838" t="str">
            <v>PINTURA COM TINTA ALQUÍDICA DE ACABAMENTO (ESMALTE SINTÉTICO BRILHANTE) APLICADA A ROLO OU PINCEL SOBRE SUPERFÍCIES METÁLICAS (EXCETO PERFIL) EXECUTADO EM OBRA (02 DEMÃOS). AF_01/2020</v>
          </cell>
          <cell r="C5838" t="str">
            <v>M2</v>
          </cell>
          <cell r="D5838">
            <v>47.45</v>
          </cell>
        </row>
        <row r="5839">
          <cell r="A5839">
            <v>100761</v>
          </cell>
          <cell r="B5839" t="str">
            <v>PINTURA COM TINTA ALQUÍDICA DE ACABAMENTO (ESMALTE SINTÉTICO FOSCO) PULVERIZADA SOBRE SUPERFÍCIES METÁLICAS (EXCETO PERFIL) EXECUTADO EM OBRA (02 DEMÃOS). AF_01/2020_P</v>
          </cell>
          <cell r="C5839" t="str">
            <v>M2</v>
          </cell>
          <cell r="D5839">
            <v>46.18</v>
          </cell>
        </row>
        <row r="5840">
          <cell r="A5840">
            <v>100762</v>
          </cell>
          <cell r="B5840" t="str">
            <v>PINTURA COM TINTA ALQUÍDICA DE ACABAMENTO (ESMALTE SINTÉTICO FOSCO) APLICADA A ROLO OU PINCEL SOBRE SUPERFÍCIES METÁLICAS (EXCETO PERFIL) EXECUTADO EM OBRA (02 DEMÃOS). AF_01/2020</v>
          </cell>
          <cell r="C5840" t="str">
            <v>M2</v>
          </cell>
          <cell r="D5840">
            <v>47.56</v>
          </cell>
        </row>
        <row r="5841">
          <cell r="A5841">
            <v>102488</v>
          </cell>
          <cell r="B5841" t="str">
            <v>PREPARO DO PISO CIMENTADO PARA PINTURA - LIXAMENTO E LIMPEZA. AF_05/2021</v>
          </cell>
          <cell r="C5841" t="str">
            <v>M2</v>
          </cell>
          <cell r="D5841">
            <v>3.2</v>
          </cell>
        </row>
        <row r="5842">
          <cell r="A5842">
            <v>102489</v>
          </cell>
          <cell r="B5842" t="str">
            <v>PINTURA HIDROFUGANTE COM SILICONE, APLICAÇÃO MANUAL, 2 DEMÃOS. AF_05/2021</v>
          </cell>
          <cell r="C5842" t="str">
            <v>M2</v>
          </cell>
          <cell r="D5842">
            <v>26.52</v>
          </cell>
        </row>
        <row r="5843">
          <cell r="A5843">
            <v>102491</v>
          </cell>
          <cell r="B5843" t="str">
            <v>PINTURA DE PISO COM TINTA ACRÍLICA, APLICAÇÃO MANUAL, 2 DEMÃOS, INCLUSO FUNDO PREPARADOR. AF_05/2021</v>
          </cell>
          <cell r="C5843" t="str">
            <v>M2</v>
          </cell>
          <cell r="D5843">
            <v>18.37</v>
          </cell>
        </row>
        <row r="5844">
          <cell r="A5844">
            <v>102492</v>
          </cell>
          <cell r="B5844" t="str">
            <v>PINTURA DE PISO COM TINTA ACRÍLICA, APLICAÇÃO MANUAL, 3 DEMÃOS, INCLUSO FUNDO PREPARADOR. AF_05/2021</v>
          </cell>
          <cell r="C5844" t="str">
            <v>M2</v>
          </cell>
          <cell r="D5844">
            <v>21.71</v>
          </cell>
        </row>
        <row r="5845">
          <cell r="A5845">
            <v>102494</v>
          </cell>
          <cell r="B5845" t="str">
            <v>PINTURA DE PISO COM TINTA EPÓXI, APLICAÇÃO MANUAL, 2 DEMÃOS, INCLUSO PRIMER EPÓXI. AF_05/2021</v>
          </cell>
          <cell r="C5845" t="str">
            <v>M2</v>
          </cell>
          <cell r="D5845">
            <v>56.08</v>
          </cell>
        </row>
        <row r="5846">
          <cell r="A5846">
            <v>102496</v>
          </cell>
          <cell r="B5846" t="str">
            <v>PINTURA DE RODAPÉ COM TINTA EPÓXI, APLICAÇÃO MANUAL, 2 DEMÃOS, INCLUSÃO PRIMER EPÓXI. AF_05/2021</v>
          </cell>
          <cell r="C5846" t="str">
            <v>M</v>
          </cell>
          <cell r="D5846">
            <v>12.09</v>
          </cell>
        </row>
        <row r="5847">
          <cell r="A5847">
            <v>102497</v>
          </cell>
          <cell r="B5847" t="str">
            <v>PINTURA DE RODAPÉ EM PEDRA DECORATIVA COM VERNIZ DE POLIURETANO, APLICAÇÃO MANUAL, 3 DEMÃOS. AF_05/2021</v>
          </cell>
          <cell r="C5847" t="str">
            <v>M</v>
          </cell>
          <cell r="D5847">
            <v>4.55</v>
          </cell>
        </row>
        <row r="5848">
          <cell r="A5848">
            <v>102498</v>
          </cell>
          <cell r="B5848" t="str">
            <v>PINTURA DE MEIO-FIO COM TINTA BRANCA A BASE DE CAL (CAIAÇÃO). AF_05/2021</v>
          </cell>
          <cell r="C5848" t="str">
            <v>M</v>
          </cell>
          <cell r="D5848">
            <v>1.48</v>
          </cell>
        </row>
        <row r="5849">
          <cell r="A5849">
            <v>102499</v>
          </cell>
          <cell r="B5849" t="str">
            <v>ENCERAMENTO DE PISO EM MADEIRA. AF_05/2021</v>
          </cell>
          <cell r="C5849" t="str">
            <v>M2</v>
          </cell>
          <cell r="D5849">
            <v>3.03</v>
          </cell>
        </row>
        <row r="5850">
          <cell r="A5850">
            <v>102500</v>
          </cell>
          <cell r="B5850" t="str">
            <v>PINTURA DE DEMARCAÇÃO DE VAGA COM TINTA ACRÍLICA, E = 10 CM, APLICAÇÃO MANUAL. AF_05/2021</v>
          </cell>
          <cell r="C5850" t="str">
            <v>M</v>
          </cell>
          <cell r="D5850">
            <v>4.0999999999999996</v>
          </cell>
        </row>
        <row r="5851">
          <cell r="A5851">
            <v>102501</v>
          </cell>
          <cell r="B5851" t="str">
            <v>PINTURA DE FAIXA DE PEDESTRE OU ZEBRADA COM TINTA ACRÍLICA, E  = 30 CM, APLICAÇÃO MANUAL. AF_05/2021</v>
          </cell>
          <cell r="C5851" t="str">
            <v>M2</v>
          </cell>
          <cell r="D5851">
            <v>22.76</v>
          </cell>
        </row>
        <row r="5852">
          <cell r="A5852">
            <v>102504</v>
          </cell>
          <cell r="B5852" t="str">
            <v>PINTURA DE DEMARCAÇÃO DE QUADRA POLIESPORTIVA COM TINTA ACRÍLICA, E = 5 CM, APLICAÇÃO MANUAL. AF_05/2021</v>
          </cell>
          <cell r="C5852" t="str">
            <v>M</v>
          </cell>
          <cell r="D5852">
            <v>9.57</v>
          </cell>
        </row>
        <row r="5853">
          <cell r="A5853">
            <v>102505</v>
          </cell>
          <cell r="B5853" t="str">
            <v>PINTURA DE DEMARCAÇÃO DE QUADRA POLIESPORTIVA COM BORRACHA CLORADA, E = 5 CM, APLICAÇÃO MANUAL. AF_05/2021</v>
          </cell>
          <cell r="C5853" t="str">
            <v>M</v>
          </cell>
          <cell r="D5853">
            <v>10.050000000000001</v>
          </cell>
        </row>
        <row r="5854">
          <cell r="A5854">
            <v>102506</v>
          </cell>
          <cell r="B5854" t="str">
            <v>PINTURA DE DEMARCAÇÃO DE QUADRA POLIESPORTIVA COM TINTA EPÓXI, E = 5 CM, APLICAÇÃO MANUAL. AF_05/2021</v>
          </cell>
          <cell r="C5854" t="str">
            <v>M</v>
          </cell>
          <cell r="D5854">
            <v>10.47</v>
          </cell>
        </row>
        <row r="5855">
          <cell r="A5855">
            <v>102507</v>
          </cell>
          <cell r="B5855" t="str">
            <v>PINTURA DE DEMARCAÇÃO DE VAGA COM TINTA EPÓXI, E = 10 CM, APLICAÇÃO MANUAL. AF_05/2021</v>
          </cell>
          <cell r="C5855" t="str">
            <v>M</v>
          </cell>
          <cell r="D5855">
            <v>5.89</v>
          </cell>
        </row>
        <row r="5856">
          <cell r="A5856">
            <v>102508</v>
          </cell>
          <cell r="B5856" t="str">
            <v>PINTURA DE FAIXA DE PEDESTRE OU ZEBRADA COM TINTA EPÓXI, E  = 30 CM, APLICAÇÃO MANUAL. AF_05/2021</v>
          </cell>
          <cell r="C5856" t="str">
            <v>M2</v>
          </cell>
          <cell r="D5856">
            <v>41.05</v>
          </cell>
        </row>
        <row r="5857">
          <cell r="A5857">
            <v>102509</v>
          </cell>
          <cell r="B5857" t="str">
            <v>PINTURA DE FAIXA DE PEDESTRE OU ZEBRADA TINTA RETRORREFLETIVA A BASE DE RESINA ACRÍLICA COM MICROESFERAS DE VIDRO, E = 30 CM, APLICAÇÃO MANUAL. AF_05/2021</v>
          </cell>
          <cell r="C5857" t="str">
            <v>M2</v>
          </cell>
          <cell r="D5857">
            <v>26.1</v>
          </cell>
        </row>
        <row r="5858">
          <cell r="A5858">
            <v>102512</v>
          </cell>
          <cell r="B5858" t="str">
            <v>PINTURA DE EIXO VIÁRIO SOBRE ASFALTO COM TINTA RETRORREFLETIVA A BASE DE RESINA ACRÍLICA COM MICROESFERAS DE VIDRO, APLICAÇÃO MECÂNICA COM DEMARCADORA AUTOPROPELIDA. AF_05/2021</v>
          </cell>
          <cell r="C5858" t="str">
            <v>M</v>
          </cell>
          <cell r="D5858">
            <v>4.55</v>
          </cell>
        </row>
        <row r="5859">
          <cell r="A5859">
            <v>102513</v>
          </cell>
          <cell r="B5859" t="str">
            <v>PINTURA DE SÍMBOLOS E TEXTOS COM TINTA ACRÍLICA, DEMARCAÇÃO COM FITA ADESIVA E APLICAÇÃO COM ROLO. AF_05/2021</v>
          </cell>
          <cell r="C5859" t="str">
            <v>M2</v>
          </cell>
          <cell r="D5859">
            <v>44.35</v>
          </cell>
        </row>
        <row r="5860">
          <cell r="A5860">
            <v>102520</v>
          </cell>
          <cell r="B5860" t="str">
            <v>PINTURA DE SINALIZAÇÃO VERTICAL DE SEGURANÇA, FAIXAS AMARELA E PRETA, APLICAÇÃO MANUAL, 2 DEMÃOS. AF_05/2021</v>
          </cell>
          <cell r="C5860" t="str">
            <v>M2</v>
          </cell>
          <cell r="D5860">
            <v>77.16</v>
          </cell>
        </row>
        <row r="5861">
          <cell r="A5861">
            <v>101749</v>
          </cell>
          <cell r="B5861" t="str">
            <v>PISO CIMENTADO, TRAÇO 1:3 (CIMENTO E AREIA), ACABAMENTO LISO, ESPESSURA 4,0 CM, PREPARO MECÂNICO DA ARGAMASSA. AF_09/2020</v>
          </cell>
          <cell r="C5861" t="str">
            <v>M2</v>
          </cell>
          <cell r="D5861">
            <v>43.05</v>
          </cell>
        </row>
        <row r="5862">
          <cell r="A5862">
            <v>101750</v>
          </cell>
          <cell r="B5862" t="str">
            <v>PISO CIMENTADO, TRAÇO 1:3 (CIMENTO E AREIA), ACABAMENTO RÚSTICO, ESPESSURA 4,0 CM, PREPARO MECÂNICO DA ARGAMASSA. AF_09/2020</v>
          </cell>
          <cell r="C5862" t="str">
            <v>M2</v>
          </cell>
          <cell r="D5862">
            <v>40.840000000000003</v>
          </cell>
        </row>
        <row r="5863">
          <cell r="A5863">
            <v>101729</v>
          </cell>
          <cell r="B5863" t="str">
            <v>PISO EM TACO DE MADEIRA 7X42CM, FIXADO COM COLA BASE DE PVA. AF_09/2020</v>
          </cell>
          <cell r="C5863" t="str">
            <v>M2</v>
          </cell>
          <cell r="D5863">
            <v>211.17</v>
          </cell>
        </row>
        <row r="5864">
          <cell r="A5864">
            <v>101746</v>
          </cell>
          <cell r="B5864" t="str">
            <v>ASSOALHO DE MADEIRA. AF_09/2020</v>
          </cell>
          <cell r="C5864" t="str">
            <v>M2</v>
          </cell>
          <cell r="D5864">
            <v>325.57</v>
          </cell>
        </row>
        <row r="5865">
          <cell r="A5865">
            <v>101751</v>
          </cell>
          <cell r="B5865" t="str">
            <v>PISO EM TACO DE MADEIRA 7X21CM, FIXADO COM COLA BASE DE PVA. AF_09/2020</v>
          </cell>
          <cell r="C5865" t="str">
            <v>M2</v>
          </cell>
          <cell r="D5865">
            <v>217.72</v>
          </cell>
        </row>
        <row r="5866">
          <cell r="A5866">
            <v>87246</v>
          </cell>
          <cell r="B5866" t="str">
            <v>REVESTIMENTO CERÂMICO PARA PISO COM PLACAS TIPO ESMALTADA EXTRA DE DIMENSÕES 35X35 CM APLICADA EM AMBIENTES DE ÁREA MENOR QUE 5 M2. AF_06/2014</v>
          </cell>
          <cell r="C5866" t="str">
            <v>M2</v>
          </cell>
          <cell r="D5866">
            <v>57.72</v>
          </cell>
        </row>
        <row r="5867">
          <cell r="A5867">
            <v>87247</v>
          </cell>
          <cell r="B5867" t="str">
            <v>REVESTIMENTO CERÂMICO PARA PISO COM PLACAS TIPO ESMALTADA EXTRA DE DIMENSÕES 35X35 CM APLICADA EM AMBIENTES DE ÁREA ENTRE 5 M2 E 10 M2. AF_06/2014</v>
          </cell>
          <cell r="C5867" t="str">
            <v>M2</v>
          </cell>
          <cell r="D5867">
            <v>50.8</v>
          </cell>
        </row>
        <row r="5868">
          <cell r="A5868">
            <v>87248</v>
          </cell>
          <cell r="B5868" t="str">
            <v>REVESTIMENTO CERÂMICO PARA PISO COM PLACAS TIPO ESMALTADA EXTRA DE DIMENSÕES 35X35 CM APLICADA EM AMBIENTES DE ÁREA MAIOR QUE 10 M2. AF_06/2014</v>
          </cell>
          <cell r="C5868" t="str">
            <v>M2</v>
          </cell>
          <cell r="D5868">
            <v>45.16</v>
          </cell>
        </row>
        <row r="5869">
          <cell r="A5869">
            <v>87249</v>
          </cell>
          <cell r="B5869" t="str">
            <v>REVESTIMENTO CERÂMICO PARA PISO COM PLACAS TIPO ESMALTADA EXTRA DE DIMENSÕES 45X45 CM APLICADA EM AMBIENTES DE ÁREA MENOR QUE 5 M2. AF_06/2014</v>
          </cell>
          <cell r="C5869" t="str">
            <v>M2</v>
          </cell>
          <cell r="D5869">
            <v>64.36</v>
          </cell>
        </row>
        <row r="5870">
          <cell r="A5870">
            <v>87250</v>
          </cell>
          <cell r="B5870" t="str">
            <v>REVESTIMENTO CERÂMICO PARA PISO COM PLACAS TIPO ESMALTADA EXTRA DE DIMENSÕES 45X45 CM APLICADA EM AMBIENTES DE ÁREA ENTRE 5 M2 E 10 M2. AF_06/2014</v>
          </cell>
          <cell r="C5870" t="str">
            <v>M2</v>
          </cell>
          <cell r="D5870">
            <v>53.4</v>
          </cell>
        </row>
        <row r="5871">
          <cell r="A5871">
            <v>87251</v>
          </cell>
          <cell r="B5871" t="str">
            <v>REVESTIMENTO CERÂMICO PARA PISO COM PLACAS TIPO ESMALTADA EXTRA DE DIMENSÕES 45X45 CM APLICADA EM AMBIENTES DE ÁREA MAIOR QUE 10 M2. AF_06/2014</v>
          </cell>
          <cell r="C5871" t="str">
            <v>M2</v>
          </cell>
          <cell r="D5871">
            <v>46.29</v>
          </cell>
        </row>
        <row r="5872">
          <cell r="A5872">
            <v>87255</v>
          </cell>
          <cell r="B5872" t="str">
            <v>REVESTIMENTO CERÂMICO PARA PISO COM PLACAS TIPO ESMALTADA EXTRA DE DIMENSÕES 60X60 CM APLICADA EM AMBIENTES DE ÁREA MENOR QUE 5 M2. AF_06/2014</v>
          </cell>
          <cell r="C5872" t="str">
            <v>M2</v>
          </cell>
          <cell r="D5872">
            <v>104.98</v>
          </cell>
        </row>
        <row r="5873">
          <cell r="A5873">
            <v>87256</v>
          </cell>
          <cell r="B5873" t="str">
            <v>REVESTIMENTO CERÂMICO PARA PISO COM PLACAS TIPO ESMALTADA EXTRA DE DIMENSÕES 60X60 CM APLICADA EM AMBIENTES DE ÁREA ENTRE 5 M2 E 10 M2. AF_06/2014</v>
          </cell>
          <cell r="C5873" t="str">
            <v>M2</v>
          </cell>
          <cell r="D5873">
            <v>91.71</v>
          </cell>
        </row>
        <row r="5874">
          <cell r="A5874">
            <v>87257</v>
          </cell>
          <cell r="B5874" t="str">
            <v>REVESTIMENTO CERÂMICO PARA PISO COM PLACAS TIPO ESMALTADA EXTRA DE DIMENSÕES 60X60 CM APLICADA EM AMBIENTES DE ÁREA MAIOR QUE 10 M2. AF_06/2014</v>
          </cell>
          <cell r="C5874" t="str">
            <v>M2</v>
          </cell>
          <cell r="D5874">
            <v>83.38</v>
          </cell>
        </row>
        <row r="5875">
          <cell r="A5875">
            <v>87258</v>
          </cell>
          <cell r="B5875" t="str">
            <v>REVESTIMENTO CERÂMICO PARA PISO COM PLACAS TIPO PORCELANATO DE DIMENSÕES 45X45 CM APLICADA EM AMBIENTES DE ÁREA MENOR QUE 5 M². AF_06/2014</v>
          </cell>
          <cell r="C5875" t="str">
            <v>M2</v>
          </cell>
          <cell r="D5875">
            <v>138.80000000000001</v>
          </cell>
        </row>
        <row r="5876">
          <cell r="A5876">
            <v>87259</v>
          </cell>
          <cell r="B5876" t="str">
            <v>REVESTIMENTO CERÂMICO PARA PISO COM PLACAS TIPO PORCELANATO DE DIMENSÕES 45X45 CM APLICADA EM AMBIENTES DE ÁREA ENTRE 5 M² E 10 M². AF_06/2014</v>
          </cell>
          <cell r="C5876" t="str">
            <v>M2</v>
          </cell>
          <cell r="D5876">
            <v>126.25</v>
          </cell>
        </row>
        <row r="5877">
          <cell r="A5877">
            <v>87260</v>
          </cell>
          <cell r="B5877" t="str">
            <v>REVESTIMENTO CERÂMICO PARA PISO COM PLACAS TIPO PORCELANATO DE DIMENSÕES 45X45 CM APLICADA EM AMBIENTES DE ÁREA MAIOR QUE 10 M². AF_06/2014</v>
          </cell>
          <cell r="C5877" t="str">
            <v>M2</v>
          </cell>
          <cell r="D5877">
            <v>118.85</v>
          </cell>
        </row>
        <row r="5878">
          <cell r="A5878">
            <v>87261</v>
          </cell>
          <cell r="B5878" t="str">
            <v>REVESTIMENTO CERÂMICO PARA PISO COM PLACAS TIPO PORCELANATO DE DIMENSÕES 60X60 CM APLICADA EM AMBIENTES DE ÁREA MENOR QUE 5 M². AF_06/2014</v>
          </cell>
          <cell r="C5878" t="str">
            <v>M2</v>
          </cell>
          <cell r="D5878">
            <v>160.07</v>
          </cell>
        </row>
        <row r="5879">
          <cell r="A5879">
            <v>87262</v>
          </cell>
          <cell r="B5879" t="str">
            <v>REVESTIMENTO CERÂMICO PARA PISO COM PLACAS TIPO PORCELANATO DE DIMENSÕES 60X60 CM APLICADA EM AMBIENTES DE ÁREA ENTRE 5 M² E 10 M². AF_06/2014</v>
          </cell>
          <cell r="C5879" t="str">
            <v>M2</v>
          </cell>
          <cell r="D5879">
            <v>145.4</v>
          </cell>
        </row>
        <row r="5880">
          <cell r="A5880">
            <v>87263</v>
          </cell>
          <cell r="B5880" t="str">
            <v>REVESTIMENTO CERÂMICO PARA PISO COM PLACAS TIPO PORCELANATO DE DIMENSÕES 60X60 CM APLICADA EM AMBIENTES DE ÁREA MAIOR QUE 10 M². AF_06/2014</v>
          </cell>
          <cell r="C5880" t="str">
            <v>M2</v>
          </cell>
          <cell r="D5880">
            <v>136.69</v>
          </cell>
        </row>
        <row r="5881">
          <cell r="A5881">
            <v>89046</v>
          </cell>
          <cell r="B5881" t="str">
            <v>(COMPOSIÇÃO REPRESENTATIVA) DO SERVIÇO DE REVESTIMENTO CERÂMICO PARA PISO COM PLACAS TIPO ESMALTADA EXTRA DE DIMENSÕES 35X35 CM, PARA EDIFICAÇÃO HABITACIONAL MULTIFAMILIAR (PRÉDIO). AF_11/2014</v>
          </cell>
          <cell r="C5881" t="str">
            <v>M2</v>
          </cell>
          <cell r="D5881">
            <v>50.49</v>
          </cell>
        </row>
        <row r="5882">
          <cell r="A5882">
            <v>89171</v>
          </cell>
          <cell r="B5882" t="str">
            <v>(COMPOSIÇÃO REPRESENTATIVA) DO SERVIÇO DE REVESTIMENTO CERÂMICO PARA PISO COM PLACAS TIPO ESMALTADA EXTRA DE DIMENSÕES 35X35 CM, PARA EDIFICAÇÃO HABITACIONAL UNIFAMILIAR (CASA) E EDIFICAÇÃO PÚBLICA PADRÃO. AF_11/2014</v>
          </cell>
          <cell r="C5882" t="str">
            <v>M2</v>
          </cell>
          <cell r="D5882">
            <v>47.73</v>
          </cell>
        </row>
        <row r="5883">
          <cell r="A5883">
            <v>93389</v>
          </cell>
          <cell r="B5883" t="str">
            <v>REVESTIMENTO CERÂMICO PARA PISO COM PLACAS TIPO ESMALTADA PADRÃO POPULAR DE DIMENSÕES 35X35 CM APLICADA EM AMBIENTES DE ÁREA MENOR QUE 5 M2. AF_06/2014</v>
          </cell>
          <cell r="C5883" t="str">
            <v>M2</v>
          </cell>
          <cell r="D5883">
            <v>52.13</v>
          </cell>
        </row>
        <row r="5884">
          <cell r="A5884">
            <v>93390</v>
          </cell>
          <cell r="B5884" t="str">
            <v>REVESTIMENTO CERÂMICO PARA PISO COM PLACAS TIPO ESMALTADA PADRÃO POPULAR DE DIMENSÕES 35X35 CM APLICADA EM AMBIENTES DE ÁREA ENTRE 5 M2 E 10 M2. AF_06/2014</v>
          </cell>
          <cell r="C5884" t="str">
            <v>M2</v>
          </cell>
          <cell r="D5884">
            <v>45.31</v>
          </cell>
        </row>
        <row r="5885">
          <cell r="A5885">
            <v>93391</v>
          </cell>
          <cell r="B5885" t="str">
            <v>REVESTIMENTO CERÂMICO PARA PISO COM PLACAS TIPO ESMALTADA PADRÃO POPULAR DE DIMENSÕES 35X35 CM APLICADA EM AMBIENTES DE ÁREA MAIOR QUE 10 M2. AF_06/2014</v>
          </cell>
          <cell r="C5885" t="str">
            <v>M2</v>
          </cell>
          <cell r="D5885">
            <v>39.67</v>
          </cell>
        </row>
        <row r="5886">
          <cell r="A5886">
            <v>98671</v>
          </cell>
          <cell r="B5886" t="str">
            <v>PISO EM GRANITO APLICADO EM AMBIENTES INTERNOS. AF_09/2020</v>
          </cell>
          <cell r="C5886" t="str">
            <v>M2</v>
          </cell>
          <cell r="D5886">
            <v>356.46</v>
          </cell>
        </row>
        <row r="5887">
          <cell r="A5887">
            <v>98672</v>
          </cell>
          <cell r="B5887" t="str">
            <v>PISO EM MÁRMORE APLICADO EM AMBIENTES INTERNOS. AF_09/2020</v>
          </cell>
          <cell r="C5887" t="str">
            <v>M2</v>
          </cell>
          <cell r="D5887">
            <v>505.41</v>
          </cell>
        </row>
        <row r="5888">
          <cell r="A5888">
            <v>98678</v>
          </cell>
          <cell r="B5888" t="str">
            <v>PISO ELEVADO COM ESTRUTURA EM AÇO, COMPOSTO POR PEDESTAIS E LONGARINAS. AF_09/2020</v>
          </cell>
          <cell r="C5888" t="str">
            <v>M2</v>
          </cell>
          <cell r="D5888">
            <v>436.69</v>
          </cell>
        </row>
        <row r="5889">
          <cell r="A5889">
            <v>98679</v>
          </cell>
          <cell r="B5889" t="str">
            <v>PISO CIMENTADO, TRAÇO 1:3 (CIMENTO E AREIA), ACABAMENTO LISO, ESPESSURA 2,0 CM, PREPARO MECÂNICO DA ARGAMASSA. AF_09/2020</v>
          </cell>
          <cell r="C5889" t="str">
            <v>M2</v>
          </cell>
          <cell r="D5889">
            <v>29.83</v>
          </cell>
        </row>
        <row r="5890">
          <cell r="A5890">
            <v>98680</v>
          </cell>
          <cell r="B5890" t="str">
            <v>PISO CIMENTADO, TRAÇO 1:3 (CIMENTO E AREIA), ACABAMENTO LISO, ESPESSURA 3,0 CM, PREPARO MECÂNICO DA ARGAMASSA. AF_09/2020</v>
          </cell>
          <cell r="C5890" t="str">
            <v>M2</v>
          </cell>
          <cell r="D5890">
            <v>37.1</v>
          </cell>
        </row>
        <row r="5891">
          <cell r="A5891">
            <v>98681</v>
          </cell>
          <cell r="B5891" t="str">
            <v>PISO CIMENTADO, TRAÇO 1:3 (CIMENTO E AREIA), ACABAMENTO RÚSTICO, ESPESSURA 2,0 CM, PREPARO MECÂNICO DA ARGAMASSA. AF_09/2020</v>
          </cell>
          <cell r="C5891" t="str">
            <v>M2</v>
          </cell>
          <cell r="D5891">
            <v>27.61</v>
          </cell>
        </row>
        <row r="5892">
          <cell r="A5892">
            <v>98682</v>
          </cell>
          <cell r="B5892" t="str">
            <v>PISO CIMENTADO, TRAÇO 1:3 (CIMENTO E AREIA), ACABAMENTO RÚSTICO, ESPESSURA 3,0 CM, PREPARO MECÂNICO DA ARGAMASSA. AF_09/2020</v>
          </cell>
          <cell r="C5892" t="str">
            <v>M2</v>
          </cell>
          <cell r="D5892">
            <v>34.89</v>
          </cell>
        </row>
        <row r="5893">
          <cell r="A5893">
            <v>98685</v>
          </cell>
          <cell r="B5893" t="str">
            <v>RODAPÉ EM GRANITO, ALTURA 10 CM. AF_09/2020</v>
          </cell>
          <cell r="C5893" t="str">
            <v>M</v>
          </cell>
          <cell r="D5893">
            <v>65.13</v>
          </cell>
        </row>
        <row r="5894">
          <cell r="A5894">
            <v>98686</v>
          </cell>
          <cell r="B5894" t="str">
            <v>RODAPÉ EM LADRILHO HIDRÁULICO, ALTURA 7 CM. AF_09/2020</v>
          </cell>
          <cell r="C5894" t="str">
            <v>M</v>
          </cell>
          <cell r="D5894">
            <v>37.6</v>
          </cell>
        </row>
        <row r="5895">
          <cell r="A5895">
            <v>98688</v>
          </cell>
          <cell r="B5895" t="str">
            <v>RODAPÉ EM POLIESTIRENO, ALTURA 5 CM. AF_09/2020</v>
          </cell>
          <cell r="C5895" t="str">
            <v>M</v>
          </cell>
          <cell r="D5895">
            <v>58.42</v>
          </cell>
        </row>
        <row r="5896">
          <cell r="A5896">
            <v>98689</v>
          </cell>
          <cell r="B5896" t="str">
            <v>SOLEIRA EM GRANITO, LARGURA 15 CM, ESPESSURA 2,0 CM. AF_09/2020</v>
          </cell>
          <cell r="C5896" t="str">
            <v>M</v>
          </cell>
          <cell r="D5896">
            <v>93.11</v>
          </cell>
        </row>
        <row r="5897">
          <cell r="A5897">
            <v>101090</v>
          </cell>
          <cell r="B5897" t="str">
            <v>PISO EM PEDRA PORTUGUESA ASSENTADO SOBRE ARGAMASSA SECA DE CIMENTO E AREIA, TRAÇO 1:3, REJUNTADO COM CIMENTO COMUM. AF_05/2020</v>
          </cell>
          <cell r="C5897" t="str">
            <v>M2</v>
          </cell>
          <cell r="D5897">
            <v>174.59</v>
          </cell>
        </row>
        <row r="5898">
          <cell r="A5898">
            <v>101091</v>
          </cell>
          <cell r="B5898" t="str">
            <v>PISO EM LADRILHO HIDRÁULICO APLICADO EM AMBIENTES EXTERNOS. AF_05/2020</v>
          </cell>
          <cell r="C5898" t="str">
            <v>M2</v>
          </cell>
          <cell r="D5898">
            <v>122.71</v>
          </cell>
        </row>
        <row r="5899">
          <cell r="A5899">
            <v>101725</v>
          </cell>
          <cell r="B5899" t="str">
            <v>PISO EM LADRILHO HIDRÁULICO APLICADO EM AMBIENTES INTERNOS DE ÁREA MENOR QUE 5 M², INCLUSO APLICAÇÃO DE RESINA. AF_09/2020</v>
          </cell>
          <cell r="C5899" t="str">
            <v>M2</v>
          </cell>
          <cell r="D5899">
            <v>242.83</v>
          </cell>
        </row>
        <row r="5900">
          <cell r="A5900">
            <v>101726</v>
          </cell>
          <cell r="B5900" t="str">
            <v>PISO EM LADRILHO HIDRÁULICO APLICADO EM AMBIENTES INTERNOS DE ÁREA ENTRE 5 E 15 M², INCLUSO APLICAÇÃO DE RESINA. AF_09/2020</v>
          </cell>
          <cell r="C5900" t="str">
            <v>M2</v>
          </cell>
          <cell r="D5900">
            <v>159.9</v>
          </cell>
        </row>
        <row r="5901">
          <cell r="A5901">
            <v>101731</v>
          </cell>
          <cell r="B5901" t="str">
            <v>PISO EM PEDRA  ASSENTADO SOBRE ARGAMASSA 1:3 (CIMENTO E AREIA). AF_09/2020</v>
          </cell>
          <cell r="C5901" t="str">
            <v>M2</v>
          </cell>
          <cell r="D5901">
            <v>260.77</v>
          </cell>
        </row>
        <row r="5902">
          <cell r="A5902">
            <v>101732</v>
          </cell>
          <cell r="B5902" t="str">
            <v>PISO EM PEDRA ARDÓSIA ASSENTADO SOBRE ARGAMASSA 1:3 (CIMENTO E AREIA). AF_09/2020</v>
          </cell>
          <cell r="C5902" t="str">
            <v>M2</v>
          </cell>
          <cell r="D5902">
            <v>80.91</v>
          </cell>
        </row>
        <row r="5903">
          <cell r="A5903">
            <v>101094</v>
          </cell>
          <cell r="B5903" t="str">
            <v>PISO PODOTÁTIL, DIRECIONAL OU ALERTA, ASSENTADO SOBRE ARGAMASSA. AF_05/2020</v>
          </cell>
          <cell r="C5903" t="str">
            <v>M</v>
          </cell>
          <cell r="D5903">
            <v>128.53</v>
          </cell>
        </row>
        <row r="5904">
          <cell r="A5904">
            <v>101727</v>
          </cell>
          <cell r="B5904" t="str">
            <v>PISO VINÍLICO SEMI-FLEXÍVEL EM PLACAS, PADRÃO LISO, ESPESSURA 3,2 MM, FIXADO COM COLA. AF_09/2020</v>
          </cell>
          <cell r="C5904" t="str">
            <v>M2</v>
          </cell>
          <cell r="D5904">
            <v>149.44</v>
          </cell>
        </row>
        <row r="5905">
          <cell r="A5905">
            <v>101733</v>
          </cell>
          <cell r="B5905" t="str">
            <v>PISO DE BORRACHA PASTILHADO/FRISADO, ESPESSURA 7MM, ASSENTADO COM ARGAMASSA. AF_09/2020</v>
          </cell>
          <cell r="C5905" t="str">
            <v>M2</v>
          </cell>
          <cell r="D5905">
            <v>207.13</v>
          </cell>
        </row>
        <row r="5906">
          <cell r="A5906">
            <v>101734</v>
          </cell>
          <cell r="B5906" t="str">
            <v>PISO DE BORRACHA PASTILHADO, ESPESSURA 15MM, ASSENTADO COM ARGAMASSA. AF_09/2020</v>
          </cell>
          <cell r="C5906" t="str">
            <v>M2</v>
          </cell>
          <cell r="D5906">
            <v>311.20999999999998</v>
          </cell>
        </row>
        <row r="5907">
          <cell r="A5907">
            <v>101735</v>
          </cell>
          <cell r="B5907" t="str">
            <v>PISO DE BORRACHA ESPORTIVO, ESPESSURA 15MM, ASSENTADO COM ARGAMASSA. AF_09/2020</v>
          </cell>
          <cell r="C5907" t="str">
            <v>M2</v>
          </cell>
          <cell r="D5907">
            <v>318.76</v>
          </cell>
        </row>
        <row r="5908">
          <cell r="A5908">
            <v>101736</v>
          </cell>
          <cell r="B5908" t="str">
            <v>PISO DE BORRACHA PASTILHADO, ESPESSURA 3,5MM, FIXADO COM ADESIVO ACRÍLICO. AF_09/2020</v>
          </cell>
          <cell r="C5908" t="str">
            <v>M2</v>
          </cell>
          <cell r="D5908">
            <v>85.67</v>
          </cell>
        </row>
        <row r="5909">
          <cell r="A5909">
            <v>101737</v>
          </cell>
          <cell r="B5909" t="str">
            <v>PISO DE BORRACHA CANELADO, ESPESSURA 3,5MM, FIXADO COM ADESIVO ACRÍLICO. AF_09/2020</v>
          </cell>
          <cell r="C5909" t="str">
            <v>M2</v>
          </cell>
          <cell r="D5909">
            <v>100.61</v>
          </cell>
        </row>
        <row r="5910">
          <cell r="A5910">
            <v>101748</v>
          </cell>
          <cell r="B5910" t="str">
            <v>PREPARO DE CONTRAPISO COM POLITRIZ. AF_09/2020</v>
          </cell>
          <cell r="C5910" t="str">
            <v>M2</v>
          </cell>
          <cell r="D5910">
            <v>3.23</v>
          </cell>
        </row>
        <row r="5911">
          <cell r="A5911">
            <v>101092</v>
          </cell>
          <cell r="B5911" t="str">
            <v>PISO EM GRANITO APLICADO EM CALÇADAS OU PISOS EXTERNOS. AF_05/2020</v>
          </cell>
          <cell r="C5911" t="str">
            <v>M2</v>
          </cell>
          <cell r="D5911">
            <v>366.41</v>
          </cell>
        </row>
        <row r="5912">
          <cell r="A5912">
            <v>101093</v>
          </cell>
          <cell r="B5912" t="str">
            <v>PISO EM MÁRMORE APLICADO EM CALÇADAS OU PISOS EXTERNOS. AF_05/2020</v>
          </cell>
          <cell r="C5912" t="str">
            <v>M2</v>
          </cell>
          <cell r="D5912">
            <v>515.36</v>
          </cell>
        </row>
        <row r="5913">
          <cell r="A5913">
            <v>98695</v>
          </cell>
          <cell r="B5913" t="str">
            <v>SOLEIRA EM MÁRMORE, LARGURA 15 CM, ESPESSURA 2,0 CM. AF_09/2020</v>
          </cell>
          <cell r="C5913" t="str">
            <v>M</v>
          </cell>
          <cell r="D5913">
            <v>89.89</v>
          </cell>
        </row>
        <row r="5914">
          <cell r="A5914">
            <v>98697</v>
          </cell>
          <cell r="B5914" t="str">
            <v>RODAPÉ EM MÁRMORE, ALTURA 7 CM. AF_09/2020</v>
          </cell>
          <cell r="C5914" t="str">
            <v>M</v>
          </cell>
          <cell r="D5914">
            <v>59.52</v>
          </cell>
        </row>
        <row r="5915">
          <cell r="A5915">
            <v>101738</v>
          </cell>
          <cell r="B5915" t="str">
            <v>RODAPÉ EM MADEIRA, ALTURA 7CM, FIXADO COM COLA. AF_09/2020</v>
          </cell>
          <cell r="C5915" t="str">
            <v>M</v>
          </cell>
          <cell r="D5915">
            <v>31.33</v>
          </cell>
        </row>
        <row r="5916">
          <cell r="A5916">
            <v>101739</v>
          </cell>
          <cell r="B5916" t="str">
            <v>RODAPÉ EM MADEIRA, ALTURA 7CM, FIXADO COM COLA E PARAFUSOS. AF_09/2020</v>
          </cell>
          <cell r="C5916" t="str">
            <v>M</v>
          </cell>
          <cell r="D5916">
            <v>34.159999999999997</v>
          </cell>
        </row>
        <row r="5917">
          <cell r="A5917">
            <v>88648</v>
          </cell>
          <cell r="B5917" t="str">
            <v>RODAPÉ CERÂMICO DE 7CM DE ALTURA COM PLACAS TIPO ESMALTADA EXTRA  DE DIMENSÕES 35X35CM. AF_06/2014</v>
          </cell>
          <cell r="C5917" t="str">
            <v>M</v>
          </cell>
          <cell r="D5917">
            <v>6.77</v>
          </cell>
        </row>
        <row r="5918">
          <cell r="A5918">
            <v>88649</v>
          </cell>
          <cell r="B5918" t="str">
            <v>RODAPÉ CERÂMICO DE 7CM DE ALTURA COM PLACAS TIPO ESMALTADA EXTRA DE DIMENSÕES 45X45CM. AF_06/2014</v>
          </cell>
          <cell r="C5918" t="str">
            <v>M</v>
          </cell>
          <cell r="D5918">
            <v>7.69</v>
          </cell>
        </row>
        <row r="5919">
          <cell r="A5919">
            <v>88650</v>
          </cell>
          <cell r="B5919" t="str">
            <v>RODAPÉ CERÂMICO DE 7CM DE ALTURA COM PLACAS TIPO ESMALTADA EXTRA DE DIMENSÕES 60X60CM. AF_06/2014</v>
          </cell>
          <cell r="C5919" t="str">
            <v>M</v>
          </cell>
          <cell r="D5919">
            <v>15.03</v>
          </cell>
        </row>
        <row r="5920">
          <cell r="A5920">
            <v>96467</v>
          </cell>
          <cell r="B5920" t="str">
            <v>RODAPÉ CERÂMICO DE 7CM DE ALTURA COM PLACAS TIPO ESMALTADA COMERCIAL DE DIMENSÕES 35X35CM (PADRAO POPULAR). AF_06/2017</v>
          </cell>
          <cell r="C5920" t="str">
            <v>M</v>
          </cell>
          <cell r="D5920">
            <v>6.13</v>
          </cell>
        </row>
        <row r="5921">
          <cell r="A5921">
            <v>101740</v>
          </cell>
          <cell r="B5921" t="str">
            <v>RODAPÉ EM ARDÓSIA ALTURA 10CM. AF_09/2020</v>
          </cell>
          <cell r="C5921" t="str">
            <v>M</v>
          </cell>
          <cell r="D5921">
            <v>42.58</v>
          </cell>
        </row>
        <row r="5922">
          <cell r="A5922">
            <v>101741</v>
          </cell>
          <cell r="B5922" t="str">
            <v>RODAPÉ EM MARMORITE, ALTURA 10CM. AF_09/2020</v>
          </cell>
          <cell r="C5922" t="str">
            <v>M</v>
          </cell>
          <cell r="D5922">
            <v>21.32</v>
          </cell>
        </row>
        <row r="5923">
          <cell r="A5923">
            <v>94990</v>
          </cell>
          <cell r="B5923" t="str">
            <v>EXECUÇÃO DE PASSEIO (CALÇADA) OU PISO DE CONCRETO COM CONCRETO MOLDADO IN LOCO, FEITO EM OBRA, ACABAMENTO CONVENCIONAL, NÃO ARMADO. AF_07/2016</v>
          </cell>
          <cell r="C5923" t="str">
            <v>M3</v>
          </cell>
          <cell r="D5923">
            <v>657.16</v>
          </cell>
        </row>
        <row r="5924">
          <cell r="A5924">
            <v>94991</v>
          </cell>
          <cell r="B5924" t="str">
            <v>EXECUÇÃO DE PASSEIO (CALÇADA) OU PISO DE CONCRETO COM CONCRETO MOLDADO IN LOCO, USINADO, ACABAMENTO CONVENCIONAL, NÃO ARMADO. AF_07/2016</v>
          </cell>
          <cell r="C5924" t="str">
            <v>M3</v>
          </cell>
          <cell r="D5924">
            <v>543.88</v>
          </cell>
        </row>
        <row r="5925">
          <cell r="A5925">
            <v>94992</v>
          </cell>
          <cell r="B5925" t="str">
            <v>EXECUÇÃO DE PASSEIO (CALÇADA) OU PISO DE CONCRETO COM CONCRETO MOLDADO IN LOCO, FEITO EM OBRA, ACABAMENTO CONVENCIONAL, ESPESSURA 6 CM, ARMADO. AF_07/2016</v>
          </cell>
          <cell r="C5925" t="str">
            <v>M2</v>
          </cell>
          <cell r="D5925">
            <v>86.04</v>
          </cell>
        </row>
        <row r="5926">
          <cell r="A5926">
            <v>94993</v>
          </cell>
          <cell r="B5926" t="str">
            <v>EXECUÇÃO DE PASSEIO (CALÇADA) OU PISO DE CONCRETO COM CONCRETO MOLDADO IN LOCO, USINADO, ACABAMENTO CONVENCIONAL, ESPESSURA 6 CM, ARMADO. AF_07/2016</v>
          </cell>
          <cell r="C5926" t="str">
            <v>M2</v>
          </cell>
          <cell r="D5926">
            <v>79.239999999999995</v>
          </cell>
        </row>
        <row r="5927">
          <cell r="A5927">
            <v>94994</v>
          </cell>
          <cell r="B5927" t="str">
            <v>EXECUÇÃO DE PASSEIO (CALÇADA) OU PISO DE CONCRETO COM CONCRETO MOLDADO IN LOCO, FEITO EM OBRA, ACABAMENTO CONVENCIONAL, ESPESSURA 8 CM, ARMADO. AF_07/2016</v>
          </cell>
          <cell r="C5927" t="str">
            <v>M2</v>
          </cell>
          <cell r="D5927">
            <v>101.04</v>
          </cell>
        </row>
        <row r="5928">
          <cell r="A5928">
            <v>94995</v>
          </cell>
          <cell r="B5928" t="str">
            <v>EXECUÇÃO DE PASSEIO (CALÇADA) OU PISO DE CONCRETO COM CONCRETO MOLDADO IN LOCO, USINADO, ACABAMENTO CONVENCIONAL, ESPESSURA 8 CM, ARMADO. AF_07/2016</v>
          </cell>
          <cell r="C5928" t="str">
            <v>M2</v>
          </cell>
          <cell r="D5928">
            <v>91.98</v>
          </cell>
        </row>
        <row r="5929">
          <cell r="A5929">
            <v>94996</v>
          </cell>
          <cell r="B5929" t="str">
            <v>EXECUÇÃO DE PASSEIO (CALÇADA) OU PISO DE CONCRETO COM CONCRETO MOLDADO IN LOCO, FEITO EM OBRA, ACABAMENTO CONVENCIONAL, ESPESSURA 10 CM, ARMADO. AF_07/2016</v>
          </cell>
          <cell r="C5929" t="str">
            <v>M2</v>
          </cell>
          <cell r="D5929">
            <v>114.29</v>
          </cell>
        </row>
        <row r="5930">
          <cell r="A5930">
            <v>94997</v>
          </cell>
          <cell r="B5930" t="str">
            <v>EXECUÇÃO DE PASSEIO (CALÇADA) OU PISO DE CONCRETO COM CONCRETO MOLDADO IN LOCO, USINADO, ACABAMENTO CONVENCIONAL, ESPESSURA 10 CM, ARMADO. AF_07/2016</v>
          </cell>
          <cell r="C5930" t="str">
            <v>M2</v>
          </cell>
          <cell r="D5930">
            <v>102.96</v>
          </cell>
        </row>
        <row r="5931">
          <cell r="A5931">
            <v>94998</v>
          </cell>
          <cell r="B5931" t="str">
            <v>EXECUÇÃO DE PASSEIO (CALÇADA) OU PISO DE CONCRETO COM CONCRETO MOLDADO IN LOCO, FEITO EM OBRA, ACABAMENTO CONVENCIONAL, ESPESSURA 12 CM, ARMADO. AF_07/2016</v>
          </cell>
          <cell r="C5931" t="str">
            <v>M2</v>
          </cell>
          <cell r="D5931">
            <v>128.63</v>
          </cell>
        </row>
        <row r="5932">
          <cell r="A5932">
            <v>94999</v>
          </cell>
          <cell r="B5932" t="str">
            <v>EXECUÇÃO DE PASSEIO (CALÇADA) OU PISO DE CONCRETO COM CONCRETO MOLDADO IN LOCO, USINADO, ACABAMENTO CONVENCIONAL, ESPESSURA 12 CM, ARMADO. AF_07/2016</v>
          </cell>
          <cell r="C5932" t="str">
            <v>M2</v>
          </cell>
          <cell r="D5932">
            <v>115.03</v>
          </cell>
        </row>
        <row r="5933">
          <cell r="A5933">
            <v>101747</v>
          </cell>
          <cell r="B5933" t="str">
            <v>PISO EM CONCRETO 20 MPA PREPARO MECÂNICO, ESPESSURA 7CM. AF_09/2020</v>
          </cell>
          <cell r="C5933" t="str">
            <v>M2</v>
          </cell>
          <cell r="D5933">
            <v>63.69</v>
          </cell>
        </row>
        <row r="5934">
          <cell r="A5934">
            <v>101743</v>
          </cell>
          <cell r="B5934" t="str">
            <v>PISO TÊXTIL (CARPETE) EM PLACA. AF_09/2020</v>
          </cell>
          <cell r="C5934" t="str">
            <v>M2</v>
          </cell>
          <cell r="D5934">
            <v>156.81</v>
          </cell>
        </row>
        <row r="5935">
          <cell r="A5935">
            <v>101744</v>
          </cell>
          <cell r="B5935" t="str">
            <v>PISO TÊXTIL (CARPETE) EM MANTA (ROLO) E = 6 A 7 MM. AF_09/2020</v>
          </cell>
          <cell r="C5935" t="str">
            <v>M2</v>
          </cell>
          <cell r="D5935">
            <v>125</v>
          </cell>
        </row>
        <row r="5936">
          <cell r="A5936">
            <v>101745</v>
          </cell>
          <cell r="B5936" t="str">
            <v>PISO TÊXTIL (CARPETE) EM MANTA (ROLO) E = 9 A 10 MM. AF_09/2020</v>
          </cell>
          <cell r="C5936" t="str">
            <v>M2</v>
          </cell>
          <cell r="D5936">
            <v>153.57</v>
          </cell>
        </row>
        <row r="5937">
          <cell r="A5937">
            <v>87620</v>
          </cell>
          <cell r="B5937" t="str">
            <v>CONTRAPISO EM ARGAMASSA TRAÇO 1:4 (CIMENTO E AREIA), PREPARO MECÂNICO COM BETONEIRA 400 L, APLICADO EM ÁREAS SECAS SOBRE LAJE, ADERIDO, ACABAMENTO NÃO REFORÇADO, ESPESSURA 2CM. AF_07/2021</v>
          </cell>
          <cell r="C5937" t="str">
            <v>M2</v>
          </cell>
          <cell r="D5937">
            <v>24.61</v>
          </cell>
        </row>
        <row r="5938">
          <cell r="A5938">
            <v>87622</v>
          </cell>
          <cell r="B5938" t="str">
            <v>CONTRAPISO EM ARGAMASSA TRAÇO 1:4 (CIMENTO E AREIA), PREPARO MANUAL, APLICADO EM ÁREAS SECAS SOBRE LAJE, ADERIDO, ACABAMENTO NÃO REFORÇADO, ESPESSURA 2CM. AF_07/2021</v>
          </cell>
          <cell r="C5938" t="str">
            <v>M2</v>
          </cell>
          <cell r="D5938">
            <v>28.29</v>
          </cell>
        </row>
        <row r="5939">
          <cell r="A5939">
            <v>87623</v>
          </cell>
          <cell r="B5939" t="str">
            <v>CONTRAPISO EM ARGAMASSA PRONTA, PREPARO MECÂNICO COM MISTURADOR 300 KG, APLICADO EM ÁREAS SECAS SOBRE LAJE, ADERIDO, ACABAMENTO NÃO REFORÇADO, ESPESSURA 2CM. AF_07/2021</v>
          </cell>
          <cell r="C5939" t="str">
            <v>M2</v>
          </cell>
          <cell r="D5939">
            <v>60.79</v>
          </cell>
        </row>
        <row r="5940">
          <cell r="A5940">
            <v>87624</v>
          </cell>
          <cell r="B5940" t="str">
            <v>CONTRAPISO EM ARGAMASSA PRONTA, PREPARO MECÂNICO COM MISTURADOR 300 KG, APLICADO EM ÁREAS SECAS SOBRE LAJE, ADERIDO, ACABAMENTO NÃO REFORÇADO, ESPESSURA 2CM. AF_07/2021</v>
          </cell>
          <cell r="C5940" t="str">
            <v>M2</v>
          </cell>
          <cell r="D5940">
            <v>67.39</v>
          </cell>
        </row>
        <row r="5941">
          <cell r="A5941">
            <v>87630</v>
          </cell>
          <cell r="B5941" t="str">
            <v>CONTRAPISO EM ARGAMASSA TRAÇO 1:4 (CIMENTO E AREIA), PREPARO MECÂNICO COM BETONEIRA 400 L, APLICADO EM ÁREAS SECAS SOBRE LAJE, ADERIDO, ACABAMENTO NÃO REFORÇADO, ESPESSURA 3CM. AF_07/2021</v>
          </cell>
          <cell r="C5941" t="str">
            <v>M2</v>
          </cell>
          <cell r="D5941">
            <v>31.17</v>
          </cell>
        </row>
        <row r="5942">
          <cell r="A5942">
            <v>87632</v>
          </cell>
          <cell r="B5942" t="str">
            <v>CONTRAPISO EM ARGAMASSA TRAÇO 1:4 (CIMENTO E AREIA), PREPARO MANUAL, APLICADO EM ÁREAS SECAS SOBRE LAJE, ADERIDO, ACABAMENTO NÃO REFORÇADO, ESPESSURA 3CM. AF_07/2021</v>
          </cell>
          <cell r="C5942" t="str">
            <v>M2</v>
          </cell>
          <cell r="D5942">
            <v>36.299999999999997</v>
          </cell>
        </row>
        <row r="5943">
          <cell r="A5943">
            <v>87633</v>
          </cell>
          <cell r="B5943" t="str">
            <v>CONTRAPISO EM ARGAMASSA PRONTA, PREPARO MECÂNICO COM MISTURADOR 300 KG, APLICADO EM ÁREAS SECAS SOBRE LAJE, ADERIDO, ACABAMENTO NÃO REFORÇADO, ESPESSURA 3CM. AF_07/2021</v>
          </cell>
          <cell r="C5943" t="str">
            <v>M2</v>
          </cell>
          <cell r="D5943">
            <v>81.48</v>
          </cell>
        </row>
        <row r="5944">
          <cell r="A5944">
            <v>87634</v>
          </cell>
          <cell r="B5944" t="str">
            <v>CONTRAPISO EM ARGAMASSA PRONTA, PREPARO MANUAL, APLICADO EM ÁREAS SECAS SOBRE LAJE, ADERIDO, ACABAMENTO NÃO REFORÇADO, ESPESSURA 3CM. AF_07/2021</v>
          </cell>
          <cell r="C5944" t="str">
            <v>M2</v>
          </cell>
          <cell r="D5944">
            <v>90.66</v>
          </cell>
        </row>
        <row r="5945">
          <cell r="A5945">
            <v>87640</v>
          </cell>
          <cell r="B5945" t="str">
            <v>CONTRAPISO EM ARGAMASSA TRAÇO 1:4 (CIMENTO E AREIA), PREPARO MECÂNICO COM BETONEIRA 400 L, APLICADO EM ÁREAS SECAS SOBRE LAJE, ADERIDO, ACABAMENTO NÃO REFORÇADO, ESPESSURA 4CM. AF_07/2021</v>
          </cell>
          <cell r="C5945" t="str">
            <v>M2</v>
          </cell>
          <cell r="D5945">
            <v>36.57</v>
          </cell>
        </row>
        <row r="5946">
          <cell r="A5946">
            <v>87642</v>
          </cell>
          <cell r="B5946" t="str">
            <v>CONTRAPISO EM ARGAMASSA TRAÇO 1:4 (CIMENTO E AREIA), PREPARO MANUAL, APLICADO EM ÁREAS SECAS SOBRE LAJE, ADERIDO, ACABAMENTO NÃO REFORÇADO, ESPESSURA 4CM. AF_07/2021</v>
          </cell>
          <cell r="C5946" t="str">
            <v>M2</v>
          </cell>
          <cell r="D5946">
            <v>42.87</v>
          </cell>
        </row>
        <row r="5947">
          <cell r="A5947">
            <v>87643</v>
          </cell>
          <cell r="B5947" t="str">
            <v>CONTRAPISO EM ARGAMASSA PRONTA, PREPARO MECÂNICO COM MISTURADOR 300 KG, APLICADO EM ÁREAS SECAS SOBRE LAJE, ADERIDO, ACABAMENTO NÃO REFORÇADO, ESPESSURA 4CM. AF_07/2021</v>
          </cell>
          <cell r="C5947" t="str">
            <v>M2</v>
          </cell>
          <cell r="D5947">
            <v>98.44</v>
          </cell>
        </row>
        <row r="5948">
          <cell r="A5948">
            <v>87644</v>
          </cell>
          <cell r="B5948" t="str">
            <v>CONTRAPISO EM ARGAMASSA PRONTA, PREPARO MANUAL, APLICADO EM ÁREAS SECAS SOBRE LAJE, ADERIDO, ACABAMENTO NÃO REFORÇADO, ESPESSURA 4CM. AF_07/2021</v>
          </cell>
          <cell r="C5948" t="str">
            <v>M2</v>
          </cell>
          <cell r="D5948">
            <v>109.72</v>
          </cell>
        </row>
        <row r="5949">
          <cell r="A5949">
            <v>87680</v>
          </cell>
          <cell r="B5949" t="str">
            <v>CONTRAPISO EM ARGAMASSA TRAÇO 1:4 (CIMENTO E AREIA), PREPARO MECÂNICO COM BETONEIRA 400 L, APLICADO EM ÁREAS SECAS SOBRE LAJE, NÃO ADERIDO, ACABAMENTO NÃO REFORÇADO, ESPESSURA 4CM. AF_07/2021</v>
          </cell>
          <cell r="C5949" t="str">
            <v>M2</v>
          </cell>
          <cell r="D5949">
            <v>32.619999999999997</v>
          </cell>
        </row>
        <row r="5950">
          <cell r="A5950">
            <v>87682</v>
          </cell>
          <cell r="B5950" t="str">
            <v>CONTRAPISO EM ARGAMASSA TRAÇO 1:4 (CIMENTO E AREIA), PREPARO MANUAL, APLICADO EM ÁREAS SECAS SOBRE LAJE, NÃO ADERIDO, ACABAMENTO NÃO REFORÇADO, ESPESSURA 4CM. AF_07/2021</v>
          </cell>
          <cell r="C5950" t="str">
            <v>M2</v>
          </cell>
          <cell r="D5950">
            <v>38.92</v>
          </cell>
        </row>
        <row r="5951">
          <cell r="A5951">
            <v>87683</v>
          </cell>
          <cell r="B5951" t="str">
            <v>CONTRAPISO EM ARGAMASSA PRONTA, PREPARO MECÂNICO COM MISTURADOR 300 KG, APLICADO EM ÁREAS SECAS SOBRE LAJE, NÃO ADERIDO, ACABAMENTO NÃO REFORÇADO, ESPESSURA 4CM. AF_07/2021</v>
          </cell>
          <cell r="C5951" t="str">
            <v>M2</v>
          </cell>
          <cell r="D5951">
            <v>94.49</v>
          </cell>
        </row>
        <row r="5952">
          <cell r="A5952">
            <v>87684</v>
          </cell>
          <cell r="B5952" t="str">
            <v>CONTRAPISO EM ARGAMASSA PRONTA, PREPARO MANUAL, APLICADO EM ÁREAS SECAS SOBRE LAJE, NÃO ADERIDO, ACABAMENTO NÃO REFORÇADO, ESPESSURA 4CM. AF_07/2021</v>
          </cell>
          <cell r="C5952" t="str">
            <v>M2</v>
          </cell>
          <cell r="D5952">
            <v>105.77</v>
          </cell>
        </row>
        <row r="5953">
          <cell r="A5953">
            <v>87690</v>
          </cell>
          <cell r="B5953" t="str">
            <v>CONTRAPISO EM ARGAMASSA TRAÇO 1:4 (CIMENTO E AREIA), PREPARO MECÂNICO COM BETONEIRA 400 L, APLICADO EM ÁREAS SECAS SOBRE LAJE, NÃO ADERIDO, ACABAMENTO NÃO REFORÇADO, ESPESSURA 5CM. AF_07/2021</v>
          </cell>
          <cell r="C5953" t="str">
            <v>M2</v>
          </cell>
          <cell r="D5953">
            <v>37.380000000000003</v>
          </cell>
        </row>
        <row r="5954">
          <cell r="A5954">
            <v>87692</v>
          </cell>
          <cell r="B5954" t="str">
            <v>CONTRAPISO EM ARGAMASSA TRAÇO 1:4 (CIMENTO E AREIA), PREPARO MANUAL, APLICADO EM ÁREAS SECAS SOBRE LAJE, NÃO ADERIDO, ACABAMENTO NÃO REFORÇADO, ESPESSURA 5CM. AF_07/2021</v>
          </cell>
          <cell r="C5954" t="str">
            <v>M2</v>
          </cell>
          <cell r="D5954">
            <v>44.6</v>
          </cell>
        </row>
        <row r="5955">
          <cell r="A5955">
            <v>87693</v>
          </cell>
          <cell r="B5955" t="str">
            <v>CONTRAPISO EM ARGAMASSA PRONTA, PREPARO MECÂNICO COM MISTURADOR 300 KG, APLICADO EM ÁREAS SECAS SOBRE LAJE, NÃO ADERIDO, ESPESSURA 5CM. AF_07/2021</v>
          </cell>
          <cell r="C5955" t="str">
            <v>M2</v>
          </cell>
          <cell r="D5955">
            <v>108.24</v>
          </cell>
        </row>
        <row r="5956">
          <cell r="A5956">
            <v>87694</v>
          </cell>
          <cell r="B5956" t="str">
            <v>CONTRAPISO EM ARGAMASSA PRONTA, PREPARO MANUAL, APLICADO EM ÁREAS SECAS SOBRE LAJE, NÃO ADERIDO, ACABAMENTO NÃO REFORÇADO, ESPESSURA 5CM. AF_07/2021</v>
          </cell>
          <cell r="C5956" t="str">
            <v>M2</v>
          </cell>
          <cell r="D5956">
            <v>121.16</v>
          </cell>
        </row>
        <row r="5957">
          <cell r="A5957">
            <v>87700</v>
          </cell>
          <cell r="B5957" t="str">
            <v>CONTRAPISO EM ARGAMASSA TRAÇO 1:4 (CIMENTO E AREIA), PREPARO MECÂNICO COM BETONEIRA 400 L, APLICADO EM ÁREAS SECAS SOBRE LAJE, NÃO ADERIDO, ACABAMENTO NÃO REFORÇADO, ESPESSURA 6CM. AF_07/2021</v>
          </cell>
          <cell r="C5957" t="str">
            <v>M2</v>
          </cell>
          <cell r="D5957">
            <v>40.32</v>
          </cell>
        </row>
        <row r="5958">
          <cell r="A5958">
            <v>87702</v>
          </cell>
          <cell r="B5958" t="str">
            <v>CONTRAPISO EM ARGAMASSA TRAÇO 1:4 (CIMENTO E AREIA), PREPARO MANUAL, APLICADO EM ÁREAS SECAS SOBRE LAJE, NÃO ADERIDO, ACABAMENTO NÃO REFORÇADO, ESPESSURA 6CM. AF_07/2021</v>
          </cell>
          <cell r="C5958" t="str">
            <v>M2</v>
          </cell>
          <cell r="D5958">
            <v>48.18</v>
          </cell>
        </row>
        <row r="5959">
          <cell r="A5959">
            <v>87703</v>
          </cell>
          <cell r="B5959" t="str">
            <v>CONTRAPISO EM ARGAMASSA PRONTA, PREPARO MECÂNICO COM MISTURADOR 300 KG, APLICADO EM ÁREAS SECAS SOBRE LAJE, NÃO ADERIDO, ACABAMENTO NÃO REFORÇADO, ESPESSURA 6CM. AF_07/2021</v>
          </cell>
          <cell r="C5959" t="str">
            <v>M2</v>
          </cell>
          <cell r="D5959">
            <v>117.48</v>
          </cell>
        </row>
        <row r="5960">
          <cell r="A5960">
            <v>87704</v>
          </cell>
          <cell r="B5960" t="str">
            <v>CONTRAPISO EM ARGAMASSA PRONTA, PREPARO MANUAL, APLICADO EM ÁREAS SECAS SOBRE LAJE, NÃO ADERIDO, ACABAMENTO NÃO REFORÇADO, ESPESSURA 6CM. AF_07/2021</v>
          </cell>
          <cell r="C5960" t="str">
            <v>M2</v>
          </cell>
          <cell r="D5960">
            <v>131.55000000000001</v>
          </cell>
        </row>
        <row r="5961">
          <cell r="A5961">
            <v>87735</v>
          </cell>
          <cell r="B5961" t="str">
            <v>CONTRAPISO EM ARGAMASSA TRAÇO 1:4 (CIMENTO E AREIA), PREPARO MECÂNICO COM BETONEIRA 400 L, APLICADO EM ÁREAS MOLHADAS SOBRE LAJE, ADERIDO, ACABAMENTO NÃO REFORÇADO, ESPESSURA 2CM. AF_07/2021</v>
          </cell>
          <cell r="C5961" t="str">
            <v>M2</v>
          </cell>
          <cell r="D5961">
            <v>35.56</v>
          </cell>
        </row>
        <row r="5962">
          <cell r="A5962">
            <v>87737</v>
          </cell>
          <cell r="B5962" t="str">
            <v>CONTRAPISO EM ARGAMASSA TRAÇO 1:4 (CIMENTO E AREIA), PREPARO MANUAL, APLICADO EM ÁREAS MOLHADAS SOBRE LAJE, ADERIDO, ACABAMENTO NÃO REFORÇADO, ESPESSURA 2CM. AF_07/2021</v>
          </cell>
          <cell r="C5962" t="str">
            <v>M2</v>
          </cell>
          <cell r="D5962">
            <v>39.24</v>
          </cell>
        </row>
        <row r="5963">
          <cell r="A5963">
            <v>87738</v>
          </cell>
          <cell r="B5963" t="str">
            <v>CONTRAPISO EM ARGAMASSA PRONTA, PREPARO MECÂNICO COM MISTURADOR 300 KG, APLICADO EM ÁREAS MOLHADAS SOBRE LAJE, ADERIDO, ACABAMENTO NÃO REFORÇADO, ESPESSURA 2CM. AF_07/2021</v>
          </cell>
          <cell r="C5963" t="str">
            <v>M2</v>
          </cell>
          <cell r="D5963">
            <v>71.739999999999995</v>
          </cell>
        </row>
        <row r="5964">
          <cell r="A5964">
            <v>87739</v>
          </cell>
          <cell r="B5964" t="str">
            <v>CONTRAPISO EM ARGAMASSA PRONTA, PREPARO MANUAL, APLICADO EM ÁREAS MOLHADAS SOBRE LAJE, ADERIDO, ACABAMENTO NÃO REFORÇADO, ESPESSURA 2CM. AF_07/2021</v>
          </cell>
          <cell r="C5964" t="str">
            <v>M2</v>
          </cell>
          <cell r="D5964">
            <v>78.34</v>
          </cell>
        </row>
        <row r="5965">
          <cell r="A5965">
            <v>87745</v>
          </cell>
          <cell r="B5965" t="str">
            <v>CONTRAPISO EM ARGAMASSA TRAÇO 1:4 (CIMENTO E AREIA), PREPARO MECÂNICO COM BETONEIRA 400 L, APLICADO EM ÁREAS MOLHADAS SOBRE LAJE, ADERIDO, ACABAMENTO NÃO REFORÇADO, ESPESSURA 3CM. AF_07/2021</v>
          </cell>
          <cell r="C5965" t="str">
            <v>M2</v>
          </cell>
          <cell r="D5965">
            <v>42.13</v>
          </cell>
        </row>
        <row r="5966">
          <cell r="A5966">
            <v>87747</v>
          </cell>
          <cell r="B5966" t="str">
            <v>CONTRAPISO EM ARGAMASSA TRAÇO 1:4 (CIMENTO E AREIA), PREPARO MANUAL, APLICADO EM ÁREAS MOLHADAS SOBRE LAJE, ADERIDO, ACABAMENTO NÃO REFORÇADO, ESPESSURA 3CM. AF_07/2021</v>
          </cell>
          <cell r="C5966" t="str">
            <v>M2</v>
          </cell>
          <cell r="D5966">
            <v>47.26</v>
          </cell>
        </row>
        <row r="5967">
          <cell r="A5967">
            <v>87748</v>
          </cell>
          <cell r="B5967" t="str">
            <v>CONTRAPISO EM ARGAMASSA PRONTA, PREPARO MECÂNICO COM MISTURADOR 300 KG, APLICADO EM ÁREAS MOLHADAS SOBRE LAJE, ADERIDO, ACABAMENTO NÃO REFORÇADO, ESPESSURA 3CM. AF_07/2021</v>
          </cell>
          <cell r="C5967" t="str">
            <v>M2</v>
          </cell>
          <cell r="D5967">
            <v>92.44</v>
          </cell>
        </row>
        <row r="5968">
          <cell r="A5968">
            <v>87749</v>
          </cell>
          <cell r="B5968" t="str">
            <v>CONTRAPISO EM ARGAMASSA PRONTA, PREPARO MANUAL, APLICADO EM ÁREAS MOLHADAS SOBRE LAJE, ADERIDO, ACABAMENTO NÃO REFORÇADO, ESPESSURA 3CM. AF_07/2021</v>
          </cell>
          <cell r="C5968" t="str">
            <v>M2</v>
          </cell>
          <cell r="D5968">
            <v>101.62</v>
          </cell>
        </row>
        <row r="5969">
          <cell r="A5969">
            <v>87755</v>
          </cell>
          <cell r="B5969" t="str">
            <v>CONTRAPISO EM ARGAMASSA TRAÇO 1:4 (CIMENTO E AREIA), PREPARO MECÂNICO COM BETONEIRA 400 L, APLICADO EM ÁREAS MOLHADAS SOBRE IMPERMEABILIZAÇÃO, ACABAMENTO NÃO REFORÇADO, ESPESSURA 3CM. AF_07/2021</v>
          </cell>
          <cell r="C5969" t="str">
            <v>M2</v>
          </cell>
          <cell r="D5969">
            <v>40.229999999999997</v>
          </cell>
        </row>
        <row r="5970">
          <cell r="A5970">
            <v>87757</v>
          </cell>
          <cell r="B5970" t="str">
            <v>CONTRAPISO EM ARGAMASSA TRAÇO 1:4 (CIMENTO E AREIA), PREPARO MANUAL, APLICADO EM ÁREAS MOLHADAS SOBRE IMPERMEABILIZAÇÃO, ACABAMENTO NÃO REFORÇADO, ESPESSURA 3CM. AF_07/2021</v>
          </cell>
          <cell r="C5970" t="str">
            <v>M2</v>
          </cell>
          <cell r="D5970">
            <v>45.36</v>
          </cell>
        </row>
        <row r="5971">
          <cell r="A5971">
            <v>87758</v>
          </cell>
          <cell r="B5971" t="str">
            <v>CONTRAPISO EM ARGAMASSA PRONTA, PREPARO MECÂNICO COM MISTURADOR 300 KG, APLICADO EM ÁREAS MOLHADAS SOBRE IMPERMEABILIZAÇÃO, ACABAMENTO NÃO REFORÇADO, ESPESSURA 3CM. AF_07/2021</v>
          </cell>
          <cell r="C5971" t="str">
            <v>M2</v>
          </cell>
          <cell r="D5971">
            <v>90.54</v>
          </cell>
        </row>
        <row r="5972">
          <cell r="A5972">
            <v>87759</v>
          </cell>
          <cell r="B5972" t="str">
            <v>CONTRAPISO EM ARGAMASSA PRONTA, PREPARO MANUAL, APLICADO EM ÁREAS MOLHADAS SOBRE IMPERMEABILIZAÇÃO, ACABAMENTO NÃO REFORÇADO, ESPESSURA 3CM. AF_07/2021</v>
          </cell>
          <cell r="C5972" t="str">
            <v>M2</v>
          </cell>
          <cell r="D5972">
            <v>99.72</v>
          </cell>
        </row>
        <row r="5973">
          <cell r="A5973">
            <v>87765</v>
          </cell>
          <cell r="B5973" t="str">
            <v>CONTRAPISO EM ARGAMASSA TRAÇO 1:4 (CIMENTO E AREIA), PREPARO MECÂNICO COM BETONEIRA 400 L, APLICADO EM ÁREAS MOLHADAS SOBRE IMPERMEABILIZAÇÃO, ACABAMENTO NÃO REFORÇADO, ESPESSURA 4CM. AF_07/2021</v>
          </cell>
          <cell r="C5973" t="str">
            <v>M2</v>
          </cell>
          <cell r="D5973">
            <v>45.67</v>
          </cell>
        </row>
        <row r="5974">
          <cell r="A5974">
            <v>87767</v>
          </cell>
          <cell r="B5974" t="str">
            <v>CONTRAPISO EM ARGAMASSA TRAÇO 1:4 (CIMENTO E AREIA), PREPARO MANUAL, APLICADO EM ÁREAS MOLHADAS SOBRE IMPERMEABILIZAÇÃO, ACABAMENTO NÃO REFORÇADO, ESPESSURA 4CM. AF_07/2021</v>
          </cell>
          <cell r="C5974" t="str">
            <v>M2</v>
          </cell>
          <cell r="D5974">
            <v>51.97</v>
          </cell>
        </row>
        <row r="5975">
          <cell r="A5975">
            <v>87768</v>
          </cell>
          <cell r="B5975" t="str">
            <v>CONTRAPISO EM ARGAMASSA PRONTA, PREPARO MECÂNICO COM MISTURADOR 300 KG, APLICADO EM ÁREAS MOLHADAS SOBRE IMPERMEABILIZAÇÃO, ACABAMENTO NÃO REFORÇADO, ESPESSURA 4CM. AF_07/2021</v>
          </cell>
          <cell r="C5975" t="str">
            <v>M2</v>
          </cell>
          <cell r="D5975">
            <v>107.54</v>
          </cell>
        </row>
        <row r="5976">
          <cell r="A5976">
            <v>87769</v>
          </cell>
          <cell r="B5976" t="str">
            <v>CONTRAPISO EM ARGAMASSA PRONTA, PREPARO MANUAL, APLICADO EM ÁREAS MOLHADAS SOBRE IMPERMEABILIZAÇÃO, ACABAMENTO NÃO REFORÇADO, ESPESSURA 4CM. AF_07/2021</v>
          </cell>
          <cell r="C5976" t="str">
            <v>M2</v>
          </cell>
          <cell r="D5976">
            <v>118.82</v>
          </cell>
        </row>
        <row r="5977">
          <cell r="A5977">
            <v>88470</v>
          </cell>
          <cell r="B5977" t="str">
            <v>CONTRAPISO COM ARGAMASSA AUTONIVELANTE, APLICADO SOBRE LAJE, NÃO ADERIDO, ESPESSURA 3CM. AF_07/2021</v>
          </cell>
          <cell r="C5977" t="str">
            <v>M2</v>
          </cell>
          <cell r="D5977">
            <v>18.36</v>
          </cell>
        </row>
        <row r="5978">
          <cell r="A5978">
            <v>88471</v>
          </cell>
          <cell r="B5978" t="str">
            <v>CONTRAPISO COM ARGAMASSA AUTONIVELANTE, APLICADO SOBRE LAJE, NÃO ADERIDO, ESPESSURA 4CM. AF_07/2021</v>
          </cell>
          <cell r="C5978" t="str">
            <v>M2</v>
          </cell>
          <cell r="D5978">
            <v>23.07</v>
          </cell>
        </row>
        <row r="5979">
          <cell r="A5979">
            <v>88472</v>
          </cell>
          <cell r="B5979" t="str">
            <v>CONTRAPISO COM ARGAMASSA AUTONIVELANTE, APLICADO SOBRE LAJE, NÃO ADERIDO, ESPESSURA 5CM. AF_07/2021</v>
          </cell>
          <cell r="C5979" t="str">
            <v>M2</v>
          </cell>
          <cell r="D5979">
            <v>26.81</v>
          </cell>
        </row>
        <row r="5980">
          <cell r="A5980">
            <v>88476</v>
          </cell>
          <cell r="B5980" t="str">
            <v>CONTRAPISO COM ARGAMASSA AUTONIVELANTE, APLICADO SOBRE LAJE, ADERIDO, ESPESSURA 2CM. AF_07/2021</v>
          </cell>
          <cell r="C5980" t="str">
            <v>M2</v>
          </cell>
          <cell r="D5980">
            <v>15.85</v>
          </cell>
        </row>
        <row r="5981">
          <cell r="A5981">
            <v>88477</v>
          </cell>
          <cell r="B5981" t="str">
            <v>CONTRAPISO COM ARGAMASSA AUTONIVELANTE, APLICADO SOBRE LAJE, ADERIDO, ESPESSURA 3CM. AF_07/2021</v>
          </cell>
          <cell r="C5981" t="str">
            <v>M2</v>
          </cell>
          <cell r="D5981">
            <v>21.81</v>
          </cell>
        </row>
        <row r="5982">
          <cell r="A5982">
            <v>88478</v>
          </cell>
          <cell r="B5982" t="str">
            <v>CONTRAPISO COM ARGAMASSA AUTONIVELANTE, APLICADO SOBRE LAJE, ADERIDO, ESPESSURA 4CM. AF_07/2021</v>
          </cell>
          <cell r="C5982" t="str">
            <v>M2</v>
          </cell>
          <cell r="D5982">
            <v>26.73</v>
          </cell>
        </row>
        <row r="5983">
          <cell r="A5983">
            <v>90930</v>
          </cell>
          <cell r="B5983" t="str">
            <v>CONTRAPISO ACÚSTICO EM ARGAMASSA TRAÇO 1:4 (CIMENTO E AREIA), PREPARO MECÂNICO COM BETONEIRA 400L, APLICADO EM ÁREAS SECAS, ACABAMENTO NÃO REFORÇADO, ESPESSURA 5CM. AF_07/2021</v>
          </cell>
          <cell r="C5983" t="str">
            <v>M2</v>
          </cell>
          <cell r="D5983">
            <v>66.8</v>
          </cell>
        </row>
        <row r="5984">
          <cell r="A5984">
            <v>90932</v>
          </cell>
          <cell r="B5984" t="str">
            <v>CONTRAPISO ACÚSTICO EM ARGAMASSA TRAÇO 1:4 (CIMENTO E AREIA), PREPARO MANUAL, APLICADO EM ÁREAS SECAS, ACABAMENTO NÃO REFORÇADO, ESPESSURA 5CM. AF_07/2021</v>
          </cell>
          <cell r="C5984" t="str">
            <v>M2</v>
          </cell>
          <cell r="D5984">
            <v>74.02</v>
          </cell>
        </row>
        <row r="5985">
          <cell r="A5985">
            <v>90933</v>
          </cell>
          <cell r="B5985" t="str">
            <v>CONTRAPISO ACÚSTICO EM ARGAMASSA PRONTA, PREPARO MECÂNICO COM MISTURADOR 300 KG, APLICADO EM ÁREAS SECAS, ACABAMENTO NÃO REFORÇADO, ESPESSURA 5CM. AF_07/2021</v>
          </cell>
          <cell r="C5985" t="str">
            <v>M2</v>
          </cell>
          <cell r="D5985">
            <v>137.66</v>
          </cell>
        </row>
        <row r="5986">
          <cell r="A5986">
            <v>90934</v>
          </cell>
          <cell r="B5986" t="str">
            <v>CONTRAPISO ACÚSTICO EM ARGAMASSA PRONTA, PREPARO MANUAL, APLICADO EM ÁREAS SECAS, ACABAMENTO NÃO REFORÇADO, ESPESSURA 5CM. AF_07/2021</v>
          </cell>
          <cell r="C5986" t="str">
            <v>M2</v>
          </cell>
          <cell r="D5986">
            <v>150.58000000000001</v>
          </cell>
        </row>
        <row r="5987">
          <cell r="A5987">
            <v>90940</v>
          </cell>
          <cell r="B5987" t="str">
            <v>CONTRAPISO ACÚSTICO EM ARGAMASSA TRAÇO 1:4 (CIMENTO E AREIA), PREPARO MECÂNICO COM BETONEIRA 400L, APLICADO EM ÁREAS SECAS, ACABAMENTO NÃO REFORÇADO, ESPESSURA 6CM. AF_07/2021</v>
          </cell>
          <cell r="C5987" t="str">
            <v>M2</v>
          </cell>
          <cell r="D5987">
            <v>70.92</v>
          </cell>
        </row>
        <row r="5988">
          <cell r="A5988">
            <v>90942</v>
          </cell>
          <cell r="B5988" t="str">
            <v>CONTRAPISO ACÚSTICO EM ARGAMASSA TRAÇO 1:4 (CIMENTO E AREIA), PREPARO MANUAL, APLICADO EM ÁREAS SECAS, ACABAMENTO NÃO REFORÇADO, ESPESSURA 6CM. AF_07/2021</v>
          </cell>
          <cell r="C5988" t="str">
            <v>M2</v>
          </cell>
          <cell r="D5988">
            <v>78.78</v>
          </cell>
        </row>
        <row r="5989">
          <cell r="A5989">
            <v>90943</v>
          </cell>
          <cell r="B5989" t="str">
            <v>CONTRAPISO ACÚSTICO EM ARGAMASSA PRONTA, PREPARO MECÂNICO COM MISTURADOR 300 KG, APLICADO EM ÁREAS SECAS, ACABAMENTO NÃO REFORÇADO, ESPESSURA 6CM. AF_07/2021</v>
          </cell>
          <cell r="C5989" t="str">
            <v>M2</v>
          </cell>
          <cell r="D5989">
            <v>148.08000000000001</v>
          </cell>
        </row>
        <row r="5990">
          <cell r="A5990">
            <v>90944</v>
          </cell>
          <cell r="B5990" t="str">
            <v>CONTRAPISO ACÚSTICO EM ARGAMASSA PRONTA, PREPARO MANUAL, APLICADO EM ÁREAS SECA, ACABAMENTO NÃO REFORÇADO, ESPESSURA 6CM. AF_07/2021</v>
          </cell>
          <cell r="C5990" t="str">
            <v>M2</v>
          </cell>
          <cell r="D5990">
            <v>162.15</v>
          </cell>
        </row>
        <row r="5991">
          <cell r="A5991">
            <v>90950</v>
          </cell>
          <cell r="B5991" t="str">
            <v>CONTRAPISO ACÚSTICO EM ARGAMASSA TRAÇO 1:4 (CIMENTO E AREIA), PREPARO MECÂNICO COM BETONEIRA 400L, APLICADO EM ÁREAS SECAS, ACABAMENTO NÃO REFORÇADO, ESPESSURA 7CM. AF_07/2021</v>
          </cell>
          <cell r="C5991" t="str">
            <v>M2</v>
          </cell>
          <cell r="D5991">
            <v>78.45</v>
          </cell>
        </row>
        <row r="5992">
          <cell r="A5992">
            <v>90952</v>
          </cell>
          <cell r="B5992" t="str">
            <v>CONTRAPISO ACÚSTICO EM ARGAMASSA TRAÇO 1:4 (CIMENTO E AREIA), PREPARO MANUAL, APLICADO EM ÁREAS SECAS, ACABAMENTO NÃO REFORÇADO, ESPESSURA 7CM. AF_07/2021</v>
          </cell>
          <cell r="C5992" t="str">
            <v>M2</v>
          </cell>
          <cell r="D5992">
            <v>87.48</v>
          </cell>
        </row>
        <row r="5993">
          <cell r="A5993">
            <v>90953</v>
          </cell>
          <cell r="B5993" t="str">
            <v>CONTRAPISO ACÚSTICO EM ARGAMASSA PRONTA, PREPARO MECÂNICO COM MISTURADOR 300 KG, APLICADO EM ÁREAS SECAS, ACABAMENTO NÃO REFORÇADO, ESPESSURA 7CM. AF_07/2021</v>
          </cell>
          <cell r="C5993" t="str">
            <v>M2</v>
          </cell>
          <cell r="D5993">
            <v>167.16</v>
          </cell>
        </row>
        <row r="5994">
          <cell r="A5994">
            <v>90954</v>
          </cell>
          <cell r="B5994" t="str">
            <v>CONTRAPISO ACÚSTICO EM ARGAMASSA PRONTA, PREPARO MANUAL, APLICADO EM ÁREAS SECAS, ACABAMENTO NÃO REFORÇADO, ESPESSURA 7CM. AF_07/2021</v>
          </cell>
          <cell r="C5994" t="str">
            <v>M2</v>
          </cell>
          <cell r="D5994">
            <v>183.34</v>
          </cell>
        </row>
        <row r="5995">
          <cell r="A5995">
            <v>94438</v>
          </cell>
          <cell r="B5995" t="str">
            <v>(COMPOSIÇÃO REPRESENTATIVA) DO SERVIÇO DE CONTRAPISO EM ARGAMASSA TRAÇO 1:4 (CIM E AREIA), EM BETONEIRA 400 L, ESPESSURA 3 CM ÁREAS SECAS E 3 CM ÁREAS MOLHADAS, PARA EDIFICAÇÃO HABITACIONAL UNIFAMILIAR (CASA) E EDIFICAÇÃO PÚBLICA PADRÃO. AF_11/2014</v>
          </cell>
          <cell r="C5995" t="str">
            <v>M2</v>
          </cell>
          <cell r="D5995">
            <v>34.799999999999997</v>
          </cell>
        </row>
        <row r="5996">
          <cell r="A5996">
            <v>94439</v>
          </cell>
          <cell r="B5996" t="str">
            <v>(COMPOSIÇÃO REPRESENTATIVA) DO SERVIÇO DE CONTRAPISO EM ARGAMASSA TRAÇO 1:4 (CIM E AREIA), BETONEIRA 400 L, E = 4 CM ÁREAS SECAS E  MOLHADAS SOBRE LAJE , E = 3 CM ÁREAS MOLHADAS SOBRE IMPERMEABILIZAÇÃO, CASA E EDIFICAÇÃO PÚBLICA PADRÃO. AF_11/2014</v>
          </cell>
          <cell r="C5996" t="str">
            <v>M2</v>
          </cell>
          <cell r="D5996">
            <v>39.14</v>
          </cell>
        </row>
        <row r="5997">
          <cell r="A5997">
            <v>94779</v>
          </cell>
          <cell r="B5997" t="str">
            <v>(COMPOSIÇÃO REPRESENTATIVA) DO SERVIÇO DE CONTRAPISO EM ARGAMASSA TRAÇO 1:4 (CIM E AREIA), EM BETONEIRA 400 L, ESPESSURA 3 CM ÁREAS SECAS E 3 CM ÁREAS MOLHADAS, PARA EDIFICAÇÃO HABITACIONAL MULTIFAMILIAR (PRÉDIO). AF_11/2014</v>
          </cell>
          <cell r="C5997" t="str">
            <v>M2</v>
          </cell>
          <cell r="D5997">
            <v>33.409999999999997</v>
          </cell>
        </row>
        <row r="5998">
          <cell r="A5998">
            <v>94782</v>
          </cell>
          <cell r="B5998" t="str">
            <v>(COMPOSIÇÃO REPRESENTATIVA) DO SERVIÇO DE CONTRAPISO EM ARGAMASSA TRAÇO 1:4 (CIM E AREIA), BETONEIRA 400 L, E = 4 CM ÁREAS SECAS E  MOLHADAS SOBRE LAJE , E = 3 CM ÁREAS MOLHADAS SOBRE IMPERMEABILIZAÇÃO, PARA EDIFICAÇÃO MULTIFAMILIAR. AF_11/2014</v>
          </cell>
          <cell r="C5998" t="str">
            <v>M2</v>
          </cell>
          <cell r="D5998">
            <v>38.21</v>
          </cell>
        </row>
        <row r="5999">
          <cell r="A5999">
            <v>102803</v>
          </cell>
          <cell r="B5999" t="str">
            <v>REFORÇO SUPERFICIAL PARA CONTRAPISOS DE ARGAMASSA SEMI-SECA. AF_07/2021</v>
          </cell>
          <cell r="C5999" t="str">
            <v>M2</v>
          </cell>
          <cell r="D5999">
            <v>2.06</v>
          </cell>
        </row>
        <row r="6000">
          <cell r="A6000">
            <v>101742</v>
          </cell>
          <cell r="B6000" t="str">
            <v>RODAPÉ BORRACHA LISO, ALTURA = 7CM, ESPESSURA = 2 MM, PARA ARGAMASSA. AF_09/2020</v>
          </cell>
          <cell r="C6000" t="str">
            <v>M</v>
          </cell>
          <cell r="D6000">
            <v>48.7</v>
          </cell>
        </row>
        <row r="6001">
          <cell r="A6001">
            <v>87871</v>
          </cell>
          <cell r="B6001" t="str">
            <v>CHAPISCO APLICADO SOMENTE EM ESTRUTURAS DE CONCRETO EM ALVENARIAS INTERNAS, COM DESEMPENADEIRA DENTADA. ARGAMASSA INDUSTRIALIZADA COM PREPARO MANUAL. AF_06/2014</v>
          </cell>
          <cell r="C6001" t="str">
            <v>M2</v>
          </cell>
          <cell r="D6001">
            <v>13.18</v>
          </cell>
        </row>
        <row r="6002">
          <cell r="A6002">
            <v>87872</v>
          </cell>
          <cell r="B6002" t="str">
            <v>CHAPISCO APLICADO SOMENTE EM ESTRUTURAS DE CONCRETO EM ALVENARIAS INTERNAS, COM DESEMPENADEIRA DENTADA.  ARGAMASSA INDUSTRIALIZADA COM PREPARO EM MISTURADOR 300 KG. AF_06/2014</v>
          </cell>
          <cell r="C6002" t="str">
            <v>M2</v>
          </cell>
          <cell r="D6002">
            <v>12.41</v>
          </cell>
        </row>
        <row r="6003">
          <cell r="A6003">
            <v>87873</v>
          </cell>
          <cell r="B6003" t="str">
            <v>CHAPISCO APLICADO EM ALVENARIAS E ESTRUTURAS DE CONCRETO INTERNAS, COM ROLO PARA TEXTURA ACRÍLICA.  ARGAMASSA TRAÇO 1:4 E EMULSÃO POLIMÉRICA (ADESIVO) COM PREPARO MANUAL. AF_06/2014</v>
          </cell>
          <cell r="C6003" t="str">
            <v>M2</v>
          </cell>
          <cell r="D6003">
            <v>5.6</v>
          </cell>
        </row>
        <row r="6004">
          <cell r="A6004">
            <v>87874</v>
          </cell>
          <cell r="B6004" t="str">
            <v>CHAPISCO APLICADO EM ALVENARIAS E ESTRUTURAS DE CONCRETO INTERNAS, COM ROLO PARA TEXTURA ACRÍLICA.  ARGAMASSA TRAÇO 1:4 E EMULSÃO POLIMÉRICA (ADESIVO) COM PREPARO EM BETONEIRA 400L. AF_06/2014</v>
          </cell>
          <cell r="C6004" t="str">
            <v>M2</v>
          </cell>
          <cell r="D6004">
            <v>5.44</v>
          </cell>
        </row>
        <row r="6005">
          <cell r="A6005">
            <v>87876</v>
          </cell>
          <cell r="B6005" t="str">
            <v>CHAPISCO APLICADO EM ALVENARIAS E ESTRUTURAS DE CONCRETO INTERNAS, COM ROLO PARA TEXTURA ACRÍLICA.  ARGAMASSA INDUSTRIALIZADA COM PREPARO MANUAL. AF_06/2014</v>
          </cell>
          <cell r="C6005" t="str">
            <v>M2</v>
          </cell>
          <cell r="D6005">
            <v>7.96</v>
          </cell>
        </row>
        <row r="6006">
          <cell r="A6006">
            <v>87877</v>
          </cell>
          <cell r="B6006" t="str">
            <v>CHAPISCO APLICADO EM ALVENARIAS E ESTRUTURAS DE CONCRETO INTERNAS, COM ROLO PARA TEXTURA ACRÍLICA.  ARGAMASSA INDUSTRIALIZADA COM PREPARO EM MISTURADOR 300 KG. AF_06/2014</v>
          </cell>
          <cell r="C6006" t="str">
            <v>M2</v>
          </cell>
          <cell r="D6006">
            <v>7.58</v>
          </cell>
        </row>
        <row r="6007">
          <cell r="A6007">
            <v>87878</v>
          </cell>
          <cell r="B6007" t="str">
            <v>CHAPISCO APLICADO EM ALVENARIAS E ESTRUTURAS DE CONCRETO INTERNAS, COM COLHER DE PEDREIRO.  ARGAMASSA TRAÇO 1:3 COM PREPARO MANUAL. AF_06/2014</v>
          </cell>
          <cell r="C6007" t="str">
            <v>M2</v>
          </cell>
          <cell r="D6007">
            <v>4.0599999999999996</v>
          </cell>
        </row>
        <row r="6008">
          <cell r="A6008">
            <v>87879</v>
          </cell>
          <cell r="B6008" t="str">
            <v>CHAPISCO APLICADO EM ALVENARIAS E ESTRUTURAS DE CONCRETO INTERNAS, COM COLHER DE PEDREIRO.  ARGAMASSA TRAÇO 1:3 COM PREPARO EM BETONEIRA 400L. AF_06/2014</v>
          </cell>
          <cell r="C6008" t="str">
            <v>M2</v>
          </cell>
          <cell r="D6008">
            <v>3.51</v>
          </cell>
        </row>
        <row r="6009">
          <cell r="A6009">
            <v>87881</v>
          </cell>
          <cell r="B6009" t="str">
            <v>CHAPISCO APLICADO NO TETO, COM ROLO PARA TEXTURA ACRÍLICA. ARGAMASSA TRAÇO 1:4 E EMULSÃO POLIMÉRICA (ADESIVO) COM PREPARO MANUAL. AF_06/2014</v>
          </cell>
          <cell r="C6009" t="str">
            <v>M2</v>
          </cell>
          <cell r="D6009">
            <v>5.5</v>
          </cell>
        </row>
        <row r="6010">
          <cell r="A6010">
            <v>87882</v>
          </cell>
          <cell r="B6010" t="str">
            <v>CHAPISCO APLICADO NO TETO, COM ROLO PARA TEXTURA ACRÍLICA. ARGAMASSA TRAÇO 1:4 E EMULSÃO POLIMÉRICA (ADESIVO) COM PREPARO EM BETONEIRA 400L. AF_06/2014</v>
          </cell>
          <cell r="C6010" t="str">
            <v>M2</v>
          </cell>
          <cell r="D6010">
            <v>5.34</v>
          </cell>
        </row>
        <row r="6011">
          <cell r="A6011">
            <v>87884</v>
          </cell>
          <cell r="B6011" t="str">
            <v>CHAPISCO APLICADO NO TETO, COM ROLO PARA TEXTURA ACRÍLICA. ARGAMASSA INDUSTRIALIZADA COM PREPARO MANUAL. AF_06/2014</v>
          </cell>
          <cell r="C6011" t="str">
            <v>M2</v>
          </cell>
          <cell r="D6011">
            <v>7.86</v>
          </cell>
        </row>
        <row r="6012">
          <cell r="A6012">
            <v>87885</v>
          </cell>
          <cell r="B6012" t="str">
            <v>CHAPISCO APLICADO NO TETO, COM ROLO PARA TEXTURA ACRÍLICA. ARGAMASSA INDUSTRIALIZADA COM PREPARO EM MISTURADOR 300 KG. AF_06/2014</v>
          </cell>
          <cell r="C6012" t="str">
            <v>M2</v>
          </cell>
          <cell r="D6012">
            <v>7.48</v>
          </cell>
        </row>
        <row r="6013">
          <cell r="A6013">
            <v>87886</v>
          </cell>
          <cell r="B6013" t="str">
            <v>CHAPISCO APLICADO NO TETO, COM DESEMPENADEIRA DENTADA. ARGAMASSA INDUSTRIALIZADA COM PREPARO MANUAL. AF_06/2014</v>
          </cell>
          <cell r="C6013" t="str">
            <v>M2</v>
          </cell>
          <cell r="D6013">
            <v>19.57</v>
          </cell>
        </row>
        <row r="6014">
          <cell r="A6014">
            <v>87887</v>
          </cell>
          <cell r="B6014" t="str">
            <v>CHAPISCO APLICADO NO TETO, COM DESEMPENADEIRA DENTADA. ARGAMASSA INDUSTRIALIZADA COM PREPARO EM MISTURADOR 300 KG. AF_06/2014</v>
          </cell>
          <cell r="C6014" t="str">
            <v>M2</v>
          </cell>
          <cell r="D6014">
            <v>18.8</v>
          </cell>
        </row>
        <row r="6015">
          <cell r="A6015">
            <v>87888</v>
          </cell>
          <cell r="B6015" t="str">
            <v>CHAPISCO APLICADO EM ALVENARIA (SEM PRESENÇA DE VÃOS) E ESTRUTURAS DE CONCRETO DE FACHADA, COM ROLO PARA TEXTURA ACRÍLICA.  ARGAMASSA TRAÇO 1:4 E EMULSÃO POLIMÉRICA (ADESIVO) COM PREPARO MANUAL. AF_06/2014</v>
          </cell>
          <cell r="C6015" t="str">
            <v>M2</v>
          </cell>
          <cell r="D6015">
            <v>7.03</v>
          </cell>
        </row>
        <row r="6016">
          <cell r="A6016">
            <v>87889</v>
          </cell>
          <cell r="B6016" t="str">
            <v>CHAPISCO APLICADO EM ALVENARIA (SEM PRESENÇA DE VÃOS) E ESTRUTURAS DE CONCRETO DE FACHADA, COM ROLO PARA TEXTURA ACRÍLICA.  ARGAMASSA TRAÇO 1:4 E EMULSÃO POLIMÉRICA (ADESIVO) COM PREPARO EM BETONEIRA 400L. AF_06/2014</v>
          </cell>
          <cell r="C6016" t="str">
            <v>M2</v>
          </cell>
          <cell r="D6016">
            <v>6.87</v>
          </cell>
        </row>
        <row r="6017">
          <cell r="A6017">
            <v>87891</v>
          </cell>
          <cell r="B6017" t="str">
            <v>CHAPISCO APLICADO EM ALVENARIA (SEM PRESENÇA DE VÃOS) E ESTRUTURAS DE CONCRETO DE FACHADA, COM ROLO PARA TEXTURA ACRÍLICA.  ARGAMASSA INDUSTRIALIZADA COM PREPARO MANUAL. AF_06/2014</v>
          </cell>
          <cell r="C6017" t="str">
            <v>M2</v>
          </cell>
          <cell r="D6017">
            <v>9.39</v>
          </cell>
        </row>
        <row r="6018">
          <cell r="A6018">
            <v>87892</v>
          </cell>
          <cell r="B6018" t="str">
            <v>CHAPISCO APLICADO EM ALVENARIA (SEM PRESENÇA DE VÃOS) E ESTRUTURAS DE CONCRETO DE FACHADA, COM ROLO PARA TEXTURA ACRÍLICA.  ARGAMASSA INDUSTRIALIZADA COM PREPARO EM MISTURADOR 300 KG. AF_06/2014</v>
          </cell>
          <cell r="C6018" t="str">
            <v>M2</v>
          </cell>
          <cell r="D6018">
            <v>9.01</v>
          </cell>
        </row>
        <row r="6019">
          <cell r="A6019">
            <v>87893</v>
          </cell>
          <cell r="B6019" t="str">
            <v>CHAPISCO APLICADO EM ALVENARIA (SEM PRESENÇA DE VÃOS) E ESTRUTURAS DE CONCRETO DE FACHADA, COM COLHER DE PEDREIRO.  ARGAMASSA TRAÇO 1:3 COM PREPARO MANUAL. AF_06/2014</v>
          </cell>
          <cell r="C6019" t="str">
            <v>M2</v>
          </cell>
          <cell r="D6019">
            <v>6.52</v>
          </cell>
        </row>
        <row r="6020">
          <cell r="A6020">
            <v>87894</v>
          </cell>
          <cell r="B6020" t="str">
            <v>CHAPISCO APLICADO EM ALVENARIA (SEM PRESENÇA DE VÃOS) E ESTRUTURAS DE CONCRETO DE FACHADA, COM COLHER DE PEDREIRO.  ARGAMASSA TRAÇO 1:3 COM PREPARO EM BETONEIRA 400L. AF_06/2014</v>
          </cell>
          <cell r="C6020" t="str">
            <v>M2</v>
          </cell>
          <cell r="D6020">
            <v>5.97</v>
          </cell>
        </row>
        <row r="6021">
          <cell r="A6021">
            <v>87896</v>
          </cell>
          <cell r="B6021" t="str">
            <v>CHAPISCO APLICADO EM ALVENARIA (SEM PRESENÇA DE VÃOS) E ESTRUTURAS DE CONCRETO DE FACHADA, COM EQUIPAMENTO DE PROJEÇÃO.  ARGAMASSA TRAÇO 1:3 COM PREPARO MANUAL. AF_06/2014</v>
          </cell>
          <cell r="C6021" t="str">
            <v>M2</v>
          </cell>
          <cell r="D6021">
            <v>5.93</v>
          </cell>
        </row>
        <row r="6022">
          <cell r="A6022">
            <v>87897</v>
          </cell>
          <cell r="B6022" t="str">
            <v>CHAPISCO APLICADO EM ALVENARIA (SEM PRESENÇA DE VÃOS) E ESTRUTURAS DE CONCRETO DE FACHADA, COM EQUIPAMENTO DE PROJEÇÃO.  ARGAMASSA TRAÇO 1:3 COM PREPARO EM BETONEIRA 400 L. AF_06/2014</v>
          </cell>
          <cell r="C6022" t="str">
            <v>M2</v>
          </cell>
          <cell r="D6022">
            <v>5.38</v>
          </cell>
        </row>
        <row r="6023">
          <cell r="A6023">
            <v>87899</v>
          </cell>
          <cell r="B6023" t="str">
            <v>CHAPISCO APLICADO EM ALVENARIA (COM PRESENÇA DE VÃOS) E ESTRUTURAS DE CONCRETO DE FACHADA, COM ROLO PARA TEXTURA ACRÍLICA.  ARGAMASSA TRAÇO 1:4 E EMULSÃO POLIMÉRICA (ADESIVO) COM PREPARO MANUAL. AF_06/2014</v>
          </cell>
          <cell r="C6023" t="str">
            <v>M2</v>
          </cell>
          <cell r="D6023">
            <v>8.25</v>
          </cell>
        </row>
        <row r="6024">
          <cell r="A6024">
            <v>87900</v>
          </cell>
          <cell r="B6024" t="str">
            <v>CHAPISCO APLICADO EM ALVENARIA (COM PRESENÇA DE VÃOS) E ESTRUTURAS DE CONCRETO DE FACHADA, COM ROLO PARA TEXTURA ACRÍLICA.  ARGAMASSA TRAÇO 1:4 E EMULSÃO POLIMÉRICA (ADESIVO) COM PREPARO EM BETONEIRA 400L. AF_06/2014</v>
          </cell>
          <cell r="C6024" t="str">
            <v>M2</v>
          </cell>
          <cell r="D6024">
            <v>8.09</v>
          </cell>
        </row>
        <row r="6025">
          <cell r="A6025">
            <v>87902</v>
          </cell>
          <cell r="B6025" t="str">
            <v>CHAPISCO APLICADO EM ALVENARIA (COM PRESENÇA DE VÃOS) E ESTRUTURAS DE CONCRETO DE FACHADA, COM ROLO PARA TEXTURA ACRÍLICA.  ARGAMASSA INDUSTRIALIZADA COM PREPARO MANUAL. AF_06/2014</v>
          </cell>
          <cell r="C6025" t="str">
            <v>M2</v>
          </cell>
          <cell r="D6025">
            <v>10.61</v>
          </cell>
        </row>
        <row r="6026">
          <cell r="A6026">
            <v>87903</v>
          </cell>
          <cell r="B6026" t="str">
            <v>CHAPISCO APLICADO EM ALVENARIA (COM PRESENÇA DE VÃOS) E ESTRUTURAS DE CONCRETO DE FACHADA, COM ROLO PARA TEXTURA ACRÍLICA.  ARGAMASSA INDUSTRIALIZADA COM PREPARO EM MISTURADOR 300 KG. AF_06/2014</v>
          </cell>
          <cell r="C6026" t="str">
            <v>M2</v>
          </cell>
          <cell r="D6026">
            <v>10.23</v>
          </cell>
        </row>
        <row r="6027">
          <cell r="A6027">
            <v>87904</v>
          </cell>
          <cell r="B6027" t="str">
            <v>CHAPISCO APLICADO EM ALVENARIA (COM PRESENÇA DE VÃOS) E ESTRUTURAS DE CONCRETO DE FACHADA, COM COLHER DE PEDREIRO.  ARGAMASSA TRAÇO 1:3 COM PREPARO MANUAL. AF_06/2014</v>
          </cell>
          <cell r="C6027" t="str">
            <v>M2</v>
          </cell>
          <cell r="D6027">
            <v>8.57</v>
          </cell>
        </row>
        <row r="6028">
          <cell r="A6028">
            <v>87905</v>
          </cell>
          <cell r="B6028" t="str">
            <v>CHAPISCO APLICADO EM ALVENARIA (COM PRESENÇA DE VÃOS) E ESTRUTURAS DE CONCRETO DE FACHADA, COM COLHER DE PEDREIRO.  ARGAMASSA TRAÇO 1:3 COM PREPARO EM BETONEIRA 400L. AF_06/2014</v>
          </cell>
          <cell r="C6028" t="str">
            <v>M2</v>
          </cell>
          <cell r="D6028">
            <v>8.02</v>
          </cell>
        </row>
        <row r="6029">
          <cell r="A6029">
            <v>87907</v>
          </cell>
          <cell r="B6029" t="str">
            <v>CHAPISCO APLICADO EM ALVENARIA (COM PRESENÇA DE VÃOS) E ESTRUTURAS DE CONCRETO DE FACHADA, COM EQUIPAMENTO DE PROJEÇÃO.  ARGAMASSA TRAÇO 1:3 COM PREPARO MANUAL. AF_06/2014</v>
          </cell>
          <cell r="C6029" t="str">
            <v>M2</v>
          </cell>
          <cell r="D6029">
            <v>7.72</v>
          </cell>
        </row>
        <row r="6030">
          <cell r="A6030">
            <v>87908</v>
          </cell>
          <cell r="B6030" t="str">
            <v>CHAPISCO APLICADO EM ALVENARIA (COM PRESENÇA DE VÃOS) E ESTRUTURAS DE CONCRETO DE FACHADA, COM EQUIPAMENTO DE PROJEÇÃO.  ARGAMASSA TRAÇO 1:3 COM PREPARO EM BETONEIRA 400 L. AF_06/2014</v>
          </cell>
          <cell r="C6030" t="str">
            <v>M2</v>
          </cell>
          <cell r="D6030">
            <v>7.17</v>
          </cell>
        </row>
        <row r="6031">
          <cell r="A6031">
            <v>87910</v>
          </cell>
          <cell r="B6031" t="str">
            <v>CHAPISCO APLICADO SOMENTE NA ESTRUTURA DE CONCRETO DA FACHADA, COM DESEMPENADEIRA DENTADA. ARGAMASSA INDUSTRIALIZADA COM PREPARO MANUAL. AF_06/2014</v>
          </cell>
          <cell r="C6031" t="str">
            <v>M2</v>
          </cell>
          <cell r="D6031">
            <v>19.62</v>
          </cell>
        </row>
        <row r="6032">
          <cell r="A6032">
            <v>87911</v>
          </cell>
          <cell r="B6032" t="str">
            <v>CHAPISCO APLICADO SOMENTE NA ESTRUTURA DE CONCRETO DA FACHADA, COM DESEMPENADEIRA DENTADA. ARGAMASSA INDUSTRIALIZADA COM PREPARO EM MISTURADOR 300 KG. AF_06/2014</v>
          </cell>
          <cell r="C6032" t="str">
            <v>M2</v>
          </cell>
          <cell r="D6032">
            <v>18.850000000000001</v>
          </cell>
        </row>
        <row r="6033">
          <cell r="A6033">
            <v>87411</v>
          </cell>
          <cell r="B6033" t="str">
            <v>APLICAÇÃO MANUAL DE GESSO DESEMPENADO (SEM TALISCAS) EM TETO DE AMBIENTES DE ÁREA MAIOR QUE 10M², ESPESSURA DE 0,5CM. AF_06/2014</v>
          </cell>
          <cell r="C6033" t="str">
            <v>M2</v>
          </cell>
          <cell r="D6033">
            <v>14.34</v>
          </cell>
        </row>
        <row r="6034">
          <cell r="A6034">
            <v>87412</v>
          </cell>
          <cell r="B6034" t="str">
            <v>APLICAÇÃO MANUAL DE GESSO DESEMPENADO (SEM TALISCAS) EM TETO DE AMBIENTES DE ÁREA ENTRE 5M² E 10M², ESPESSURA DE 0,5CM. AF_06/2014</v>
          </cell>
          <cell r="C6034" t="str">
            <v>M2</v>
          </cell>
          <cell r="D6034">
            <v>20.93</v>
          </cell>
        </row>
        <row r="6035">
          <cell r="A6035">
            <v>87413</v>
          </cell>
          <cell r="B6035" t="str">
            <v>APLICAÇÃO MANUAL DE GESSO DESEMPENADO (SEM TALISCAS) EM TETO DE AMBIENTES DE ÁREA MENOR QUE 5M², ESPESSURA DE 0,5CM. AF_06/2014</v>
          </cell>
          <cell r="C6035" t="str">
            <v>M2</v>
          </cell>
          <cell r="D6035">
            <v>24.68</v>
          </cell>
        </row>
        <row r="6036">
          <cell r="A6036">
            <v>87414</v>
          </cell>
          <cell r="B6036" t="str">
            <v>APLICAÇÃO MANUAL DE GESSO DESEMPENADO (SEM TALISCAS) EM TETO DE AMBIENTES DE ÁREA MAIOR QUE 10M², ESPESSURA DE 1,0CM. AF_06/2014</v>
          </cell>
          <cell r="C6036" t="str">
            <v>M2</v>
          </cell>
          <cell r="D6036">
            <v>21.01</v>
          </cell>
        </row>
        <row r="6037">
          <cell r="A6037">
            <v>87415</v>
          </cell>
          <cell r="B6037" t="str">
            <v>APLICAÇÃO MANUAL DE GESSO DESEMPENADO (SEM TALISCAS) EM TETO DE AMBIENTES DE ÁREA ENTRE 5M² E 10M², ESPESSURA DE 1,0CM. AF_06/2014</v>
          </cell>
          <cell r="C6037" t="str">
            <v>M2</v>
          </cell>
          <cell r="D6037">
            <v>27.38</v>
          </cell>
        </row>
        <row r="6038">
          <cell r="A6038">
            <v>87416</v>
          </cell>
          <cell r="B6038" t="str">
            <v>APLICAÇÃO MANUAL DE GESSO DESEMPENADO (SEM TALISCAS) EM TETO DE AMBIENTES DE ÁREA MENOR QUE 5M², ESPESSURA DE 1,0CM. AF_06/2014</v>
          </cell>
          <cell r="C6038" t="str">
            <v>M2</v>
          </cell>
          <cell r="D6038">
            <v>31.38</v>
          </cell>
        </row>
        <row r="6039">
          <cell r="A6039">
            <v>87417</v>
          </cell>
          <cell r="B6039" t="str">
            <v>APLICAÇÃO MANUAL DE GESSO DESEMPENADO (SEM TALISCAS) EM PAREDES DE AMBIENTES DE ÁREA MAIOR QUE 10M², ESPESSURA DE 0,5CM. AF_06/2014</v>
          </cell>
          <cell r="C6039" t="str">
            <v>M2</v>
          </cell>
          <cell r="D6039">
            <v>15.27</v>
          </cell>
        </row>
        <row r="6040">
          <cell r="A6040">
            <v>87418</v>
          </cell>
          <cell r="B6040" t="str">
            <v>APLICAÇÃO MANUAL DE GESSO DESEMPENADO (SEM TALISCAS) EM PAREDES DE AMBIENTES DE ÁREA ENTRE 5M² E 10M², ESPESSURA DE 0,5CM. AF_06/2014</v>
          </cell>
          <cell r="C6040" t="str">
            <v>M2</v>
          </cell>
          <cell r="D6040">
            <v>15.76</v>
          </cell>
        </row>
        <row r="6041">
          <cell r="A6041">
            <v>87419</v>
          </cell>
          <cell r="B6041" t="str">
            <v>APLICAÇÃO MANUAL DE GESSO DESEMPENADO (SEM TALISCAS) EM PAREDES DE AMBIENTES DE ÁREA MENOR QUE 5M², ESPESSURA DE 0,5CM. AF_06/2014</v>
          </cell>
          <cell r="C6041" t="str">
            <v>M2</v>
          </cell>
          <cell r="D6041">
            <v>17.170000000000002</v>
          </cell>
        </row>
        <row r="6042">
          <cell r="A6042">
            <v>87420</v>
          </cell>
          <cell r="B6042" t="str">
            <v>APLICAÇÃO MANUAL DE GESSO DESEMPENADO (SEM TALISCAS) EM PAREDES DE AMBIENTES DE ÁREA MAIOR QUE 10M², ESPESSURA DE 1,0CM. AF_06/2014</v>
          </cell>
          <cell r="C6042" t="str">
            <v>M2</v>
          </cell>
          <cell r="D6042">
            <v>22.67</v>
          </cell>
        </row>
        <row r="6043">
          <cell r="A6043">
            <v>87421</v>
          </cell>
          <cell r="B6043" t="str">
            <v>APLICAÇÃO MANUAL DE GESSO DESEMPENADO (SEM TALISCAS) EM PAREDES DE AMBIENTES DE ÁREA ENTRE 5M² E 10M², ESPESSURA DE 1,0CM. AF_06/2014</v>
          </cell>
          <cell r="C6043" t="str">
            <v>M2</v>
          </cell>
          <cell r="D6043">
            <v>23.15</v>
          </cell>
        </row>
        <row r="6044">
          <cell r="A6044">
            <v>87422</v>
          </cell>
          <cell r="B6044" t="str">
            <v>APLICAÇÃO MANUAL DE GESSO DESEMPENADO (SEM TALISCAS) EM PAREDES DE AMBIENTES DE ÁREA MENOR QUE 5M², ESPESSURA DE 1,0CM. AF_06/2014</v>
          </cell>
          <cell r="C6044" t="str">
            <v>M2</v>
          </cell>
          <cell r="D6044">
            <v>24.56</v>
          </cell>
        </row>
        <row r="6045">
          <cell r="A6045">
            <v>87423</v>
          </cell>
          <cell r="B6045" t="str">
            <v>APLICAÇÃO MANUAL DE GESSO SARRAFEADO (COM TALISCAS) EM PAREDES DE AMBIENTES DE ÁREA MAIOR QUE 10M², ESPESSURA DE 1,0CM. AF_06/2014</v>
          </cell>
          <cell r="C6045" t="str">
            <v>M2</v>
          </cell>
          <cell r="D6045">
            <v>30.66</v>
          </cell>
        </row>
        <row r="6046">
          <cell r="A6046">
            <v>87424</v>
          </cell>
          <cell r="B6046" t="str">
            <v>APLICAÇÃO MANUAL DE GESSO SARRAFEADO (COM TALISCAS) EM PAREDES DE AMBIENTES DE ÁREA ENTRE 5M² E 10M², ESPESSURA DE 1,0CM. AF_06/2014</v>
          </cell>
          <cell r="C6046" t="str">
            <v>M2</v>
          </cell>
          <cell r="D6046">
            <v>31.38</v>
          </cell>
        </row>
        <row r="6047">
          <cell r="A6047">
            <v>87425</v>
          </cell>
          <cell r="B6047" t="str">
            <v>APLICAÇÃO MANUAL DE GESSO SARRAFEADO (COM TALISCAS) EM PAREDES DE AMBIENTES DE ÁREA MENOR QUE 5M², ESPESSURA DE 1,0CM. AF_06/2014</v>
          </cell>
          <cell r="C6047" t="str">
            <v>M2</v>
          </cell>
          <cell r="D6047">
            <v>32.549999999999997</v>
          </cell>
        </row>
        <row r="6048">
          <cell r="A6048">
            <v>87426</v>
          </cell>
          <cell r="B6048" t="str">
            <v>APLICAÇÃO MANUAL DE GESSO SARRAFEADO (COM TALISCAS) EM PAREDES DE AMBIENTES DE ÁREA MAIOR QUE 10M², ESPESSURA DE 1,5CM. AF_06/2014</v>
          </cell>
          <cell r="C6048" t="str">
            <v>M2</v>
          </cell>
          <cell r="D6048">
            <v>35.79</v>
          </cell>
        </row>
        <row r="6049">
          <cell r="A6049">
            <v>87427</v>
          </cell>
          <cell r="B6049" t="str">
            <v>APLICAÇÃO MANUAL DE GESSO SARRAFEADO (COM TALISCAS) EM PAREDES DE AMBIENTES DE ÁREA ENTRE 5M² E 10M², ESPESSURA DE 1,5CM. AF_06/2014</v>
          </cell>
          <cell r="C6049" t="str">
            <v>M2</v>
          </cell>
          <cell r="D6049">
            <v>36.51</v>
          </cell>
        </row>
        <row r="6050">
          <cell r="A6050">
            <v>87428</v>
          </cell>
          <cell r="B6050" t="str">
            <v>APLICAÇÃO MANUAL DE GESSO SARRAFEADO (COM TALISCAS) EM PAREDES DE AMBIENTES DE ÁREA MENOR QUE 5M², ESPESSURA DE 1,5CM. AF_06/2014</v>
          </cell>
          <cell r="C6050" t="str">
            <v>M2</v>
          </cell>
          <cell r="D6050">
            <v>37.69</v>
          </cell>
        </row>
        <row r="6051">
          <cell r="A6051">
            <v>87429</v>
          </cell>
          <cell r="B6051" t="str">
            <v>APLICAÇÃO DE GESSO PROJETADO COM EQUIPAMENTO DE PROJEÇÃO EM PAREDES DE AMBIENTES DE ÁREA MAIOR QUE 10M², DESEMPENADO (SEM TALISCAS), ESPESSURA DE 0,5CM. AF_06/2014</v>
          </cell>
          <cell r="C6051" t="str">
            <v>M2</v>
          </cell>
          <cell r="D6051">
            <v>16.04</v>
          </cell>
        </row>
        <row r="6052">
          <cell r="A6052">
            <v>87430</v>
          </cell>
          <cell r="B6052" t="str">
            <v>APLICAÇÃO DE GESSO PROJETADO COM EQUIPAMENTO DE PROJEÇÃO EM PAREDES DE AMBIENTES DE ÁREA ENTRE 5M² E 10M², DESEMPENADO (SEM TALISCAS), ESPESSURA DE 0,5CM. AF_06/2014</v>
          </cell>
          <cell r="C6052" t="str">
            <v>M2</v>
          </cell>
          <cell r="D6052">
            <v>16.53</v>
          </cell>
        </row>
        <row r="6053">
          <cell r="A6053">
            <v>87431</v>
          </cell>
          <cell r="B6053" t="str">
            <v>APLICAÇÃO DE GESSO PROJETADO COM EQUIPAMENTO DE PROJEÇÃO EM PAREDES DE AMBIENTES DE ÁREA MENOR QUE 5M², DESEMPENADO (SEM TALISCAS), ESPESSURA DE 0,5CM. AF_06/2014</v>
          </cell>
          <cell r="C6053" t="str">
            <v>M2</v>
          </cell>
          <cell r="D6053">
            <v>16.77</v>
          </cell>
        </row>
        <row r="6054">
          <cell r="A6054">
            <v>87432</v>
          </cell>
          <cell r="B6054" t="str">
            <v>APLICAÇÃO DE GESSO PROJETADO COM EQUIPAMENTO DE PROJEÇÃO EM PAREDES DE AMBIENTES DE ÁREA MAIOR QUE 10M², DESEMPENADO (SEM TALISCAS), ESPESSURA DE 1,0CM. AF_06/2014</v>
          </cell>
          <cell r="C6054" t="str">
            <v>M2</v>
          </cell>
          <cell r="D6054">
            <v>22.36</v>
          </cell>
        </row>
        <row r="6055">
          <cell r="A6055">
            <v>87433</v>
          </cell>
          <cell r="B6055" t="str">
            <v>APLICAÇÃO DE GESSO PROJETADO COM EQUIPAMENTO DE PROJEÇÃO EM PAREDES DE AMBIENTES DE ÁREA ENTRE 5M² E 10M², DESEMPENADO (SEM TALISCAS), ESPESSURA DE 1,0CM. AF_06/2014</v>
          </cell>
          <cell r="C6055" t="str">
            <v>M2</v>
          </cell>
          <cell r="D6055">
            <v>23.32</v>
          </cell>
        </row>
        <row r="6056">
          <cell r="A6056">
            <v>87434</v>
          </cell>
          <cell r="B6056" t="str">
            <v>APLICAÇÃO DE GESSO PROJETADO COM EQUIPAMENTO DE PROJEÇÃO EM PAREDES DE AMBIENTES DE ÁREA MENOR QUE 5M², DESEMPENADO (SEM TALISCAS), ESPESSURA DE 1,0CM. AF_06/2014</v>
          </cell>
          <cell r="C6056" t="str">
            <v>M2</v>
          </cell>
          <cell r="D6056">
            <v>24.02</v>
          </cell>
        </row>
        <row r="6057">
          <cell r="A6057">
            <v>87435</v>
          </cell>
          <cell r="B6057" t="str">
            <v>APLICAÇÃO DE GESSO PROJETADO COM EQUIPAMENTO DE PROJEÇÃO EM PAREDES DE AMBIENTES DE ÁREA MAIOR QUE 10M², SARRAFEADO (COM TALISCAS), ESPESSURA DE 1,0CM. AF_06/2014</v>
          </cell>
          <cell r="C6057" t="str">
            <v>M2</v>
          </cell>
          <cell r="D6057">
            <v>25.43</v>
          </cell>
        </row>
        <row r="6058">
          <cell r="A6058">
            <v>87436</v>
          </cell>
          <cell r="B6058" t="str">
            <v>APLICAÇÃO DE GESSO PROJETADO COM EQUIPAMENTO DE PROJEÇÃO EM PAREDES DE AMBIENTES DE ÁREA ENTRE 5M² E 10M², SARRAFEADO (COM TALISCAS), ESPESSURA DE 1,0CM. AF_06/2014</v>
          </cell>
          <cell r="C6058" t="str">
            <v>M2</v>
          </cell>
          <cell r="D6058">
            <v>27.08</v>
          </cell>
        </row>
        <row r="6059">
          <cell r="A6059">
            <v>87437</v>
          </cell>
          <cell r="B6059" t="str">
            <v>APLICAÇÃO DE GESSO PROJETADO COM EQUIPAMENTO DE PROJEÇÃO EM PAREDES DE AMBIENTES DE ÁREA MENOR QUE 5M², SARRAFEADO (COM TALISCAS), ESPESSURA DE 1,0CM. AF_06/2014</v>
          </cell>
          <cell r="C6059" t="str">
            <v>M2</v>
          </cell>
          <cell r="D6059">
            <v>28.25</v>
          </cell>
        </row>
        <row r="6060">
          <cell r="A6060">
            <v>87438</v>
          </cell>
          <cell r="B6060" t="str">
            <v>APLICAÇÃO DE GESSO PROJETADO COM EQUIPAMENTO DE PROJEÇÃO EM PAREDES DE AMBIENTES DE ÁREA MAIOR QUE 10M², SARRAFEADO (COM TALISCAS), ESPESSURA DE 1,5CM. AF_06/2014</v>
          </cell>
          <cell r="C6060" t="str">
            <v>M2</v>
          </cell>
          <cell r="D6060">
            <v>31.02</v>
          </cell>
        </row>
        <row r="6061">
          <cell r="A6061">
            <v>87439</v>
          </cell>
          <cell r="B6061" t="str">
            <v>APLICAÇÃO DE GESSO PROJETADO COM EQUIPAMENTO DE PROJEÇÃO EM PAREDES DE AMBIENTES DE ÁREA ENTRE 5M² E 10M², SARRAFEADO (COM TALISCAS), ESPESSURA DE 1,5CM. AF_06/2014</v>
          </cell>
          <cell r="C6061" t="str">
            <v>M2</v>
          </cell>
          <cell r="D6061">
            <v>33.119999999999997</v>
          </cell>
        </row>
        <row r="6062">
          <cell r="A6062">
            <v>87440</v>
          </cell>
          <cell r="B6062" t="str">
            <v>APLICAÇÃO DE GESSO PROJETADO COM EQUIPAMENTO DE PROJEÇÃO EM PAREDES DE AMBIENTES DE ÁREA MENOR QUE 5M², SARRAFEADO (COM TALISCAS), ESPESSURA DE 1,5CM. AF_06/2014</v>
          </cell>
          <cell r="C6062" t="str">
            <v>M2</v>
          </cell>
          <cell r="D6062">
            <v>34.08</v>
          </cell>
        </row>
        <row r="6063">
          <cell r="A6063">
            <v>87527</v>
          </cell>
          <cell r="B6063" t="str">
            <v>EMBOÇO, PARA RECEBIMENTO DE CERÂMICA, EM ARGAMASSA TRAÇO 1:2:8, PREPARO MECÂNICO COM BETONEIRA 400L, APLICADO MANUALMENTE EM FACES INTERNAS DE PAREDES, PARA AMBIENTE COM ÁREA MENOR QUE 5M2, ESPESSURA DE 20MM, COM EXECUÇÃO DE TALISCAS. AF_06/2014</v>
          </cell>
          <cell r="C6063" t="str">
            <v>M2</v>
          </cell>
          <cell r="D6063">
            <v>33.299999999999997</v>
          </cell>
        </row>
        <row r="6064">
          <cell r="A6064">
            <v>87528</v>
          </cell>
          <cell r="B6064" t="str">
            <v>EMBOÇO, PARA RECEBIMENTO DE CERÂMICA, EM ARGAMASSA TRAÇO 1:2:8, PREPARO MANUAL, APLICADO MANUALMENTE EM FACES INTERNAS DE PAREDES, PARA AMBIENTE COM ÁREA MENOR QUE 5M2, ESPESSURA DE 20MM, COM EXECUÇÃO DE TALISCAS. AF_06/2014</v>
          </cell>
          <cell r="C6064" t="str">
            <v>M2</v>
          </cell>
          <cell r="D6064">
            <v>38.08</v>
          </cell>
        </row>
        <row r="6065">
          <cell r="A6065">
            <v>87529</v>
          </cell>
          <cell r="B6065" t="str">
            <v>MASSA ÚNICA, PARA RECEBIMENTO DE PINTURA, EM ARGAMASSA TRAÇO 1:2:8, PREPARO MECÂNICO COM BETONEIRA 400L, APLICADA MANUALMENTE EM FACES INTERNAS DE PAREDES, ESPESSURA DE 20MM, COM EXECUÇÃO DE TALISCAS. AF_06/2014</v>
          </cell>
          <cell r="C6065" t="str">
            <v>M2</v>
          </cell>
          <cell r="D6065">
            <v>29.8</v>
          </cell>
        </row>
        <row r="6066">
          <cell r="A6066">
            <v>87530</v>
          </cell>
          <cell r="B6066" t="str">
            <v>MASSA ÚNICA, PARA RECEBIMENTO DE PINTURA, EM ARGAMASSA TRAÇO 1:2:8, PREPARO MANUAL, APLICADA MANUALMENTE EM FACES INTERNAS DE PAREDES, ESPESSURA DE 20MM, COM EXECUÇÃO DE TALISCAS. AF_06/2014</v>
          </cell>
          <cell r="C6066" t="str">
            <v>M2</v>
          </cell>
          <cell r="D6066">
            <v>34.58</v>
          </cell>
        </row>
        <row r="6067">
          <cell r="A6067">
            <v>87531</v>
          </cell>
          <cell r="B6067" t="str">
            <v>EMBOÇO, PARA RECEBIMENTO DE CERÂMICA, EM ARGAMASSA TRAÇO 1:2:8, PREPARO MECÂNICO COM BETONEIRA 400L, APLICADO MANUALMENTE EM FACES INTERNAS DE PAREDES, PARA AMBIENTE COM ÁREA ENTRE 5M2 E 10M2, ESPESSURA DE 20MM, COM EXECUÇÃO DE TALISCAS. AF_06/2014</v>
          </cell>
          <cell r="C6067" t="str">
            <v>M2</v>
          </cell>
          <cell r="D6067">
            <v>28.55</v>
          </cell>
        </row>
        <row r="6068">
          <cell r="A6068">
            <v>87532</v>
          </cell>
          <cell r="B6068" t="str">
            <v>EMBOÇO, PARA RECEBIMENTO DE CERÂMICA, EM ARGAMASSA TRAÇO 1:2:8, PREPARO MANUAL, APLICADO MANUALMENTE EM FACES INTERNAS DE PAREDES, PARA AMBIENTE COM ÁREA  ENTRE 5M2 E 10M2, ESPESSURA DE 20MM, COM EXECUÇÃO DE TALISCAS. AF_06/2014</v>
          </cell>
          <cell r="C6068" t="str">
            <v>M2</v>
          </cell>
          <cell r="D6068">
            <v>33.33</v>
          </cell>
        </row>
        <row r="6069">
          <cell r="A6069">
            <v>87535</v>
          </cell>
          <cell r="B6069" t="str">
            <v>EMBOÇO, PARA RECEBIMENTO DE CERÂMICA, EM ARGAMASSA TRAÇO 1:2:8, PREPARO MECÂNICO COM BETONEIRA 400L, APLICADO MANUALMENTE EM FACES INTERNAS DE PAREDES, PARA AMBIENTE COM ÁREA  MAIOR QUE 10M2, ESPESSURA DE 20MM, COM EXECUÇÃO DE TALISCAS. AF_06/2014</v>
          </cell>
          <cell r="C6069" t="str">
            <v>M2</v>
          </cell>
          <cell r="D6069">
            <v>25.06</v>
          </cell>
        </row>
        <row r="6070">
          <cell r="A6070">
            <v>87536</v>
          </cell>
          <cell r="B6070" t="str">
            <v>EMBOÇO, PARA RECEBIMENTO DE CERÂMICA, EM ARGAMASSA TRAÇO 1:2:8, PREPARO MANUAL, APLICADO MANUALMENTE EM FACES INTERNAS DE PAREDES, PARA AMBIENTE COM ÁREA  MAIOR QUE 10M2, ESPESSURA DE 20MM, COM EXECUÇÃO DE TALISCAS. AF_06/2014</v>
          </cell>
          <cell r="C6070" t="str">
            <v>M2</v>
          </cell>
          <cell r="D6070">
            <v>29.84</v>
          </cell>
        </row>
        <row r="6071">
          <cell r="A6071">
            <v>87537</v>
          </cell>
          <cell r="B607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1" t="str">
            <v>M2</v>
          </cell>
          <cell r="D6071">
            <v>68.7</v>
          </cell>
        </row>
        <row r="6072">
          <cell r="A6072">
            <v>87538</v>
          </cell>
          <cell r="B6072" t="str">
            <v>MASSA ÚNICA, PARA RECEBIMENTO DE PINTURA, EM ARGAMASSA INDUSTRIALIZADA, PREPARO MECÂNICO, APLICADO COM EQUIPAMENTO DE MISTURA E PROJEÇÃO DE 1,5 M3/H DE ARGAMASSA EM FACES INTERNAS DE PAREDES, ESPESSURA DE 20MM, COM EXECUÇÃO DE TALISCAS. AF_06/2014</v>
          </cell>
          <cell r="C6072" t="str">
            <v>M2</v>
          </cell>
          <cell r="D6072">
            <v>65.739999999999995</v>
          </cell>
        </row>
        <row r="6073">
          <cell r="A6073">
            <v>87539</v>
          </cell>
          <cell r="B607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3" t="str">
            <v>M2</v>
          </cell>
          <cell r="D6073">
            <v>64.7</v>
          </cell>
        </row>
        <row r="6074">
          <cell r="A6074">
            <v>87541</v>
          </cell>
          <cell r="B607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4" t="str">
            <v>M2</v>
          </cell>
          <cell r="D6074">
            <v>61.74</v>
          </cell>
        </row>
        <row r="6075">
          <cell r="A6075">
            <v>87543</v>
          </cell>
          <cell r="B6075" t="str">
            <v>MASSA ÚNICA, PARA RECEBIMENTO DE PINTURA OU CERÂMICA, ARGAMASSA INDUSTRIALIZADA, PREPARO MECÂNICO, APLICADO COM EQUIPAMENTO DE MISTURA E PROJEÇÃO DE 1,5 M3/H EM FACES INTERNAS DE PAREDES, ESPESSURA DE 5MM, SEM EXECUÇÃO DE TALISCAS. AF_06/2014</v>
          </cell>
          <cell r="C6075" t="str">
            <v>M2</v>
          </cell>
          <cell r="D6075">
            <v>21.65</v>
          </cell>
        </row>
        <row r="6076">
          <cell r="A6076">
            <v>87545</v>
          </cell>
          <cell r="B6076" t="str">
            <v>EMBOÇO, PARA RECEBIMENTO DE CERÂMICA, EM ARGAMASSA TRAÇO 1:2:8, PREPARO MECÂNICO COM BETONEIRA 400L, APLICADO MANUALMENTE EM FACES INTERNAS DE PAREDES, PARA AMBIENTE COM ÁREA MENOR QUE 5M2, ESPESSURA DE 10MM, COM EXECUÇÃO DE TALISCAS. AF_06/2014</v>
          </cell>
          <cell r="C6076" t="str">
            <v>M2</v>
          </cell>
          <cell r="D6076">
            <v>23.04</v>
          </cell>
        </row>
        <row r="6077">
          <cell r="A6077">
            <v>87546</v>
          </cell>
          <cell r="B6077" t="str">
            <v>EMBOÇO, PARA RECEBIMENTO DE CERÂMICA, EM ARGAMASSA TRAÇO 1:2:8, PREPARO MANUAL, APLICADO MANUALMENTE EM FACES INTERNAS DE PAREDES, PARA AMBIENTE COM ÁREA MENOR QUE 5M2, ESPESSURA DE 10MM, COM EXECUÇÃO DE TALISCAS. AF_06/2014</v>
          </cell>
          <cell r="C6077" t="str">
            <v>M2</v>
          </cell>
          <cell r="D6077">
            <v>25.74</v>
          </cell>
        </row>
        <row r="6078">
          <cell r="A6078">
            <v>87547</v>
          </cell>
          <cell r="B6078" t="str">
            <v>MASSA ÚNICA, PARA RECEBIMENTO DE PINTURA, EM ARGAMASSA TRAÇO 1:2:8, PREPARO MECÂNICO COM BETONEIRA 400L, APLICADA MANUALMENTE EM FACES INTERNAS DE PAREDES, ESPESSURA DE 10MM, COM EXECUÇÃO DE TALISCAS. AF_06/2014</v>
          </cell>
          <cell r="C6078" t="str">
            <v>M2</v>
          </cell>
          <cell r="D6078">
            <v>19.559999999999999</v>
          </cell>
        </row>
        <row r="6079">
          <cell r="A6079">
            <v>87548</v>
          </cell>
          <cell r="B6079" t="str">
            <v>MASSA ÚNICA, PARA RECEBIMENTO DE PINTURA, EM ARGAMASSA TRAÇO 1:2:8, PREPARO MANUAL, APLICADA MANUALMENTE EM FACES INTERNAS DE PAREDES, ESPESSURA DE 10MM, COM EXECUÇÃO DE TALISCAS. AF_06/2014</v>
          </cell>
          <cell r="C6079" t="str">
            <v>M2</v>
          </cell>
          <cell r="D6079">
            <v>22.26</v>
          </cell>
        </row>
        <row r="6080">
          <cell r="A6080">
            <v>87549</v>
          </cell>
          <cell r="B6080" t="str">
            <v>EMBOÇO, PARA RECEBIMENTO DE CERÂMICA, EM ARGAMASSA TRAÇO 1:2:8, PREPARO MECÂNICO COM BETONEIRA 400L, APLICADO MANUALMENTE EM FACES INTERNAS DE PAREDES, PARA AMBIENTE COM ÁREA ENTRE 5M2 E 10M2, ESPESSURA DE 10MM, COM EXECUÇÃO DE TALISCAS. AF_06/2014</v>
          </cell>
          <cell r="C6080" t="str">
            <v>M2</v>
          </cell>
          <cell r="D6080">
            <v>18.29</v>
          </cell>
        </row>
        <row r="6081">
          <cell r="A6081">
            <v>87550</v>
          </cell>
          <cell r="B6081" t="str">
            <v>EMBOÇO, PARA RECEBIMENTO DE CERÂMICA, EM ARGAMASSA TRAÇO 1:2:8, PREPARO MANUAL, APLICADO MANUALMENTE EM FACES INTERNAS DE PAREDES, PARA AMBIENTE COM ÁREA ENTRE 5M2 E 10M2, ESPESSURA DE 10MM, COM EXECUÇÃO DE TALISCAS. AF_06/2014</v>
          </cell>
          <cell r="C6081" t="str">
            <v>M2</v>
          </cell>
          <cell r="D6081">
            <v>20.99</v>
          </cell>
        </row>
        <row r="6082">
          <cell r="A6082">
            <v>87553</v>
          </cell>
          <cell r="B6082" t="str">
            <v>EMBOÇO, PARA RECEBIMENTO DE CERÂMICA, EM ARGAMASSA TRAÇO 1:2:8, PREPARO MECÂNICO COM BETONEIRA 400L, APLICADO MANUALMENTE EM FACES INTERNAS DE PAREDES, PARA AMBIENTE COM ÁREA MAIOR QUE 10M2, ESPESSURA DE 10MM, COM EXECUÇÃO DE TALISCAS. AF_06/2014</v>
          </cell>
          <cell r="C6082" t="str">
            <v>M2</v>
          </cell>
          <cell r="D6082">
            <v>14.8</v>
          </cell>
        </row>
        <row r="6083">
          <cell r="A6083">
            <v>87554</v>
          </cell>
          <cell r="B6083" t="str">
            <v>EMBOÇO, PARA RECEBIMENTO DE CERÂMICA, EM ARGAMASSA TRAÇO 1:2:8, PREPARO MANUAL, APLICADO MANUALMENTE EM FACES INTERNAS DE PAREDES, PARA AMBIENTE COM ÁREA MAIOR QUE 10M2, ESPESSURA DE 10MM, COM EXECUÇÃO DE TALISCAS. AF_06/2014</v>
          </cell>
          <cell r="C6083" t="str">
            <v>M2</v>
          </cell>
          <cell r="D6083">
            <v>17.5</v>
          </cell>
        </row>
        <row r="6084">
          <cell r="A6084">
            <v>87555</v>
          </cell>
          <cell r="B60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4" t="str">
            <v>M2</v>
          </cell>
          <cell r="D6084">
            <v>41.96</v>
          </cell>
        </row>
        <row r="6085">
          <cell r="A6085">
            <v>87556</v>
          </cell>
          <cell r="B6085" t="str">
            <v>MASSA ÚNICA, PARA RECEBIMENTO DE PINTURA, EM ARGAMASSA INDUSTRIALIZADA, PREPARO MECÂNICO, APLICADO COM EQUIPAMENTO DE MISTURA E PROJEÇÃO DE 1,5 M3/H DE ARGAMASSA EM FACES INTERNAS DE PAREDES, ESPESSURA DE 10MM, COM EXECUÇÃO DE TALISCAS. AF_06/2014</v>
          </cell>
          <cell r="C6085" t="str">
            <v>M2</v>
          </cell>
          <cell r="D6085">
            <v>39.03</v>
          </cell>
        </row>
        <row r="6086">
          <cell r="A6086">
            <v>87557</v>
          </cell>
          <cell r="B608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6" t="str">
            <v>M2</v>
          </cell>
          <cell r="D6086">
            <v>37.96</v>
          </cell>
        </row>
        <row r="6087">
          <cell r="A6087">
            <v>87559</v>
          </cell>
          <cell r="B608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87" t="str">
            <v>M2</v>
          </cell>
          <cell r="D6087">
            <v>35.01</v>
          </cell>
        </row>
        <row r="6088">
          <cell r="A6088">
            <v>87561</v>
          </cell>
          <cell r="B6088" t="str">
            <v>MASSA ÚNICA, PARA RECEBIMENTO DE PINTURA OU CERÂMICA, EM ARGAMASSA INDUSTRIALIZADA, PREPARO MECÂNICO, APLICADO COM EQUIPAMENTO DE MISTURA E PROJEÇÃO DE 1,5 M3/H DE ARGAMASSA EM FACES INTERNAS DE PAREDES, ESPESSURA DE 10MM, SEM EXECUÇÃO DE TALISCAS. AF_06/2014</v>
          </cell>
          <cell r="C6088" t="str">
            <v>M2</v>
          </cell>
          <cell r="D6088">
            <v>38.22</v>
          </cell>
        </row>
        <row r="6089">
          <cell r="A6089">
            <v>87775</v>
          </cell>
          <cell r="B6089" t="str">
            <v>EMBOÇO OU MASSA ÚNICA EM ARGAMASSA TRAÇO 1:2:8, PREPARO MECÂNICO COM BETONEIRA 400 L, APLICADA MANUALMENTE EM PANOS DE FACHADA COM PRESENÇA DE VÃOS, ESPESSURA DE 25 MM. AF_06/2014</v>
          </cell>
          <cell r="C6089" t="str">
            <v>M2</v>
          </cell>
          <cell r="D6089">
            <v>51.01</v>
          </cell>
        </row>
        <row r="6090">
          <cell r="A6090">
            <v>87777</v>
          </cell>
          <cell r="B6090" t="str">
            <v>EMBOÇO OU MASSA ÚNICA EM ARGAMASSA TRAÇO 1:2:8, PREPARO MANUAL, APLICADA MANUALMENTE EM PANOS DE FACHADA COM PRESENÇA DE VÃOS, ESPESSURA DE 25 MM. AF_06/2014</v>
          </cell>
          <cell r="C6090" t="str">
            <v>M2</v>
          </cell>
          <cell r="D6090">
            <v>55</v>
          </cell>
        </row>
        <row r="6091">
          <cell r="A6091">
            <v>87778</v>
          </cell>
          <cell r="B6091" t="str">
            <v>EMBOÇO OU MASSA ÚNICA EM ARGAMASSA INDUSTRIALIZADA, PREPARO MECÂNICO E APLICAÇÃO COM EQUIPAMENTO DE MISTURA E PROJEÇÃO DE 1,5 M3/H DE ARGAMASSA EM PANOS DE FACHADA COM PRESENÇA DE VÃOS, ESPESSURA DE 25 MM. AF_06/2014</v>
          </cell>
          <cell r="C6091" t="str">
            <v>M2</v>
          </cell>
          <cell r="D6091">
            <v>78.03</v>
          </cell>
        </row>
        <row r="6092">
          <cell r="A6092">
            <v>87779</v>
          </cell>
          <cell r="B6092" t="str">
            <v>EMBOÇO OU MASSA ÚNICA EM ARGAMASSA TRAÇO 1:2:8, PREPARO MECÂNICO COM BETONEIRA 400 L, APLICADA MANUALMENTE EM PANOS DE FACHADA COM PRESENÇA DE VÃOS, ESPESSURA DE 35 MM. AF_06/2014</v>
          </cell>
          <cell r="C6092" t="str">
            <v>M2</v>
          </cell>
          <cell r="D6092">
            <v>58.86</v>
          </cell>
        </row>
        <row r="6093">
          <cell r="A6093">
            <v>87781</v>
          </cell>
          <cell r="B6093" t="str">
            <v>EMBOÇO OU MASSA ÚNICA EM ARGAMASSA TRAÇO 1:2:8, PREPARO MANUAL, APLICADA MANUALMENTE EM PANOS DE FACHADA COM PRESENÇA DE VÃOS, ESPESSURA DE 35 MM. AF_06/2014</v>
          </cell>
          <cell r="C6093" t="str">
            <v>M2</v>
          </cell>
          <cell r="D6093">
            <v>64.209999999999994</v>
          </cell>
        </row>
        <row r="6094">
          <cell r="A6094">
            <v>87783</v>
          </cell>
          <cell r="B6094" t="str">
            <v>EMBOÇO OU MASSA ÚNICA EM ARGAMASSA INDUSTRIALIZADA, PREPARO MECÂNICO E APLICAÇÃO COM EQUIPAMENTO DE MISTURA E PROJEÇÃO DE 1,5 M3/H DE ARGAMASSA EM PANOS DE FACHADA COM PRESENÇA DE VÃOS, ESPESSURA DE 35 MM. AF_06/2014</v>
          </cell>
          <cell r="C6094" t="str">
            <v>M2</v>
          </cell>
          <cell r="D6094">
            <v>97.09</v>
          </cell>
        </row>
        <row r="6095">
          <cell r="A6095">
            <v>87784</v>
          </cell>
          <cell r="B6095" t="str">
            <v>EMBOÇO OU MASSA ÚNICA EM ARGAMASSA TRAÇO 1:2:8, PREPARO MECÂNICO COM BETONEIRA 400 L, APLICADA MANUALMENTE EM PANOS DE FACHADA COM PRESENÇA DE VÃOS, ESPESSURA DE 45 MM. AF_06/2014</v>
          </cell>
          <cell r="C6095" t="str">
            <v>M2</v>
          </cell>
          <cell r="D6095">
            <v>66.709999999999994</v>
          </cell>
        </row>
        <row r="6096">
          <cell r="A6096">
            <v>87786</v>
          </cell>
          <cell r="B6096" t="str">
            <v>EMBOÇO OU MASSA ÚNICA EM ARGAMASSA TRAÇO 1:2:8, PREPARO MANUAL, APLICADA MANUALMENTE EM PANOS DE FACHADA COM PRESENÇA DE VÃOS, ESPESSURA DE 45 MM. AF_06/2014</v>
          </cell>
          <cell r="C6096" t="str">
            <v>M2</v>
          </cell>
          <cell r="D6096">
            <v>73.42</v>
          </cell>
        </row>
        <row r="6097">
          <cell r="A6097">
            <v>87787</v>
          </cell>
          <cell r="B6097" t="str">
            <v>EMBOÇO OU MASSA ÚNICA EM ARGAMASSA INDUSTRIALIZADA, PREPARO MECÂNICO E APLICAÇÃO COM EQUIPAMENTO DE MISTURA E PROJEÇÃO DE 1,5 M3/H DE ARGAMASSA EM PANOS DE FACHADA COM PRESENÇA DE VÃOS, ESPESSURA DE 45 MM. AF_06/2014</v>
          </cell>
          <cell r="C6097" t="str">
            <v>M2</v>
          </cell>
          <cell r="D6097">
            <v>116.15</v>
          </cell>
        </row>
        <row r="6098">
          <cell r="A6098">
            <v>87788</v>
          </cell>
          <cell r="B6098" t="str">
            <v>EMBOÇO OU MASSA ÚNICA EM ARGAMASSA TRAÇO 1:2:8, PREPARO MECÂNICO COM BETONEIRA 400 L, APLICADA MANUALMENTE EM PANOS DE FACHADA COM PRESENÇA DE VÃOS, ESPESSURA MAIOR OU IGUAL A 50 MM. AF_06/2014</v>
          </cell>
          <cell r="C6098" t="str">
            <v>M2</v>
          </cell>
          <cell r="D6098">
            <v>86.46</v>
          </cell>
        </row>
        <row r="6099">
          <cell r="A6099">
            <v>87790</v>
          </cell>
          <cell r="B6099" t="str">
            <v>EMBOÇO OU MASSA ÚNICA EM ARGAMASSA TRAÇO 1:2:8, PREPARO MANUAL, APLICADA MANUALMENTE EM PANOS DE FACHADA COM PRESENÇA DE VÃOS, ESPESSURA MAIOR OU IGUAL A 50 MM. AF_06/2014</v>
          </cell>
          <cell r="C6099" t="str">
            <v>M2</v>
          </cell>
          <cell r="D6099">
            <v>93.84</v>
          </cell>
        </row>
        <row r="6100">
          <cell r="A6100">
            <v>87791</v>
          </cell>
          <cell r="B6100" t="str">
            <v>EMBOÇO OU MASSA ÚNICA EM ARGAMASSA INDUSTRIALIZADA, PREPARO MECÂNICO E APLICAÇÃO COM EQUIPAMENTO DE MISTURA E PROJEÇÃO DE 1,5 M3/H DE ARGAMASSA EM PANOS DE FACHADA COM PRESENÇA DE VÃOS, ESPESSURA MAIOR OU IGUAL A 50 MM. AF_06/2014</v>
          </cell>
          <cell r="C6100" t="str">
            <v>M2</v>
          </cell>
          <cell r="D6100">
            <v>137.38999999999999</v>
          </cell>
        </row>
        <row r="6101">
          <cell r="A6101">
            <v>87792</v>
          </cell>
          <cell r="B6101" t="str">
            <v>EMBOÇO OU MASSA ÚNICA EM ARGAMASSA TRAÇO 1:2:8, PREPARO MECÂNICO COM BETONEIRA 400 L, APLICADA MANUALMENTE EM PANOS CEGOS DE FACHADA (SEM PRESENÇA DE VÃOS), ESPESSURA DE 25 MM. AF_06/2014</v>
          </cell>
          <cell r="C6101" t="str">
            <v>M2</v>
          </cell>
          <cell r="D6101">
            <v>33.43</v>
          </cell>
        </row>
        <row r="6102">
          <cell r="A6102">
            <v>87794</v>
          </cell>
          <cell r="B6102" t="str">
            <v>EMBOÇO OU MASSA ÚNICA EM ARGAMASSA TRAÇO 1:2:8, PREPARO MANUAL, APLICADA MANUALMENTE EM PANOS CEGOS DE FACHADA (SEM PRESENÇA DE VÃOS), ESPESSURA DE 25 MM. AF_06/2014</v>
          </cell>
          <cell r="C6102" t="str">
            <v>M2</v>
          </cell>
          <cell r="D6102">
            <v>37.159999999999997</v>
          </cell>
        </row>
        <row r="6103">
          <cell r="A6103">
            <v>87795</v>
          </cell>
          <cell r="B6103" t="str">
            <v>EMBOÇO OU MASSA ÚNICA EM ARGAMASSA INDUSTRIALIZADA, PREPARO MECÂNICO E APLICAÇÃO COM EQUIPAMENTO DE MISTURA E PROJEÇÃO DE 1,5 M3/H DE ARGAMASSA EM PANOS CEGOS DE FACHADA (SEM PRESENÇA DE VÃOS), ESPESSURA DE 25 MM. AF_06/2014</v>
          </cell>
          <cell r="C6103" t="str">
            <v>M2</v>
          </cell>
          <cell r="D6103">
            <v>58.26</v>
          </cell>
        </row>
        <row r="6104">
          <cell r="A6104">
            <v>87797</v>
          </cell>
          <cell r="B6104" t="str">
            <v>EMBOÇO OU MASSA ÚNICA EM ARGAMASSA TRAÇO 1:2:8, PREPARO MECÂNICO COM BETONEIRA 400 L, APLICADA MANUALMENTE EM PANOS CEGOS DE FACHADA (SEM PRESENÇA DE VÃOS), ESPESSURA DE 35 MM. AF_06/2014</v>
          </cell>
          <cell r="C6104" t="str">
            <v>M2</v>
          </cell>
          <cell r="D6104">
            <v>41</v>
          </cell>
        </row>
        <row r="6105">
          <cell r="A6105">
            <v>87799</v>
          </cell>
          <cell r="B6105" t="str">
            <v>EMBOÇO OU MASSA ÚNICA EM ARGAMASSA TRAÇO 1:2:8, PREPARO MANUAL, APLICADA MANUALMENTE EM PANOS CEGOS DE FACHADA (SEM PRESENÇA DE VÃOS), ESPESSURA DE 35 MM. AF_06/2014</v>
          </cell>
          <cell r="C6105" t="str">
            <v>M2</v>
          </cell>
          <cell r="D6105">
            <v>46</v>
          </cell>
        </row>
        <row r="6106">
          <cell r="A6106">
            <v>87800</v>
          </cell>
          <cell r="B6106" t="str">
            <v>EMBOÇO OU MASSA ÚNICA EM ARGAMASSA INDUSTRIALIZADA, PREPARO MECÂNICO E APLICAÇÃO COM EQUIPAMENTO DE MISTURA E PROJEÇÃO DE 1,5 M3/H DE ARGAMASSA EM PANOS CEGOS DE FACHADA (SEM PRESENÇA DE VÃOS), ESPESSURA DE 35 MM. AF_06/2014</v>
          </cell>
          <cell r="C6106" t="str">
            <v>M2</v>
          </cell>
          <cell r="D6106">
            <v>76.31</v>
          </cell>
        </row>
        <row r="6107">
          <cell r="A6107">
            <v>87801</v>
          </cell>
          <cell r="B6107" t="str">
            <v>EMBOÇO OU MASSA ÚNICA EM ARGAMASSA TRAÇO 1:2:8, PREPARO MECÂNICO COM BETONEIRA 400 L, APLICADA MANUALMENTE EM PANOS CEGOS DE FACHADA (SEM PRESENÇA DE VÃOS), ESPESSURA DE 45 MM. AF_06/2014</v>
          </cell>
          <cell r="C6107" t="str">
            <v>M2</v>
          </cell>
          <cell r="D6107">
            <v>48.57</v>
          </cell>
        </row>
        <row r="6108">
          <cell r="A6108">
            <v>87803</v>
          </cell>
          <cell r="B6108" t="str">
            <v>EMBOÇO OU MASSA ÚNICA EM ARGAMASSA TRAÇO 1:2:8, PREPARO MANUAL, APLICADA MANUALMENTE EM PANOS CEGOS DE FACHADA (SEM PRESENÇA DE VÃOS), ESPESSURA DE 45 MM. AF_06/2014</v>
          </cell>
          <cell r="C6108" t="str">
            <v>M2</v>
          </cell>
          <cell r="D6108">
            <v>54.84</v>
          </cell>
        </row>
        <row r="6109">
          <cell r="A6109">
            <v>87804</v>
          </cell>
          <cell r="B6109" t="str">
            <v>EMBOÇO OU MASSA ÚNICA EM ARGAMASSA INDUSTRIALIZADA, PREPARO MECÂNICO E APLICAÇÃO COM EQUIPAMENTO DE MISTURA E PROJEÇÃO DE 1,5 M3/H DE ARGAMASSA EM PANOS CEGOS DE FACHADA (SEM PRESENÇA DE VÃOS), ESPESSURA DE 45 MM. AF_06/2014</v>
          </cell>
          <cell r="C6109" t="str">
            <v>M2</v>
          </cell>
          <cell r="D6109">
            <v>94.36</v>
          </cell>
        </row>
        <row r="6110">
          <cell r="A6110">
            <v>87805</v>
          </cell>
          <cell r="B6110" t="str">
            <v>EMBOÇO OU MASSA ÚNICA EM ARGAMASSA TRAÇO 1:2:8, PREPARO MECÂNICO COM BETONEIRA 400 L, APLICADA MANUALMENTE EM PANOS CEGOS DE FACHADA (SEM PRESENÇA DE VÃOS), ESPESSURA MAIOR OU IGUAL A 50 MM. AF_06/2014</v>
          </cell>
          <cell r="C6110" t="str">
            <v>M2</v>
          </cell>
          <cell r="D6110">
            <v>55.99</v>
          </cell>
        </row>
        <row r="6111">
          <cell r="A6111">
            <v>87807</v>
          </cell>
          <cell r="B6111" t="str">
            <v>EMBOÇO OU MASSA ÚNICA EM ARGAMASSA TRAÇO 1:2:8, PREPARO MANUAL, APLICADA MANUALMENTE EM PANOS CEGOS DE FACHADA (SEM PRESENÇA DE VÃOS), ESPESSURA MAIOR OU IGUAL A 50 MM. AF_06/2014</v>
          </cell>
          <cell r="C6111" t="str">
            <v>M2</v>
          </cell>
          <cell r="D6111">
            <v>62.89</v>
          </cell>
        </row>
        <row r="6112">
          <cell r="A6112">
            <v>87808</v>
          </cell>
          <cell r="B6112" t="str">
            <v>EMBOÇO OU MASSA ÚNICA EM ARGAMASSA INDUSTRIALIZADA, PREPARO MECÂNICO E APLICAÇÃO COM EQUIPAMENTO DE MISTURA E PROJEÇÃO DE 1,5 M3/H DE ARGAMASSA EM PANOS CEGOS DE FACHADA (SEM PRESENÇA DE VÃOS), ESPESSURA MAIOR OU IGUAL A 50 MM. AF_06/2014</v>
          </cell>
          <cell r="C6112" t="str">
            <v>M2</v>
          </cell>
          <cell r="D6112">
            <v>102.94</v>
          </cell>
        </row>
        <row r="6113">
          <cell r="A6113">
            <v>87809</v>
          </cell>
          <cell r="B6113" t="str">
            <v>EMBOÇO OU MASSA ÚNICA EM ARGAMASSA TRAÇO 1:2:8, PREPARO MECÂNICO COM BETONEIRA 400 L, APLICADA MANUALMENTE EM SUPERFÍCIES EXTERNAS DA SACADA, ESPESSURA DE 25 MM, SEM USO DE TELA METÁLICA DE REFORÇO CONTRA FISSURAÇÃO. AF_06/2014</v>
          </cell>
          <cell r="C6113" t="str">
            <v>M2</v>
          </cell>
          <cell r="D6113">
            <v>81.73</v>
          </cell>
        </row>
        <row r="6114">
          <cell r="A6114">
            <v>87811</v>
          </cell>
          <cell r="B6114" t="str">
            <v>EMBOÇO OU MASSA ÚNICA EM ARGAMASSA TRAÇO 1:2:8, PREPARO MANUAL, APLICADA MANUALMENTE EM SUPERFÍCIES EXTERNAS DA SACADA, ESPESSURA DE 25 MM, SEM USO DE TELA METÁLICA DE REFORÇO CONTRA FISSURAÇÃO. AF_06/2014</v>
          </cell>
          <cell r="C6114" t="str">
            <v>M2</v>
          </cell>
          <cell r="D6114">
            <v>85.46</v>
          </cell>
        </row>
        <row r="6115">
          <cell r="A6115">
            <v>87812</v>
          </cell>
          <cell r="B6115" t="str">
            <v>EMBOÇO OU MASSA ÚNICA EM ARGAMASSA INDUSTRIALIZADA, PREPARO MECÂNICO E APLICAÇÃO COM EQUIPAMENTO DE MISTURA E PROJEÇÃO DE 1,5 M3/H EM SUPERFÍCIES EXTERNAS DA SACADA, ESPESSURA 25 MM, SEM USO DE TELA METÁLICA. AF_06/2014</v>
          </cell>
          <cell r="C6115" t="str">
            <v>M2</v>
          </cell>
          <cell r="D6115">
            <v>106.1</v>
          </cell>
        </row>
        <row r="6116">
          <cell r="A6116">
            <v>87813</v>
          </cell>
          <cell r="B6116" t="str">
            <v>EMBOÇO OU MASSA ÚNICA EM ARGAMASSA TRAÇO 1:2:8, PREPARO MECÂNICO COM BETONEIRA 400 L, APLICADA MANUALMENTE EM SUPERFÍCIES EXTERNAS DA SACADA, ESPESSURA DE 35 MM, SEM USO DE TELA METÁLICA DE REFORÇO CONTRA FISSURAÇÃO. AF_06/2014</v>
          </cell>
          <cell r="C6116" t="str">
            <v>M2</v>
          </cell>
          <cell r="D6116">
            <v>89.31</v>
          </cell>
        </row>
        <row r="6117">
          <cell r="A6117">
            <v>87815</v>
          </cell>
          <cell r="B6117" t="str">
            <v>EMBOÇO OU MASSA ÚNICA EM ARGAMASSA TRAÇO 1:2:8, PREPARO MANUAL, APLICADA MANUALMENTE EM SUPERFÍCIES EXTERNAS DA SACADA, ESPESSURA DE 35 MM, SEM USO DE TELA METÁLICA DE REFORÇO CONTRA FISSURAÇÃO. AF_06/2014</v>
          </cell>
          <cell r="C6117" t="str">
            <v>M2</v>
          </cell>
          <cell r="D6117">
            <v>94.31</v>
          </cell>
        </row>
        <row r="6118">
          <cell r="A6118">
            <v>87816</v>
          </cell>
          <cell r="B6118" t="str">
            <v>EMBOÇO OU MASSA ÚNICA EM ARGAMASSA INDUSTRIALIZADA, PREPARO MECÂNICO E APLICAÇÃO COM EQUIPAMENTO DE MISTURA E PROJEÇÃO DE 1,5 M3/H EM SUPERFÍCIES EXTERNAS DA SACADA, ESPESSURA 35 MM, SEM USO DE TELA METÁLICA. AF_06/2014</v>
          </cell>
          <cell r="C6118" t="str">
            <v>M2</v>
          </cell>
          <cell r="D6118">
            <v>124.15</v>
          </cell>
        </row>
        <row r="6119">
          <cell r="A6119">
            <v>87817</v>
          </cell>
          <cell r="B6119" t="str">
            <v>EMBOÇO OU MASSA ÚNICA EM ARGAMASSA TRAÇO 1:2:8, PREPARO MECÂNICO COM BETONEIRA 400 L, APLICADA MANUALMENTE EM SUPERFÍCIES EXTERNAS DA SACADA, ESPESSURA DE 45 MM, SEM USO DE TELA METÁLICA DE REFORÇO CONTRA FISSURAÇÃO. AF_06/2014</v>
          </cell>
          <cell r="C6119" t="str">
            <v>M2</v>
          </cell>
          <cell r="D6119">
            <v>96.43</v>
          </cell>
        </row>
        <row r="6120">
          <cell r="A6120">
            <v>87819</v>
          </cell>
          <cell r="B6120" t="str">
            <v>EMBOÇO OU MASSA ÚNICA EM ARGAMASSA TRAÇO 1:2:8, PREPARO MANUAL, APLICADA MANUALMENTE EM SUPERFÍCIES EXTERNAS DA SACADA, ESPESSURA DE 45 MM, SEM USO DE TELA METÁLICA DE REFORÇO CONTRA FISSURAÇÃO. AF_06/2014</v>
          </cell>
          <cell r="C6120" t="str">
            <v>M2</v>
          </cell>
          <cell r="D6120">
            <v>102.7</v>
          </cell>
        </row>
        <row r="6121">
          <cell r="A6121">
            <v>87820</v>
          </cell>
          <cell r="B6121" t="str">
            <v>EMBOÇO OU MASSA ÚNICA EM ARGAMASSA INDUSTRIALIZADA, PREPARO MECÂNICO E APLICAÇÃO COM EQUIPAMENTO DE MISTURA E PROJEÇÃO DE 1,5 M3/H EM SUPERFÍCIES EXTERNAS DA SACADA, ESPESSURA 45 MM, SEM USO DE TELA METÁLICA. AF_06/2014</v>
          </cell>
          <cell r="C6121" t="str">
            <v>M2</v>
          </cell>
          <cell r="D6121">
            <v>142.21</v>
          </cell>
        </row>
        <row r="6122">
          <cell r="A6122">
            <v>87821</v>
          </cell>
          <cell r="B6122" t="str">
            <v>EMBOÇO OU MASSA ÚNICA EM ARGAMASSA TRAÇO 1:2:8, PREPARO MECÂNICO COM BETONEIRA 400 L, APLICADA MANUALMENTE EM SUPERFÍCIES EXTERNAS DA SACADA, ESPESSURA MAIOR OU IGUAL A 50 MM, SEM USO DE TELA METÁLICA DE REFORÇO CONTRA FISSURAÇÃO. AF_06/2014</v>
          </cell>
          <cell r="C6122" t="str">
            <v>M2</v>
          </cell>
          <cell r="D6122">
            <v>140.52000000000001</v>
          </cell>
        </row>
        <row r="6123">
          <cell r="A6123">
            <v>87823</v>
          </cell>
          <cell r="B6123" t="str">
            <v>EMBOÇO OU MASSA ÚNICA EM ARGAMASSA TRAÇO 1:2:8, PREPARO MANUAL, APLICADA MANUALMENTE EM SUPERFÍCIES EXTERNAS DA SACADA, ESPESSURA MAIOR OU IGUAL A 50 MM, SEM USO DE TELA METÁLICA DE REFORÇO CONTRA FISSURAÇÃO. AF_06/2014</v>
          </cell>
          <cell r="C6123" t="str">
            <v>M2</v>
          </cell>
          <cell r="D6123">
            <v>147.41999999999999</v>
          </cell>
        </row>
        <row r="6124">
          <cell r="A6124">
            <v>87824</v>
          </cell>
          <cell r="B6124" t="str">
            <v>EMBOÇO OU MASSA ÚNICA EM ARGAMASSA INDUSTRIALIZADA, PREPARO MECÂNICO E APLICAÇÃO COM EQUIPAMENTO DE MISTURA E PROJEÇÃO DE 1,5 M3/H EM SUPERFÍCIES EXTERNAS DA SACADA, ESPESSURA MAIOR OU IGUAL A 50 MM, SEM USO DE TELA METÁLICA. AF_06/2014</v>
          </cell>
          <cell r="C6124" t="str">
            <v>M2</v>
          </cell>
          <cell r="D6124">
            <v>187.01</v>
          </cell>
        </row>
        <row r="6125">
          <cell r="A6125">
            <v>87825</v>
          </cell>
          <cell r="B6125" t="str">
            <v>EMBOÇO OU MASSA ÚNICA EM ARGAMASSA TRAÇO 1:2:8, PREPARO MECÂNICO COM BETONEIRA 400 L, APLICADA MANUALMENTE NAS PAREDES INTERNAS DA SACADA, ESPESSURA DE 25 MM, SEM USO DE TELA METÁLICA DE REFORÇO CONTRA FISSURAÇÃO. AF_06/2014</v>
          </cell>
          <cell r="C6125" t="str">
            <v>M2</v>
          </cell>
          <cell r="D6125">
            <v>63.52</v>
          </cell>
        </row>
        <row r="6126">
          <cell r="A6126">
            <v>87827</v>
          </cell>
          <cell r="B6126" t="str">
            <v>EMBOÇO OU MASSA ÚNICA EM ARGAMASSA TRAÇO 1:2:8, PREPARO MANUAL, APLICADA MANUALMENTE NAS PAREDES INTERNAS DA SACADA, ESPESSURA DE 25 MM, SEM USO DE TELA METÁLICA DE REFORÇO CONTRA FISSURAÇÃO. AF_06/2014</v>
          </cell>
          <cell r="C6126" t="str">
            <v>M2</v>
          </cell>
          <cell r="D6126">
            <v>68.08</v>
          </cell>
        </row>
        <row r="6127">
          <cell r="A6127">
            <v>87828</v>
          </cell>
          <cell r="B6127" t="str">
            <v>EMBOÇO OU MASSA ÚNICA EM ARGAMASSA INDUSTRIALIZADA, PREPARO MECÂNICO E APLICAÇÃO COM EQUIPAMENTO DE MISTURA E PROJEÇÃO DE 1,5 M3/H NAS PAREDES INTERNAS DA SACADA, ESPESSURA 25 MM, SEM USO DE TELA METÁLICA. AF_06/2014</v>
          </cell>
          <cell r="C6127" t="str">
            <v>M2</v>
          </cell>
          <cell r="D6127">
            <v>95.26</v>
          </cell>
        </row>
        <row r="6128">
          <cell r="A6128">
            <v>87829</v>
          </cell>
          <cell r="B6128" t="str">
            <v>EMBOÇO OU MASSA ÚNICA EM ARGAMASSA TRAÇO 1:2:8, PREPARO MECÂNICO COM BETONEIRA 400 L, APLICADA MANUALMENTE NAS PAREDES INTERNAS DA SACADA, ESPESSURA DE 35 MM, SEM USO DE TELA METÁLICA DE REFORÇO CONTRA FISSURAÇÃO. AF_06/2014</v>
          </cell>
          <cell r="C6128" t="str">
            <v>M2</v>
          </cell>
          <cell r="D6128">
            <v>71.959999999999994</v>
          </cell>
        </row>
        <row r="6129">
          <cell r="A6129">
            <v>87831</v>
          </cell>
          <cell r="B6129" t="str">
            <v>EMBOÇO OU MASSA ÚNICA EM ARGAMASSA TRAÇO 1:2:8, PREPARO MANUAL, APLICADA MANUALMENTE NAS PAREDES INTERNAS DA SACADA, ESPESSURA DE 35 MM, SEM USO DE TELA METÁLICA DE REFORÇO CONTRA FISSURAÇÃO. AF_06/2014</v>
          </cell>
          <cell r="C6129" t="str">
            <v>M2</v>
          </cell>
          <cell r="D6129">
            <v>78.069999999999993</v>
          </cell>
        </row>
        <row r="6130">
          <cell r="A6130">
            <v>87832</v>
          </cell>
          <cell r="B6130" t="str">
            <v>EMBOÇO OU MASSA ÚNICA EM ARGAMASSA INDUSTRIALIZADA, PREPARO MECÂNICO E APLICAÇÃO COM EQUIPAMENTO DE MISTURA E PROJEÇÃO DE 1,5 M3/H DE ARGAMASSA NAS PAREDES INTERNAS DA SACADA, ESPESSURA 35 MM, SEM USO DE TELA METÁLICA. AF_06/2014</v>
          </cell>
          <cell r="C6130" t="str">
            <v>M2</v>
          </cell>
          <cell r="D6130">
            <v>116.48</v>
          </cell>
        </row>
        <row r="6131">
          <cell r="A6131">
            <v>87834</v>
          </cell>
          <cell r="B6131" t="str">
            <v>REVESTIMENTO DECORATIVO MONOCAMADA APLICADO MANUALMENTE EM PANOS CEGOS DA FACHADA DE UM EDIFÍCIO DE ESTRUTURA CONVENCIONAL, COM ACABAMENTO RASPADO. AF_06/2014</v>
          </cell>
          <cell r="C6131" t="str">
            <v>M2</v>
          </cell>
          <cell r="D6131">
            <v>159.96</v>
          </cell>
        </row>
        <row r="6132">
          <cell r="A6132">
            <v>87835</v>
          </cell>
          <cell r="B6132" t="str">
            <v>REVESTIMENTO DECORATIVO MONOCAMADA APLICADO MANUALMENTE EM PANOS CEGOS DA FACHADA DE UM EDIFÍCIO DE ALVENARIA ESTRUTURAL, COM ACABAMENTO RASPADO. AF_06/2014</v>
          </cell>
          <cell r="C6132" t="str">
            <v>M2</v>
          </cell>
          <cell r="D6132">
            <v>111.55</v>
          </cell>
        </row>
        <row r="6133">
          <cell r="A6133">
            <v>87836</v>
          </cell>
          <cell r="B6133" t="str">
            <v>REVESTIMENTO DECORATIVO MONOCAMADA APLICADO COM EQUIPAMENTO DE PROJEÇÃO EM PANOS CEGOS DA FACHADA DE UM EDIFÍCIO DE ESTRUTURA CONVENCIONAL, COM ACABAMENTO RASPADO. AF_06/2014</v>
          </cell>
          <cell r="C6133" t="str">
            <v>M2</v>
          </cell>
          <cell r="D6133">
            <v>152.34</v>
          </cell>
        </row>
        <row r="6134">
          <cell r="A6134">
            <v>87837</v>
          </cell>
          <cell r="B6134" t="str">
            <v>REVESTIMENTO DECORATIVO MONOCAMADA APLICADO COM EQUIPAMENTO DE PROJEÇÃO EM PANOS CEGOS DA FACHADA DE UM EDIFÍCIO DE ALVENARIA ESTRUTURAL, COM ACABAMENTO RASPADO. AF_06/2014</v>
          </cell>
          <cell r="C6134" t="str">
            <v>M2</v>
          </cell>
          <cell r="D6134">
            <v>104.71</v>
          </cell>
        </row>
        <row r="6135">
          <cell r="A6135">
            <v>87838</v>
          </cell>
          <cell r="B6135" t="str">
            <v>REVESTIMENTO DECORATIVO MONOCAMADA APLICADO MANUALMENTE EM PANOS DA FACHADA COM PRESENÇA DE VÃOS, DE UM EDIFÍCIO DE ESTRUTURA CONVENCIONAL E ACABAMENTO RASPADO. AF_06/2014</v>
          </cell>
          <cell r="C6135" t="str">
            <v>M2</v>
          </cell>
          <cell r="D6135">
            <v>166.68</v>
          </cell>
        </row>
        <row r="6136">
          <cell r="A6136">
            <v>87839</v>
          </cell>
          <cell r="B6136" t="str">
            <v>REVESTIMENTO DECORATIVO MONOCAMADA APLICADO MANUALMENTE EM PANOS DA FACHADA COM PRESENÇA DE VÃOS, DE UM EDIFÍCIO DE ALVENARIA ESTRUTURAL E ACABAMENTO RASPADO. AF_06/2014</v>
          </cell>
          <cell r="C6136" t="str">
            <v>M2</v>
          </cell>
          <cell r="D6136">
            <v>116.89</v>
          </cell>
        </row>
        <row r="6137">
          <cell r="A6137">
            <v>87840</v>
          </cell>
          <cell r="B6137" t="str">
            <v>REVESTIMENTO DECORATIVO MONOCAMADA APLICADO COM EQUIPAMENTO DE PROJEÇÃO EM PANOS DA FACHADA COM PRESENÇA DE VÃOS, DE UM EDIFÍCIO DE ESTRUTURA CONVENCIONAL E ACABAMENTO RASPADO. AF_06/2014</v>
          </cell>
          <cell r="C6137" t="str">
            <v>M2</v>
          </cell>
          <cell r="D6137">
            <v>157.11000000000001</v>
          </cell>
        </row>
        <row r="6138">
          <cell r="A6138">
            <v>87841</v>
          </cell>
          <cell r="B6138" t="str">
            <v>REVESTIMENTO DECORATIVO MONOCAMADA APLICADO COM EQUIPAMENTO DE PROJEÇÃO EM PANOS DA FACHADA COM PRESENÇA DE VÃOS, DE UM EDIFÍCIO DE ALVENARIA ESTRUTURAL E ACABAMENTO RASPADO. AF_06/2014</v>
          </cell>
          <cell r="C6138" t="str">
            <v>M2</v>
          </cell>
          <cell r="D6138">
            <v>108.1</v>
          </cell>
        </row>
        <row r="6139">
          <cell r="A6139">
            <v>87842</v>
          </cell>
          <cell r="B6139" t="str">
            <v>REVESTIMENTO DECORATIVO MONOCAMADA APLICADO MANUALMENTE EM SUPERFÍCIES EXTERNAS DA SACADA DE UM EDIFÍCIO DE ESTRUTURA CONVENCIONAL E ACABAMENTO RASPADO. AF_06/2014</v>
          </cell>
          <cell r="C6139" t="str">
            <v>M2</v>
          </cell>
          <cell r="D6139">
            <v>171.63</v>
          </cell>
        </row>
        <row r="6140">
          <cell r="A6140">
            <v>87843</v>
          </cell>
          <cell r="B6140" t="str">
            <v>REVESTIMENTO DECORATIVO MONOCAMADA APLICADO MANUALMENTE EM SUPERFÍCIES EXTERNAS DA SACADA DE UM EDIFÍCIO DE ALVENARIA ESTRUTURAL E ACABAMENTO RASPADO. AF_06/2014</v>
          </cell>
          <cell r="C6140" t="str">
            <v>M2</v>
          </cell>
          <cell r="D6140">
            <v>127.64</v>
          </cell>
        </row>
        <row r="6141">
          <cell r="A6141">
            <v>87844</v>
          </cell>
          <cell r="B6141" t="str">
            <v>REVESTIMENTO DECORATIVO MONOCAMADA APLICADO COM EQUIPAMENTO DE PROJEÇÃO EM SUPERFÍCIES EXTERNAS DA SACADA DE UM EDIFÍCIO DE ESTRUTURA CONVENCIONAL E ACABAMENTO RASPADO. AF_06/2014</v>
          </cell>
          <cell r="C6141" t="str">
            <v>M2</v>
          </cell>
          <cell r="D6141">
            <v>156.91999999999999</v>
          </cell>
        </row>
        <row r="6142">
          <cell r="A6142">
            <v>87845</v>
          </cell>
          <cell r="B6142" t="str">
            <v>REVESTIMENTO DECORATIVO MONOCAMADA APLICADO COM EQUIPAMENTO DE PROJEÇÃO EM SUPERFÍCIES EXTERNAS DA SACADA DE UM EDIFÍCIO DE ALVENARIA ESTRUTURAL E ACABAMENTO RASPADO. AF_06/2014</v>
          </cell>
          <cell r="C6142" t="str">
            <v>M2</v>
          </cell>
          <cell r="D6142">
            <v>113.76</v>
          </cell>
        </row>
        <row r="6143">
          <cell r="A6143">
            <v>87846</v>
          </cell>
          <cell r="B6143" t="str">
            <v>REVESTIMENTO DECORATIVO MONOCAMADA APLICADO MANUALMENTE EM PANOS CEGOS DA FACHADA DE UM EDIFÍCIO DE ESTRUTURA CONVENCIONAL, COM ACABAMENTO TRAVERTINO. AF_06/2014</v>
          </cell>
          <cell r="C6143" t="str">
            <v>M2</v>
          </cell>
          <cell r="D6143">
            <v>173.98</v>
          </cell>
        </row>
        <row r="6144">
          <cell r="A6144">
            <v>87847</v>
          </cell>
          <cell r="B6144" t="str">
            <v>REVESTIMENTO DECORATIVO MONOCAMADA APLICADO MANUALMENTE EM PANOS CEGOS DA FACHADA DE UM EDIFÍCIO DE ALVENARIA ESTRUTURAL, COM ACABAMENTO TRAVERTINO. AF_06/2014</v>
          </cell>
          <cell r="C6144" t="str">
            <v>M2</v>
          </cell>
          <cell r="D6144">
            <v>125.55</v>
          </cell>
        </row>
        <row r="6145">
          <cell r="A6145">
            <v>87848</v>
          </cell>
          <cell r="B6145" t="str">
            <v>REVESTIMENTO DECORATIVO MONOCAMADA APLICADO COM EQUIPAMENTO DE PROJEÇÃO EM PANOS CEGOS DA FACHADA DE UM EDIFÍCIO DE ESTRUTURA CONVENCIONAL, COM ACABAMENTO TRAVERTINO. AF_06/2014</v>
          </cell>
          <cell r="C6145" t="str">
            <v>M2</v>
          </cell>
          <cell r="D6145">
            <v>164.9</v>
          </cell>
        </row>
        <row r="6146">
          <cell r="A6146">
            <v>87849</v>
          </cell>
          <cell r="B6146" t="str">
            <v>REVESTIMENTO DECORATIVO MONOCAMADA APLICADO COM EQUIPAMENTO DE PROJEÇÃO EM PANOS CEGOS DA FACHADA DE UM EDIFÍCIO DE ALVENARIA ESTRUTURAL, COM ACABAMENTO TRAVERTINO. AF_06/2014</v>
          </cell>
          <cell r="C6146" t="str">
            <v>M2</v>
          </cell>
          <cell r="D6146">
            <v>117.27</v>
          </cell>
        </row>
        <row r="6147">
          <cell r="A6147">
            <v>87850</v>
          </cell>
          <cell r="B6147" t="str">
            <v>REVESTIMENTO DECORATIVO MONOCAMADA APLICADO MANUALMENTE EM PANOS DA FACHADA COM PRESENÇA DE VÃOS, DE UM EDIFÍCIO DE ESTRUTURA CONVENCIONAL E ACABAMENTO TRAVERTINO. AF_06/2014</v>
          </cell>
          <cell r="C6147" t="str">
            <v>M2</v>
          </cell>
          <cell r="D6147">
            <v>180.72</v>
          </cell>
        </row>
        <row r="6148">
          <cell r="A6148">
            <v>87851</v>
          </cell>
          <cell r="B6148" t="str">
            <v>REVESTIMENTO DECORATIVO MONOCAMADA APLICADO MANUALMENTE EM PANOS DA FACHADA COM PRESENÇA DE VÃOS, DE UM EDIFÍCIO DE ALVENARIA ESTRUTURAL E ACABAMENTO TRAVERTINO. AF_06/2014</v>
          </cell>
          <cell r="C6148" t="str">
            <v>M2</v>
          </cell>
          <cell r="D6148">
            <v>130.91999999999999</v>
          </cell>
        </row>
        <row r="6149">
          <cell r="A6149">
            <v>87852</v>
          </cell>
          <cell r="B6149" t="str">
            <v>REVESTIMENTO DECORATIVO MONOCAMADA APLICADO COM EQUIPAMENTO DE PROJEÇÃO EM PANOS DA FACHADA COM PRESENÇA DE VÃOS, DE UM EDIFÍCIO DE ESTRUTURA CONVENCIONAL E ACABAMENTO TRAVERTINO. AF_06/2014</v>
          </cell>
          <cell r="C6149" t="str">
            <v>M2</v>
          </cell>
          <cell r="D6149">
            <v>169.64</v>
          </cell>
        </row>
        <row r="6150">
          <cell r="A6150">
            <v>87853</v>
          </cell>
          <cell r="B6150" t="str">
            <v>REVESTIMENTO DECORATIVO MONOCAMADA APLICADO COM EQUIPAMENTO DE PROJEÇÃO EM PANOS DA FACHADA COM PRESENÇA DE VÃOS, DE UM EDIFÍCIO DE ALVENARIA ESTRUTURAL E ACABAMENTO TRAVERTINO. AF_06/2014</v>
          </cell>
          <cell r="C6150" t="str">
            <v>M2</v>
          </cell>
          <cell r="D6150">
            <v>120.64</v>
          </cell>
        </row>
        <row r="6151">
          <cell r="A6151">
            <v>87854</v>
          </cell>
          <cell r="B6151" t="str">
            <v>REVESTIMENTO DECORATIVO MONOCAMADA APLICADO MANUALMENTE EM SUPERFÍCIES EXTERNAS DA SACADA DE UM EDIFÍCIO DE ESTRUTURA CONVENCIONAL E ACABAMENTO TRAVERTINO. AF_06/2014</v>
          </cell>
          <cell r="C6151" t="str">
            <v>M2</v>
          </cell>
          <cell r="D6151">
            <v>185.64</v>
          </cell>
        </row>
        <row r="6152">
          <cell r="A6152">
            <v>87855</v>
          </cell>
          <cell r="B6152" t="str">
            <v>REVESTIMENTO DECORATIVO MONOCAMADA APLICADO MANUALMENTE EM SUPERFÍCIES EXTERNAS DA SACADA DE UM EDIFÍCIO DE ALVENARIA ESTRUTURAL E ACABAMENTO TRAVERTINO. AF_06/2014</v>
          </cell>
          <cell r="C6152" t="str">
            <v>M2</v>
          </cell>
          <cell r="D6152">
            <v>141.66999999999999</v>
          </cell>
        </row>
        <row r="6153">
          <cell r="A6153">
            <v>87856</v>
          </cell>
          <cell r="B6153" t="str">
            <v>REVESTIMENTO DECORATIVO MONOCAMADA APLICADO COM EQUIPAMENTO DE PROJEÇÃO EM SUPERFÍCIES EXTERNAS DA SACADA DE UM EDIFÍCIO DE ESTRUTURA CONVENCIONAL E ACABAMENTO TRAVERTINO. AF_06/2014</v>
          </cell>
          <cell r="C6153" t="str">
            <v>M2</v>
          </cell>
          <cell r="D6153">
            <v>169.48</v>
          </cell>
        </row>
        <row r="6154">
          <cell r="A6154">
            <v>87857</v>
          </cell>
          <cell r="B6154" t="str">
            <v>REVESTIMENTO DECORATIVO MONOCAMADA APLICADO COM EQUIPAMENTO DE PROJEÇÃO EM SUPERFÍCIES EXTERNAS DA SACADA DE UM EDIFÍCIO DE ALVENARIA ESTRUTURAL E ACABAMENTO TRAVERTINO. AF_06/2014</v>
          </cell>
          <cell r="C6154" t="str">
            <v>M2</v>
          </cell>
          <cell r="D6154">
            <v>126.3</v>
          </cell>
        </row>
        <row r="6155">
          <cell r="A6155">
            <v>87858</v>
          </cell>
          <cell r="B6155" t="str">
            <v>REVESTIMENTO DECORATIVO MONOCAMADA APLICADO MANUALMENTE NAS PAREDES INTERNAS DA SACADA COM ACABAMENTO RASPADO. AF_06/2014</v>
          </cell>
          <cell r="C6155" t="str">
            <v>M2</v>
          </cell>
          <cell r="D6155">
            <v>121.97</v>
          </cell>
        </row>
        <row r="6156">
          <cell r="A6156">
            <v>87859</v>
          </cell>
          <cell r="B6156" t="str">
            <v>REVESTIMENTO DECORATIVO MONOCAMADA APLICADO MANUALMENTE NAS PAREDES INTERNAS DA SACADA COM ACABAMENTO TRAVERTINO. AF_06/2014</v>
          </cell>
          <cell r="C6156" t="str">
            <v>M2</v>
          </cell>
          <cell r="D6156">
            <v>141.84</v>
          </cell>
        </row>
        <row r="6157">
          <cell r="A6157">
            <v>89048</v>
          </cell>
          <cell r="B6157" t="str">
            <v>(COMPOSIÇÃO REPRESENTATIVA) DO SERVIÇO DE EMBOÇO/MASSA ÚNICA, TRAÇO 1:2:8, PREPARO MECÂNICO, COM BETONEIRA DE 400L, EM PAREDES DE AMBIENTES INTERNOS, COM EXECUÇÃO DE TALISCAS, PARA EDIFICAÇÃO HABITACIONAL MULTIFAMILIAR (PRÉDIO). AF_11/2014</v>
          </cell>
          <cell r="C6157" t="str">
            <v>M2</v>
          </cell>
          <cell r="D6157">
            <v>30.55</v>
          </cell>
        </row>
        <row r="6158">
          <cell r="A6158">
            <v>89049</v>
          </cell>
          <cell r="B6158" t="str">
            <v>(COMPOSIÇÃO REPRESENTATIVA) DO SERVIÇO DE APLICAÇÃO MANUAL DE GESSO DESEMPENADO (SEM TALISCAS) EM TETO, ESPESSURA 0,5 CM, PARA EDIFICAÇÃO HABITACIONAL MULTIFAMILIAR (PRÉDIO). AF_11/2014</v>
          </cell>
          <cell r="C6158" t="str">
            <v>M2</v>
          </cell>
          <cell r="D6158">
            <v>20.37</v>
          </cell>
        </row>
        <row r="6159">
          <cell r="A6159">
            <v>89173</v>
          </cell>
          <cell r="B6159" t="str">
            <v>(COMPOSIÇÃO REPRESENTATIVA) DO SERVIÇO DE EMBOÇO/MASSA ÚNICA, APLICADO MANUALMENTE, TRAÇO 1:2:8, EM BETONEIRA DE 400L, PAREDES INTERNAS, COM EXECUÇÃO DE TALISCAS, EDIFICAÇÃO HABITACIONAL UNIFAMILIAR (CASAS) E EDIFICAÇÃO PÚBLICA PADRÃO. AF_12/2014</v>
          </cell>
          <cell r="C6159" t="str">
            <v>M2</v>
          </cell>
          <cell r="D6159">
            <v>29.99</v>
          </cell>
        </row>
        <row r="6160">
          <cell r="A6160">
            <v>90406</v>
          </cell>
          <cell r="B6160" t="str">
            <v>MASSA ÚNICA, PARA RECEBIMENTO DE PINTURA, EM ARGAMASSA TRAÇO 1:2:8, PREPARO MECÂNICO COM BETONEIRA 400L, APLICADA MANUALMENTE EM TETO, ESPESSURA DE 20MM, COM EXECUÇÃO DE TALISCAS. AF_03/2015</v>
          </cell>
          <cell r="C6160" t="str">
            <v>M2</v>
          </cell>
          <cell r="D6160">
            <v>40.020000000000003</v>
          </cell>
        </row>
        <row r="6161">
          <cell r="A6161">
            <v>90407</v>
          </cell>
          <cell r="B6161" t="str">
            <v>MASSA ÚNICA, PARA RECEBIMENTO DE PINTURA, EM ARGAMASSA TRAÇO 1:2:8, PREPARO MANUAL, APLICADA MANUALMENTE EM TETO, ESPESSURA DE 20MM, COM EXECUÇÃO DE TALISCAS. AF_03/2015</v>
          </cell>
          <cell r="C6161" t="str">
            <v>M2</v>
          </cell>
          <cell r="D6161">
            <v>44.8</v>
          </cell>
        </row>
        <row r="6162">
          <cell r="A6162">
            <v>90408</v>
          </cell>
          <cell r="B6162" t="str">
            <v>MASSA ÚNICA, PARA RECEBIMENTO DE PINTURA, EM ARGAMASSA TRAÇO 1:2:8, PREPARO MECÂNICO COM BETONEIRA 400L, APLICADA MANUALMENTE EM TETO, ESPESSURA DE 10MM, COM EXECUÇÃO DE TALISCAS. AF_03/2015</v>
          </cell>
          <cell r="C6162" t="str">
            <v>M2</v>
          </cell>
          <cell r="D6162">
            <v>29.48</v>
          </cell>
        </row>
        <row r="6163">
          <cell r="A6163">
            <v>90409</v>
          </cell>
          <cell r="B6163" t="str">
            <v>MASSA ÚNICA, PARA RECEBIMENTO DE PINTURA, EM ARGAMASSA TRAÇO 1:2:8, PREPARO MANUAL, APLICADA MANUALMENTE EM TETO, ESPESSURA DE 10MM, COM EXECUÇÃO DE TALISCAS. AF_03/2015</v>
          </cell>
          <cell r="C6163" t="str">
            <v>M2</v>
          </cell>
          <cell r="D6163">
            <v>32.18</v>
          </cell>
        </row>
        <row r="6164">
          <cell r="A6164">
            <v>87242</v>
          </cell>
          <cell r="B6164" t="str">
            <v>REVESTIMENTO CERÂMICO PARA PAREDES EXTERNAS EM PASTILHAS DE PORCELANA 5 X 5 CM (PLACAS DE 30 X 30 CM), ALINHADAS A PRUMO, APLICADO EM PANOS COM VÃOS. AF_06/2014</v>
          </cell>
          <cell r="C6164" t="str">
            <v>M2</v>
          </cell>
          <cell r="D6164">
            <v>222.57</v>
          </cell>
        </row>
        <row r="6165">
          <cell r="A6165">
            <v>87243</v>
          </cell>
          <cell r="B6165" t="str">
            <v>REVESTIMENTO CERÂMICO PARA PAREDES EXTERNAS EM PASTILHAS DE PORCELANA 5 X 5 CM (PLACAS DE 30 X 30 CM), ALINHADAS A PRUMO, APLICADO EM PANOS SEM VÃOS. AF_06/2014</v>
          </cell>
          <cell r="C6165" t="str">
            <v>M2</v>
          </cell>
          <cell r="D6165">
            <v>203.69</v>
          </cell>
        </row>
        <row r="6166">
          <cell r="A6166">
            <v>87244</v>
          </cell>
          <cell r="B6166" t="str">
            <v>REVESTIMENTO CERÂMICO PARA PAREDES EXTERNAS EM PASTILHAS DE PORCELANA 5 X 5 CM (PLACAS DE 30 X 30 CM), ALINHADAS A PRUMO, APLICADO EM SUPERFÍCIES EXTERNAS DA SACADA. AF_06/2014</v>
          </cell>
          <cell r="C6166" t="str">
            <v>M2</v>
          </cell>
          <cell r="D6166">
            <v>215.91</v>
          </cell>
        </row>
        <row r="6167">
          <cell r="A6167">
            <v>87245</v>
          </cell>
          <cell r="B6167" t="str">
            <v>REVESTIMENTO CERÂMICO PARA PAREDES EXTERNAS EM PASTILHAS DE PORCELANA 5 X 5 CM (PLACAS DE 30 X 30 CM), ALINHADAS A PRUMO, APLICADO EM SUPERFÍCIES INTERNAS DA SACADA. AF_06/2014</v>
          </cell>
          <cell r="C6167" t="str">
            <v>M2</v>
          </cell>
          <cell r="D6167">
            <v>260.14</v>
          </cell>
        </row>
        <row r="6168">
          <cell r="A6168">
            <v>87264</v>
          </cell>
          <cell r="B6168" t="str">
            <v>REVESTIMENTO CERÂMICO PARA PAREDES INTERNAS COM PLACAS TIPO ESMALTADA EXTRA DE DIMENSÕES 20X20 CM APLICADAS EM AMBIENTES DE ÁREA MENOR QUE 5 M² NA ALTURA INTEIRA DAS PAREDES. AF_06/2014</v>
          </cell>
          <cell r="C6168" t="str">
            <v>M2</v>
          </cell>
          <cell r="D6168">
            <v>67.09</v>
          </cell>
        </row>
        <row r="6169">
          <cell r="A6169">
            <v>87265</v>
          </cell>
          <cell r="B6169" t="str">
            <v>REVESTIMENTO CERÂMICO PARA PAREDES INTERNAS COM PLACAS TIPO ESMALTADA EXTRA DE DIMENSÕES 20X20 CM APLICADAS EM AMBIENTES DE ÁREA MAIOR QUE 5 M² NA ALTURA INTEIRA DAS PAREDES. AF_06/2014</v>
          </cell>
          <cell r="C6169" t="str">
            <v>M2</v>
          </cell>
          <cell r="D6169">
            <v>59.3</v>
          </cell>
        </row>
        <row r="6170">
          <cell r="A6170">
            <v>87266</v>
          </cell>
          <cell r="B6170" t="str">
            <v>REVESTIMENTO CERÂMICO PARA PAREDES INTERNAS COM PLACAS TIPO ESMALTADA EXTRA DE DIMENSÕES 20X20 CM APLICADAS EM AMBIENTES DE ÁREA MENOR QUE 5 M² A MEIA ALTURA DAS PAREDES. AF_06/2014</v>
          </cell>
          <cell r="C6170" t="str">
            <v>M2</v>
          </cell>
          <cell r="D6170">
            <v>69.86</v>
          </cell>
        </row>
        <row r="6171">
          <cell r="A6171">
            <v>87267</v>
          </cell>
          <cell r="B6171" t="str">
            <v>REVESTIMENTO CERÂMICO PARA PAREDES INTERNAS COM PLACAS TIPO ESMALTADA EXTRA DE DIMENSÕES 20X20 CM APLICADAS EM AMBIENTES DE ÁREA MAIOR QUE 5 M² A MEIA ALTURA DAS PAREDES. AF_06/2014</v>
          </cell>
          <cell r="C6171" t="str">
            <v>M2</v>
          </cell>
          <cell r="D6171">
            <v>66.39</v>
          </cell>
        </row>
        <row r="6172">
          <cell r="A6172">
            <v>87268</v>
          </cell>
          <cell r="B6172" t="str">
            <v>REVESTIMENTO CERÂMICO PARA PAREDES INTERNAS COM PLACAS TIPO ESMALTADA EXTRA DE DIMENSÕES 25X35 CM APLICADAS EM AMBIENTES DE ÁREA MENOR QUE 5 M² NA ALTURA INTEIRA DAS PAREDES. AF_06/2014</v>
          </cell>
          <cell r="C6172" t="str">
            <v>M2</v>
          </cell>
          <cell r="D6172">
            <v>71.930000000000007</v>
          </cell>
        </row>
        <row r="6173">
          <cell r="A6173">
            <v>87269</v>
          </cell>
          <cell r="B6173" t="str">
            <v>REVESTIMENTO CERÂMICO PARA PAREDES INTERNAS COM PLACAS TIPO ESMALTADA EXTRA DE DIMENSÕES 25X35 CM APLICADAS EM AMBIENTES DE ÁREA MAIOR QUE 5 M² NA ALTURA INTEIRA DAS PAREDES. AF_06/2014</v>
          </cell>
          <cell r="C6173" t="str">
            <v>M2</v>
          </cell>
          <cell r="D6173">
            <v>63.45</v>
          </cell>
        </row>
        <row r="6174">
          <cell r="A6174">
            <v>87270</v>
          </cell>
          <cell r="B6174" t="str">
            <v>REVESTIMENTO CERÂMICO PARA PAREDES INTERNAS COM PLACAS TIPO ESMALTADA EXTRA DE DIMENSÕES 25X35 CM APLICADAS EM AMBIENTES DE ÁREA MENOR QUE 5 M² A MEIA ALTURA DAS PAREDES. AF_06/2014</v>
          </cell>
          <cell r="C6174" t="str">
            <v>M2</v>
          </cell>
          <cell r="D6174">
            <v>74.239999999999995</v>
          </cell>
        </row>
        <row r="6175">
          <cell r="A6175">
            <v>87271</v>
          </cell>
          <cell r="B6175" t="str">
            <v>REVESTIMENTO CERÂMICO PARA PAREDES INTERNAS COM PLACAS TIPO ESMALTADA EXTRA DE DIMENSÕES 25X35 CM APLICADAS EM AMBIENTES DE ÁREA MAIOR QUE 5 M² A MEIA ALTURA DAS PAREDES. AF_06/2014</v>
          </cell>
          <cell r="C6175" t="str">
            <v>M2</v>
          </cell>
          <cell r="D6175">
            <v>70.19</v>
          </cell>
        </row>
        <row r="6176">
          <cell r="A6176">
            <v>87272</v>
          </cell>
          <cell r="B6176" t="str">
            <v>REVESTIMENTO CERÂMICO PARA PAREDES INTERNAS COM PLACAS TIPO ESMALTADA EXTRA  DE DIMENSÕES 33X45 CM APLICADAS EM AMBIENTES DE ÁREA MENOR QUE 5 M² NA ALTURA INTEIRA DAS PAREDES. AF_06/2014</v>
          </cell>
          <cell r="C6176" t="str">
            <v>M2</v>
          </cell>
          <cell r="D6176">
            <v>76.33</v>
          </cell>
        </row>
        <row r="6177">
          <cell r="A6177">
            <v>87273</v>
          </cell>
          <cell r="B6177" t="str">
            <v>REVESTIMENTO CERÂMICO PARA PAREDES INTERNAS COM PLACAS TIPO ESMALTADA EXTRA DE DIMENSÕES 33X45 CM APLICADAS EM AMBIENTES DE ÁREA MAIOR QUE 5 M² NA ALTURA INTEIRA DAS PAREDES. AF_06/2014</v>
          </cell>
          <cell r="C6177" t="str">
            <v>M2</v>
          </cell>
          <cell r="D6177">
            <v>65.989999999999995</v>
          </cell>
        </row>
        <row r="6178">
          <cell r="A6178">
            <v>87274</v>
          </cell>
          <cell r="B6178" t="str">
            <v>REVESTIMENTO CERÂMICO PARA PAREDES INTERNAS COM PLACAS TIPO ESMALTADA EXTRA DE DIMENSÕES 33X45 CM APLICADAS EM AMBIENTES DE ÁREA MENOR QUE 5 M² A MEIA ALTURA DAS PAREDES. AF_06/2014</v>
          </cell>
          <cell r="C6178" t="str">
            <v>M2</v>
          </cell>
          <cell r="D6178">
            <v>77.97</v>
          </cell>
        </row>
        <row r="6179">
          <cell r="A6179">
            <v>87275</v>
          </cell>
          <cell r="B6179" t="str">
            <v>REVESTIMENTO CERÂMICO PARA PAREDES INTERNAS COM PLACAS TIPO ESMALTADA EXTRA  DE DIMENSÕES 33X45 CM APLICADAS EM AMBIENTES DE ÁREA MAIOR QUE 5 M² A MEIA ALTURA DAS PAREDES. AF_06/2014</v>
          </cell>
          <cell r="C6179" t="str">
            <v>M2</v>
          </cell>
          <cell r="D6179">
            <v>74.47</v>
          </cell>
        </row>
        <row r="6180">
          <cell r="A6180">
            <v>88786</v>
          </cell>
          <cell r="B6180" t="str">
            <v>REVESTIMENTO CERÂMICO PARA PAREDES EXTERNAS EM PASTILHAS DE PORCELANA 2,5 X 2,5 CM (PLACAS DE 30 X 30 CM), ALINHADAS A PRUMO, APLICADO EM PANOS COM VÃOS. AF_10/2014</v>
          </cell>
          <cell r="C6180" t="str">
            <v>M2</v>
          </cell>
          <cell r="D6180">
            <v>316.02999999999997</v>
          </cell>
        </row>
        <row r="6181">
          <cell r="A6181">
            <v>88787</v>
          </cell>
          <cell r="B6181" t="str">
            <v>REVESTIMENTO CERÂMICO PARA PAREDES EXTERNAS EM PASTILHAS DE PORCELANA 2,5 X 2,5 CM (PLACAS DE 30 X 30 CM), ALINHADAS A PRUMO, APLICADO EM PANOS SEM VÃOS. AF_10/2014</v>
          </cell>
          <cell r="C6181" t="str">
            <v>M2</v>
          </cell>
          <cell r="D6181">
            <v>291.81</v>
          </cell>
        </row>
        <row r="6182">
          <cell r="A6182">
            <v>88788</v>
          </cell>
          <cell r="B6182" t="str">
            <v>REVESTIMENTO CERÂMICO PARA PAREDES EXTERNAS EM PASTILHAS DE PORCELANA 2,5 X 2,5 CM (PLACAS DE 30 X 30 CM), ALINHADAS A PRUMO, APLICADO EM SUPERFÍCIES EXTERNAS DA SACADA. AF_10/2014</v>
          </cell>
          <cell r="C6182" t="str">
            <v>M2</v>
          </cell>
          <cell r="D6182">
            <v>304.02999999999997</v>
          </cell>
        </row>
        <row r="6183">
          <cell r="A6183">
            <v>88789</v>
          </cell>
          <cell r="B6183" t="str">
            <v>REVESTIMENTO CERÂMICO PARA PAREDES EXTERNAS EM PASTILHAS DE PORCELANA 2,5 X 2,5 CM (PLACAS DE 30 X 30 CM), ALINHADAS A PRUMO, APLICADO EM SUPERFÍCIES INTERNAS DA SACADA. AF_10/2014</v>
          </cell>
          <cell r="C6183" t="str">
            <v>M2</v>
          </cell>
          <cell r="D6183">
            <v>366.58</v>
          </cell>
        </row>
        <row r="6184">
          <cell r="A6184">
            <v>89045</v>
          </cell>
          <cell r="B6184" t="str">
            <v>(COMPOSIÇÃO REPRESENTATIVA) DO SERVIÇO DE REVESTIMENTO CERÂMICO PARA AMBIENTES DE ÁREAS MOLHADAS, MEIA PAREDE OU PAREDE INTEIRA, COM PLACAS TIPO ESMALTADA EXTRA, DIMENSÕES 20X20 CM, PARA EDIFICAÇÃO HABITACIONAL MULTIFAMILIAR (PRÉDIO). AF_11/2014</v>
          </cell>
          <cell r="C6184" t="str">
            <v>M2</v>
          </cell>
          <cell r="D6184">
            <v>66.89</v>
          </cell>
        </row>
        <row r="6185">
          <cell r="A6185">
            <v>89170</v>
          </cell>
          <cell r="B6185" t="str">
            <v>(COMPOSIÇÃO REPRESENTATIVA) DO SERVIÇO DE REVESTIMENTO CERÂMICO PARA PAREDES INTERNAS, MEIA OU PAREDE INTEIRA, PLACAS TIPO ESMALTADA EXTRA DE 20X20 CM, PARA EDIFICAÇÕES HABITACIONAIS UNIFAMILIAR (CASAS) E EDIFICAÇÕES PÚBLICAS PADRÃO. AF_11/2014</v>
          </cell>
          <cell r="C6185" t="str">
            <v>M2</v>
          </cell>
          <cell r="D6185">
            <v>64.930000000000007</v>
          </cell>
        </row>
        <row r="6186">
          <cell r="A6186">
            <v>93392</v>
          </cell>
          <cell r="B6186" t="str">
            <v>REVESTIMENTO CERÂMICO PARA PAREDES INTERNAS COM PLACAS TIPO ESMALTADA PADRÃO POPULAR DE DIMENSÕES 20X20 CM, ARGAMASSA TIPO AC I, APLICADAS EM AMBIENTES DE ÁREA MENOR QUE 5 M2 NA ALTURA INTEIRA DAS PAREDES. AF_06/2014</v>
          </cell>
          <cell r="C6186" t="str">
            <v>M2</v>
          </cell>
          <cell r="D6186">
            <v>57.2</v>
          </cell>
        </row>
        <row r="6187">
          <cell r="A6187">
            <v>93393</v>
          </cell>
          <cell r="B6187" t="str">
            <v>REVESTIMENTO CERÂMICO PARA PAREDES INTERNAS COM PLACAS TIPO ESMALTADA PADRÃO POPULAR DE DIMENSÕES 20X20 CM, ARGAMASSA TIPO AC I, APLICADAS EM AMBIENTES DE ÁREA MAIOR QUE 5 M2 NA ALTURA INTEIRA DAS PAREDES. AF_06/2014</v>
          </cell>
          <cell r="C6187" t="str">
            <v>M2</v>
          </cell>
          <cell r="D6187">
            <v>49.5</v>
          </cell>
        </row>
        <row r="6188">
          <cell r="A6188">
            <v>93394</v>
          </cell>
          <cell r="B6188" t="str">
            <v>REVESTIMENTO CERÂMICO PARA PAREDES INTERNAS COM PLACAS TIPO ESMALTADA PADRÃO POPULAR DE DIMENSÕES 20X20 CM, ARGAMASSA TIPO AC I, APLICADAS EM AMBIENTES DE ÁREA MENOR QUE 5 M2 A MEIA ALTURA DAS PAREDES. AF_06/2014</v>
          </cell>
          <cell r="C6188" t="str">
            <v>M2</v>
          </cell>
          <cell r="D6188">
            <v>59.97</v>
          </cell>
        </row>
        <row r="6189">
          <cell r="A6189">
            <v>93395</v>
          </cell>
          <cell r="B6189" t="str">
            <v>REVESTIMENTO CERÂMICO PARA PAREDES INTERNAS COM PLACAS TIPO ESMALTADA PADRÃO POPULAR DE DIMENSÕES 20X20 CM, ARGAMASSA TIPO AC I, APLICADAS EM AMBIENTES DE ÁREA MAIOR QUE 5 M2 A MEIA ALTURA DAS PAREDES. AF_06/2014</v>
          </cell>
          <cell r="C6189" t="str">
            <v>M2</v>
          </cell>
          <cell r="D6189">
            <v>56.5</v>
          </cell>
        </row>
        <row r="6190">
          <cell r="A6190">
            <v>99194</v>
          </cell>
          <cell r="B6190" t="str">
            <v>REVESTIMENTO CERÂMICO PARA PAREDES INTERNAS COM PLACAS TIPO ESMALTADA PADRÃO POPULAR DE DIMENSÕES 20X20 CM, ARGAMASSA TIPO AC III, APLICADAS EM AMBIENTES DE ÁREA MENOR QUE 5 M2 NA ALTURA INTEIRA DAS PAREDES. AF_06/2014</v>
          </cell>
          <cell r="C6190" t="str">
            <v>M2</v>
          </cell>
          <cell r="D6190">
            <v>63.72</v>
          </cell>
        </row>
        <row r="6191">
          <cell r="A6191">
            <v>99195</v>
          </cell>
          <cell r="B6191" t="str">
            <v>REVESTIMENTO CERÂMICO PARA PAREDES INTERNAS COM PLACAS TIPO ESMALTADA PADRÃO POPULAR DE DIMENSÕES 20X20 CM, ARGAMASSA TIPO AC III, APLICADAS EM AMBIENTES DE ÁREA MAIOR QUE 5 M2 NA ALTURA INTEIRA DAS PAREDES. AF_06/2014</v>
          </cell>
          <cell r="C6191" t="str">
            <v>M2</v>
          </cell>
          <cell r="D6191">
            <v>56.02</v>
          </cell>
        </row>
        <row r="6192">
          <cell r="A6192">
            <v>99196</v>
          </cell>
          <cell r="B6192" t="str">
            <v>REVESTIMENTO CERÂMICO PARA PAREDES INTERNAS COM PLACAS TIPO ESMALTADA PADRÃO POPULAR DE DIMENSÕES 20X20 CM, ARGAMASSA TIPO AC III, APLICADAS EM AMBIENTES DE ÁREA MENOR QUE 5 M2 A MEIA ALTURA DAS PAREDES. AF_06/2014</v>
          </cell>
          <cell r="C6192" t="str">
            <v>M2</v>
          </cell>
          <cell r="D6192">
            <v>66.489999999999995</v>
          </cell>
        </row>
        <row r="6193">
          <cell r="A6193">
            <v>99198</v>
          </cell>
          <cell r="B6193" t="str">
            <v>REVESTIMENTO CERÂMICO PARA PAREDES INTERNAS COM PLACAS TIPO ESMALTADA PADRÃO POPULAR DE DIMENSÕES 20X20 CM, ARGAMASSA TIPO AC III, APLICADAS EM AMBIENTES DE ÁREA MAIOR QUE 5 M2 A MEIA ALTURA DAS PAREDES. AF_06/2014</v>
          </cell>
          <cell r="C6193" t="str">
            <v>M2</v>
          </cell>
          <cell r="D6193">
            <v>63.02</v>
          </cell>
        </row>
        <row r="6194">
          <cell r="A6194">
            <v>101965</v>
          </cell>
          <cell r="B6194" t="str">
            <v>PEITORIL LINEAR EM GRANITO OU MÁRMORE, L = 15CM, COMPRIMENTO DE ATÉ 2M, ASSENTADO COM ARGAMASSA 1:6 COM ADITIVO. AF_11/2020</v>
          </cell>
          <cell r="C6194" t="str">
            <v>M</v>
          </cell>
          <cell r="D6194">
            <v>121.59</v>
          </cell>
        </row>
        <row r="6195">
          <cell r="A6195">
            <v>101966</v>
          </cell>
          <cell r="B6195" t="str">
            <v>CHAPIM SOBRE MUROS LINEARES, EM GRANITO OU MÁRMORE, L = 25 CM, ASSENTADO COM ARGAMASSA 1:6 COM ADITIVO. AF_11/2020</v>
          </cell>
          <cell r="C6195" t="str">
            <v>M</v>
          </cell>
          <cell r="D6195">
            <v>154</v>
          </cell>
        </row>
        <row r="6196">
          <cell r="A6196">
            <v>101979</v>
          </cell>
          <cell r="B6196" t="str">
            <v>CHAPIM (RUFO CAPA) EM AÇO GALVANIZADO, CORTE 33. AF_11/2020</v>
          </cell>
          <cell r="C6196" t="str">
            <v>M</v>
          </cell>
          <cell r="D6196">
            <v>58.99</v>
          </cell>
        </row>
        <row r="6197">
          <cell r="A6197">
            <v>96112</v>
          </cell>
          <cell r="B6197" t="str">
            <v>FORRO EM MADEIRA PINUS, PARA AMBIENTES RESIDENCIAIS, INCLUSIVE ESTRUTURA DE FIXAÇÃO. AF_05/2017</v>
          </cell>
          <cell r="C6197" t="str">
            <v>M2</v>
          </cell>
          <cell r="D6197">
            <v>136.28</v>
          </cell>
        </row>
        <row r="6198">
          <cell r="A6198">
            <v>96117</v>
          </cell>
          <cell r="B6198" t="str">
            <v>FORRO EM MADEIRA PINUS, PARA AMBIENTES COMERCIAIS, INCLUSIVE ESTRUTURA DE FIXAÇÃO. AF_05/2017</v>
          </cell>
          <cell r="C6198" t="str">
            <v>M2</v>
          </cell>
          <cell r="D6198">
            <v>177.17</v>
          </cell>
        </row>
        <row r="6199">
          <cell r="A6199">
            <v>96122</v>
          </cell>
          <cell r="B6199" t="str">
            <v>ACABAMENTOS PARA FORRO (RODA-FORRO EM MADEIRA PINUS). AF_05/2017</v>
          </cell>
          <cell r="C6199" t="str">
            <v>M</v>
          </cell>
          <cell r="D6199">
            <v>42.87</v>
          </cell>
        </row>
        <row r="6200">
          <cell r="A6200">
            <v>96109</v>
          </cell>
          <cell r="B6200" t="str">
            <v>FORRO EM PLACAS DE GESSO, PARA AMBIENTES RESIDENCIAIS. AF_05/2017_P</v>
          </cell>
          <cell r="C6200" t="str">
            <v>M2</v>
          </cell>
          <cell r="D6200">
            <v>38.53</v>
          </cell>
        </row>
        <row r="6201">
          <cell r="A6201">
            <v>96110</v>
          </cell>
          <cell r="B6201" t="str">
            <v>FORRO EM DRYWALL, PARA AMBIENTES RESIDENCIAIS, INCLUSIVE ESTRUTURA DE FIXAÇÃO. AF_05/2017_P</v>
          </cell>
          <cell r="C6201" t="str">
            <v>M2</v>
          </cell>
          <cell r="D6201">
            <v>62.73</v>
          </cell>
        </row>
        <row r="6202">
          <cell r="A6202">
            <v>96113</v>
          </cell>
          <cell r="B6202" t="str">
            <v>FORRO EM PLACAS DE GESSO, PARA AMBIENTES COMERCIAIS. AF_05/2017_P</v>
          </cell>
          <cell r="C6202" t="str">
            <v>M2</v>
          </cell>
          <cell r="D6202">
            <v>33.17</v>
          </cell>
        </row>
        <row r="6203">
          <cell r="A6203">
            <v>96114</v>
          </cell>
          <cell r="B6203" t="str">
            <v>FORRO EM DRYWALL, PARA AMBIENTES COMERCIAIS, INCLUSIVE ESTRUTURA DE FIXAÇÃO. AF_05/2017_P</v>
          </cell>
          <cell r="C6203" t="str">
            <v>M2</v>
          </cell>
          <cell r="D6203">
            <v>65.66</v>
          </cell>
        </row>
        <row r="6204">
          <cell r="A6204">
            <v>96120</v>
          </cell>
          <cell r="B6204" t="str">
            <v>ACABAMENTOS PARA FORRO (MOLDURA DE GESSO). AF_05/2017</v>
          </cell>
          <cell r="C6204" t="str">
            <v>M</v>
          </cell>
          <cell r="D6204">
            <v>2.58</v>
          </cell>
        </row>
        <row r="6205">
          <cell r="A6205">
            <v>96123</v>
          </cell>
          <cell r="B6205" t="str">
            <v>ACABAMENTOS PARA FORRO (MOLDURA EM DRYWALL, COM LARGURA DE 15 CM). AF_05/2017_P</v>
          </cell>
          <cell r="C6205" t="str">
            <v>M</v>
          </cell>
          <cell r="D6205">
            <v>31.58</v>
          </cell>
        </row>
        <row r="6206">
          <cell r="A6206">
            <v>99054</v>
          </cell>
          <cell r="B6206" t="str">
            <v>ACABAMENTOS PARA FORRO (SANCA DE GESSO MONTADA NA OBRA). AF_05/2017_P</v>
          </cell>
          <cell r="C6206" t="str">
            <v>M2</v>
          </cell>
          <cell r="D6206">
            <v>48.57</v>
          </cell>
        </row>
        <row r="6207">
          <cell r="A6207">
            <v>96111</v>
          </cell>
          <cell r="B6207" t="str">
            <v>FORRO EM RÉGUAS DE PVC, FRISADO, PARA AMBIENTES RESIDENCIAIS, INCLUSIVE ESTRUTURA DE FIXAÇÃO. AF_05/2017_P</v>
          </cell>
          <cell r="C6207" t="str">
            <v>M2</v>
          </cell>
          <cell r="D6207">
            <v>62.38</v>
          </cell>
        </row>
        <row r="6208">
          <cell r="A6208">
            <v>96116</v>
          </cell>
          <cell r="B6208" t="str">
            <v>FORRO EM RÉGUAS DE PVC, FRISADO, PARA AMBIENTES COMERCIAIS, INCLUSIVE ESTRUTURA DE FIXAÇÃO. AF_05/2017_P</v>
          </cell>
          <cell r="C6208" t="str">
            <v>M2</v>
          </cell>
          <cell r="D6208">
            <v>69.02</v>
          </cell>
        </row>
        <row r="6209">
          <cell r="A6209">
            <v>96121</v>
          </cell>
          <cell r="B6209" t="str">
            <v>ACABAMENTOS PARA FORRO (RODA-FORRO EM PERFIL METÁLICO E PLÁSTICO). AF_05/2017</v>
          </cell>
          <cell r="C6209" t="str">
            <v>M</v>
          </cell>
          <cell r="D6209">
            <v>11.3</v>
          </cell>
        </row>
        <row r="6210">
          <cell r="A6210">
            <v>96485</v>
          </cell>
          <cell r="B6210" t="str">
            <v>FORRO EM RÉGUAS DE PVC, LISO, PARA AMBIENTES RESIDENCIAIS, INCLUSIVE ESTRUTURA DE FIXAÇÃO. AF_05/2017_P</v>
          </cell>
          <cell r="C6210" t="str">
            <v>M2</v>
          </cell>
          <cell r="D6210">
            <v>73.05</v>
          </cell>
        </row>
        <row r="6211">
          <cell r="A6211">
            <v>96486</v>
          </cell>
          <cell r="B6211" t="str">
            <v>FORRO DE PVC, LISO, PARA AMBIENTES COMERCIAIS, INCLUSIVE ESTRUTURA DE FIXAÇÃO. AF_05/2017_P</v>
          </cell>
          <cell r="C6211" t="str">
            <v>M2</v>
          </cell>
          <cell r="D6211">
            <v>80.33</v>
          </cell>
        </row>
        <row r="6212">
          <cell r="A6212">
            <v>91514</v>
          </cell>
          <cell r="B6212" t="str">
            <v>ESTUCAMENTO DE PANOS DE FACHADA SEM VÃOS DO SISTEMA DE PAREDES DE CONCRETO EM EDIFICAÇÕES DE MÚLTIPLOS PAVIMENTOS. AF_06/2015</v>
          </cell>
          <cell r="C6212" t="str">
            <v>M2</v>
          </cell>
          <cell r="D6212">
            <v>6.43</v>
          </cell>
        </row>
        <row r="6213">
          <cell r="A6213">
            <v>91515</v>
          </cell>
          <cell r="B6213" t="str">
            <v>ESTUCAMENTO DE PANOS DE FACHADA COM VÃOS DO SISTEMA DE PAREDES DE CONCRETO EM EDIFICAÇÕES DE MÚLTIPLOS PAVIMENTOS. AF_06/2015</v>
          </cell>
          <cell r="C6213" t="str">
            <v>M2</v>
          </cell>
          <cell r="D6213">
            <v>8.51</v>
          </cell>
        </row>
        <row r="6214">
          <cell r="A6214">
            <v>91516</v>
          </cell>
          <cell r="B6214" t="str">
            <v>ESTUCAMENTO DE SUPERFÍCIE EXTERNA DA SACADA DO SISTEMA DE PAREDES DE CONCRETO EM EDIFICAÇÕES DE MÚLTIPLOS PAVIMENTOS. AF_06/2015</v>
          </cell>
          <cell r="C6214" t="str">
            <v>M2</v>
          </cell>
          <cell r="D6214">
            <v>12.42</v>
          </cell>
        </row>
        <row r="6215">
          <cell r="A6215">
            <v>91517</v>
          </cell>
          <cell r="B6215" t="str">
            <v>ESTUCAMENTO DE PANOS DE FACHADA SEM VÃOS DO SISTEMA DE PAREDES DE CONCRETO EM EDIFICAÇÕES DE PAVIMENTO ÚNICO. AF_06/2015</v>
          </cell>
          <cell r="C6215" t="str">
            <v>M2</v>
          </cell>
          <cell r="D6215">
            <v>13.84</v>
          </cell>
        </row>
        <row r="6216">
          <cell r="A6216">
            <v>91519</v>
          </cell>
          <cell r="B6216" t="str">
            <v>ESTUCAMENTO DE PANOS DE FACHADA COM VÃOS DO SISTEMA DE PAREDES DE CONCRETO EM EDIFICAÇÕES DE PAVIMENTO ÚNICO. AF_06/2015</v>
          </cell>
          <cell r="C6216" t="str">
            <v>M2</v>
          </cell>
          <cell r="D6216">
            <v>15.89</v>
          </cell>
        </row>
        <row r="6217">
          <cell r="A6217">
            <v>91520</v>
          </cell>
          <cell r="B6217" t="str">
            <v>ESTUCAMENTO DE DENSIDADE BAIXA NAS FACES INTERNAS DE PAREDES DO SISTEMA DE PAREDES DE CONCRETO. AF_06/2015</v>
          </cell>
          <cell r="C6217" t="str">
            <v>M2</v>
          </cell>
          <cell r="D6217">
            <v>2.3199999999999998</v>
          </cell>
        </row>
        <row r="6218">
          <cell r="A6218">
            <v>91522</v>
          </cell>
          <cell r="B6218" t="str">
            <v>ESTUCAMENTO, PARA QUALQUER REVESTIMENTO, EM TETO DO SISTEMA DE PAREDES DE CONCRETO. AF_06/2015</v>
          </cell>
          <cell r="C6218" t="str">
            <v>M2</v>
          </cell>
          <cell r="D6218">
            <v>2.79</v>
          </cell>
        </row>
        <row r="6219">
          <cell r="A6219">
            <v>91525</v>
          </cell>
          <cell r="B6219" t="str">
            <v>ESTUCAMENTO DE DENSIDADE ALTA, NAS FACES INTERNAS DE PAREDES DO SISTEMA DE PAREDES DE CONCRETO. AF_06/2015</v>
          </cell>
          <cell r="C6219" t="str">
            <v>M2</v>
          </cell>
          <cell r="D6219">
            <v>5.07</v>
          </cell>
        </row>
        <row r="6220">
          <cell r="A6220">
            <v>87280</v>
          </cell>
          <cell r="B6220" t="str">
            <v>ARGAMASSA TRAÇO 1:7 (EM VOLUME DE CIMENTO E AREIA MÉDIA ÚMIDA) COM ADIÇÃO DE PLASTIFICANTE PARA EMBOÇO/MASSA ÚNICA/ASSENTAMENTO DE ALVENARIA DE VEDAÇÃO, PREPARO MECÂNICO COM BETONEIRA 400 L. AF_08/2019</v>
          </cell>
          <cell r="C6220" t="str">
            <v>M3</v>
          </cell>
          <cell r="D6220">
            <v>331.98</v>
          </cell>
        </row>
        <row r="6221">
          <cell r="A6221">
            <v>87281</v>
          </cell>
          <cell r="B6221" t="str">
            <v>ARGAMASSA TRAÇO 1:7 (EM VOLUME DE CIMENTO E AREIA MÉDIA ÚMIDA) COM ADIÇÃO DE PLASTIFICANTE PARA EMBOÇO/MASSA ÚNICA/ASSENTAMENTO DE ALVENARIA DE VEDAÇÃO, PREPARO MECÂNICO COM BETONEIRA 600 L. AF_08/2019</v>
          </cell>
          <cell r="C6221" t="str">
            <v>M3</v>
          </cell>
          <cell r="D6221">
            <v>323.87</v>
          </cell>
        </row>
        <row r="6222">
          <cell r="A6222">
            <v>87283</v>
          </cell>
          <cell r="B6222" t="str">
            <v>ARGAMASSA TRAÇO 1:6 (EM VOLUME DE CIMENTO E AREIA MÉDIA ÚMIDA) COM ADIÇÃO DE PLASTIFICANTE PARA EMBOÇO/MASSA ÚNICA/ASSENTAMENTO DE ALVENARIA DE VEDAÇÃO, PREPARO MECÂNICO COM BETONEIRA 400 L. AF_08/2019</v>
          </cell>
          <cell r="C6222" t="str">
            <v>M3</v>
          </cell>
          <cell r="D6222">
            <v>340.61</v>
          </cell>
        </row>
        <row r="6223">
          <cell r="A6223">
            <v>87284</v>
          </cell>
          <cell r="B6223" t="str">
            <v>ARGAMASSA TRAÇO 1:6 (EM VOLUME DE CIMENTO E AREIA MÉDIA ÚMIDA) COM ADIÇÃO DE PLASTIFICANTE PARA EMBOÇO/MASSA ÚNICA/ASSENTAMENTO DE ALVENARIA DE VEDAÇÃO, PREPARO MECÂNICO COM BETONEIRA 600 L. AF_08/2019</v>
          </cell>
          <cell r="C6223" t="str">
            <v>M3</v>
          </cell>
          <cell r="D6223">
            <v>331.7</v>
          </cell>
        </row>
        <row r="6224">
          <cell r="A6224">
            <v>87286</v>
          </cell>
          <cell r="B6224" t="str">
            <v>ARGAMASSA TRAÇO 1:1:6 (EM VOLUME DE CIMENTO, CAL E AREIA MÉDIA ÚMIDA) PARA EMBOÇO/MASSA ÚNICA/ASSENTAMENTO DE ALVENARIA DE VEDAÇÃO, PREPARO MECÂNICO COM BETONEIRA 400 L. AF_08/2019</v>
          </cell>
          <cell r="C6224" t="str">
            <v>M3</v>
          </cell>
          <cell r="D6224">
            <v>412.61</v>
          </cell>
        </row>
        <row r="6225">
          <cell r="A6225">
            <v>87287</v>
          </cell>
          <cell r="B6225" t="str">
            <v>ARGAMASSA TRAÇO 1:1:6 (EM VOLUME DE CIMENTO, CAL E AREIA MÉDIA ÚMIDA) PARA EMBOÇO/MASSA ÚNICA/ASSENTAMENTO DE ALVENARIA DE VEDAÇÃO, PREPARO MECÂNICO COM BETONEIRA 600 L. AF_08/2019</v>
          </cell>
          <cell r="C6225" t="str">
            <v>M3</v>
          </cell>
          <cell r="D6225">
            <v>391.34</v>
          </cell>
        </row>
        <row r="6226">
          <cell r="A6226">
            <v>87289</v>
          </cell>
          <cell r="B6226" t="str">
            <v>ARGAMASSA TRAÇO 1:1,5:7,5 (EM VOLUME DE CIMENTO, CAL E AREIA MÉDIA ÚMIDA) PARA EMBOÇO/MASSA ÚNICA/ASSENTAMENTO DE ALVENARIA DE VEDAÇÃO, PREPARO MECÂNICO COM BETONEIRA 400 L. AF_08/2019</v>
          </cell>
          <cell r="C6226" t="str">
            <v>M3</v>
          </cell>
          <cell r="D6226">
            <v>392.78</v>
          </cell>
        </row>
        <row r="6227">
          <cell r="A6227">
            <v>87290</v>
          </cell>
          <cell r="B6227" t="str">
            <v>ARGAMASSA TRAÇO 1:1,5:7,5 (EM VOLUME DE CIMENTO, CAL E AREIA MÉDIA ÚMIDA) PARA EMBOÇO/MASSA ÚNICA/ASSENTAMENTO DE ALVENARIA DE VEDAÇÃO, PREPARO MECÂNICO COM BETONEIRA 600 L. AF_08/2019</v>
          </cell>
          <cell r="C6227" t="str">
            <v>M3</v>
          </cell>
          <cell r="D6227">
            <v>381.57</v>
          </cell>
        </row>
        <row r="6228">
          <cell r="A6228">
            <v>87292</v>
          </cell>
          <cell r="B6228" t="str">
            <v>ARGAMASSA TRAÇO 1:2:8 (EM VOLUME DE CIMENTO, CAL E AREIA MÉDIA ÚMIDA) PARA EMBOÇO/MASSA ÚNICA/ASSENTAMENTO DE ALVENARIA DE VEDAÇÃO, PREPARO MECÂNICO COM BETONEIRA 400 L. AF_08/2019</v>
          </cell>
          <cell r="C6228" t="str">
            <v>M3</v>
          </cell>
          <cell r="D6228">
            <v>394.87</v>
          </cell>
        </row>
        <row r="6229">
          <cell r="A6229">
            <v>87294</v>
          </cell>
          <cell r="B6229" t="str">
            <v>ARGAMASSA TRAÇO 1:2:9 (EM VOLUME DE CIMENTO, CAL E AREIA MÉDIA ÚMIDA) PARA EMBOÇO/MASSA ÚNICA/ASSENTAMENTO DE ALVENARIA DE VEDAÇÃO, PREPARO MECÂNICO COM BETONEIRA 600 L. AF_08/2019</v>
          </cell>
          <cell r="C6229" t="str">
            <v>M3</v>
          </cell>
          <cell r="D6229">
            <v>378.42</v>
          </cell>
        </row>
        <row r="6230">
          <cell r="A6230">
            <v>87295</v>
          </cell>
          <cell r="B6230" t="str">
            <v>ARGAMASSA TRAÇO 1:3:12 (EM VOLUME DE CIMENTO, CAL E AREIA MÉDIA ÚMIDA) PARA EMBOÇO/MASSA ÚNICA/ASSENTAMENTO DE ALVENARIA DE VEDAÇÃO, PREPARO MECÂNICO COM BETONEIRA 400 L. AF_08/2019</v>
          </cell>
          <cell r="C6230" t="str">
            <v>M3</v>
          </cell>
          <cell r="D6230">
            <v>390.81</v>
          </cell>
        </row>
        <row r="6231">
          <cell r="A6231">
            <v>87296</v>
          </cell>
          <cell r="B6231" t="str">
            <v>ARGAMASSA TRAÇO 1:3:12 (EM VOLUME DE CIMENTO, CAL E AREIA MÉDIA ÚMIDA) PARA EMBOÇO/MASSA ÚNICA/ASSENTAMENTO DE ALVENARIA DE VEDAÇÃO, PREPARO MECÂNICO COM BETONEIRA 600 L. AF_08/2019</v>
          </cell>
          <cell r="C6231" t="str">
            <v>M3</v>
          </cell>
          <cell r="D6231">
            <v>360.18</v>
          </cell>
        </row>
        <row r="6232">
          <cell r="A6232">
            <v>87298</v>
          </cell>
          <cell r="B6232" t="str">
            <v>ARGAMASSA TRAÇO 1:3 (EM VOLUME DE CIMENTO E AREIA MÉDIA ÚMIDA) PARA CONTRAPISO, PREPARO MECÂNICO COM BETONEIRA 400 L. AF_08/2019</v>
          </cell>
          <cell r="C6232" t="str">
            <v>M3</v>
          </cell>
          <cell r="D6232">
            <v>500.16</v>
          </cell>
        </row>
        <row r="6233">
          <cell r="A6233">
            <v>87299</v>
          </cell>
          <cell r="B6233" t="str">
            <v>ARGAMASSA TRAÇO 1:3 (EM VOLUME DE CIMENTO E AREIA MÉDIA ÚMIDA) PARA CONTRAPISO, PREPARO MECÂNICO COM BETONEIRA 600 L. AF_08/2019</v>
          </cell>
          <cell r="C6233" t="str">
            <v>M3</v>
          </cell>
          <cell r="D6233">
            <v>331.26</v>
          </cell>
        </row>
        <row r="6234">
          <cell r="A6234">
            <v>87301</v>
          </cell>
          <cell r="B6234" t="str">
            <v>ARGAMASSA TRAÇO 1:4 (EM VOLUME DE CIMENTO E AREIA MÉDIA ÚMIDA) PARA CONTRAPISO, PREPARO MECÂNICO COM BETONEIRA 400 L. AF_08/2019</v>
          </cell>
          <cell r="C6234" t="str">
            <v>M3</v>
          </cell>
          <cell r="D6234">
            <v>453.34</v>
          </cell>
        </row>
        <row r="6235">
          <cell r="A6235">
            <v>87302</v>
          </cell>
          <cell r="B6235" t="str">
            <v>ARGAMASSA TRAÇO 1:4 (EM VOLUME DE CIMENTO E AREIA MÉDIA ÚMIDA) PARA CONTRAPISO, PREPARO MECÂNICO COM BETONEIRA 600 L. AF_08/2019</v>
          </cell>
          <cell r="C6235" t="str">
            <v>M3</v>
          </cell>
          <cell r="D6235">
            <v>442.02</v>
          </cell>
        </row>
        <row r="6236">
          <cell r="A6236">
            <v>87304</v>
          </cell>
          <cell r="B6236" t="str">
            <v>ARGAMASSA TRAÇO 1:5 (EM VOLUME DE CIMENTO E AREIA MÉDIA ÚMIDA) PARA CONTRAPISO, PREPARO MECÂNICO COM BETONEIRA 400 L. AF_08/2019</v>
          </cell>
          <cell r="C6236" t="str">
            <v>M3</v>
          </cell>
          <cell r="D6236">
            <v>407.79</v>
          </cell>
        </row>
        <row r="6237">
          <cell r="A6237">
            <v>87305</v>
          </cell>
          <cell r="B6237" t="str">
            <v>ARGAMASSA TRAÇO 1:5 (EM VOLUME DE CIMENTO E AREIA MÉDIA ÚMIDA) PARA CONTRAPISO, PREPARO MECÂNICO COM BETONEIRA 600 L. AF_08/2019</v>
          </cell>
          <cell r="C6237" t="str">
            <v>M3</v>
          </cell>
          <cell r="D6237">
            <v>408.8</v>
          </cell>
        </row>
        <row r="6238">
          <cell r="A6238">
            <v>87307</v>
          </cell>
          <cell r="B6238" t="str">
            <v>ARGAMASSA TRAÇO 1:6 (EM VOLUME DE CIMENTO E AREIA MÉDIA ÚMIDA) PARA CONTRAPISO, PREPARO MECÂNICO COM BETONEIRA 400 L. AF_08/2019</v>
          </cell>
          <cell r="C6238" t="str">
            <v>M3</v>
          </cell>
          <cell r="D6238">
            <v>391.19</v>
          </cell>
        </row>
        <row r="6239">
          <cell r="A6239">
            <v>87308</v>
          </cell>
          <cell r="B6239" t="str">
            <v>ARGAMASSA TRAÇO 1:6 (EM VOLUME DE CIMENTO E AREIA MÉDIA ÚMIDA) PARA CONTRAPISO, PREPARO MECÂNICO COM BETONEIRA 600 L. AF_08/2019</v>
          </cell>
          <cell r="C6239" t="str">
            <v>M3</v>
          </cell>
          <cell r="D6239">
            <v>380.38</v>
          </cell>
        </row>
        <row r="6240">
          <cell r="A6240">
            <v>87310</v>
          </cell>
          <cell r="B6240" t="str">
            <v>ARGAMASSA TRAÇO 1:5 (EM VOLUME DE CIMENTO E AREIA GROSSA ÚMIDA) PARA CHAPISCO CONVENCIONAL, PREPARO MECÂNICO COM BETONEIRA 400 L. AF_08/2019</v>
          </cell>
          <cell r="C6240" t="str">
            <v>M3</v>
          </cell>
          <cell r="D6240">
            <v>333.63</v>
          </cell>
        </row>
        <row r="6241">
          <cell r="A6241">
            <v>87311</v>
          </cell>
          <cell r="B6241" t="str">
            <v>ARGAMASSA TRAÇO 1:5 (EM VOLUME DE CIMENTO E AREIA GROSSA ÚMIDA) PARA CHAPISCO CONVENCIONAL, PREPARO MECÂNICO COM BETONEIRA 600 L. AF_08/2019</v>
          </cell>
          <cell r="C6241" t="str">
            <v>M3</v>
          </cell>
          <cell r="D6241">
            <v>322.62</v>
          </cell>
        </row>
        <row r="6242">
          <cell r="A6242">
            <v>87313</v>
          </cell>
          <cell r="B6242" t="str">
            <v>ARGAMASSA TRAÇO 1:3 (EM VOLUME DE CIMENTO E AREIA GROSSA ÚMIDA) PARA CHAPISCO CONVENCIONAL, PREPARO MECÂNICO COM BETONEIRA 400 L. AF_08/2019</v>
          </cell>
          <cell r="C6242" t="str">
            <v>M3</v>
          </cell>
          <cell r="D6242">
            <v>400.92</v>
          </cell>
        </row>
        <row r="6243">
          <cell r="A6243">
            <v>87314</v>
          </cell>
          <cell r="B6243" t="str">
            <v>ARGAMASSA TRAÇO 1:3 (EM VOLUME DE CIMENTO E AREIA GROSSA ÚMIDA) PARA CHAPISCO CONVENCIONAL, PREPARO MECÂNICO COM BETONEIRA 600 L. AF_08/2019</v>
          </cell>
          <cell r="C6243" t="str">
            <v>M3</v>
          </cell>
          <cell r="D6243">
            <v>391.24</v>
          </cell>
        </row>
        <row r="6244">
          <cell r="A6244">
            <v>87316</v>
          </cell>
          <cell r="B6244" t="str">
            <v>ARGAMASSA TRAÇO 1:4 (EM VOLUME DE CIMENTO E AREIA GROSSA ÚMIDA) PARA CHAPISCO CONVENCIONAL, PREPARO MECÂNICO COM BETONEIRA 400 L. AF_08/2019</v>
          </cell>
          <cell r="C6244" t="str">
            <v>M3</v>
          </cell>
          <cell r="D6244">
            <v>367.59</v>
          </cell>
        </row>
        <row r="6245">
          <cell r="A6245">
            <v>87317</v>
          </cell>
          <cell r="B6245" t="str">
            <v>ARGAMASSA TRAÇO 1:4 (EM VOLUME DE CIMENTO E AREIA GROSSA ÚMIDA) PARA CHAPISCO CONVENCIONAL, PREPARO MECÂNICO COM BETONEIRA 600 L. AF_08/2019</v>
          </cell>
          <cell r="C6245" t="str">
            <v>M3</v>
          </cell>
          <cell r="D6245">
            <v>350.76</v>
          </cell>
        </row>
        <row r="6246">
          <cell r="A6246">
            <v>87319</v>
          </cell>
          <cell r="B6246" t="str">
            <v>ARGAMASSA TRAÇO 1:5 (EM VOLUME DE CIMENTO E AREIA GROSSA ÚMIDA) COM ADIÇÃO DE EMULSÃO POLIMÉRICA PARA CHAPISCO ROLADO, PREPARO MECÂNICO COM BETONEIRA 400 L. AF_08/2019</v>
          </cell>
          <cell r="C6246" t="str">
            <v>M3</v>
          </cell>
          <cell r="D6246">
            <v>2881.01</v>
          </cell>
        </row>
        <row r="6247">
          <cell r="A6247">
            <v>87320</v>
          </cell>
          <cell r="B6247" t="str">
            <v>ARGAMASSA TRAÇO 1:5 (EM VOLUME DE CIMENTO E AREIA GROSSA ÚMIDA) COM ADIÇÃO DE EMULSÃO POLIMÉRICA PARA CHAPISCO ROLADO, PREPARO MECÂNICO COM BETONEIRA 600 L. AF_08/2019</v>
          </cell>
          <cell r="C6247" t="str">
            <v>M3</v>
          </cell>
          <cell r="D6247">
            <v>2882.55</v>
          </cell>
        </row>
        <row r="6248">
          <cell r="A6248">
            <v>87322</v>
          </cell>
          <cell r="B6248" t="str">
            <v>ARGAMASSA TRAÇO 1:3 (EM VOLUME DE CIMENTO E AREIA GROSSA ÚMIDA) COM ADIÇÃO DE EMULSÃO POLIMÉRICA PARA CHAPISCO ROLADO, PREPARO MECÂNICO COM BETONEIRA 400 L. AF_08/2019</v>
          </cell>
          <cell r="C6248" t="str">
            <v>M3</v>
          </cell>
          <cell r="D6248">
            <v>2964.89</v>
          </cell>
        </row>
        <row r="6249">
          <cell r="A6249">
            <v>87323</v>
          </cell>
          <cell r="B6249" t="str">
            <v>ARGAMASSA TRAÇO 1:3 (EM VOLUME DE CIMENTO E AREIA GROSSA ÚMIDA) COM ADIÇÃO DE EMULSÃO POLIMÉRICA PARA CHAPISCO ROLADO, PREPARO MECÂNICO COM BETONEIRA 600 L. AF_08/2019</v>
          </cell>
          <cell r="C6249" t="str">
            <v>M3</v>
          </cell>
          <cell r="D6249">
            <v>2959.55</v>
          </cell>
        </row>
        <row r="6250">
          <cell r="A6250">
            <v>87325</v>
          </cell>
          <cell r="B6250" t="str">
            <v>ARGAMASSA TRAÇO 1:4 (EM VOLUME DE CIMENTO E AREIA GROSSA ÚMIDA) COM ADIÇÃO DE EMULSÃO POLIMÉRICA PARA CHAPISCO ROLADO, PREPARO MECÂNICO COM BETONEIRA 400 L. AF_08/2019</v>
          </cell>
          <cell r="C6250" t="str">
            <v>M3</v>
          </cell>
          <cell r="D6250">
            <v>2902.79</v>
          </cell>
        </row>
        <row r="6251">
          <cell r="A6251">
            <v>87326</v>
          </cell>
          <cell r="B6251" t="str">
            <v>ARGAMASSA TRAÇO 1:4 (EM VOLUME DE CIMENTO E AREIA GROSSA ÚMIDA) COM ADIÇÃO DE EMULSÃO POLIMÉRICA PARA CHAPISCO ROLADO, PREPARO MECÂNICO COM BETONEIRA 600 L. AF_08/2019</v>
          </cell>
          <cell r="C6251" t="str">
            <v>M3</v>
          </cell>
          <cell r="D6251">
            <v>2904.02</v>
          </cell>
        </row>
        <row r="6252">
          <cell r="A6252">
            <v>87327</v>
          </cell>
          <cell r="B6252" t="str">
            <v>ARGAMASSA TRAÇO 1:7 (EM VOLUME DE CIMENTO E AREIA MÉDIA ÚMIDA) COM ADIÇÃO DE PLASTIFICANTE PARA EMBOÇO/MASSA ÚNICA/ASSENTAMENTO DE ALVENARIA DE VEDAÇÃO, PREPARO MECÂNICO COM MISTURADOR DE EIXO HORIZONTAL DE 300 KG. AF_08/2019</v>
          </cell>
          <cell r="C6252" t="str">
            <v>M3</v>
          </cell>
          <cell r="D6252">
            <v>356.5</v>
          </cell>
        </row>
        <row r="6253">
          <cell r="A6253">
            <v>87328</v>
          </cell>
          <cell r="B6253" t="str">
            <v>ARGAMASSA TRAÇO 1:7 (EM VOLUME DE CIMENTO E AREIA MÉDIA ÚMIDA) COM ADIÇÃO DE PLASTIFICANTE PARA EMBOÇO/MASSA ÚNICA/ASSENTAMENTO DE ALVENARIA DE VEDAÇÃO, PREPARO MECÂNICO COM MISTURADOR DE EIXO HORIZONTAL DE 600 KG. AF_08/2019</v>
          </cell>
          <cell r="C6253" t="str">
            <v>M3</v>
          </cell>
          <cell r="D6253">
            <v>296.52</v>
          </cell>
        </row>
        <row r="6254">
          <cell r="A6254">
            <v>87329</v>
          </cell>
          <cell r="B6254" t="str">
            <v>ARGAMASSA TRAÇO 1:6 (EM VOLUME DE CIMENTO E AREIA MÉDIA ÚMIDA) COM ADIÇÃO DE PLASTIFICANTE PARA EMBOÇO/MASSA ÚNICA/ASSENTAMENTO DE ALVENARIA DE VEDAÇÃO, PREPARO MECÂNICO COM MISTURADOR DE EIXO HORIZONTAL DE 300 KG. AF_08/2019</v>
          </cell>
          <cell r="C6254" t="str">
            <v>M3</v>
          </cell>
          <cell r="D6254">
            <v>384.35</v>
          </cell>
        </row>
        <row r="6255">
          <cell r="A6255">
            <v>87330</v>
          </cell>
          <cell r="B6255" t="str">
            <v>ARGAMASSA TRAÇO 1:6 (EM VOLUME DE CIMENTO E AREIA MÉDIA ÚMIDA) COM ADIÇÃO DE PLASTIFICANTE PARA EMBOÇO/MASSA ÚNICA/ASSENTAMENTO DE ALVENARIA DE VEDAÇÃO, PREPARO MECÂNICO COM MISTURADOR DE EIXO HORIZONTAL DE 600 KG. AF_08/2019</v>
          </cell>
          <cell r="C6255" t="str">
            <v>M3</v>
          </cell>
          <cell r="D6255">
            <v>316.55</v>
          </cell>
        </row>
        <row r="6256">
          <cell r="A6256">
            <v>87331</v>
          </cell>
          <cell r="B6256" t="str">
            <v>ARGAMASSA TRAÇO 1:1:6 (EM VOLUME DE CIMENTO, CAL E AREIA MÉDIA ÚMIDA) PARA EMBOÇO/MASSA ÚNICA/ASSENTAMENTO DE ALVENARIA DE VEDAÇÃO, PREPARO MECÂNICO COM MISTURADOR DE EIXO HORIZONTAL DE 300 KG. AF_08/2019</v>
          </cell>
          <cell r="C6256" t="str">
            <v>M3</v>
          </cell>
          <cell r="D6256">
            <v>436.84</v>
          </cell>
        </row>
        <row r="6257">
          <cell r="A6257">
            <v>87332</v>
          </cell>
          <cell r="B6257" t="str">
            <v>ARGAMASSA TRAÇO 1:1:6 (EM VOLUME DE CIMENTO, CAL E AREIA MÉDIA ÚMIDA) PARA EMBOÇO/MASSA ÚNICA/ASSENTAMENTO DE ALVENARIA DE VEDAÇÃO, PREPARO MECÂNICO COM MISTURADOR DE EIXO HORIZONTAL DE 600 KG. AF_08/2019</v>
          </cell>
          <cell r="C6257" t="str">
            <v>M3</v>
          </cell>
          <cell r="D6257">
            <v>373.95</v>
          </cell>
        </row>
        <row r="6258">
          <cell r="A6258">
            <v>87333</v>
          </cell>
          <cell r="B6258" t="str">
            <v>ARGAMASSA TRAÇO 1:1,5:7,5 (EM VOLUME DE CIMENTO, CAL E AREIA MÉDIA ÚMIDA) PARA EMBOÇO/MASSA ÚNICA/ASSENTAMENTO DE ALVENARIA DE VEDAÇÃO, PREPARO MECÂNICO COM MISTURADOR DE EIXO HORIZONTAL DE 300 KG. AF_08/2019</v>
          </cell>
          <cell r="C6258" t="str">
            <v>M3</v>
          </cell>
          <cell r="D6258">
            <v>401.14</v>
          </cell>
        </row>
        <row r="6259">
          <cell r="A6259">
            <v>87334</v>
          </cell>
          <cell r="B6259" t="str">
            <v>ARGAMASSA TRAÇO 1:1,5:7,5 (EM VOLUME DE CIMENTO, CAL E AREIA MÉDIA ÚMIDA) PARA EMBOÇO/MASSA ÚNICA/ASSENTAMENTO DE ALVENARIA DE VEDAÇÃO, PREPARO MECÂNICO COM MISTURADOR DE EIXO HORIZONTAL DE 600 KG. AF_08/2019</v>
          </cell>
          <cell r="C6259" t="str">
            <v>M3</v>
          </cell>
          <cell r="D6259">
            <v>362.76</v>
          </cell>
        </row>
        <row r="6260">
          <cell r="A6260">
            <v>87335</v>
          </cell>
          <cell r="B6260" t="str">
            <v>ARGAMASSA TRAÇO 1:2:8 (EM VOLUME DE CIMENTO, CAL E AREIA MÉDIA ÚMIDA) PARA EMBOÇO/MASSA ÚNICA/ASSENTAMENTO DE ALVENARIA DE VEDAÇÃO, PREPARO MECÂNICO COM MISTURADOR DE EIXO HORIZONTAL DE 300 KG. AF_08/2019</v>
          </cell>
          <cell r="C6260" t="str">
            <v>M3</v>
          </cell>
          <cell r="D6260">
            <v>393.13</v>
          </cell>
        </row>
        <row r="6261">
          <cell r="A6261">
            <v>87336</v>
          </cell>
          <cell r="B6261" t="str">
            <v>ARGAMASSA TRAÇO 1:2:8 (EM VOLUME DE CIMENTO, CAL E AREIA MÉDIA ÚMIDA) PARA EMBOÇO/MASSA ÚNICA/ASSENTAMENTO DE ALVENARIA DE VEDAÇÃO, PREPARO MECÂNICO COM MISTURADOR DE EIXO HORIZONTAL DE 600 KG. AF_08/2019</v>
          </cell>
          <cell r="C6261" t="str">
            <v>M3</v>
          </cell>
          <cell r="D6261">
            <v>369.62</v>
          </cell>
        </row>
        <row r="6262">
          <cell r="A6262">
            <v>87337</v>
          </cell>
          <cell r="B6262" t="str">
            <v>ARGAMASSA TRAÇO 1:2:9 (EM VOLUME DE CIMENTO, CAL E AREIA MÉDIA ÚMIDA) PARA EMBOÇO/MASSA ÚNICA/ASSENTAMENTO DE ALVENARIA DE VEDAÇÃO, PREPARO MECÂNICO COM MISTURADOR DE EIXO HORIZONTAL DE 300 KG. AF_08/2019</v>
          </cell>
          <cell r="C6262" t="str">
            <v>M3</v>
          </cell>
          <cell r="D6262">
            <v>384.38</v>
          </cell>
        </row>
        <row r="6263">
          <cell r="A6263">
            <v>87338</v>
          </cell>
          <cell r="B6263" t="str">
            <v>ARGAMASSA TRAÇO 1:3:12 (EM VOLUME DE CIMENTO, CAL E AREIA MÉDIA ÚMIDA) PARA EMBOÇO/MASSA ÚNICA/ASSENTAMENTO DE ALVENARIA DE VEDAÇÃO, PREPARO MECÂNICO COM MISTURADOR DE EIXO HORIZONTAL DE 600 KG. AF_08/2019</v>
          </cell>
          <cell r="C6263" t="str">
            <v>M3</v>
          </cell>
          <cell r="D6263">
            <v>362.8</v>
          </cell>
        </row>
        <row r="6264">
          <cell r="A6264">
            <v>87339</v>
          </cell>
          <cell r="B6264" t="str">
            <v>ARGAMASSA TRAÇO 1:3 (EM VOLUME DE CIMENTO E AREIA MÉDIA ÚMIDA) PARA CONTRAPISO, PREPARO MECÂNICO COM MISTURADOR DE EIXO HORIZONTAL DE 160 KG. AF_08/2019</v>
          </cell>
          <cell r="C6264" t="str">
            <v>M3</v>
          </cell>
          <cell r="D6264">
            <v>627.65</v>
          </cell>
        </row>
        <row r="6265">
          <cell r="A6265">
            <v>87340</v>
          </cell>
          <cell r="B6265" t="str">
            <v>ARGAMASSA TRAÇO 1:3 (EM VOLUME DE CIMENTO E AREIA MÉDIA ÚMIDA) PARA CONTRAPISO, PREPARO MECÂNICO COM MISTURADOR DE EIXO HORIZONTAL DE 300 KG. AF_08/2019</v>
          </cell>
          <cell r="C6265" t="str">
            <v>M3</v>
          </cell>
          <cell r="D6265">
            <v>502.16</v>
          </cell>
        </row>
        <row r="6266">
          <cell r="A6266">
            <v>87341</v>
          </cell>
          <cell r="B6266" t="str">
            <v>ARGAMASSA TRAÇO 1:3 (EM VOLUME DE CIMENTO E AREIA MÉDIA ÚMIDA) PARA CONTRAPISO, PREPARO MECÂNICO COM MISTURADOR DE EIXO HORIZONTAL DE 600 KG. AF_08/2019</v>
          </cell>
          <cell r="C6266" t="str">
            <v>M3</v>
          </cell>
          <cell r="D6266">
            <v>470.09</v>
          </cell>
        </row>
        <row r="6267">
          <cell r="A6267">
            <v>87342</v>
          </cell>
          <cell r="B6267" t="str">
            <v>ARGAMASSA TRAÇO 1:4 (EM VOLUME DE CIMENTO E AREIA MÉDIA ÚMIDA) PARA CONTRAPISO, PREPARO MECÂNICO COM MISTURADOR DE EIXO HORIZONTAL DE 160 KG. AF_08/2019</v>
          </cell>
          <cell r="C6267" t="str">
            <v>M3</v>
          </cell>
          <cell r="D6267">
            <v>528.57000000000005</v>
          </cell>
        </row>
        <row r="6268">
          <cell r="A6268">
            <v>87343</v>
          </cell>
          <cell r="B6268" t="str">
            <v>ARGAMASSA TRAÇO 1:4 (EM VOLUME DE CIMENTO E AREIA MÉDIA ÚMIDA) PARA CONTRAPISO, PREPARO MECÂNICO COM MISTURADOR DE EIXO HORIZONTAL DE 300 KG. AF_08/2019</v>
          </cell>
          <cell r="C6268" t="str">
            <v>M3</v>
          </cell>
          <cell r="D6268">
            <v>457.49</v>
          </cell>
        </row>
        <row r="6269">
          <cell r="A6269">
            <v>87344</v>
          </cell>
          <cell r="B6269" t="str">
            <v>ARGAMASSA TRAÇO 1:4 (EM VOLUME DE CIMENTO E AREIA MÉDIA ÚMIDA) PARA CONTRAPISO, PREPARO MECÂNICO COM MISTURADOR DE EIXO HORIZONTAL DE 600 KG. AF_08/2019</v>
          </cell>
          <cell r="C6269" t="str">
            <v>M3</v>
          </cell>
          <cell r="D6269">
            <v>417.19</v>
          </cell>
        </row>
        <row r="6270">
          <cell r="A6270">
            <v>87345</v>
          </cell>
          <cell r="B6270" t="str">
            <v>ARGAMASSA TRAÇO 1:5 (EM VOLUME DE CIMENTO E AREIA MÉDIA ÚMIDA) PARA CONTRAPISO, PREPARO MECÂNICO COM MISTURADOR DE EIXO HORIZONTAL DE 160 KG. AF_08/2019</v>
          </cell>
          <cell r="C6270" t="str">
            <v>M3</v>
          </cell>
          <cell r="D6270">
            <v>471.83</v>
          </cell>
        </row>
        <row r="6271">
          <cell r="A6271">
            <v>87346</v>
          </cell>
          <cell r="B6271" t="str">
            <v>ARGAMASSA TRAÇO 1:5 (EM VOLUME DE CIMENTO E AREIA MÉDIA ÚMIDA) PARA CONTRAPISO, PREPARO MECÂNICO COM MISTURADOR DE EIXO HORIZONTAL DE 300 KG. AF_08/2019</v>
          </cell>
          <cell r="C6271" t="str">
            <v>M3</v>
          </cell>
          <cell r="D6271">
            <v>412.99</v>
          </cell>
        </row>
        <row r="6272">
          <cell r="A6272">
            <v>87347</v>
          </cell>
          <cell r="B6272" t="str">
            <v>ARGAMASSA TRAÇO 1:5 (EM VOLUME DE CIMENTO E AREIA MÉDIA ÚMIDA) PARA CONTRAPISO, PREPARO MECÂNICO COM MISTURADOR DE EIXO HORIZONTAL DE 600 KG. AF_08/2019</v>
          </cell>
          <cell r="C6272" t="str">
            <v>M3</v>
          </cell>
          <cell r="D6272">
            <v>381.02</v>
          </cell>
        </row>
        <row r="6273">
          <cell r="A6273">
            <v>87348</v>
          </cell>
          <cell r="B6273" t="str">
            <v>ARGAMASSA TRAÇO 1:6 (EM VOLUME DE CIMENTO E AREIA MÉDIA ÚMIDA) PARA CONTRAPISO, PREPARO MECÂNICO COM MISTURADOR DE EIXO HORIZONTAL DE 160 KG. AF_08/2019</v>
          </cell>
          <cell r="C6273" t="str">
            <v>M3</v>
          </cell>
          <cell r="D6273">
            <v>429.09</v>
          </cell>
        </row>
        <row r="6274">
          <cell r="A6274">
            <v>87349</v>
          </cell>
          <cell r="B6274" t="str">
            <v>ARGAMASSA TRAÇO 1:6 (EM VOLUME DE CIMENTO E AREIA MÉDIA ÚMIDA) PARA CONTRAPISO, PREPARO MECÂNICO COM MISTURADOR DE EIXO HORIZONTAL DE 600 KG. AF_08/2019</v>
          </cell>
          <cell r="C6274" t="str">
            <v>M3</v>
          </cell>
          <cell r="D6274">
            <v>351.06</v>
          </cell>
        </row>
        <row r="6275">
          <cell r="A6275">
            <v>87350</v>
          </cell>
          <cell r="B6275" t="str">
            <v>ARGAMASSA TRAÇO 1:5 (EM VOLUME DE CIMENTO E AREIA GROSSA ÚMIDA) PARA CHAPISCO CONVENCIONAL, PREPARO MECÂNICO COM MISTURADOR DE EIXO HORIZONTAL DE 300 KG. AF_08/2019</v>
          </cell>
          <cell r="C6275" t="str">
            <v>M3</v>
          </cell>
          <cell r="D6275">
            <v>381.36</v>
          </cell>
        </row>
        <row r="6276">
          <cell r="A6276">
            <v>87351</v>
          </cell>
          <cell r="B6276" t="str">
            <v>ARGAMASSA TRAÇO 1:5 (EM VOLUME DE CIMENTO E AREIA GROSSA ÚMIDA) PARA CHAPISCO CONVENCIONAL, PREPARO MECÂNICO COM MISTURADOR DE EIXO HORIZONTAL DE 600 KG. AF_08/2019</v>
          </cell>
          <cell r="C6276" t="str">
            <v>M3</v>
          </cell>
          <cell r="D6276">
            <v>308.76</v>
          </cell>
        </row>
        <row r="6277">
          <cell r="A6277">
            <v>87352</v>
          </cell>
          <cell r="B6277" t="str">
            <v>ARGAMASSA TRAÇO 1:3 (EM VOLUME DE CIMENTO E AREIA GROSSA ÚMIDA) PARA CHAPISCO CONVENCIONAL, PREPARO MECÂNICO COM MISTURADOR DE EIXO HORIZONTAL DE 160 KG. AF_08/2019</v>
          </cell>
          <cell r="C6277" t="str">
            <v>M3</v>
          </cell>
          <cell r="D6277">
            <v>484.99</v>
          </cell>
        </row>
        <row r="6278">
          <cell r="A6278">
            <v>87353</v>
          </cell>
          <cell r="B6278" t="str">
            <v>ARGAMASSA TRAÇO 1:3 (EM VOLUME DE CIMENTO E AREIA GROSSA ÚMIDA) PARA CHAPISCO CONVENCIONAL, PREPARO MECÂNICO COM MISTURADOR DE EIXO HORIZONTAL DE 300 KG. AF_08/2019</v>
          </cell>
          <cell r="C6278" t="str">
            <v>M3</v>
          </cell>
          <cell r="D6278">
            <v>407.92</v>
          </cell>
        </row>
        <row r="6279">
          <cell r="A6279">
            <v>87354</v>
          </cell>
          <cell r="B6279" t="str">
            <v>ARGAMASSA TRAÇO 1:3 (EM VOLUME DE CIMENTO E AREIA GROSSA ÚMIDA) PARA CHAPISCO CONVENCIONAL, PREPARO MECÂNICO COM MISTURADOR DE EIXO HORIZONTAL DE 600 KG. AF_08/2019</v>
          </cell>
          <cell r="C6279" t="str">
            <v>M3</v>
          </cell>
          <cell r="D6279">
            <v>372.11</v>
          </cell>
        </row>
        <row r="6280">
          <cell r="A6280">
            <v>87355</v>
          </cell>
          <cell r="B6280" t="str">
            <v>ARGAMASSA TRAÇO 1:4 (EM VOLUME DE CIMENTO E AREIA GROSSA ÚMIDA) PARA CHAPISCO CONVENCIONAL, PREPARO MECÂNICO COM MISTURADOR DE EIXO HORIZONTAL DE 160 KG. AF_08/2019</v>
          </cell>
          <cell r="C6280" t="str">
            <v>M3</v>
          </cell>
          <cell r="D6280">
            <v>408.52</v>
          </cell>
        </row>
        <row r="6281">
          <cell r="A6281">
            <v>87356</v>
          </cell>
          <cell r="B6281" t="str">
            <v>ARGAMASSA TRAÇO 1:4 (EM VOLUME DE CIMENTO E AREIA GROSSA ÚMIDA) PARA CHAPISCO CONVENCIONAL, PREPARO MECÂNICO COM MISTURADOR DE EIXO HORIZONTAL DE 300 KG. AF_08/2019</v>
          </cell>
          <cell r="C6281" t="str">
            <v>M3</v>
          </cell>
          <cell r="D6281">
            <v>355.92</v>
          </cell>
        </row>
        <row r="6282">
          <cell r="A6282">
            <v>87357</v>
          </cell>
          <cell r="B6282" t="str">
            <v>ARGAMASSA TRAÇO 1:4 (EM VOLUME DE CIMENTO E AREIA GROSSA ÚMIDA) PARA CHAPISCO CONVENCIONAL, PREPARO MECÂNICO COM MISTURADOR DE EIXO HORIZONTAL DE 600 KG. AF_08/2019</v>
          </cell>
          <cell r="C6282" t="str">
            <v>M3</v>
          </cell>
          <cell r="D6282">
            <v>330.07</v>
          </cell>
        </row>
        <row r="6283">
          <cell r="A6283">
            <v>87358</v>
          </cell>
          <cell r="B6283" t="str">
            <v>ARGAMASSA TRAÇO 1:5 (EM VOLUME DE CIMENTO E AREIA GROSSA ÚMIDA) COM ADIÇÃO DE EMULSÃO POLIMÉRICA PARA CHAPISCO ROLADO, PREPARO MECÂNICO COM MISTURADOR DE EIXO HORIZONTAL DE 300 KG. AF_08/2019</v>
          </cell>
          <cell r="C6283" t="str">
            <v>M3</v>
          </cell>
          <cell r="D6283">
            <v>2854.23</v>
          </cell>
        </row>
        <row r="6284">
          <cell r="A6284">
            <v>87359</v>
          </cell>
          <cell r="B6284" t="str">
            <v>ARGAMASSA TRAÇO 1:5 (EM VOLUME DE CIMENTO E AREIA GROSSA ÚMIDA) COM ADIÇÃO DE EMULSÃO POLIMÉRICA PARA CHAPISCO ROLADO, PREPARO MECÂNICO COM MISTURADOR DE EIXO HORIZONTAL DE 600 KG. AF_08/2019</v>
          </cell>
          <cell r="C6284" t="str">
            <v>M3</v>
          </cell>
          <cell r="D6284">
            <v>2823.37</v>
          </cell>
        </row>
        <row r="6285">
          <cell r="A6285">
            <v>87360</v>
          </cell>
          <cell r="B6285" t="str">
            <v>ARGAMASSA TRAÇO 1:3 (EM VOLUME DE CIMENTO E AREIA GROSSA ÚMIDA) COM ADIÇÃO DE EMULSÃO POLIMÉRICA PARA CHAPISCO ROLADO, PREPARO MECÂNICO COM MISTURADOR DE EIXO HORIZONTAL DE 160 KG. AF_08/2019</v>
          </cell>
          <cell r="C6285" t="str">
            <v>M3</v>
          </cell>
          <cell r="D6285">
            <v>2941.26</v>
          </cell>
        </row>
        <row r="6286">
          <cell r="A6286">
            <v>87361</v>
          </cell>
          <cell r="B6286" t="str">
            <v>ARGAMASSA TRAÇO 1:3 (EM VOLUME DE CIMENTO E AREIA GROSSA ÚMIDA) COM ADIÇÃO DE EMULSÃO POLIMÉRICA PARA CHAPISCO ROLADO, PREPARO MECÂNICO COM MISTURADOR DE EIXO HORIZONTAL DE 300 KG. AF_08/2019</v>
          </cell>
          <cell r="C6286" t="str">
            <v>M3</v>
          </cell>
          <cell r="D6286">
            <v>2893.8</v>
          </cell>
        </row>
        <row r="6287">
          <cell r="A6287">
            <v>87362</v>
          </cell>
          <cell r="B6287" t="str">
            <v>ARGAMASSA TRAÇO 1:3 (EM VOLUME DE CIMENTO E AREIA GROSSA ÚMIDA) COM ADIÇÃO DE EMULSÃO POLIMÉRICA PARA CHAPISCO ROLADO, PREPARO MECÂNICO COM MISTURADOR DE EIXO HORIZONTAL DE 600 KG. AF_08/2019</v>
          </cell>
          <cell r="C6287" t="str">
            <v>M3</v>
          </cell>
          <cell r="D6287">
            <v>2888.08</v>
          </cell>
        </row>
        <row r="6288">
          <cell r="A6288">
            <v>87363</v>
          </cell>
          <cell r="B6288" t="str">
            <v>ARGAMASSA TRAÇO 1:4 (EM VOLUME DE CIMENTO E AREIA GROSSA ÚMIDA) COM ADIÇÃO DE EMULSÃO POLIMÉRICA PARA CHAPISCO ROLADO, PREPARO MECÂNICO COM MISTURADOR DE EIXO HORIZONTAL DE 300 KG. AF_08/2019</v>
          </cell>
          <cell r="C6288" t="str">
            <v>M3</v>
          </cell>
          <cell r="D6288">
            <v>2884.31</v>
          </cell>
        </row>
        <row r="6289">
          <cell r="A6289">
            <v>87364</v>
          </cell>
          <cell r="B6289" t="str">
            <v>ARGAMASSA TRAÇO 1:4 (EM VOLUME DE CIMENTO E AREIA GROSSA ÚMIDA) COM ADIÇÃO DE EMULSÃO POLIMÉRICA PARA CHAPISCO ROLADO, PREPARO MECÂNICO COM MISTURADOR DE EIXO HORIZONTAL DE 600 KG. AF_08/2019</v>
          </cell>
          <cell r="C6289" t="str">
            <v>M3</v>
          </cell>
          <cell r="D6289">
            <v>2849.99</v>
          </cell>
        </row>
        <row r="6290">
          <cell r="A6290">
            <v>87365</v>
          </cell>
          <cell r="B6290" t="str">
            <v>ARGAMASSA TRAÇO 1:7 (EM VOLUME DE CIMENTO E AREIA MÉDIA ÚMIDA) COM ADIÇÃO DE PLASTIFICANTE PARA EMBOÇO/MASSA ÚNICA/ASSENTAMENTO DE ALVENARIA DE VEDAÇÃO, PREPARO MANUAL. AF_08/2019</v>
          </cell>
          <cell r="C6290" t="str">
            <v>M3</v>
          </cell>
          <cell r="D6290">
            <v>448.87</v>
          </cell>
        </row>
        <row r="6291">
          <cell r="A6291">
            <v>87366</v>
          </cell>
          <cell r="B6291" t="str">
            <v>ARGAMASSA TRAÇO 1:6 (EM VOLUME DE CIMENTO E AREIA MÉDIA ÚMIDA) COM ADIÇÃO DE PLASTIFICANTE PARA EMBOÇO/MASSA ÚNICA/ASSENTAMENTO DE ALVENARIA DE VEDAÇÃO, PREPARO MANUAL. AF_08/2019</v>
          </cell>
          <cell r="C6291" t="str">
            <v>M3</v>
          </cell>
          <cell r="D6291">
            <v>473.03</v>
          </cell>
        </row>
        <row r="6292">
          <cell r="A6292">
            <v>87367</v>
          </cell>
          <cell r="B6292" t="str">
            <v>ARGAMASSA TRAÇO 1:1:6 (EM VOLUME DE CIMENTO, CAL E AREIA MÉDIA ÚMIDA) PARA EMBOÇO/MASSA ÚNICA/ASSENTAMENTO DE ALVENARIA DE VEDAÇÃO, PREPARO MANUAL. AF_08/2019</v>
          </cell>
          <cell r="C6292" t="str">
            <v>M3</v>
          </cell>
          <cell r="D6292">
            <v>530.22</v>
          </cell>
        </row>
        <row r="6293">
          <cell r="A6293">
            <v>87368</v>
          </cell>
          <cell r="B6293" t="str">
            <v>ARGAMASSA TRAÇO 1:1,5:7,5 (EM VOLUME DE CIMENTO, CAL E AREIA MÉDIA ÚMIDA) PARA EMBOÇO/MASSA ÚNICA/ASSENTAMENTO DE ALVENARIA DE VEDAÇÃO, PREPARO MANUAL. AF_08/2019</v>
          </cell>
          <cell r="C6293" t="str">
            <v>M3</v>
          </cell>
          <cell r="D6293">
            <v>516.29999999999995</v>
          </cell>
        </row>
        <row r="6294">
          <cell r="A6294">
            <v>87369</v>
          </cell>
          <cell r="B6294" t="str">
            <v>ARGAMASSA TRAÇO 1:2:8 (EM VOLUME DE CIMENTO, CAL E AREIA MÉDIA ÚMIDA) PARA EMBOÇO/MASSA ÚNICA/ASSENTAMENTO DE ALVENARIA DE VEDAÇÃO, PREPARO MANUAL. AF_08/2019</v>
          </cell>
          <cell r="C6294" t="str">
            <v>M3</v>
          </cell>
          <cell r="D6294">
            <v>521.94000000000005</v>
          </cell>
        </row>
        <row r="6295">
          <cell r="A6295">
            <v>87370</v>
          </cell>
          <cell r="B6295" t="str">
            <v>ARGAMASSA TRAÇO 1:2:9 (EM VOLUME DE CIMENTO, CAL E AREIA MÉDIA ÚMIDA) PARA EMBOÇO/MASSA ÚNICA/ASSENTAMENTO DE ALVENARIA DE VEDAÇÃO, PREPARO MANUAL. AF_08/2019</v>
          </cell>
          <cell r="C6295" t="str">
            <v>M3</v>
          </cell>
          <cell r="D6295">
            <v>506.49</v>
          </cell>
        </row>
        <row r="6296">
          <cell r="A6296">
            <v>87371</v>
          </cell>
          <cell r="B6296" t="str">
            <v>ARGAMASSA TRAÇO 1:3:12 (EM VOLUME DE CIMENTO, CAL E AREIA MÉDIA ÚMIDA) PARA EMBOÇO/MASSA ÚNICA/ASSENTAMENTO DE ALVENARIA DE VEDAÇÃO, PREPARO MANUAL. AF_08/2019</v>
          </cell>
          <cell r="C6296" t="str">
            <v>M3</v>
          </cell>
          <cell r="D6296">
            <v>492.32</v>
          </cell>
        </row>
        <row r="6297">
          <cell r="A6297">
            <v>87372</v>
          </cell>
          <cell r="B6297" t="str">
            <v>ARGAMASSA TRAÇO 1:3 (EM VOLUME DE CIMENTO E AREIA MÉDIA ÚMIDA) PARA CONTRAPISO, PREPARO MANUAL. AF_08/2019</v>
          </cell>
          <cell r="C6297" t="str">
            <v>M3</v>
          </cell>
          <cell r="D6297">
            <v>638.83000000000004</v>
          </cell>
        </row>
        <row r="6298">
          <cell r="A6298">
            <v>87373</v>
          </cell>
          <cell r="B6298" t="str">
            <v>ARGAMASSA TRAÇO 1:4 (EM VOLUME DE CIMENTO E AREIA MÉDIA ÚMIDA) PARA CONTRAPISO, PREPARO MANUAL. AF_08/2019</v>
          </cell>
          <cell r="C6298" t="str">
            <v>M3</v>
          </cell>
          <cell r="D6298">
            <v>572.20000000000005</v>
          </cell>
        </row>
        <row r="6299">
          <cell r="A6299">
            <v>87374</v>
          </cell>
          <cell r="B6299" t="str">
            <v>ARGAMASSA TRAÇO 1:5 (EM VOLUME DE CIMENTO E AREIA MÉDIA ÚMIDA) PARA CONTRAPISO, PREPARO MANUAL. AF_08/2019</v>
          </cell>
          <cell r="C6299" t="str">
            <v>M3</v>
          </cell>
          <cell r="D6299">
            <v>537.34</v>
          </cell>
        </row>
        <row r="6300">
          <cell r="A6300">
            <v>87375</v>
          </cell>
          <cell r="B6300" t="str">
            <v>ARGAMASSA TRAÇO 1:6 (EM VOLUME DE CIMENTO E AREIA MÉDIA ÚMIDA) PARA CONTRAPISO, PREPARO MANUAL. AF_08/2019</v>
          </cell>
          <cell r="C6300" t="str">
            <v>M3</v>
          </cell>
          <cell r="D6300">
            <v>515.86</v>
          </cell>
        </row>
        <row r="6301">
          <cell r="A6301">
            <v>87376</v>
          </cell>
          <cell r="B6301" t="str">
            <v>ARGAMASSA TRAÇO 1:5 (EM VOLUME DE CIMENTO E AREIA GROSSA ÚMIDA) PARA CHAPISCO CONVENCIONAL, PREPARO MANUAL. AF_08/2019</v>
          </cell>
          <cell r="C6301" t="str">
            <v>M3</v>
          </cell>
          <cell r="D6301">
            <v>460.81</v>
          </cell>
        </row>
        <row r="6302">
          <cell r="A6302">
            <v>87377</v>
          </cell>
          <cell r="B6302" t="str">
            <v>ARGAMASSA TRAÇO 1:3 (EM VOLUME DE CIMENTO E AREIA GROSSA ÚMIDA) PARA CHAPISCO CONVENCIONAL, PREPARO MANUAL. AF_08/2019</v>
          </cell>
          <cell r="C6302" t="str">
            <v>M3</v>
          </cell>
          <cell r="D6302">
            <v>532.55999999999995</v>
          </cell>
        </row>
        <row r="6303">
          <cell r="A6303">
            <v>87378</v>
          </cell>
          <cell r="B6303" t="str">
            <v>ARGAMASSA TRAÇO 1:4 (EM VOLUME DE CIMENTO E AREIA GROSSA ÚMIDA) PARA CHAPISCO CONVENCIONAL, PREPARO MANUAL. AF_08/2019</v>
          </cell>
          <cell r="C6303" t="str">
            <v>M3</v>
          </cell>
          <cell r="D6303">
            <v>484.75</v>
          </cell>
        </row>
        <row r="6304">
          <cell r="A6304">
            <v>87379</v>
          </cell>
          <cell r="B6304" t="str">
            <v>ARGAMASSA TRAÇO 1:5 (EM VOLUME DE CIMENTO E AREIA GROSSA ÚMIDA) COM ADIÇÃO DE EMULSÃO POLIMÉRICA PARA CHAPISCO ROLADO, PREPARO MANUAL. AF_08/2019</v>
          </cell>
          <cell r="C6304" t="str">
            <v>M3</v>
          </cell>
          <cell r="D6304">
            <v>2989.59</v>
          </cell>
        </row>
        <row r="6305">
          <cell r="A6305">
            <v>87380</v>
          </cell>
          <cell r="B6305" t="str">
            <v>ARGAMASSA TRAÇO 1:3 (EM VOLUME DE CIMENTO E AREIA GROSSA ÚMIDA) COM ADIÇÃO DE EMULSÃO POLIMÉRICA PARA CHAPISCO ROLADO, PREPARO MANUAL. AF_08/2019</v>
          </cell>
          <cell r="C6305" t="str">
            <v>M3</v>
          </cell>
          <cell r="D6305">
            <v>3061.16</v>
          </cell>
        </row>
        <row r="6306">
          <cell r="A6306">
            <v>87381</v>
          </cell>
          <cell r="B6306" t="str">
            <v>ARGAMASSA TRAÇO 1:4 (EM VOLUME DE CIMENTO E AREIA GROSSA ÚMIDA) COM ADIÇÃO DE EMULSÃO POLIMÉRICA PARA CHAPISCO ROLADO, PREPARO MANUAL. AF_08/2019</v>
          </cell>
          <cell r="C6306" t="str">
            <v>M3</v>
          </cell>
          <cell r="D6306">
            <v>3013.31</v>
          </cell>
        </row>
        <row r="6307">
          <cell r="A6307">
            <v>87382</v>
          </cell>
          <cell r="B6307" t="str">
            <v>ARGAMASSA INDUSTRIALIZADA MULTIUSO PARA REVESTIMENTOS E ASSENTAMENTO DA ALVENARIA, PREPARO COM MISTURADOR DE EIXO HORIZONTAL DE 160 KG. AF_08/2019</v>
          </cell>
          <cell r="C6307" t="str">
            <v>M3</v>
          </cell>
          <cell r="D6307">
            <v>1411.15</v>
          </cell>
        </row>
        <row r="6308">
          <cell r="A6308">
            <v>87383</v>
          </cell>
          <cell r="B6308" t="str">
            <v>ARGAMASSA INDUSTRIALIZADA MULTIUSO PARA REVESTIMENTOS E ASSENTAMENTO DA ALVENARIA, PREPARO COM MISTURADOR DE EIXO HORIZONTAL DE 300 KG. AF_08/2019</v>
          </cell>
          <cell r="C6308" t="str">
            <v>M3</v>
          </cell>
          <cell r="D6308">
            <v>1402.72</v>
          </cell>
        </row>
        <row r="6309">
          <cell r="A6309">
            <v>87384</v>
          </cell>
          <cell r="B6309" t="str">
            <v>ARGAMASSA INDUSTRIALIZADA MULTIUSO PARA REVESTIMENTOS E ASSENTAMENTO DA ALVENARIA, PREPARO COM MISTURADOR DE EIXO HORIZONTAL DE 600 KG. AF_08/2019</v>
          </cell>
          <cell r="C6309" t="str">
            <v>M3</v>
          </cell>
          <cell r="D6309">
            <v>1391.53</v>
          </cell>
        </row>
        <row r="6310">
          <cell r="A6310">
            <v>87385</v>
          </cell>
          <cell r="B6310" t="str">
            <v>ARGAMASSA PRONTA PARA CONTRAPISO, PREPARO COM MISTURADOR DE EIXO HORIZONTAL DE 160 KG. AF_08/2019</v>
          </cell>
          <cell r="C6310" t="str">
            <v>M3</v>
          </cell>
          <cell r="D6310">
            <v>1634.91</v>
          </cell>
        </row>
        <row r="6311">
          <cell r="A6311">
            <v>87386</v>
          </cell>
          <cell r="B6311" t="str">
            <v>ARGAMASSA PRONTA PARA CONTRAPISO, PREPARO COM MISTURADOR DE EIXO HORIZONTAL DE 300 KG. AF_08/2019</v>
          </cell>
          <cell r="C6311" t="str">
            <v>M3</v>
          </cell>
          <cell r="D6311">
            <v>1620.64</v>
          </cell>
        </row>
        <row r="6312">
          <cell r="A6312">
            <v>87387</v>
          </cell>
          <cell r="B6312" t="str">
            <v>ARGAMASSA PRONTA PARA CONTRAPISO, PREPARO COM MISTURADOR DE EIXO HORIZONTAL DE 600 KG. AF_08/2019</v>
          </cell>
          <cell r="C6312" t="str">
            <v>M3</v>
          </cell>
          <cell r="D6312">
            <v>1610.65</v>
          </cell>
        </row>
        <row r="6313">
          <cell r="A6313">
            <v>87388</v>
          </cell>
          <cell r="B6313" t="str">
            <v>ARGAMASSA PARA REVESTIMENTO DECORATIVO MONOCAMADA (MONOCAPA), PREPARO COM MISTURADOR DE EIXO HORIZONTAL DE 160 KG. AF_08/2019</v>
          </cell>
          <cell r="C6313" t="str">
            <v>M3</v>
          </cell>
          <cell r="D6313">
            <v>3875.97</v>
          </cell>
        </row>
        <row r="6314">
          <cell r="A6314">
            <v>87389</v>
          </cell>
          <cell r="B6314" t="str">
            <v>ARGAMASSA PARA REVESTIMENTO DECORATIVO MONOCAMADA (MONOCAPA), PREPARO COM MISTURADOR DE EIXO HORIZONTAL DE 300 KG. AF_08/2019</v>
          </cell>
          <cell r="C6314" t="str">
            <v>M3</v>
          </cell>
          <cell r="D6314">
            <v>3884.72</v>
          </cell>
        </row>
        <row r="6315">
          <cell r="A6315">
            <v>87390</v>
          </cell>
          <cell r="B6315" t="str">
            <v>ARGAMASSA PARA REVESTIMENTO DECORATIVO MONOCAMADA (MONOCAPA), PREPARO COM MISTURADOR DE EIXO HORIZONTAL DE 600 KG. AF_08/2019</v>
          </cell>
          <cell r="C6315" t="str">
            <v>M3</v>
          </cell>
          <cell r="D6315">
            <v>3899.15</v>
          </cell>
        </row>
        <row r="6316">
          <cell r="A6316">
            <v>87391</v>
          </cell>
          <cell r="B6316" t="str">
            <v>ARGAMASSA INDUSTRIALIZADA PARA CHAPISCO ROLADO, PREPARO COM MISTURADOR DE EIXO HORIZONTAL DE 160 KG. AF_08/2019</v>
          </cell>
          <cell r="C6316" t="str">
            <v>M3</v>
          </cell>
          <cell r="D6316">
            <v>4301.12</v>
          </cell>
        </row>
        <row r="6317">
          <cell r="A6317">
            <v>87393</v>
          </cell>
          <cell r="B6317" t="str">
            <v>ARGAMASSA INDUSTRIALIZADA PARA CHAPISCO ROLADO, PREPARO COM MISTURADOR DE EIXO HORIZONTAL DE 300 KG. AF_08/2019</v>
          </cell>
          <cell r="C6317" t="str">
            <v>M3</v>
          </cell>
          <cell r="D6317">
            <v>4332.3900000000003</v>
          </cell>
        </row>
        <row r="6318">
          <cell r="A6318">
            <v>87394</v>
          </cell>
          <cell r="B6318" t="str">
            <v>ARGAMASSA INDUSTRIALIZADA PARA CHAPISCO ROLADO, PREPARO COM MISTURADOR DE EIXO HORIZONTAL DE 600 KG. AF_08/2019</v>
          </cell>
          <cell r="C6318" t="str">
            <v>M3</v>
          </cell>
          <cell r="D6318">
            <v>4364.18</v>
          </cell>
        </row>
        <row r="6319">
          <cell r="A6319">
            <v>87395</v>
          </cell>
          <cell r="B6319" t="str">
            <v>ARGAMASSA INDUSTRIALIZADA PARA CHAPISCO COLANTE, PREPARO COM MISTURADOR DE EIXO HORIZONTAL DE 160 KG. AF_08/2019</v>
          </cell>
          <cell r="C6319" t="str">
            <v>M3</v>
          </cell>
          <cell r="D6319">
            <v>2717.6</v>
          </cell>
        </row>
        <row r="6320">
          <cell r="A6320">
            <v>87396</v>
          </cell>
          <cell r="B6320" t="str">
            <v>ARGAMASSA INDUSTRIALIZADA PARA CHAPISCO COLANTE, PREPARO COM MISTURADOR DE EIXO HORIZONTAL DE 300 KG. AF_08/2019</v>
          </cell>
          <cell r="C6320" t="str">
            <v>M3</v>
          </cell>
          <cell r="D6320">
            <v>2727.6</v>
          </cell>
        </row>
        <row r="6321">
          <cell r="A6321">
            <v>87397</v>
          </cell>
          <cell r="B6321" t="str">
            <v>ARGAMASSA INDUSTRIALIZADA PARA CHAPISCO COLANTE, PREPARO COM MISTURADOR DE EIXO HORIZONTAL DE 600 KG. AF_08/2019</v>
          </cell>
          <cell r="C6321" t="str">
            <v>M3</v>
          </cell>
          <cell r="D6321">
            <v>2739.06</v>
          </cell>
        </row>
        <row r="6322">
          <cell r="A6322">
            <v>87398</v>
          </cell>
          <cell r="B6322" t="str">
            <v>ARGAMASSA INDUSTRIALIZADA MULTIUSO PARA REVESTIMENTOS E ASSENTAMENTO DA ALVENARIA, PREPARO MANUAL. AF_08/2019</v>
          </cell>
          <cell r="C6322" t="str">
            <v>M3</v>
          </cell>
          <cell r="D6322">
            <v>1607.8</v>
          </cell>
        </row>
        <row r="6323">
          <cell r="A6323">
            <v>87399</v>
          </cell>
          <cell r="B6323" t="str">
            <v>ARGAMASSA PRONTA PARA CONTRAPISO, PREPARO MANUAL. AF_08/2019</v>
          </cell>
          <cell r="C6323" t="str">
            <v>M3</v>
          </cell>
          <cell r="D6323">
            <v>1833.45</v>
          </cell>
        </row>
        <row r="6324">
          <cell r="A6324">
            <v>87401</v>
          </cell>
          <cell r="B6324" t="str">
            <v>ARGAMASSA INDUSTRIALIZADA PARA CHAPISCO ROLADO, PREPARO MANUAL. AF_08/2019</v>
          </cell>
          <cell r="C6324" t="str">
            <v>M3</v>
          </cell>
          <cell r="D6324">
            <v>4582.62</v>
          </cell>
        </row>
        <row r="6325">
          <cell r="A6325">
            <v>87402</v>
          </cell>
          <cell r="B6325" t="str">
            <v>ARGAMASSA INDUSTRIALIZADA PARA CHAPISCO COLANTE, PREPARO MANUAL. AF_08/2019</v>
          </cell>
          <cell r="C6325" t="str">
            <v>M3</v>
          </cell>
          <cell r="D6325">
            <v>2966.67</v>
          </cell>
        </row>
        <row r="6326">
          <cell r="A6326">
            <v>87404</v>
          </cell>
          <cell r="B6326" t="str">
            <v>ARGAMASSA PARA REVESTIMENTO DECORATIVO MONOCAMADA (MONOCAPA), MISTURA E PROJEÇÃO DE 1,5 M3/H DE ARGAMASSA. AF_08/2019</v>
          </cell>
          <cell r="C6326" t="str">
            <v>M3</v>
          </cell>
          <cell r="D6326">
            <v>4044.01</v>
          </cell>
        </row>
        <row r="6327">
          <cell r="A6327">
            <v>87405</v>
          </cell>
          <cell r="B6327" t="str">
            <v>ARGAMASSA PARA REVESTIMENTO DECORATIVO MONOCAMADA (MONOCAPA), MISTURA E PROJEÇÃO DE 2 M3/H DE ARGAMASSA. AF_06/2014</v>
          </cell>
          <cell r="C6327" t="str">
            <v>M3</v>
          </cell>
          <cell r="D6327">
            <v>4043.95</v>
          </cell>
        </row>
        <row r="6328">
          <cell r="A6328">
            <v>87407</v>
          </cell>
          <cell r="B6328" t="str">
            <v>ARGAMASSA INDUSTRIALIZADA PARA REVESTIMENTOS, MISTURA E PROJEÇÃO DE 1,5 M³/H DE ARGAMASSA. AF_08/2019</v>
          </cell>
          <cell r="C6328" t="str">
            <v>M3</v>
          </cell>
          <cell r="D6328">
            <v>1442.99</v>
          </cell>
        </row>
        <row r="6329">
          <cell r="A6329">
            <v>87408</v>
          </cell>
          <cell r="B6329" t="str">
            <v>ARGAMASSA INDUSTRIALIZADA PARA REVESTIMENTOS, MISTURA E PROJEÇÃO DE 2 M³/H DE ARGAMASSA. AF_06/2014</v>
          </cell>
          <cell r="C6329" t="str">
            <v>M3</v>
          </cell>
          <cell r="D6329">
            <v>1427.13</v>
          </cell>
        </row>
        <row r="6330">
          <cell r="A6330">
            <v>87410</v>
          </cell>
          <cell r="B6330" t="str">
            <v>ARGAMASSA À BASE DE GESSO, MISTURA E PROJEÇÃO DE 1,5 M³/H DE ARGAMASSA. AF_08/2019</v>
          </cell>
          <cell r="C6330" t="str">
            <v>M3</v>
          </cell>
          <cell r="D6330">
            <v>685.58</v>
          </cell>
        </row>
        <row r="6331">
          <cell r="A6331">
            <v>88626</v>
          </cell>
          <cell r="B6331" t="str">
            <v>ARGAMASSA TRAÇO 1:0,5:4,5 (EM VOLUME DE CIMENTO, CAL E AREIA MÉDIA ÚMIDA), PREPARO MECÂNICO COM BETONEIRA 400 L. AF_08/2019</v>
          </cell>
          <cell r="C6331" t="str">
            <v>M3</v>
          </cell>
          <cell r="D6331">
            <v>396.69</v>
          </cell>
        </row>
        <row r="6332">
          <cell r="A6332">
            <v>88627</v>
          </cell>
          <cell r="B6332" t="str">
            <v>ARGAMASSA TRAÇO 1:0,5:4,5 (EM VOLUME DE CIMENTO, CAL E AREIA MÉDIA ÚMIDA) PARA ASSENTAMENTO DE ALVENARIA, PREPARO MANUAL. AF_08/2019</v>
          </cell>
          <cell r="C6332" t="str">
            <v>M3</v>
          </cell>
          <cell r="D6332">
            <v>493.88</v>
          </cell>
        </row>
        <row r="6333">
          <cell r="A6333">
            <v>88628</v>
          </cell>
          <cell r="B6333" t="str">
            <v>ARGAMASSA TRAÇO 1:3 (EM VOLUME DE CIMENTO E AREIA MÉDIA ÚMIDA), PREPARO MECÂNICO COM BETONEIRA 400 L. AF_08/2019</v>
          </cell>
          <cell r="C6333" t="str">
            <v>M3</v>
          </cell>
          <cell r="D6333">
            <v>414.71</v>
          </cell>
        </row>
        <row r="6334">
          <cell r="A6334">
            <v>88629</v>
          </cell>
          <cell r="B6334" t="str">
            <v>ARGAMASSA TRAÇO 1:3 (EM VOLUME DE CIMENTO E AREIA MÉDIA ÚMIDA), PREPARO MANUAL. AF_08/2019</v>
          </cell>
          <cell r="C6334" t="str">
            <v>M3</v>
          </cell>
          <cell r="D6334">
            <v>517.5</v>
          </cell>
        </row>
        <row r="6335">
          <cell r="A6335">
            <v>88630</v>
          </cell>
          <cell r="B6335" t="str">
            <v>ARGAMASSA TRAÇO 1:4 (CIMENTO E AREIA MÉDIA), PREPARO MECÂNICO COM BETONEIRA 400 L. AF_08/2014</v>
          </cell>
          <cell r="C6335" t="str">
            <v>M3</v>
          </cell>
          <cell r="D6335">
            <v>353.18</v>
          </cell>
        </row>
        <row r="6336">
          <cell r="A6336">
            <v>88631</v>
          </cell>
          <cell r="B6336" t="str">
            <v>ARGAMASSA TRAÇO 1:4 (EM VOLUME DE CIMENTO E AREIA MÉDIA ÚMIDA), PREPARO MANUAL. AF_08/2019</v>
          </cell>
          <cell r="C6336" t="str">
            <v>M3</v>
          </cell>
          <cell r="D6336">
            <v>465.51</v>
          </cell>
        </row>
        <row r="6337">
          <cell r="A6337">
            <v>88715</v>
          </cell>
          <cell r="B6337" t="str">
            <v>ARGAMASSA TRAÇO 1:2:9 (EM VOLUME DE CIMENTO, CAL E AREIA MÉDIA ÚMIDA) PARA EMBOÇO/MASSA ÚNICA/ASSENTAMENTO DE ALVENARIA DE VEDAÇÃO, PREPARO MECÂNICO COM BETONEIRA 400 L. AF_08/2019</v>
          </cell>
          <cell r="C6337" t="str">
            <v>M3</v>
          </cell>
          <cell r="D6337">
            <v>372.62</v>
          </cell>
        </row>
        <row r="6338">
          <cell r="A6338">
            <v>95563</v>
          </cell>
          <cell r="B6338" t="str">
            <v>ARGAMASSA TRAÇO 1:1,93 (EM VOLUME DE CIMENTO E AREIA MÉDIA ÚMIDA), FCK 20 MPA, PREPARO MECÂNICO COM MISTURADOR DUPLO HORIZONTAL DE ALTA TURBULÊNCIA. AF_03/2020</v>
          </cell>
          <cell r="C6338" t="str">
            <v>M3</v>
          </cell>
          <cell r="D6338">
            <v>634.39</v>
          </cell>
        </row>
        <row r="6339">
          <cell r="A6339">
            <v>100464</v>
          </cell>
          <cell r="B6339" t="str">
            <v>ARGAMASSA TRAÇO 1:0,5:4,5  (EM VOLUME DE CIMENTO, CAL E AREIA MÉDIA ÚMIDA), PREPARO MECÂNICO COM MISTURADOR DE EIXO HORIZONTAL DE 160 KG. AF_08/2019</v>
          </cell>
          <cell r="C6339" t="str">
            <v>M3</v>
          </cell>
          <cell r="D6339">
            <v>425.68</v>
          </cell>
        </row>
        <row r="6340">
          <cell r="A6340">
            <v>100465</v>
          </cell>
          <cell r="B6340" t="str">
            <v>ARGAMASSA TRAÇO 1:0,5:4,5  (EM VOLUME DE CIMENTO, CAL E AREIA MÉDIA ÚMIDA), PREPARO MECÂNICO COM MISTURADOR DE EIXO HORIZONTAL DE 300 KG. AF_08/2019</v>
          </cell>
          <cell r="C6340" t="str">
            <v>M3</v>
          </cell>
          <cell r="D6340">
            <v>386.24</v>
          </cell>
        </row>
        <row r="6341">
          <cell r="A6341">
            <v>100466</v>
          </cell>
          <cell r="B6341" t="str">
            <v>ARGAMASSA TRAÇO 1:0,5:4,5  (EM VOLUME DE CIMENTO, CAL E AREIA MÉDIA ÚMIDA), PREPARO MECÂNICO COM MISTURADOR DE EIXO HORIZONTAL DE 600 KG. AF_08/2019</v>
          </cell>
          <cell r="C6341" t="str">
            <v>M3</v>
          </cell>
          <cell r="D6341">
            <v>366.22</v>
          </cell>
        </row>
        <row r="6342">
          <cell r="A6342">
            <v>100468</v>
          </cell>
          <cell r="B6342" t="str">
            <v>ARGAMASSA TRAÇO 1:3 (EM VOLUME DE CIMENTO E AREIA MÉDIA ÚMIDA), PREPARO MECÂNICO COM MISTURADOR DE EIXO HORIZONTAL DE 160 KG. AF_08/2019</v>
          </cell>
          <cell r="C6342" t="str">
            <v>M3</v>
          </cell>
          <cell r="D6342">
            <v>528.67999999999995</v>
          </cell>
        </row>
        <row r="6343">
          <cell r="A6343">
            <v>100469</v>
          </cell>
          <cell r="B6343" t="str">
            <v>ARGAMASSA TRAÇO 1:3 (EM VOLUME DE CIMENTO E AREIA MÉDIA ÚMIDA), PREPARO MECÂNICO COM MISTURADOR DE EIXO HORIZONTAL DE 300 KG. AF_08/2019</v>
          </cell>
          <cell r="C6343" t="str">
            <v>M3</v>
          </cell>
          <cell r="D6343">
            <v>407.38</v>
          </cell>
        </row>
        <row r="6344">
          <cell r="A6344">
            <v>100470</v>
          </cell>
          <cell r="B6344" t="str">
            <v>ARGAMASSA TRAÇO 1:3 (EM VOLUME DE CIMENTO E AREIA MÉDIA ÚMIDA), PREPARO MECÂNICO COM MISTURADOR DE EIXO HORIZONTAL DE 600 KG. AF_08/2019</v>
          </cell>
          <cell r="C6344" t="str">
            <v>M3</v>
          </cell>
          <cell r="D6344">
            <v>364.08</v>
          </cell>
        </row>
        <row r="6345">
          <cell r="A6345">
            <v>100472</v>
          </cell>
          <cell r="B6345" t="str">
            <v>ARGAMASSA TRAÇO 1:4 (EM VOLUME DE CIMENTO E AREIA MÉDIA ÚMIDA), PREPARO MECÂNICO COM MISTURADOR DE EIXO HORIZONTAL DE 160 KG. AF_08/2019</v>
          </cell>
          <cell r="C6345" t="str">
            <v>M3</v>
          </cell>
          <cell r="D6345">
            <v>417.8</v>
          </cell>
        </row>
        <row r="6346">
          <cell r="A6346">
            <v>100473</v>
          </cell>
          <cell r="B6346" t="str">
            <v>ARGAMASSA TRAÇO 1:4 (EM VOLUME DE CIMENTO E AREIA MÉDIA ÚMIDA), PREPARO MECÂNICO COM MISTURADOR DE EIXO HORIZONTAL DE 300 KG. AF_08/2019</v>
          </cell>
          <cell r="C6346" t="str">
            <v>M3</v>
          </cell>
          <cell r="D6346">
            <v>368.33</v>
          </cell>
        </row>
        <row r="6347">
          <cell r="A6347">
            <v>100474</v>
          </cell>
          <cell r="B6347" t="str">
            <v>ARGAMASSA TRAÇO 1:4 (EM VOLUME DE CIMENTO E AREIA MÉDIA ÚMIDA), PREPARO MECÂNICO COM MISTURADOR DE EIXO HORIZONTAL DE 600 KG. AF_08/2019</v>
          </cell>
          <cell r="C6347" t="str">
            <v>M3</v>
          </cell>
          <cell r="D6347">
            <v>345.83</v>
          </cell>
        </row>
        <row r="6348">
          <cell r="A6348">
            <v>100475</v>
          </cell>
          <cell r="B6348" t="str">
            <v>ARGAMASSA TRAÇO 1:3 (EM VOLUME DE CIMENTO E AREIA MÉDIA ÚMIDA) COM ADIÇÃO DE IMPERMEABILIZANTE, PREPARO MECÂNICO COM BETONEIRA 400 L. AF_08/2019</v>
          </cell>
          <cell r="C6348" t="str">
            <v>M3</v>
          </cell>
          <cell r="D6348">
            <v>554.77</v>
          </cell>
        </row>
        <row r="6349">
          <cell r="A6349">
            <v>100477</v>
          </cell>
          <cell r="B6349" t="str">
            <v>ARGAMASSA TRAÇO 1:3 (EM VOLUME DE CIMENTO E AREIA MÉDIA ÚMIDA) COM ADIÇÃO DE IMPERMEABILIZANTE, PREPARO MECÂNICO COM MISTURADOR DE EIXO HORIZONTAL DE 160 KG. AF_08/2019</v>
          </cell>
          <cell r="C6349" t="str">
            <v>M3</v>
          </cell>
          <cell r="D6349">
            <v>621.23</v>
          </cell>
        </row>
        <row r="6350">
          <cell r="A6350">
            <v>100478</v>
          </cell>
          <cell r="B6350" t="str">
            <v>ARGAMASSA TRAÇO 1:3 (EM VOLUME DE CIMENTO E AREIA MÉDIA ÚMIDA) COM ADIÇÃO DE IMPERMEABILIZANTE, PREPARO MECÂNICO COM MISTURADOR DE EIXO HORIZONTAL DE 300 KG. AF_08/2019</v>
          </cell>
          <cell r="C6350" t="str">
            <v>M3</v>
          </cell>
          <cell r="D6350">
            <v>544.22</v>
          </cell>
        </row>
        <row r="6351">
          <cell r="A6351">
            <v>100479</v>
          </cell>
          <cell r="B6351" t="str">
            <v>ARGAMASSA TRAÇO 1:3 (EM VOLUME DE CIMENTO E AREIA MÉDIA ÚMIDA) COM ADIÇÃO DE IMPERMEABILIZANTE, PREPARO MECÂNICO COM MISTURADOR DE EIXO HORIZONTAL DE 600 KG. AF_08/2019</v>
          </cell>
          <cell r="C6351" t="str">
            <v>M3</v>
          </cell>
          <cell r="D6351">
            <v>527.29999999999995</v>
          </cell>
        </row>
        <row r="6352">
          <cell r="A6352">
            <v>100480</v>
          </cell>
          <cell r="B6352" t="str">
            <v>ARGAMASSA TRAÇO 1:3 (EM VOLUME DE CIMENTO E AREIA MÉDIA ÚMIDA) COM ADIÇÃO DE IMPERMEABILIZANTE, PREPARO MANUAL. AF_08/2019</v>
          </cell>
          <cell r="C6352" t="str">
            <v>M3</v>
          </cell>
          <cell r="D6352">
            <v>656.38</v>
          </cell>
        </row>
        <row r="6353">
          <cell r="A6353">
            <v>100481</v>
          </cell>
          <cell r="B6353" t="str">
            <v>ARGAMASSA TRAÇO 1:4 (EM VOLUME DE CIMENTO E AREIA MÉDIA ÚMIDA) COM ADIÇÃO DE IMPERMEABILIZANTE, PREPARO MECÂNICO COM BETONEIRA 400 L. AF_08/2019</v>
          </cell>
          <cell r="C6353" t="str">
            <v>M3</v>
          </cell>
          <cell r="D6353">
            <v>476.44</v>
          </cell>
        </row>
        <row r="6354">
          <cell r="A6354">
            <v>100483</v>
          </cell>
          <cell r="B6354" t="str">
            <v>ARGAMASSA TRAÇO 1:4 (EM VOLUME DE CIMENTO E AREIA MÉDIA ÚMIDA) COM ADIÇÃO DE IMPERMEABILIZANTE, PREPARO MECÂNICO COM MISTURADOR DE EIXO HORIZONTAL DE 160 KG. AF_08/2019</v>
          </cell>
          <cell r="C6354" t="str">
            <v>M3</v>
          </cell>
          <cell r="D6354">
            <v>526.29999999999995</v>
          </cell>
        </row>
        <row r="6355">
          <cell r="A6355">
            <v>100484</v>
          </cell>
          <cell r="B6355" t="str">
            <v>ARGAMASSA TRAÇO 1:4 (EM VOLUME DE CIMENTO E AREIA MÉDIA ÚMIDA) COM ADIÇÃO DE IMPERMEABILIZANTE, PREPARO MECÂNICO COM MISTURADOR DE EIXO HORIZONTAL DE 300 KG. AF_08/2019</v>
          </cell>
          <cell r="C6355" t="str">
            <v>M3</v>
          </cell>
          <cell r="D6355">
            <v>477.74</v>
          </cell>
        </row>
        <row r="6356">
          <cell r="A6356">
            <v>100485</v>
          </cell>
          <cell r="B6356" t="str">
            <v>ARGAMASSA TRAÇO 1:4 (EM VOLUME DE CIMENTO E AREIA MÉDIA ÚMIDA) COM ADIÇÃO DE IMPERMEABILIZANTE, PREPARO MECÂNICO COM MISTURADOR DE EIXO HORIZONTAL DE 600 KG. AF_08/2019</v>
          </cell>
          <cell r="C6356" t="str">
            <v>M3</v>
          </cell>
          <cell r="D6356">
            <v>456.98</v>
          </cell>
        </row>
        <row r="6357">
          <cell r="A6357">
            <v>100486</v>
          </cell>
          <cell r="B6357" t="str">
            <v>ARGAMASSA TRAÇO 1:4 (EM VOLUME DE CIMENTO E AREIA MÉDIA ÚMIDA) COM ADIÇÃO DE IMPERMEABILIZANTE, PREPARO MANUAL. AF_08/2019</v>
          </cell>
          <cell r="C6357" t="str">
            <v>M3</v>
          </cell>
          <cell r="D6357">
            <v>581.29999999999995</v>
          </cell>
        </row>
        <row r="6358">
          <cell r="A6358">
            <v>100487</v>
          </cell>
          <cell r="B6358" t="str">
            <v>ARGAMASSA TRAÇO 1:2:9 (EM VOLUME DE CIMENTO, CAL E AREIA MÉDIA ÚMIDA) PARA EMBOÇO/MASSA ÚNICA/ASSENTAMENTO DE ALVENARIA DE VEDAÇÃO, PREPARO MECÂNICO COM MISTURADOR DE EIXO HORIZONTAL DE 600 KG. AF_08/2019</v>
          </cell>
          <cell r="C6358" t="str">
            <v>M3</v>
          </cell>
          <cell r="D6358">
            <v>350.05</v>
          </cell>
        </row>
        <row r="6359">
          <cell r="A6359">
            <v>100488</v>
          </cell>
          <cell r="B6359" t="str">
            <v>ARGAMASSA TRAÇO 1:0,5:4,5 (EM VOLUME DE CIMENTO, CAL E AREIA MÉDIA ÚMIDA), PREPARO MECÂNICO COM BETONEIRA 600 L. AF_08/2019</v>
          </cell>
          <cell r="C6359" t="str">
            <v>M3</v>
          </cell>
          <cell r="D6359">
            <v>386.47</v>
          </cell>
        </row>
        <row r="6360">
          <cell r="A6360">
            <v>100489</v>
          </cell>
          <cell r="B6360" t="str">
            <v>ARGAMASSA TRAÇO 1:3 (EM VOLUME DE CIMENTO E AREIA MÉDIA ÚMIDA), PREPARO MECÂNICO COM BETONEIRA 600 L. AF_08/2019</v>
          </cell>
          <cell r="C6360" t="str">
            <v>M3</v>
          </cell>
          <cell r="D6360">
            <v>411.96</v>
          </cell>
        </row>
        <row r="6361">
          <cell r="A6361">
            <v>100490</v>
          </cell>
          <cell r="B6361" t="str">
            <v>ARGAMASSA TRAÇO 1:4 (EM VOLUME DE CIMENTO E AREIA MÉDIA ÚMIDA), PREPARO MECÂNICO COM BETONEIRA 600 L. AF_08/2019</v>
          </cell>
          <cell r="C6361" t="str">
            <v>M3</v>
          </cell>
          <cell r="D6361">
            <v>362.22</v>
          </cell>
        </row>
        <row r="6362">
          <cell r="A6362">
            <v>100491</v>
          </cell>
          <cell r="B6362" t="str">
            <v>ARGAMASSA TRAÇO 1:3 (EM VOLUME DE CIMENTO E AREIA MÉDIA ÚMIDA) COM ADIÇÃO DE IMPERMEABILIZANTE, PREPARO MECÂNICO COM BETONEIRA 600 L. AF_08/2019</v>
          </cell>
          <cell r="C6362" t="str">
            <v>M3</v>
          </cell>
          <cell r="D6362">
            <v>553.04999999999995</v>
          </cell>
        </row>
        <row r="6363">
          <cell r="A6363">
            <v>100492</v>
          </cell>
          <cell r="B6363" t="str">
            <v>ARGAMASSA TRAÇO 1:4 (EM VOLUME DE CIMENTO E AREIA MÉDIA ÚMIDA) COM ADIÇÃO DE IMPERMEABILIZANTE, PREPARO MECÂNICO COM BETONEIRA 600 L. AF_08/2019</v>
          </cell>
          <cell r="C6363" t="str">
            <v>M3</v>
          </cell>
          <cell r="D6363">
            <v>475.03</v>
          </cell>
        </row>
        <row r="6364">
          <cell r="A6364">
            <v>92121</v>
          </cell>
          <cell r="B6364" t="str">
            <v>PENEIRAMENTO DE AREIA COM PENEIRA ELÉTRICA. AF_11/2015</v>
          </cell>
          <cell r="C6364" t="str">
            <v>M3</v>
          </cell>
          <cell r="D6364">
            <v>29.9</v>
          </cell>
        </row>
        <row r="6365">
          <cell r="A6365">
            <v>92122</v>
          </cell>
          <cell r="B6365" t="str">
            <v>PENEIRAMENTO DE AREIA COM PENEIRA MANUAL. AF_11/2015</v>
          </cell>
          <cell r="C6365" t="str">
            <v>M3</v>
          </cell>
          <cell r="D6365">
            <v>50.64</v>
          </cell>
        </row>
        <row r="6366">
          <cell r="A6366">
            <v>92123</v>
          </cell>
          <cell r="B6366" t="str">
            <v>ENSACAMENTO DE AREIA. AF_11/2015</v>
          </cell>
          <cell r="C6366" t="str">
            <v>M3</v>
          </cell>
          <cell r="D6366">
            <v>52.97</v>
          </cell>
        </row>
        <row r="6367">
          <cell r="A6367">
            <v>100195</v>
          </cell>
          <cell r="B6367" t="str">
            <v>TRANSPORTE HORIZONTAL MANUAL, DE SACOS DE 50 KG (UNIDADE: KGXKM). AF_07/2019</v>
          </cell>
          <cell r="C6367" t="str">
            <v>KGXKM</v>
          </cell>
          <cell r="D6367">
            <v>0.77</v>
          </cell>
        </row>
        <row r="6368">
          <cell r="A6368">
            <v>100196</v>
          </cell>
          <cell r="B6368" t="str">
            <v>TRANSPORTE HORIZONTAL MANUAL, DE SACOS DE 30 KG (UNIDADE: KGXKM). AF_07/2019</v>
          </cell>
          <cell r="C6368" t="str">
            <v>KGXKM</v>
          </cell>
          <cell r="D6368">
            <v>1.29</v>
          </cell>
        </row>
        <row r="6369">
          <cell r="A6369">
            <v>100197</v>
          </cell>
          <cell r="B6369" t="str">
            <v>TRANSPORTE HORIZONTAL MANUAL, DE SACOS DE 20 KG (UNIDADE: KGXKM). AF_07/2019</v>
          </cell>
          <cell r="C6369" t="str">
            <v>KGXKM</v>
          </cell>
          <cell r="D6369">
            <v>1.93</v>
          </cell>
        </row>
        <row r="6370">
          <cell r="A6370">
            <v>100198</v>
          </cell>
          <cell r="B6370" t="str">
            <v>TRANSPORTE HORIZONTAL COM CARRINHO PLATAFORMA, DE SACOS DE 50 KG (UNIDADE: KGXKM). AF_07/2019</v>
          </cell>
          <cell r="C6370" t="str">
            <v>KGXKM</v>
          </cell>
          <cell r="D6370">
            <v>0.27</v>
          </cell>
        </row>
        <row r="6371">
          <cell r="A6371">
            <v>100199</v>
          </cell>
          <cell r="B6371" t="str">
            <v>TRANSPORTE HORIZONTAL COM CARRINHO PLATAFORMA, DE SACOS DE 30 KG (UNIDADE: KGXKM). AF_07/2019</v>
          </cell>
          <cell r="C6371" t="str">
            <v>KGXKM</v>
          </cell>
          <cell r="D6371">
            <v>0.32</v>
          </cell>
        </row>
        <row r="6372">
          <cell r="A6372">
            <v>100200</v>
          </cell>
          <cell r="B6372" t="str">
            <v>TRANSPORTE HORIZONTAL COM CARRINHO PLATAFORMA, DE SACOS DE 20 KG (UNIDADE: KGXKM). AF_07/2019</v>
          </cell>
          <cell r="C6372" t="str">
            <v>KGXKM</v>
          </cell>
          <cell r="D6372">
            <v>0.39</v>
          </cell>
        </row>
        <row r="6373">
          <cell r="A6373">
            <v>100201</v>
          </cell>
          <cell r="B6373" t="str">
            <v>TRANSPORTE HORIZONTAL COM CARRINHO DE MÃO, DE SACOS DE 50 KG (UNIDADE: KGXKM). AF_07/2019</v>
          </cell>
          <cell r="C6373" t="str">
            <v>KGXKM</v>
          </cell>
          <cell r="D6373">
            <v>0.78</v>
          </cell>
        </row>
        <row r="6374">
          <cell r="A6374">
            <v>100202</v>
          </cell>
          <cell r="B6374" t="str">
            <v>TRANSPORTE HORIZONTAL COM CARRINHO DE MÃO, DE SACOS DE 30 KG (UNIDADE: KGXKM). AF_07/2019</v>
          </cell>
          <cell r="C6374" t="str">
            <v>KGXKM</v>
          </cell>
          <cell r="D6374">
            <v>0.92</v>
          </cell>
        </row>
        <row r="6375">
          <cell r="A6375">
            <v>100203</v>
          </cell>
          <cell r="B6375" t="str">
            <v>TRANSPORTE HORIZONTAL COM CARRINHO DE MÃO, DE SACOS DE 20 KG (UNIDADE: KGXKM). AF_07/2019</v>
          </cell>
          <cell r="C6375" t="str">
            <v>KGXKM</v>
          </cell>
          <cell r="D6375">
            <v>1.08</v>
          </cell>
        </row>
        <row r="6376">
          <cell r="A6376">
            <v>100204</v>
          </cell>
          <cell r="B6376" t="str">
            <v>TRANSPORTE HORIZONTAL COM MANIPULADOR TELESCÓPICO, DE PÁLETE DE SACOS (UNIDADE: KGXKM). AF_07/2019</v>
          </cell>
          <cell r="C6376" t="str">
            <v>KGXKM</v>
          </cell>
          <cell r="D6376">
            <v>0.1</v>
          </cell>
        </row>
        <row r="6377">
          <cell r="A6377">
            <v>100205</v>
          </cell>
          <cell r="B6377" t="str">
            <v>TRANSPORTE HORIZONTAL COM JERICA DE 60 L, DE MASSA/ GRANEL (UNIDADE: M3XKM). AF_07/2019</v>
          </cell>
          <cell r="C6377" t="str">
            <v>M3XKM</v>
          </cell>
          <cell r="D6377">
            <v>1442.63</v>
          </cell>
        </row>
        <row r="6378">
          <cell r="A6378">
            <v>100206</v>
          </cell>
          <cell r="B6378" t="str">
            <v>TRANSPORTE HORIZONTAL COM JERICA DE 90 L, DE MASSA/ GRANEL (UNIDADE: M3XKM). AF_07/2019</v>
          </cell>
          <cell r="C6378" t="str">
            <v>M3XKM</v>
          </cell>
          <cell r="D6378">
            <v>1042.77</v>
          </cell>
        </row>
        <row r="6379">
          <cell r="A6379">
            <v>100207</v>
          </cell>
          <cell r="B6379" t="str">
            <v>TRANSPORTE HORIZONTAL COM CARREGADEIRA, DE MASSA/ GRANEL (UNIDADE: M3XKM). AF_07/2019</v>
          </cell>
          <cell r="C6379" t="str">
            <v>M3XKM</v>
          </cell>
          <cell r="D6379">
            <v>383.99</v>
          </cell>
        </row>
        <row r="6380">
          <cell r="A6380">
            <v>100208</v>
          </cell>
          <cell r="B6380" t="str">
            <v>TRANSPORTE HORIZONTAL MANUAL, DE BLOCOS VAZADOS DE CONCRETO OU CERÂMICO DE 19X19X39CM (UNIDADE: BLOCOXKM). AF_07/2019</v>
          </cell>
          <cell r="C6380" t="str">
            <v>UNXKM</v>
          </cell>
          <cell r="D6380">
            <v>19.079999999999998</v>
          </cell>
        </row>
        <row r="6381">
          <cell r="A6381">
            <v>100209</v>
          </cell>
          <cell r="B6381" t="str">
            <v>TRANSPORTE HORIZONTAL MANUAL, DE BLOCOS CERÂMICOS FURADOS NA HORIZONTAL DE 9X19X19CM (UNIDADE: BLOCOXKM). AF_07/2019</v>
          </cell>
          <cell r="C6381" t="str">
            <v>UNXKM</v>
          </cell>
          <cell r="D6381">
            <v>9.5399999999999991</v>
          </cell>
        </row>
        <row r="6382">
          <cell r="A6382">
            <v>100210</v>
          </cell>
          <cell r="B6382" t="str">
            <v>TRANSPORTE HORIZONTAL COM CARRINHO DE MÃO, DE BLOCOS VAZADOS DE CONCRETO OU CERÂMICO DE 19X19X39CM (UNIDADE: BLOCOXKM). AF_07/2019</v>
          </cell>
          <cell r="C6382" t="str">
            <v>UNXKM</v>
          </cell>
          <cell r="D6382">
            <v>17.579999999999998</v>
          </cell>
        </row>
        <row r="6383">
          <cell r="A6383">
            <v>100211</v>
          </cell>
          <cell r="B6383" t="str">
            <v>TRANSPORTE HORIZONTAL COM CARRINHO DE MÃO, DE BLOCOS CERÂMICOS FURADOS NA HORIZONTAL DE 9X19X19CM (UNIDADE: BLOCOXKM). AF_07/2019</v>
          </cell>
          <cell r="C6383" t="str">
            <v>UNXKM</v>
          </cell>
          <cell r="D6383">
            <v>6.78</v>
          </cell>
        </row>
        <row r="6384">
          <cell r="A6384">
            <v>100212</v>
          </cell>
          <cell r="B6384" t="str">
            <v>TRANSPORTE HORIZONTAL COM CARRINHO PLATAFORMA, DE BLOCOS VAZADOS DE CONCRETO OU CERÂMICO DE 19X19X39CM (UNIDADE: BLOCOXKM). AF_07/2019</v>
          </cell>
          <cell r="C6384" t="str">
            <v>UNXKM</v>
          </cell>
          <cell r="D6384">
            <v>7.49</v>
          </cell>
        </row>
        <row r="6385">
          <cell r="A6385">
            <v>100213</v>
          </cell>
          <cell r="B6385" t="str">
            <v>TRANSPORTE HORIZONTAL COM CARRINHO PLATAFORMA, DE BLOCOS CERÂMICOS FURADOS NA HORIZONTAL DE 9X19X19CM (UNIDADE: BLOCOXKM). AF_07/2019</v>
          </cell>
          <cell r="C6385" t="str">
            <v>UNXKM</v>
          </cell>
          <cell r="D6385">
            <v>2.69</v>
          </cell>
        </row>
        <row r="6386">
          <cell r="A6386">
            <v>100214</v>
          </cell>
          <cell r="B6386" t="str">
            <v>TRANSPORTE HORIZONTAL COM CARRINHO MINI PÁLETES, DE BLOCOS VAZADOS DE CONCRETO DE 19X19X39CM (UNIDADE: BLOCOXKM). AF_07/2019</v>
          </cell>
          <cell r="C6386" t="str">
            <v>UNXKM</v>
          </cell>
          <cell r="D6386">
            <v>4.13</v>
          </cell>
        </row>
        <row r="6387">
          <cell r="A6387">
            <v>100215</v>
          </cell>
          <cell r="B6387" t="str">
            <v>TRANSPORTE HORIZONTAL COM CARRINHO MINI PÁLETES, DE BLOCOS CERÂMICOS FURADOS NA VERTICAL DE 19X19X39CM (UNIDADE: BLOCOXKM). AF_07/2019</v>
          </cell>
          <cell r="C6387" t="str">
            <v>UNXKM</v>
          </cell>
          <cell r="D6387">
            <v>3.54</v>
          </cell>
        </row>
        <row r="6388">
          <cell r="A6388">
            <v>100216</v>
          </cell>
          <cell r="B6388" t="str">
            <v>TRANSPORTE HORIZONTAL COM CARRINHO MINI PÁLETES, DE BLOCOS CERÂMICOS FURADOS NA HORIZONTAL DE 9X19X19CM (UNIDADE: BLOCOXKM). AF_07/2019</v>
          </cell>
          <cell r="C6388" t="str">
            <v>UNXKM</v>
          </cell>
          <cell r="D6388">
            <v>0.95</v>
          </cell>
        </row>
        <row r="6389">
          <cell r="A6389">
            <v>100217</v>
          </cell>
          <cell r="B6389" t="str">
            <v>TRANSPORTE HORIZONTAL COM MANIPULADOR TELESCÓPICO, DE BLOCOS VAZADOS DE CONCRETO DE 19X19X39CM (UNIDADE: BLOCOXKM). AF_07/2019</v>
          </cell>
          <cell r="C6389" t="str">
            <v>UNXKM</v>
          </cell>
          <cell r="D6389">
            <v>2.71</v>
          </cell>
        </row>
        <row r="6390">
          <cell r="A6390">
            <v>100218</v>
          </cell>
          <cell r="B6390" t="str">
            <v>TRANSPORTE HORIZONTAL COM MANIPULADOR TELESCÓPICO, DE BLOCOS CERÂMICOS FURADOS NA VERTICAL DE 19X19X39CM (UNIDADE: BLOCOXKM). AF_07/2019</v>
          </cell>
          <cell r="C6390" t="str">
            <v>UNXKM</v>
          </cell>
          <cell r="D6390">
            <v>1.85</v>
          </cell>
        </row>
        <row r="6391">
          <cell r="A6391">
            <v>100219</v>
          </cell>
          <cell r="B6391" t="str">
            <v>TRANSPORTE HORIZONTAL COM MANIPULADOR TELESCÓPICO, DE BLOCOS CERÂMICOS FURADOS NA HORIZONTAL DE 9X19X19CM (UNIDADE: BLOCOXKM). AF_07/2019</v>
          </cell>
          <cell r="C6391" t="str">
            <v>UNXKM</v>
          </cell>
          <cell r="D6391">
            <v>0.41</v>
          </cell>
        </row>
        <row r="6392">
          <cell r="A6392">
            <v>100220</v>
          </cell>
          <cell r="B6392" t="str">
            <v>TRANSPORTE HORIZONTAL MANUAL, DE CAIXA COM REVESTIMENTO CERÂMICO (UNIDADE: M2XKM). AF_07/2019</v>
          </cell>
          <cell r="C6392" t="str">
            <v>M2XKM</v>
          </cell>
          <cell r="D6392">
            <v>27.41</v>
          </cell>
        </row>
        <row r="6393">
          <cell r="A6393">
            <v>100221</v>
          </cell>
          <cell r="B6393" t="str">
            <v>TRANSPORTE HORIZONTAL COM CARRINHO DE MÃO, DE CAIXA COM REVESTIMENTO CERÂMICO (UNIDADE: M2XKM). AF_07/2019</v>
          </cell>
          <cell r="C6393" t="str">
            <v>M2XKM</v>
          </cell>
          <cell r="D6393">
            <v>31.08</v>
          </cell>
        </row>
        <row r="6394">
          <cell r="A6394">
            <v>100222</v>
          </cell>
          <cell r="B6394" t="str">
            <v>TRANSPORTE HORIZONTAL COM CARRINHO PLATAFORMA, DE CAIXA COM REVESTIMENTO CERÂMICO (UNIDADE: M2XKM). AF_07/2019</v>
          </cell>
          <cell r="C6394" t="str">
            <v>M2XKM</v>
          </cell>
          <cell r="D6394">
            <v>11.77</v>
          </cell>
        </row>
        <row r="6395">
          <cell r="A6395">
            <v>100223</v>
          </cell>
          <cell r="B6395" t="str">
            <v>TRANSPORTE HORIZONTAL COM CARRINHO MINI PÁLETES, DE CAIXA COM REVESTIMENTO CERÂMICO (UNIDADE: M2XKM). AF_07/2019</v>
          </cell>
          <cell r="C6395" t="str">
            <v>M2XKM</v>
          </cell>
          <cell r="D6395">
            <v>5.51</v>
          </cell>
        </row>
        <row r="6396">
          <cell r="A6396">
            <v>100224</v>
          </cell>
          <cell r="B6396" t="str">
            <v>TRANSPORTE HORIZONTAL COM MANIPULADOR TELESCÓPICO, DE CAIXA COM REVESTIMENTO CERÂMICO (UNIDADE: M2XKM). AF_07/2019</v>
          </cell>
          <cell r="C6396" t="str">
            <v>M2XKM</v>
          </cell>
          <cell r="D6396">
            <v>2.71</v>
          </cell>
        </row>
        <row r="6397">
          <cell r="A6397">
            <v>100225</v>
          </cell>
          <cell r="B6397" t="str">
            <v>TRANSPORTE HORIZONTAL MANUAL, DE LATA DE 18 LITROS (UNIDADE: LXKM). AF_07/2019</v>
          </cell>
          <cell r="C6397" t="str">
            <v>LXKM</v>
          </cell>
          <cell r="D6397">
            <v>2.15</v>
          </cell>
        </row>
        <row r="6398">
          <cell r="A6398">
            <v>100226</v>
          </cell>
          <cell r="B6398" t="str">
            <v>TRANSPORTE HORIZONTAL COM CARRINHO PLATAFORMA, DE LATA DE 18 LITROS (UNIDADE: LXKM). AF_07/2019</v>
          </cell>
          <cell r="C6398" t="str">
            <v>LXKM</v>
          </cell>
          <cell r="D6398">
            <v>0.67</v>
          </cell>
        </row>
        <row r="6399">
          <cell r="A6399">
            <v>100227</v>
          </cell>
          <cell r="B6399" t="str">
            <v>TRANSPORTE HORIZONTAL COM CARRINHO RACIONAL, DE LATA DE 18 LITROS (UNIDADE: LXKM). AF_07/2019</v>
          </cell>
          <cell r="C6399" t="str">
            <v>LXKM</v>
          </cell>
          <cell r="D6399">
            <v>1</v>
          </cell>
        </row>
        <row r="6400">
          <cell r="A6400">
            <v>100228</v>
          </cell>
          <cell r="B6400" t="str">
            <v>TRANSPORTE HORIZONTAL COM MANIPULADOR TELESCÓPICO, DE LATA DE 18 LITROS (UNIDADE: LXKM). AF_07/2019</v>
          </cell>
          <cell r="C6400" t="str">
            <v>LXKM</v>
          </cell>
          <cell r="D6400">
            <v>0.27</v>
          </cell>
        </row>
        <row r="6401">
          <cell r="A6401">
            <v>100229</v>
          </cell>
          <cell r="B6401" t="str">
            <v>TRANSPORTE VERTICAL MANUAL, 1 PAVIMENTO, DE SACOS DE 50 KG (UNIDADE: KG). AF_07/2019</v>
          </cell>
          <cell r="C6401" t="str">
            <v>KG</v>
          </cell>
          <cell r="D6401">
            <v>0.01</v>
          </cell>
        </row>
        <row r="6402">
          <cell r="A6402">
            <v>100230</v>
          </cell>
          <cell r="B6402" t="str">
            <v>TRANSPORTE VERTICAL MANUAL, 1 PAVIMENTO, DE SACOS DE 30 KG (UNIDADE: KG). AF_07/2019</v>
          </cell>
          <cell r="C6402" t="str">
            <v>KG</v>
          </cell>
          <cell r="D6402">
            <v>0.02</v>
          </cell>
        </row>
        <row r="6403">
          <cell r="A6403">
            <v>100231</v>
          </cell>
          <cell r="B6403" t="str">
            <v>TRANSPORTE VERTICAL MANUAL, 1 PAVIMENTO, DE SACOS DE 20 KG (UNIDADE: KG). AF_07/2019</v>
          </cell>
          <cell r="C6403" t="str">
            <v>KG</v>
          </cell>
          <cell r="D6403">
            <v>0.03</v>
          </cell>
        </row>
        <row r="6404">
          <cell r="A6404">
            <v>100232</v>
          </cell>
          <cell r="B6404" t="str">
            <v>TRANSPORTE VERTICAL MANUAL, 1 PAVIMENTO, DE BLOCOS VAZADOS DE CONCRETO OU CERÂMICO DE 19X19X39CM (UNIDADE: BLOCO). AF_07/2019</v>
          </cell>
          <cell r="C6404" t="str">
            <v>UN</v>
          </cell>
          <cell r="D6404">
            <v>0.36</v>
          </cell>
        </row>
        <row r="6405">
          <cell r="A6405">
            <v>100233</v>
          </cell>
          <cell r="B6405" t="str">
            <v>TRANSPORTE VERTICAL MANUAL, 1 PAVIMENTO, DE BLOCOS CERÂMICOS FURADOS NA HORIZONTAL DE 9X19X19CM (UNIDADE: BLOCO). AF_07/2019</v>
          </cell>
          <cell r="C6405" t="str">
            <v>UN</v>
          </cell>
          <cell r="D6405">
            <v>0.18</v>
          </cell>
        </row>
        <row r="6406">
          <cell r="A6406">
            <v>100234</v>
          </cell>
          <cell r="B6406" t="str">
            <v>TRANSPORTE VERTICAL MANUAL, 1 PAVIMENTO, DE CAIXA COM REVESTIMENTO CERÂMICO (UNIDADE: M2). AF_07/2019</v>
          </cell>
          <cell r="C6406" t="str">
            <v>M2</v>
          </cell>
          <cell r="D6406">
            <v>0.54</v>
          </cell>
        </row>
        <row r="6407">
          <cell r="A6407">
            <v>100235</v>
          </cell>
          <cell r="B6407" t="str">
            <v>TRANSPORTE VERTICAL MANUAL, 1 PAVIMENTO, DE LATA DE 18 LITROS (UNIDADE: L). AF_07/2019</v>
          </cell>
          <cell r="C6407" t="str">
            <v>L</v>
          </cell>
          <cell r="D6407">
            <v>0.04</v>
          </cell>
        </row>
        <row r="6408">
          <cell r="A6408">
            <v>100236</v>
          </cell>
          <cell r="B6408" t="str">
            <v>TRANSPORTE HORIZONTAL MANUAL, DE TUBO DE PVC SOLDÁVEL COM DIÂMETRO MENOR OU IGUAL A 60 MM (UNIDADE: MXKM). AF_07/2019</v>
          </cell>
          <cell r="C6408" t="str">
            <v>MXKM</v>
          </cell>
          <cell r="D6408">
            <v>2.73</v>
          </cell>
        </row>
        <row r="6409">
          <cell r="A6409">
            <v>100237</v>
          </cell>
          <cell r="B6409" t="str">
            <v>TRANSPORTE HORIZONTAL MANUAL, DE TUBO DE PVC SOLDÁVEL COM DIÂMETRO MAIOR QUE 60 MM E MENOR OU IGUAL A 85 MM (UNIDADE: MXKM). AF_07/2019</v>
          </cell>
          <cell r="C6409" t="str">
            <v>MXKM</v>
          </cell>
          <cell r="D6409">
            <v>3.27</v>
          </cell>
        </row>
        <row r="6410">
          <cell r="A6410">
            <v>100238</v>
          </cell>
          <cell r="B6410" t="str">
            <v>TRANSPORTE HORIZONTAL MANUAL, DE TUBO DE CPVC COM DIÂMETRO MENOR OU IGUAL A 73 MM (UNIDADE: MXKM). AF_07/2019</v>
          </cell>
          <cell r="C6410" t="str">
            <v>MXKM</v>
          </cell>
          <cell r="D6410">
            <v>5.24</v>
          </cell>
        </row>
        <row r="6411">
          <cell r="A6411">
            <v>100239</v>
          </cell>
          <cell r="B6411" t="str">
            <v>TRANSPORTE HORIZONTAL MANUAL, DE TUBO DE CPVC COM DIÂMETRO MAIOR QUE 73 MM E MENOR OU IGUAL A 89 MM (UNIDADE: MXKM). AF_07/2019</v>
          </cell>
          <cell r="C6411" t="str">
            <v>MXKM</v>
          </cell>
          <cell r="D6411">
            <v>6.55</v>
          </cell>
        </row>
        <row r="6412">
          <cell r="A6412">
            <v>100240</v>
          </cell>
          <cell r="B6412" t="str">
            <v>TRANSPORTE HORIZONTAL MANUAL, DE TUBO DE PPR - PN12 OU PN25 - COM DIÂMETRO MENOR OU IGUAL A 50 MM (UNIDADE: MXKM). AF_07/2019</v>
          </cell>
          <cell r="C6412" t="str">
            <v>MXKM</v>
          </cell>
          <cell r="D6412">
            <v>3.93</v>
          </cell>
        </row>
        <row r="6413">
          <cell r="A6413">
            <v>100241</v>
          </cell>
          <cell r="B6413" t="str">
            <v>TRANSPORTE HORIZONTAL MANUAL, DE TUBO DE PPR - PN12 OU PN25 - COM DIÂMETRO MAIOR QUE 50 MM E MENOR OU IGUAL A 75 MM (UNIDADE: MXKM). AF_07/2019</v>
          </cell>
          <cell r="C6413" t="str">
            <v>MXKM</v>
          </cell>
          <cell r="D6413">
            <v>6.55</v>
          </cell>
        </row>
        <row r="6414">
          <cell r="A6414">
            <v>100242</v>
          </cell>
          <cell r="B6414" t="str">
            <v>TRANSPORTE HORIZONTAL MANUAL, DE TUBO DE PPR - PN12 OU PN25 - COM DIÂMETRO MAIOR QUE 75 MM E MENOR OU IGUAL A 110 MM (UNIDADE: MXKM). AF_07/2019</v>
          </cell>
          <cell r="C6414" t="str">
            <v>MXKM</v>
          </cell>
          <cell r="D6414">
            <v>19.38</v>
          </cell>
        </row>
        <row r="6415">
          <cell r="A6415">
            <v>100243</v>
          </cell>
          <cell r="B6415" t="str">
            <v>TRANSPORTE HORIZONTAL MANUAL, DE TUBO DE COBRE - CLASSE E - COM DIÂMETRO MENOR OU IGUAL A 54 MM (UNIDADE: MXKM). AF_07/2019</v>
          </cell>
          <cell r="C6415" t="str">
            <v>MXKM</v>
          </cell>
          <cell r="D6415">
            <v>3.14</v>
          </cell>
        </row>
        <row r="6416">
          <cell r="A6416">
            <v>100244</v>
          </cell>
          <cell r="B6416" t="str">
            <v>TRANSPORTE HORIZONTAL MANUAL, DE TUBO DE COBRE - CLASSE E - COM DIÂMETRO MAIOR QUE 54 MM E MENOR OU IGUAL A 79 MM (UNIDADE: MXKM). AF_07/2019</v>
          </cell>
          <cell r="C6416" t="str">
            <v>MXKM</v>
          </cell>
          <cell r="D6416">
            <v>3.93</v>
          </cell>
        </row>
        <row r="6417">
          <cell r="A6417">
            <v>100245</v>
          </cell>
          <cell r="B6417" t="str">
            <v>TRANSPORTE HORIZONTAL MANUAL, DE TUBO DE COBRE - CLASSE E - COM DIÂMETRO MAIOR QUE 79 MM E MENOR OU IGUAL A 104 MM (UNIDADE: MXKM). AF_07/2019</v>
          </cell>
          <cell r="C6417" t="str">
            <v>MXKM</v>
          </cell>
          <cell r="D6417">
            <v>7.87</v>
          </cell>
        </row>
        <row r="6418">
          <cell r="A6418">
            <v>100246</v>
          </cell>
          <cell r="B6418" t="str">
            <v>TRANSPORTE HORIZONTAL MANUAL, DE TUBO DE PVC SÉRIE NORMAL - ESGOTO PREDIAL, OU REFORÇADO PARA ESGOTO OU ÁGUAS PLUVIAIS PREDIAL, COM DIÂMETRO MENOR OU IGUAL A 75 MM (UNIDADE: MXKM). AF_07/2019</v>
          </cell>
          <cell r="C6418" t="str">
            <v>MXKM</v>
          </cell>
          <cell r="D6418">
            <v>2.62</v>
          </cell>
        </row>
        <row r="6419">
          <cell r="A6419">
            <v>100247</v>
          </cell>
          <cell r="B6419" t="str">
            <v>TRANSPORTE HORIZONTAL MANUAL, DE TUBO DE PVC SÉRIE NORMAL - ESGOTO PREDIAL, OU REFORÇADO PARA ESGOTO OU ÁGUAS PLUVIAIS PREDIAL, COM DIÂMETRO MAIOR QUE 75 MM E MENOR OU IGUAL A 100 MM (UNIDADE: MXKM). AF_07/2019</v>
          </cell>
          <cell r="C6419" t="str">
            <v>MXKM</v>
          </cell>
          <cell r="D6419">
            <v>3.27</v>
          </cell>
        </row>
        <row r="6420">
          <cell r="A6420">
            <v>100248</v>
          </cell>
          <cell r="B6420" t="str">
            <v>TRANSPORTE HORIZONTAL MANUAL, DE TUBO DE PVC SÉRIE NORMAL - ESGOTO PREDIAL, OU REFORÇADO PARA ESGOTO OU ÁGUAS PLUVIAIS PREDIAL, COM DIÂMETRO MAIOR QUE 100 MM E MENOR OU IGUAL A 150 MM (UNIDADE: MXKM). AF_07/2019</v>
          </cell>
          <cell r="C6420" t="str">
            <v>MXKM</v>
          </cell>
          <cell r="D6420">
            <v>12.92</v>
          </cell>
        </row>
        <row r="6421">
          <cell r="A6421">
            <v>100249</v>
          </cell>
          <cell r="B6421" t="str">
            <v>TRANSPORTE HORIZONTAL MANUAL, DE TUBO DE AÇO CARBONO LEVE OU MÉDIO, PRETO OU GALVANIZADO, COM DIÂMETRO MENOR OU IGUAL A 20 MM (UNIDADE: MXKM). AF_07/2019</v>
          </cell>
          <cell r="C6421" t="str">
            <v>MXKM</v>
          </cell>
          <cell r="D6421">
            <v>2.62</v>
          </cell>
        </row>
        <row r="6422">
          <cell r="A6422">
            <v>100250</v>
          </cell>
          <cell r="B6422" t="str">
            <v>TRANSPORTE HORIZONTAL MANUAL, DE TUBO DE AÇO CARBONO LEVE OU MÉDIO, PRETO OU GALVANIZADO, COM DIÂMETRO MAIOR QUE 20 MM E MENOR OU IGUAL A 32 MM (UNIDADE: MXKM). AF_07/2019</v>
          </cell>
          <cell r="C6422" t="str">
            <v>MXKM</v>
          </cell>
          <cell r="D6422">
            <v>4.37</v>
          </cell>
        </row>
        <row r="6423">
          <cell r="A6423">
            <v>100251</v>
          </cell>
          <cell r="B6423" t="str">
            <v>TRANSPORTE HORIZONTAL MANUAL, DE TUBO DE AÇO CARBONO LEVE OU MÉDIO, PRETO OU GALVANIZADO, COM DIÂMETRO MAIOR QUE 32 MM E MENOR OU IGUAL A 65 MM (UNIDADE: MXKM). AF_07/2019</v>
          </cell>
          <cell r="C6423" t="str">
            <v>MXKM</v>
          </cell>
          <cell r="D6423">
            <v>12.92</v>
          </cell>
        </row>
        <row r="6424">
          <cell r="A6424">
            <v>100252</v>
          </cell>
          <cell r="B6424" t="str">
            <v>TRANSPORTE HORIZONTAL MANUAL, DE TUBO DE AÇO CARBONO LEVE OU MÉDIO, PRETO OU GALVANIZADO, COM DIÂMETRO MAIOR QUE 65 MM E MENOR OU IGUAL A 90 MM (UNIDADE: MXKM). AF_07/2019</v>
          </cell>
          <cell r="C6424" t="str">
            <v>MXKM</v>
          </cell>
          <cell r="D6424">
            <v>19.38</v>
          </cell>
        </row>
        <row r="6425">
          <cell r="A6425">
            <v>100253</v>
          </cell>
          <cell r="B6425" t="str">
            <v>TRANSPORTE HORIZONTAL MANUAL, DE TUBO DE AÇO CARBONO LEVE OU MÉDIO, PRETO OU GALVANIZADO, COM DIÂMETRO MAIOR QUE 90 MM E MENOR OU IGUAL A 125 MM (UNIDADE: MXKM). AF_07/2019</v>
          </cell>
          <cell r="C6425" t="str">
            <v>MXKM</v>
          </cell>
          <cell r="D6425">
            <v>25.84</v>
          </cell>
        </row>
        <row r="6426">
          <cell r="A6426">
            <v>100254</v>
          </cell>
          <cell r="B6426" t="str">
            <v>TRANSPORTE HORIZONTAL MANUAL, DE TUBO DE AÇO CARBONO LEVE OU MÉDIO, PRETO OU GALVANIZADO, COM DIÂMETRO MAIOR QUE 125 MM E MENOR OU IGUAL A 150 MM (UNIDADE: MXKM). AF_07/2019</v>
          </cell>
          <cell r="C6426" t="str">
            <v>MXKM</v>
          </cell>
          <cell r="D6426">
            <v>38.76</v>
          </cell>
        </row>
        <row r="6427">
          <cell r="A6427">
            <v>100255</v>
          </cell>
          <cell r="B6427" t="str">
            <v>TRANSPORTE HORIZONTAL MANUAL, DE TÁBUAS DE MADEIRA COM SEÇÃO TRANSVERSAL DE 2,5 X 25 CM E 2,5 X 30 CM (UNIDADE: MXKM). AF_07/2019</v>
          </cell>
          <cell r="C6427" t="str">
            <v>MXKM</v>
          </cell>
          <cell r="D6427">
            <v>13.11</v>
          </cell>
        </row>
        <row r="6428">
          <cell r="A6428">
            <v>100256</v>
          </cell>
          <cell r="B6428" t="str">
            <v>TRANSPORTE HORIZONTAL MANUAL, DE CAIBROS DE MADEIRA COM SEÇÃO TRANSVERSAL DE 7,5 X 6 CM E 6 X 8 CM (UNIDADE: MXKM). AF_07/2019</v>
          </cell>
          <cell r="C6428" t="str">
            <v>MXKM</v>
          </cell>
          <cell r="D6428">
            <v>8.74</v>
          </cell>
        </row>
        <row r="6429">
          <cell r="A6429">
            <v>100257</v>
          </cell>
          <cell r="B6429" t="str">
            <v>TRANSPORTE HORIZONTAL MANUAL, DE RIPAS DE MADEIRA COM SEÇÃO TRANSVERSAL DE 1 X 5 CM E 2 X 5 CM (UNIDADE: MXKM). AF_07/2019</v>
          </cell>
          <cell r="C6429" t="str">
            <v>MXKM</v>
          </cell>
          <cell r="D6429">
            <v>5.24</v>
          </cell>
        </row>
        <row r="6430">
          <cell r="A6430">
            <v>100258</v>
          </cell>
          <cell r="B6430" t="str">
            <v>TRANSPORTE HORIZONTAL MANUAL, DE VIGAS DE MADEIRA COM SEÇÃO TRANSVERSAL DE 5 X 12 CM (UNIDADE: MXKM). AF_07/2019</v>
          </cell>
          <cell r="C6430" t="str">
            <v>MXKM</v>
          </cell>
          <cell r="D6430">
            <v>13.11</v>
          </cell>
        </row>
        <row r="6431">
          <cell r="A6431">
            <v>100259</v>
          </cell>
          <cell r="B6431" t="str">
            <v>TRANSPORTE HORIZONTAL MANUAL, DE VIGAS DE MADEIRA COM SEÇÃO TRANSVERSAL DE 6 X 16 CM (UNIDADE: MXKM). AF_07/2019</v>
          </cell>
          <cell r="C6431" t="str">
            <v>MXKM</v>
          </cell>
          <cell r="D6431">
            <v>25.84</v>
          </cell>
        </row>
        <row r="6432">
          <cell r="A6432">
            <v>100260</v>
          </cell>
          <cell r="B6432" t="str">
            <v>TRANSPORTE HORIZONTAL MANUAL, DE VERGALHÕES DE AÇO COM DIÂMETRO DE 5 MM (UNIDADE: KGXKM). AF_07/2019</v>
          </cell>
          <cell r="C6432" t="str">
            <v>KGXKM</v>
          </cell>
          <cell r="D6432">
            <v>8.51</v>
          </cell>
        </row>
        <row r="6433">
          <cell r="A6433">
            <v>100261</v>
          </cell>
          <cell r="B6433" t="str">
            <v>TRANSPORTE HORIZONTAL MANUAL, DE VERGALHÕES DE AÇO COM DIÂMETRO DE 6,3 MM (UNIDADE: KGXKM). AF_07/2019</v>
          </cell>
          <cell r="C6433" t="str">
            <v>KGXKM</v>
          </cell>
          <cell r="D6433">
            <v>5.35</v>
          </cell>
        </row>
        <row r="6434">
          <cell r="A6434">
            <v>100262</v>
          </cell>
          <cell r="B6434" t="str">
            <v>TRANSPORTE HORIZONTAL MANUAL, DE VERGALHÕES DE AÇO COM DIÂMETRO DE 8 MM (UNIDADE: KGXKM). AF_07/2019</v>
          </cell>
          <cell r="C6434" t="str">
            <v>KGXKM</v>
          </cell>
          <cell r="D6434">
            <v>3.32</v>
          </cell>
        </row>
        <row r="6435">
          <cell r="A6435">
            <v>100263</v>
          </cell>
          <cell r="B6435" t="str">
            <v>TRANSPORTE HORIZONTAL MANUAL, DE VERGALHÕES DE AÇO COM DIÂMETRO DE 10 MM; 12,5 MM; 16 MM; 20 MM; 25 MM OU 32 MM (UNIDADE: KGXKM). AF_07/2019</v>
          </cell>
          <cell r="C6435" t="str">
            <v>KGXKM</v>
          </cell>
          <cell r="D6435">
            <v>2.12</v>
          </cell>
        </row>
        <row r="6436">
          <cell r="A6436">
            <v>100264</v>
          </cell>
          <cell r="B6436" t="str">
            <v>TRANSPORTE HORIZONTAL MANUAL, DE JANELA (UNIDADE: M2XKM). AF_07/2019</v>
          </cell>
          <cell r="C6436" t="str">
            <v>M2XKM</v>
          </cell>
          <cell r="D6436">
            <v>38.700000000000003</v>
          </cell>
        </row>
        <row r="6437">
          <cell r="A6437">
            <v>100265</v>
          </cell>
          <cell r="B6437" t="str">
            <v>TRANSPORTE VERTICAL MANUAL, 1 PAVIMENTO, DE JANELA (UNIDADE: M2). AF_07/2019</v>
          </cell>
          <cell r="C6437" t="str">
            <v>M2</v>
          </cell>
          <cell r="D6437">
            <v>0.81</v>
          </cell>
        </row>
        <row r="6438">
          <cell r="A6438">
            <v>100266</v>
          </cell>
          <cell r="B6438" t="str">
            <v>TRANSPORTE HORIZONTAL MANUAL, DE PORTA (UNIDADE: UNIDXKM). AF_07/2019</v>
          </cell>
          <cell r="C6438" t="str">
            <v>UNXKM</v>
          </cell>
          <cell r="D6438">
            <v>82.25</v>
          </cell>
        </row>
        <row r="6439">
          <cell r="A6439">
            <v>100267</v>
          </cell>
          <cell r="B6439" t="str">
            <v>TRANSPORTE VERTICAL MANUAL, 1 PAVIMENTO, DE PORTA (UNIDADE: UNID). AF_07/2019</v>
          </cell>
          <cell r="C6439" t="str">
            <v>UN</v>
          </cell>
          <cell r="D6439">
            <v>1.63</v>
          </cell>
        </row>
        <row r="6440">
          <cell r="A6440">
            <v>100268</v>
          </cell>
          <cell r="B6440" t="str">
            <v>TRANSPORTE HORIZONTAL MANUAL, DE BANCADA DE MÁRMORE OU GRANITO PARA COZINHA/LAVATÓRIO OU MÁRMORE SINTÉTICO COM CUBA INTEGRADA (UNIDADE: UNIDXKM). AF_07/2019</v>
          </cell>
          <cell r="C6440" t="str">
            <v>UNXKM</v>
          </cell>
          <cell r="D6440">
            <v>82.25</v>
          </cell>
        </row>
        <row r="6441">
          <cell r="A6441">
            <v>100269</v>
          </cell>
          <cell r="B6441" t="str">
            <v>TRANSPORTE VERTICAL, BANCADA DE MÁRMORE OU GRANITO PARA COZINHA/LAVATÓRIO OU MÁRMORE SINTÉTICO COM CUBA INTEGRADA, MANUAL, 1 PAVIMENTO, (UNIDADE: UNID). AF_07/2019</v>
          </cell>
          <cell r="C6441" t="str">
            <v>UN</v>
          </cell>
          <cell r="D6441">
            <v>1.63</v>
          </cell>
        </row>
        <row r="6442">
          <cell r="A6442">
            <v>100270</v>
          </cell>
          <cell r="B6442" t="str">
            <v>TRANSPORTE HORIZONTAL COM CARRINHO PLATAFORMA, DE BANCADA DE MÁRMORE OU GRANITO PARA COZINHA/LAVATÓRIO OU MÁRMORE SINTÉTICO COM CUBA INTEGRADA (UNIDADE: UNIDXKM). AF_07/2019</v>
          </cell>
          <cell r="C6442" t="str">
            <v>UNXKM</v>
          </cell>
          <cell r="D6442">
            <v>61.65</v>
          </cell>
        </row>
        <row r="6443">
          <cell r="A6443">
            <v>100271</v>
          </cell>
          <cell r="B6443" t="str">
            <v>TRANSPORTE HORIZONTAL MANUAL, DE VIDRO (UNIDADE: M2XKM). AF_07/2019</v>
          </cell>
          <cell r="C6443" t="str">
            <v>M2XKM</v>
          </cell>
          <cell r="D6443">
            <v>61.69</v>
          </cell>
        </row>
        <row r="6444">
          <cell r="A6444">
            <v>100272</v>
          </cell>
          <cell r="B6444" t="str">
            <v>TRANSPORTE VERTICAL MANUAL, 1 PAVIMENTO, DE VIDRO (UNIDADE: M2). AF_07/2019</v>
          </cell>
          <cell r="C6444" t="str">
            <v>M2</v>
          </cell>
          <cell r="D6444">
            <v>1.22</v>
          </cell>
        </row>
        <row r="6445">
          <cell r="A6445">
            <v>100273</v>
          </cell>
          <cell r="B6445" t="str">
            <v>TRANSPORTE HORIZONTAL MANUAL, DE TELA DE AÇO (UNIDADE: KGXKM). AF_07/2019</v>
          </cell>
          <cell r="C6445" t="str">
            <v>KGXKM</v>
          </cell>
          <cell r="D6445">
            <v>3.21</v>
          </cell>
        </row>
        <row r="6446">
          <cell r="A6446">
            <v>100274</v>
          </cell>
          <cell r="B6446" t="str">
            <v>TRANSPORTE HORIZONTAL MANUAL, DE COMPENSADO DE MADEIRA (UNIDADE: M2XKM). AF_07/2019</v>
          </cell>
          <cell r="C6446" t="str">
            <v>M2XKM</v>
          </cell>
          <cell r="D6446">
            <v>27.43</v>
          </cell>
        </row>
        <row r="6447">
          <cell r="A6447">
            <v>100275</v>
          </cell>
          <cell r="B6447" t="str">
            <v>TRANSPORTE HORIZONTAL MANUAL, DE TELHA TERMOACÚSTICA OU TELHA DE AÇO ZINCADO (UNIDADE: M2XKM). AF_07/2019</v>
          </cell>
          <cell r="C6447" t="str">
            <v>M2XKM</v>
          </cell>
          <cell r="D6447">
            <v>17.73</v>
          </cell>
        </row>
        <row r="6448">
          <cell r="A6448">
            <v>100276</v>
          </cell>
          <cell r="B6448" t="str">
            <v>TRANSPORTE HORIZONTAL MANUAL, DE TELHA DE FIBROCIMENTO OU TELHA ESTRUTURAL DE FIBROCIMENTO, CANALETE 90 OU KALHETÃO (UNIDADE: M2XKM). AF_07/2019</v>
          </cell>
          <cell r="C6448" t="str">
            <v>M2XKM</v>
          </cell>
          <cell r="D6448">
            <v>32.36</v>
          </cell>
        </row>
        <row r="6449">
          <cell r="A6449">
            <v>100277</v>
          </cell>
          <cell r="B6449" t="str">
            <v>TRANSPORTE HORIZONTAL COM MANIPULADOR TELESCÓPICO, DE TELHAS TERMOACÚSTICAS, FIBROCIMENTO, AÇO ZINCADO, FIBROCIMENTO ESTRUTURAL, CANALETE 90 OU KALHETÃO (UNIDADE: M2XKM). AF_07/2019</v>
          </cell>
          <cell r="C6449" t="str">
            <v>M2XKM</v>
          </cell>
          <cell r="D6449">
            <v>1.73</v>
          </cell>
        </row>
        <row r="6450">
          <cell r="A6450">
            <v>100278</v>
          </cell>
          <cell r="B6450" t="str">
            <v>TRANSPORTE HORIZONTAL MANUAL, DE BACIA SANITÁRIA, CAIXA ACOPLADA, TANQUE OU PIA (UNIDADE: UNIDXKM). AF_07/2019</v>
          </cell>
          <cell r="C6450" t="str">
            <v>UNXKM</v>
          </cell>
          <cell r="D6450">
            <v>39.35</v>
          </cell>
        </row>
        <row r="6451">
          <cell r="A6451">
            <v>100279</v>
          </cell>
          <cell r="B6451" t="str">
            <v>TRANSPORTE VERTICAL MANUAL, 1 PAVIMENTO, DE BACIA SANITÁRIA, CAIXA ACOPLADA, TANQUE OU PIA (UNIDADE: UNID). AF_07/2019</v>
          </cell>
          <cell r="C6451" t="str">
            <v>UN</v>
          </cell>
          <cell r="D6451">
            <v>0.76</v>
          </cell>
        </row>
        <row r="6452">
          <cell r="A6452">
            <v>100280</v>
          </cell>
          <cell r="B6452" t="str">
            <v>TRANSPORTE HORIZONTAL COM CARRINHO PLATAFORMA, DE BACIA SANITÁRIA, CAIXA ACOPLADA, TANQUE OU PIA (UNIDADE: UNIDXKM). AF_07/2019</v>
          </cell>
          <cell r="C6452" t="str">
            <v>UNXKM</v>
          </cell>
          <cell r="D6452">
            <v>18.07</v>
          </cell>
        </row>
        <row r="6453">
          <cell r="A6453">
            <v>100281</v>
          </cell>
          <cell r="B6453" t="str">
            <v>TRANSPORTE HORIZONTAL COM MANIPULADOR TELESCÓPICO, DE BACIA SANITÁRIA, CAIXA ACOPLADA, TANQUE OU PIA (UNIDADE: UNIDXKM). AF_07/2019</v>
          </cell>
          <cell r="C6453" t="str">
            <v>UNXKM</v>
          </cell>
          <cell r="D6453">
            <v>3.32</v>
          </cell>
        </row>
        <row r="6454">
          <cell r="A6454">
            <v>100282</v>
          </cell>
          <cell r="B6454" t="str">
            <v>TRANSPORTE HORIZONTAL MANUAL, DE TELHA DE CONCRETO OU CERÂMICA (UNIDADE: M2XKM). AF_07/2019</v>
          </cell>
          <cell r="C6454" t="str">
            <v>M2XKM</v>
          </cell>
          <cell r="D6454">
            <v>154.1</v>
          </cell>
        </row>
        <row r="6455">
          <cell r="A6455">
            <v>100283</v>
          </cell>
          <cell r="B6455" t="str">
            <v>TRANSPORTE HORIZONTAL COM CARRINHO PLATAFORMA, DE TELHA DE CONCRETO OU CERÂMICA (UNIDADE: M2XKM). AF_07/2019</v>
          </cell>
          <cell r="C6455" t="str">
            <v>M2XKM</v>
          </cell>
          <cell r="D6455">
            <v>24.89</v>
          </cell>
        </row>
        <row r="6456">
          <cell r="A6456">
            <v>100284</v>
          </cell>
          <cell r="B6456" t="str">
            <v>TRANSPORTE HORIZONTAL COM MANIPULADOR TELESCÓPICO, DE TELHA DE CONCRETO OU CERÂMICA (UNIDADE: M2XKM). AF_07/2019</v>
          </cell>
          <cell r="C6456" t="str">
            <v>M2XKM</v>
          </cell>
          <cell r="D6456">
            <v>9.6999999999999993</v>
          </cell>
        </row>
        <row r="6457">
          <cell r="A6457">
            <v>100285</v>
          </cell>
          <cell r="B6457" t="str">
            <v>TRANSPORTE HORIZONTAL MANUAL, DE BARRAMENTO BLINDADO (UNIDADE: MXKM). AF_07/2019</v>
          </cell>
          <cell r="C6457" t="str">
            <v>MXKM</v>
          </cell>
          <cell r="D6457">
            <v>41.4</v>
          </cell>
        </row>
        <row r="6458">
          <cell r="A6458">
            <v>100286</v>
          </cell>
          <cell r="B6458" t="str">
            <v>TRANSPORTE HORIZONTAL COM CARRINHO PLATAFORMA, DE BARRAMENTO BLINDADO (UNIDADE: MXKM). AF_07/2019</v>
          </cell>
          <cell r="C6458" t="str">
            <v>MXKM</v>
          </cell>
          <cell r="D6458">
            <v>13.49</v>
          </cell>
        </row>
        <row r="6459">
          <cell r="A6459">
            <v>100287</v>
          </cell>
          <cell r="B6459" t="str">
            <v>TRANSPORTE HORIZONTAL MANUAL, DE CALHA QUADRADA NÚMERO 24  CORTE 33 (UNIDADE: MXKM). AF_07/2019</v>
          </cell>
          <cell r="C6459" t="str">
            <v>MXKM</v>
          </cell>
          <cell r="D6459">
            <v>12.92</v>
          </cell>
        </row>
        <row r="6460">
          <cell r="A6460">
            <v>99802</v>
          </cell>
          <cell r="B6460" t="str">
            <v>LIMPEZA DE PISO CERÂMICO OU PORCELANATO COM VASSOURA A SECO. AF_04/2019</v>
          </cell>
          <cell r="C6460" t="str">
            <v>M2</v>
          </cell>
          <cell r="D6460">
            <v>0.52</v>
          </cell>
        </row>
        <row r="6461">
          <cell r="A6461">
            <v>99803</v>
          </cell>
          <cell r="B6461" t="str">
            <v>LIMPEZA DE PISO CERÂMICO OU PORCELANATO COM PANO ÚMIDO. AF_04/2019</v>
          </cell>
          <cell r="C6461" t="str">
            <v>M2</v>
          </cell>
          <cell r="D6461">
            <v>2.04</v>
          </cell>
        </row>
        <row r="6462">
          <cell r="A6462">
            <v>99804</v>
          </cell>
          <cell r="B6462" t="str">
            <v>LIMPEZA DE PISO CERÂMICO OU PORCELANATO UTILIZANDO DETERGENTE NEUTRO E ESCOVAÇÃO MANUAL. AF_04/2019</v>
          </cell>
          <cell r="C6462" t="str">
            <v>M2</v>
          </cell>
          <cell r="D6462">
            <v>5.29</v>
          </cell>
        </row>
        <row r="6463">
          <cell r="A6463">
            <v>99805</v>
          </cell>
          <cell r="B6463" t="str">
            <v>LIMPEZA DE PISO CERÂMICO OU COM PEDRAS RÚSTICAS UTILIZANDO ÁCIDO MURIÁTICO. AF_04/2019</v>
          </cell>
          <cell r="C6463" t="str">
            <v>M2</v>
          </cell>
          <cell r="D6463">
            <v>11.03</v>
          </cell>
        </row>
        <row r="6464">
          <cell r="A6464">
            <v>99806</v>
          </cell>
          <cell r="B6464" t="str">
            <v>LIMPEZA DE REVESTIMENTO CERÂMICO EM PAREDE COM PANO ÚMIDO AF_04/2019</v>
          </cell>
          <cell r="C6464" t="str">
            <v>M2</v>
          </cell>
          <cell r="D6464">
            <v>0.84</v>
          </cell>
        </row>
        <row r="6465">
          <cell r="A6465">
            <v>99807</v>
          </cell>
          <cell r="B6465" t="str">
            <v>LIMPEZA DE REVESTIMENTO CERÂMICO EM PAREDE UTILIZANDO DETERGENTE NEUTRO E ESCOVAÇÃO MANUAL. AF_04/2019</v>
          </cell>
          <cell r="C6465" t="str">
            <v>M2</v>
          </cell>
          <cell r="D6465">
            <v>1.6</v>
          </cell>
        </row>
        <row r="6466">
          <cell r="A6466">
            <v>99808</v>
          </cell>
          <cell r="B6466" t="str">
            <v>LIMPEZA DE REVESTIMENTO CERÂMICO EM PAREDE UTILIZANDO ÁCIDO MURIÁTICO. AF_04/2019</v>
          </cell>
          <cell r="C6466" t="str">
            <v>M2</v>
          </cell>
          <cell r="D6466">
            <v>3.85</v>
          </cell>
        </row>
        <row r="6467">
          <cell r="A6467">
            <v>99809</v>
          </cell>
          <cell r="B6467" t="str">
            <v>LIMPEZA DE PISO DE LADRILHO HIDRÁULICO COM PANO ÚMIDO. AF_04/2019</v>
          </cell>
          <cell r="C6467" t="str">
            <v>M2</v>
          </cell>
          <cell r="D6467">
            <v>5.82</v>
          </cell>
        </row>
        <row r="6468">
          <cell r="A6468">
            <v>99810</v>
          </cell>
          <cell r="B6468" t="str">
            <v>LIMPEZA DE PISO DE MÁRMORE/GRANITO UTILIZANDO DETERGENTE NEUTRO E ESCOVAÇÃO MANUAL. AF_04/2019</v>
          </cell>
          <cell r="C6468" t="str">
            <v>M2</v>
          </cell>
          <cell r="D6468">
            <v>7.24</v>
          </cell>
        </row>
        <row r="6469">
          <cell r="A6469">
            <v>99811</v>
          </cell>
          <cell r="B6469" t="str">
            <v>LIMPEZA DE CONTRAPISO COM VASSOURA A SECO. AF_04/2019</v>
          </cell>
          <cell r="C6469" t="str">
            <v>M2</v>
          </cell>
          <cell r="D6469">
            <v>3.48</v>
          </cell>
        </row>
        <row r="6470">
          <cell r="A6470">
            <v>99812</v>
          </cell>
          <cell r="B6470" t="str">
            <v>LIMPEZA DE LADRILHO HIDRÁULICO EM PAREDE COM PANO ÚMIDO. AF_04/2019</v>
          </cell>
          <cell r="C6470" t="str">
            <v>M2</v>
          </cell>
          <cell r="D6470">
            <v>1.1100000000000001</v>
          </cell>
        </row>
        <row r="6471">
          <cell r="A6471">
            <v>99813</v>
          </cell>
          <cell r="B6471" t="str">
            <v>LIMPEZA DE MÁRMORE/GRANITO EM PAREDE UTILIZANDO DETERGENTE NEUTRO E ESCOVAÇÃO MANUAL. AF_04/2019</v>
          </cell>
          <cell r="C6471" t="str">
            <v>M2</v>
          </cell>
          <cell r="D6471">
            <v>0.94</v>
          </cell>
        </row>
        <row r="6472">
          <cell r="A6472">
            <v>99814</v>
          </cell>
          <cell r="B6472" t="str">
            <v>LIMPEZA DE SUPERFÍCIE COM JATO DE ALTA PRESSÃO. AF_04/2019</v>
          </cell>
          <cell r="C6472" t="str">
            <v>M2</v>
          </cell>
          <cell r="D6472">
            <v>1.88</v>
          </cell>
        </row>
        <row r="6473">
          <cell r="A6473">
            <v>99815</v>
          </cell>
          <cell r="B6473" t="str">
            <v>LIMPEZA DE PIA INOX COM BANCADA DE PEDRA, INCLUSIVE METAIS CORRESPONDENTES. AF_04/2019</v>
          </cell>
          <cell r="C6473" t="str">
            <v>UN</v>
          </cell>
          <cell r="D6473">
            <v>8.4</v>
          </cell>
        </row>
        <row r="6474">
          <cell r="A6474">
            <v>99816</v>
          </cell>
          <cell r="B6474" t="str">
            <v>LIMPEZA DE TANQUE OU LAVATÓRIO DE LOUÇA ISOLADO, INCLUSIVE METAIS CORRESPONDENTES. AF_04/2019</v>
          </cell>
          <cell r="C6474" t="str">
            <v>UN</v>
          </cell>
          <cell r="D6474">
            <v>8.93</v>
          </cell>
        </row>
        <row r="6475">
          <cell r="A6475">
            <v>99817</v>
          </cell>
          <cell r="B6475" t="str">
            <v>LIMPEZA DE LAVATÓRIO DE LOUÇA COM BANCADA DE PEDRA, INCLUSIVE METAIS CORRESPONDENTES. AF_04/2019</v>
          </cell>
          <cell r="C6475" t="str">
            <v>UN</v>
          </cell>
          <cell r="D6475">
            <v>5.25</v>
          </cell>
        </row>
        <row r="6476">
          <cell r="A6476">
            <v>99818</v>
          </cell>
          <cell r="B6476" t="str">
            <v>LIMPEZA DE BACIA SANITÁRIA, BIDÊ OU MICTÓRIO EM LOUÇA, INCLUSIVE METAIS CORRESPONDENTES. AF_04/2019</v>
          </cell>
          <cell r="C6476" t="str">
            <v>UN</v>
          </cell>
          <cell r="D6476">
            <v>5.25</v>
          </cell>
        </row>
        <row r="6477">
          <cell r="A6477">
            <v>99819</v>
          </cell>
          <cell r="B6477" t="str">
            <v>LIMPEZA DE BANCADA DE PEDRA (MÁRMORE OU GRANITO). AF_04/2019</v>
          </cell>
          <cell r="C6477" t="str">
            <v>M2</v>
          </cell>
          <cell r="D6477">
            <v>16.579999999999998</v>
          </cell>
        </row>
        <row r="6478">
          <cell r="A6478">
            <v>99820</v>
          </cell>
          <cell r="B6478" t="str">
            <v>LIMPEZA DE JANELA INTEIRAMENTE DE VIDRO. AF_04/2019</v>
          </cell>
          <cell r="C6478" t="str">
            <v>M2</v>
          </cell>
          <cell r="D6478">
            <v>1.89</v>
          </cell>
        </row>
        <row r="6479">
          <cell r="A6479">
            <v>99821</v>
          </cell>
          <cell r="B6479" t="str">
            <v>LIMPEZA DE JANELA DE VIDRO COM CAIXILHO EM AÇO/ALUMÍNIO/PVC. AF_04/2019</v>
          </cell>
          <cell r="C6479" t="str">
            <v>M2</v>
          </cell>
          <cell r="D6479">
            <v>2.93</v>
          </cell>
        </row>
        <row r="6480">
          <cell r="A6480">
            <v>99822</v>
          </cell>
          <cell r="B6480" t="str">
            <v>LIMPEZA DE PORTA DE MADEIRA. AF_04/2019</v>
          </cell>
          <cell r="C6480" t="str">
            <v>M2</v>
          </cell>
          <cell r="D6480">
            <v>0.99</v>
          </cell>
        </row>
        <row r="6481">
          <cell r="A6481">
            <v>99823</v>
          </cell>
          <cell r="B6481" t="str">
            <v>LIMPEZA DE PORTA INTEIRAMENTE DE VIDRO. AF_04/2019</v>
          </cell>
          <cell r="C6481" t="str">
            <v>M2</v>
          </cell>
          <cell r="D6481">
            <v>2.2200000000000002</v>
          </cell>
        </row>
        <row r="6482">
          <cell r="A6482">
            <v>99824</v>
          </cell>
          <cell r="B6482" t="str">
            <v>LIMPEZA DE PORTA EM AÇO/ALUMÍNIO. AF_04/2019</v>
          </cell>
          <cell r="C6482" t="str">
            <v>M2</v>
          </cell>
          <cell r="D6482">
            <v>2.4500000000000002</v>
          </cell>
        </row>
        <row r="6483">
          <cell r="A6483">
            <v>99825</v>
          </cell>
          <cell r="B6483" t="str">
            <v>LIMPEZA DE PORTA DE VIDRO COM CAIXILHO EM AÇO/ ALUMÍNIO/ PVC. AF_04/2019</v>
          </cell>
          <cell r="C6483" t="str">
            <v>M2</v>
          </cell>
          <cell r="D6483">
            <v>3.43</v>
          </cell>
        </row>
        <row r="6484">
          <cell r="A6484">
            <v>99826</v>
          </cell>
          <cell r="B6484" t="str">
            <v>LIMPEZA DE FORRO REMOVÍVEL COM PANO ÚMIDO. AF_04/2019</v>
          </cell>
          <cell r="C6484" t="str">
            <v>M2</v>
          </cell>
          <cell r="D6484">
            <v>1.52</v>
          </cell>
        </row>
        <row r="6485">
          <cell r="A6485">
            <v>97010</v>
          </cell>
          <cell r="B6485" t="str">
            <v>GUARDA-CORPO FIXADO EM FÔRMA DE MADEIRA COM TRAVESSÕES EM MADEIRA PREGADA E FECHAMENTO EM TELA DE POLIPROPILENO PARA EDIFICAÇÕES COM ATÉ 2 PAVIMENTOS. AF_11/2017</v>
          </cell>
          <cell r="C6485" t="str">
            <v>M</v>
          </cell>
          <cell r="D6485">
            <v>66.61</v>
          </cell>
        </row>
        <row r="6486">
          <cell r="A6486">
            <v>97011</v>
          </cell>
          <cell r="B6486" t="str">
            <v>GUARDA-CORPO FIXADO EM FÔRMA DE MADEIRA COM TRAVESSÕES EM MADEIRA PREGADA E FECHAMENTO EM TELA DE POLIPROPILENO PARA EDIFICAÇÕES COM  3 PAVIMENTOS. AF_11/2017</v>
          </cell>
          <cell r="C6486" t="str">
            <v>M</v>
          </cell>
          <cell r="D6486">
            <v>50.53</v>
          </cell>
        </row>
        <row r="6487">
          <cell r="A6487">
            <v>97012</v>
          </cell>
          <cell r="B6487" t="str">
            <v>GUARDA-CORPO FIXADO EM FÔRMA DE MADEIRA COM TRAVESSÕES EM MADEIRA PREGADA E FECHAMENTO EM TELA DE POLIPROPILENO PARA EDIFICAÇÕES COM ALTURA IGUAL OU SUPERIOR A 4 PAVIMENTOS. AF_11/2017</v>
          </cell>
          <cell r="C6487" t="str">
            <v>M</v>
          </cell>
          <cell r="D6487">
            <v>42.49</v>
          </cell>
        </row>
        <row r="6488">
          <cell r="A6488">
            <v>97013</v>
          </cell>
          <cell r="B6488" t="str">
            <v>GUARDA-CORPO FIXADO EM FÔRMA DE MADEIRA COM TRAVESSÕES EM MADEIRA PREGADA E FECHAMENTO EM PAINEL COMPENSADO PARA EDIFICAÇÕES COM ATÉ 2 PAVIMENTOS. AF_11/2017</v>
          </cell>
          <cell r="C6488" t="str">
            <v>M</v>
          </cell>
          <cell r="D6488">
            <v>98.34</v>
          </cell>
        </row>
        <row r="6489">
          <cell r="A6489">
            <v>97014</v>
          </cell>
          <cell r="B6489" t="str">
            <v>GUARDA-CORPO FIXADO EM FÔRMA DE MADEIRA COM TRAVESSÕES EM MADEIRA PREGADA E FECHAMENTO EM PAINEL COMPENSADO PARA EDIFICAÇÕES COM 3 PAVIMENTOS. AF_11/2017</v>
          </cell>
          <cell r="C6489" t="str">
            <v>M</v>
          </cell>
          <cell r="D6489">
            <v>71.92</v>
          </cell>
        </row>
        <row r="6490">
          <cell r="A6490">
            <v>97015</v>
          </cell>
          <cell r="B6490" t="str">
            <v>GUARDA-CORPO FIXADO EM FÔRMA DE MADEIRA COM TRAVESSÕES EM MADEIRA PREGADA E FECHAMENTO EM PAINEL COMPENSADO PARA EDIFICAÇÕES COM ALTURA IGUAL OU SUPERIOR A 4 PAVIMENTOS. AF_11/2017</v>
          </cell>
          <cell r="C6490" t="str">
            <v>M</v>
          </cell>
          <cell r="D6490">
            <v>58.58</v>
          </cell>
        </row>
        <row r="6491">
          <cell r="A6491">
            <v>97016</v>
          </cell>
          <cell r="B6491" t="str">
            <v>GUARDA-CORPO FIXADO EM FÔRMA DE MADEIRA COM TRAVESSÕES EM MADEIRA PREGADA PRÉ-MONTADA E ENCAIXE NA FÔRMA. PARA EDIFICAÇÕES COM ATÉ 2 PAVIMENTOS. AF_11/2017</v>
          </cell>
          <cell r="C6491" t="str">
            <v>M</v>
          </cell>
          <cell r="D6491">
            <v>59.66</v>
          </cell>
        </row>
        <row r="6492">
          <cell r="A6492">
            <v>97017</v>
          </cell>
          <cell r="B6492" t="str">
            <v>GUARDA-CORPO FIXADO EM FÔRMA DE MADEIRA COM TRAVESSÕES EM MADEIRA PREGADA PRÉ-MONTADA E ENCAIXE NA FÔRMA PARA EDIFICAÇÕES COM 3 PAVIMENTOS. AF_11/2017</v>
          </cell>
          <cell r="C6492" t="str">
            <v>M</v>
          </cell>
          <cell r="D6492">
            <v>44.33</v>
          </cell>
        </row>
        <row r="6493">
          <cell r="A6493">
            <v>97018</v>
          </cell>
          <cell r="B6493" t="str">
            <v>GUARDA-CORPO FIXADO EM FÔRMA DE MADEIRA COM TRAVESSÕES EM MADEIRA PREGADA PRÉ-MONTADA E ENCAIXE NA FÔRMA. PARA EDIFICAÇÕES COM ALTURA IGUAL OU SUPERIOR A 4 PAVIMENTOS. AF_11/2017</v>
          </cell>
          <cell r="C6493" t="str">
            <v>M</v>
          </cell>
          <cell r="D6493">
            <v>36.380000000000003</v>
          </cell>
        </row>
        <row r="6494">
          <cell r="A6494">
            <v>97031</v>
          </cell>
          <cell r="B64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4" t="str">
            <v>M</v>
          </cell>
          <cell r="D6494">
            <v>93.57</v>
          </cell>
        </row>
        <row r="6495">
          <cell r="A6495">
            <v>97032</v>
          </cell>
          <cell r="B6495" t="str">
            <v>GUARDA-CORPO EM LAJE PÓS-DESFÔRMA, PARA ESTRUTURAS EM CONCRETO, COM ESCORAS DE MADEIRA ESTRONCADAS NA ESTRUTURA, TRAVESSÕES DE MADEIRA PREGADOS E FECHAMENTO EM TELA DE POLIPROPILENO PARA EDIFICAÇÕES ACIMA DE 4 PAV. (2 MONTAGENS POR OBRA). AF_11/2017</v>
          </cell>
          <cell r="C6495" t="str">
            <v>M</v>
          </cell>
          <cell r="D6495">
            <v>56.65</v>
          </cell>
        </row>
        <row r="6496">
          <cell r="A6496">
            <v>97033</v>
          </cell>
          <cell r="B6496" t="str">
            <v>GUARDA-CORPO EM LAJE PÓS-DESFORMA, PARA ESTRUTURAS EM CONCRETO, COM ESCORAS METÁLICAS ESTRONCADAS NA ESTRUTURA, TRAVESSÕES DE MADEIRA E FECHAMENTO EM TELA DE POLIPROPILENO PARA EDIFICAÇÕES COM ALTURA ATÉ 4 PAVIMENTOS (1 MONTAGEM POR OBRA). AF_11/2017</v>
          </cell>
          <cell r="C6496" t="str">
            <v>M</v>
          </cell>
          <cell r="D6496">
            <v>99.72</v>
          </cell>
        </row>
        <row r="6497">
          <cell r="A6497">
            <v>97034</v>
          </cell>
          <cell r="B6497" t="str">
            <v>GUARDA-CORPO EM LAJE PÓS-DESFORMA, PARA ESTRUTURAS EM CONCRETO, COM ESCORAS METÁLICAS ESTRONCADAS NA ESTRUTURA, TRAVESSÕES DE MADEIRA E FECHAMENTO EM TELA DE POLIPROPILENO PARA EDIFICAÇÕES ACIMA DE 4 PAVIMENTOS (2 MONTAGENS POR OBRA). AF_11/2017</v>
          </cell>
          <cell r="C6497" t="str">
            <v>M</v>
          </cell>
          <cell r="D6497">
            <v>58.67</v>
          </cell>
        </row>
        <row r="6498">
          <cell r="A6498">
            <v>97039</v>
          </cell>
          <cell r="B6498" t="str">
            <v>FECHAMENTO REMOVÍVEL DE VÃO DE PORTAS, EM MADEIRA (VÃO DO ELEVADOR)  1 MONTAGEM EM OBRA. AF_11/2017</v>
          </cell>
          <cell r="C6498" t="str">
            <v>M2</v>
          </cell>
          <cell r="D6498">
            <v>46.31</v>
          </cell>
        </row>
        <row r="6499">
          <cell r="A6499">
            <v>97040</v>
          </cell>
          <cell r="B6499" t="str">
            <v>FECHAMENTO REMOVÍVEL DE ABERTURA DE CAIXILHO, EM MADEIRA  4 MONTAGENS EM OBRA. AF_11/2017</v>
          </cell>
          <cell r="C6499" t="str">
            <v>M2</v>
          </cell>
          <cell r="D6499">
            <v>15.63</v>
          </cell>
        </row>
        <row r="6500">
          <cell r="A6500">
            <v>97041</v>
          </cell>
          <cell r="B6500" t="str">
            <v>FECHAMENTO REMOVÍVEL DE ABERTURA NO PISO, EM MADEIRA  1 MONTAGEM EM OBRA. AF_11/2017</v>
          </cell>
          <cell r="C6500" t="str">
            <v>M2</v>
          </cell>
          <cell r="D6500">
            <v>270.94</v>
          </cell>
        </row>
        <row r="6501">
          <cell r="A6501">
            <v>97046</v>
          </cell>
          <cell r="B6501" t="str">
            <v>PONTEIRAS DE PROTEÇÃO DE VERGALHÕES EXPOSTOS EM FUNDAÇÕES. AF_11/2017</v>
          </cell>
          <cell r="C6501" t="str">
            <v>M2</v>
          </cell>
          <cell r="D6501">
            <v>0.35</v>
          </cell>
        </row>
        <row r="6502">
          <cell r="A6502">
            <v>97047</v>
          </cell>
          <cell r="B6502" t="str">
            <v>PONTEIRAS DE PROTEÇÃO DE VERGALHÕES EXPOSTOS EM ESTRUTURAS DE CONCRETO ARMADO CONVENCIONAL. AF_11/2017</v>
          </cell>
          <cell r="C6502" t="str">
            <v>M2</v>
          </cell>
          <cell r="D6502">
            <v>0.14000000000000001</v>
          </cell>
        </row>
        <row r="6503">
          <cell r="A6503">
            <v>97048</v>
          </cell>
          <cell r="B6503" t="str">
            <v>PONTEIRAS DE PROTEÇÃO DE VERGALHÕES EXPOSTOS EM ALVENARIA ESTRUTURAL. AF_11/2017</v>
          </cell>
          <cell r="C6503" t="str">
            <v>M2</v>
          </cell>
          <cell r="D6503">
            <v>0.1</v>
          </cell>
        </row>
        <row r="6504">
          <cell r="A6504">
            <v>97054</v>
          </cell>
          <cell r="B6504" t="str">
            <v>INSTALAÇÃO DE SINALIZADOR NOTURNO LED. AF_11/2017</v>
          </cell>
          <cell r="C6504" t="str">
            <v>UN</v>
          </cell>
          <cell r="D6504">
            <v>27.97</v>
          </cell>
        </row>
        <row r="6505">
          <cell r="A6505">
            <v>97062</v>
          </cell>
          <cell r="B6505" t="str">
            <v>COLOCAÇÃO DE TELA EM ANDAIME FACHADEIRO. AF_11/2017</v>
          </cell>
          <cell r="C6505" t="str">
            <v>M2</v>
          </cell>
          <cell r="D6505">
            <v>5.97</v>
          </cell>
        </row>
        <row r="6506">
          <cell r="A6506">
            <v>97063</v>
          </cell>
          <cell r="B6506" t="str">
            <v>MONTAGEM E DESMONTAGEM DE ANDAIME MODULAR FACHADEIRO, COM PISO METÁLICO, PARA EDIFICAÇÕES COM MÚLTIPLOS PAVIMENTOS (EXCLUSIVE ANDAIME E LIMPEZA). AF_11/2017</v>
          </cell>
          <cell r="C6506" t="str">
            <v>M2</v>
          </cell>
          <cell r="D6506">
            <v>9.6</v>
          </cell>
        </row>
        <row r="6507">
          <cell r="A6507">
            <v>97064</v>
          </cell>
          <cell r="B6507" t="str">
            <v>MONTAGEM E DESMONTAGEM DE ANDAIME TUBULAR TIPO TORRE (EXCLUSIVE ANDAIME E LIMPEZA). AF_11/2017</v>
          </cell>
          <cell r="C6507" t="str">
            <v>M</v>
          </cell>
          <cell r="D6507">
            <v>17.82</v>
          </cell>
        </row>
        <row r="6508">
          <cell r="A6508">
            <v>97065</v>
          </cell>
          <cell r="B6508" t="str">
            <v>MONTAGEM E DESMONTAGEM DE ANDAIME MULTIDIRECIONAL (EXCLUSIVE ANDAIME E LIMPEZA). AF_11/2017</v>
          </cell>
          <cell r="C6508" t="str">
            <v>M3</v>
          </cell>
          <cell r="D6508">
            <v>6.27</v>
          </cell>
        </row>
        <row r="6509">
          <cell r="A6509">
            <v>97066</v>
          </cell>
          <cell r="B6509" t="str">
            <v>COBERTURA PARA PROTEÇÃO DE PEDESTRES SOBRE ESTRUTURA DE ANDAIME, INCLUSIVE MONTAGEM E DESMONTAGEM. AF_11/2017</v>
          </cell>
          <cell r="C6509" t="str">
            <v>M2</v>
          </cell>
          <cell r="D6509">
            <v>102.53</v>
          </cell>
        </row>
        <row r="6510">
          <cell r="A6510">
            <v>97067</v>
          </cell>
          <cell r="B6510" t="str">
            <v>PLATAFORMA DE PROTEÇÃO PRINCIPAL PARA ALVENARIA ESTRUTURAL PARA SER APOIADA EM ANDAIME, INCLUSIVE MONTAGEM E DESMONTAGEM. AF_11/2017</v>
          </cell>
          <cell r="C6510" t="str">
            <v>M</v>
          </cell>
          <cell r="D6510">
            <v>707.18</v>
          </cell>
        </row>
        <row r="6511">
          <cell r="A6511">
            <v>97621</v>
          </cell>
          <cell r="B6511" t="str">
            <v>DEMOLIÇÃO DE ALVENARIA DE BLOCO FURADO, DE FORMA MANUAL, COM REAPROVEITAMENTO. AF_12/2017</v>
          </cell>
          <cell r="C6511" t="str">
            <v>M3</v>
          </cell>
          <cell r="D6511">
            <v>111.88</v>
          </cell>
        </row>
        <row r="6512">
          <cell r="A6512">
            <v>97622</v>
          </cell>
          <cell r="B6512" t="str">
            <v>DEMOLIÇÃO DE ALVENARIA DE BLOCO FURADO, DE FORMA MANUAL, SEM REAPROVEITAMENTO. AF_12/2017</v>
          </cell>
          <cell r="C6512" t="str">
            <v>M3</v>
          </cell>
          <cell r="D6512">
            <v>54.52</v>
          </cell>
        </row>
        <row r="6513">
          <cell r="A6513">
            <v>97623</v>
          </cell>
          <cell r="B6513" t="str">
            <v>DEMOLIÇÃO DE ALVENARIA DE TIJOLO MACIÇO, DE FORMA MANUAL, COM REAPROVEITAMENTO. AF_12/2017</v>
          </cell>
          <cell r="C6513" t="str">
            <v>M3</v>
          </cell>
          <cell r="D6513">
            <v>167.03</v>
          </cell>
        </row>
        <row r="6514">
          <cell r="A6514">
            <v>97624</v>
          </cell>
          <cell r="B6514" t="str">
            <v>DEMOLIÇÃO DE ALVENARIA DE TIJOLO MACIÇO, DE FORMA MANUAL, SEM REAPROVEITAMENTO. AF_12/2017</v>
          </cell>
          <cell r="C6514" t="str">
            <v>M3</v>
          </cell>
          <cell r="D6514">
            <v>102.51</v>
          </cell>
        </row>
        <row r="6515">
          <cell r="A6515">
            <v>97625</v>
          </cell>
          <cell r="B6515" t="str">
            <v>DEMOLIÇÃO DE ALVENARIA PARA QUALQUER TIPO DE BLOCO, DE FORMA MECANIZADA, SEM REAPROVEITAMENTO. AF_12/2017</v>
          </cell>
          <cell r="C6515" t="str">
            <v>M3</v>
          </cell>
          <cell r="D6515">
            <v>49.39</v>
          </cell>
        </row>
        <row r="6516">
          <cell r="A6516">
            <v>97626</v>
          </cell>
          <cell r="B6516" t="str">
            <v>DEMOLIÇÃO DE PILARES E VIGAS EM CONCRETO ARMADO, DE FORMA MANUAL, SEM REAPROVEITAMENTO. AF_12/2017</v>
          </cell>
          <cell r="C6516" t="str">
            <v>M3</v>
          </cell>
          <cell r="D6516">
            <v>580.70000000000005</v>
          </cell>
        </row>
        <row r="6517">
          <cell r="A6517">
            <v>97627</v>
          </cell>
          <cell r="B6517" t="str">
            <v>DEMOLIÇÃO DE PILARES E VIGAS EM CONCRETO ARMADO, DE FORMA MECANIZADA COM MARTELETE, SEM REAPROVEITAMENTO. AF_12/2017</v>
          </cell>
          <cell r="C6517" t="str">
            <v>M3</v>
          </cell>
          <cell r="D6517">
            <v>272.10000000000002</v>
          </cell>
        </row>
        <row r="6518">
          <cell r="A6518">
            <v>97628</v>
          </cell>
          <cell r="B6518" t="str">
            <v>DEMOLIÇÃO DE LAJES, DE FORMA MANUAL, SEM REAPROVEITAMENTO. AF_12/2017</v>
          </cell>
          <cell r="C6518" t="str">
            <v>M3</v>
          </cell>
          <cell r="D6518">
            <v>269.49</v>
          </cell>
        </row>
        <row r="6519">
          <cell r="A6519">
            <v>97629</v>
          </cell>
          <cell r="B6519" t="str">
            <v>DEMOLIÇÃO DE LAJES, DE FORMA MECANIZADA COM MARTELETE, SEM REAPROVEITAMENTO. AF_12/2017</v>
          </cell>
          <cell r="C6519" t="str">
            <v>M3</v>
          </cell>
          <cell r="D6519">
            <v>121.58</v>
          </cell>
        </row>
        <row r="6520">
          <cell r="A6520">
            <v>97631</v>
          </cell>
          <cell r="B6520" t="str">
            <v>DEMOLIÇÃO DE ARGAMASSAS, DE FORMA MANUAL, SEM REAPROVEITAMENTO. AF_12/2017</v>
          </cell>
          <cell r="C6520" t="str">
            <v>M2</v>
          </cell>
          <cell r="D6520">
            <v>3.12</v>
          </cell>
        </row>
        <row r="6521">
          <cell r="A6521">
            <v>97632</v>
          </cell>
          <cell r="B6521" t="str">
            <v>DEMOLIÇÃO DE RODAPÉ CERÂMICO, DE FORMA MANUAL, SEM REAPROVEITAMENTO. AF_12/2017</v>
          </cell>
          <cell r="C6521" t="str">
            <v>M</v>
          </cell>
          <cell r="D6521">
            <v>2.44</v>
          </cell>
        </row>
        <row r="6522">
          <cell r="A6522">
            <v>97633</v>
          </cell>
          <cell r="B6522" t="str">
            <v>DEMOLIÇÃO DE REVESTIMENTO CERÂMICO, DE FORMA MANUAL, SEM REAPROVEITAMENTO. AF_12/2017</v>
          </cell>
          <cell r="C6522" t="str">
            <v>M2</v>
          </cell>
          <cell r="D6522">
            <v>21.33</v>
          </cell>
        </row>
        <row r="6523">
          <cell r="A6523">
            <v>97634</v>
          </cell>
          <cell r="B6523" t="str">
            <v>DEMOLIÇÃO DE REVESTIMENTO CERÂMICO, DE FORMA MECANIZADA COM MARTELETE, SEM REAPROVEITAMENTO. AF_12/2017</v>
          </cell>
          <cell r="C6523" t="str">
            <v>M2</v>
          </cell>
          <cell r="D6523">
            <v>11.57</v>
          </cell>
        </row>
        <row r="6524">
          <cell r="A6524">
            <v>97635</v>
          </cell>
          <cell r="B6524" t="str">
            <v>DEMOLIÇÃO DE PAVIMENTO INTERTRAVADO, DE FORMA MANUAL, COM REAPROVEITAMENTO. AF_12/2017</v>
          </cell>
          <cell r="C6524" t="str">
            <v>M2</v>
          </cell>
          <cell r="D6524">
            <v>14.37</v>
          </cell>
        </row>
        <row r="6525">
          <cell r="A6525">
            <v>97636</v>
          </cell>
          <cell r="B6525" t="str">
            <v>DEMOLIÇÃO PARCIAL DE PAVIMENTO ASFÁLTICO, DE FORMA MECANIZADA, SEM REAPROVEITAMENTO. AF_12/2017</v>
          </cell>
          <cell r="C6525" t="str">
            <v>M2</v>
          </cell>
          <cell r="D6525">
            <v>16.75</v>
          </cell>
        </row>
        <row r="6526">
          <cell r="A6526">
            <v>97637</v>
          </cell>
          <cell r="B6526" t="str">
            <v>REMOÇÃO DE TAPUME/ CHAPAS METÁLICAS E DE MADEIRA, DE FORMA MANUAL, SEM REAPROVEITAMENTO. AF_12/2017</v>
          </cell>
          <cell r="C6526" t="str">
            <v>M2</v>
          </cell>
          <cell r="D6526">
            <v>2.54</v>
          </cell>
        </row>
        <row r="6527">
          <cell r="A6527">
            <v>97638</v>
          </cell>
          <cell r="B6527" t="str">
            <v>REMOÇÃO DE CHAPAS E PERFIS DE DRYWALL, DE FORMA MANUAL, SEM REAPROVEITAMENTO. AF_12/2017</v>
          </cell>
          <cell r="C6527" t="str">
            <v>M2</v>
          </cell>
          <cell r="D6527">
            <v>7.4</v>
          </cell>
        </row>
        <row r="6528">
          <cell r="A6528">
            <v>97639</v>
          </cell>
          <cell r="B6528" t="str">
            <v>REMOÇÃO DE PLACAS E PILARETES DE CONCRETO, DE FORMA MANUAL, SEM REAPROVEITAMENTO. AF_12/2017</v>
          </cell>
          <cell r="C6528" t="str">
            <v>M2</v>
          </cell>
          <cell r="D6528">
            <v>18.66</v>
          </cell>
        </row>
        <row r="6529">
          <cell r="A6529">
            <v>97640</v>
          </cell>
          <cell r="B6529" t="str">
            <v>REMOÇÃO DE FORROS DE DRYWALL, PVC E FIBROMINERAL, DE FORMA MANUAL, SEM REAPROVEITAMENTO. AF_12/2017</v>
          </cell>
          <cell r="C6529" t="str">
            <v>M2</v>
          </cell>
          <cell r="D6529">
            <v>1.61</v>
          </cell>
        </row>
        <row r="6530">
          <cell r="A6530">
            <v>97641</v>
          </cell>
          <cell r="B6530" t="str">
            <v>REMOÇÃO DE FORRO DE GESSO, DE FORMA MANUAL, SEM REAPROVEITAMENTO. AF_12/2017</v>
          </cell>
          <cell r="C6530" t="str">
            <v>M2</v>
          </cell>
          <cell r="D6530">
            <v>4.66</v>
          </cell>
        </row>
        <row r="6531">
          <cell r="A6531">
            <v>97642</v>
          </cell>
          <cell r="B6531" t="str">
            <v>REMOÇÃO DE TRAMA METÁLICA OU DE MADEIRA PARA FORRO, DE FORMA MANUAL, SEM REAPROVEITAMENTO. AF_12/2017</v>
          </cell>
          <cell r="C6531" t="str">
            <v>M2</v>
          </cell>
          <cell r="D6531">
            <v>2.87</v>
          </cell>
        </row>
        <row r="6532">
          <cell r="A6532">
            <v>97643</v>
          </cell>
          <cell r="B6532" t="str">
            <v>REMOÇÃO DE PISO DE MADEIRA (ASSOALHO E BARROTE), DE FORMA MANUAL, SEM REAPROVEITAMENTO. AF_12/2017</v>
          </cell>
          <cell r="C6532" t="str">
            <v>M2</v>
          </cell>
          <cell r="D6532">
            <v>22.89</v>
          </cell>
        </row>
        <row r="6533">
          <cell r="A6533">
            <v>97644</v>
          </cell>
          <cell r="B6533" t="str">
            <v>REMOÇÃO DE PORTAS, DE FORMA MANUAL, SEM REAPROVEITAMENTO. AF_12/2017</v>
          </cell>
          <cell r="C6533" t="str">
            <v>M2</v>
          </cell>
          <cell r="D6533">
            <v>8.6199999999999992</v>
          </cell>
        </row>
        <row r="6534">
          <cell r="A6534">
            <v>97645</v>
          </cell>
          <cell r="B6534" t="str">
            <v>REMOÇÃO DE JANELAS, DE FORMA MANUAL, SEM REAPROVEITAMENTO. AF_12/2017</v>
          </cell>
          <cell r="C6534" t="str">
            <v>M2</v>
          </cell>
          <cell r="D6534">
            <v>30.3</v>
          </cell>
        </row>
        <row r="6535">
          <cell r="A6535">
            <v>97647</v>
          </cell>
          <cell r="B6535" t="str">
            <v>REMOÇÃO DE TELHAS, DE FIBROCIMENTO, METÁLICA E CERÂMICA, DE FORMA MANUAL, SEM REAPROVEITAMENTO. AF_12/2017</v>
          </cell>
          <cell r="C6535" t="str">
            <v>M2</v>
          </cell>
          <cell r="D6535">
            <v>3.23</v>
          </cell>
        </row>
        <row r="6536">
          <cell r="A6536">
            <v>97648</v>
          </cell>
          <cell r="B6536" t="str">
            <v>REMOÇÃO DE PROTEÇÃO TÉRMICA PARA COBERTURA EM EPS, DE FORMA MANUAL, SEM REAPROVEITAMENTO. AF_12/2017</v>
          </cell>
          <cell r="C6536" t="str">
            <v>M2</v>
          </cell>
          <cell r="D6536">
            <v>1.86</v>
          </cell>
        </row>
        <row r="6537">
          <cell r="A6537">
            <v>97649</v>
          </cell>
          <cell r="B6537" t="str">
            <v>REMOÇÃO DE TELHAS DE FIBROCIMENTO, METÁLICA E CERÂMICA, DE FORMA MECANIZADA, COM USO DE GUINDASTE, SEM REAPROVEITAMENTO. AF_12/2017</v>
          </cell>
          <cell r="C6537" t="str">
            <v>M2</v>
          </cell>
          <cell r="D6537">
            <v>4.04</v>
          </cell>
        </row>
        <row r="6538">
          <cell r="A6538">
            <v>97650</v>
          </cell>
          <cell r="B6538" t="str">
            <v>REMOÇÃO DE TRAMA DE MADEIRA PARA COBERTURA, DE FORMA MANUAL, SEM REAPROVEITAMENTO. AF_12/2017</v>
          </cell>
          <cell r="C6538" t="str">
            <v>M2</v>
          </cell>
          <cell r="D6538">
            <v>6.93</v>
          </cell>
        </row>
        <row r="6539">
          <cell r="A6539">
            <v>97651</v>
          </cell>
          <cell r="B6539" t="str">
            <v>REMOÇÃO DE TESOURAS DE MADEIRA, COM VÃO MENOR QUE 8M, DE FORMA MANUAL, SEM REAPROVEITAMENTO. AF_12/2017</v>
          </cell>
          <cell r="C6539" t="str">
            <v>UN</v>
          </cell>
          <cell r="D6539">
            <v>76.790000000000006</v>
          </cell>
        </row>
        <row r="6540">
          <cell r="A6540">
            <v>97652</v>
          </cell>
          <cell r="B6540" t="str">
            <v>REMOÇÃO DE TESOURAS DE MADEIRA, COM VÃO MAIOR OU IGUAL A 8M, DE FORMA MANUAL, SEM REAPROVEITAMENTO. AF_12/2017</v>
          </cell>
          <cell r="C6540" t="str">
            <v>UN</v>
          </cell>
          <cell r="D6540">
            <v>174.1</v>
          </cell>
        </row>
        <row r="6541">
          <cell r="A6541">
            <v>97653</v>
          </cell>
          <cell r="B6541" t="str">
            <v>REMOÇÃO DE TESOURAS DE MADEIRA, COM VÃO MENOR QUE 8M, DE FORMA MECANIZADA, COM REAPROVEITAMENTO. AF_12/2017</v>
          </cell>
          <cell r="C6541" t="str">
            <v>UN</v>
          </cell>
          <cell r="D6541">
            <v>116.12</v>
          </cell>
        </row>
        <row r="6542">
          <cell r="A6542">
            <v>97654</v>
          </cell>
          <cell r="B6542" t="str">
            <v>REMOÇÃO DE TESOURAS DE MADEIRA, COM VÃO MAIOR OU IGUAL A 8M, DE FORMA MECANIZADA, COM REAPROVEITAMENTO. AF_12/2017</v>
          </cell>
          <cell r="C6542" t="str">
            <v>UN</v>
          </cell>
          <cell r="D6542">
            <v>142.77000000000001</v>
          </cell>
        </row>
        <row r="6543">
          <cell r="A6543">
            <v>97655</v>
          </cell>
          <cell r="B6543" t="str">
            <v>REMOÇÃO DE TRAMA METÁLICA PARA COBERTURA, DE FORMA MANUAL, SEM REAPROVEITAMENTO. AF_12/2017</v>
          </cell>
          <cell r="C6543" t="str">
            <v>M2</v>
          </cell>
          <cell r="D6543">
            <v>19.55</v>
          </cell>
        </row>
        <row r="6544">
          <cell r="A6544">
            <v>97656</v>
          </cell>
          <cell r="B6544" t="str">
            <v>REMOÇÃO DE TESOURAS METÁLICAS, COM VÃO MENOR QUE 8M, DE FORMA MANUAL, SEM REAPROVEITAMENTO. AF_12/2017</v>
          </cell>
          <cell r="C6544" t="str">
            <v>UN</v>
          </cell>
          <cell r="D6544">
            <v>197.03</v>
          </cell>
        </row>
        <row r="6545">
          <cell r="A6545">
            <v>97657</v>
          </cell>
          <cell r="B6545" t="str">
            <v>REMOÇÃO DE TESOURAS METÁLICAS, COM VÃO MAIOR OU IGUAL A 8M, DE FORMA MANUAL, SEM REAPROVEITAMENTO. AF_12/2017</v>
          </cell>
          <cell r="C6545" t="str">
            <v>UN</v>
          </cell>
          <cell r="D6545">
            <v>390.52</v>
          </cell>
        </row>
        <row r="6546">
          <cell r="A6546">
            <v>97658</v>
          </cell>
          <cell r="B6546" t="str">
            <v>REMOÇÃO DE TESOURAS METÁLICAS, COM VÃO MENOR QUE 8M, DE FORMA MECANIZADA, COM REAPROVEITAMENTO. AF_12/2017</v>
          </cell>
          <cell r="C6546" t="str">
            <v>UN</v>
          </cell>
          <cell r="D6546">
            <v>163.91</v>
          </cell>
        </row>
        <row r="6547">
          <cell r="A6547">
            <v>97659</v>
          </cell>
          <cell r="B6547" t="str">
            <v>REMOÇÃO DE TESOURAS METÁLICAS, COM VÃO MAIOR OU IGUAL A 8M, DE FORMA MECANIZADA, COM REAPROVEITAMENTO. AF_12/2017</v>
          </cell>
          <cell r="C6547" t="str">
            <v>UN</v>
          </cell>
          <cell r="D6547">
            <v>219.73</v>
          </cell>
        </row>
        <row r="6548">
          <cell r="A6548">
            <v>97660</v>
          </cell>
          <cell r="B6548" t="str">
            <v>REMOÇÃO DE INTERRUPTORES/TOMADAS ELÉTRICAS, DE FORMA MANUAL, SEM REAPROVEITAMENTO. AF_12/2017</v>
          </cell>
          <cell r="C6548" t="str">
            <v>UN</v>
          </cell>
          <cell r="D6548">
            <v>0.62</v>
          </cell>
        </row>
        <row r="6549">
          <cell r="A6549">
            <v>97661</v>
          </cell>
          <cell r="B6549" t="str">
            <v>REMOÇÃO DE CABOS ELÉTRICOS, DE FORMA MANUAL, SEM REAPROVEITAMENTO. AF_12/2017</v>
          </cell>
          <cell r="C6549" t="str">
            <v>M</v>
          </cell>
          <cell r="D6549">
            <v>0.63</v>
          </cell>
        </row>
        <row r="6550">
          <cell r="A6550">
            <v>97662</v>
          </cell>
          <cell r="B6550" t="str">
            <v>REMOÇÃO DE TUBULAÇÕES (TUBOS E CONEXÕES) DE ÁGUA FRIA, DE FORMA MANUAL, SEM REAPROVEITAMENTO. AF_12/2017</v>
          </cell>
          <cell r="C6550" t="str">
            <v>M</v>
          </cell>
          <cell r="D6550">
            <v>0.46</v>
          </cell>
        </row>
        <row r="6551">
          <cell r="A6551">
            <v>97663</v>
          </cell>
          <cell r="B6551" t="str">
            <v>REMOÇÃO DE LOUÇAS, DE FORMA MANUAL, SEM REAPROVEITAMENTO. AF_12/2017</v>
          </cell>
          <cell r="C6551" t="str">
            <v>UN</v>
          </cell>
          <cell r="D6551">
            <v>11.71</v>
          </cell>
        </row>
        <row r="6552">
          <cell r="A6552">
            <v>97664</v>
          </cell>
          <cell r="B6552" t="str">
            <v>REMOÇÃO DE ACESSÓRIOS, DE FORMA MANUAL, SEM REAPROVEITAMENTO. AF_12/2017</v>
          </cell>
          <cell r="C6552" t="str">
            <v>UN</v>
          </cell>
          <cell r="D6552">
            <v>1.46</v>
          </cell>
        </row>
        <row r="6553">
          <cell r="A6553">
            <v>97665</v>
          </cell>
          <cell r="B6553" t="str">
            <v>REMOÇÃO DE LUMINÁRIAS, DE FORMA MANUAL, SEM REAPROVEITAMENTO. AF_12/2017</v>
          </cell>
          <cell r="C6553" t="str">
            <v>UN</v>
          </cell>
          <cell r="D6553">
            <v>1.21</v>
          </cell>
        </row>
        <row r="6554">
          <cell r="A6554">
            <v>97666</v>
          </cell>
          <cell r="B6554" t="str">
            <v>REMOÇÃO DE METAIS SANITÁRIOS, DE FORMA MANUAL, SEM REAPROVEITAMENTO. AF_12/2017</v>
          </cell>
          <cell r="C6554" t="str">
            <v>UN</v>
          </cell>
          <cell r="D6554">
            <v>8.5299999999999994</v>
          </cell>
        </row>
        <row r="6555">
          <cell r="A6555">
            <v>95967</v>
          </cell>
          <cell r="B6555" t="str">
            <v>SERVIÇOS TÉCNICOS ESPECIALIZADOS PARA ACOMPANHAMENTO DE EXECUÇÃO DE FUNDAÇÕES PROFUNDAS E ESTRUTURAS DE CONTENÇÃO</v>
          </cell>
          <cell r="C6555" t="str">
            <v>H</v>
          </cell>
          <cell r="D6555">
            <v>126.72</v>
          </cell>
        </row>
        <row r="6556">
          <cell r="A6556">
            <v>99058</v>
          </cell>
          <cell r="B6556" t="str">
            <v>LOCAÇÃO DE PONTO PARA REFERÊNCIA TOPOGRÁFICA. AF_10/2018</v>
          </cell>
          <cell r="C6556" t="str">
            <v>UN</v>
          </cell>
          <cell r="D6556">
            <v>15.26</v>
          </cell>
        </row>
        <row r="6557">
          <cell r="A6557">
            <v>99059</v>
          </cell>
          <cell r="B6557" t="str">
            <v>LOCACAO CONVENCIONAL DE OBRA, UTILIZANDO GABARITO DE TÁBUAS CORRIDAS PONTALETADAS A CADA 2,00M -  2 UTILIZAÇÕES. AF_10/2018</v>
          </cell>
          <cell r="C6557" t="str">
            <v>M</v>
          </cell>
          <cell r="D6557">
            <v>54.17</v>
          </cell>
        </row>
        <row r="6558">
          <cell r="A6558">
            <v>99060</v>
          </cell>
          <cell r="B6558" t="str">
            <v>LOCAÇÃO COM CAVALETE COM ALTURA DE 1,00 M - 2 UTILIZAÇÕES. AF_10/2018</v>
          </cell>
          <cell r="C6558" t="str">
            <v>UN</v>
          </cell>
          <cell r="D6558">
            <v>146.68</v>
          </cell>
        </row>
        <row r="6559">
          <cell r="A6559">
            <v>99061</v>
          </cell>
          <cell r="B6559" t="str">
            <v>LOCAÇÃO COM CAVALETE COM ALTURA DE 0,50 M - 2 UTILIZAÇÕES. AF_10/2018</v>
          </cell>
          <cell r="C6559" t="str">
            <v>UN</v>
          </cell>
          <cell r="D6559">
            <v>97.21</v>
          </cell>
        </row>
        <row r="6560">
          <cell r="A6560">
            <v>99062</v>
          </cell>
          <cell r="B6560" t="str">
            <v>MARCAÇÃO DE PONTOS EM GABARITO OU CAVALETE. AF_10/2018</v>
          </cell>
          <cell r="C6560" t="str">
            <v>UN</v>
          </cell>
          <cell r="D6560">
            <v>2.25</v>
          </cell>
        </row>
        <row r="6561">
          <cell r="A6561">
            <v>99063</v>
          </cell>
          <cell r="B6561" t="str">
            <v>LOCAÇÃO DE REDE DE ÁGUA OU ESGOTO. AF_10/2018</v>
          </cell>
          <cell r="C6561" t="str">
            <v>M</v>
          </cell>
          <cell r="D6561">
            <v>4.8600000000000003</v>
          </cell>
        </row>
        <row r="6562">
          <cell r="A6562">
            <v>99064</v>
          </cell>
          <cell r="B6562" t="str">
            <v>LOCAÇÃO DE PAVIMENTAÇÃO. AF_10/2018</v>
          </cell>
          <cell r="C6562" t="str">
            <v>M</v>
          </cell>
          <cell r="D6562">
            <v>0.76</v>
          </cell>
        </row>
        <row r="6563">
          <cell r="A6563">
            <v>93588</v>
          </cell>
          <cell r="B6563" t="str">
            <v>TRANSPORTE COM CAMINHÃO BASCULANTE DE 10 M³, EM VIA URBANA EM LEITO NATURAL (UNIDADE: M3XKM). AF_07/2020</v>
          </cell>
          <cell r="C6563" t="str">
            <v>M3XKM</v>
          </cell>
          <cell r="D6563">
            <v>2.4900000000000002</v>
          </cell>
        </row>
        <row r="6564">
          <cell r="A6564">
            <v>93589</v>
          </cell>
          <cell r="B6564" t="str">
            <v>TRANSPORTE COM CAMINHÃO BASCULANTE DE 10 M³, EM VIA URBANA EM REVESTIMENTO PRIMÁRIO (UNIDADE: M3XKM). AF_07/2020</v>
          </cell>
          <cell r="C6564" t="str">
            <v>M3XKM</v>
          </cell>
          <cell r="D6564">
            <v>2.14</v>
          </cell>
        </row>
        <row r="6565">
          <cell r="A6565">
            <v>93590</v>
          </cell>
          <cell r="B6565" t="str">
            <v>TRANSPORTE COM CAMINHÃO BASCULANTE DE 10 M³, EM VIA URBANA PAVIMENTADA, ADICIONAL PARA DMT EXCEDENTE A 30 KM (UNIDADE: M3XKM). AF_07/2020</v>
          </cell>
          <cell r="C6565" t="str">
            <v>M3XKM</v>
          </cell>
          <cell r="D6565">
            <v>0.78</v>
          </cell>
        </row>
        <row r="6566">
          <cell r="A6566">
            <v>93591</v>
          </cell>
          <cell r="B6566" t="str">
            <v>TRANSPORTE COM CAMINHÃO BASCULANTE DE 14 M³, EM VIA URBANA EM LEITO NATURAL (UNIDADE: M3XKM). AF_07/2020</v>
          </cell>
          <cell r="C6566" t="str">
            <v>M3XKM</v>
          </cell>
          <cell r="D6566">
            <v>2.23</v>
          </cell>
        </row>
        <row r="6567">
          <cell r="A6567">
            <v>93592</v>
          </cell>
          <cell r="B6567" t="str">
            <v>TRANSPORTE COM CAMINHÃO BASCULANTE DE 14 M³, EM VIA URBANA EM REVESTIMENTO PRIMÁRIO (UNIDADE: M3XKM). AF_07/2020</v>
          </cell>
          <cell r="C6567" t="str">
            <v>M3XKM</v>
          </cell>
          <cell r="D6567">
            <v>1.94</v>
          </cell>
        </row>
        <row r="6568">
          <cell r="A6568">
            <v>93593</v>
          </cell>
          <cell r="B6568" t="str">
            <v>TRANSPORTE COM CAMINHÃO BASCULANTE DE 14 M³, EM VIA URBANA PAVIMENTADA, ADICIONAL PARA DMT EXCEDENTE A 30 KM (UNIDADE: M3XKM). AF_07/2020</v>
          </cell>
          <cell r="C6568" t="str">
            <v>M3XKM</v>
          </cell>
          <cell r="D6568">
            <v>0.71</v>
          </cell>
        </row>
        <row r="6569">
          <cell r="A6569">
            <v>93594</v>
          </cell>
          <cell r="B6569" t="str">
            <v>TRANSPORTE COM CAMINHÃO BASCULANTE DE 10 M³, EM VIA URBANA EM LEITO NATURAL (UNIDADE: TXKM). AF_07/2020</v>
          </cell>
          <cell r="C6569" t="str">
            <v>TXKM</v>
          </cell>
          <cell r="D6569">
            <v>1.66</v>
          </cell>
        </row>
        <row r="6570">
          <cell r="A6570">
            <v>93595</v>
          </cell>
          <cell r="B6570" t="str">
            <v>TRANSPORTE COM CAMINHÃO BASCULANTE DE 10 M³, EM VIA URBANA EM REVESTIMENTO PRIMÁRIO (UNIDADE: TXKM). AF_07/2020</v>
          </cell>
          <cell r="C6570" t="str">
            <v>TXKM</v>
          </cell>
          <cell r="D6570">
            <v>1.45</v>
          </cell>
        </row>
        <row r="6571">
          <cell r="A6571">
            <v>93596</v>
          </cell>
          <cell r="B6571" t="str">
            <v>TRANSPORTE COM CAMINHÃO BASCULANTE DE 10 M³, EM VIA URBANA PAVIMENTADA, ADICIONAL PARA DMT EXCEDENTE A 30 KM (UNIDADE: TXKM). AF_07/2020</v>
          </cell>
          <cell r="C6571" t="str">
            <v>TXKM</v>
          </cell>
          <cell r="D6571">
            <v>0.52</v>
          </cell>
        </row>
        <row r="6572">
          <cell r="A6572">
            <v>93597</v>
          </cell>
          <cell r="B6572" t="str">
            <v>TRANSPORTE COM CAMINHÃO BASCULANTE DE 14 M³, EM VIA URBANA EM LEITO NATURAL (UNIDADE: TXKM). AF_07/2020</v>
          </cell>
          <cell r="C6572" t="str">
            <v>TXKM</v>
          </cell>
          <cell r="D6572">
            <v>1.48</v>
          </cell>
        </row>
        <row r="6573">
          <cell r="A6573">
            <v>93598</v>
          </cell>
          <cell r="B6573" t="str">
            <v>TRANSPORTE COM CAMINHÃO BASCULANTE DE 14 M³, EM VIA URBANA EM REVESTIMENTO PRIMÁRIO (UNIDADE: TXKM). AF_07/2020</v>
          </cell>
          <cell r="C6573" t="str">
            <v>TXKM</v>
          </cell>
          <cell r="D6573">
            <v>1.28</v>
          </cell>
        </row>
        <row r="6574">
          <cell r="A6574">
            <v>93599</v>
          </cell>
          <cell r="B6574" t="str">
            <v>TRANSPORTE COM CAMINHÃO BASCULANTE DE 14 M³, EM VIA URBANA PAVIMENTADA, ADICIONAL PARA DMT EXCEDENTE A 30 KM (UNIDADE: TXKM). AF_07/2020</v>
          </cell>
          <cell r="C6574" t="str">
            <v>TXKM</v>
          </cell>
          <cell r="D6574">
            <v>0.47</v>
          </cell>
        </row>
        <row r="6575">
          <cell r="A6575">
            <v>95425</v>
          </cell>
          <cell r="B6575" t="str">
            <v>TRANSPORTE COM CAMINHÃO BASCULANTE DE 18 M³, EM VIA URBANA EM LEITO NATURAL (UNIDADE: M3XKM). AF_07/2020</v>
          </cell>
          <cell r="C6575" t="str">
            <v>M3XKM</v>
          </cell>
          <cell r="D6575">
            <v>1.89</v>
          </cell>
        </row>
        <row r="6576">
          <cell r="A6576">
            <v>95426</v>
          </cell>
          <cell r="B6576" t="str">
            <v>TRANSPORTE COM CAMINHÃO BASCULANTE DE 18 M³, EM VIA URBANA EM REVESTIMENTO PRIMÁRIO (UNIDADE: M3XKM). AF_07/2020</v>
          </cell>
          <cell r="C6576" t="str">
            <v>M3XKM</v>
          </cell>
          <cell r="D6576">
            <v>1.63</v>
          </cell>
        </row>
        <row r="6577">
          <cell r="A6577">
            <v>95427</v>
          </cell>
          <cell r="B6577" t="str">
            <v>TRANSPORTE COM CAMINHÃO BASCULANTE DE 18 M³, EM VIA URBANA PAVIMENTADA, ADICIONAL PARA DMT EXCEDENTE A 30 KM (UNIDADE: M3XKM). AF_07/2020</v>
          </cell>
          <cell r="C6577" t="str">
            <v>M3XKM</v>
          </cell>
          <cell r="D6577">
            <v>0.62</v>
          </cell>
        </row>
        <row r="6578">
          <cell r="A6578">
            <v>95428</v>
          </cell>
          <cell r="B6578" t="str">
            <v>TRANSPORTE COM CAMINHÃO BASCULANTE DE 18 M³, EM VIA URBANA EM LEITO NATURAL (UNIDADE: TXKM). AF_07/2020</v>
          </cell>
          <cell r="C6578" t="str">
            <v>TXKM</v>
          </cell>
          <cell r="D6578">
            <v>1.27</v>
          </cell>
        </row>
        <row r="6579">
          <cell r="A6579">
            <v>95429</v>
          </cell>
          <cell r="B6579" t="str">
            <v>TRANSPORTE COM CAMINHÃO BASCULANTE DE 18 M³, EM VIA URBANA EM REVESTIMENTO PRIMÁRIO (UNIDADE: TXKM). AF_07/2020</v>
          </cell>
          <cell r="C6579" t="str">
            <v>TXKM</v>
          </cell>
          <cell r="D6579">
            <v>1.1000000000000001</v>
          </cell>
        </row>
        <row r="6580">
          <cell r="A6580">
            <v>95430</v>
          </cell>
          <cell r="B6580" t="str">
            <v>TRANSPORTE COM CAMINHÃO BASCULANTE DE 18 M³, EM VIA URBANA PAVIMENTADA, ADICIONAL PARA DMT EXCEDENTE A 30 KM (UNIDADE: TXKM). AF_07/2020</v>
          </cell>
          <cell r="C6580" t="str">
            <v>TXKM</v>
          </cell>
          <cell r="D6580">
            <v>0.39</v>
          </cell>
        </row>
        <row r="6581">
          <cell r="A6581">
            <v>95875</v>
          </cell>
          <cell r="B6581" t="str">
            <v>TRANSPORTE COM CAMINHÃO BASCULANTE DE 10 M³, EM VIA URBANA PAVIMENTADA, DMT ATÉ 30 KM (UNIDADE: M3XKM). AF_07/2020</v>
          </cell>
          <cell r="C6581" t="str">
            <v>M3XKM</v>
          </cell>
          <cell r="D6581">
            <v>1.98</v>
          </cell>
        </row>
        <row r="6582">
          <cell r="A6582">
            <v>95876</v>
          </cell>
          <cell r="B6582" t="str">
            <v>TRANSPORTE COM CAMINHÃO BASCULANTE DE 14 M³, EM VIA URBANA PAVIMENTADA, DMT ATÉ 30 KM (UNIDADE: M3XKM). AF_07/2020</v>
          </cell>
          <cell r="C6582" t="str">
            <v>M3XKM</v>
          </cell>
          <cell r="D6582">
            <v>1.75</v>
          </cell>
        </row>
        <row r="6583">
          <cell r="A6583">
            <v>95877</v>
          </cell>
          <cell r="B6583" t="str">
            <v>TRANSPORTE COM CAMINHÃO BASCULANTE DE 18 M³, EM VIA URBANA PAVIMENTADA, DMT ATÉ 30 KM (UNIDADE: M3XKM). AF_07/2020</v>
          </cell>
          <cell r="C6583" t="str">
            <v>M3XKM</v>
          </cell>
          <cell r="D6583">
            <v>1.5</v>
          </cell>
        </row>
        <row r="6584">
          <cell r="A6584">
            <v>95878</v>
          </cell>
          <cell r="B6584" t="str">
            <v>TRANSPORTE COM CAMINHÃO BASCULANTE DE 10 M³, EM VIA URBANA PAVIMENTADA, DMT ATÉ 30 KM (UNIDADE: TXKM). AF_07/2020</v>
          </cell>
          <cell r="C6584" t="str">
            <v>TXKM</v>
          </cell>
          <cell r="D6584">
            <v>1.33</v>
          </cell>
        </row>
        <row r="6585">
          <cell r="A6585">
            <v>95879</v>
          </cell>
          <cell r="B6585" t="str">
            <v>TRANSPORTE COM CAMINHÃO BASCULANTE DE 14 M³, EM VIA URBANA PAVIMENTADA, DMT ATÉ 30 KM (UNIDADE: TXKM). AF_07/2020</v>
          </cell>
          <cell r="C6585" t="str">
            <v>TXKM</v>
          </cell>
          <cell r="D6585">
            <v>1.18</v>
          </cell>
        </row>
        <row r="6586">
          <cell r="A6586">
            <v>95880</v>
          </cell>
          <cell r="B6586" t="str">
            <v>TRANSPORTE COM CAMINHÃO BASCULANTE DE 18 M³, EM VIA URBANA PAVIMENTADA, DMT ATÉ 30 KM (UNIDADE: TXKM). AF_07/2020</v>
          </cell>
          <cell r="C6586" t="str">
            <v>TXKM</v>
          </cell>
          <cell r="D6586">
            <v>1.01</v>
          </cell>
        </row>
        <row r="6587">
          <cell r="A6587">
            <v>97912</v>
          </cell>
          <cell r="B6587" t="str">
            <v>TRANSPORTE COM CAMINHÃO BASCULANTE DE 6 M³, EM VIA URBANA EM LEITO NATURAL (UNIDADE: M3XKM). AF_07/2020</v>
          </cell>
          <cell r="C6587" t="str">
            <v>M3XKM</v>
          </cell>
          <cell r="D6587">
            <v>3.02</v>
          </cell>
        </row>
        <row r="6588">
          <cell r="A6588">
            <v>97913</v>
          </cell>
          <cell r="B6588" t="str">
            <v>TRANSPORTE COM CAMINHÃO BASCULANTE DE 6 M³, EM VIA URBANA EM REVESTIMENTO PRIMÁRIO (UNIDADE: M3XKM). AF_07/2020</v>
          </cell>
          <cell r="C6588" t="str">
            <v>M3XKM</v>
          </cell>
          <cell r="D6588">
            <v>2.62</v>
          </cell>
        </row>
        <row r="6589">
          <cell r="A6589">
            <v>97914</v>
          </cell>
          <cell r="B6589" t="str">
            <v>TRANSPORTE COM CAMINHÃO BASCULANTE DE 6 M³, EM VIA URBANA PAVIMENTADA, DMT ATÉ 30 KM (UNIDADE: M3XKM). AF_07/2020</v>
          </cell>
          <cell r="C6589" t="str">
            <v>M3XKM</v>
          </cell>
          <cell r="D6589">
            <v>2.39</v>
          </cell>
        </row>
        <row r="6590">
          <cell r="A6590">
            <v>97915</v>
          </cell>
          <cell r="B6590" t="str">
            <v>TRANSPORTE COM CAMINHÃO BASCULANTE DE 6 M³, EM VIA URBANA PAVIMENTADA, ADICIONAL PARA DMT EXCEDENTE A 30 KM (UNIDADE: M3XKM). AF_07/2020</v>
          </cell>
          <cell r="C6590" t="str">
            <v>M3XKM</v>
          </cell>
          <cell r="D6590">
            <v>0.96</v>
          </cell>
        </row>
        <row r="6591">
          <cell r="A6591">
            <v>100937</v>
          </cell>
          <cell r="B6591" t="str">
            <v>TRANSPORTE COM CAMINHÃO BASCULANTE DE 6 M³, EM VIA INTERNA (DENTRO DO CANTEIRO - UNIDADE: M3XKM). AF_07/2020</v>
          </cell>
          <cell r="C6591" t="str">
            <v>M3XKM</v>
          </cell>
          <cell r="D6591">
            <v>7.21</v>
          </cell>
        </row>
        <row r="6592">
          <cell r="A6592">
            <v>100938</v>
          </cell>
          <cell r="B6592" t="str">
            <v>TRANSPORTE COM CAMINHÃO BASCULANTE DE 10 M³, EM VIA INTERNA (DENTRO DO CANTEIRO - UNIDADE: M3XKM). AF_07/2020</v>
          </cell>
          <cell r="C6592" t="str">
            <v>M3XKM</v>
          </cell>
          <cell r="D6592">
            <v>5.96</v>
          </cell>
        </row>
        <row r="6593">
          <cell r="A6593">
            <v>100939</v>
          </cell>
          <cell r="B6593" t="str">
            <v>TRANSPORTE COM CAMINHÃO BASCULANTE DE 14 M³, EM VIA INTERNA (DENTRO DO CANTEIRO - UNIDADE:M3XKM). AF_07/2020</v>
          </cell>
          <cell r="C6593" t="str">
            <v>M3XKM</v>
          </cell>
          <cell r="D6593">
            <v>5.33</v>
          </cell>
        </row>
        <row r="6594">
          <cell r="A6594">
            <v>100940</v>
          </cell>
          <cell r="B6594" t="str">
            <v>TRANSPORTE COM CAMINHÃO BASCULANTE DE 18 M³, EM VIA INTERNA (DENTRO DO CANTEIRO - UNIDADE: M3XKM). AF_07/2020</v>
          </cell>
          <cell r="C6594" t="str">
            <v>M3XKM</v>
          </cell>
          <cell r="D6594">
            <v>4.5599999999999996</v>
          </cell>
        </row>
        <row r="6595">
          <cell r="A6595">
            <v>100941</v>
          </cell>
          <cell r="B6595" t="str">
            <v>TRANSPORTE COM CAMINHÃO BASCULANTE DE 6 M³, EM VIA INTERNA (DENTRO DO CANTEIRO - UNIDADE: TXKM). AF_07/2020</v>
          </cell>
          <cell r="C6595" t="str">
            <v>TXKM</v>
          </cell>
          <cell r="D6595">
            <v>4.8</v>
          </cell>
        </row>
        <row r="6596">
          <cell r="A6596">
            <v>100942</v>
          </cell>
          <cell r="B6596" t="str">
            <v>TRANSPORTE COM CAMINHÃO BASCULANTE DE 10 M³, EM VIA INTERNA A OBRA (UNIDADE: TXKM). AF_07/2020</v>
          </cell>
          <cell r="C6596" t="str">
            <v>TXKM</v>
          </cell>
          <cell r="D6596">
            <v>3.98</v>
          </cell>
        </row>
        <row r="6597">
          <cell r="A6597">
            <v>100943</v>
          </cell>
          <cell r="B6597" t="str">
            <v>TRANSPORTE COM CAMINHÃO BASCULANTE DE 14 M³, EM VIA INTERNA (DENTRO DO CANTEIRO - UNIDADE: TXKM). AF_07/2020</v>
          </cell>
          <cell r="C6597" t="str">
            <v>TXKM</v>
          </cell>
          <cell r="D6597">
            <v>3.55</v>
          </cell>
        </row>
        <row r="6598">
          <cell r="A6598">
            <v>100944</v>
          </cell>
          <cell r="B6598" t="str">
            <v>TRANSPORTE COM CAMINHÃO BASCULANTE DE 18 M³, EM VIA INTERNA (DENTRO DO CANTEIRO - UNIDADE: TXKM). AF_07/2020</v>
          </cell>
          <cell r="C6598" t="str">
            <v>TXKM</v>
          </cell>
          <cell r="D6598">
            <v>3.05</v>
          </cell>
        </row>
        <row r="6599">
          <cell r="A6599">
            <v>100945</v>
          </cell>
          <cell r="B6599" t="str">
            <v>TRANSPORTE COM CAMINHÃO CARROCERIA 9T, EM VIA URBANA EM LEITO NATURAL (UNIDADE: TXKM). AF_07/2020</v>
          </cell>
          <cell r="C6599" t="str">
            <v>TXKM</v>
          </cell>
          <cell r="D6599">
            <v>2.13</v>
          </cell>
        </row>
        <row r="6600">
          <cell r="A6600">
            <v>100946</v>
          </cell>
          <cell r="B6600" t="str">
            <v>TRANSPORTE COM CAMINHÃO CARROCERIA 9T, EM VIA URBANA EM REVESTIMENTO PRIMÁRIO (UNIDADE: TXKM). AF_07/2020</v>
          </cell>
          <cell r="C6600" t="str">
            <v>TXKM</v>
          </cell>
          <cell r="D6600">
            <v>1.84</v>
          </cell>
        </row>
        <row r="6601">
          <cell r="A6601">
            <v>100947</v>
          </cell>
          <cell r="B6601" t="str">
            <v>TRANSPORTE COM CAMINHÃO CARROCERIA 9T, EM VIA URBANA PAVIMENTADA, DMT ATÉ 30KM (UNIDADE: TXKM). AF_07/2020</v>
          </cell>
          <cell r="C6601" t="str">
            <v>TXKM</v>
          </cell>
          <cell r="D6601">
            <v>1.69</v>
          </cell>
        </row>
        <row r="6602">
          <cell r="A6602">
            <v>100948</v>
          </cell>
          <cell r="B6602" t="str">
            <v>TRANSPORTE COM CAMINHÃO CARROCERIA 9T, EM VIA URBANA PAVIMENTADA, ADICIONAL PARA DMT EXCEDENTE A 30 KM (UNIDADE: TXKM). AF_07/2020</v>
          </cell>
          <cell r="C6602" t="str">
            <v>TXKM</v>
          </cell>
          <cell r="D6602">
            <v>0.67</v>
          </cell>
        </row>
        <row r="6603">
          <cell r="A6603">
            <v>100949</v>
          </cell>
          <cell r="B6603" t="str">
            <v>TRANSPORTE COM CAMINHÃO CARROCERIA 9T, EM VIA INTERNA (DENTRO DO CANTEIRO - UNIDADE: TXKM). AF_07/2020</v>
          </cell>
          <cell r="C6603" t="str">
            <v>TXKM</v>
          </cell>
          <cell r="D6603">
            <v>5.0599999999999996</v>
          </cell>
        </row>
        <row r="6604">
          <cell r="A6604">
            <v>100950</v>
          </cell>
          <cell r="B6604" t="str">
            <v>TRANSPORTE COM CAMINHÃO CARROCERIA COM GUINDAUTO (MUNCK),  MOMENTO MÁXIMO DE CARGA 11,7 TM, EM VIA URBANA EM LEITO NATURAL (UNIDADE: TXKM). AF_07/2020</v>
          </cell>
          <cell r="C6604" t="str">
            <v>TXKM</v>
          </cell>
          <cell r="D6604">
            <v>2.67</v>
          </cell>
        </row>
        <row r="6605">
          <cell r="A6605">
            <v>100951</v>
          </cell>
          <cell r="B6605" t="str">
            <v>TRANSPORTE COM CAMINHÃO CARROCERIA COM GUINDAUTO (MUNCK),  MOMENTO MÁXIMO DE CARGA 11,7 TM, EM VIA URBANA EM REVESTIMENTO PRIMÁRIO (UNIDADE: TXKM). AF_07/2020</v>
          </cell>
          <cell r="C6605" t="str">
            <v>TXKM</v>
          </cell>
          <cell r="D6605">
            <v>2.2999999999999998</v>
          </cell>
        </row>
        <row r="6606">
          <cell r="A6606">
            <v>100952</v>
          </cell>
          <cell r="B6606" t="str">
            <v>TRANSPORTE COM CAMINHÃO CARROCERIA COM GUINDAUTO (MUNCK),  MOMENTO MÁXIMO DE CARGA 11,7 TM, EM VIA URBANA PAVIMENTADA, DMT ATÉ 30KM (UNIDADE: TXKM). AF_07/2020</v>
          </cell>
          <cell r="C6606" t="str">
            <v>TXKM</v>
          </cell>
          <cell r="D6606">
            <v>2.12</v>
          </cell>
        </row>
        <row r="6607">
          <cell r="A6607">
            <v>100953</v>
          </cell>
          <cell r="B6607" t="str">
            <v>TRANSPORTE COM CAMINHÃO CARROCERIA COM GUINDAUTO (MUNCK),  MOMENTO MÁXIMO DE CARGA 11,7 TM, EM VIA URBANA PAVIMENTADA, ADICIONAL PARA DMT EXCEDENTE A 30 KM (UNIDADE: TXKM). AF_07/2020</v>
          </cell>
          <cell r="C6607" t="str">
            <v>TXKM</v>
          </cell>
          <cell r="D6607">
            <v>0.83</v>
          </cell>
        </row>
        <row r="6608">
          <cell r="A6608">
            <v>100954</v>
          </cell>
          <cell r="B6608" t="str">
            <v>TRANSPORTE COM CAMINHÃO CARROCERIA COM GUINDAUTO (MUNCK),  MOMENTO MÁXIMO DE CARGA 11,7 TM, EM VIA INTERNA (DENTRO DO CANTEIRO - UNIDADE: TXKM). AF_07/2020</v>
          </cell>
          <cell r="C6608" t="str">
            <v>TXKM</v>
          </cell>
          <cell r="D6608">
            <v>6.35</v>
          </cell>
        </row>
        <row r="6609">
          <cell r="A6609">
            <v>100955</v>
          </cell>
          <cell r="B6609" t="str">
            <v>TRANSPORTE COM CAMINHÃO PIPA DE 6 M³, EM VIA URBANA EM LEITO NATURAL (UNIDADE: M3XKM). AF_07/2020</v>
          </cell>
          <cell r="C6609" t="str">
            <v>M3XKM</v>
          </cell>
          <cell r="D6609">
            <v>4.0199999999999996</v>
          </cell>
        </row>
        <row r="6610">
          <cell r="A6610">
            <v>100956</v>
          </cell>
          <cell r="B6610" t="str">
            <v>TRANSPORTE COM CAMINHÃO PIPA DE 6 M³, EM VIA URBANA EM REVESTIMENTO PRIMÁRIO (UNIDADE: M3XKM). AF_07/2020</v>
          </cell>
          <cell r="C6610" t="str">
            <v>M3XKM</v>
          </cell>
          <cell r="D6610">
            <v>3.49</v>
          </cell>
        </row>
        <row r="6611">
          <cell r="A6611">
            <v>100957</v>
          </cell>
          <cell r="B6611" t="str">
            <v>TRANSPORTE COM CAMINHÃO PIPA DE 6 M³, EM VIA URBANA PAVIMENTADA, DMT ATÉ 30KM (UNIDADE: M3XKM). AF_07/2020</v>
          </cell>
          <cell r="C6611" t="str">
            <v>M3XKM</v>
          </cell>
          <cell r="D6611">
            <v>3.2</v>
          </cell>
        </row>
        <row r="6612">
          <cell r="A6612">
            <v>100958</v>
          </cell>
          <cell r="B6612" t="str">
            <v>TRANSPORTE COM CAMINHÃO PIPA DE 6 M³, EM VIA URBANA PAVIMENTADA, ADICIONAL PARA DMT EXCEDENTE A 30 KM (UNIDADE: M3XKM). AF_07/2020</v>
          </cell>
          <cell r="C6612" t="str">
            <v>M3XKM</v>
          </cell>
          <cell r="D6612">
            <v>1.28</v>
          </cell>
        </row>
        <row r="6613">
          <cell r="A6613">
            <v>100959</v>
          </cell>
          <cell r="B6613" t="str">
            <v>TRANSPORTE COM CAMINHÃO PIPA DE 6 M³, EM VIA INTERNA (DENTRO DO CANTEIRO - UNIDADE: M3XKM). AF_07/2020</v>
          </cell>
          <cell r="C6613" t="str">
            <v>M3XKM</v>
          </cell>
          <cell r="D6613">
            <v>9.6</v>
          </cell>
        </row>
        <row r="6614">
          <cell r="A6614">
            <v>100960</v>
          </cell>
          <cell r="B6614" t="str">
            <v>TRANSPORTE COM CAMINHÃO PIPA DE 10 M³, EM VIA URBANA EM LEITO NATURAL (UNIDADE: M3XKM). AF_07/2020</v>
          </cell>
          <cell r="C6614" t="str">
            <v>M3XKM</v>
          </cell>
          <cell r="D6614">
            <v>2.89</v>
          </cell>
        </row>
        <row r="6615">
          <cell r="A6615">
            <v>100961</v>
          </cell>
          <cell r="B6615" t="str">
            <v>TRANSPORTE COM CAMINHÃO PIPA DE 10 M³, EM VIA URBANA EM REVESTIMENTO PRIMÁRIO (UNIDADE: M3XKM). AF_07/2020</v>
          </cell>
          <cell r="C6615" t="str">
            <v>M3XKM</v>
          </cell>
          <cell r="D6615">
            <v>2.5099999999999998</v>
          </cell>
        </row>
        <row r="6616">
          <cell r="A6616">
            <v>100962</v>
          </cell>
          <cell r="B6616" t="str">
            <v>TRANSPORTE COM CAMINHÃO PIPA DE 10 M³, EM VIA URBANA PAVIMENTADA, DMT ATÉ 30KM (UNIDADE: M3XKM). AF_07/2020</v>
          </cell>
          <cell r="C6616" t="str">
            <v>M3XKM</v>
          </cell>
          <cell r="D6616">
            <v>2.2799999999999998</v>
          </cell>
        </row>
        <row r="6617">
          <cell r="A6617">
            <v>100963</v>
          </cell>
          <cell r="B6617" t="str">
            <v>TRANSPORTE COM CAMINHÃO PIPA DE 10 M³, EM VIA URBANA PAVIMENTADA, ADICIONAL PARA DMT EXCEDENTE A 30 KM (UNIDADE: M3XKM). AF_07/2020</v>
          </cell>
          <cell r="C6617" t="str">
            <v>M3XKM</v>
          </cell>
          <cell r="D6617">
            <v>0.9</v>
          </cell>
        </row>
        <row r="6618">
          <cell r="A6618">
            <v>100964</v>
          </cell>
          <cell r="B6618" t="str">
            <v>TRANSPORTE COM CAMINHÃO PIPA DE 10 M³, EM VIA INTERNA (DENTRO DO CANTEIRO - UNIDADE: M3XKM). AF_07/2020</v>
          </cell>
          <cell r="C6618" t="str">
            <v>M3XKM</v>
          </cell>
          <cell r="D6618">
            <v>6.95</v>
          </cell>
        </row>
        <row r="6619">
          <cell r="A6619">
            <v>100973</v>
          </cell>
          <cell r="B6619" t="str">
            <v>CARGA, MANOBRA E DESCARGA DE SOLOS E MATERIAIS GRANULARES EM CAMINHÃO BASCULANTE 6 M³ - CARGA COM PÁ CARREGADEIRA (CAÇAMBA DE 1,7 A 2,8 M³ / 128 HP) E DESCARGA LIVRE (UNIDADE: M3). AF_07/2020</v>
          </cell>
          <cell r="C6619" t="str">
            <v>M3</v>
          </cell>
          <cell r="D6619">
            <v>7.34</v>
          </cell>
        </row>
        <row r="6620">
          <cell r="A6620">
            <v>100974</v>
          </cell>
          <cell r="B6620" t="str">
            <v>CARGA, MANOBRA E DESCARGA DE SOLOS E MATERIAIS GRANULARES EM CAMINHÃO BASCULANTE 10 M³ - CARGA COM PÁ CARREGADEIRA (CAÇAMBA DE 1,7 A 2,8 M³ / 128 HP) E DESCARGA LIVRE (UNIDADE: M3). AF_07/2020</v>
          </cell>
          <cell r="C6620" t="str">
            <v>M3</v>
          </cell>
          <cell r="D6620">
            <v>7.03</v>
          </cell>
        </row>
        <row r="6621">
          <cell r="A6621">
            <v>100975</v>
          </cell>
          <cell r="B6621" t="str">
            <v>CARGA, MANOBRA E DESCARGA DE SOLOS E MATERIAIS GRANULARES EM CAMINHÃO BASCULANTE 14 M³ - CARGA COM PÁ CARREGADEIRA (CAÇAMBA DE 1,7 A 2,8 M³ / 128 HP) E DESCARGA LIVRE (UNIDADE: M3). AF_07/2020</v>
          </cell>
          <cell r="C6621" t="str">
            <v>M3</v>
          </cell>
          <cell r="D6621">
            <v>7.19</v>
          </cell>
        </row>
        <row r="6622">
          <cell r="A6622">
            <v>100965</v>
          </cell>
          <cell r="B6622" t="str">
            <v>TRANSPORTE COM CAMINHÃO TANQUE DE TRANSPORTE DE MATERIAL ASFÁLTICO DE 30000 L, EM VIA URBANA EM  LEITO NATURAL (UNIDADE: TXKM). AF_07/2020</v>
          </cell>
          <cell r="C6622" t="str">
            <v>TXKM</v>
          </cell>
          <cell r="D6622">
            <v>1.48</v>
          </cell>
        </row>
        <row r="6623">
          <cell r="A6623">
            <v>100966</v>
          </cell>
          <cell r="B6623" t="str">
            <v>TRANSPORTE COM CAMINHÃO TANQUE DE TRANSPORTE DE MATERIAL ASFÁLTICO DE 30000 L, EM VIA URBANA EM  REVESTIMENTO PRIMÁRIO (UNIDADE: TXKM). AF_07/2020</v>
          </cell>
          <cell r="C6623" t="str">
            <v>TXKM</v>
          </cell>
          <cell r="D6623">
            <v>1.27</v>
          </cell>
        </row>
        <row r="6624">
          <cell r="A6624">
            <v>100969</v>
          </cell>
          <cell r="B6624" t="str">
            <v>TRANSPORTE COM CAMINHÃO TANQUE DE TRANSPORTE DE MATERIAL ASFÁLTICO DE 20000 L, EM VIA URBANA EM LEITO NATURAL (UNIDADE: TXKM). AF_07/2020</v>
          </cell>
          <cell r="C6624" t="str">
            <v>TXKM</v>
          </cell>
          <cell r="D6624">
            <v>1.96</v>
          </cell>
        </row>
        <row r="6625">
          <cell r="A6625">
            <v>100970</v>
          </cell>
          <cell r="B6625" t="str">
            <v>TRANSPORTE COM CAMINHÃO TANQUE DE TRANSPORTE DE MATERIAL ASFÁLTICO DE 20000 L, EM VIA URBANA EM  REVESTIMENTO PRIMÁRIO (UNIDADE: TXKM). AF_07/2020</v>
          </cell>
          <cell r="C6625" t="str">
            <v>TXKM</v>
          </cell>
          <cell r="D6625">
            <v>1.67</v>
          </cell>
        </row>
        <row r="6626">
          <cell r="A6626">
            <v>102330</v>
          </cell>
          <cell r="B6626" t="str">
            <v>TRANSPORTE COM CAMINHÃO TANQUE DE TRANSPORTE DE MATERIAL ASFÁLTICO DE 30000 L, EM VIA URBANA PAVIMENTADA, DMT ATÉ 30KM (UNIDADE: TXKM). AF_07/2020</v>
          </cell>
          <cell r="C6626" t="str">
            <v>TXKM</v>
          </cell>
          <cell r="D6626">
            <v>1.18</v>
          </cell>
        </row>
        <row r="6627">
          <cell r="A6627">
            <v>102331</v>
          </cell>
          <cell r="B6627" t="str">
            <v>TRANSPORTE COM CAMINHÃO TANQUE DE TRANSPORTE DE MATERIAL ASFÁLTICO DE 30000 L, EM VIA URBANA PAVIMENTADA, ADICIONAL PARA DMT EXCEDENTE A 30 KM (UNIDADE: TXKM). AF_07/2020</v>
          </cell>
          <cell r="C6627" t="str">
            <v>TXKM</v>
          </cell>
          <cell r="D6627">
            <v>0.46</v>
          </cell>
        </row>
        <row r="6628">
          <cell r="A6628">
            <v>102332</v>
          </cell>
          <cell r="B6628" t="str">
            <v>TRANSPORTE COM CAMINHÃO TANQUE DE TRANSPORTE DE MATERIAL ASFÁLTICO DE 20000 L, EM VIA URBANA PAVIMENTADA, DMT ATÉ 30KM (UNIDADE: TXKM). AF_07/2020</v>
          </cell>
          <cell r="C6628" t="str">
            <v>TXKM</v>
          </cell>
          <cell r="D6628">
            <v>1.55</v>
          </cell>
        </row>
        <row r="6629">
          <cell r="A6629">
            <v>102333</v>
          </cell>
          <cell r="B6629" t="str">
            <v>TRANSPORTE COM CAMINHÃO TANQUE DE TRANSPORTE DE MATERIAL ASFÁLTICO DE 20000 L, EM VIA URBANA PAVIMENTADA, ADICIONAL PARA DMT EXCEDENTE A 30 KM (UNIDADE: TXKM). AF_07/2020</v>
          </cell>
          <cell r="C6629" t="str">
            <v>TXKM</v>
          </cell>
          <cell r="D6629">
            <v>0.62</v>
          </cell>
        </row>
        <row r="6630">
          <cell r="A6630">
            <v>101019</v>
          </cell>
          <cell r="B6630" t="str">
            <v>CARGA, MANOBRA E DESCARGA MANUAL DE TUBOS PLÁSTICOS, DN MENOR OU IGUAL A 100 MM, EM CAMINHÃO CARROCERIA 9T. AF_07/2020</v>
          </cell>
          <cell r="C6630" t="str">
            <v>T</v>
          </cell>
          <cell r="D6630">
            <v>468.54</v>
          </cell>
        </row>
        <row r="6631">
          <cell r="A6631">
            <v>101479</v>
          </cell>
          <cell r="B6631" t="str">
            <v>CARGA, MANOBRA E DESCARGA MANUAL DE TUBOS PLÁSTICOS, DN 200 MM, EM CAMINHÃO CARROCERIA 9T. AF_07/2020</v>
          </cell>
          <cell r="C6631" t="str">
            <v>T</v>
          </cell>
          <cell r="D6631">
            <v>136.5</v>
          </cell>
        </row>
        <row r="6632">
          <cell r="A6632">
            <v>102568</v>
          </cell>
          <cell r="B6632" t="str">
            <v>CARGA, MANOBRA E DESCARGA MANUAL DE TUBOS PLÁSTICOS, DN 150 MM, EM CAMINHÃO CARROCERIA 9T. AF_06/2021</v>
          </cell>
          <cell r="C6632" t="str">
            <v>T</v>
          </cell>
          <cell r="D6632">
            <v>232.55</v>
          </cell>
        </row>
        <row r="6633">
          <cell r="A6633">
            <v>100976</v>
          </cell>
          <cell r="B6633" t="str">
            <v>CARGA, MANOBRA E DESCARGA DE SOLOS E MATERIAIS GRANULARES EM CAMINHÃO BASCULANTE 18 M³ - CARGA COM PÁ CARREGADEIRA (CAÇAMBA DE 1,7 A 2,8 M³ / 128 HP) E DESCARGA LIVRE (UNIDADE: M3). AF_07/2020</v>
          </cell>
          <cell r="C6633" t="str">
            <v>M3</v>
          </cell>
          <cell r="D6633">
            <v>7.05</v>
          </cell>
        </row>
        <row r="6634">
          <cell r="A6634">
            <v>100977</v>
          </cell>
          <cell r="B6634" t="str">
            <v>CARGA, MANOBRA E DESCARGA DE SOLOS E MATERIAIS GRANULARES EM CAMINHÃO BASCULANTE 6 M³ - CARGA COM ESCAVADEIRA HIDRÁULICA (CAÇAMBA DE 1,20 M³ / 155 HP) E DESCARGA LIVRE (UNIDADE: M3). AF_07/2020</v>
          </cell>
          <cell r="C6634" t="str">
            <v>M3</v>
          </cell>
          <cell r="D6634">
            <v>6.18</v>
          </cell>
        </row>
        <row r="6635">
          <cell r="A6635">
            <v>100978</v>
          </cell>
          <cell r="B6635" t="str">
            <v>CARGA, MANOBRA E DESCARGA DE SOLOS E MATERIAIS GRANULARES EM CAMINHÃO BASCULANTE 10 M³ - CARGA COM ESCAVADEIRA HIDRÁULICA (CAÇAMBA DE 1,20 M³ / 155 HP) E DESCARGA LIVRE (UNIDADE: M3). AF_07/2020</v>
          </cell>
          <cell r="C6635" t="str">
            <v>M3</v>
          </cell>
          <cell r="D6635">
            <v>5.54</v>
          </cell>
        </row>
        <row r="6636">
          <cell r="A6636">
            <v>100979</v>
          </cell>
          <cell r="B6636" t="str">
            <v>CARGA, MANOBRA E DESCARGA DE SOLOS E MATERIAIS GRANULARES EM CAMINHÃO BASCULANTE 14 M³ - CARGA COM ESCAVADEIRA HIDRÁULICA (CAÇAMBA DE 1,20 M³ / 155 HP) E DESCARGA LIVRE (UNIDADE: M3). AF_07/2020</v>
          </cell>
          <cell r="C6636" t="str">
            <v>M3</v>
          </cell>
          <cell r="D6636">
            <v>5.39</v>
          </cell>
        </row>
        <row r="6637">
          <cell r="A6637">
            <v>100980</v>
          </cell>
          <cell r="B6637" t="str">
            <v>CARGA, MANOBRA E DESCARGA DE SOLOS E MATERIAIS GRANULARES EM CAMINHÃO BASCULANTE 18 M³ - CARGA COM ESCAVADEIRA HIDRÁULICA (CAÇAMBA DE 1,20 M³ / 155 HP) E DESCARGA LIVRE (UNIDADE: M3). AF_07/2020</v>
          </cell>
          <cell r="C6637" t="str">
            <v>M3</v>
          </cell>
          <cell r="D6637">
            <v>5.1100000000000003</v>
          </cell>
        </row>
        <row r="6638">
          <cell r="A6638">
            <v>100981</v>
          </cell>
          <cell r="B6638" t="str">
            <v>CARGA, MANOBRA E DESCARGA DE ENTULHO EM CAMINHÃO BASCULANTE 6 M³ - CARGA COM ESCAVADEIRA HIDRÁULICA  (CAÇAMBA DE 0,80 M³ / 111 HP) E DESCARGA LIVRE (UNIDADE: M3). AF_07/2020</v>
          </cell>
          <cell r="C6638" t="str">
            <v>M3</v>
          </cell>
          <cell r="D6638">
            <v>7.54</v>
          </cell>
        </row>
        <row r="6639">
          <cell r="A6639">
            <v>100982</v>
          </cell>
          <cell r="B6639" t="str">
            <v>CARGA, MANOBRA E DESCARGA DE ENTULHO EM CAMINHÃO BASCULANTE 10 M³ - CARGA COM ESCAVADEIRA HIDRÁULICA  (CAÇAMBA DE 0,80 M³ / 111 HP) E DESCARGA LIVRE (UNIDADE: M3). AF_07/2020</v>
          </cell>
          <cell r="C6639" t="str">
            <v>M3</v>
          </cell>
          <cell r="D6639">
            <v>7.18</v>
          </cell>
        </row>
        <row r="6640">
          <cell r="A6640">
            <v>100983</v>
          </cell>
          <cell r="B6640" t="str">
            <v>CARGA, MANOBRA E DESCARGA DE ENTULHO EM CAMINHÃO BASCULANTE 14 M³ - CARGA COM ESCAVADEIRA HIDRÁULICA  (CAÇAMBA DE 0,80 M³ / 111 HP) E DESCARGA LIVRE (UNIDADE: M3). AF_07/2020</v>
          </cell>
          <cell r="C6640" t="str">
            <v>M3</v>
          </cell>
          <cell r="D6640">
            <v>7.32</v>
          </cell>
        </row>
        <row r="6641">
          <cell r="A6641">
            <v>100984</v>
          </cell>
          <cell r="B6641" t="str">
            <v>CARGA, MANOBRA E DESCARGA DE ENTULHO EM CAMINHÃO BASCULANTE 18 M³ - CARGA COM ESCAVADEIRA HIDRÁULICA  (CAÇAMBA DE 0,80 M³ / 111 HP) E DESCARGA LIVRE (UNIDADE: M3). AF_07/2020</v>
          </cell>
          <cell r="C6641" t="str">
            <v>M3</v>
          </cell>
          <cell r="D6641">
            <v>7.17</v>
          </cell>
        </row>
        <row r="6642">
          <cell r="A6642">
            <v>100985</v>
          </cell>
          <cell r="B6642" t="str">
            <v>CARGA DE MISTURA ASFÁLTICA EM CAMINHÃO BASCULANTE 6 M³ (UNIDADE: M3). AF_07/2020</v>
          </cell>
          <cell r="C6642" t="str">
            <v>M3</v>
          </cell>
          <cell r="D6642">
            <v>6.03</v>
          </cell>
        </row>
        <row r="6643">
          <cell r="A6643">
            <v>100986</v>
          </cell>
          <cell r="B6643" t="str">
            <v>CARGA DE MISTURA ASFÁLTICA EM CAMINHÃO BASCULANTE 10 M³ (UNIDADE: M3). AF_07/2020</v>
          </cell>
          <cell r="C6643" t="str">
            <v>M3</v>
          </cell>
          <cell r="D6643">
            <v>7.19</v>
          </cell>
        </row>
        <row r="6644">
          <cell r="A6644">
            <v>100987</v>
          </cell>
          <cell r="B6644" t="str">
            <v>CARGA DE MISTURA ASFÁLTICA EM CAMINHÃO BASCULANTE 14 M³ (UNIDADE: M3). AF_07/2020</v>
          </cell>
          <cell r="C6644" t="str">
            <v>M3</v>
          </cell>
          <cell r="D6644">
            <v>8.44</v>
          </cell>
        </row>
        <row r="6645">
          <cell r="A6645">
            <v>100988</v>
          </cell>
          <cell r="B6645" t="str">
            <v>CARGA DE MISTURA ASFÁLTICA EM CAMINHÃO BASCULANTE 18 M³ (UNIDADE: M3). AF_07/2020</v>
          </cell>
          <cell r="C6645" t="str">
            <v>M3</v>
          </cell>
          <cell r="D6645">
            <v>8.9499999999999993</v>
          </cell>
        </row>
        <row r="6646">
          <cell r="A6646">
            <v>100989</v>
          </cell>
          <cell r="B6646" t="str">
            <v>CARGA, MANOBRA E DESCARGA DE SOLOS E MATERIAIS GRANULARES EM CAMINHÃO BASCULANTE 6 M³ - CARGA COM PÁ CARREGADEIRA (CAÇAMBA DE 1,7 A 2,8 M³ / 128 HP) E DESCARGA LIVRE (UNIDADE: T). AF_07/2020</v>
          </cell>
          <cell r="C6646" t="str">
            <v>T</v>
          </cell>
          <cell r="D6646">
            <v>4.8899999999999997</v>
          </cell>
        </row>
        <row r="6647">
          <cell r="A6647">
            <v>100990</v>
          </cell>
          <cell r="B6647" t="str">
            <v>CARGA, MANOBRA E DESCARGA DE SOLOS E MATERIAIS GRANULARES EM CAMINHÃO BASCULANTE 10 M³ - CARGA COM PÁ CARREGADEIRA (CAÇAMBA DE 1,7 A 2,8 M³ / 128 HP) E DESCARGA LIVRE (UNIDADE: T). AF_07/2020</v>
          </cell>
          <cell r="C6647" t="str">
            <v>T</v>
          </cell>
          <cell r="D6647">
            <v>4.6900000000000004</v>
          </cell>
        </row>
        <row r="6648">
          <cell r="A6648">
            <v>100991</v>
          </cell>
          <cell r="B6648" t="str">
            <v>CARGA, MANOBRA E DESCARGA DE SOLOS E MATERIAIS GRANULARES EM CAMINHÃO BASCULANTE 14 M³ - CARGA COM PÁ CARREGADEIRA (CAÇAMBA DE 1,7 A 2,8 M³ / 128 HP) E DESCARGA LIVRE (UNIDADE: T). AF_07/2020</v>
          </cell>
          <cell r="C6648" t="str">
            <v>T</v>
          </cell>
          <cell r="D6648">
            <v>4.8099999999999996</v>
          </cell>
        </row>
        <row r="6649">
          <cell r="A6649">
            <v>100992</v>
          </cell>
          <cell r="B6649" t="str">
            <v>CARGA, MANOBRA E DESCARGA DE SOLOS E MATERIAIS GRANULARES EM CAMINHÃO BASCULANTE 18 M³ - CARGA COM PÁ CARREGADEIRA (CAÇAMBA DE 1,7 A 2,8 M³ / 128 HP) E DESCARGA LIVRE (UNIDADE: T). AF_07/2020</v>
          </cell>
          <cell r="C6649" t="str">
            <v>T</v>
          </cell>
          <cell r="D6649">
            <v>4.7</v>
          </cell>
        </row>
        <row r="6650">
          <cell r="A6650">
            <v>100993</v>
          </cell>
          <cell r="B6650" t="str">
            <v>CARGA, MANOBRA E DESCARGA DE SOLOS E MATERIAIS GRANULARES EM CAMINHÃO BASCULANTE 6 M³ - CARGA COM ESCAVADEIRA HIDRÁULICA (CAÇAMBA DE 1,20 M³ / 155 HP) E DESCARGA LIVRE (UNIDADE: T). AF_07/2020</v>
          </cell>
          <cell r="C6650" t="str">
            <v>T</v>
          </cell>
          <cell r="D6650">
            <v>4.1100000000000003</v>
          </cell>
        </row>
        <row r="6651">
          <cell r="A6651">
            <v>100994</v>
          </cell>
          <cell r="B6651" t="str">
            <v>CARGA, MANOBRA E DESCARGA DE SOLOS E MATERIAIS GRANULARES EM CAMINHÃO BASCULANTE 10 M³ - CARGA COM ESCAVADEIRA HIDRÁULICA (CAÇAMBA DE 1,20 M³ / 155 HP) E DESCARGA LIVRE (UNIDADE: T). AF_07/2020</v>
          </cell>
          <cell r="C6651" t="str">
            <v>T</v>
          </cell>
          <cell r="D6651">
            <v>3.67</v>
          </cell>
        </row>
        <row r="6652">
          <cell r="A6652">
            <v>100995</v>
          </cell>
          <cell r="B6652" t="str">
            <v>CARGA, MANOBRA E DESCARGA DE SOLOS E MATERIAIS GRANULARES EM CAMINHÃO BASCULANTE 14 M³ - CARGA COM ESCAVADEIRA HIDRÁULICA (CAÇAMBA DE 1,20 M³ / 155 HP) E DESCARGA LIVRE (UNIDADE: T). AF_07/2020</v>
          </cell>
          <cell r="C6652" t="str">
            <v>T</v>
          </cell>
          <cell r="D6652">
            <v>3.6</v>
          </cell>
        </row>
        <row r="6653">
          <cell r="A6653">
            <v>100996</v>
          </cell>
          <cell r="B6653" t="str">
            <v>CARGA, MANOBRA E DESCARGA DE SOLOS E MATERIAIS GRANULARES EM CAMINHÃO BASCULANTE 18 M³ - CARGA COM ESCAVADEIRA HIDRÁULICA (CAÇAMBA DE 1,20 M³ / 155 HP) E DESCARGA LIVRE (UNIDADE: T). AF_07/2020</v>
          </cell>
          <cell r="C6653" t="str">
            <v>T</v>
          </cell>
          <cell r="D6653">
            <v>3.41</v>
          </cell>
        </row>
        <row r="6654">
          <cell r="A6654">
            <v>100997</v>
          </cell>
          <cell r="B6654" t="str">
            <v>CARGA, MANOBRA E DESCARGA DE ENTULHO EM CAMINHÃO BASCULANTE 6 M³ - CARGA COM ESCAVADEIRA HIDRÁULICA  (CAÇAMBA DE 0,80 M³ / 111 HP) E DESCARGA LIVRE (UNIDADE: T). AF_07/2020</v>
          </cell>
          <cell r="C6654" t="str">
            <v>T</v>
          </cell>
          <cell r="D6654">
            <v>5.04</v>
          </cell>
        </row>
        <row r="6655">
          <cell r="A6655">
            <v>100998</v>
          </cell>
          <cell r="B6655" t="str">
            <v>CARGA, MANOBRA E DESCARGA DE ENTULHO EM CAMINHÃO BASCULANTE 10 M³ - CARGA COM ESCAVADEIRA HIDRÁULICA  (CAÇAMBA DE 0,80 M³ / 111 HP) E DESCARGA LIVRE (UNIDADE: T). AF_07/2020</v>
          </cell>
          <cell r="C6655" t="str">
            <v>T</v>
          </cell>
          <cell r="D6655">
            <v>4.79</v>
          </cell>
        </row>
        <row r="6656">
          <cell r="A6656">
            <v>100999</v>
          </cell>
          <cell r="B6656" t="str">
            <v>CARGA, MANOBRA E DESCARGA DE ENTULHO EM CAMINHÃO BASCULANTE 14 M³ - CARGA COM ESCAVADEIRA HIDRÁULICA  (CAÇAMBA DE 0,80 M³ / 111 HP) E DESCARGA LIVRE (UNIDADE: T). AF_07/2020</v>
          </cell>
          <cell r="C6656" t="str">
            <v>T</v>
          </cell>
          <cell r="D6656">
            <v>4.9000000000000004</v>
          </cell>
        </row>
        <row r="6657">
          <cell r="A6657">
            <v>101000</v>
          </cell>
          <cell r="B6657" t="str">
            <v>CARGA, MANOBRA E DESCARGA DE ENTULHO EM CAMINHÃO BASCULANTE 18 M³ - CARGA COM ESCAVADEIRA HIDRÁULICA  (CAÇAMBA DE 0,80 M³ / 111 HP) E DESCARGA LIVRE (UNIDADE: T). AF_07/2020</v>
          </cell>
          <cell r="C6657" t="str">
            <v>T</v>
          </cell>
          <cell r="D6657">
            <v>4.78</v>
          </cell>
        </row>
        <row r="6658">
          <cell r="A6658">
            <v>101001</v>
          </cell>
          <cell r="B6658" t="str">
            <v>CARGA DE MISTURA ASFÁLTICA EM CAMINHÃO BASCULANTE 6 M³ (UNIDADE: T). AF_07/2020</v>
          </cell>
          <cell r="C6658" t="str">
            <v>T</v>
          </cell>
          <cell r="D6658">
            <v>4.0199999999999996</v>
          </cell>
        </row>
        <row r="6659">
          <cell r="A6659">
            <v>101002</v>
          </cell>
          <cell r="B6659" t="str">
            <v>CARGA DE MISTURA ASFÁLTICA EM CAMINHÃO BASCULANTE 10 M³ (UNIDADE: T). AF_07/2020</v>
          </cell>
          <cell r="C6659" t="str">
            <v>T</v>
          </cell>
          <cell r="D6659">
            <v>4.78</v>
          </cell>
        </row>
        <row r="6660">
          <cell r="A6660">
            <v>101003</v>
          </cell>
          <cell r="B6660" t="str">
            <v>CARGA DE MISTURA ASFÁLTICA EM CAMINHÃO BASCULANTE 14 M³ (UNIDADE: T). AF_07/2020</v>
          </cell>
          <cell r="C6660" t="str">
            <v>T</v>
          </cell>
          <cell r="D6660">
            <v>5.61</v>
          </cell>
        </row>
        <row r="6661">
          <cell r="A6661">
            <v>101004</v>
          </cell>
          <cell r="B6661" t="str">
            <v>CARGA DE MISTURA ASFÁLTICA EM CAMINHÃO BASCULANTE 18 M³ (UNIDADE: T). AF_07/2020</v>
          </cell>
          <cell r="C6661" t="str">
            <v>T</v>
          </cell>
          <cell r="D6661">
            <v>5.96</v>
          </cell>
        </row>
        <row r="6662">
          <cell r="A6662">
            <v>101005</v>
          </cell>
          <cell r="B6662" t="str">
            <v>CARGA, MANOBRA E DESCARGA DE ÁGUA EM CAMINHÃO PIPA 6 M³. AF_07/2020</v>
          </cell>
          <cell r="C6662" t="str">
            <v>M3</v>
          </cell>
          <cell r="D6662">
            <v>15.31</v>
          </cell>
        </row>
        <row r="6663">
          <cell r="A6663">
            <v>101006</v>
          </cell>
          <cell r="B6663" t="str">
            <v>CARGA, MANOBRA E DESCARGA DE ÁGUA EM CAMINHÃO PIPA 10 M³. AF_07/2020</v>
          </cell>
          <cell r="C6663" t="str">
            <v>M3</v>
          </cell>
          <cell r="D6663">
            <v>16.489999999999998</v>
          </cell>
        </row>
        <row r="6664">
          <cell r="A6664">
            <v>101007</v>
          </cell>
          <cell r="B6664" t="str">
            <v>CARGA DE ÁGUA EM CAMINHÃO PIPA 6 M³. AF_07/2020</v>
          </cell>
          <cell r="C6664" t="str">
            <v>M3</v>
          </cell>
          <cell r="D6664">
            <v>4.4400000000000004</v>
          </cell>
        </row>
        <row r="6665">
          <cell r="A6665">
            <v>101008</v>
          </cell>
          <cell r="B6665" t="str">
            <v>CARGA DE ÁGUA EM CAMINHÃO PIPA 10 M³. AF_07/2020</v>
          </cell>
          <cell r="C6665" t="str">
            <v>M3</v>
          </cell>
          <cell r="D6665">
            <v>4.3600000000000003</v>
          </cell>
        </row>
        <row r="6666">
          <cell r="A6666">
            <v>101009</v>
          </cell>
          <cell r="B6666" t="str">
            <v>CARGA, MANOBRA E DESCARGA DE POSTE DE CONCRETO EM CAMINHÃO CARROCERIA COM GUINDAUTO (MUNCK) 11,7 TM. AF_07/2020</v>
          </cell>
          <cell r="C6666" t="str">
            <v>T</v>
          </cell>
          <cell r="D6666">
            <v>32.22</v>
          </cell>
        </row>
        <row r="6667">
          <cell r="A6667">
            <v>101010</v>
          </cell>
          <cell r="B6667" t="str">
            <v>CARGA, MANOBRA E DESCARGA DE PERFIL METÁLICO EM CAMINHÃO CARROCERIA COM GUINDAUTO (MUNCK) 11,7 TM. AF_07/2020</v>
          </cell>
          <cell r="C6667" t="str">
            <v>T</v>
          </cell>
          <cell r="D6667">
            <v>20.28</v>
          </cell>
        </row>
        <row r="6668">
          <cell r="A6668">
            <v>101013</v>
          </cell>
          <cell r="B6668" t="str">
            <v>CARGA, MANOBRA E DESCARGA DE TUBOS DE CONCRETO, DN MENOR OU IGUAL A 300 MM, EM CAMINHÃO CARROCERIA COM GUINDAUTO (MUNCK) 11,7 TM. AF_07/2020</v>
          </cell>
          <cell r="C6668" t="str">
            <v>T</v>
          </cell>
          <cell r="D6668">
            <v>35.549999999999997</v>
          </cell>
        </row>
        <row r="6669">
          <cell r="A6669">
            <v>101014</v>
          </cell>
          <cell r="B6669" t="str">
            <v>CARGA, MANOBRA E DESCARGA DE TUBOS DE CONCRETO, DN 400 MM, EM CAMINHÃO CARROCERIA COM GUINDAUTO (MUNCK) 11,7 TM. AF_07/2020</v>
          </cell>
          <cell r="C6669" t="str">
            <v>T</v>
          </cell>
          <cell r="D6669">
            <v>32.57</v>
          </cell>
        </row>
        <row r="6670">
          <cell r="A6670">
            <v>101015</v>
          </cell>
          <cell r="B6670" t="str">
            <v>CARGA, MANOBRA E DESCARGA DE TUBOS DE CONCRETO, DN 500 MM, EM CAMINHÃO CARROCERIA COM GUINDAUTO (MUNCK) 11,7 TM. AF_07/2020</v>
          </cell>
          <cell r="C6670" t="str">
            <v>T</v>
          </cell>
          <cell r="D6670">
            <v>26.75</v>
          </cell>
        </row>
        <row r="6671">
          <cell r="A6671">
            <v>101016</v>
          </cell>
          <cell r="B6671" t="str">
            <v>CARGA, MANOBRA E DESCARGA DE TUBOS METÁLICOS, DN MENOR OU IGUAL A 150 MM, EM CAMINHÃO CARROCERIA COM GUINDAUTO (MUNCK) 11,7 TM. AF_07/2020</v>
          </cell>
          <cell r="C6671" t="str">
            <v>T</v>
          </cell>
          <cell r="D6671">
            <v>30.98</v>
          </cell>
        </row>
        <row r="6672">
          <cell r="A6672">
            <v>101017</v>
          </cell>
          <cell r="B6672" t="str">
            <v>CARGA, MANOBRA E DESCARGA DE TUBOS METÁLICOS, DN 200 MM, EM CAMINHÃO CARROCERIA COM GUINDAUTO (MUNCK) 11,7 TM. AF_07/2020</v>
          </cell>
          <cell r="C6672" t="str">
            <v>T</v>
          </cell>
          <cell r="D6672">
            <v>23.48</v>
          </cell>
        </row>
        <row r="6673">
          <cell r="A6673">
            <v>101018</v>
          </cell>
          <cell r="B6673" t="str">
            <v>CARGA, MANOBRA E DESCARGA DE TUBOS METÁLICOS, DN 250 MM, EM CAMINHÃO CARROCERIA COM GUINDAUTO (MUNCK) 11,7 TM. AF_07/2020</v>
          </cell>
          <cell r="C6673" t="str">
            <v>T</v>
          </cell>
          <cell r="D6673">
            <v>19.29</v>
          </cell>
        </row>
        <row r="6674">
          <cell r="A6674">
            <v>101463</v>
          </cell>
          <cell r="B6674" t="str">
            <v>CARGA, MANOBRA E DESCARGA DE TUBOS DE CONCRETO, DN 600 MM, EM CAMINHÃO CARROCERIA COM GUINDAUTO (MUNCK) 11,7 TM. AF_07/2020</v>
          </cell>
          <cell r="C6674" t="str">
            <v>T</v>
          </cell>
          <cell r="D6674">
            <v>35.65</v>
          </cell>
        </row>
        <row r="6675">
          <cell r="A6675">
            <v>101464</v>
          </cell>
          <cell r="B6675" t="str">
            <v>CARGA, MANOBRA E DESCARGA DE TUBOS DE CONCRETO, DN 700 MM, EM CAMINHÃO CARROCERIA COM GUINDAUTO (MUNCK) 11,7 TM. AF_07/2020</v>
          </cell>
          <cell r="C6675" t="str">
            <v>T</v>
          </cell>
          <cell r="D6675">
            <v>27.39</v>
          </cell>
        </row>
        <row r="6676">
          <cell r="A6676">
            <v>101465</v>
          </cell>
          <cell r="B6676" t="str">
            <v>CARGA, MANOBRA E DESCARGA DE TUBOS DE CONCRETO, DN 800 MM, EM CAMINHÃO CARROCERIA COM GUINDAUTO (MUNCK) 11,7 TM. AF_07/2020</v>
          </cell>
          <cell r="C6676" t="str">
            <v>T</v>
          </cell>
          <cell r="D6676">
            <v>20.93</v>
          </cell>
        </row>
        <row r="6677">
          <cell r="A6677">
            <v>101466</v>
          </cell>
          <cell r="B6677" t="str">
            <v>CARGA, MANOBRA E DESCARGA DE TUBOS DE CONCRETO, DN 900 MM, EM CAMINHÃO CARROCERIA COM GUINDAUTO (MUNCK) 11,7 TM. AF_07/2020</v>
          </cell>
          <cell r="C6677" t="str">
            <v>T</v>
          </cell>
          <cell r="D6677">
            <v>17.04</v>
          </cell>
        </row>
        <row r="6678">
          <cell r="A6678">
            <v>101467</v>
          </cell>
          <cell r="B6678" t="str">
            <v>CARGA, MANOBRA E DESCARGA DE TUBOS DE CONCRETO, DN 1000 MM, EM CAMINHÃO CARROCERIA COM GUINDAUTO (MUNCK) 11,7 TM. AF_07/2020</v>
          </cell>
          <cell r="C6678" t="str">
            <v>T</v>
          </cell>
          <cell r="D6678">
            <v>14.25</v>
          </cell>
        </row>
        <row r="6679">
          <cell r="A6679">
            <v>101468</v>
          </cell>
          <cell r="B6679" t="str">
            <v>CARGA, MANOBRA E DESCARGA DE TUBOS DE CONCRETO, DN 1200 MM, EM CAMINHÃO CARROCERIA COM GUINDAUTO (MUNCK) 11,7 TM. AF_07/2020</v>
          </cell>
          <cell r="C6679" t="str">
            <v>T</v>
          </cell>
          <cell r="D6679">
            <v>13.04</v>
          </cell>
        </row>
        <row r="6680">
          <cell r="A6680">
            <v>101469</v>
          </cell>
          <cell r="B6680" t="str">
            <v>CARGA, MANOBRA E DESCARGA DE TUBOS METÁLICOS, DN 300 MM, EM CAMINHÃO CARROCERIA COM GUINDAUTO (MUNCK) 11,7 TM. AF_07/2020</v>
          </cell>
          <cell r="C6680" t="str">
            <v>T</v>
          </cell>
          <cell r="D6680">
            <v>29.17</v>
          </cell>
        </row>
        <row r="6681">
          <cell r="A6681">
            <v>101470</v>
          </cell>
          <cell r="B6681" t="str">
            <v>CARGA, MANOBRA E DESCARGA DE TUBOS METÁLICOS, DN 350 MM, EM CAMINHÃO CARROCERIA COM GUINDAUTO (MUNCK) 11,7 TM. AF_07/2020</v>
          </cell>
          <cell r="C6681" t="str">
            <v>T</v>
          </cell>
          <cell r="D6681">
            <v>23.16</v>
          </cell>
        </row>
        <row r="6682">
          <cell r="A6682">
            <v>101471</v>
          </cell>
          <cell r="B6682" t="str">
            <v>CARGA, MANOBRA E DESCARGA DE TUBOS METÁLICOS, DN 400 MM, EM CAMINHÃO CARROCERIA COM GUINDAUTO (MUNCK) 11,7 TM. AF_07/2020</v>
          </cell>
          <cell r="C6682" t="str">
            <v>T</v>
          </cell>
          <cell r="D6682">
            <v>19.87</v>
          </cell>
        </row>
        <row r="6683">
          <cell r="A6683">
            <v>101472</v>
          </cell>
          <cell r="B6683" t="str">
            <v>CARGA, MANOBRA E DESCARGA DE TUBOS METÁLICOS, DN 500 MM, EM CAMINHÃO CARROCERIA COM GUINDAUTO (MUNCK) 11,7 TM. AF_07/2020</v>
          </cell>
          <cell r="C6683" t="str">
            <v>T</v>
          </cell>
          <cell r="D6683">
            <v>15.46</v>
          </cell>
        </row>
        <row r="6684">
          <cell r="A6684">
            <v>101473</v>
          </cell>
          <cell r="B6684" t="str">
            <v>CARGA, MANOBRA E DESCARGA DE TUBOS METÁLICOS, DN 600 MM, EM CAMINHÃO CARROCERIA COM GUINDAUTO (MUNCK) 11,7 TM. AF_07/2020</v>
          </cell>
          <cell r="C6684" t="str">
            <v>T</v>
          </cell>
          <cell r="D6684">
            <v>22.27</v>
          </cell>
        </row>
        <row r="6685">
          <cell r="A6685">
            <v>101474</v>
          </cell>
          <cell r="B6685" t="str">
            <v>CARGA, MANOBRA E DESCARGA DE TUBOS METÁLICOS, DN 700 MM, EM CAMINHÃO CARROCERIA COM GUINDAUTO (MUNCK) 11,7 TM. AF_07/2020</v>
          </cell>
          <cell r="C6685" t="str">
            <v>T</v>
          </cell>
          <cell r="D6685">
            <v>15.92</v>
          </cell>
        </row>
        <row r="6686">
          <cell r="A6686">
            <v>101475</v>
          </cell>
          <cell r="B6686" t="str">
            <v>CARGA, MANOBRA E DESCARGA DE TUBOS METÁLICOS, DN 800 MM, EM CAMINHÃO CARROCERIA COM GUINDAUTO (MUNCK) 11,7 TM. AF_07/2020</v>
          </cell>
          <cell r="C6686" t="str">
            <v>T</v>
          </cell>
          <cell r="D6686">
            <v>14.13</v>
          </cell>
        </row>
        <row r="6687">
          <cell r="A6687">
            <v>101476</v>
          </cell>
          <cell r="B6687" t="str">
            <v>CARGA, MANOBRA E DESCARGA DE TUBOS METÁLICOS, DN 900 MM, EM CAMINHÃO CARROCERIA COM GUINDAUTO (MUNCK) 11,7 TM. AF_07/2020</v>
          </cell>
          <cell r="C6687" t="str">
            <v>T</v>
          </cell>
          <cell r="D6687">
            <v>12.6</v>
          </cell>
        </row>
        <row r="6688">
          <cell r="A6688">
            <v>101477</v>
          </cell>
          <cell r="B6688" t="str">
            <v>CARGA, MANOBRA E DESCARGA DE TUBOS METÁLICOS, DN 1000 MM, EM CAMINHÃO CARROCERIA COM GUINDAUTO (MUNCK) 11,7 TM. AF_07/2020</v>
          </cell>
          <cell r="C6688" t="str">
            <v>T</v>
          </cell>
          <cell r="D6688">
            <v>10.32</v>
          </cell>
        </row>
        <row r="6689">
          <cell r="A6689">
            <v>101478</v>
          </cell>
          <cell r="B6689" t="str">
            <v>CARGA, MANOBRA E DESCARGA DE TUBOS METÁLICOS, DN 1200 MM, EM CAMINHÃO CARROCERIA COM GUINDAUTO (MUNCK) 11,7 TM. AF_07/2020</v>
          </cell>
          <cell r="C6689" t="str">
            <v>T</v>
          </cell>
          <cell r="D6689">
            <v>8.7799999999999994</v>
          </cell>
        </row>
        <row r="6690">
          <cell r="A6690">
            <v>101480</v>
          </cell>
          <cell r="B6690" t="str">
            <v>CARGA, MANOBRA E DESCARGA DE TUBOS PLÁSTICOS, DN 250 MM, EM CAMINHÃO CARROCERIA COM GUINDAUTO (MUNCK) 11,7 TM. AF_07/2020</v>
          </cell>
          <cell r="C6690" t="str">
            <v>T</v>
          </cell>
          <cell r="D6690">
            <v>52.19</v>
          </cell>
        </row>
        <row r="6691">
          <cell r="A6691">
            <v>101481</v>
          </cell>
          <cell r="B6691" t="str">
            <v>CARGA, MANOBRA E DESCARGA DE TUBOS PLÁSTICOS, DN 300 MM, EM CAMINHÃO CARROCERIA COM GUINDAUTO (MUNCK) 11,7 TM. AF_07/2020</v>
          </cell>
          <cell r="C6691" t="str">
            <v>T</v>
          </cell>
          <cell r="D6691">
            <v>37.700000000000003</v>
          </cell>
        </row>
        <row r="6692">
          <cell r="A6692">
            <v>101482</v>
          </cell>
          <cell r="B6692" t="str">
            <v>CARGA, MANOBRA E DESCARGA DE TUBOS PLÁSTICOS, DN 400 MM, EM CAMINHÃO CARROCERIA COM GUINDAUTO (MUNCK) 11,7 TM. AF_07/2020</v>
          </cell>
          <cell r="C6692" t="str">
            <v>T</v>
          </cell>
          <cell r="D6692">
            <v>28.17</v>
          </cell>
        </row>
        <row r="6693">
          <cell r="A6693">
            <v>101483</v>
          </cell>
          <cell r="B6693" t="str">
            <v>CARGA, MANOBRA E DESCARGA DE TUBOS PLÁSTICOS, DN 500 MM, EM CAMINHÃO CARROCERIA COM GUINDAUTO (MUNCK) 11,7 TM. AF_07/2020</v>
          </cell>
          <cell r="C6693" t="str">
            <v>T</v>
          </cell>
          <cell r="D6693">
            <v>29.25</v>
          </cell>
        </row>
        <row r="6694">
          <cell r="A6694">
            <v>101484</v>
          </cell>
          <cell r="B6694" t="str">
            <v>CARGA, MANOBRA E DESCARGA DE TUBOS PLÁSTICOS, DN 600 MM, EM CAMINHÃO CARROCERIA COM GUINDAUTO (MUNCK) 11,7 TM. AF_07/2020</v>
          </cell>
          <cell r="C6694" t="str">
            <v>T</v>
          </cell>
          <cell r="D6694">
            <v>151.56</v>
          </cell>
        </row>
        <row r="6695">
          <cell r="A6695">
            <v>101485</v>
          </cell>
          <cell r="B6695" t="str">
            <v>CARGA, MANOBRA E DESCARGA DE TUBOS PLÁSTICOS, DN 750 MM, EM CAMINHÃO CARROCERIA COM GUINDAUTO (MUNCK) 11,7 TM. AF_07/2020</v>
          </cell>
          <cell r="C6695" t="str">
            <v>T</v>
          </cell>
          <cell r="D6695">
            <v>116.35</v>
          </cell>
        </row>
        <row r="6696">
          <cell r="A6696">
            <v>101486</v>
          </cell>
          <cell r="B6696" t="str">
            <v>CARGA, MANOBRA E DESCARGA DE TUBOS PLÁSTICOS, DN 900 MM, EM CAMINHÃO CARROCERIA COM GUINDAUTO (MUNCK) 11,7 TM. AF_07/2020</v>
          </cell>
          <cell r="C6696" t="str">
            <v>T</v>
          </cell>
          <cell r="D6696">
            <v>104.8</v>
          </cell>
        </row>
        <row r="6697">
          <cell r="A6697">
            <v>101487</v>
          </cell>
          <cell r="B6697" t="str">
            <v>CARGA, MANOBRA E DESCARGA DE TUBOS PLÁSTICOS, DN 1000 MM, EM CAMINHÃO CARROCERIA COM GUINDAUTO (MUNCK) 11,7 TM. AF_07/2020</v>
          </cell>
          <cell r="C6697" t="str">
            <v>T</v>
          </cell>
          <cell r="D6697">
            <v>76.73</v>
          </cell>
        </row>
        <row r="6698">
          <cell r="A6698">
            <v>101488</v>
          </cell>
          <cell r="B6698" t="str">
            <v>CARGA, MANOBRA E DESCARGA DE TUBOS PLÁSTICOS, DN 1200 MM, EM CAMINHÃO CARROCERIA COM GUINDAUTO (MUNCK) 11,7 TM. AF_07/2020</v>
          </cell>
          <cell r="C6698" t="str">
            <v>T</v>
          </cell>
          <cell r="D6698">
            <v>66.39</v>
          </cell>
        </row>
        <row r="6699">
          <cell r="A6699">
            <v>101188</v>
          </cell>
          <cell r="B6699" t="str">
            <v>RECOMPOSIÇÃO PARCIAL DE ARAME FARPADO Nº 14 CLASSE 250, FIXADO EM CERCA COM MOURÕES DE CONCRETO - FORNECIMENTO E INSTALAÇÃO. AF_05/2020</v>
          </cell>
          <cell r="C6699" t="str">
            <v>M</v>
          </cell>
          <cell r="D6699">
            <v>5.57</v>
          </cell>
        </row>
        <row r="6700">
          <cell r="A6700">
            <v>101189</v>
          </cell>
          <cell r="B6700" t="str">
            <v>CERCA COM MOURÕES DE CONCRETO, RETO, H=3,00 M, ESPAÇAMENTO DE 2,5 M, CRAVADOS 0,5 M, COM 4 FIOS DE ARAME FARPADO Nº 14 CLASSE 250 - FORNECIMENTO E INSTALAÇÃO. AF_05/2020</v>
          </cell>
          <cell r="C6700" t="str">
            <v>M</v>
          </cell>
          <cell r="D6700">
            <v>56.34</v>
          </cell>
        </row>
        <row r="6701">
          <cell r="A6701">
            <v>101190</v>
          </cell>
          <cell r="B6701" t="str">
            <v>CERCA COM MOURÕES DE CONCRETO, RETO, H=3,00 M, ESPAÇAMENTO DE 2,5 M, CRAVADOS 0,5 M, COM 4 FIOS DE ARAME DE AÇO OVALADO 15X17 - FORNECIMENTO E INSTALAÇÃO. AF_05/2020</v>
          </cell>
          <cell r="C6701" t="str">
            <v>M</v>
          </cell>
          <cell r="D6701">
            <v>55.72</v>
          </cell>
        </row>
        <row r="6702">
          <cell r="A6702">
            <v>101191</v>
          </cell>
          <cell r="B6702" t="str">
            <v>CERCA COM MOURÕES DE CONCRETO, RETO, H=3,00 M, ESPAÇAMENTO DE 2,5 M, CRAVADOS 0,5 M, COM 4 FIOS DE ARAME MISTO - FORNECIMENTO E INSTALAÇÃO. AF_05/2020</v>
          </cell>
          <cell r="C6702" t="str">
            <v>M</v>
          </cell>
          <cell r="D6702">
            <v>56.03</v>
          </cell>
        </row>
        <row r="6703">
          <cell r="A6703">
            <v>101192</v>
          </cell>
          <cell r="B6703" t="str">
            <v>CERCA COM MOURÕES DE CONCRETO, RETO, H=2,30 M, ESPAÇAMENTO DE 2,5 M, CRAVADOS 0,5 M, COM 4 FIOS DE ARAME FARPADO Nº 14 CLASSE 250 - FORNECIMENTO E INSTALAÇÃO. AF_05/2020</v>
          </cell>
          <cell r="C6703" t="str">
            <v>M</v>
          </cell>
          <cell r="D6703">
            <v>57.27</v>
          </cell>
        </row>
        <row r="6704">
          <cell r="A6704">
            <v>101193</v>
          </cell>
          <cell r="B6704" t="str">
            <v>CERCA COM MOURÕES DE CONCRETO, RETO, H=2,30 M, ESPAÇAMENTO DE 2,5 M, CRAVADOS 0,5 M, COM 4 FIOS DE ARAME DE AÇO OVALADO 15X17 - FORNECIMENTO E INSTALAÇÃO. AF_05/2020</v>
          </cell>
          <cell r="C6704" t="str">
            <v>M</v>
          </cell>
          <cell r="D6704">
            <v>51.34</v>
          </cell>
        </row>
        <row r="6705">
          <cell r="A6705">
            <v>101194</v>
          </cell>
          <cell r="B6705" t="str">
            <v>CERCA COM MOURÕES DE CONCRETO, RETO, H=2,30 M, ESPAÇAMENTO DE 2,5 M, CRAVADOS 0,5 M, COM 4 FIOS DE ARAME MISTO - FORNECIMENTO E INSTALAÇÃO. AF_05/2020</v>
          </cell>
          <cell r="C6705" t="str">
            <v>M</v>
          </cell>
          <cell r="D6705">
            <v>51.65</v>
          </cell>
        </row>
        <row r="6706">
          <cell r="A6706">
            <v>101197</v>
          </cell>
          <cell r="B6706" t="str">
            <v>CERCA COM MOURÕES DE CONCRETO, SEÇÃO "T" PONTA INCLINADA, 10X10 CM, ESPAÇAMENTO DE 2,5 M, CRAVADOS 0,5 M, COM 11 FIOS DE ARAME FARPADO Nº 14 - FORNECIMENTO E INSTALAÇÃO. AF_05/2020</v>
          </cell>
          <cell r="C6706" t="str">
            <v>M</v>
          </cell>
          <cell r="D6706">
            <v>104.14</v>
          </cell>
        </row>
        <row r="6707">
          <cell r="A6707">
            <v>101198</v>
          </cell>
          <cell r="B6707" t="str">
            <v>CERCA COM MOURÕES DE CONCRETO, SEÇÃO "T" PONTA INCLINADA, 10X10 CM, ESPAÇAMENTO DE 2,5 M, CRAVADOS 0,5 M, COM 11 FIOS DE ARAME DE AÇO OVALADO 15X17 - FORNECIMENTO E INSTALAÇÃO. AF_05/2020</v>
          </cell>
          <cell r="C6707" t="str">
            <v>M</v>
          </cell>
          <cell r="D6707">
            <v>78.510000000000005</v>
          </cell>
        </row>
        <row r="6708">
          <cell r="A6708">
            <v>101199</v>
          </cell>
          <cell r="B6708" t="str">
            <v>CERCA COM MOURÕES DE CONCRETO, SEÇÃO "T" PONTA INCLINADA, 10X10CM, ESPAÇAMENTO DE 2,5M, CRAVADOS 0,5M, COM 11 FIOS DE ARAME MISTO - FORNECIMENTO E INSTALAÇÃO. AF_05/2020</v>
          </cell>
          <cell r="C6708" t="str">
            <v>M</v>
          </cell>
          <cell r="D6708">
            <v>79.290000000000006</v>
          </cell>
        </row>
        <row r="6709">
          <cell r="A6709">
            <v>101200</v>
          </cell>
          <cell r="B6709" t="str">
            <v>CERCA COM MOURÕES DE MADEIRA, 7,5X7,5 CM, ESPAÇAMENTO DE 2,5 M, ALTURA LIVRE DE 2 M, CRAVADOS 0,5 M, COM 4 FIOS DE ARAME FARPADO Nº 14 CLASSE 250 - FORNECIMENTO E INSTALAÇÃO. AF_05/2020</v>
          </cell>
          <cell r="C6709" t="str">
            <v>M</v>
          </cell>
          <cell r="D6709">
            <v>54.35</v>
          </cell>
        </row>
        <row r="6710">
          <cell r="A6710">
            <v>101201</v>
          </cell>
          <cell r="B6710" t="str">
            <v>CERCA COM MOURÕES DE MADEIRA, 7,5X7,5 CM, ESPAÇAMENTO DE 2,5 M, ALTURA LIVRE DE 2 M, CRAVADOS 0,5 M, COM 8 FIOS DE ARAME FARPADO Nº 14 CLASSE 250 - FORNECIMENTO E INSTALAÇÃO. AF_05/2020</v>
          </cell>
          <cell r="C6710" t="str">
            <v>M</v>
          </cell>
          <cell r="D6710">
            <v>66.02</v>
          </cell>
        </row>
        <row r="6711">
          <cell r="A6711">
            <v>101202</v>
          </cell>
          <cell r="B6711" t="str">
            <v>CERCA COM MOURÕES DE MADEIRA ROLIÇA, DIÂMETRO 11 CM, ESPAÇAMENTO DE 2,5 M, ALTURA LIVRE DE 1,7 M, CRAVADOS 0,5 M, COM 5 FIOS DE ARAME FARPADO Nº 14 CLASSE 250 - FORNECIMENTO E INSTALAÇÃO. AF_05/2020</v>
          </cell>
          <cell r="C6711" t="str">
            <v>M</v>
          </cell>
          <cell r="D6711">
            <v>36.67</v>
          </cell>
        </row>
        <row r="6712">
          <cell r="A6712">
            <v>101203</v>
          </cell>
          <cell r="B6712" t="str">
            <v>CERCA COM MOURÕES DE MADEIRA ROLIÇA, DIÂMETRO 11 CM, ESPAÇAMENTO DE 2,5 M, ALTURA LIVRE DE 1,7 M, CRAVADOS 0,5 M, COM 5 FIOS DE ARAME DE AÇO OVALADO 15X17 - FORNECIMENTO E INSTALAÇÃO. AF_05/2020</v>
          </cell>
          <cell r="C6712" t="str">
            <v>M</v>
          </cell>
          <cell r="D6712">
            <v>35.89</v>
          </cell>
        </row>
        <row r="6713">
          <cell r="A6713">
            <v>101204</v>
          </cell>
          <cell r="B6713" t="str">
            <v>CERCA COM MOURÕES DE MADEIRA ROLIÇA, DIÂMETRO 11 CM, ESPAÇAMENTO DE 2,5 M, ALTURA LIVRE DE 1,7 M, CRAVADOS 0,5 M, COM 5 FIOS DE ARAME MISTO - FORNECIMENTO E INSTALAÇÃO. AF_05/2020</v>
          </cell>
          <cell r="C6713" t="str">
            <v>M</v>
          </cell>
          <cell r="D6713">
            <v>36.200000000000003</v>
          </cell>
        </row>
        <row r="6714">
          <cell r="A6714">
            <v>101205</v>
          </cell>
          <cell r="B6714" t="str">
            <v>PORTÃO COM MOURÕES DE MADEIRA ROLIÇA, DIÂMETRO 11 CM, COM 5 FIOS DE ARAME FARPADO Nº 14 CLASSE 250, SEM DOBRADIÇAS - FORNECIMENTO E INSTALAÇÃO. AF_05/2020</v>
          </cell>
          <cell r="C6714" t="str">
            <v>M</v>
          </cell>
          <cell r="D6714">
            <v>36.67</v>
          </cell>
        </row>
        <row r="6715">
          <cell r="A6715">
            <v>102362</v>
          </cell>
          <cell r="B6715" t="str">
            <v>ALAMBRADO PARA QUADRA POLIESPORTIVA, ESTRUTURADO POR TUBOS DE ACO GALVANIZADO, (MONTANTES COM DIAMETRO 2", TRAVESSAS E ESCORAS COM DIÂMETRO 1 ¼), COM TELA DE ARAME GALVANIZADO, FIO 14 BWG E MALHA QUADRADA 5X5CM (EXCETO MURETA). AF_03/2021</v>
          </cell>
          <cell r="C6715" t="str">
            <v>M2</v>
          </cell>
          <cell r="D6715">
            <v>183.34</v>
          </cell>
        </row>
        <row r="6716">
          <cell r="A6716">
            <v>102363</v>
          </cell>
          <cell r="B6716" t="str">
            <v>ALAMBRADO PARA QUADRA POLIESPORTIVA, ESTRUTURADO POR TUBOS DE ACO GALVANIZADO, (MONTANTES COM DIAMETRO 2", TRAVESSAS E ESCORAS COM DIÂMETRO 1 ¼), COM TELA DE ARAME GALVANIZADO, FIO 12 BWG E MALHA QUADRADA 5X5CM (EXCETO MURETA). AF_03/2021</v>
          </cell>
          <cell r="C6716" t="str">
            <v>M2</v>
          </cell>
          <cell r="D6716">
            <v>195.76</v>
          </cell>
        </row>
        <row r="6717">
          <cell r="A6717">
            <v>102364</v>
          </cell>
          <cell r="B6717" t="str">
            <v>ALAMBRADO PARA QUADRA POLIESPORTIVA, ESTRUTURADO POR TUBOS DE ACO GALVANIZADO, (MONTANTES COM DIAMETRO 2", TRAVESSAS E ESCORAS COM DIÂMETRO 1 ¼), COM TELA DE ARAME GALVANIZADO, FIO 10 BWG E MALHA QUADRADA 5X5CM (EXCETO MURETA). AF_03/2021</v>
          </cell>
          <cell r="C6717" t="str">
            <v>M2</v>
          </cell>
          <cell r="D6717">
            <v>218.46</v>
          </cell>
        </row>
        <row r="6718">
          <cell r="A6718">
            <v>98509</v>
          </cell>
          <cell r="B6718" t="str">
            <v>PLANTIO DE ARBUSTO OU  CERCA VIVA. AF_05/2018</v>
          </cell>
          <cell r="C6718" t="str">
            <v>UN</v>
          </cell>
          <cell r="D6718">
            <v>41.93</v>
          </cell>
        </row>
        <row r="6719">
          <cell r="A6719">
            <v>98510</v>
          </cell>
          <cell r="B6719" t="str">
            <v>PLANTIO DE ÁRVORE ORNAMENTAL COM ALTURA DE MUDA MENOR OU IGUAL A 2,00 M. AF_05/2018</v>
          </cell>
          <cell r="C6719" t="str">
            <v>UN</v>
          </cell>
          <cell r="D6719">
            <v>66.37</v>
          </cell>
        </row>
        <row r="6720">
          <cell r="A6720">
            <v>98511</v>
          </cell>
          <cell r="B6720" t="str">
            <v>PLANTIO DE ÁRVORE ORNAMENTAL COM ALTURA DE MUDA MAIOR QUE 2,00 M E MENOR OU IGUAL A 4,00 M. AF_05/2018</v>
          </cell>
          <cell r="C6720" t="str">
            <v>UN</v>
          </cell>
          <cell r="D6720">
            <v>124.12</v>
          </cell>
        </row>
        <row r="6721">
          <cell r="A6721">
            <v>98516</v>
          </cell>
          <cell r="B6721" t="str">
            <v>PLANTIO DE PALMEIRA COM ALTURA DE MUDA MENOR OU IGUAL A 2,00 M. AF_05/2018</v>
          </cell>
          <cell r="C6721" t="str">
            <v>UN</v>
          </cell>
          <cell r="D6721">
            <v>318.64999999999998</v>
          </cell>
        </row>
        <row r="6722">
          <cell r="A6722">
            <v>98519</v>
          </cell>
          <cell r="B6722" t="str">
            <v>REVOLVIMENTO E LIMPEZA MANUAL DE SOLO. AF_05/2018</v>
          </cell>
          <cell r="C6722" t="str">
            <v>M2</v>
          </cell>
          <cell r="D6722">
            <v>2.04</v>
          </cell>
        </row>
        <row r="6723">
          <cell r="A6723">
            <v>98520</v>
          </cell>
          <cell r="B6723" t="str">
            <v>APLICAÇÃO DE ADUBO EM SOLO. AF_05/2018</v>
          </cell>
          <cell r="C6723" t="str">
            <v>M2</v>
          </cell>
          <cell r="D6723">
            <v>5.56</v>
          </cell>
        </row>
        <row r="6724">
          <cell r="A6724">
            <v>98521</v>
          </cell>
          <cell r="B6724" t="str">
            <v>APLICAÇÃO DE CALCÁRIO PARA CORREÇÃO DO PH DO SOLO. AF_05/2018</v>
          </cell>
          <cell r="C6724" t="str">
            <v>M2</v>
          </cell>
          <cell r="D6724">
            <v>0.36</v>
          </cell>
        </row>
        <row r="6725">
          <cell r="A6725">
            <v>98522</v>
          </cell>
          <cell r="B6725" t="str">
            <v>ALAMBRADO EM MOURÕES DE CONCRETO, COM TELA DE ARAME GALVANIZADO (INCLUSIVE MURETA EM CONCRETO). AF_05/2018</v>
          </cell>
          <cell r="C6725" t="str">
            <v>M</v>
          </cell>
          <cell r="D6725">
            <v>151.55000000000001</v>
          </cell>
        </row>
        <row r="6726">
          <cell r="A6726">
            <v>98524</v>
          </cell>
          <cell r="B6726" t="str">
            <v>LIMPEZA MANUAL DE VEGETAÇÃO EM TERRENO COM ENXADA.AF_05/2018</v>
          </cell>
          <cell r="C6726" t="str">
            <v>M2</v>
          </cell>
          <cell r="D6726">
            <v>3.18</v>
          </cell>
        </row>
        <row r="6727">
          <cell r="A6727">
            <v>98503</v>
          </cell>
          <cell r="B6727" t="str">
            <v>PLANTIO DE GRAMA EM PAVIMENTO CONCREGRAMA. AF_05/2018</v>
          </cell>
          <cell r="C6727" t="str">
            <v>M2</v>
          </cell>
          <cell r="D6727">
            <v>21.42</v>
          </cell>
        </row>
        <row r="6728">
          <cell r="A6728">
            <v>98504</v>
          </cell>
          <cell r="B6728" t="str">
            <v>PLANTIO DE GRAMA EM PLACAS. AF_05/2018</v>
          </cell>
          <cell r="C6728" t="str">
            <v>M2</v>
          </cell>
          <cell r="D6728">
            <v>13.63</v>
          </cell>
        </row>
        <row r="6729">
          <cell r="A6729">
            <v>98505</v>
          </cell>
          <cell r="B6729" t="str">
            <v>PLANTIO DE FORRAÇÃO. AF_05/2018</v>
          </cell>
          <cell r="C6729" t="str">
            <v>M2</v>
          </cell>
          <cell r="D6729">
            <v>60.68</v>
          </cell>
        </row>
        <row r="6730">
          <cell r="A6730">
            <v>103185</v>
          </cell>
          <cell r="B6730" t="str">
            <v>INSTALAÇÃO DE ESQUI TRIPLO, EM TUBO DE AÇO CARBONO - EQUIPAMENTO DE GINÁSTICA PARA ACADEMIA AO AR LIVRE / ACADEMIA DA TERCEIRA IDADE - ATI, INSTALADO SOBRE PISO DE CONCRETO EXISTENTE. AF_10/2021</v>
          </cell>
          <cell r="C6730" t="str">
            <v>UN</v>
          </cell>
          <cell r="D6730">
            <v>5406.6</v>
          </cell>
        </row>
        <row r="6731">
          <cell r="A6731">
            <v>103186</v>
          </cell>
          <cell r="B6731" t="str">
            <v>INSTALAÇÃO DE MULTIEXERCITADOR COM SEIS FUNÇÕES, EM TUBO DE AÇO CARBONO - EQUIPAMENTO DE GINÁSTICA PARA ACADEMIA AO AR LIVRE / ACADEMIA DA TERCEIRA IDADE - ATI, INSTALADO SOBRE PISO DE CONCRETO EXISTENTE. AF_10/2021</v>
          </cell>
          <cell r="C6731" t="str">
            <v>UN</v>
          </cell>
          <cell r="D6731">
            <v>5697.1</v>
          </cell>
        </row>
        <row r="6732">
          <cell r="A6732">
            <v>103187</v>
          </cell>
          <cell r="B6732" t="str">
            <v>INSTALAÇÃO DE SIMULADOR DE CAMINHADA TRIPLO, EM TUBO DE AÇO CARBONO - EQUIPAMENTO DE GINÁSTICA PARA ACADEMIA AO AR LIVRE / ACADEMIA DA TERCEIRA IDADE - ATI, INSTALADO SOBRE PISO DE CONCRETO EXISTENTE. AF_10/2021</v>
          </cell>
          <cell r="C6732" t="str">
            <v>UN</v>
          </cell>
          <cell r="D6732">
            <v>4284.6499999999996</v>
          </cell>
        </row>
        <row r="6733">
          <cell r="A6733">
            <v>103188</v>
          </cell>
          <cell r="B6733" t="str">
            <v>INSTALAÇÃO DE SIMULADOR DE CAVALGADA TRIPLO, EM TUBO DE AÇO CARBONO - EQUIPAMENTO DE GINÁSTICA PARA ACADEMIA AO AR LIVRE / ACADEMIA DA TERCEIRA IDADE - ATI, INSTALADO SOBRE PISO DE CONCRETO EXISTENTE. AF_10/2021</v>
          </cell>
          <cell r="C6733" t="str">
            <v>UN</v>
          </cell>
          <cell r="D6733">
            <v>4605.37</v>
          </cell>
        </row>
        <row r="6734">
          <cell r="A6734">
            <v>103189</v>
          </cell>
          <cell r="B6734" t="str">
            <v>INSTALAÇÃO DE SIMULADOR DE REMO INDIVIDUAL, EM TUBO DE AÇO CARBONO - EQUIPAMENTO DE GINÁSTICA PARA ACADEMIA AO AR LIVRE / ACADEMIA DA TERCEIRA IDADE - ATI, INSTALADO SOBRE PISO DE CONCRETO EXISTENTE. AF_10/2021</v>
          </cell>
          <cell r="C6734" t="str">
            <v>UN</v>
          </cell>
          <cell r="D6734">
            <v>2308.83</v>
          </cell>
        </row>
        <row r="6735">
          <cell r="A6735">
            <v>103190</v>
          </cell>
          <cell r="B6735" t="str">
            <v>INSTALAÇÃO DE PRESSÃO DE PERNAS TRIPLO, EM TUBO DE AÇO CARBONO - EQUIPAMENTO DE GINÁSTICA PARA ACADEMIA AO AR LIVRE / ACADEMIA DA TERCEIRA IDADE - ATI, INSTALADO SOBRE SOLO. AF_10/2021</v>
          </cell>
          <cell r="C6735" t="str">
            <v>UN</v>
          </cell>
          <cell r="D6735">
            <v>3577.45</v>
          </cell>
        </row>
        <row r="6736">
          <cell r="A6736">
            <v>103191</v>
          </cell>
          <cell r="B6736" t="str">
            <v>INSTALAÇÃO DE ALONGADOR COM TRÊS ALTURAS, EM TUBO DE AÇO CARBONO - EQUIPAMENTO DE GINASTICA PARA ACADEMIA AO AR LIVRE / ACADEMIA DA TERCEIRA IDADE - ATI, INSTALADO SOBRE SOLO. AF_10/2021</v>
          </cell>
          <cell r="C6736" t="str">
            <v>UN</v>
          </cell>
          <cell r="D6736">
            <v>2081.8200000000002</v>
          </cell>
        </row>
        <row r="6737">
          <cell r="A6737">
            <v>103192</v>
          </cell>
          <cell r="B6737" t="str">
            <v>INSTALAÇÃO DE ROTAÇÃO DIAGONAL DUPLA, APARELHO TRIPLO, EM TUBO DE AÇO CARBONO - EQUIPAMENTO DE GINÁSTICA PARA ACADEMIA AO AR LIVRE / ACADEMIA DA TERCEIRA IDADE - ATI, INSTALADO SOBRE SOLO. AF_10/2021</v>
          </cell>
          <cell r="C6737" t="str">
            <v>UN</v>
          </cell>
          <cell r="D6737">
            <v>2216.7199999999998</v>
          </cell>
        </row>
        <row r="6738">
          <cell r="A6738">
            <v>103193</v>
          </cell>
          <cell r="B6738" t="str">
            <v>INSTALAÇÃO DE ROTAÇÃO VERTICAL DUPLO, EM TUBO DE AÇO CARBONO - EQUIPAMENTO DE GINÁSTICA PARA ACADEMIA AO AR LIVRE / ACADEMIA DA TERCEIRA IDADE - ATI, INSTALADO SOBRE SOLO. AF_10/2021</v>
          </cell>
          <cell r="C6738" t="str">
            <v>UN</v>
          </cell>
          <cell r="D6738">
            <v>1706.35</v>
          </cell>
        </row>
        <row r="6739">
          <cell r="A6739">
            <v>103194</v>
          </cell>
          <cell r="B6739" t="str">
            <v>INSTALAÇÃO DE SURF DUPLO, EM TUBO DE AÇO CARBONO - EQUIPAMENTO DE GINÁSTICA PARA ACADEMIA AO AR LIVRE / ACADEMIA DA TERCEIRA IDADE - ATI, INSTALADO SOBRE SOLO. AF_10/2021</v>
          </cell>
          <cell r="C6739" t="str">
            <v>UN</v>
          </cell>
          <cell r="D6739">
            <v>2459.67</v>
          </cell>
        </row>
        <row r="6740">
          <cell r="A6740">
            <v>103195</v>
          </cell>
          <cell r="B6740" t="str">
            <v>INSTALAÇÃO DE PLACA ORIENTATIVA SOBRE EXERCÍCIOS, 2,00M X 1,00M, EM TUBO DE AÇO CARBONO - PARA ACADEMIA AO AR LIVRE / ACADEMIA DA TERCEIRA IDADE - ATI, INSTALADO SOBRE SOLO. AF_10/2021</v>
          </cell>
          <cell r="C6740" t="str">
            <v>UN</v>
          </cell>
          <cell r="D6740">
            <v>1919.96</v>
          </cell>
        </row>
        <row r="6741">
          <cell r="A6741">
            <v>103205</v>
          </cell>
          <cell r="B6741" t="str">
            <v>INSTALAÇÃO DE PRESSÃO DE PERNAS TRIPLO, EM TUBO DE AÇO CARBONO - EQUIPAMENTO DE GINÁSTICA PARA ACADEMIA AO AR LIVRE / ACADEMIA DA TERCEIRA IDADE - ATI, INSTALADO SOBRE PISO DE CONCRETO EXISTENTE. AF_10/2021</v>
          </cell>
          <cell r="C6741" t="str">
            <v>UN</v>
          </cell>
          <cell r="D6741">
            <v>3592.42</v>
          </cell>
        </row>
        <row r="6742">
          <cell r="A6742">
            <v>103206</v>
          </cell>
          <cell r="B6742" t="str">
            <v>INSTALAÇÃO DE ALONGADOR COM TRÊS ALTURAS, EM TUBO DE AÇO CARBONO - EQUIPAMENTO DE GINÁSTICA PARA ACADEMIA AO AR LIVRE / ACADEMIA DA TERCEIRA IDADE - ATI, INSTALADO SOBRE PISO DE CONCRETO EXISTENTE. AF_10/2021</v>
          </cell>
          <cell r="C6742" t="str">
            <v>UN</v>
          </cell>
          <cell r="D6742">
            <v>2096.79</v>
          </cell>
        </row>
        <row r="6743">
          <cell r="A6743">
            <v>103207</v>
          </cell>
          <cell r="B6743" t="str">
            <v>INSTALAÇÃO DE ROTAÇÃO DIAGONAL DUPLA, APARELHO TRIPLO, EM TUBO DE AÇO CARBONO - EQUIPAMENTO DE GINÁSTICA PARA ACADEMIA AO AR LIVRE / ACADEMIA DA TERCEIRA IDADE - ATI, INSTALADO SOBRE PISO DE CONCRETO EXISTENTE. AF_10/2021</v>
          </cell>
          <cell r="C6743" t="str">
            <v>UN</v>
          </cell>
          <cell r="D6743">
            <v>2231.69</v>
          </cell>
        </row>
        <row r="6744">
          <cell r="A6744">
            <v>103208</v>
          </cell>
          <cell r="B6744" t="str">
            <v>INSTALAÇÃO DE ROTAÇÃO VERTICAL DUPLO, EM TUBO DE ACO CARBONO - EQUIPAMENTO DE GINASTICA PARA ACADEMIA AO AR LIVRE / ACADEMIA DA TERCEIRA IDADE - ATI, INSTALADO SOBRE PISO DE CONCRETO EXISTENTE. AF_10/2021</v>
          </cell>
          <cell r="C6744" t="str">
            <v>UN</v>
          </cell>
          <cell r="D6744">
            <v>1721.32</v>
          </cell>
        </row>
        <row r="6745">
          <cell r="A6745">
            <v>103209</v>
          </cell>
          <cell r="B6745" t="str">
            <v>INSTALAÇÃO DE SURF DUPLO, EM TUBO DE AÇO CARBONO - EQUIPAMENTO DE GINÁSTICA PARA ACADEMIA AO AR LIVRE / ACADEMIA DA TERCEIRA IDADE - ATI, INSTALADO SOBRE PISO DE CONCRETO EXISTENTE. AF_10/2021</v>
          </cell>
          <cell r="C6745" t="str">
            <v>UN</v>
          </cell>
          <cell r="D6745">
            <v>2474.64</v>
          </cell>
        </row>
        <row r="6746">
          <cell r="A6746">
            <v>103210</v>
          </cell>
          <cell r="B6746" t="str">
            <v>INSTALAÇÃO DE PLACA ORIENTATIVA SOBRE EXERCÍCIOS, 2,00M X 1,00M, EM TUBO DE AÇO CARBONO - PARA ACADEMIA AO AR LIVRE / ACADEMIA DA TERCEIRA IDADE - ATI, INSTALADO SOBRE PISO DE CONCRETO EXISTENTE. AF_10/2021</v>
          </cell>
          <cell r="C6746" t="str">
            <v>UN</v>
          </cell>
          <cell r="D6746">
            <v>2013.26</v>
          </cell>
        </row>
        <row r="6747">
          <cell r="A6747">
            <v>103304</v>
          </cell>
          <cell r="B6747" t="str">
            <v>INSTALAÇÃO DE BANCO METÁLICO COM ENCOSTO, 1,60 M DE COMPRIMENTO, EM TUBO DE AÇO CARBONO COM PINTURA ELETROSTÁTICA, SOBRE PISO DE CONCRETO EXISTENTE. AF_11/2021</v>
          </cell>
          <cell r="C6747" t="str">
            <v>UN</v>
          </cell>
          <cell r="D6747">
            <v>1097.5899999999999</v>
          </cell>
        </row>
        <row r="6748">
          <cell r="A6748">
            <v>103307</v>
          </cell>
          <cell r="B6748" t="str">
            <v>INSTALAÇÃO DE LIXEIRA METÁLICA DUPLA, CAPACIDADE DE 60 L, EM TUBO DE AÇO CARBONO E CESTOS EM CHAPA DE AÇO COM PINTURA ELETROSTÁTICA, SOBRE PISO DE CONCRETO EXISTENTE. AF_11/2021</v>
          </cell>
          <cell r="C6748" t="str">
            <v>UN</v>
          </cell>
          <cell r="D6748">
            <v>1173.1500000000001</v>
          </cell>
        </row>
        <row r="6749">
          <cell r="A6749">
            <v>103310</v>
          </cell>
          <cell r="B6749" t="str">
            <v>INSTALAÇÃO DE LIXEIRA METÁLICA DUPLA, CAPACIDADE DE 60 L, EM TUBO DE AÇO CARBONO E CESTOS EM CHAPA DE AÇO COM PINTURA ELETROSTÁTICA, SOBRE SOLO. AF_11/2021</v>
          </cell>
          <cell r="C6749" t="str">
            <v>UN</v>
          </cell>
          <cell r="D6749">
            <v>1127.23</v>
          </cell>
        </row>
        <row r="6750">
          <cell r="A6750">
            <v>103314</v>
          </cell>
          <cell r="B6750" t="str">
            <v>INSTALAÇÃO DE PERGOLADO DE MADEIRA, EM MAÇARANDUBA, ANGELIM OU EQUIVALENTE DA REGIÃO, FIXADO COM CONCRETO SOBRE PISO DE CONCRETO EXISTENTE. AF_11/2021</v>
          </cell>
          <cell r="C6750" t="str">
            <v>M2</v>
          </cell>
          <cell r="D6750">
            <v>266.24</v>
          </cell>
        </row>
        <row r="6751">
          <cell r="A6751">
            <v>103315</v>
          </cell>
          <cell r="B6751" t="str">
            <v>INSTALAÇÃO DE PERGOLADO DE MADEIRA, EM MAÇARANDUBA, ANGELIM OU EQUIVALENTE DA REGIÃO, FIXADO COM CONCRETO SOBRE SOLO. AF_11/2021</v>
          </cell>
          <cell r="C6751" t="str">
            <v>M2</v>
          </cell>
          <cell r="D6751">
            <v>258.86</v>
          </cell>
        </row>
        <row r="6752">
          <cell r="A6752">
            <v>98525</v>
          </cell>
          <cell r="B6752" t="str">
            <v>LIMPEZA MECANIZADA DE CAMADA VEGETAL, VEGETAÇÃO E PEQUENAS ÁRVORES (DIÂMETRO DE TRONCO MENOR QUE 0,20 M), COM TRATOR DE ESTEIRAS.AF_05/2018</v>
          </cell>
          <cell r="C6752" t="str">
            <v>M2</v>
          </cell>
          <cell r="D6752">
            <v>0.36</v>
          </cell>
        </row>
        <row r="6753">
          <cell r="A6753">
            <v>98526</v>
          </cell>
          <cell r="B6753" t="str">
            <v>REMOÇÃO DE RAÍZES REMANESCENTES DE TRONCO DE ÁRVORE COM DIÂMETRO MAIOR OU IGUAL A 0,20 M E MENOR QUE 0,40 M.AF_05/2018</v>
          </cell>
          <cell r="C6753" t="str">
            <v>UN</v>
          </cell>
          <cell r="D6753">
            <v>74.05</v>
          </cell>
        </row>
        <row r="6754">
          <cell r="A6754">
            <v>98527</v>
          </cell>
          <cell r="B6754" t="str">
            <v>REMOÇÃO DE RAÍZES REMANESCENTES DE TRONCO DE ÁRVORE COM DIÂMETRO MAIOR OU IGUAL A 0,40 M E MENOR QUE 0,60 M.AF_05/2018</v>
          </cell>
          <cell r="C6754" t="str">
            <v>UN</v>
          </cell>
          <cell r="D6754">
            <v>159.43</v>
          </cell>
        </row>
        <row r="6755">
          <cell r="A6755">
            <v>98528</v>
          </cell>
          <cell r="B6755" t="str">
            <v>REMOÇÃO DE RAÍZES REMANESCENTES DE TRONCO DE ÁRVORE COM DIÂMETRO MAIOR OU IGUAL A 0,60 M.AF_05/2018</v>
          </cell>
          <cell r="C6755" t="str">
            <v>UN</v>
          </cell>
          <cell r="D6755">
            <v>233.11</v>
          </cell>
        </row>
        <row r="6756">
          <cell r="A6756">
            <v>98529</v>
          </cell>
          <cell r="B6756" t="str">
            <v>CORTE RASO E RECORTE DE ÁRVORE COM DIÂMETRO DE TRONCO MAIOR OU IGUAL A 0,20 M E MENOR QUE 0,40 M.AF_05/2018</v>
          </cell>
          <cell r="C6756" t="str">
            <v>UN</v>
          </cell>
          <cell r="D6756">
            <v>68.7</v>
          </cell>
        </row>
        <row r="6757">
          <cell r="A6757">
            <v>98530</v>
          </cell>
          <cell r="B6757" t="str">
            <v>CORTE RASO E RECORTE DE ÁRVORE COM DIÂMETRO DE TRONCO MAIOR OU IGUAL A 0,40 M E MENOR QUE 0,60 M.AF_05/2018</v>
          </cell>
          <cell r="C6757" t="str">
            <v>UN</v>
          </cell>
          <cell r="D6757">
            <v>122.39</v>
          </cell>
        </row>
        <row r="6758">
          <cell r="A6758">
            <v>98531</v>
          </cell>
          <cell r="B6758" t="str">
            <v>CORTE RASO E RECORTE DE ÁRVORE COM DIÂMETRO DE TRONCO MAIOR OU IGUAL A 0,60 M.AF_05/2018</v>
          </cell>
          <cell r="C6758" t="str">
            <v>UN</v>
          </cell>
          <cell r="D6758">
            <v>255.69</v>
          </cell>
        </row>
        <row r="6759">
          <cell r="A6759">
            <v>98532</v>
          </cell>
          <cell r="B6759" t="str">
            <v>PODA EM ALTURA DE ÁRVORE COM DIÂMETRO DE TRONCO MENOR QUE 0,20 M.AF_05/2018</v>
          </cell>
          <cell r="C6759" t="str">
            <v>UN</v>
          </cell>
          <cell r="D6759">
            <v>94.78</v>
          </cell>
        </row>
        <row r="6760">
          <cell r="A6760">
            <v>98533</v>
          </cell>
          <cell r="B6760" t="str">
            <v>PODA EM ALTURA DE ÁRVORE COM DIÂMETRO DE TRONCO MAIOR OU IGUAL A 0,20 M E MENOR QUE 0,40 M.AF_05/2018</v>
          </cell>
          <cell r="C6760" t="str">
            <v>UN</v>
          </cell>
          <cell r="D6760">
            <v>257.27</v>
          </cell>
        </row>
        <row r="6761">
          <cell r="A6761">
            <v>98534</v>
          </cell>
          <cell r="B6761" t="str">
            <v>PODA EM ALTURA DE ÁRVORE COM DIÂMETRO DE TRONCO MAIOR OU IGUAL A 0,40 M E MENOR QUE 0,60 M.AF_05/2018</v>
          </cell>
          <cell r="C6761" t="str">
            <v>UN</v>
          </cell>
          <cell r="D6761">
            <v>661.82</v>
          </cell>
        </row>
        <row r="6762">
          <cell r="A6762">
            <v>98535</v>
          </cell>
          <cell r="B6762" t="str">
            <v>PODA EM ALTURA DE ÁRVORE COM DIÂMETRO DE TRONCO MAIOR OU IGUAL A 0,60 M.AF_05/2018</v>
          </cell>
          <cell r="C6762" t="str">
            <v>UN</v>
          </cell>
          <cell r="D6762">
            <v>1042.8499999999999</v>
          </cell>
        </row>
        <row r="6763">
          <cell r="A6763">
            <v>88238</v>
          </cell>
          <cell r="B6763" t="str">
            <v>AJUDANTE DE ARMADOR COM ENCARGOS COMPLEMENTARES</v>
          </cell>
          <cell r="C6763" t="str">
            <v>H</v>
          </cell>
          <cell r="D6763">
            <v>18.8</v>
          </cell>
        </row>
        <row r="6764">
          <cell r="A6764">
            <v>88239</v>
          </cell>
          <cell r="B6764" t="str">
            <v>AJUDANTE DE CARPINTEIRO COM ENCARGOS COMPLEMENTARES</v>
          </cell>
          <cell r="C6764" t="str">
            <v>H</v>
          </cell>
          <cell r="D6764">
            <v>20.28</v>
          </cell>
        </row>
        <row r="6765">
          <cell r="A6765">
            <v>88240</v>
          </cell>
          <cell r="B6765" t="str">
            <v>AJUDANTE DE ESTRUTURA METÁLICA COM ENCARGOS COMPLEMENTARES</v>
          </cell>
          <cell r="C6765" t="str">
            <v>H</v>
          </cell>
          <cell r="D6765">
            <v>18.2</v>
          </cell>
        </row>
        <row r="6766">
          <cell r="A6766">
            <v>88241</v>
          </cell>
          <cell r="B6766" t="str">
            <v>AJUDANTE DE OPERAÇÃO EM GERAL COM ENCARGOS COMPLEMENTARES</v>
          </cell>
          <cell r="C6766" t="str">
            <v>H</v>
          </cell>
          <cell r="D6766">
            <v>19.22</v>
          </cell>
        </row>
        <row r="6767">
          <cell r="A6767">
            <v>88242</v>
          </cell>
          <cell r="B6767" t="str">
            <v>AJUDANTE DE PEDREIRO COM ENCARGOS COMPLEMENTARES</v>
          </cell>
          <cell r="C6767" t="str">
            <v>H</v>
          </cell>
          <cell r="D6767">
            <v>20.98</v>
          </cell>
        </row>
        <row r="6768">
          <cell r="A6768">
            <v>88243</v>
          </cell>
          <cell r="B6768" t="str">
            <v>AJUDANTE ESPECIALIZADO COM ENCARGOS COMPLEMENTARES</v>
          </cell>
          <cell r="C6768" t="str">
            <v>H</v>
          </cell>
          <cell r="D6768">
            <v>25.27</v>
          </cell>
        </row>
        <row r="6769">
          <cell r="A6769">
            <v>88245</v>
          </cell>
          <cell r="B6769" t="str">
            <v>ARMADOR COM ENCARGOS COMPLEMENTARES</v>
          </cell>
          <cell r="C6769" t="str">
            <v>H</v>
          </cell>
          <cell r="D6769">
            <v>24.03</v>
          </cell>
        </row>
        <row r="6770">
          <cell r="A6770">
            <v>88246</v>
          </cell>
          <cell r="B6770" t="str">
            <v>ASSENTADOR DE TUBOS COM ENCARGOS COMPLEMENTARES</v>
          </cell>
          <cell r="C6770" t="str">
            <v>H</v>
          </cell>
          <cell r="D6770">
            <v>22.62</v>
          </cell>
        </row>
        <row r="6771">
          <cell r="A6771">
            <v>88247</v>
          </cell>
          <cell r="B6771" t="str">
            <v>AUXILIAR DE ELETRICISTA COM ENCARGOS COMPLEMENTARES</v>
          </cell>
          <cell r="C6771" t="str">
            <v>H</v>
          </cell>
          <cell r="D6771">
            <v>19.760000000000002</v>
          </cell>
        </row>
        <row r="6772">
          <cell r="A6772">
            <v>88248</v>
          </cell>
          <cell r="B6772" t="str">
            <v>AUXILIAR DE ENCANADOR OU BOMBEIRO HIDRÁULICO COM ENCARGOS COMPLEMENTARES</v>
          </cell>
          <cell r="C6772" t="str">
            <v>H</v>
          </cell>
          <cell r="D6772">
            <v>19.71</v>
          </cell>
        </row>
        <row r="6773">
          <cell r="A6773">
            <v>88249</v>
          </cell>
          <cell r="B6773" t="str">
            <v>AUXILIAR DE LABORATÓRIO COM ENCARGOS COMPLEMENTARES</v>
          </cell>
          <cell r="C6773" t="str">
            <v>H</v>
          </cell>
          <cell r="D6773">
            <v>26.48</v>
          </cell>
        </row>
        <row r="6774">
          <cell r="A6774">
            <v>88250</v>
          </cell>
          <cell r="B6774" t="str">
            <v>AUXILIAR DE MECÂNICO COM ENCARGOS COMPLEMENTARES</v>
          </cell>
          <cell r="C6774" t="str">
            <v>H</v>
          </cell>
          <cell r="D6774">
            <v>20.63</v>
          </cell>
        </row>
        <row r="6775">
          <cell r="A6775">
            <v>88251</v>
          </cell>
          <cell r="B6775" t="str">
            <v>AUXILIAR DE SERRALHEIRO COM ENCARGOS COMPLEMENTARES</v>
          </cell>
          <cell r="C6775" t="str">
            <v>H</v>
          </cell>
          <cell r="D6775">
            <v>19.670000000000002</v>
          </cell>
        </row>
        <row r="6776">
          <cell r="A6776">
            <v>88252</v>
          </cell>
          <cell r="B6776" t="str">
            <v>AUXILIAR DE SERVIÇOS GERAIS COM ENCARGOS COMPLEMENTARES</v>
          </cell>
          <cell r="C6776" t="str">
            <v>H</v>
          </cell>
          <cell r="D6776">
            <v>22.09</v>
          </cell>
        </row>
        <row r="6777">
          <cell r="A6777">
            <v>88253</v>
          </cell>
          <cell r="B6777" t="str">
            <v>AUXILIAR DE TOPÓGRAFO COM ENCARGOS COMPLEMENTARES</v>
          </cell>
          <cell r="C6777" t="str">
            <v>H</v>
          </cell>
          <cell r="D6777">
            <v>21.16</v>
          </cell>
        </row>
        <row r="6778">
          <cell r="A6778">
            <v>88255</v>
          </cell>
          <cell r="B6778" t="str">
            <v>AUXILIAR TÉCNICO DE ENGENHARIA COM ENCARGOS COMPLEMENTARES</v>
          </cell>
          <cell r="C6778" t="str">
            <v>H</v>
          </cell>
          <cell r="D6778">
            <v>33.26</v>
          </cell>
        </row>
        <row r="6779">
          <cell r="A6779">
            <v>88256</v>
          </cell>
          <cell r="B6779" t="str">
            <v>AZULEJISTA OU LADRILHISTA COM ENCARGOS COMPLEMENTARES</v>
          </cell>
          <cell r="C6779" t="str">
            <v>H</v>
          </cell>
          <cell r="D6779">
            <v>24.07</v>
          </cell>
        </row>
        <row r="6780">
          <cell r="A6780">
            <v>88257</v>
          </cell>
          <cell r="B6780" t="str">
            <v>BLASTER, DINAMITADOR OU CABO DE FOGO COM ENCARGOS COMPLEMENTARES</v>
          </cell>
          <cell r="C6780" t="str">
            <v>H</v>
          </cell>
          <cell r="D6780">
            <v>21.1</v>
          </cell>
        </row>
        <row r="6781">
          <cell r="A6781">
            <v>88258</v>
          </cell>
          <cell r="B6781" t="str">
            <v>CADASTRISTA DE REDES DE AGUA E ESGOTO COM ENCARGOS COMPLEMENTARES</v>
          </cell>
          <cell r="C6781" t="str">
            <v>H</v>
          </cell>
          <cell r="D6781">
            <v>14.86</v>
          </cell>
        </row>
        <row r="6782">
          <cell r="A6782">
            <v>88260</v>
          </cell>
          <cell r="B6782" t="str">
            <v>CALCETEIRO COM ENCARGOS COMPLEMENTARES</v>
          </cell>
          <cell r="C6782" t="str">
            <v>H</v>
          </cell>
          <cell r="D6782">
            <v>24.03</v>
          </cell>
        </row>
        <row r="6783">
          <cell r="A6783">
            <v>88261</v>
          </cell>
          <cell r="B6783" t="str">
            <v>CARPINTEIRO DE ESQUADRIA COM ENCARGOS COMPLEMENTARES</v>
          </cell>
          <cell r="C6783" t="str">
            <v>H</v>
          </cell>
          <cell r="D6783">
            <v>23.95</v>
          </cell>
        </row>
        <row r="6784">
          <cell r="A6784">
            <v>88262</v>
          </cell>
          <cell r="B6784" t="str">
            <v>CARPINTEIRO DE FORMAS COM ENCARGOS COMPLEMENTARES</v>
          </cell>
          <cell r="C6784" t="str">
            <v>H</v>
          </cell>
          <cell r="D6784">
            <v>23.91</v>
          </cell>
        </row>
        <row r="6785">
          <cell r="A6785">
            <v>88263</v>
          </cell>
          <cell r="B6785" t="str">
            <v>CAVOUQUEIRO OU OPERADOR PERFURATRIZ/ROMPEDOR COM ENCARGOS COMPLEMENTARES</v>
          </cell>
          <cell r="C6785" t="str">
            <v>H</v>
          </cell>
          <cell r="D6785">
            <v>16.91</v>
          </cell>
        </row>
        <row r="6786">
          <cell r="A6786">
            <v>88264</v>
          </cell>
          <cell r="B6786" t="str">
            <v>ELETRICISTA COM ENCARGOS COMPLEMENTARES</v>
          </cell>
          <cell r="C6786" t="str">
            <v>H</v>
          </cell>
          <cell r="D6786">
            <v>25.26</v>
          </cell>
        </row>
        <row r="6787">
          <cell r="A6787">
            <v>88265</v>
          </cell>
          <cell r="B6787" t="str">
            <v>ELETRICISTA INDUSTRIAL COM ENCARGOS COMPLEMENTARES</v>
          </cell>
          <cell r="C6787" t="str">
            <v>H</v>
          </cell>
          <cell r="D6787">
            <v>26.19</v>
          </cell>
        </row>
        <row r="6788">
          <cell r="A6788">
            <v>88266</v>
          </cell>
          <cell r="B6788" t="str">
            <v>ELETROTÉCNICO COM ENCARGOS COMPLEMENTARES</v>
          </cell>
          <cell r="C6788" t="str">
            <v>H</v>
          </cell>
          <cell r="D6788">
            <v>33.01</v>
          </cell>
        </row>
        <row r="6789">
          <cell r="A6789">
            <v>88267</v>
          </cell>
          <cell r="B6789" t="str">
            <v>ENCANADOR OU BOMBEIRO HIDRÁULICO COM ENCARGOS COMPLEMENTARES</v>
          </cell>
          <cell r="C6789" t="str">
            <v>H</v>
          </cell>
          <cell r="D6789">
            <v>25.27</v>
          </cell>
        </row>
        <row r="6790">
          <cell r="A6790">
            <v>88269</v>
          </cell>
          <cell r="B6790" t="str">
            <v>GESSEIRO COM ENCARGOS COMPLEMENTARES</v>
          </cell>
          <cell r="C6790" t="str">
            <v>H</v>
          </cell>
          <cell r="D6790">
            <v>24.03</v>
          </cell>
        </row>
        <row r="6791">
          <cell r="A6791">
            <v>88270</v>
          </cell>
          <cell r="B6791" t="str">
            <v>IMPERMEABILIZADOR COM ENCARGOS COMPLEMENTARES</v>
          </cell>
          <cell r="C6791" t="str">
            <v>H</v>
          </cell>
          <cell r="D6791">
            <v>24.16</v>
          </cell>
        </row>
        <row r="6792">
          <cell r="A6792">
            <v>88272</v>
          </cell>
          <cell r="B6792" t="str">
            <v>MACARIQUEIRO COM ENCARGOS COMPLEMENTARES</v>
          </cell>
          <cell r="C6792" t="str">
            <v>H</v>
          </cell>
          <cell r="D6792">
            <v>24.61</v>
          </cell>
        </row>
        <row r="6793">
          <cell r="A6793">
            <v>88273</v>
          </cell>
          <cell r="B6793" t="str">
            <v>MARCENEIRO COM ENCARGOS COMPLEMENTARES</v>
          </cell>
          <cell r="C6793" t="str">
            <v>H</v>
          </cell>
          <cell r="D6793">
            <v>24.32</v>
          </cell>
        </row>
        <row r="6794">
          <cell r="A6794">
            <v>88274</v>
          </cell>
          <cell r="B6794" t="str">
            <v>MARMORISTA/GRANITEIRO COM ENCARGOS COMPLEMENTARES</v>
          </cell>
          <cell r="C6794" t="str">
            <v>H</v>
          </cell>
          <cell r="D6794">
            <v>24.07</v>
          </cell>
        </row>
        <row r="6795">
          <cell r="A6795">
            <v>88275</v>
          </cell>
          <cell r="B6795" t="str">
            <v>MECÃNICO DE EQUIPAMENTOS PESADOS COM ENCARGOS COMPLEMENTARES</v>
          </cell>
          <cell r="C6795" t="str">
            <v>H</v>
          </cell>
          <cell r="D6795">
            <v>31.71</v>
          </cell>
        </row>
        <row r="6796">
          <cell r="A6796">
            <v>88277</v>
          </cell>
          <cell r="B6796" t="str">
            <v>MONTADOR (TUBO AÇO/EQUIPAMENTOS) COM ENCARGOS COMPLEMENTARES</v>
          </cell>
          <cell r="C6796" t="str">
            <v>H</v>
          </cell>
          <cell r="D6796">
            <v>24.93</v>
          </cell>
        </row>
        <row r="6797">
          <cell r="A6797">
            <v>88278</v>
          </cell>
          <cell r="B6797" t="str">
            <v>MONTADOR DE ESTRUTURA METÁLICA COM ENCARGOS COMPLEMENTARES</v>
          </cell>
          <cell r="C6797" t="str">
            <v>H</v>
          </cell>
          <cell r="D6797">
            <v>21.04</v>
          </cell>
        </row>
        <row r="6798">
          <cell r="A6798">
            <v>88279</v>
          </cell>
          <cell r="B6798" t="str">
            <v>MONTADOR ELETROMECÃNICO COM ENCARGOS COMPLEMENTARES</v>
          </cell>
          <cell r="C6798" t="str">
            <v>H</v>
          </cell>
          <cell r="D6798">
            <v>25.01</v>
          </cell>
        </row>
        <row r="6799">
          <cell r="A6799">
            <v>88281</v>
          </cell>
          <cell r="B6799" t="str">
            <v>MOTORISTA DE BASCULANTE COM ENCARGOS COMPLEMENTARES</v>
          </cell>
          <cell r="C6799" t="str">
            <v>H</v>
          </cell>
          <cell r="D6799">
            <v>23.47</v>
          </cell>
        </row>
        <row r="6800">
          <cell r="A6800">
            <v>88282</v>
          </cell>
          <cell r="B6800" t="str">
            <v>MOTORISTA DE CAMINHÃO COM ENCARGOS COMPLEMENTARES</v>
          </cell>
          <cell r="C6800" t="str">
            <v>H</v>
          </cell>
          <cell r="D6800">
            <v>24.54</v>
          </cell>
        </row>
        <row r="6801">
          <cell r="A6801">
            <v>88283</v>
          </cell>
          <cell r="B6801" t="str">
            <v>MOTORISTA DE CAMINHÃO E CARRETA COM ENCARGOS COMPLEMENTARES</v>
          </cell>
          <cell r="C6801" t="str">
            <v>H</v>
          </cell>
          <cell r="D6801">
            <v>30.86</v>
          </cell>
        </row>
        <row r="6802">
          <cell r="A6802">
            <v>88284</v>
          </cell>
          <cell r="B6802" t="str">
            <v>MOTORISTA DE VEIÍCULO LEVE COM ENCARGOS COMPLEMENTARES</v>
          </cell>
          <cell r="C6802" t="str">
            <v>H</v>
          </cell>
          <cell r="D6802">
            <v>22.11</v>
          </cell>
        </row>
        <row r="6803">
          <cell r="A6803">
            <v>88285</v>
          </cell>
          <cell r="B6803" t="str">
            <v>MOTORISTA DE VEÍCULO PESADO COM ENCARGOS COMPLEMENTARES</v>
          </cell>
          <cell r="C6803" t="str">
            <v>H</v>
          </cell>
          <cell r="D6803">
            <v>22.57</v>
          </cell>
        </row>
        <row r="6804">
          <cell r="A6804">
            <v>88286</v>
          </cell>
          <cell r="B6804" t="str">
            <v>MOTORISTA OPERADOR DE MUNCK COM ENCARGOS COMPLEMENTARES</v>
          </cell>
          <cell r="C6804" t="str">
            <v>H</v>
          </cell>
          <cell r="D6804">
            <v>23.28</v>
          </cell>
        </row>
        <row r="6805">
          <cell r="A6805">
            <v>88288</v>
          </cell>
          <cell r="B6805" t="str">
            <v>NIVELADOR COM ENCARGOS COMPLEMENTARES</v>
          </cell>
          <cell r="C6805" t="str">
            <v>H</v>
          </cell>
          <cell r="D6805">
            <v>26.26</v>
          </cell>
        </row>
        <row r="6806">
          <cell r="A6806">
            <v>88291</v>
          </cell>
          <cell r="B6806" t="str">
            <v>OPERADOR DE BETONEIRA (CAMINHÃO) COM ENCARGOS COMPLEMENTARES</v>
          </cell>
          <cell r="C6806" t="str">
            <v>H</v>
          </cell>
          <cell r="D6806">
            <v>22.73</v>
          </cell>
        </row>
        <row r="6807">
          <cell r="A6807">
            <v>88292</v>
          </cell>
          <cell r="B6807" t="str">
            <v>OPERADOR DE COMPRESSOR OU COMPRESSORISTA COM ENCARGOS COMPLEMENTARES</v>
          </cell>
          <cell r="C6807" t="str">
            <v>H</v>
          </cell>
          <cell r="D6807">
            <v>21.74</v>
          </cell>
        </row>
        <row r="6808">
          <cell r="A6808">
            <v>88293</v>
          </cell>
          <cell r="B6808" t="str">
            <v>OPERADOR DE DEMARCADORA DE FAIXAS COM ENCARGOS COMPLEMENTARES</v>
          </cell>
          <cell r="C6808" t="str">
            <v>H</v>
          </cell>
          <cell r="D6808">
            <v>26.66</v>
          </cell>
        </row>
        <row r="6809">
          <cell r="A6809">
            <v>88294</v>
          </cell>
          <cell r="B6809" t="str">
            <v>OPERADOR DE ESCAVADEIRA COM ENCARGOS COMPLEMENTARES</v>
          </cell>
          <cell r="C6809" t="str">
            <v>H</v>
          </cell>
          <cell r="D6809">
            <v>28.73</v>
          </cell>
        </row>
        <row r="6810">
          <cell r="A6810">
            <v>88295</v>
          </cell>
          <cell r="B6810" t="str">
            <v>OPERADOR DE GUINCHO COM ENCARGOS COMPLEMENTARES</v>
          </cell>
          <cell r="C6810" t="str">
            <v>H</v>
          </cell>
          <cell r="D6810">
            <v>21.08</v>
          </cell>
        </row>
        <row r="6811">
          <cell r="A6811">
            <v>88296</v>
          </cell>
          <cell r="B6811" t="str">
            <v>OPERADOR DE GUINDASTE COM ENCARGOS COMPLEMENTARES</v>
          </cell>
          <cell r="C6811" t="str">
            <v>H</v>
          </cell>
          <cell r="D6811">
            <v>22.37</v>
          </cell>
        </row>
        <row r="6812">
          <cell r="A6812">
            <v>88297</v>
          </cell>
          <cell r="B6812" t="str">
            <v>OPERADOR DE MÁQUINAS E EQUIPAMENTOS COM ENCARGOS COMPLEMENTARES</v>
          </cell>
          <cell r="C6812" t="str">
            <v>H</v>
          </cell>
          <cell r="D6812">
            <v>24.9</v>
          </cell>
        </row>
        <row r="6813">
          <cell r="A6813">
            <v>88298</v>
          </cell>
          <cell r="B6813" t="str">
            <v>OPERADOR DE MARTELETE OU MARTELETEIRO COM ENCARGOS COMPLEMENTARES</v>
          </cell>
          <cell r="C6813" t="str">
            <v>H</v>
          </cell>
          <cell r="D6813">
            <v>21.48</v>
          </cell>
        </row>
        <row r="6814">
          <cell r="A6814">
            <v>88299</v>
          </cell>
          <cell r="B6814" t="str">
            <v>OPERADOR DE MOTO-ESCREIPER COM ENCARGOS COMPLEMENTARES</v>
          </cell>
          <cell r="C6814" t="str">
            <v>H</v>
          </cell>
          <cell r="D6814">
            <v>27.02</v>
          </cell>
        </row>
        <row r="6815">
          <cell r="A6815">
            <v>88300</v>
          </cell>
          <cell r="B6815" t="str">
            <v>OPERADOR DE MOTONIVELADORA COM ENCARGOS COMPLEMENTARES</v>
          </cell>
          <cell r="C6815" t="str">
            <v>H</v>
          </cell>
          <cell r="D6815">
            <v>31.86</v>
          </cell>
        </row>
        <row r="6816">
          <cell r="A6816">
            <v>88301</v>
          </cell>
          <cell r="B6816" t="str">
            <v>OPERADOR DE PÁ CARREGADEIRA COM ENCARGOS COMPLEMENTARES</v>
          </cell>
          <cell r="C6816" t="str">
            <v>H</v>
          </cell>
          <cell r="D6816">
            <v>24.61</v>
          </cell>
        </row>
        <row r="6817">
          <cell r="A6817">
            <v>88302</v>
          </cell>
          <cell r="B6817" t="str">
            <v>OPERADOR DE PAVIMENTADORA COM ENCARGOS COMPLEMENTARES</v>
          </cell>
          <cell r="C6817" t="str">
            <v>H</v>
          </cell>
          <cell r="D6817">
            <v>27.7</v>
          </cell>
        </row>
        <row r="6818">
          <cell r="A6818">
            <v>88303</v>
          </cell>
          <cell r="B6818" t="str">
            <v>OPERADOR DE ROLO COMPACTADOR COM ENCARGOS COMPLEMENTARES</v>
          </cell>
          <cell r="C6818" t="str">
            <v>H</v>
          </cell>
          <cell r="D6818">
            <v>23.18</v>
          </cell>
        </row>
        <row r="6819">
          <cell r="A6819">
            <v>88304</v>
          </cell>
          <cell r="B6819" t="str">
            <v>OPERADOR DE USINA DE ASFALTO, DE SOLOS OU DE CONCRETO COM ENCARGOS COMPLEMENTARES</v>
          </cell>
          <cell r="C6819" t="str">
            <v>H</v>
          </cell>
          <cell r="D6819">
            <v>24.61</v>
          </cell>
        </row>
        <row r="6820">
          <cell r="A6820">
            <v>88306</v>
          </cell>
          <cell r="B6820" t="str">
            <v>OPERADOR JATO DE AREIA OU JATISTA COM ENCARGOS COMPLEMENTARES</v>
          </cell>
          <cell r="C6820" t="str">
            <v>H</v>
          </cell>
          <cell r="D6820">
            <v>26.31</v>
          </cell>
        </row>
        <row r="6821">
          <cell r="A6821">
            <v>88307</v>
          </cell>
          <cell r="B6821" t="str">
            <v>OPERADOR PARA BATE ESTACAS COM ENCARGOS COMPLEMENTARES</v>
          </cell>
          <cell r="C6821" t="str">
            <v>H</v>
          </cell>
          <cell r="D6821">
            <v>24.44</v>
          </cell>
        </row>
        <row r="6822">
          <cell r="A6822">
            <v>88308</v>
          </cell>
          <cell r="B6822" t="str">
            <v>PASTILHEIRO COM ENCARGOS COMPLEMENTARES</v>
          </cell>
          <cell r="C6822" t="str">
            <v>H</v>
          </cell>
          <cell r="D6822">
            <v>24.07</v>
          </cell>
        </row>
        <row r="6823">
          <cell r="A6823">
            <v>88309</v>
          </cell>
          <cell r="B6823" t="str">
            <v>PEDREIRO COM ENCARGOS COMPLEMENTARES</v>
          </cell>
          <cell r="C6823" t="str">
            <v>H</v>
          </cell>
          <cell r="D6823">
            <v>24.16</v>
          </cell>
        </row>
        <row r="6824">
          <cell r="A6824">
            <v>88310</v>
          </cell>
          <cell r="B6824" t="str">
            <v>PINTOR COM ENCARGOS COMPLEMENTARES</v>
          </cell>
          <cell r="C6824" t="str">
            <v>H</v>
          </cell>
          <cell r="D6824">
            <v>28.38</v>
          </cell>
        </row>
        <row r="6825">
          <cell r="A6825">
            <v>88311</v>
          </cell>
          <cell r="B6825" t="str">
            <v>PINTOR DE LETREIROS COM ENCARGOS COMPLEMENTARES</v>
          </cell>
          <cell r="C6825" t="str">
            <v>H</v>
          </cell>
          <cell r="D6825">
            <v>33.57</v>
          </cell>
        </row>
        <row r="6826">
          <cell r="A6826">
            <v>88312</v>
          </cell>
          <cell r="B6826" t="str">
            <v>PINTOR PARA TINTA EPÓXI COM ENCARGOS COMPLEMENTARES</v>
          </cell>
          <cell r="C6826" t="str">
            <v>H</v>
          </cell>
          <cell r="D6826">
            <v>29.92</v>
          </cell>
        </row>
        <row r="6827">
          <cell r="A6827">
            <v>88313</v>
          </cell>
          <cell r="B6827" t="str">
            <v>POCEIRO COM ENCARGOS COMPLEMENTARES</v>
          </cell>
          <cell r="C6827" t="str">
            <v>H</v>
          </cell>
          <cell r="D6827">
            <v>21.14</v>
          </cell>
        </row>
        <row r="6828">
          <cell r="A6828">
            <v>88314</v>
          </cell>
          <cell r="B6828" t="str">
            <v>RASTELEIRO COM ENCARGOS COMPLEMENTARES</v>
          </cell>
          <cell r="C6828" t="str">
            <v>H</v>
          </cell>
          <cell r="D6828">
            <v>20.56</v>
          </cell>
        </row>
        <row r="6829">
          <cell r="A6829">
            <v>88315</v>
          </cell>
          <cell r="B6829" t="str">
            <v>SERRALHEIRO COM ENCARGOS COMPLEMENTARES</v>
          </cell>
          <cell r="C6829" t="str">
            <v>H</v>
          </cell>
          <cell r="D6829">
            <v>24.03</v>
          </cell>
        </row>
        <row r="6830">
          <cell r="A6830">
            <v>88316</v>
          </cell>
          <cell r="B6830" t="str">
            <v>SERVENTE COM ENCARGOS COMPLEMENTARES</v>
          </cell>
          <cell r="C6830" t="str">
            <v>H</v>
          </cell>
          <cell r="D6830">
            <v>21.12</v>
          </cell>
        </row>
        <row r="6831">
          <cell r="A6831">
            <v>88317</v>
          </cell>
          <cell r="B6831" t="str">
            <v>SOLDADOR COM ENCARGOS COMPLEMENTARES</v>
          </cell>
          <cell r="C6831" t="str">
            <v>H</v>
          </cell>
          <cell r="D6831">
            <v>27.25</v>
          </cell>
        </row>
        <row r="6832">
          <cell r="A6832">
            <v>88318</v>
          </cell>
          <cell r="B6832" t="str">
            <v>SOLDADOR A (PARA SOLDA A SER TESTADA COM RAIOS "X") COM ENCARGOS COMPLEMENTARES</v>
          </cell>
          <cell r="C6832" t="str">
            <v>H</v>
          </cell>
          <cell r="D6832">
            <v>26.98</v>
          </cell>
        </row>
        <row r="6833">
          <cell r="A6833">
            <v>88320</v>
          </cell>
          <cell r="B6833" t="str">
            <v>TAQUEADOR OU TAQUEIRO COM ENCARGOS COMPLEMENTARES</v>
          </cell>
          <cell r="C6833" t="str">
            <v>H</v>
          </cell>
          <cell r="D6833">
            <v>27.8</v>
          </cell>
        </row>
        <row r="6834">
          <cell r="A6834">
            <v>88321</v>
          </cell>
          <cell r="B6834" t="str">
            <v>TÉCNICO DE LABORATÓRIO COM ENCARGOS COMPLEMENTARES</v>
          </cell>
          <cell r="C6834" t="str">
            <v>H</v>
          </cell>
          <cell r="D6834">
            <v>37.950000000000003</v>
          </cell>
        </row>
        <row r="6835">
          <cell r="A6835">
            <v>88322</v>
          </cell>
          <cell r="B6835" t="str">
            <v>TÉCNICO DE SONDAGEM COM ENCARGOS COMPLEMENTARES</v>
          </cell>
          <cell r="C6835" t="str">
            <v>H</v>
          </cell>
          <cell r="D6835">
            <v>25.48</v>
          </cell>
        </row>
        <row r="6836">
          <cell r="A6836">
            <v>88323</v>
          </cell>
          <cell r="B6836" t="str">
            <v>TELHADISTA COM ENCARGOS COMPLEMENTARES</v>
          </cell>
          <cell r="C6836" t="str">
            <v>H</v>
          </cell>
          <cell r="D6836">
            <v>23.91</v>
          </cell>
        </row>
        <row r="6837">
          <cell r="A6837">
            <v>88324</v>
          </cell>
          <cell r="B6837" t="str">
            <v>TRATORISTA COM ENCARGOS COMPLEMENTARES</v>
          </cell>
          <cell r="C6837" t="str">
            <v>H</v>
          </cell>
          <cell r="D6837">
            <v>26.31</v>
          </cell>
        </row>
        <row r="6838">
          <cell r="A6838">
            <v>88325</v>
          </cell>
          <cell r="B6838" t="str">
            <v>VIDRACEIRO COM ENCARGOS COMPLEMENTARES</v>
          </cell>
          <cell r="C6838" t="str">
            <v>H</v>
          </cell>
          <cell r="D6838">
            <v>22.48</v>
          </cell>
        </row>
        <row r="6839">
          <cell r="A6839">
            <v>88326</v>
          </cell>
          <cell r="B6839" t="str">
            <v>VIGIA NOTURNO COM ENCARGOS COMPLEMENTARES</v>
          </cell>
          <cell r="C6839" t="str">
            <v>H</v>
          </cell>
          <cell r="D6839">
            <v>27.03</v>
          </cell>
        </row>
        <row r="6840">
          <cell r="A6840">
            <v>88377</v>
          </cell>
          <cell r="B6840" t="str">
            <v>OPERADOR DE BETONEIRA ESTACIONÁRIA/MISTURADOR COM ENCARGOS COMPLEMENTARES</v>
          </cell>
          <cell r="C6840" t="str">
            <v>H</v>
          </cell>
          <cell r="D6840">
            <v>22.13</v>
          </cell>
        </row>
        <row r="6841">
          <cell r="A6841">
            <v>88441</v>
          </cell>
          <cell r="B6841" t="str">
            <v>JARDINEIRO COM ENCARGOS COMPLEMENTARES</v>
          </cell>
          <cell r="C6841" t="str">
            <v>H</v>
          </cell>
          <cell r="D6841">
            <v>23.37</v>
          </cell>
        </row>
        <row r="6842">
          <cell r="A6842">
            <v>88597</v>
          </cell>
          <cell r="B6842" t="str">
            <v>DESENHISTA DETALHISTA COM ENCARGOS COMPLEMENTARES</v>
          </cell>
          <cell r="C6842" t="str">
            <v>H</v>
          </cell>
          <cell r="D6842">
            <v>81.489999999999995</v>
          </cell>
        </row>
        <row r="6843">
          <cell r="A6843">
            <v>90766</v>
          </cell>
          <cell r="B6843" t="str">
            <v>ALMOXARIFE COM ENCARGOS COMPLEMENTARES</v>
          </cell>
          <cell r="C6843" t="str">
            <v>H</v>
          </cell>
          <cell r="D6843">
            <v>22.4</v>
          </cell>
        </row>
        <row r="6844">
          <cell r="A6844">
            <v>90767</v>
          </cell>
          <cell r="B6844" t="str">
            <v>APONTADOR OU APROPRIADOR COM ENCARGOS COMPLEMENTARES</v>
          </cell>
          <cell r="C6844" t="str">
            <v>H</v>
          </cell>
          <cell r="D6844">
            <v>22.6</v>
          </cell>
        </row>
        <row r="6845">
          <cell r="A6845">
            <v>90768</v>
          </cell>
          <cell r="B6845" t="str">
            <v>ARQUITETO DE OBRA JUNIOR COM ENCARGOS COMPLEMENTARES</v>
          </cell>
          <cell r="C6845" t="str">
            <v>H</v>
          </cell>
          <cell r="D6845">
            <v>63.28</v>
          </cell>
        </row>
        <row r="6846">
          <cell r="A6846">
            <v>90769</v>
          </cell>
          <cell r="B6846" t="str">
            <v>ARQUITETO DE OBRA PLENO COM ENCARGOS COMPLEMENTARES</v>
          </cell>
          <cell r="C6846" t="str">
            <v>H</v>
          </cell>
          <cell r="D6846">
            <v>89.25</v>
          </cell>
        </row>
        <row r="6847">
          <cell r="A6847">
            <v>90770</v>
          </cell>
          <cell r="B6847" t="str">
            <v>ARQUITETO DE OBRA SENIOR COM ENCARGOS COMPLEMENTARES</v>
          </cell>
          <cell r="C6847" t="str">
            <v>H</v>
          </cell>
          <cell r="D6847">
            <v>117.5</v>
          </cell>
        </row>
        <row r="6848">
          <cell r="A6848">
            <v>90771</v>
          </cell>
          <cell r="B6848" t="str">
            <v>AUXILIAR DE DESENHISTA COM ENCARGOS COMPLEMENTARES</v>
          </cell>
          <cell r="C6848" t="str">
            <v>H</v>
          </cell>
          <cell r="D6848">
            <v>73.69</v>
          </cell>
        </row>
        <row r="6849">
          <cell r="A6849">
            <v>90772</v>
          </cell>
          <cell r="B6849" t="str">
            <v>AUXILIAR DE ESCRITORIO COM ENCARGOS COMPLEMENTARES</v>
          </cell>
          <cell r="C6849" t="str">
            <v>H</v>
          </cell>
          <cell r="D6849">
            <v>20.73</v>
          </cell>
        </row>
        <row r="6850">
          <cell r="A6850">
            <v>90773</v>
          </cell>
          <cell r="B6850" t="str">
            <v>DESENHISTA COPISTA COM ENCARGOS COMPLEMENTARES</v>
          </cell>
          <cell r="C6850" t="str">
            <v>H</v>
          </cell>
          <cell r="D6850">
            <v>54.74</v>
          </cell>
        </row>
        <row r="6851">
          <cell r="A6851">
            <v>90775</v>
          </cell>
          <cell r="B6851" t="str">
            <v>DESENHISTA PROJETISTA COM ENCARGOS COMPLEMENTARES</v>
          </cell>
          <cell r="C6851" t="str">
            <v>H</v>
          </cell>
          <cell r="D6851">
            <v>87.22</v>
          </cell>
        </row>
        <row r="6852">
          <cell r="A6852">
            <v>90776</v>
          </cell>
          <cell r="B6852" t="str">
            <v>ENCARREGADO GERAL COM ENCARGOS COMPLEMENTARES</v>
          </cell>
          <cell r="C6852" t="str">
            <v>H</v>
          </cell>
          <cell r="D6852">
            <v>29.33</v>
          </cell>
        </row>
        <row r="6853">
          <cell r="A6853">
            <v>90777</v>
          </cell>
          <cell r="B6853" t="str">
            <v>ENGENHEIRO CIVIL DE OBRA JUNIOR COM ENCARGOS COMPLEMENTARES</v>
          </cell>
          <cell r="C6853" t="str">
            <v>H</v>
          </cell>
          <cell r="D6853">
            <v>85.76</v>
          </cell>
        </row>
        <row r="6854">
          <cell r="A6854">
            <v>90778</v>
          </cell>
          <cell r="B6854" t="str">
            <v>ENGENHEIRO CIVIL DE OBRA PLENO COM ENCARGOS COMPLEMENTARES</v>
          </cell>
          <cell r="C6854" t="str">
            <v>H</v>
          </cell>
          <cell r="D6854">
            <v>97.39</v>
          </cell>
        </row>
        <row r="6855">
          <cell r="A6855">
            <v>90779</v>
          </cell>
          <cell r="B6855" t="str">
            <v>ENGENHEIRO CIVIL DE OBRA SENIOR COM ENCARGOS COMPLEMENTARES</v>
          </cell>
          <cell r="C6855" t="str">
            <v>H</v>
          </cell>
          <cell r="D6855">
            <v>132.58000000000001</v>
          </cell>
        </row>
        <row r="6856">
          <cell r="A6856">
            <v>90780</v>
          </cell>
          <cell r="B6856" t="str">
            <v>MESTRE DE OBRAS COM ENCARGOS COMPLEMENTARES</v>
          </cell>
          <cell r="C6856" t="str">
            <v>H</v>
          </cell>
          <cell r="D6856">
            <v>43.43</v>
          </cell>
        </row>
        <row r="6857">
          <cell r="A6857">
            <v>90781</v>
          </cell>
          <cell r="B6857" t="str">
            <v>TOPOGRAFO COM ENCARGOS COMPLEMENTARES</v>
          </cell>
          <cell r="C6857" t="str">
            <v>H</v>
          </cell>
          <cell r="D6857">
            <v>49.59</v>
          </cell>
        </row>
        <row r="6858">
          <cell r="A6858">
            <v>91677</v>
          </cell>
          <cell r="B6858" t="str">
            <v>ENGENHEIRO ELETRICISTA COM ENCARGOS COMPLEMENTARES</v>
          </cell>
          <cell r="C6858" t="str">
            <v>H</v>
          </cell>
          <cell r="D6858">
            <v>85.67</v>
          </cell>
        </row>
        <row r="6859">
          <cell r="A6859">
            <v>91678</v>
          </cell>
          <cell r="B6859" t="str">
            <v>ENGENHEIRO SANITARISTA COM ENCARGOS COMPLEMENTARES</v>
          </cell>
          <cell r="C6859" t="str">
            <v>H</v>
          </cell>
          <cell r="D6859">
            <v>82.34</v>
          </cell>
        </row>
        <row r="6860">
          <cell r="A6860">
            <v>93558</v>
          </cell>
          <cell r="B6860" t="str">
            <v>MOTORISTA DE CAMINHAO COM ENCARGOS COMPLEMENTARES</v>
          </cell>
          <cell r="C6860" t="str">
            <v>MES</v>
          </cell>
          <cell r="D6860">
            <v>4380.59</v>
          </cell>
        </row>
        <row r="6861">
          <cell r="A6861">
            <v>93559</v>
          </cell>
          <cell r="B6861" t="str">
            <v>DESENHISTA DETALHISTA COM ENCARGOS COMPLEMENTARES</v>
          </cell>
          <cell r="C6861" t="str">
            <v>MES</v>
          </cell>
          <cell r="D6861">
            <v>14316.14</v>
          </cell>
        </row>
        <row r="6862">
          <cell r="A6862">
            <v>93560</v>
          </cell>
          <cell r="B6862" t="str">
            <v>DESENHISTA COPISTA COM ENCARGOS COMPLEMENTARES</v>
          </cell>
          <cell r="C6862" t="str">
            <v>MES</v>
          </cell>
          <cell r="D6862">
            <v>9625.1</v>
          </cell>
        </row>
        <row r="6863">
          <cell r="A6863">
            <v>93561</v>
          </cell>
          <cell r="B6863" t="str">
            <v>DESENHISTA PROJETISTA COM ENCARGOS COMPLEMENTARES</v>
          </cell>
          <cell r="C6863" t="str">
            <v>MES</v>
          </cell>
          <cell r="D6863">
            <v>15321.59</v>
          </cell>
        </row>
        <row r="6864">
          <cell r="A6864">
            <v>93562</v>
          </cell>
          <cell r="B6864" t="str">
            <v>AUXILIAR DE DESENHISTA COM ENCARGOS COMPLEMENTARES</v>
          </cell>
          <cell r="C6864" t="str">
            <v>MES</v>
          </cell>
          <cell r="D6864">
            <v>12947.44</v>
          </cell>
        </row>
        <row r="6865">
          <cell r="A6865">
            <v>93563</v>
          </cell>
          <cell r="B6865" t="str">
            <v>ALMOXARIFE COM ENCARGOS COMPLEMENTARES</v>
          </cell>
          <cell r="C6865" t="str">
            <v>MES</v>
          </cell>
          <cell r="D6865">
            <v>3951.92</v>
          </cell>
        </row>
        <row r="6866">
          <cell r="A6866">
            <v>93564</v>
          </cell>
          <cell r="B6866" t="str">
            <v>APONTADOR OU APROPRIADOR COM ENCARGOS COMPLEMENTARES</v>
          </cell>
          <cell r="C6866" t="str">
            <v>MES</v>
          </cell>
          <cell r="D6866">
            <v>3977.33</v>
          </cell>
        </row>
        <row r="6867">
          <cell r="A6867">
            <v>93565</v>
          </cell>
          <cell r="B6867" t="str">
            <v>ENGENHEIRO CIVIL DE OBRA JUNIOR COM ENCARGOS COMPLEMENTARES</v>
          </cell>
          <cell r="C6867" t="str">
            <v>MES</v>
          </cell>
          <cell r="D6867">
            <v>15034.96</v>
          </cell>
        </row>
        <row r="6868">
          <cell r="A6868">
            <v>93566</v>
          </cell>
          <cell r="B6868" t="str">
            <v>AUXILIAR DE ESCRITORIO COM ENCARGOS COMPLEMENTARES</v>
          </cell>
          <cell r="C6868" t="str">
            <v>MES</v>
          </cell>
          <cell r="D6868">
            <v>3659.16</v>
          </cell>
        </row>
        <row r="6869">
          <cell r="A6869">
            <v>93567</v>
          </cell>
          <cell r="B6869" t="str">
            <v>ENGENHEIRO CIVIL DE OBRA PLENO COM ENCARGOS COMPLEMENTARES</v>
          </cell>
          <cell r="C6869" t="str">
            <v>MES</v>
          </cell>
          <cell r="D6869">
            <v>17072.86</v>
          </cell>
        </row>
        <row r="6870">
          <cell r="A6870">
            <v>93568</v>
          </cell>
          <cell r="B6870" t="str">
            <v>ENGENHEIRO CIVIL DE OBRA SENIOR COM ENCARGOS COMPLEMENTARES</v>
          </cell>
          <cell r="C6870" t="str">
            <v>MES</v>
          </cell>
          <cell r="D6870">
            <v>23231.85</v>
          </cell>
        </row>
        <row r="6871">
          <cell r="A6871">
            <v>93569</v>
          </cell>
          <cell r="B6871" t="str">
            <v>ARQUITETO JUNIOR COM ENCARGOS COMPLEMENTARES</v>
          </cell>
          <cell r="C6871" t="str">
            <v>MES</v>
          </cell>
          <cell r="D6871">
            <v>11115.32</v>
          </cell>
        </row>
        <row r="6872">
          <cell r="A6872">
            <v>93570</v>
          </cell>
          <cell r="B6872" t="str">
            <v>ARQUITETO PLENO COM ENCARGOS COMPLEMENTARES</v>
          </cell>
          <cell r="C6872" t="str">
            <v>MES</v>
          </cell>
          <cell r="D6872">
            <v>15666.64</v>
          </cell>
        </row>
        <row r="6873">
          <cell r="A6873">
            <v>93571</v>
          </cell>
          <cell r="B6873" t="str">
            <v>ARQUITETO SENIOR COM ENCARGOS COMPLEMENTARES</v>
          </cell>
          <cell r="C6873" t="str">
            <v>MES</v>
          </cell>
          <cell r="D6873">
            <v>20619.41</v>
          </cell>
        </row>
        <row r="6874">
          <cell r="A6874">
            <v>93572</v>
          </cell>
          <cell r="B6874" t="str">
            <v>ENCARREGADO GERAL DE OBRAS COM ENCARGOS COMPLEMENTARES</v>
          </cell>
          <cell r="C6874" t="str">
            <v>MES</v>
          </cell>
          <cell r="D6874">
            <v>5155.79</v>
          </cell>
        </row>
        <row r="6875">
          <cell r="A6875">
            <v>94295</v>
          </cell>
          <cell r="B6875" t="str">
            <v>MESTRE DE OBRAS COM ENCARGOS COMPLEMENTARES</v>
          </cell>
          <cell r="C6875" t="str">
            <v>MES</v>
          </cell>
          <cell r="D6875">
            <v>7625.49</v>
          </cell>
        </row>
        <row r="6876">
          <cell r="A6876">
            <v>94296</v>
          </cell>
          <cell r="B6876" t="str">
            <v>TOPOGRAFO COM ENCARGOS COMPLEMENTARES</v>
          </cell>
          <cell r="C6876" t="str">
            <v>MES</v>
          </cell>
          <cell r="D6876">
            <v>8714.9699999999993</v>
          </cell>
        </row>
        <row r="6877">
          <cell r="A6877">
            <v>95308</v>
          </cell>
          <cell r="B6877" t="str">
            <v>CURSO DE CAPACITAÇÃO PARA AJUDANTE DE ARMADOR (ENCARGOS COMPLEMENTARES) - HORISTA</v>
          </cell>
          <cell r="C6877" t="str">
            <v>H</v>
          </cell>
          <cell r="D6877">
            <v>0.11</v>
          </cell>
        </row>
        <row r="6878">
          <cell r="A6878">
            <v>95309</v>
          </cell>
          <cell r="B6878" t="str">
            <v>CURSO DE CAPACITAÇÃO PARA AJUDANTE DE CARPINTEIRO (ENCARGOS COMPLEMENTARES) - HORISTA</v>
          </cell>
          <cell r="C6878" t="str">
            <v>H</v>
          </cell>
          <cell r="D6878">
            <v>0.16</v>
          </cell>
        </row>
        <row r="6879">
          <cell r="A6879">
            <v>95310</v>
          </cell>
          <cell r="B6879" t="str">
            <v>CURSO DE CAPACITAÇÃO PARA AJUDANTE DE ESTRUTURA METÁLICA (ENCARGOS COMPLEMENTARES) - HORISTA</v>
          </cell>
          <cell r="C6879" t="str">
            <v>H</v>
          </cell>
          <cell r="D6879">
            <v>0.11</v>
          </cell>
        </row>
        <row r="6880">
          <cell r="A6880">
            <v>95311</v>
          </cell>
          <cell r="B6880" t="str">
            <v>CURSO DE CAPACITAÇÃO PARA AJUDANTE DE OPERAÇÃO EM GERAL (ENCARGOS COMPLEMENTARES) - HORISTA</v>
          </cell>
          <cell r="C6880" t="str">
            <v>H</v>
          </cell>
          <cell r="D6880">
            <v>0.11</v>
          </cell>
        </row>
        <row r="6881">
          <cell r="A6881">
            <v>95312</v>
          </cell>
          <cell r="B6881" t="str">
            <v>CURSO DE CAPACITAÇÃO PARA AJUDANTE DE PEDREIRO (ENCARGOS COMPLEMENTARES) - HORISTA</v>
          </cell>
          <cell r="C6881" t="str">
            <v>H</v>
          </cell>
          <cell r="D6881">
            <v>0.16</v>
          </cell>
        </row>
        <row r="6882">
          <cell r="A6882">
            <v>95313</v>
          </cell>
          <cell r="B6882" t="str">
            <v>CURSO DE CAPACITAÇÃO PARA AJUDANTE ESPECIALIZADO (ENCARGOS COMPLEMENTARES) - HORISTA</v>
          </cell>
          <cell r="C6882" t="str">
            <v>H</v>
          </cell>
          <cell r="D6882">
            <v>0.17</v>
          </cell>
        </row>
        <row r="6883">
          <cell r="A6883">
            <v>95314</v>
          </cell>
          <cell r="B6883" t="str">
            <v>CURSO DE CAPACITAÇÃO PARA ARMADOR (ENCARGOS COMPLEMENTARES) - HORISTA</v>
          </cell>
          <cell r="C6883" t="str">
            <v>H</v>
          </cell>
          <cell r="D6883">
            <v>0.16</v>
          </cell>
        </row>
        <row r="6884">
          <cell r="A6884">
            <v>95315</v>
          </cell>
          <cell r="B6884" t="str">
            <v>CURSO DE CAPACITAÇÃO PARA ASSENTADOR DE TUBOS (ENCARGOS COMPLEMENTARES) - HORISTA</v>
          </cell>
          <cell r="C6884" t="str">
            <v>H</v>
          </cell>
          <cell r="D6884">
            <v>0.2</v>
          </cell>
        </row>
        <row r="6885">
          <cell r="A6885">
            <v>95316</v>
          </cell>
          <cell r="B6885" t="str">
            <v>CURSO DE CAPACITAÇÃO PARA AUXILIAR DE ELETRICISTA (ENCARGOS COMPLEMENTARES) - HORISTA</v>
          </cell>
          <cell r="C6885" t="str">
            <v>H</v>
          </cell>
          <cell r="D6885">
            <v>0.37</v>
          </cell>
        </row>
        <row r="6886">
          <cell r="A6886">
            <v>95317</v>
          </cell>
          <cell r="B6886" t="str">
            <v>CURSO DE CAPACITAÇÃO PARA AUXILIAR DE ENCANADOR OU BOMBEIRO HIDRÁULICO (ENCARGOS COMPLEMENTARES) - HORISTA</v>
          </cell>
          <cell r="C6886" t="str">
            <v>H</v>
          </cell>
          <cell r="D6886">
            <v>0.19</v>
          </cell>
        </row>
        <row r="6887">
          <cell r="A6887">
            <v>95318</v>
          </cell>
          <cell r="B6887" t="str">
            <v>CURSO DE CAPACITAÇÃO PARA AUXILIAR DE LABORATÓRIO (ENCARGOS COMPLEMENTARES) - HORISTA</v>
          </cell>
          <cell r="C6887" t="str">
            <v>H</v>
          </cell>
          <cell r="D6887">
            <v>0.16</v>
          </cell>
        </row>
        <row r="6888">
          <cell r="A6888">
            <v>95319</v>
          </cell>
          <cell r="B6888" t="str">
            <v>CURSO DE CAPACITAÇÃO PARA AUXILIAR DE MECÂNICO (ENCARGOS COMPLEMENTARES) - HORISTA</v>
          </cell>
          <cell r="C6888" t="str">
            <v>H</v>
          </cell>
          <cell r="D6888">
            <v>0.13</v>
          </cell>
        </row>
        <row r="6889">
          <cell r="A6889">
            <v>95320</v>
          </cell>
          <cell r="B6889" t="str">
            <v>CURSO DE CAPACITAÇÃO PARA AUXILIAR DE SERRALHEIRO (ENCARGOS COMPLEMENTARES) - HORISTA</v>
          </cell>
          <cell r="C6889" t="str">
            <v>H</v>
          </cell>
          <cell r="D6889">
            <v>0.11</v>
          </cell>
        </row>
        <row r="6890">
          <cell r="A6890">
            <v>95321</v>
          </cell>
          <cell r="B6890" t="str">
            <v>CURSO DE CAPACITAÇÃO PARA AUXILIAR DE SERVIÇOS GERAIS (ENCARGOS COMPLEMENTARES) - HORISTA</v>
          </cell>
          <cell r="C6890" t="str">
            <v>H</v>
          </cell>
          <cell r="D6890">
            <v>0.14000000000000001</v>
          </cell>
        </row>
        <row r="6891">
          <cell r="A6891">
            <v>95322</v>
          </cell>
          <cell r="B6891" t="str">
            <v>CURSO DE CAPACITAÇÃO PARA AUXILIAR DE TOPÓGRAFO (ENCARGOS COMPLEMENTARES) - HORISTA</v>
          </cell>
          <cell r="C6891" t="str">
            <v>H</v>
          </cell>
          <cell r="D6891">
            <v>0.13</v>
          </cell>
        </row>
        <row r="6892">
          <cell r="A6892">
            <v>95323</v>
          </cell>
          <cell r="B6892" t="str">
            <v>CURSO DE CAPACITAÇÃO PARA AUXILIAR TÉCNICO DE ENGENHARIA (ENCARGOS COMPLEMENTARES) - HORISTA</v>
          </cell>
          <cell r="C6892" t="str">
            <v>H</v>
          </cell>
          <cell r="D6892">
            <v>0.21</v>
          </cell>
        </row>
        <row r="6893">
          <cell r="A6893">
            <v>95324</v>
          </cell>
          <cell r="B6893" t="str">
            <v>CURSO DE CAPACITAÇÃO PARA AZULEJISTA OU LADRILHISTA (ENCARGOS COMPLEMENTARES) - HORISTA</v>
          </cell>
          <cell r="C6893" t="str">
            <v>H</v>
          </cell>
          <cell r="D6893">
            <v>0.2</v>
          </cell>
        </row>
        <row r="6894">
          <cell r="A6894">
            <v>95325</v>
          </cell>
          <cell r="B6894" t="str">
            <v>CURSO DE CAPACITAÇÃO PARA BLASTER, DINAMITADOR OU CABO DE FOGO (ENCARGOS COMPLEMENTARES) - HORISTA</v>
          </cell>
          <cell r="C6894" t="str">
            <v>H</v>
          </cell>
          <cell r="D6894">
            <v>0.22</v>
          </cell>
        </row>
        <row r="6895">
          <cell r="A6895">
            <v>95326</v>
          </cell>
          <cell r="B6895" t="str">
            <v>CURSO DE CAPACITAÇÃO PARA CADASTRISTA DE REDES DE AGUA E ESGOTO (ENCARGOS COMPLEMENTARES) - HORISTA</v>
          </cell>
          <cell r="C6895" t="str">
            <v>H</v>
          </cell>
          <cell r="D6895">
            <v>0.05</v>
          </cell>
        </row>
        <row r="6896">
          <cell r="A6896">
            <v>95328</v>
          </cell>
          <cell r="B6896" t="str">
            <v>CURSO DE CAPACITAÇÃO PARA CALCETEIRO (ENCARGOS COMPLEMENTARES) - HORISTA</v>
          </cell>
          <cell r="C6896" t="str">
            <v>H</v>
          </cell>
          <cell r="D6896">
            <v>0.16</v>
          </cell>
        </row>
        <row r="6897">
          <cell r="A6897">
            <v>95329</v>
          </cell>
          <cell r="B6897" t="str">
            <v>CURSO DE CAPACITAÇÃO PARA CARPINTEIRO DE ESQUADRIA (ENCARGOS COMPLEMENTARES) - HORISTA</v>
          </cell>
          <cell r="C6897" t="str">
            <v>H</v>
          </cell>
          <cell r="D6897">
            <v>0.2</v>
          </cell>
        </row>
        <row r="6898">
          <cell r="A6898">
            <v>95330</v>
          </cell>
          <cell r="B6898" t="str">
            <v>CURSO DE CAPACITAÇÃO PARA CARPINTEIRO DE FÔRMAS (ENCARGOS COMPLEMENTARES) - HORISTA</v>
          </cell>
          <cell r="C6898" t="str">
            <v>H</v>
          </cell>
          <cell r="D6898">
            <v>0.16</v>
          </cell>
        </row>
        <row r="6899">
          <cell r="A6899">
            <v>95331</v>
          </cell>
          <cell r="B6899" t="str">
            <v>CURSO DE CAPACITAÇÃO PARA CAVOUQUEIRO OU OPERADOR PERFURATRIZ/ROMPEDOR (ENCARGOS COMPLEMENTARES) - HORISTA</v>
          </cell>
          <cell r="C6899" t="str">
            <v>H</v>
          </cell>
          <cell r="D6899">
            <v>0.1</v>
          </cell>
        </row>
        <row r="6900">
          <cell r="A6900">
            <v>95332</v>
          </cell>
          <cell r="B6900" t="str">
            <v>CURSO DE CAPACITAÇÃO PARA ELETRICISTA (ENCARGOS COMPLEMENTARES) - HORISTA</v>
          </cell>
          <cell r="C6900" t="str">
            <v>H</v>
          </cell>
          <cell r="D6900">
            <v>0.54</v>
          </cell>
        </row>
        <row r="6901">
          <cell r="A6901">
            <v>95333</v>
          </cell>
          <cell r="B6901" t="str">
            <v>CURSO DE CAPACITAÇÃO PARA ELETRICISTA INDUSTRIAL (ENCARGOS COMPLEMENTARES) - HORISTA</v>
          </cell>
          <cell r="C6901" t="str">
            <v>H</v>
          </cell>
          <cell r="D6901">
            <v>0.56000000000000005</v>
          </cell>
        </row>
        <row r="6902">
          <cell r="A6902">
            <v>95334</v>
          </cell>
          <cell r="B6902" t="str">
            <v>CURSO DE CAPACITAÇÃO PARA ELETROTÉCNICO (ENCARGOS COMPLEMENTARES) - HORISTA</v>
          </cell>
          <cell r="C6902" t="str">
            <v>H</v>
          </cell>
          <cell r="D6902">
            <v>0.63</v>
          </cell>
        </row>
        <row r="6903">
          <cell r="A6903">
            <v>95335</v>
          </cell>
          <cell r="B6903" t="str">
            <v>CURSO DE CAPACITAÇÃO PARA ENCANADOR OU BOMBEIRO HIDRÁULICO (ENCARGOS COMPLEMENTARES) - HORISTA</v>
          </cell>
          <cell r="C6903" t="str">
            <v>H</v>
          </cell>
          <cell r="D6903">
            <v>0.27</v>
          </cell>
        </row>
        <row r="6904">
          <cell r="A6904">
            <v>95337</v>
          </cell>
          <cell r="B6904" t="str">
            <v>CURSO DE CAPACITAÇÃO PARA GESSEIRO (ENCARGOS COMPLEMENTARES) - HORISTA</v>
          </cell>
          <cell r="C6904" t="str">
            <v>H</v>
          </cell>
          <cell r="D6904">
            <v>0.16</v>
          </cell>
        </row>
        <row r="6905">
          <cell r="A6905">
            <v>95338</v>
          </cell>
          <cell r="B6905" t="str">
            <v>CURSO DE CAPACITAÇÃO PARA IMPERMEABILIZADOR (ENCARGOS COMPLEMENTARES) - HORISTA</v>
          </cell>
          <cell r="C6905" t="str">
            <v>H</v>
          </cell>
          <cell r="D6905">
            <v>0.28999999999999998</v>
          </cell>
        </row>
        <row r="6906">
          <cell r="A6906">
            <v>95339</v>
          </cell>
          <cell r="B6906" t="str">
            <v>CURSO DE CAPACITAÇÃO PARA MAÇARIQUEIRO (ENCARGOS COMPLEMENTARES) - HORISTA</v>
          </cell>
          <cell r="C6906" t="str">
            <v>H</v>
          </cell>
          <cell r="D6906">
            <v>0.24</v>
          </cell>
        </row>
        <row r="6907">
          <cell r="A6907">
            <v>95340</v>
          </cell>
          <cell r="B6907" t="str">
            <v>CURSO DE CAPACITAÇÃO PARA MARCENEIRO (ENCARGOS COMPLEMENTARES) - HORISTA</v>
          </cell>
          <cell r="C6907" t="str">
            <v>H</v>
          </cell>
          <cell r="D6907">
            <v>0.2</v>
          </cell>
        </row>
        <row r="6908">
          <cell r="A6908">
            <v>95341</v>
          </cell>
          <cell r="B6908" t="str">
            <v>CURSO DE CAPACITAÇÃO PARA MARMORISTA/GRANITEIRO (ENCARGOS COMPLEMENTARES) - HORISTA</v>
          </cell>
          <cell r="C6908" t="str">
            <v>H</v>
          </cell>
          <cell r="D6908">
            <v>0.2</v>
          </cell>
        </row>
        <row r="6909">
          <cell r="A6909">
            <v>95342</v>
          </cell>
          <cell r="B6909" t="str">
            <v>CURSO DE CAPACITAÇÃO PARA MECÂNICO DE EQUIPAMENTOS PESADOS (ENCARGOS COMPLEMENTARES) - HORISTA</v>
          </cell>
          <cell r="C6909" t="str">
            <v>H</v>
          </cell>
          <cell r="D6909">
            <v>0.15</v>
          </cell>
        </row>
        <row r="6910">
          <cell r="A6910">
            <v>95343</v>
          </cell>
          <cell r="B6910" t="str">
            <v>CURSO DE CAPACITAÇÃO PARA MONTADOR  DE TUBO AÇO/EQUIPAMENTOS (ENCARGOS COMPLEMENTARES) - HORISTA</v>
          </cell>
          <cell r="C6910" t="str">
            <v>H</v>
          </cell>
          <cell r="D6910">
            <v>0.22</v>
          </cell>
        </row>
        <row r="6911">
          <cell r="A6911">
            <v>95344</v>
          </cell>
          <cell r="B6911" t="str">
            <v>CURSO DE CAPACITAÇÃO PARA MONTADOR DE ESTRUTURA METÁLICA (ENCARGOS COMPLEMENTARES) - HORISTA</v>
          </cell>
          <cell r="C6911" t="str">
            <v>H</v>
          </cell>
          <cell r="D6911">
            <v>0.14000000000000001</v>
          </cell>
        </row>
        <row r="6912">
          <cell r="A6912">
            <v>95345</v>
          </cell>
          <cell r="B6912" t="str">
            <v>CURSO DE CAPACITAÇÃO PARA MONTADOR ELETROMECÂNICO (ENCARGOS COMPLEMENTARES) - HORISTA</v>
          </cell>
          <cell r="C6912" t="str">
            <v>H</v>
          </cell>
          <cell r="D6912">
            <v>0.44</v>
          </cell>
        </row>
        <row r="6913">
          <cell r="A6913">
            <v>95346</v>
          </cell>
          <cell r="B6913" t="str">
            <v>CURSO DE CAPACITAÇÃO PARA MOTORISTA DE BASCULANTE (ENCARGOS COMPLEMENTARES) - HORISTA</v>
          </cell>
          <cell r="C6913" t="str">
            <v>H</v>
          </cell>
          <cell r="D6913">
            <v>7.0000000000000007E-2</v>
          </cell>
        </row>
        <row r="6914">
          <cell r="A6914">
            <v>95347</v>
          </cell>
          <cell r="B6914" t="str">
            <v>CURSO DE CAPACITAÇÃO PARA MOTORISTA DE CAMINHÃO (ENCARGOS COMPLEMENTARES) - HORISTA</v>
          </cell>
          <cell r="C6914" t="str">
            <v>H</v>
          </cell>
          <cell r="D6914">
            <v>7.0000000000000007E-2</v>
          </cell>
        </row>
        <row r="6915">
          <cell r="A6915">
            <v>95348</v>
          </cell>
          <cell r="B6915" t="str">
            <v>CURSO DE CAPACITAÇÃO PARA MOTORISTA DE CAMINHÃO E CARRETA (ENCARGOS COMPLEMENTARES) - HORISTA</v>
          </cell>
          <cell r="C6915" t="str">
            <v>H</v>
          </cell>
          <cell r="D6915">
            <v>0.1</v>
          </cell>
        </row>
        <row r="6916">
          <cell r="A6916">
            <v>95349</v>
          </cell>
          <cell r="B6916" t="str">
            <v>CURSO DE CAPACITAÇÃO PARA MOTORISTA DE VEÍCULO LEVE (ENCARGOS COMPLEMENTARES) - HORISTA</v>
          </cell>
          <cell r="C6916" t="str">
            <v>H</v>
          </cell>
          <cell r="D6916">
            <v>0.06</v>
          </cell>
        </row>
        <row r="6917">
          <cell r="A6917">
            <v>95350</v>
          </cell>
          <cell r="B6917" t="str">
            <v>CURSO DE CAPACITAÇÃO PARA MOTORISTA DE VEÍCULO PESADO (ENCARGOS COMPLEMENTARES) - HORISTA</v>
          </cell>
          <cell r="C6917" t="str">
            <v>H</v>
          </cell>
          <cell r="D6917">
            <v>0.06</v>
          </cell>
        </row>
        <row r="6918">
          <cell r="A6918">
            <v>95351</v>
          </cell>
          <cell r="B6918" t="str">
            <v>CURSO DE CAPACITAÇÃO PARA MOTORISTA OPERADOR DE MUNCK (ENCARGOS COMPLEMENTARES) - HORISTA</v>
          </cell>
          <cell r="C6918" t="str">
            <v>H</v>
          </cell>
          <cell r="D6918">
            <v>0.23</v>
          </cell>
        </row>
        <row r="6919">
          <cell r="A6919">
            <v>95352</v>
          </cell>
          <cell r="B6919" t="str">
            <v>CURSO DE CAPACITAÇÃO PARA NIVELADOR (ENCARGOS COMPLEMENTARES) - HORISTA</v>
          </cell>
          <cell r="C6919" t="str">
            <v>H</v>
          </cell>
          <cell r="D6919">
            <v>0.16</v>
          </cell>
        </row>
        <row r="6920">
          <cell r="A6920">
            <v>95354</v>
          </cell>
          <cell r="B6920" t="str">
            <v>CURSO DE CAPACITAÇÃO PARA OPERADOR DE BETONEIRA (CAMINHÃO) (ENCARGOS COMPLEMENTARES) - HORISTA</v>
          </cell>
          <cell r="C6920" t="str">
            <v>H</v>
          </cell>
          <cell r="D6920">
            <v>0.11</v>
          </cell>
        </row>
        <row r="6921">
          <cell r="A6921">
            <v>95355</v>
          </cell>
          <cell r="B6921" t="str">
            <v>CURSO DE CAPACITAÇÃO PARA OPERADOR DE COMPRESSOR OU COMPRESSORISTA (ENCARGOS COMPLEMENTARES) - HORISTA</v>
          </cell>
          <cell r="C6921" t="str">
            <v>H</v>
          </cell>
          <cell r="D6921">
            <v>0.1</v>
          </cell>
        </row>
        <row r="6922">
          <cell r="A6922">
            <v>95356</v>
          </cell>
          <cell r="B6922" t="str">
            <v>CURSO DE CAPACITAÇÃO PARA OPERADOR DE DEMARCADORA DE FAIXAS (ENCARGOS COMPLEMENTARES) - HORISTA</v>
          </cell>
          <cell r="C6922" t="str">
            <v>H</v>
          </cell>
          <cell r="D6922">
            <v>0.13</v>
          </cell>
        </row>
        <row r="6923">
          <cell r="A6923">
            <v>95357</v>
          </cell>
          <cell r="B6923" t="str">
            <v>CURSO DE CAPACITAÇÃO PARA OPERADOR DE ESCAVADEIRA (ENCARGOS COMPLEMENTARES) - HORISTA</v>
          </cell>
          <cell r="C6923" t="str">
            <v>H</v>
          </cell>
          <cell r="D6923">
            <v>0.21</v>
          </cell>
        </row>
        <row r="6924">
          <cell r="A6924">
            <v>95358</v>
          </cell>
          <cell r="B6924" t="str">
            <v>CURSO DE CAPACITAÇÃO PARA OPERADOR DE GUINCHO (ENCARGOS COMPLEMENTARES) - HORISTA</v>
          </cell>
          <cell r="C6924" t="str">
            <v>H</v>
          </cell>
          <cell r="D6924">
            <v>0.2</v>
          </cell>
        </row>
        <row r="6925">
          <cell r="A6925">
            <v>95359</v>
          </cell>
          <cell r="B6925" t="str">
            <v>CURSO DE CAPACITAÇÃO PARA OPERADOR DE GUINDASTE (ENCARGOS COMPLEMENTARES) - HORISTA</v>
          </cell>
          <cell r="C6925" t="str">
            <v>H</v>
          </cell>
          <cell r="D6925">
            <v>0.21</v>
          </cell>
        </row>
        <row r="6926">
          <cell r="A6926">
            <v>95360</v>
          </cell>
          <cell r="B6926" t="str">
            <v>CURSO DE CAPACITAÇÃO PARA OPERADOR DE MÁQUINAS E EQUIPAMENTOS (ENCARGOS COMPLEMENTARES) - HORISTA</v>
          </cell>
          <cell r="C6926" t="str">
            <v>H</v>
          </cell>
          <cell r="D6926">
            <v>0.17</v>
          </cell>
        </row>
        <row r="6927">
          <cell r="A6927">
            <v>95361</v>
          </cell>
          <cell r="B6927" t="str">
            <v>CURSO DE CAPACITAÇÃO PARA OPERADOR DE MARTELETE OU MARTELETEIRO (ENCARGOS COMPLEMENTARES) - HORISTA</v>
          </cell>
          <cell r="C6927" t="str">
            <v>H</v>
          </cell>
          <cell r="D6927">
            <v>0.1</v>
          </cell>
        </row>
        <row r="6928">
          <cell r="A6928">
            <v>95362</v>
          </cell>
          <cell r="B6928" t="str">
            <v>CURSO DE CAPACITAÇÃO PARA OPERADOR DE MOTO-ESCREIPER (ENCARGOS COMPLEMENTARES) - HORISTA</v>
          </cell>
          <cell r="C6928" t="str">
            <v>H</v>
          </cell>
          <cell r="D6928">
            <v>0.14000000000000001</v>
          </cell>
        </row>
        <row r="6929">
          <cell r="A6929">
            <v>95363</v>
          </cell>
          <cell r="B6929" t="str">
            <v>CURSO DE CAPACITAÇÃO PARA OPERADOR DE MOTONIVELADORA (ENCARGOS COMPLEMENTARES) - HORISTA</v>
          </cell>
          <cell r="C6929" t="str">
            <v>H</v>
          </cell>
          <cell r="D6929">
            <v>0.17</v>
          </cell>
        </row>
        <row r="6930">
          <cell r="A6930">
            <v>95364</v>
          </cell>
          <cell r="B6930" t="str">
            <v>CURSO DE CAPACITAÇÃO PARA OPERADOR DE PÁ CARREGADEIRA (ENCARGOS COMPLEMENTARES) - HORISTA</v>
          </cell>
          <cell r="C6930" t="str">
            <v>H</v>
          </cell>
          <cell r="D6930">
            <v>0.12</v>
          </cell>
        </row>
        <row r="6931">
          <cell r="A6931">
            <v>95365</v>
          </cell>
          <cell r="B6931" t="str">
            <v>CURSO DE CAPACITAÇÃO PARA OPERADOR DE PAVIMENTADORA (ENCARGOS COMPLEMENTARES) - HORISTA</v>
          </cell>
          <cell r="C6931" t="str">
            <v>H</v>
          </cell>
          <cell r="D6931">
            <v>0.14000000000000001</v>
          </cell>
        </row>
        <row r="6932">
          <cell r="A6932">
            <v>95366</v>
          </cell>
          <cell r="B6932" t="str">
            <v>CURSO DE CAPACITAÇÃO PARA OPERADOR DE ROLO COMPACTADOR (ENCARGOS COMPLEMENTARES) - HORISTA</v>
          </cell>
          <cell r="C6932" t="str">
            <v>H</v>
          </cell>
          <cell r="D6932">
            <v>0.11</v>
          </cell>
        </row>
        <row r="6933">
          <cell r="A6933">
            <v>95367</v>
          </cell>
          <cell r="B6933" t="str">
            <v>CURSO DE CAPACITAÇÃO PARA OPERADOR DE USINA DE ASFALTO, DE SOLOS OU DE CONCRETO (ENCARGOS COMPLEMENTARES) - HORISTA</v>
          </cell>
          <cell r="C6933" t="str">
            <v>H</v>
          </cell>
          <cell r="D6933">
            <v>0.12</v>
          </cell>
        </row>
        <row r="6934">
          <cell r="A6934">
            <v>95368</v>
          </cell>
          <cell r="B6934" t="str">
            <v>CURSO DE CAPACITAÇÃO PARA OPERADOR JATO DE AREIA OU JATISTA (ENCARGOS COMPLEMENTARES) - HORISTA</v>
          </cell>
          <cell r="C6934" t="str">
            <v>H</v>
          </cell>
          <cell r="D6934">
            <v>0.19</v>
          </cell>
        </row>
        <row r="6935">
          <cell r="A6935">
            <v>95369</v>
          </cell>
          <cell r="B6935" t="str">
            <v>CURSO DE CAPACITAÇÃO PARA OPERADOR PARA BATE ESTACAS (ENCARGOS COMPLEMENTARES) - HORISTA</v>
          </cell>
          <cell r="C6935" t="str">
            <v>H</v>
          </cell>
          <cell r="D6935">
            <v>0.12</v>
          </cell>
        </row>
        <row r="6936">
          <cell r="A6936">
            <v>95370</v>
          </cell>
          <cell r="B6936" t="str">
            <v>CURSO DE CAPACITAÇÃO PARA PASTILHEIRO (ENCARGOS COMPLEMENTARES) - HORISTA</v>
          </cell>
          <cell r="C6936" t="str">
            <v>H</v>
          </cell>
          <cell r="D6936">
            <v>0.2</v>
          </cell>
        </row>
        <row r="6937">
          <cell r="A6937">
            <v>95371</v>
          </cell>
          <cell r="B6937" t="str">
            <v>CURSO DE CAPACITAÇÃO PARA PEDREIRO (ENCARGOS COMPLEMENTARES) - HORISTA</v>
          </cell>
          <cell r="C6937" t="str">
            <v>H</v>
          </cell>
          <cell r="D6937">
            <v>0.28999999999999998</v>
          </cell>
        </row>
        <row r="6938">
          <cell r="A6938">
            <v>95372</v>
          </cell>
          <cell r="B6938" t="str">
            <v>CURSO DE CAPACITAÇÃO PARA PINTOR (ENCARGOS COMPLEMENTARES) - HORISTA</v>
          </cell>
          <cell r="C6938" t="str">
            <v>H</v>
          </cell>
          <cell r="D6938">
            <v>0.24</v>
          </cell>
        </row>
        <row r="6939">
          <cell r="A6939">
            <v>95373</v>
          </cell>
          <cell r="B6939" t="str">
            <v>CURSO DE CAPACITAÇÃO PARA PINTOR DE LETREIROS (ENCARGOS COMPLEMENTARES) - HORISTA</v>
          </cell>
          <cell r="C6939" t="str">
            <v>H</v>
          </cell>
          <cell r="D6939">
            <v>0.3</v>
          </cell>
        </row>
        <row r="6940">
          <cell r="A6940">
            <v>95374</v>
          </cell>
          <cell r="B6940" t="str">
            <v>CURSO DE CAPACITAÇÃO PARA PINTOR PARA TINTA EPÓXI (ENCARGOS COMPLEMENTARES) - HORISTA</v>
          </cell>
          <cell r="C6940" t="str">
            <v>H</v>
          </cell>
          <cell r="D6940">
            <v>0.26</v>
          </cell>
        </row>
        <row r="6941">
          <cell r="A6941">
            <v>95375</v>
          </cell>
          <cell r="B6941" t="str">
            <v>CURSO DE CAPACITAÇÃO PARA POCEIRO (ENCARGOS COMPLEMENTARES) - HORISTA</v>
          </cell>
          <cell r="C6941" t="str">
            <v>H</v>
          </cell>
          <cell r="D6941">
            <v>0.26</v>
          </cell>
        </row>
        <row r="6942">
          <cell r="A6942">
            <v>95376</v>
          </cell>
          <cell r="B6942" t="str">
            <v>CURSO DE CAPACITAÇÃO PARA RASTELEIRO (ENCARGOS COMPLEMENTARES) - HORISTA</v>
          </cell>
          <cell r="C6942" t="str">
            <v>H</v>
          </cell>
          <cell r="D6942">
            <v>0.06</v>
          </cell>
        </row>
        <row r="6943">
          <cell r="A6943">
            <v>95377</v>
          </cell>
          <cell r="B6943" t="str">
            <v>CURSO DE CAPACITAÇÃO PARA SERRALHEIRO (ENCARGOS COMPLEMENTARES) - HORISTA</v>
          </cell>
          <cell r="C6943" t="str">
            <v>H</v>
          </cell>
          <cell r="D6943">
            <v>0.16</v>
          </cell>
        </row>
        <row r="6944">
          <cell r="A6944">
            <v>95378</v>
          </cell>
          <cell r="B6944" t="str">
            <v>CURSO DE CAPACITAÇÃO PARA SERVENTE (ENCARGOS COMPLEMENTARES) - HORISTA</v>
          </cell>
          <cell r="C6944" t="str">
            <v>H</v>
          </cell>
          <cell r="D6944">
            <v>0.24</v>
          </cell>
        </row>
        <row r="6945">
          <cell r="A6945">
            <v>95379</v>
          </cell>
          <cell r="B6945" t="str">
            <v>CURSO DE CAPACITAÇÃO PARA SOLDADOR (ENCARGOS COMPLEMENTARES) - HORISTA</v>
          </cell>
          <cell r="C6945" t="str">
            <v>H</v>
          </cell>
          <cell r="D6945">
            <v>0.18</v>
          </cell>
        </row>
        <row r="6946">
          <cell r="A6946">
            <v>95380</v>
          </cell>
          <cell r="B6946" t="str">
            <v>CURSO DE CAPACITAÇÃO PARA SOLDADOR A (PARA SOLDA A SER TESTADA COM RAIOS  X ) (ENCARGOS COMPLEMENTARES) - HORISTA</v>
          </cell>
          <cell r="C6946" t="str">
            <v>H</v>
          </cell>
          <cell r="D6946">
            <v>0.18</v>
          </cell>
        </row>
        <row r="6947">
          <cell r="A6947">
            <v>95382</v>
          </cell>
          <cell r="B6947" t="str">
            <v>CURSO DE CAPACITAÇÃO PARA TAQUEADOR OU TAQUEIRO (ENCARGOS COMPLEMENTARES) - HORISTA</v>
          </cell>
          <cell r="C6947" t="str">
            <v>H</v>
          </cell>
          <cell r="D6947">
            <v>0.19</v>
          </cell>
        </row>
        <row r="6948">
          <cell r="A6948">
            <v>95383</v>
          </cell>
          <cell r="B6948" t="str">
            <v>CURSO DE CAPACITAÇÃO PARA TÉCNICO DE LABORATÓRIO (ENCARGOS COMPLEMENTARES) - HORISTA</v>
          </cell>
          <cell r="C6948" t="str">
            <v>H</v>
          </cell>
          <cell r="D6948">
            <v>0.24</v>
          </cell>
        </row>
        <row r="6949">
          <cell r="A6949">
            <v>95384</v>
          </cell>
          <cell r="B6949" t="str">
            <v>CURSO DE CAPACITAÇÃO PARA TÉCNICO DE SONDAGEM (ENCARGOS COMPLEMENTARES) - HORISTA</v>
          </cell>
          <cell r="C6949" t="str">
            <v>H</v>
          </cell>
          <cell r="D6949">
            <v>0.22</v>
          </cell>
        </row>
        <row r="6950">
          <cell r="A6950">
            <v>95385</v>
          </cell>
          <cell r="B6950" t="str">
            <v>CURSO DE CAPACITAÇÃO PARA TELHADISTA (ENCARGOS COMPLEMENTARES) - HORISTA</v>
          </cell>
          <cell r="C6950" t="str">
            <v>H</v>
          </cell>
          <cell r="D6950">
            <v>0.16</v>
          </cell>
        </row>
        <row r="6951">
          <cell r="A6951">
            <v>95386</v>
          </cell>
          <cell r="B6951" t="str">
            <v>CURSO DE CAPACITAÇÃO PARA TRATORISTA (ENCARGOS COMPLEMENTARES) - HORISTA</v>
          </cell>
          <cell r="C6951" t="str">
            <v>H</v>
          </cell>
          <cell r="D6951">
            <v>0.19</v>
          </cell>
        </row>
        <row r="6952">
          <cell r="A6952">
            <v>95387</v>
          </cell>
          <cell r="B6952" t="str">
            <v>CURSO DE CAPACITAÇÃO PARA VIDRACEIRO (ENCARGOS COMPLEMENTARES) - HORISTA</v>
          </cell>
          <cell r="C6952" t="str">
            <v>H</v>
          </cell>
          <cell r="D6952">
            <v>0.18</v>
          </cell>
        </row>
        <row r="6953">
          <cell r="A6953">
            <v>95388</v>
          </cell>
          <cell r="B6953" t="str">
            <v>CURSO DE CAPACITAÇÃO PARA VIGIA NOTURNO (ENCARGOS COMPLEMENTARES) - HORISTA</v>
          </cell>
          <cell r="C6953" t="str">
            <v>H</v>
          </cell>
          <cell r="D6953">
            <v>0.08</v>
          </cell>
        </row>
        <row r="6954">
          <cell r="A6954">
            <v>95389</v>
          </cell>
          <cell r="B6954" t="str">
            <v>CURSO DE CAPACITAÇÃO PARA OPERADOR DE BETONEIRA ESTACIONÁRIA/MISTURADOR (ENCARGOS COMPLEMENTARES) - HORISTA</v>
          </cell>
          <cell r="C6954" t="str">
            <v>H</v>
          </cell>
          <cell r="D6954">
            <v>0.1</v>
          </cell>
        </row>
        <row r="6955">
          <cell r="A6955">
            <v>95390</v>
          </cell>
          <cell r="B6955" t="str">
            <v>CURSO DE CAPACITAÇÃO PARA JARDINEIRO (ENCARGOS COMPLEMENTARES) - HORISTA</v>
          </cell>
          <cell r="C6955" t="str">
            <v>H</v>
          </cell>
          <cell r="D6955">
            <v>0.06</v>
          </cell>
        </row>
        <row r="6956">
          <cell r="A6956">
            <v>95391</v>
          </cell>
          <cell r="B6956" t="str">
            <v>CURSO DE CAPACITAÇÃO PARA DESENHISTA DETALHISTA (ENCARGOS COMPLEMENTARES) - HORISTA</v>
          </cell>
          <cell r="C6956" t="str">
            <v>H</v>
          </cell>
          <cell r="D6956">
            <v>0.32</v>
          </cell>
        </row>
        <row r="6957">
          <cell r="A6957">
            <v>95392</v>
          </cell>
          <cell r="B6957" t="str">
            <v>CURSO DE CAPACITAÇÃO PARA ALMOXARIFE (ENCARGOS COMPLEMENTARES) - HORISTA</v>
          </cell>
          <cell r="C6957" t="str">
            <v>H</v>
          </cell>
          <cell r="D6957">
            <v>0.08</v>
          </cell>
        </row>
        <row r="6958">
          <cell r="A6958">
            <v>95393</v>
          </cell>
          <cell r="B6958" t="str">
            <v>CURSO DE CAPACITAÇÃO PARA APONTADOR OU APROPRIADOR (ENCARGOS COMPLEMENTARES) - HORISTA</v>
          </cell>
          <cell r="C6958" t="str">
            <v>H</v>
          </cell>
          <cell r="D6958">
            <v>0.35</v>
          </cell>
        </row>
        <row r="6959">
          <cell r="A6959">
            <v>95394</v>
          </cell>
          <cell r="B6959" t="str">
            <v>CURSO DE CAPACITAÇÃO PARA ARQUITETO DE OBRA JÚNIOR (ENCARGOS COMPLEMENTARES) - HORISTA</v>
          </cell>
          <cell r="C6959" t="str">
            <v>H</v>
          </cell>
          <cell r="D6959">
            <v>0.41</v>
          </cell>
        </row>
        <row r="6960">
          <cell r="A6960">
            <v>95395</v>
          </cell>
          <cell r="B6960" t="str">
            <v>CURSO DE CAPACITAÇÃO PARA ARQUITETO DE OBRA PLENO (ENCARGOS COMPLEMENTARES) - HORISTA</v>
          </cell>
          <cell r="C6960" t="str">
            <v>H</v>
          </cell>
          <cell r="D6960">
            <v>0.57999999999999996</v>
          </cell>
        </row>
        <row r="6961">
          <cell r="A6961">
            <v>95396</v>
          </cell>
          <cell r="B6961" t="str">
            <v>CURSO DE CAPACITAÇÃO PARA ARQUITETO DE OBRA SÊNIOR (ENCARGOS COMPLEMENTARES) - HORISTA</v>
          </cell>
          <cell r="C6961" t="str">
            <v>H</v>
          </cell>
          <cell r="D6961">
            <v>0.77</v>
          </cell>
        </row>
        <row r="6962">
          <cell r="A6962">
            <v>95397</v>
          </cell>
          <cell r="B6962" t="str">
            <v>CURSO DE CAPACITAÇÃO PARA AUXILIAR DE DESENHISTA (ENCARGOS COMPLEMENTARES) - HORISTA</v>
          </cell>
          <cell r="C6962" t="str">
            <v>H</v>
          </cell>
          <cell r="D6962">
            <v>0.28999999999999998</v>
          </cell>
        </row>
        <row r="6963">
          <cell r="A6963">
            <v>95398</v>
          </cell>
          <cell r="B6963" t="str">
            <v>CURSO DE CAPACITAÇÃO PARA AUXILIAR DE ESCRITÓRIO (ENCARGOS COMPLEMENTARES) - HORISTA</v>
          </cell>
          <cell r="C6963" t="str">
            <v>H</v>
          </cell>
          <cell r="D6963">
            <v>7.0000000000000007E-2</v>
          </cell>
        </row>
        <row r="6964">
          <cell r="A6964">
            <v>95399</v>
          </cell>
          <cell r="B6964" t="str">
            <v>CURSO DE CAPACITAÇÃO PARA DESENHISTA COPISTA (ENCARGOS COMPLEMENTARES) - HORISTA</v>
          </cell>
          <cell r="C6964" t="str">
            <v>H</v>
          </cell>
          <cell r="D6964">
            <v>0.21</v>
          </cell>
        </row>
        <row r="6965">
          <cell r="A6965">
            <v>95400</v>
          </cell>
          <cell r="B6965" t="str">
            <v>CURSO DE CAPACITAÇÃO PARA DESENHISTA PROJETISTA (ENCARGOS COMPLEMENTARES) - HORISTA</v>
          </cell>
          <cell r="C6965" t="str">
            <v>H</v>
          </cell>
          <cell r="D6965">
            <v>0.34</v>
          </cell>
        </row>
        <row r="6966">
          <cell r="A6966">
            <v>95401</v>
          </cell>
          <cell r="B6966" t="str">
            <v>CURSO DE CAPACITAÇÃO PARA ENCARREGADO GERAL (ENCARGOS COMPLEMENTARES) - HORISTA</v>
          </cell>
          <cell r="C6966" t="str">
            <v>H</v>
          </cell>
          <cell r="D6966">
            <v>0.46</v>
          </cell>
        </row>
        <row r="6967">
          <cell r="A6967">
            <v>95402</v>
          </cell>
          <cell r="B6967" t="str">
            <v>CURSO DE CAPACITAÇÃO PARA ENGENHEIRO CIVIL DE OBRA JÚNIOR (ENCARGOS COMPLEMENTARES) - HORISTA</v>
          </cell>
          <cell r="C6967" t="str">
            <v>H</v>
          </cell>
          <cell r="D6967">
            <v>0.99</v>
          </cell>
        </row>
        <row r="6968">
          <cell r="A6968">
            <v>95403</v>
          </cell>
          <cell r="B6968" t="str">
            <v>CURSO DE CAPACITAÇÃO PARA ENGENHEIRO CIVIL DE OBRA PLENO (ENCARGOS COMPLEMENTARES) - HORISTA</v>
          </cell>
          <cell r="C6968" t="str">
            <v>H</v>
          </cell>
          <cell r="D6968">
            <v>1.1299999999999999</v>
          </cell>
        </row>
        <row r="6969">
          <cell r="A6969">
            <v>95404</v>
          </cell>
          <cell r="B6969" t="str">
            <v>CURSO DE CAPACITAÇÃO PARA ENGENHEIRO CIVIL DE OBRA SÊNIOR (ENCARGOS COMPLEMENTARES) - HORISTA</v>
          </cell>
          <cell r="C6969" t="str">
            <v>H</v>
          </cell>
          <cell r="D6969">
            <v>1.55</v>
          </cell>
        </row>
        <row r="6970">
          <cell r="A6970">
            <v>95405</v>
          </cell>
          <cell r="B6970" t="str">
            <v>CURSO DE CAPACITAÇÃO PARA MESTRE DE OBRAS (ENCARGOS COMPLEMENTARES) - HORISTA</v>
          </cell>
          <cell r="C6970" t="str">
            <v>H</v>
          </cell>
          <cell r="D6970">
            <v>0.69</v>
          </cell>
        </row>
        <row r="6971">
          <cell r="A6971">
            <v>95406</v>
          </cell>
          <cell r="B6971" t="str">
            <v>CURSO DE CAPACITAÇÃO PARA TOPÓGRAFO (ENCARGOS COMPLEMENTARES) - HORISTA</v>
          </cell>
          <cell r="C6971" t="str">
            <v>H</v>
          </cell>
          <cell r="D6971">
            <v>0.31</v>
          </cell>
        </row>
        <row r="6972">
          <cell r="A6972">
            <v>95407</v>
          </cell>
          <cell r="B6972" t="str">
            <v>CURSO DE CAPACITAÇÃO PARA ENGENHEIRO ELETRICISTA (ENCARGOS COMPLEMENTARES) - HORISTA</v>
          </cell>
          <cell r="C6972" t="str">
            <v>H</v>
          </cell>
          <cell r="D6972">
            <v>2.25</v>
          </cell>
        </row>
        <row r="6973">
          <cell r="A6973">
            <v>95408</v>
          </cell>
          <cell r="B6973" t="str">
            <v>CURSO DE CAPACITAÇÃO  PARA MOTORISTA DE CAMINHÃO (ENCARGOS COMPLEMENTARES) - MENSALISTA</v>
          </cell>
          <cell r="C6973" t="str">
            <v>MES</v>
          </cell>
          <cell r="D6973">
            <v>10.199999999999999</v>
          </cell>
        </row>
        <row r="6974">
          <cell r="A6974">
            <v>95409</v>
          </cell>
          <cell r="B6974" t="str">
            <v>CURSO DE CAPACITAÇÃO PARA DESENHISTA DETALHISTA (ENCARGOS COMPLEMENTARES) - MENSALISTA</v>
          </cell>
          <cell r="C6974" t="str">
            <v>MES</v>
          </cell>
          <cell r="D6974">
            <v>43.33</v>
          </cell>
        </row>
        <row r="6975">
          <cell r="A6975">
            <v>95410</v>
          </cell>
          <cell r="B6975" t="str">
            <v>CURSO DE CAPACITAÇÃO PARA DESENHISTA COPISTA (ENCARGOS COMPLEMENTARES) - MENSALISTA</v>
          </cell>
          <cell r="C6975" t="str">
            <v>MES</v>
          </cell>
          <cell r="D6975">
            <v>28.83</v>
          </cell>
        </row>
        <row r="6976">
          <cell r="A6976">
            <v>95411</v>
          </cell>
          <cell r="B6976" t="str">
            <v>CURSO DE CAPACITAÇÃO PARA DESENHISTA PROJETISTA (ENCARGOS COMPLEMENTARES) - MENSALISTA</v>
          </cell>
          <cell r="C6976" t="str">
            <v>MES</v>
          </cell>
          <cell r="D6976">
            <v>46.44</v>
          </cell>
        </row>
        <row r="6977">
          <cell r="A6977">
            <v>95412</v>
          </cell>
          <cell r="B6977" t="str">
            <v>CURSO DE CAPACITAÇÃO PARA AUXILIAR DE DESENHISTA (ENCARGOS COMPLEMENTARES) - MENSALISTA</v>
          </cell>
          <cell r="C6977" t="str">
            <v>MES</v>
          </cell>
          <cell r="D6977">
            <v>39.1</v>
          </cell>
        </row>
        <row r="6978">
          <cell r="A6978">
            <v>95413</v>
          </cell>
          <cell r="B6978" t="str">
            <v>CURSO DE CAPACITAÇÃO PARA ALMOXARIFE (ENCARGOS COMPLEMENTARES) - MENSALISTA</v>
          </cell>
          <cell r="C6978" t="str">
            <v>MES</v>
          </cell>
          <cell r="D6978">
            <v>11.27</v>
          </cell>
        </row>
        <row r="6979">
          <cell r="A6979">
            <v>95414</v>
          </cell>
          <cell r="B6979" t="str">
            <v>CURSO DE CAPACITAÇÃO PARA APONTADOR OU APROPRIADOR (ENCARGOS COMPLEMENTARES) - MENSALISTA</v>
          </cell>
          <cell r="C6979" t="str">
            <v>MES</v>
          </cell>
          <cell r="D6979">
            <v>47.5</v>
          </cell>
        </row>
        <row r="6980">
          <cell r="A6980">
            <v>95415</v>
          </cell>
          <cell r="B6980" t="str">
            <v>CURSO DE CAPACITAÇÃO PARA ENGENHEIRO CIVIL DE OBRA JÚNIOR (ENCARGOS COMPLEMENTARES) - MENSALISTA</v>
          </cell>
          <cell r="C6980" t="str">
            <v>MES</v>
          </cell>
          <cell r="D6980">
            <v>132.97</v>
          </cell>
        </row>
        <row r="6981">
          <cell r="A6981">
            <v>95416</v>
          </cell>
          <cell r="B6981" t="str">
            <v>CURSO DE CAPACITAÇÃO PARA AUXILIAR DE ESCRITÓRIO (ENCARGOS COMPLEMENTARES) - MENSALISTA</v>
          </cell>
          <cell r="C6981" t="str">
            <v>MES</v>
          </cell>
          <cell r="D6981">
            <v>10.36</v>
          </cell>
        </row>
        <row r="6982">
          <cell r="A6982">
            <v>95417</v>
          </cell>
          <cell r="B6982" t="str">
            <v>CURSO DE CAPACITAÇÃO PARA ENGENHEIRO CIVIL DE OBRA PLENO (ENCARGOS COMPLEMENTARES) - MENSALISTA</v>
          </cell>
          <cell r="C6982" t="str">
            <v>MES</v>
          </cell>
          <cell r="D6982">
            <v>151.35</v>
          </cell>
        </row>
        <row r="6983">
          <cell r="A6983">
            <v>95418</v>
          </cell>
          <cell r="B6983" t="str">
            <v>CURSO DE CAPACITAÇÃO PARA ENGENHEIRO CIVIL DE OBRA SÊNIOR (ENCARGOS COMPLEMENTARES) - MENSALISTA</v>
          </cell>
          <cell r="C6983" t="str">
            <v>MES</v>
          </cell>
          <cell r="D6983">
            <v>206.89</v>
          </cell>
        </row>
        <row r="6984">
          <cell r="A6984">
            <v>95419</v>
          </cell>
          <cell r="B6984" t="str">
            <v>CURSO DE CAPACITAÇÃO PARA ARQUITETO JÚNIOR (ENCARGOS COMPLEMENTARES) - MENSALISTA</v>
          </cell>
          <cell r="C6984" t="str">
            <v>MES</v>
          </cell>
          <cell r="D6984">
            <v>54.93</v>
          </cell>
        </row>
        <row r="6985">
          <cell r="A6985">
            <v>95420</v>
          </cell>
          <cell r="B6985" t="str">
            <v>CURSO DE CAPACITAÇÃO PARA ARQUITETO PLENO (ENCARGOS COMPLEMENTARES) - MENSALISTA</v>
          </cell>
          <cell r="C6985" t="str">
            <v>MES</v>
          </cell>
          <cell r="D6985">
            <v>78.02</v>
          </cell>
        </row>
        <row r="6986">
          <cell r="A6986">
            <v>95421</v>
          </cell>
          <cell r="B6986" t="str">
            <v>CURSO DE CAPACITAÇÃO PARA ARQUITETO SÊNIOR (ENCARGOS COMPLEMENTARES) - MENSALISTA</v>
          </cell>
          <cell r="C6986" t="str">
            <v>MES</v>
          </cell>
          <cell r="D6986">
            <v>103.15</v>
          </cell>
        </row>
        <row r="6987">
          <cell r="A6987">
            <v>95422</v>
          </cell>
          <cell r="B6987" t="str">
            <v>CURSO DE CAPACITAÇÃO PARA ENCARREGADO GERAL DE OBRAS (ENCARGOS COMPLEMENTARES) - MENSALISTA</v>
          </cell>
          <cell r="C6987" t="str">
            <v>MES</v>
          </cell>
          <cell r="D6987">
            <v>61.68</v>
          </cell>
        </row>
        <row r="6988">
          <cell r="A6988">
            <v>95423</v>
          </cell>
          <cell r="B6988" t="str">
            <v>CURSO DE CAPACITAÇÃO PARA MESTRE DE OBRAS (ENCARGOS COMPLEMENTARES) - MENSALISTA</v>
          </cell>
          <cell r="C6988" t="str">
            <v>MES</v>
          </cell>
          <cell r="D6988">
            <v>93.61</v>
          </cell>
        </row>
        <row r="6989">
          <cell r="A6989">
            <v>95424</v>
          </cell>
          <cell r="B6989" t="str">
            <v>CURSO DE CAPACITAÇÃO PARA TOPÓGRAFO (ENCARGOS COMPLEMENTARES) - MENSALISTA</v>
          </cell>
          <cell r="C6989" t="str">
            <v>MES</v>
          </cell>
          <cell r="D6989">
            <v>42.72</v>
          </cell>
        </row>
        <row r="6990">
          <cell r="A6990">
            <v>100288</v>
          </cell>
          <cell r="B6990" t="str">
            <v>CURSO DE CAPACITAÇÃO PARA VIGIA DIURNO (ENCARGOS COMPLEMENTARES) - HORISTA</v>
          </cell>
          <cell r="C6990" t="str">
            <v>H</v>
          </cell>
          <cell r="D6990">
            <v>0.06</v>
          </cell>
        </row>
        <row r="6991">
          <cell r="A6991">
            <v>100289</v>
          </cell>
          <cell r="B6991" t="str">
            <v>VIGIA DIURNO COM ENCARGOS COMPLEMENTARES</v>
          </cell>
          <cell r="C6991" t="str">
            <v>H</v>
          </cell>
          <cell r="D6991">
            <v>21.53</v>
          </cell>
        </row>
        <row r="6992">
          <cell r="A6992">
            <v>100290</v>
          </cell>
          <cell r="B6992" t="str">
            <v>CURSO DE CAPACITAÇÃO PARA AUXILIAR DE ALMOXARIFE (ENCARGOS COMPLEMENTARES) - HORISTA</v>
          </cell>
          <cell r="C6992" t="str">
            <v>H</v>
          </cell>
          <cell r="D6992">
            <v>0.06</v>
          </cell>
        </row>
        <row r="6993">
          <cell r="A6993">
            <v>100291</v>
          </cell>
          <cell r="B6993" t="str">
            <v>CURSO DE CAPACITAÇÃO PARA AJUDANTE DE PINTOR (ENCARGOS COMPLEMENTARES) - HORISTA</v>
          </cell>
          <cell r="C6993" t="str">
            <v>H</v>
          </cell>
          <cell r="D6993">
            <v>0.17</v>
          </cell>
        </row>
        <row r="6994">
          <cell r="A6994">
            <v>100292</v>
          </cell>
          <cell r="B6994" t="str">
            <v>CURSO DE CAPACITAÇÃO PARA COORDENADOR/GERENTE DE OBRA (ENCARGOS COMPLEMENTARES) - HORISTA</v>
          </cell>
          <cell r="C6994" t="str">
            <v>H</v>
          </cell>
          <cell r="D6994">
            <v>0.5</v>
          </cell>
        </row>
        <row r="6995">
          <cell r="A6995">
            <v>100293</v>
          </cell>
          <cell r="B6995" t="str">
            <v>CURSO DE CAPACITAÇÃO PARA AUXILIAR DE AZULEJISTA (ENCARGOS COMPLEMENTARES) - HORISTA</v>
          </cell>
          <cell r="C6995" t="str">
            <v>H</v>
          </cell>
          <cell r="D6995">
            <v>0.14000000000000001</v>
          </cell>
        </row>
        <row r="6996">
          <cell r="A6996">
            <v>100294</v>
          </cell>
          <cell r="B6996" t="str">
            <v>CURSO DE CAPACITAÇÃO PARA ARQUITETO PAISAGISTA (ENCARGOS COMPLEMENTARES) - HORISTA</v>
          </cell>
          <cell r="C6996" t="str">
            <v>H</v>
          </cell>
          <cell r="D6996">
            <v>0.23</v>
          </cell>
        </row>
        <row r="6997">
          <cell r="A6997">
            <v>100295</v>
          </cell>
          <cell r="B6997" t="str">
            <v>CURSO DE CAPACITAÇÃO PARA MONTADOR DE ELETROELETRONICOS (ENCARGOS COMPLEMENTARES) - HORISTA</v>
          </cell>
          <cell r="C6997" t="str">
            <v>H</v>
          </cell>
          <cell r="D6997">
            <v>0.35</v>
          </cell>
        </row>
        <row r="6998">
          <cell r="A6998">
            <v>100296</v>
          </cell>
          <cell r="B6998" t="str">
            <v>CURSO DE CAPACITAÇÃO PARA ENGENHEIRO CIVIL JUNIOR (ENCARGOS COMPLEMENTARES) - HORISTA</v>
          </cell>
          <cell r="C6998" t="str">
            <v>H</v>
          </cell>
          <cell r="D6998">
            <v>0.79</v>
          </cell>
        </row>
        <row r="6999">
          <cell r="A6999">
            <v>100297</v>
          </cell>
          <cell r="B6999" t="str">
            <v>CURSO DE CAPACITAÇÃO PARA ENGENHEIRO CIVIL PLENO (ENCARGOS COMPLEMENTARES) - HORISTA</v>
          </cell>
          <cell r="C6999" t="str">
            <v>H</v>
          </cell>
          <cell r="D6999">
            <v>0.89</v>
          </cell>
        </row>
        <row r="7000">
          <cell r="A7000">
            <v>100298</v>
          </cell>
          <cell r="B7000" t="str">
            <v>CURSO DE CAPACITAÇÃO PARA MECÂNICO DE REFRIGERAÇÃO (ENCARGOS COMPLEMENTARES) - HORISTA</v>
          </cell>
          <cell r="C7000" t="str">
            <v>H</v>
          </cell>
          <cell r="D7000">
            <v>0.43</v>
          </cell>
        </row>
        <row r="7001">
          <cell r="A7001">
            <v>100299</v>
          </cell>
          <cell r="B7001" t="str">
            <v>CURSO DE CAPACITAÇÃO PARA TÉCNICO EM SEGURANÇA DO TRABALHO (ENCARGOS COMPLEMENTARES) - HORISTA</v>
          </cell>
          <cell r="C7001" t="str">
            <v>H</v>
          </cell>
          <cell r="D7001">
            <v>0.56999999999999995</v>
          </cell>
        </row>
        <row r="7002">
          <cell r="A7002">
            <v>100300</v>
          </cell>
          <cell r="B7002" t="str">
            <v>AUXILIAR DE ALMOXARIFE COM ENCARGOS COMPLEMENTARES</v>
          </cell>
          <cell r="C7002" t="str">
            <v>H</v>
          </cell>
          <cell r="D7002">
            <v>17.54</v>
          </cell>
        </row>
        <row r="7003">
          <cell r="A7003">
            <v>100301</v>
          </cell>
          <cell r="B7003" t="str">
            <v>AJUDANTE DE PINTOR COM ENCARGOS COMPLEMENTARES</v>
          </cell>
          <cell r="C7003" t="str">
            <v>H</v>
          </cell>
          <cell r="D7003">
            <v>22.69</v>
          </cell>
        </row>
        <row r="7004">
          <cell r="A7004">
            <v>100302</v>
          </cell>
          <cell r="B7004" t="str">
            <v>COORDENADOR/GERENTE DE OBRA COM ENCARGOS COMPLEMENTARES</v>
          </cell>
          <cell r="C7004" t="str">
            <v>H</v>
          </cell>
          <cell r="D7004">
            <v>124.04</v>
          </cell>
        </row>
        <row r="7005">
          <cell r="A7005">
            <v>100303</v>
          </cell>
          <cell r="B7005" t="str">
            <v>AUXILIAR DE AZULEJISTA COM ENCARGOS COMPLEMENTARES</v>
          </cell>
          <cell r="C7005" t="str">
            <v>H</v>
          </cell>
          <cell r="D7005">
            <v>19.36</v>
          </cell>
        </row>
        <row r="7006">
          <cell r="A7006">
            <v>100304</v>
          </cell>
          <cell r="B7006" t="str">
            <v>ARQUITETO PAISAGISTA COM ENCARGOS COMPLEMENTARES</v>
          </cell>
          <cell r="C7006" t="str">
            <v>H</v>
          </cell>
          <cell r="D7006">
            <v>60.03</v>
          </cell>
        </row>
        <row r="7007">
          <cell r="A7007">
            <v>100305</v>
          </cell>
          <cell r="B7007" t="str">
            <v>ENGENHEIRO CIVIL JUNIOR COM ENCARGOS COMPLEMENTARES</v>
          </cell>
          <cell r="C7007" t="str">
            <v>H</v>
          </cell>
          <cell r="D7007">
            <v>86.76</v>
          </cell>
        </row>
        <row r="7008">
          <cell r="A7008">
            <v>100306</v>
          </cell>
          <cell r="B7008" t="str">
            <v>ENGENHEIRO CIVIL PLENO COM ENCARGOS COMPLEMENTARES</v>
          </cell>
          <cell r="C7008" t="str">
            <v>H</v>
          </cell>
          <cell r="D7008">
            <v>97.68</v>
          </cell>
        </row>
        <row r="7009">
          <cell r="A7009">
            <v>100307</v>
          </cell>
          <cell r="B7009" t="str">
            <v>MONTADOR DE ELETROELETRÔNICOS COM ENCARGOS COMPLEMENTARES</v>
          </cell>
          <cell r="C7009" t="str">
            <v>H</v>
          </cell>
          <cell r="D7009">
            <v>21.41</v>
          </cell>
        </row>
        <row r="7010">
          <cell r="A7010">
            <v>100308</v>
          </cell>
          <cell r="B7010" t="str">
            <v>MECÂNICO DE REFRIGERAÇÃO COM ENCARGOS COMPLEMENTARES</v>
          </cell>
          <cell r="C7010" t="str">
            <v>H</v>
          </cell>
          <cell r="D7010">
            <v>26.63</v>
          </cell>
        </row>
        <row r="7011">
          <cell r="A7011">
            <v>100309</v>
          </cell>
          <cell r="B7011" t="str">
            <v>TÉCNICO EM SEGURANÇA DO TRABALHO COM ENCARGOS COMPLEMENTARES</v>
          </cell>
          <cell r="C7011" t="str">
            <v>H</v>
          </cell>
          <cell r="D7011">
            <v>41.85</v>
          </cell>
        </row>
        <row r="7012">
          <cell r="A7012">
            <v>100310</v>
          </cell>
          <cell r="B7012" t="str">
            <v>CURSO DE CAPACITAÇÃO PARA AUXILIAR DE ALMOXARIFE (ENCARGOS COMPLEMENTARES) - MENSALISTA</v>
          </cell>
          <cell r="C7012" t="str">
            <v>MES</v>
          </cell>
          <cell r="D7012">
            <v>8.6300000000000008</v>
          </cell>
        </row>
        <row r="7013">
          <cell r="A7013">
            <v>100311</v>
          </cell>
          <cell r="B7013" t="str">
            <v>CURSO DE CAPACITAÇÃO PARA COORDENADOR/GERENTE DE OBRA (ENCARGOS COMPLEMENTARES) - MENSALISTA</v>
          </cell>
          <cell r="C7013" t="str">
            <v>MES</v>
          </cell>
          <cell r="D7013">
            <v>66.400000000000006</v>
          </cell>
        </row>
        <row r="7014">
          <cell r="A7014">
            <v>100312</v>
          </cell>
          <cell r="B7014" t="str">
            <v>CURSO DE CAPACITAÇÃO PARA ARQUITETO PAISAGISTA (ENCARGOS COMPLEMENTARES) - MENSALISTA</v>
          </cell>
          <cell r="C7014" t="str">
            <v>MES</v>
          </cell>
          <cell r="D7014">
            <v>82.85</v>
          </cell>
        </row>
        <row r="7015">
          <cell r="A7015">
            <v>100313</v>
          </cell>
          <cell r="B7015" t="str">
            <v>CURSO DE CAPACITAÇÃO PARA ENGENHEIRO CIVIL JUNIOR (ENCARGOS COMPLEMENTARES) - MENSALISTA</v>
          </cell>
          <cell r="C7015" t="str">
            <v>MES</v>
          </cell>
          <cell r="D7015">
            <v>105.26</v>
          </cell>
        </row>
        <row r="7016">
          <cell r="A7016">
            <v>100314</v>
          </cell>
          <cell r="B7016" t="str">
            <v>CURSO DE CAPACITAÇÃO PARA ENGENHEIRO CIVIL PLENO (ENCARGOS COMPLEMENTARES) - MENSALISTA</v>
          </cell>
          <cell r="C7016" t="str">
            <v>MES</v>
          </cell>
          <cell r="D7016">
            <v>118.75</v>
          </cell>
        </row>
        <row r="7017">
          <cell r="A7017">
            <v>100315</v>
          </cell>
          <cell r="B7017" t="str">
            <v>CURSO DE CAPACITAÇÃO PARA TÉCNICO EM SEGURANÇA DO TRABALHO (ENCARGOS COMPLEMENTARES) - MENSALISTA</v>
          </cell>
          <cell r="C7017" t="str">
            <v>MES</v>
          </cell>
          <cell r="D7017">
            <v>77.319999999999993</v>
          </cell>
        </row>
        <row r="7018">
          <cell r="A7018">
            <v>100316</v>
          </cell>
          <cell r="B7018" t="str">
            <v>AUXILIAR DE ALMOXARIFE COM ENCARGOS COMPLEMENTARES</v>
          </cell>
          <cell r="C7018" t="str">
            <v>MES</v>
          </cell>
          <cell r="D7018">
            <v>3099.16</v>
          </cell>
        </row>
        <row r="7019">
          <cell r="A7019">
            <v>100317</v>
          </cell>
          <cell r="B7019" t="str">
            <v>COORDENADOR / GERENTE DE OBRA COM ENCARGOS COMPLEMENTARES</v>
          </cell>
          <cell r="C7019" t="str">
            <v>MES</v>
          </cell>
          <cell r="D7019">
            <v>21776.44</v>
          </cell>
        </row>
        <row r="7020">
          <cell r="A7020">
            <v>100318</v>
          </cell>
          <cell r="B7020" t="str">
            <v>ARQUITETO PAISAGISTA COM ENCARGOS COMPLEMENTARES</v>
          </cell>
          <cell r="C7020" t="str">
            <v>MES</v>
          </cell>
          <cell r="D7020">
            <v>10602.03</v>
          </cell>
        </row>
        <row r="7021">
          <cell r="A7021">
            <v>100319</v>
          </cell>
          <cell r="B7021" t="str">
            <v>ENGENHEIRO CIVIL JUNIOR COM ENCARGOS COMPLEMENTARES</v>
          </cell>
          <cell r="C7021" t="str">
            <v>MES</v>
          </cell>
          <cell r="D7021">
            <v>15220.41</v>
          </cell>
        </row>
        <row r="7022">
          <cell r="A7022">
            <v>100320</v>
          </cell>
          <cell r="B7022" t="str">
            <v>ENGENHEIRO CIVIL PLENO COM ENCARGOS COMPLEMENTARES</v>
          </cell>
          <cell r="C7022" t="str">
            <v>MES</v>
          </cell>
          <cell r="D7022">
            <v>17134.5</v>
          </cell>
        </row>
        <row r="7023">
          <cell r="A7023">
            <v>100321</v>
          </cell>
          <cell r="B7023" t="str">
            <v>TÉCNICO EM SEGURANÇA DO TRABALHO COM ENCARGOS COMPLEMENTARES</v>
          </cell>
          <cell r="C7023" t="str">
            <v>MES</v>
          </cell>
          <cell r="D7023">
            <v>7346.97</v>
          </cell>
        </row>
        <row r="7024">
          <cell r="A7024">
            <v>100533</v>
          </cell>
          <cell r="B7024" t="str">
            <v>TECNICO DE EDIFICACOES COM ENCARGOS COMPLEMENTARES</v>
          </cell>
          <cell r="C7024" t="str">
            <v>H</v>
          </cell>
          <cell r="D7024">
            <v>47.74</v>
          </cell>
        </row>
        <row r="7025">
          <cell r="A7025">
            <v>100534</v>
          </cell>
          <cell r="B7025" t="str">
            <v>TECNICO DE EDIFICACOES COM ENCARGOS COMPLEMENTARES</v>
          </cell>
          <cell r="C7025" t="str">
            <v>MES</v>
          </cell>
          <cell r="D7025">
            <v>8384.14</v>
          </cell>
        </row>
        <row r="7026">
          <cell r="A7026">
            <v>100535</v>
          </cell>
          <cell r="B7026" t="str">
            <v>CURSO DE CAPACITAÇÃO PARA TECNICO DE EDIFICACOES (ENCARGOS COMPLEMENTARES) - HORISTA</v>
          </cell>
          <cell r="C7026" t="str">
            <v>H</v>
          </cell>
          <cell r="D7026">
            <v>0.66</v>
          </cell>
        </row>
        <row r="7027">
          <cell r="A7027">
            <v>100536</v>
          </cell>
          <cell r="B7027" t="str">
            <v>CURSO DE CAPACITAÇÃO PARA TECNICO DE EDIFICACOES (ENCARGOS COMPLEMENTARES) - MENSALISTA</v>
          </cell>
          <cell r="C7027" t="str">
            <v>MES</v>
          </cell>
          <cell r="D7027">
            <v>88.7</v>
          </cell>
        </row>
        <row r="7028">
          <cell r="A7028">
            <v>101284</v>
          </cell>
          <cell r="B7028" t="str">
            <v>CURSO DE CAPACITAÇÃO PARA ENGENHEIRO CIVIL SENIOR (ENCARGOS COMPLEMENTARES) - HORISTA</v>
          </cell>
          <cell r="C7028" t="str">
            <v>H</v>
          </cell>
          <cell r="D7028">
            <v>1.22</v>
          </cell>
        </row>
        <row r="7029">
          <cell r="A7029">
            <v>101285</v>
          </cell>
          <cell r="B7029" t="str">
            <v>CURSO DE CAPACITAÇÃO PARA ENGENHEIRO SANITARISTA (ENCARGOS COMPLEMENTARES) - HORISTA</v>
          </cell>
          <cell r="C7029" t="str">
            <v>H</v>
          </cell>
          <cell r="D7029">
            <v>0.32</v>
          </cell>
        </row>
        <row r="7030">
          <cell r="A7030">
            <v>101286</v>
          </cell>
          <cell r="B7030" t="str">
            <v>CURSO DE CAPACITAÇÃO PARA AJUDANTE DE ARMADOR (ENCARGOS COMPLEMENTARES) - MENSALISTA</v>
          </cell>
          <cell r="C7030" t="str">
            <v>MES</v>
          </cell>
          <cell r="D7030">
            <v>14.84</v>
          </cell>
        </row>
        <row r="7031">
          <cell r="A7031">
            <v>101287</v>
          </cell>
          <cell r="B7031" t="str">
            <v>CURSO DE CAPACITAÇÃO PARA AJUDANTE DE ELETRICISTA (ENCARGOS COMPLEMENTARES) - MENSALISTA</v>
          </cell>
          <cell r="C7031" t="str">
            <v>MES</v>
          </cell>
          <cell r="D7031">
            <v>51.07</v>
          </cell>
        </row>
        <row r="7032">
          <cell r="A7032">
            <v>101288</v>
          </cell>
          <cell r="B7032" t="str">
            <v>CURSO DE CAPACITAÇÃO PARA AJUDANTE DE ESTRUTURAS METÁLICAS(ENCARGOS COMPLEMENTARES) - MENSALISTA</v>
          </cell>
          <cell r="C7032" t="str">
            <v>MES</v>
          </cell>
          <cell r="D7032">
            <v>15.4</v>
          </cell>
        </row>
        <row r="7033">
          <cell r="A7033">
            <v>101289</v>
          </cell>
          <cell r="B7033" t="str">
            <v>CURSO DE CAPACITAÇÃO PARA AJUDANTE DE OPERAÇÃO EM GERAL (ENCARGOS COMPLEMENTARES) - MENSALISTA</v>
          </cell>
          <cell r="C7033" t="str">
            <v>MES</v>
          </cell>
          <cell r="D7033">
            <v>15.36</v>
          </cell>
        </row>
        <row r="7034">
          <cell r="A7034">
            <v>101290</v>
          </cell>
          <cell r="B7034" t="str">
            <v>CURSO DE CAPACITAÇÃO PARA AJUDANTE DE PINTOR (ENCARGOS COMPLEMENTARES) - MENSALISTA</v>
          </cell>
          <cell r="C7034" t="str">
            <v>MES</v>
          </cell>
          <cell r="D7034">
            <v>23.29</v>
          </cell>
        </row>
        <row r="7035">
          <cell r="A7035">
            <v>101291</v>
          </cell>
          <cell r="B7035" t="str">
            <v>CURSO DE CAPACITAÇÃO PARA AJUDANTE DE SERRALHEIRO (ENCARGOS COMPLEMENTARES) - MENSALISTA</v>
          </cell>
          <cell r="C7035" t="str">
            <v>MES</v>
          </cell>
          <cell r="D7035">
            <v>15.92</v>
          </cell>
        </row>
        <row r="7036">
          <cell r="A7036">
            <v>101292</v>
          </cell>
          <cell r="B7036" t="str">
            <v>CURSO DE CAPACITAÇÃO PARA AJUDANTE ESPECIALIZADO (ENCARGOS COMPLEMENTARES) - MENSALISTA</v>
          </cell>
          <cell r="C7036" t="str">
            <v>MES</v>
          </cell>
          <cell r="D7036">
            <v>22.98</v>
          </cell>
        </row>
        <row r="7037">
          <cell r="A7037">
            <v>101293</v>
          </cell>
          <cell r="B7037" t="str">
            <v>CURSO DE CAPACITAÇÃO PARA ARMADOR (ENCARGOS COMPLEMENTARES) - MENSALISTA</v>
          </cell>
          <cell r="C7037" t="str">
            <v>MES</v>
          </cell>
          <cell r="D7037">
            <v>21.29</v>
          </cell>
        </row>
        <row r="7038">
          <cell r="A7038">
            <v>101294</v>
          </cell>
          <cell r="B7038" t="str">
            <v>CURSO DE CAPACITAÇÃO PARA ASSENTADOR DE MANILHA (ENCARGOS COMPLEMENTARES) - MENSALISTA</v>
          </cell>
          <cell r="C7038" t="str">
            <v>MES</v>
          </cell>
          <cell r="D7038">
            <v>26.65</v>
          </cell>
        </row>
        <row r="7039">
          <cell r="A7039">
            <v>101295</v>
          </cell>
          <cell r="B7039" t="str">
            <v>CURSO DE CAPACITAÇÃO PARA AUXILIAR DE AZULEJISTA (ENCARGOS COMPLEMENTARES) - MENSALISTA</v>
          </cell>
          <cell r="C7039" t="str">
            <v>MES</v>
          </cell>
          <cell r="D7039">
            <v>19.88</v>
          </cell>
        </row>
        <row r="7040">
          <cell r="A7040">
            <v>101296</v>
          </cell>
          <cell r="B7040" t="str">
            <v>CURSO DE CAPACITAÇÃO PARA AUXILIAR DE ENCANADOR OU BOMBEIRO HIDRÁULICO (ENCARGOS COMPLEMENTARES) - MENSALISTA</v>
          </cell>
          <cell r="C7040" t="str">
            <v>MES</v>
          </cell>
          <cell r="D7040">
            <v>25.93</v>
          </cell>
        </row>
        <row r="7041">
          <cell r="A7041">
            <v>101297</v>
          </cell>
          <cell r="B7041" t="str">
            <v>CURSO DE CAPACITAÇÃO PARA AUXILIAR DE LABORATORISTA (ENCARGOS COMPLEMENTARES) - MENSALISTA</v>
          </cell>
          <cell r="C7041" t="str">
            <v>MES</v>
          </cell>
          <cell r="D7041">
            <v>22.13</v>
          </cell>
        </row>
        <row r="7042">
          <cell r="A7042">
            <v>101298</v>
          </cell>
          <cell r="B7042" t="str">
            <v>CURSO DE CAPACITAÇÃO PARA AUXILIAR DE MECANICO (ENCARGOS COMPLEMENTARES) - MENSALISTA</v>
          </cell>
          <cell r="C7042" t="str">
            <v>MES</v>
          </cell>
          <cell r="D7042">
            <v>18.41</v>
          </cell>
        </row>
        <row r="7043">
          <cell r="A7043">
            <v>101299</v>
          </cell>
          <cell r="B7043" t="str">
            <v>CURSO DE CAPACITAÇÃO PARA AUXILIAR DE PEDREIRO (ENCARGOS COMPLEMENTARES) - MENSALISTA</v>
          </cell>
          <cell r="C7043" t="str">
            <v>MES</v>
          </cell>
          <cell r="D7043">
            <v>22.42</v>
          </cell>
        </row>
        <row r="7044">
          <cell r="A7044">
            <v>101300</v>
          </cell>
          <cell r="B7044" t="str">
            <v>CURSO DE CAPACITAÇÃO PARA AUXILIAR DE SERVIÇOS GERAIS (ENCARGOS COMPLEMENTARES) - MENSALISTA</v>
          </cell>
          <cell r="C7044" t="str">
            <v>MES</v>
          </cell>
          <cell r="D7044">
            <v>19.059999999999999</v>
          </cell>
        </row>
        <row r="7045">
          <cell r="A7045">
            <v>101301</v>
          </cell>
          <cell r="B7045" t="str">
            <v>CURSO DE CAPACITAÇÃO PARA AUXILIAR DE TOPÓGRAFO (ENCARGOS COMPLEMENTARES) - MENSALISTA</v>
          </cell>
          <cell r="C7045" t="str">
            <v>MES</v>
          </cell>
          <cell r="D7045">
            <v>17.45</v>
          </cell>
        </row>
        <row r="7046">
          <cell r="A7046">
            <v>101302</v>
          </cell>
          <cell r="B7046" t="str">
            <v>CURSO DE CAPACITAÇÃO PARA AUXILIAR TÉCNICO DE ENGENHARIA (ENCARGOS COMPLEMENTARES) - MENSALISTA</v>
          </cell>
          <cell r="C7046" t="str">
            <v>MES</v>
          </cell>
          <cell r="D7046">
            <v>28.22</v>
          </cell>
        </row>
        <row r="7047">
          <cell r="A7047">
            <v>101303</v>
          </cell>
          <cell r="B7047" t="str">
            <v>CURSO DE CAPACITAÇÃO PARA MONTADOR DE ELETROELETRONICOS(ENCARGOS COMPLEMENTARES) - MENSALISTA</v>
          </cell>
          <cell r="C7047" t="str">
            <v>MES</v>
          </cell>
          <cell r="D7047">
            <v>47.76</v>
          </cell>
        </row>
        <row r="7048">
          <cell r="A7048">
            <v>101304</v>
          </cell>
          <cell r="B7048" t="str">
            <v>CURSO DE CAPACITAÇÃO PARA AZULEJISTA OU LADRILHISTA (ENCARGOS COMPLEMENTARES) - MENSALISTA</v>
          </cell>
          <cell r="C7048" t="str">
            <v>MES</v>
          </cell>
          <cell r="D7048">
            <v>27.27</v>
          </cell>
        </row>
        <row r="7049">
          <cell r="A7049">
            <v>101305</v>
          </cell>
          <cell r="B7049" t="str">
            <v>CURSO DE CAPACITAÇÃO PARA BLASTER, DINAMITADOR OU CABO DE FORÇA (ENCARGOS COMPLEMENTARES) - MENSALISTA</v>
          </cell>
          <cell r="C7049" t="str">
            <v>MES</v>
          </cell>
          <cell r="D7049">
            <v>29.54</v>
          </cell>
        </row>
        <row r="7050">
          <cell r="A7050">
            <v>101307</v>
          </cell>
          <cell r="B7050" t="str">
            <v>CURSO DE CAPACITAÇÃO PARA CALCETEIRO (ENCARGOS COMPLEMENTARES) - MENSALISTA</v>
          </cell>
          <cell r="C7050" t="str">
            <v>MES</v>
          </cell>
          <cell r="D7050">
            <v>21.27</v>
          </cell>
        </row>
        <row r="7051">
          <cell r="A7051">
            <v>101308</v>
          </cell>
          <cell r="B7051" t="str">
            <v>CURSO DE CAPACITAÇÃO PARA MONTADOR DE ESTRUTURAS METALICAS (ENCARGOS COMPLEMENTARES) - MENSALISTA</v>
          </cell>
          <cell r="C7051" t="str">
            <v>MES</v>
          </cell>
          <cell r="D7051">
            <v>18.91</v>
          </cell>
        </row>
        <row r="7052">
          <cell r="A7052">
            <v>101309</v>
          </cell>
          <cell r="B7052" t="str">
            <v>CURSO DE CAPACITAÇÃO PARA CARPINTEIRO AUXILIAR (ENCARGOS COMPLEMENTARES) - MENSALISTA</v>
          </cell>
          <cell r="C7052" t="str">
            <v>MES</v>
          </cell>
          <cell r="D7052">
            <v>21.48</v>
          </cell>
        </row>
        <row r="7053">
          <cell r="A7053">
            <v>101310</v>
          </cell>
          <cell r="B7053" t="str">
            <v>CURSO DE CAPACITAÇÃO PARA CARPINTEIRO DE ESQUADRIAS (ENCARGOS COMPLEMENTARES) - MENSALISTA</v>
          </cell>
          <cell r="C7053" t="str">
            <v>MES</v>
          </cell>
          <cell r="D7053">
            <v>27.28</v>
          </cell>
        </row>
        <row r="7054">
          <cell r="A7054">
            <v>101311</v>
          </cell>
          <cell r="B7054" t="str">
            <v>CURSO DE CAPACITAÇÃO PARA CARPINTEIRO DE FORMAS (ENCARGOS COMPLEMENTARES) - MENSALISTA</v>
          </cell>
          <cell r="C7054" t="str">
            <v>MES</v>
          </cell>
          <cell r="D7054">
            <v>21.27</v>
          </cell>
        </row>
        <row r="7055">
          <cell r="A7055">
            <v>101312</v>
          </cell>
          <cell r="B7055" t="str">
            <v>CURSO DE CAPACITAÇÃO PARA CAVOUQUEIRO OU OPERADOR DE PERFURATRIZ (ENCARGOS COMPLEMENTARES) - MENSALISTA</v>
          </cell>
          <cell r="C7055" t="str">
            <v>MES</v>
          </cell>
          <cell r="D7055">
            <v>13.82</v>
          </cell>
        </row>
        <row r="7056">
          <cell r="A7056">
            <v>101313</v>
          </cell>
          <cell r="B7056" t="str">
            <v>CURSO DE CAPACITAÇÃO PARA ELETRICISTA (ENCARGOS COMPLEMENTARES) - MENSALISTA</v>
          </cell>
          <cell r="C7056" t="str">
            <v>MES</v>
          </cell>
          <cell r="D7056">
            <v>72.599999999999994</v>
          </cell>
        </row>
        <row r="7057">
          <cell r="A7057">
            <v>101314</v>
          </cell>
          <cell r="B7057" t="str">
            <v>CURSO DE CAPACITAÇÃO PARA ELETRICISTA DE MANUTENÇÃO INDUSTRIAL (ENCARGOS COMPLEMENTARES) - MENSALISTA</v>
          </cell>
          <cell r="C7057" t="str">
            <v>MES</v>
          </cell>
          <cell r="D7057">
            <v>76.31</v>
          </cell>
        </row>
        <row r="7058">
          <cell r="A7058">
            <v>101315</v>
          </cell>
          <cell r="B7058" t="str">
            <v>CURSO DE CAPACITAÇÃO PARA ELETROTÉCNICO (ENCARGOS COMPLEMENTARES) - MENSALISTA</v>
          </cell>
          <cell r="C7058" t="str">
            <v>MES</v>
          </cell>
          <cell r="D7058">
            <v>85.73</v>
          </cell>
        </row>
        <row r="7059">
          <cell r="A7059">
            <v>101316</v>
          </cell>
          <cell r="B7059" t="str">
            <v>CURSO DE CAPACITAÇÃO PARA ENCANADOR OU BOMBEIRO HIDRÁULICO (ENCARGOS COMPLEMENTARES) - MENSALISTA</v>
          </cell>
          <cell r="C7059" t="str">
            <v>MES</v>
          </cell>
          <cell r="D7059">
            <v>36.58</v>
          </cell>
        </row>
        <row r="7060">
          <cell r="A7060">
            <v>101317</v>
          </cell>
          <cell r="B7060" t="str">
            <v>CURSO DE CAPACITAÇÃO PARA ENGENHEIRO CIVIL SENIOR (ENCARGOS COMPLEMENTARES) - MENSALISTA</v>
          </cell>
          <cell r="C7060" t="str">
            <v>MES</v>
          </cell>
          <cell r="D7060">
            <v>162.74</v>
          </cell>
        </row>
        <row r="7061">
          <cell r="A7061">
            <v>101318</v>
          </cell>
          <cell r="B7061" t="str">
            <v>CURSO DE CAPACITAÇÃO PARA ENGENHEIRO ELETRICISTA (ENCARGOS COMPLEMENTARES) - MENSALISTA</v>
          </cell>
          <cell r="C7061" t="str">
            <v>MES</v>
          </cell>
          <cell r="D7061">
            <v>301.89</v>
          </cell>
        </row>
        <row r="7062">
          <cell r="A7062">
            <v>101319</v>
          </cell>
          <cell r="B7062" t="str">
            <v>CURSO DE CAPACITAÇÃO PARA ENGENHEIRO SANITARISTA (ENCARGOS COMPLEMENTARES) - MENSALISTA</v>
          </cell>
          <cell r="C7062" t="str">
            <v>MES</v>
          </cell>
          <cell r="D7062">
            <v>43.79</v>
          </cell>
        </row>
        <row r="7063">
          <cell r="A7063">
            <v>101320</v>
          </cell>
          <cell r="B7063" t="str">
            <v>CURSO DE CAPACITAÇÃO PARA MONTADOR DE MAQUINAS (ENCARGOS COMPLEMENTARES) - MENSALISTA</v>
          </cell>
          <cell r="C7063" t="str">
            <v>MES</v>
          </cell>
          <cell r="D7063">
            <v>15.9</v>
          </cell>
        </row>
        <row r="7064">
          <cell r="A7064">
            <v>101322</v>
          </cell>
          <cell r="B7064" t="str">
            <v>CURSO DE CAPACITAÇÃO PARA GESSEIRO (ENCARGOS COMPLEMENTARES) - MENSALISTA</v>
          </cell>
          <cell r="C7064" t="str">
            <v>MES</v>
          </cell>
          <cell r="D7064">
            <v>21.27</v>
          </cell>
        </row>
        <row r="7065">
          <cell r="A7065">
            <v>101323</v>
          </cell>
          <cell r="B7065" t="str">
            <v>CURSO DE CAPACITAÇÃO PARA IMPERMEABILIZADOR (ENCARGOS COMPLEMENTARES) - MENSALISTA</v>
          </cell>
          <cell r="C7065" t="str">
            <v>MES</v>
          </cell>
          <cell r="D7065">
            <v>39.26</v>
          </cell>
        </row>
        <row r="7066">
          <cell r="A7066">
            <v>101324</v>
          </cell>
          <cell r="B7066" t="str">
            <v>CURSO DE CAPACITAÇÃO PARA MOTORISTA DE CAMINHAO-BASCULANTE (ENCARGOS COMPLEMENTARES) - MENSALISTA</v>
          </cell>
          <cell r="C7066" t="str">
            <v>MES</v>
          </cell>
          <cell r="D7066">
            <v>9.6199999999999992</v>
          </cell>
        </row>
        <row r="7067">
          <cell r="A7067">
            <v>101325</v>
          </cell>
          <cell r="B7067" t="str">
            <v>CURSO DE CAPACITAÇÃO PARA INSTALADOR DE TUBULAÇÕES (ENCARGOS COMPLEMENTARES) - MENSALISTA</v>
          </cell>
          <cell r="C7067" t="str">
            <v>MES</v>
          </cell>
          <cell r="D7067">
            <v>30.32</v>
          </cell>
        </row>
        <row r="7068">
          <cell r="A7068">
            <v>101326</v>
          </cell>
          <cell r="B7068" t="str">
            <v>CURSO DE CAPACITAÇÃO PARA JARDINEIRO (ENCARGOS COMPLEMENTARES) - MENSALISTA</v>
          </cell>
          <cell r="C7068" t="str">
            <v>MES</v>
          </cell>
          <cell r="D7068">
            <v>8.99</v>
          </cell>
        </row>
        <row r="7069">
          <cell r="A7069">
            <v>101327</v>
          </cell>
          <cell r="B7069" t="str">
            <v>CURSO DE CAPACITAÇÃO PARA LEITURISTA OU CADASTRISTA DE REDES DE ÁGUA (ENCARGOS COMPLEMENTARES) - MENSALISTA</v>
          </cell>
          <cell r="C7069" t="str">
            <v>MES</v>
          </cell>
          <cell r="D7069">
            <v>7.19</v>
          </cell>
        </row>
        <row r="7070">
          <cell r="A7070">
            <v>101328</v>
          </cell>
          <cell r="B7070" t="str">
            <v>CURSO DE CAPACITAÇÃO PARA MOTORISTA DE CAMINHAO-CARRETA (ENCARGOS COMPLEMENTARES) - MENSALISTA</v>
          </cell>
          <cell r="C7070" t="str">
            <v>MES</v>
          </cell>
          <cell r="D7070">
            <v>13.62</v>
          </cell>
        </row>
        <row r="7071">
          <cell r="A7071">
            <v>101329</v>
          </cell>
          <cell r="B7071" t="str">
            <v>CURSO DE CAPACITAÇÃO PARA MAÇARIQUEIRO (ENCARGOS COMPLEMENTARES) - MENSALISTA</v>
          </cell>
          <cell r="C7071" t="str">
            <v>MES</v>
          </cell>
          <cell r="D7071">
            <v>32.67</v>
          </cell>
        </row>
        <row r="7072">
          <cell r="A7072">
            <v>101330</v>
          </cell>
          <cell r="B7072" t="str">
            <v>CURSO DE CAPACITAÇÃO PARA MARCENEIRO (ENCARGOS COMPLEMENTARES) - MENSALISTA</v>
          </cell>
          <cell r="C7072" t="str">
            <v>MES</v>
          </cell>
          <cell r="D7072">
            <v>27.87</v>
          </cell>
        </row>
        <row r="7073">
          <cell r="A7073">
            <v>101331</v>
          </cell>
          <cell r="B7073" t="str">
            <v>CURSO DE CAPACITAÇÃO PARA MARMORISTA / GRANITEIRO (ENCARGOS COMPLEMENTARES) - MENSALISTA</v>
          </cell>
          <cell r="C7073" t="str">
            <v>MES</v>
          </cell>
          <cell r="D7073">
            <v>27.27</v>
          </cell>
        </row>
        <row r="7074">
          <cell r="A7074">
            <v>101332</v>
          </cell>
          <cell r="B7074" t="str">
            <v>CURSO DE CAPACITAÇÃO PARA MOTORISTA DE CARRO DE PASSEIO (ENCARGOS COMPLEMENTARES) - MENSALISTA</v>
          </cell>
          <cell r="C7074" t="str">
            <v>MES</v>
          </cell>
          <cell r="D7074">
            <v>8.8800000000000008</v>
          </cell>
        </row>
        <row r="7075">
          <cell r="A7075">
            <v>101333</v>
          </cell>
          <cell r="B7075" t="str">
            <v>CURSO DE CAPACITAÇÃO PARA MECÂNICO DE EQUIPAMENTOS PESADOS (ENCARGOS COMPLEMENTARES) - MENSALISTA</v>
          </cell>
          <cell r="C7075" t="str">
            <v>MES</v>
          </cell>
          <cell r="D7075">
            <v>23.12</v>
          </cell>
        </row>
        <row r="7076">
          <cell r="A7076">
            <v>101334</v>
          </cell>
          <cell r="B7076" t="str">
            <v>CURSO DE CAPACITAÇÃO PARA MECÂNICO DE REFRIGERAÇÃO (ENCARGOS COMPLEMENTARES) - MENSALISTA</v>
          </cell>
          <cell r="C7076" t="str">
            <v>MES</v>
          </cell>
          <cell r="D7076">
            <v>58.19</v>
          </cell>
        </row>
        <row r="7077">
          <cell r="A7077">
            <v>101335</v>
          </cell>
          <cell r="B7077" t="str">
            <v>CURSO DE CAPACITAÇÃO PARA MOTORISTA DE ONIBUS / MICRO-ONIBUS (ENCARGOS COMPLEMENTARES) - MENSALISTA</v>
          </cell>
          <cell r="C7077" t="str">
            <v>MES</v>
          </cell>
          <cell r="D7077">
            <v>9.1300000000000008</v>
          </cell>
        </row>
        <row r="7078">
          <cell r="A7078">
            <v>101336</v>
          </cell>
          <cell r="B7078" t="str">
            <v>CURSO DE CAPACITAÇÃO PARA MOTORISTA OPERADOR DE CAMINHAO COM MUNCK (ENCARGOS COMPLEMENTARES) - MENSALISTA</v>
          </cell>
          <cell r="C7078" t="str">
            <v>MES</v>
          </cell>
          <cell r="D7078">
            <v>30.72</v>
          </cell>
        </row>
        <row r="7079">
          <cell r="A7079">
            <v>101337</v>
          </cell>
          <cell r="B7079" t="str">
            <v>CURSO DE CAPACITAÇÃO PARA NIVELADOR (ENCARGOS COMPLEMENTARES) - MENSALISTA</v>
          </cell>
          <cell r="C7079" t="str">
            <v>MES</v>
          </cell>
          <cell r="D7079">
            <v>21.98</v>
          </cell>
        </row>
        <row r="7080">
          <cell r="A7080">
            <v>101338</v>
          </cell>
          <cell r="B7080" t="str">
            <v>CURSO DE CAPACITAÇÃO PARA OPERADOR DE BATE-ESTACAS (ENCARGOS COMPLEMENTARES) - MENSALISTA</v>
          </cell>
          <cell r="C7080" t="str">
            <v>MES</v>
          </cell>
          <cell r="D7080">
            <v>16.649999999999999</v>
          </cell>
        </row>
        <row r="7081">
          <cell r="A7081">
            <v>101339</v>
          </cell>
          <cell r="B7081" t="str">
            <v>CURSO DE CAPACITAÇÃO PARA OPERADOR DE BETONEIRA (ENCARGOS COMPLEMENTARES) - MENSALISTA</v>
          </cell>
          <cell r="C7081" t="str">
            <v>MES</v>
          </cell>
          <cell r="D7081">
            <v>15.13</v>
          </cell>
        </row>
        <row r="7082">
          <cell r="A7082">
            <v>101340</v>
          </cell>
          <cell r="B7082" t="str">
            <v>CURSO DE CAPACITAÇÃO PARA OPERADOR DE BETONEIRA ESTACIONARIA / MISTURADOR (ENCARGOS COMPLEMENTARES) - MENSALISTA</v>
          </cell>
          <cell r="C7082" t="str">
            <v>MES</v>
          </cell>
          <cell r="D7082">
            <v>14.6</v>
          </cell>
        </row>
        <row r="7083">
          <cell r="A7083">
            <v>101341</v>
          </cell>
          <cell r="B7083" t="str">
            <v>CURSO DE CAPACITAÇÃO PARA OPERADOR DE COMPRESSOR DE AR OU COMPRESSORISTA (ENCARGOS COMPLEMENTARES) - MENSALISTA</v>
          </cell>
          <cell r="C7083" t="str">
            <v>MES</v>
          </cell>
          <cell r="D7083">
            <v>14.24</v>
          </cell>
        </row>
        <row r="7084">
          <cell r="A7084">
            <v>101342</v>
          </cell>
          <cell r="B7084" t="str">
            <v>CURSO DE CAPACITAÇÃO PARA OPERADOR DE DEMARCADORA DE FAIXAS DE TRAFEGO (ENCARGOS COMPLEMENTARES) - MENSALISTA</v>
          </cell>
          <cell r="C7084" t="str">
            <v>MES</v>
          </cell>
          <cell r="D7084">
            <v>18.62</v>
          </cell>
        </row>
        <row r="7085">
          <cell r="A7085">
            <v>101343</v>
          </cell>
          <cell r="B7085" t="str">
            <v>CURSO DE CAPACITAÇÃO PARA OPERADOR DE ESCAVADEIRA (ENCARGOS COMPLEMENTARES) - MENSALISTA</v>
          </cell>
          <cell r="C7085" t="str">
            <v>MES</v>
          </cell>
          <cell r="D7085">
            <v>28.4</v>
          </cell>
        </row>
        <row r="7086">
          <cell r="A7086">
            <v>101344</v>
          </cell>
          <cell r="B7086" t="str">
            <v>CURSO DE CAPACITAÇÃO PARA OPERADOR DE GUINCHO OU GUINCHEIRO (ENCARGOS COMPLEMENTARES) - MENSALISTA</v>
          </cell>
          <cell r="C7086" t="str">
            <v>MES</v>
          </cell>
          <cell r="D7086">
            <v>26.88</v>
          </cell>
        </row>
        <row r="7087">
          <cell r="A7087">
            <v>101345</v>
          </cell>
          <cell r="B7087" t="str">
            <v>CURSO DE CAPACITAÇÃO PARA OPERADOR DE GUINDASTE (ENCARGOS COMPLEMENTARES) - MENSALISTA</v>
          </cell>
          <cell r="C7087" t="str">
            <v>MES</v>
          </cell>
          <cell r="D7087">
            <v>29.14</v>
          </cell>
        </row>
        <row r="7088">
          <cell r="A7088">
            <v>101346</v>
          </cell>
          <cell r="B7088" t="str">
            <v>CURSO DE CAPACITAÇÃO PARA OPERADOR DE JATO ABRASIVO OU JATISTA (ENCARGOS COMPLEMENTARES) - MENSALISTA</v>
          </cell>
          <cell r="C7088" t="str">
            <v>MES</v>
          </cell>
          <cell r="D7088">
            <v>25.42</v>
          </cell>
        </row>
        <row r="7089">
          <cell r="A7089">
            <v>101347</v>
          </cell>
          <cell r="B7089" t="str">
            <v>CURSO DE CAPACITAÇÃO PARA OPERADOR DE MAQUINAS E TRATORES DIVERSOS (ENCARGOS COMPLEMENTARES) - MENSALISTA</v>
          </cell>
          <cell r="C7089" t="str">
            <v>MES</v>
          </cell>
          <cell r="D7089">
            <v>23.68</v>
          </cell>
        </row>
        <row r="7090">
          <cell r="A7090">
            <v>101348</v>
          </cell>
          <cell r="B7090" t="str">
            <v>CURSO DE CAPACITAÇÃO PARA OPERADOR DE MARTELETE OU MARTELETEIRO (ENCARGOS COMPLEMENTARES) - MENSALISTA</v>
          </cell>
          <cell r="C7090" t="str">
            <v>MES</v>
          </cell>
          <cell r="D7090">
            <v>14.01</v>
          </cell>
        </row>
        <row r="7091">
          <cell r="A7091">
            <v>101349</v>
          </cell>
          <cell r="B7091" t="str">
            <v>CURSO DE CAPACITAÇÃO PARA OPERADOR DE MOTO SCRAPER (ENCARGOS COMPLEMENTARES) - MENSALISTA</v>
          </cell>
          <cell r="C7091" t="str">
            <v>MES</v>
          </cell>
          <cell r="D7091">
            <v>18.940000000000001</v>
          </cell>
        </row>
        <row r="7092">
          <cell r="A7092">
            <v>101350</v>
          </cell>
          <cell r="B7092" t="str">
            <v>CURSO DE CAPACITAÇÃO PARA OPERADOR DE MOTONIVELADORA (ENCARGOS COMPLEMENTARES) - MENSALISTA</v>
          </cell>
          <cell r="C7092" t="str">
            <v>MES</v>
          </cell>
          <cell r="D7092">
            <v>23.23</v>
          </cell>
        </row>
        <row r="7093">
          <cell r="A7093">
            <v>101351</v>
          </cell>
          <cell r="B7093" t="str">
            <v>CURSO DE CAPACITAÇÃO PARA OPERADOR DE PA CARREGADEIRA (ENCARGOS COMPLEMENTARES) - MENSALISTA</v>
          </cell>
          <cell r="C7093" t="str">
            <v>MES</v>
          </cell>
          <cell r="D7093">
            <v>16.8</v>
          </cell>
        </row>
        <row r="7094">
          <cell r="A7094">
            <v>101352</v>
          </cell>
          <cell r="B7094" t="str">
            <v>CURSO DE CAPACITAÇÃO PARA OPERADOR DE PAVIMENTADORA / MESA VIBROACABADORA (ENCARGOS COMPLEMENTARES) - MENSALISTA</v>
          </cell>
          <cell r="C7094" t="str">
            <v>MES</v>
          </cell>
          <cell r="D7094">
            <v>19.55</v>
          </cell>
        </row>
        <row r="7095">
          <cell r="A7095">
            <v>101353</v>
          </cell>
          <cell r="B7095" t="str">
            <v>CURSO DE CAPACITAÇÃO PARA OPERADOR DE ROLO COMPACTADOR (ENCARGOS COMPLEMENTARES) - MENSALISTA</v>
          </cell>
          <cell r="C7095" t="str">
            <v>MES</v>
          </cell>
          <cell r="D7095">
            <v>15.53</v>
          </cell>
        </row>
        <row r="7096">
          <cell r="A7096">
            <v>101354</v>
          </cell>
          <cell r="B7096" t="str">
            <v>CURSO DE CAPACITAÇÃO PARA OPERADOR DE TRATOR - EXCLUSIVE AGROPECUARIA (ENCARGOS COMPLEMENTARES) - MENSALISTA</v>
          </cell>
          <cell r="C7096" t="str">
            <v>MES</v>
          </cell>
          <cell r="D7096">
            <v>25.41</v>
          </cell>
        </row>
        <row r="7097">
          <cell r="A7097">
            <v>101355</v>
          </cell>
          <cell r="B7097" t="str">
            <v>CURSO DE CAPACITAÇÃO PARA OPERADOR DE USINA DE ASFALTO, DE SOLOS OU DE CONCRETO (ENCARGOS COMPLEMENTARES) - MENSALISTA</v>
          </cell>
          <cell r="C7097" t="str">
            <v>MES</v>
          </cell>
          <cell r="D7097">
            <v>16.79</v>
          </cell>
        </row>
        <row r="7098">
          <cell r="A7098">
            <v>101356</v>
          </cell>
          <cell r="B7098" t="str">
            <v>CURSO DE CAPACITAÇÃO PARA PASTILHEIRO (ENCARGOS COMPLEMENTARES) - MENSALISTA</v>
          </cell>
          <cell r="C7098" t="str">
            <v>MES</v>
          </cell>
          <cell r="D7098">
            <v>27.27</v>
          </cell>
        </row>
        <row r="7099">
          <cell r="A7099">
            <v>101357</v>
          </cell>
          <cell r="B7099" t="str">
            <v>CURSO DE CAPACITAÇÃO PARA PEDREIRO (ENCARGOS COMPLEMENTARES) - MENSALISTA</v>
          </cell>
          <cell r="C7099" t="str">
            <v>MES</v>
          </cell>
          <cell r="D7099">
            <v>39.26</v>
          </cell>
        </row>
        <row r="7100">
          <cell r="A7100">
            <v>101358</v>
          </cell>
          <cell r="B7100" t="str">
            <v>CURSO DE CAPACITAÇÃO PARA PINTOR (ENCARGOS COMPLEMENTARES) - MENSALISTA</v>
          </cell>
          <cell r="C7100" t="str">
            <v>MES</v>
          </cell>
          <cell r="D7100">
            <v>32.26</v>
          </cell>
        </row>
        <row r="7101">
          <cell r="A7101">
            <v>101359</v>
          </cell>
          <cell r="B7101" t="str">
            <v>CURSO DE CAPACITAÇÃO PARA PINTOR DE LETREIROS (ENCARGOS COMPLEMENTARES) - MENSALISTA</v>
          </cell>
          <cell r="C7101" t="str">
            <v>MES</v>
          </cell>
          <cell r="D7101">
            <v>40.46</v>
          </cell>
        </row>
        <row r="7102">
          <cell r="A7102">
            <v>101360</v>
          </cell>
          <cell r="B7102" t="str">
            <v>CURSO DE CAPACITAÇÃO PARA PINTOR PARA TINTA EPOXI (ENCARGOS COMPLEMENTARES) - MENSALISTA</v>
          </cell>
          <cell r="C7102" t="str">
            <v>MES</v>
          </cell>
          <cell r="D7102">
            <v>34.700000000000003</v>
          </cell>
        </row>
        <row r="7103">
          <cell r="A7103">
            <v>101361</v>
          </cell>
          <cell r="B7103" t="str">
            <v>CURSO DE CAPACITAÇÃO PARA POCEIRO / ESCAVADOR DE VALAS E TUBULOES (ENCARGOS COMPLEMENTARES) - MENSALISTA</v>
          </cell>
          <cell r="C7103" t="str">
            <v>MES</v>
          </cell>
          <cell r="D7103">
            <v>34.869999999999997</v>
          </cell>
        </row>
        <row r="7104">
          <cell r="A7104">
            <v>101362</v>
          </cell>
          <cell r="B7104" t="str">
            <v>CURSO DE CAPACITAÇÃO PARA RASTELEIRO (ENCARGOS COMPLEMENTARES) - MENSALISTA</v>
          </cell>
          <cell r="C7104" t="str">
            <v>MES</v>
          </cell>
          <cell r="D7104">
            <v>8.0399999999999991</v>
          </cell>
        </row>
        <row r="7105">
          <cell r="A7105">
            <v>101363</v>
          </cell>
          <cell r="B7105" t="str">
            <v>CURSO DE CAPACITAÇÃO PARA SERRALHEIRO (ENCARGOS COMPLEMENTARES) - MENSALISTA</v>
          </cell>
          <cell r="C7105" t="str">
            <v>MES</v>
          </cell>
          <cell r="D7105">
            <v>21.27</v>
          </cell>
        </row>
        <row r="7106">
          <cell r="A7106">
            <v>101364</v>
          </cell>
          <cell r="B7106" t="str">
            <v>CURSO DE CAPACITAÇÃO PARA SERVENTE DE OBRAS (ENCARGOS COMPLEMENTARES) - MENSALISTA</v>
          </cell>
          <cell r="C7106" t="str">
            <v>MES</v>
          </cell>
          <cell r="D7106">
            <v>32.659999999999997</v>
          </cell>
        </row>
        <row r="7107">
          <cell r="A7107">
            <v>101365</v>
          </cell>
          <cell r="B7107" t="str">
            <v>CURSO DE CAPACITAÇÃO PARA SOLDADOR (ENCARGOS COMPLEMENTARES) - MENSALISTA</v>
          </cell>
          <cell r="C7107" t="str">
            <v>MES</v>
          </cell>
          <cell r="D7107">
            <v>24.25</v>
          </cell>
        </row>
        <row r="7108">
          <cell r="A7108">
            <v>101366</v>
          </cell>
          <cell r="B7108" t="str">
            <v>CURSO DE CAPACITAÇÃO PARA SOLDADOR ELETRICO (ENCARGOS COMPLEMENTARES) - MENSALISTA</v>
          </cell>
          <cell r="C7108" t="str">
            <v>MES</v>
          </cell>
          <cell r="D7108">
            <v>23.92</v>
          </cell>
        </row>
        <row r="7109">
          <cell r="A7109">
            <v>101367</v>
          </cell>
          <cell r="B7109" t="str">
            <v>CURSO DE CAPACITAÇÃO PARA TAQUEADOR OU TAQUEIRO (ENCARGOS COMPLEMENTARES) - MENSALISTA</v>
          </cell>
          <cell r="C7109" t="str">
            <v>MES</v>
          </cell>
          <cell r="D7109">
            <v>26.11</v>
          </cell>
        </row>
        <row r="7110">
          <cell r="A7110">
            <v>101368</v>
          </cell>
          <cell r="B7110" t="str">
            <v>CURSO DE CAPACITAÇÃO PARA TECNICO EM LABORATORIO E CAMPO DE CONSTRUCAO CIVIL (ENCARGOS COMPLEMENTARES) - MENSALISTA</v>
          </cell>
          <cell r="C7110" t="str">
            <v>MES</v>
          </cell>
          <cell r="D7110">
            <v>32.33</v>
          </cell>
        </row>
        <row r="7111">
          <cell r="A7111">
            <v>101369</v>
          </cell>
          <cell r="B7111" t="str">
            <v>CURSO DE CAPACITAÇÃO PARA TECNICO EM SONDAGEM (ENCARGOS COMPLEMENTARES) - MENSALISTA</v>
          </cell>
          <cell r="C7111" t="str">
            <v>MES</v>
          </cell>
          <cell r="D7111">
            <v>29.44</v>
          </cell>
        </row>
        <row r="7112">
          <cell r="A7112">
            <v>101370</v>
          </cell>
          <cell r="B7112" t="str">
            <v>CURSO DE CAPACITAÇÃO PARA TELHADOR (ENCARGOS COMPLEMENTARES) - MENSALISTA</v>
          </cell>
          <cell r="C7112" t="str">
            <v>MES</v>
          </cell>
          <cell r="D7112">
            <v>21.29</v>
          </cell>
        </row>
        <row r="7113">
          <cell r="A7113">
            <v>101371</v>
          </cell>
          <cell r="B7113" t="str">
            <v>CURSO DE CAPACITAÇÃO PARA VIDRACEIRO (ENCARGOS COMPLEMENTARES) - MENSALISTA</v>
          </cell>
          <cell r="C7113" t="str">
            <v>MES</v>
          </cell>
          <cell r="D7113">
            <v>24.76</v>
          </cell>
        </row>
        <row r="7114">
          <cell r="A7114">
            <v>101372</v>
          </cell>
          <cell r="B7114" t="str">
            <v>CURSO DE CAPACITAÇÃO PARA VIGIA DIURNO (ENCARGOS COMPLEMENTARES) - MENSALISTA</v>
          </cell>
          <cell r="C7114" t="str">
            <v>MES</v>
          </cell>
          <cell r="D7114">
            <v>8.0500000000000007</v>
          </cell>
        </row>
        <row r="7115">
          <cell r="A7115">
            <v>101373</v>
          </cell>
          <cell r="B7115" t="str">
            <v>ENGENHEIRO CIVIL SENIOR COM ENCARGOS COMPLEMENTARES</v>
          </cell>
          <cell r="C7115" t="str">
            <v>H</v>
          </cell>
          <cell r="D7115">
            <v>133.31</v>
          </cell>
        </row>
        <row r="7116">
          <cell r="A7116">
            <v>101374</v>
          </cell>
          <cell r="B7116" t="str">
            <v>AJUDANTE DE ARMADOR COM ENCARGOS COMPLEMENTARES</v>
          </cell>
          <cell r="C7116" t="str">
            <v>MES</v>
          </cell>
          <cell r="D7116">
            <v>3385.85</v>
          </cell>
        </row>
        <row r="7117">
          <cell r="A7117">
            <v>101375</v>
          </cell>
          <cell r="B7117" t="str">
            <v>AJUDANTE DE ELETRICISTA COM ENCARGOS COMPLEMENTARES</v>
          </cell>
          <cell r="C7117" t="str">
            <v>MES</v>
          </cell>
          <cell r="D7117">
            <v>3546.97</v>
          </cell>
        </row>
        <row r="7118">
          <cell r="A7118">
            <v>101376</v>
          </cell>
          <cell r="B7118" t="str">
            <v>AJUDANTE DE ESTRUTURAS METÁLICAS COM ENCARGOS COMPLEMENTARES</v>
          </cell>
          <cell r="C7118" t="str">
            <v>MES</v>
          </cell>
          <cell r="D7118">
            <v>3264.31</v>
          </cell>
        </row>
        <row r="7119">
          <cell r="A7119">
            <v>101377</v>
          </cell>
          <cell r="B7119" t="str">
            <v>AJUDANTE DE OPERAÇÃO EM GERAL COM ENCARGOS COMPLEMENTARES</v>
          </cell>
          <cell r="C7119" t="str">
            <v>MES</v>
          </cell>
          <cell r="D7119">
            <v>3459.05</v>
          </cell>
        </row>
        <row r="7120">
          <cell r="A7120">
            <v>101378</v>
          </cell>
          <cell r="B7120" t="str">
            <v>AJUDANTE DE PINTOR COM ENCARGOS COMPLEMENTARES</v>
          </cell>
          <cell r="C7120" t="str">
            <v>MES</v>
          </cell>
          <cell r="D7120">
            <v>4080.96</v>
          </cell>
        </row>
        <row r="7121">
          <cell r="A7121">
            <v>101379</v>
          </cell>
          <cell r="B7121" t="str">
            <v>AJUDANTE DE SERRALHEIRO COM ENCARGOS COMPLEMENTARES</v>
          </cell>
          <cell r="C7121" t="str">
            <v>MES</v>
          </cell>
          <cell r="D7121">
            <v>3538.71</v>
          </cell>
        </row>
        <row r="7122">
          <cell r="A7122">
            <v>101380</v>
          </cell>
          <cell r="B7122" t="str">
            <v>AJUDANTE ESPECIALIZADO COM ENCARGOS COMPLEMENTARES</v>
          </cell>
          <cell r="C7122" t="str">
            <v>MES</v>
          </cell>
          <cell r="D7122">
            <v>4518.49</v>
          </cell>
        </row>
        <row r="7123">
          <cell r="A7123">
            <v>101381</v>
          </cell>
          <cell r="B7123" t="str">
            <v>ARMADOR COM ENCARGOS COMPLEMENTARES</v>
          </cell>
          <cell r="C7123" t="str">
            <v>MES</v>
          </cell>
          <cell r="D7123">
            <v>4301.0200000000004</v>
          </cell>
        </row>
        <row r="7124">
          <cell r="A7124">
            <v>101382</v>
          </cell>
          <cell r="B7124" t="str">
            <v>ASSENTADOR DE MANILHAS COM ENCARGOS COMPLEMENTARES</v>
          </cell>
          <cell r="C7124" t="str">
            <v>MES</v>
          </cell>
          <cell r="D7124">
            <v>4035.21</v>
          </cell>
        </row>
        <row r="7125">
          <cell r="A7125">
            <v>101383</v>
          </cell>
          <cell r="B7125" t="str">
            <v>AUXILIAR DE AZULEJISTA COM ENCARGOS COMPLEMENTARES</v>
          </cell>
          <cell r="C7125" t="str">
            <v>MES</v>
          </cell>
          <cell r="D7125">
            <v>3484.96</v>
          </cell>
        </row>
        <row r="7126">
          <cell r="A7126">
            <v>101384</v>
          </cell>
          <cell r="B7126" t="str">
            <v>AUXILIAR DE ENCANADOR OU BOMBEIRO HIDRÁULICO COM ENCARGOS COMPLEMENTARES</v>
          </cell>
          <cell r="C7126" t="str">
            <v>MES</v>
          </cell>
          <cell r="D7126">
            <v>3536.92</v>
          </cell>
        </row>
        <row r="7127">
          <cell r="A7127">
            <v>101385</v>
          </cell>
          <cell r="B7127" t="str">
            <v>AUXILIAR DE LABORATORISTA DE SOLOS E DE CONCRETO COM ENCARGOS COMPLEMENTARES</v>
          </cell>
          <cell r="C7127" t="str">
            <v>MES</v>
          </cell>
          <cell r="D7127">
            <v>4666.62</v>
          </cell>
        </row>
        <row r="7128">
          <cell r="A7128">
            <v>101386</v>
          </cell>
          <cell r="B7128" t="str">
            <v>AUXILIAR DE MECÂNICO COM ENCARGOS COMPLEMENTARES</v>
          </cell>
          <cell r="C7128" t="str">
            <v>MES</v>
          </cell>
          <cell r="D7128">
            <v>3691.61</v>
          </cell>
        </row>
        <row r="7129">
          <cell r="A7129">
            <v>101387</v>
          </cell>
          <cell r="B7129" t="str">
            <v>AUXILIAR DE PEDREIRO COM ENCARGOS COMPLEMENTARES</v>
          </cell>
          <cell r="C7129" t="str">
            <v>MES</v>
          </cell>
          <cell r="D7129">
            <v>3766.46</v>
          </cell>
        </row>
        <row r="7130">
          <cell r="A7130">
            <v>101388</v>
          </cell>
          <cell r="B7130" t="str">
            <v>AUXILIAR DE SERVIÇOS GERAIS COM ENCARGOS COMPLEMENTARES</v>
          </cell>
          <cell r="C7130" t="str">
            <v>MES</v>
          </cell>
          <cell r="D7130">
            <v>3962.73</v>
          </cell>
        </row>
        <row r="7131">
          <cell r="A7131">
            <v>101389</v>
          </cell>
          <cell r="B7131" t="str">
            <v>AUXILIAR DE TOPÓGRAFO COM ENCARGOS COMPLEMENTARES</v>
          </cell>
          <cell r="C7131" t="str">
            <v>MES</v>
          </cell>
          <cell r="D7131">
            <v>3734.13</v>
          </cell>
        </row>
        <row r="7132">
          <cell r="A7132">
            <v>101390</v>
          </cell>
          <cell r="B7132" t="str">
            <v>AUXILIAR TÉCNICO / ASSISTENTE DE ENGENHARIA COM ENCARGOS COMPLEMENTARES</v>
          </cell>
          <cell r="C7132" t="str">
            <v>MES</v>
          </cell>
          <cell r="D7132">
            <v>5852.79</v>
          </cell>
        </row>
        <row r="7133">
          <cell r="A7133">
            <v>101391</v>
          </cell>
          <cell r="B7133" t="str">
            <v>AZULEJISTA OU LADRILHEIRO COM ENCARGOS COMPLEMENTARES</v>
          </cell>
          <cell r="C7133" t="str">
            <v>MES</v>
          </cell>
          <cell r="D7133">
            <v>4304.71</v>
          </cell>
        </row>
        <row r="7134">
          <cell r="A7134">
            <v>101392</v>
          </cell>
          <cell r="B7134" t="str">
            <v>BLASTER, DINAMITADOR OU CABO DE FORÇA COM ENCARGOS COMPLEMENTARES</v>
          </cell>
          <cell r="C7134" t="str">
            <v>MES</v>
          </cell>
          <cell r="D7134">
            <v>3771.06</v>
          </cell>
        </row>
        <row r="7135">
          <cell r="A7135">
            <v>101394</v>
          </cell>
          <cell r="B7135" t="str">
            <v>CALCETEIRO COM ENCARGOS COMPLEMENTARES</v>
          </cell>
          <cell r="C7135" t="str">
            <v>MES</v>
          </cell>
          <cell r="D7135">
            <v>4298.7299999999996</v>
          </cell>
        </row>
        <row r="7136">
          <cell r="A7136">
            <v>101395</v>
          </cell>
          <cell r="B7136" t="str">
            <v>CARPINTEIRO AUXILIAR COM ENCARGOS COMPLEMENTARES</v>
          </cell>
          <cell r="C7136" t="str">
            <v>MES</v>
          </cell>
          <cell r="D7136">
            <v>3641.33</v>
          </cell>
        </row>
        <row r="7137">
          <cell r="A7137">
            <v>101396</v>
          </cell>
          <cell r="B7137" t="str">
            <v>CARPINTEIRO DE ESQUADRIAS COM ENCARGOS COMPLEMENTARES</v>
          </cell>
          <cell r="C7137" t="str">
            <v>MES</v>
          </cell>
          <cell r="D7137">
            <v>4284.63</v>
          </cell>
        </row>
        <row r="7138">
          <cell r="A7138">
            <v>101397</v>
          </cell>
          <cell r="B7138" t="str">
            <v>CARPINTEIRO DE FORMAS COM ENCARGOS COMPLEMENTARES</v>
          </cell>
          <cell r="C7138" t="str">
            <v>MES</v>
          </cell>
          <cell r="D7138">
            <v>4276.95</v>
          </cell>
        </row>
        <row r="7139">
          <cell r="A7139">
            <v>101398</v>
          </cell>
          <cell r="B7139" t="str">
            <v>CAVOUQUEIRO OU OPERADOR DE PERFURATRIZ COM ENCARGOS COMPLEMENTARES</v>
          </cell>
          <cell r="C7139" t="str">
            <v>MES</v>
          </cell>
          <cell r="D7139">
            <v>3039.81</v>
          </cell>
        </row>
        <row r="7140">
          <cell r="A7140">
            <v>101399</v>
          </cell>
          <cell r="B7140" t="str">
            <v>ELETRICISTA COM ENCARGOS COMPLEMENTARES</v>
          </cell>
          <cell r="C7140" t="str">
            <v>MES</v>
          </cell>
          <cell r="D7140">
            <v>4500.6499999999996</v>
          </cell>
        </row>
        <row r="7141">
          <cell r="A7141">
            <v>101400</v>
          </cell>
          <cell r="B7141" t="str">
            <v>ELETRICISTA DE MANUTENÇÃO INDUSTRIAL COM ENCARGOS COMPLEMENTARES</v>
          </cell>
          <cell r="C7141" t="str">
            <v>MES</v>
          </cell>
          <cell r="D7141">
            <v>4664.79</v>
          </cell>
        </row>
        <row r="7142">
          <cell r="A7142">
            <v>101401</v>
          </cell>
          <cell r="B7142" t="str">
            <v>ELETROTÉCNICO COM ENCARGOS COMPLEMENTARES</v>
          </cell>
          <cell r="C7142" t="str">
            <v>MES</v>
          </cell>
          <cell r="D7142">
            <v>5859.31</v>
          </cell>
        </row>
        <row r="7143">
          <cell r="A7143">
            <v>101402</v>
          </cell>
          <cell r="B7143" t="str">
            <v>ENCANADOR OU BOMBEIRO HIDRÁULICO COM ENCARGOS COMPLEMENTARES</v>
          </cell>
          <cell r="C7143" t="str">
            <v>MES</v>
          </cell>
          <cell r="D7143">
            <v>4506.7299999999996</v>
          </cell>
        </row>
        <row r="7144">
          <cell r="A7144">
            <v>101403</v>
          </cell>
          <cell r="B7144" t="str">
            <v>ENGENHEIRO CIVIL SENIOR COM ENCARGOS COMPLEMENTARES</v>
          </cell>
          <cell r="C7144" t="str">
            <v>MES</v>
          </cell>
          <cell r="D7144">
            <v>23373.96</v>
          </cell>
        </row>
        <row r="7145">
          <cell r="A7145">
            <v>101404</v>
          </cell>
          <cell r="B7145" t="str">
            <v>ENGENHEIRO ELETRICISTA COM ENCARGOS COMPLEMENTARES</v>
          </cell>
          <cell r="C7145" t="str">
            <v>MES</v>
          </cell>
          <cell r="D7145">
            <v>14967.52</v>
          </cell>
        </row>
        <row r="7146">
          <cell r="A7146">
            <v>101405</v>
          </cell>
          <cell r="B7146" t="str">
            <v>ENGENHEIRO SANITARISTA COM ENCARGOS COMPLEMENTARES</v>
          </cell>
          <cell r="C7146" t="str">
            <v>MES</v>
          </cell>
          <cell r="D7146">
            <v>14462.37</v>
          </cell>
        </row>
        <row r="7147">
          <cell r="A7147">
            <v>101407</v>
          </cell>
          <cell r="B7147" t="str">
            <v>GESSEIRO COM ENCARGOS COMPLEMENTARES</v>
          </cell>
          <cell r="C7147" t="str">
            <v>MES</v>
          </cell>
          <cell r="D7147">
            <v>4298.71</v>
          </cell>
        </row>
        <row r="7148">
          <cell r="A7148">
            <v>101408</v>
          </cell>
          <cell r="B7148" t="str">
            <v>IMPERMEABILIZADOR COM ENCARGOS COMPLEMENTARES</v>
          </cell>
          <cell r="C7148" t="str">
            <v>MES</v>
          </cell>
          <cell r="D7148">
            <v>4316.72</v>
          </cell>
        </row>
        <row r="7149">
          <cell r="A7149">
            <v>101409</v>
          </cell>
          <cell r="B7149" t="str">
            <v>INSTALADOR DE TUBULAÇÕES COM ENCARGOS COMPLEMENTARES</v>
          </cell>
          <cell r="C7149" t="str">
            <v>MES</v>
          </cell>
          <cell r="D7149">
            <v>4441.68</v>
          </cell>
        </row>
        <row r="7150">
          <cell r="A7150">
            <v>101410</v>
          </cell>
          <cell r="B7150" t="str">
            <v>JARDINEIRO COM ENCARGOS COMPLEMENTARES</v>
          </cell>
          <cell r="C7150" t="str">
            <v>MES</v>
          </cell>
          <cell r="D7150">
            <v>4190.22</v>
          </cell>
        </row>
        <row r="7151">
          <cell r="A7151">
            <v>101411</v>
          </cell>
          <cell r="B7151" t="str">
            <v>LEITURISTA OU CADASTRISTA DE REDES DE ÁGUA COM ENCARGOS COMPLEMENTARES</v>
          </cell>
          <cell r="C7151" t="str">
            <v>MES</v>
          </cell>
          <cell r="D7151">
            <v>2631.13</v>
          </cell>
        </row>
        <row r="7152">
          <cell r="A7152">
            <v>101412</v>
          </cell>
          <cell r="B7152" t="str">
            <v>MAÇARIQUEIRO COM ENCARGOS COMPLEMENTARES</v>
          </cell>
          <cell r="C7152" t="str">
            <v>MES</v>
          </cell>
          <cell r="D7152">
            <v>4411.7299999999996</v>
          </cell>
        </row>
        <row r="7153">
          <cell r="A7153">
            <v>101413</v>
          </cell>
          <cell r="B7153" t="str">
            <v>MARCENEIRO COM ENCARGOS COMPLEMENTARES</v>
          </cell>
          <cell r="C7153" t="str">
            <v>MES</v>
          </cell>
          <cell r="D7153">
            <v>4349.91</v>
          </cell>
        </row>
        <row r="7154">
          <cell r="A7154">
            <v>101414</v>
          </cell>
          <cell r="B7154" t="str">
            <v>MARMORISTA / GRANITEIRO COM ENCARGOS COMPLEMENTARES</v>
          </cell>
          <cell r="C7154" t="str">
            <v>MES</v>
          </cell>
          <cell r="D7154">
            <v>4304.71</v>
          </cell>
        </row>
        <row r="7155">
          <cell r="A7155">
            <v>101415</v>
          </cell>
          <cell r="B7155" t="str">
            <v>MECÂNICO DE EQUIPAMENTOS PESADOS COM ENCARGOS COMPLEMENTARES</v>
          </cell>
          <cell r="C7155" t="str">
            <v>MES</v>
          </cell>
          <cell r="D7155">
            <v>5636.42</v>
          </cell>
        </row>
        <row r="7156">
          <cell r="A7156">
            <v>101416</v>
          </cell>
          <cell r="B7156" t="str">
            <v>MECÂNICO DE REFRIGERAÇÃO COM ENCARGOS COMPLEMENTARES</v>
          </cell>
          <cell r="C7156" t="str">
            <v>MES</v>
          </cell>
          <cell r="D7156">
            <v>4746.1400000000003</v>
          </cell>
        </row>
        <row r="7157">
          <cell r="A7157">
            <v>101417</v>
          </cell>
          <cell r="B7157" t="str">
            <v>MONTADOR DE ELETROELETRÔNICO COM ENCARGOS COMPLEMENTARES</v>
          </cell>
          <cell r="C7157" t="str">
            <v>MES</v>
          </cell>
          <cell r="D7157">
            <v>3833.11</v>
          </cell>
        </row>
        <row r="7158">
          <cell r="A7158">
            <v>101418</v>
          </cell>
          <cell r="B7158" t="str">
            <v>MONTADOR DE ESTRUTURAS METÁLICAS COM ENCARGOS COMPLEMENTARES</v>
          </cell>
          <cell r="C7158" t="str">
            <v>MES</v>
          </cell>
          <cell r="D7158">
            <v>3762.47</v>
          </cell>
        </row>
        <row r="7159">
          <cell r="A7159">
            <v>101419</v>
          </cell>
          <cell r="B7159" t="str">
            <v>MONTADOR DE MÁQUINAS COM ENCARGOS COMPLEMENTARES</v>
          </cell>
          <cell r="C7159" t="str">
            <v>MES</v>
          </cell>
          <cell r="D7159">
            <v>4418.49</v>
          </cell>
        </row>
        <row r="7160">
          <cell r="A7160">
            <v>101420</v>
          </cell>
          <cell r="B7160" t="str">
            <v>MOTORISTA DE CAMINHÃO BASCULANTE COM ENCARGOS COMPLEMENTARES</v>
          </cell>
          <cell r="C7160" t="str">
            <v>MES</v>
          </cell>
          <cell r="D7160">
            <v>4193.2700000000004</v>
          </cell>
        </row>
        <row r="7161">
          <cell r="A7161">
            <v>101421</v>
          </cell>
          <cell r="B7161" t="str">
            <v>MOTORISTA DE CAMINHÃO CARRETA COM ENCARGOS COMPLEMENTARES</v>
          </cell>
          <cell r="C7161" t="str">
            <v>MES</v>
          </cell>
          <cell r="D7161">
            <v>5487.9</v>
          </cell>
        </row>
        <row r="7162">
          <cell r="A7162">
            <v>101422</v>
          </cell>
          <cell r="B7162" t="str">
            <v>MOTORISTA DE CARRO DE PASSEIO COM ENCARGOS COMPLEMENTARES</v>
          </cell>
          <cell r="C7162" t="str">
            <v>MES</v>
          </cell>
          <cell r="D7162">
            <v>3955.45</v>
          </cell>
        </row>
        <row r="7163">
          <cell r="A7163">
            <v>101423</v>
          </cell>
          <cell r="B7163" t="str">
            <v>MOTORISTA DE ÔNIBUS / MICRO-ÔNIBUS COM ENCARGOS COMPLEMENTARES</v>
          </cell>
          <cell r="C7163" t="str">
            <v>MES</v>
          </cell>
          <cell r="D7163">
            <v>4035.36</v>
          </cell>
        </row>
        <row r="7164">
          <cell r="A7164">
            <v>101424</v>
          </cell>
          <cell r="B7164" t="str">
            <v>MOTORISTA OPERADOR DE CAMINHÃO COM MUNCK COM ENCARGOS COMPLEMENTARES</v>
          </cell>
          <cell r="C7164" t="str">
            <v>MES</v>
          </cell>
          <cell r="D7164">
            <v>4151.83</v>
          </cell>
        </row>
        <row r="7165">
          <cell r="A7165">
            <v>101425</v>
          </cell>
          <cell r="B7165" t="str">
            <v>NIVELADOR  COM ENCARGOS COMPLEMENTARES</v>
          </cell>
          <cell r="C7165" t="str">
            <v>MES</v>
          </cell>
          <cell r="D7165">
            <v>4627.5600000000004</v>
          </cell>
        </row>
        <row r="7166">
          <cell r="A7166">
            <v>101426</v>
          </cell>
          <cell r="B7166" t="str">
            <v>OPERADOR DE BATE-ESTACA COM ENCARGOS COMPLEMENTARES</v>
          </cell>
          <cell r="C7166" t="str">
            <v>MES</v>
          </cell>
          <cell r="D7166">
            <v>4362.4799999999996</v>
          </cell>
        </row>
        <row r="7167">
          <cell r="A7167">
            <v>101427</v>
          </cell>
          <cell r="B7167" t="str">
            <v>OPERADOR DE BETONEIRA (CAMINHÃO) COM ENCARGOS COMPLEMENTARES</v>
          </cell>
          <cell r="C7167" t="str">
            <v>MES</v>
          </cell>
          <cell r="D7167">
            <v>4061.82</v>
          </cell>
        </row>
        <row r="7168">
          <cell r="A7168">
            <v>101428</v>
          </cell>
          <cell r="B7168" t="str">
            <v>OPERADOR DE BETONEIRA ESTACIONÁRIA COM ENCARGOS COMPLEMENTARES</v>
          </cell>
          <cell r="C7168" t="str">
            <v>MES</v>
          </cell>
          <cell r="D7168">
            <v>3957.54</v>
          </cell>
        </row>
        <row r="7169">
          <cell r="A7169">
            <v>101429</v>
          </cell>
          <cell r="B7169" t="str">
            <v>OPERADOR DE COMPRESSOR DE AR OU COMPRESSORISTA COM ENCARGOS COMPLEMENTARES</v>
          </cell>
          <cell r="C7169" t="str">
            <v>MES</v>
          </cell>
          <cell r="D7169">
            <v>3886.57</v>
          </cell>
        </row>
        <row r="7170">
          <cell r="A7170">
            <v>101430</v>
          </cell>
          <cell r="B7170" t="str">
            <v>OPERADOR DE DEMARCADORA DE FAIXAS DE TRÁFEGO COM ENCARGOS COMPLEMENTARES</v>
          </cell>
          <cell r="C7170" t="str">
            <v>MES</v>
          </cell>
          <cell r="D7170">
            <v>4750.05</v>
          </cell>
        </row>
        <row r="7171">
          <cell r="A7171">
            <v>101431</v>
          </cell>
          <cell r="B7171" t="str">
            <v>OPERADOR DE ESCAVADEIRA COM ENCARGOS COMPLEMENTARES</v>
          </cell>
          <cell r="C7171" t="str">
            <v>MES</v>
          </cell>
          <cell r="D7171">
            <v>5108.4399999999996</v>
          </cell>
        </row>
        <row r="7172">
          <cell r="A7172">
            <v>101432</v>
          </cell>
          <cell r="B7172" t="str">
            <v>OPERADOR DE GUINCHO OU GUINCHEIRO COM ENCARGOS COMPLEMENTARES</v>
          </cell>
          <cell r="C7172" t="str">
            <v>MES</v>
          </cell>
          <cell r="D7172">
            <v>3768.4</v>
          </cell>
        </row>
        <row r="7173">
          <cell r="A7173">
            <v>101433</v>
          </cell>
          <cell r="B7173" t="str">
            <v>OPERADOR DE GUINDASTE COM ENCARGOS COMPLEMENTARES</v>
          </cell>
          <cell r="C7173" t="str">
            <v>MES</v>
          </cell>
          <cell r="D7173">
            <v>3994.66</v>
          </cell>
        </row>
        <row r="7174">
          <cell r="A7174">
            <v>101434</v>
          </cell>
          <cell r="B7174" t="str">
            <v>OPERADOR DE JATO ABRASIVO OU JATISTA COM ENCARGOS COMPLEMENTARES</v>
          </cell>
          <cell r="C7174" t="str">
            <v>MES</v>
          </cell>
          <cell r="D7174">
            <v>4686.3</v>
          </cell>
        </row>
        <row r="7175">
          <cell r="A7175">
            <v>101435</v>
          </cell>
          <cell r="B7175" t="str">
            <v>OPERADOR DE MÁQUINAS E TRATORES DIVERSOS COM ENCARGOS COMPLEMENTARES</v>
          </cell>
          <cell r="C7175" t="str">
            <v>MES</v>
          </cell>
          <cell r="D7175">
            <v>4438.8999999999996</v>
          </cell>
        </row>
        <row r="7176">
          <cell r="A7176">
            <v>101436</v>
          </cell>
          <cell r="B7176" t="str">
            <v>OPERADOR DE MARTELETE OU MARTELETEIRO COM ENCARGOS COMPLEMENTARES</v>
          </cell>
          <cell r="C7176" t="str">
            <v>MES</v>
          </cell>
          <cell r="D7176">
            <v>3841.88</v>
          </cell>
        </row>
        <row r="7177">
          <cell r="A7177">
            <v>101437</v>
          </cell>
          <cell r="B7177" t="str">
            <v>OPERADOR DE MOTO SCRAPER COM ENCARGOS COMPLEMENTARES</v>
          </cell>
          <cell r="C7177" t="str">
            <v>MES</v>
          </cell>
          <cell r="D7177">
            <v>4812.62</v>
          </cell>
        </row>
        <row r="7178">
          <cell r="A7178">
            <v>101438</v>
          </cell>
          <cell r="B7178" t="str">
            <v>OPERADOR DE MOTONIVELADORA COM ENCARGOS COMPLEMENTARES</v>
          </cell>
          <cell r="C7178" t="str">
            <v>MES</v>
          </cell>
          <cell r="D7178">
            <v>5659.35</v>
          </cell>
        </row>
        <row r="7179">
          <cell r="A7179">
            <v>101439</v>
          </cell>
          <cell r="B7179" t="str">
            <v>OPERADOR DE PÁ CARREGADEIRA COM ENCARGOS COMPLEMENTARES</v>
          </cell>
          <cell r="C7179" t="str">
            <v>MES</v>
          </cell>
          <cell r="D7179">
            <v>4391.8500000000004</v>
          </cell>
        </row>
        <row r="7180">
          <cell r="A7180">
            <v>101440</v>
          </cell>
          <cell r="B7180" t="str">
            <v>OPERADOR DE PAVIMENTADORA / MESA VIBROACABADORA COM ENCARGOS COMPLEMENTARES</v>
          </cell>
          <cell r="C7180" t="str">
            <v>MES</v>
          </cell>
          <cell r="D7180">
            <v>4933.58</v>
          </cell>
        </row>
        <row r="7181">
          <cell r="A7181">
            <v>101441</v>
          </cell>
          <cell r="B7181" t="str">
            <v>OPERADOR DE ROLO COMPACTADOR COM ENCARGOS COMPLEMENTARES</v>
          </cell>
          <cell r="C7181" t="str">
            <v>MES</v>
          </cell>
          <cell r="D7181">
            <v>4140.7</v>
          </cell>
        </row>
        <row r="7182">
          <cell r="A7182">
            <v>101442</v>
          </cell>
          <cell r="B7182" t="str">
            <v>OPERADOR DE TRATOR - EXCLUSIVE AGROPECUÁRIA COM ENCARGOS COMPLEMENTARES</v>
          </cell>
          <cell r="C7182" t="str">
            <v>MES</v>
          </cell>
          <cell r="D7182">
            <v>4684.09</v>
          </cell>
        </row>
        <row r="7183">
          <cell r="A7183">
            <v>101443</v>
          </cell>
          <cell r="B7183" t="str">
            <v>OPERADOR DE USINA DE ASFALTO, DE SOLOS OU DE CONCRETO COM ENCARGOS COMPLEMENTARES</v>
          </cell>
          <cell r="C7183" t="str">
            <v>MES</v>
          </cell>
          <cell r="D7183">
            <v>4389.25</v>
          </cell>
        </row>
        <row r="7184">
          <cell r="A7184">
            <v>101444</v>
          </cell>
          <cell r="B7184" t="str">
            <v>PASTILHEIRO COM ENCARGOS COMPLEMENTARES</v>
          </cell>
          <cell r="C7184" t="str">
            <v>MES</v>
          </cell>
          <cell r="D7184">
            <v>4304.71</v>
          </cell>
        </row>
        <row r="7185">
          <cell r="A7185">
            <v>101445</v>
          </cell>
          <cell r="B7185" t="str">
            <v>PEDREIRO COM ENCARGOS COMPLEMENTARES</v>
          </cell>
          <cell r="C7185" t="str">
            <v>MES</v>
          </cell>
          <cell r="D7185">
            <v>4316.7</v>
          </cell>
        </row>
        <row r="7186">
          <cell r="A7186">
            <v>101446</v>
          </cell>
          <cell r="B7186" t="str">
            <v>PINTOR COM ENCARGOS COMPLEMENTARES</v>
          </cell>
          <cell r="C7186" t="str">
            <v>MES</v>
          </cell>
          <cell r="D7186">
            <v>5076.33</v>
          </cell>
        </row>
        <row r="7187">
          <cell r="A7187">
            <v>101447</v>
          </cell>
          <cell r="B7187" t="str">
            <v>PINTOR DE LETREIROS COM ENCARGOS COMPLEMENTARES</v>
          </cell>
          <cell r="C7187" t="str">
            <v>MES</v>
          </cell>
          <cell r="D7187">
            <v>5984.87</v>
          </cell>
        </row>
        <row r="7188">
          <cell r="A7188">
            <v>101448</v>
          </cell>
          <cell r="B7188" t="str">
            <v>PINTOR PARA TINTA EPÓXI COM ENCARGOS COMPLEMENTARES</v>
          </cell>
          <cell r="C7188" t="str">
            <v>MES</v>
          </cell>
          <cell r="D7188">
            <v>5346.85</v>
          </cell>
        </row>
        <row r="7189">
          <cell r="A7189">
            <v>101449</v>
          </cell>
          <cell r="B7189" t="str">
            <v>POCEIRO / ESCAVADOR DE VALAS COM ENCARGOS COMPLEMENTARES</v>
          </cell>
          <cell r="C7189" t="str">
            <v>MES</v>
          </cell>
          <cell r="D7189">
            <v>3776.39</v>
          </cell>
        </row>
        <row r="7190">
          <cell r="A7190">
            <v>101450</v>
          </cell>
          <cell r="B7190" t="str">
            <v>RASTELEIRO COM ENCARGOS COMPLEMENTARES</v>
          </cell>
          <cell r="C7190" t="str">
            <v>MES</v>
          </cell>
          <cell r="D7190">
            <v>3681.24</v>
          </cell>
        </row>
        <row r="7191">
          <cell r="A7191">
            <v>101451</v>
          </cell>
          <cell r="B7191" t="str">
            <v>SERRALHEIRO COM ENCARGOS COMPLEMENTARES</v>
          </cell>
          <cell r="C7191" t="str">
            <v>MES</v>
          </cell>
          <cell r="D7191">
            <v>4298.71</v>
          </cell>
        </row>
        <row r="7192">
          <cell r="A7192">
            <v>101452</v>
          </cell>
          <cell r="B7192" t="str">
            <v>SERVENTE DE OBRAS COM ENCARGOS COMPLEMENTARES</v>
          </cell>
          <cell r="C7192" t="str">
            <v>MES</v>
          </cell>
          <cell r="D7192">
            <v>3785.32</v>
          </cell>
        </row>
        <row r="7193">
          <cell r="A7193">
            <v>101453</v>
          </cell>
          <cell r="B7193" t="str">
            <v>SOLDADOR COM ENCARGOS COMPLEMENTARES</v>
          </cell>
          <cell r="C7193" t="str">
            <v>MES</v>
          </cell>
          <cell r="D7193">
            <v>4875.45</v>
          </cell>
        </row>
        <row r="7194">
          <cell r="A7194">
            <v>101454</v>
          </cell>
          <cell r="B7194" t="str">
            <v>SOLDADOR ELÉTRICO COM ENCARGOS COMPLEMENTARES</v>
          </cell>
          <cell r="C7194" t="str">
            <v>MES</v>
          </cell>
          <cell r="D7194">
            <v>4828.3</v>
          </cell>
        </row>
        <row r="7195">
          <cell r="A7195">
            <v>101455</v>
          </cell>
          <cell r="B7195" t="str">
            <v>TAQUEADOR OU TAQUEIRO COM ENCARGOS COMPLEMENTARES</v>
          </cell>
          <cell r="C7195" t="str">
            <v>MES</v>
          </cell>
          <cell r="D7195">
            <v>4962.57</v>
          </cell>
        </row>
        <row r="7196">
          <cell r="A7196">
            <v>101456</v>
          </cell>
          <cell r="B7196" t="str">
            <v>TÉCNICO DE LABORATÓRIO E CAMPO DE CONSTRUÇÃO COM ENCARGOS COMPLEMENTARES</v>
          </cell>
          <cell r="C7196" t="str">
            <v>MES</v>
          </cell>
          <cell r="D7196">
            <v>6675.37</v>
          </cell>
        </row>
        <row r="7197">
          <cell r="A7197">
            <v>101457</v>
          </cell>
          <cell r="B7197" t="str">
            <v>TÉCNICO EM SONDAGEM COM ENCARGOS COMPLEMENTARES</v>
          </cell>
          <cell r="C7197" t="str">
            <v>MES</v>
          </cell>
          <cell r="D7197">
            <v>5256.79</v>
          </cell>
        </row>
        <row r="7198">
          <cell r="A7198">
            <v>101458</v>
          </cell>
          <cell r="B7198" t="str">
            <v>TELHADOR COM ENCARGOS COMPLEMENTARES</v>
          </cell>
          <cell r="C7198" t="str">
            <v>MES</v>
          </cell>
          <cell r="D7198">
            <v>4279.49</v>
          </cell>
        </row>
        <row r="7199">
          <cell r="A7199">
            <v>101459</v>
          </cell>
          <cell r="B7199" t="str">
            <v>VIDRACEIRO COM ENCARGOS COMPLEMENTARES</v>
          </cell>
          <cell r="C7199" t="str">
            <v>MES</v>
          </cell>
          <cell r="D7199">
            <v>4026.93</v>
          </cell>
        </row>
        <row r="7200">
          <cell r="A7200">
            <v>101460</v>
          </cell>
          <cell r="B7200" t="str">
            <v>VIGIA DIURNO COM ENCARGOS COMPLEMENTARES</v>
          </cell>
          <cell r="C7200" t="str">
            <v>MES</v>
          </cell>
          <cell r="D7200">
            <v>3866.82</v>
          </cell>
        </row>
      </sheetData>
      <sheetData sheetId="6">
        <row r="1">
          <cell r="A1"/>
          <cell r="B1" t="str">
            <v>COMPANHIA DE DESENVOLVIMENTO HABITACIONAL E URBANO</v>
          </cell>
          <cell r="C1"/>
          <cell r="D1"/>
          <cell r="E1"/>
          <cell r="F1"/>
        </row>
        <row r="2">
          <cell r="A2" t="str">
            <v>DO ESTADO DE SÃO PAULO</v>
          </cell>
          <cell r="B2"/>
          <cell r="C2"/>
          <cell r="D2"/>
          <cell r="E2"/>
          <cell r="F2"/>
        </row>
        <row r="3">
          <cell r="A3" t="str">
            <v>BOLETIM REFERENCIAL DE CUSTOS - TABELA DE SERVIÇOS</v>
          </cell>
          <cell r="B3"/>
          <cell r="C3"/>
          <cell r="D3"/>
          <cell r="E3"/>
          <cell r="F3"/>
        </row>
        <row r="4">
          <cell r="A4" t="str">
            <v>COM DESONERAÇÃO</v>
          </cell>
          <cell r="B4"/>
          <cell r="C4"/>
          <cell r="D4"/>
          <cell r="E4"/>
          <cell r="F4"/>
        </row>
        <row r="5">
          <cell r="A5"/>
          <cell r="D5"/>
          <cell r="E5"/>
          <cell r="F5" t="str">
            <v>Versão 183</v>
          </cell>
        </row>
        <row r="6">
          <cell r="A6"/>
          <cell r="B6"/>
          <cell r="C6"/>
          <cell r="D6"/>
          <cell r="E6"/>
          <cell r="F6" t="str">
            <v>Data base: AGOSTO/21</v>
          </cell>
        </row>
        <row r="7">
          <cell r="A7"/>
          <cell r="B7"/>
          <cell r="C7" t="str">
            <v>BDI :</v>
          </cell>
          <cell r="D7">
            <v>0</v>
          </cell>
          <cell r="E7" t="str">
            <v>L.S.:</v>
          </cell>
          <cell r="F7">
            <v>0.9778</v>
          </cell>
        </row>
        <row r="8">
          <cell r="A8" t="str">
            <v>Referência</v>
          </cell>
          <cell r="B8" t="str">
            <v xml:space="preserve"> Descrição</v>
          </cell>
          <cell r="C8" t="str">
            <v>Un</v>
          </cell>
          <cell r="D8" t="str">
            <v>Material</v>
          </cell>
          <cell r="E8" t="str">
            <v>Mão de Obra</v>
          </cell>
          <cell r="F8" t="str">
            <v>Custo Total</v>
          </cell>
        </row>
        <row r="9">
          <cell r="A9" t="str">
            <v>01</v>
          </cell>
          <cell r="B9" t="str">
            <v>SERVICO TECNICO ESPECIALIZADO</v>
          </cell>
          <cell r="C9"/>
          <cell r="D9"/>
          <cell r="E9"/>
          <cell r="F9"/>
        </row>
        <row r="10">
          <cell r="A10" t="str">
            <v>01.02</v>
          </cell>
          <cell r="B10" t="str">
            <v>Parecer técnico</v>
          </cell>
          <cell r="C10"/>
          <cell r="D10"/>
          <cell r="E10"/>
          <cell r="F10"/>
        </row>
        <row r="11">
          <cell r="A11" t="str">
            <v>01.02.071</v>
          </cell>
          <cell r="B11" t="str">
            <v>Parecer técnico de fundações, contenções e recomendações gerais, para empreendimentos com área construída até 1.000 m²</v>
          </cell>
          <cell r="C11" t="str">
            <v>UN</v>
          </cell>
          <cell r="D11"/>
          <cell r="E11">
            <v>4791.38</v>
          </cell>
          <cell r="F11">
            <v>4791.38</v>
          </cell>
        </row>
        <row r="12">
          <cell r="A12" t="str">
            <v>01.02.081</v>
          </cell>
          <cell r="B12" t="str">
            <v>Parecer técnico de fundações, contenções e recomendações gerais, para empreendimentos com área construída de 1.001 a 2.000 m²</v>
          </cell>
          <cell r="C12" t="str">
            <v>UN</v>
          </cell>
          <cell r="D12"/>
          <cell r="E12">
            <v>6371.61</v>
          </cell>
          <cell r="F12">
            <v>6371.61</v>
          </cell>
        </row>
        <row r="13">
          <cell r="A13" t="str">
            <v>01.02.091</v>
          </cell>
          <cell r="B13" t="str">
            <v>Parecer técnico de fundações, contenções e recomendações gerais, para empreendimentos com área construída de 2.001 a 5.000 m²</v>
          </cell>
          <cell r="C13" t="str">
            <v>UN</v>
          </cell>
          <cell r="D13"/>
          <cell r="E13">
            <v>10884.11</v>
          </cell>
          <cell r="F13">
            <v>10884.11</v>
          </cell>
        </row>
        <row r="14">
          <cell r="A14" t="str">
            <v>01.02.101</v>
          </cell>
          <cell r="B14" t="str">
            <v>Parecer técnico de fundações, contenções e recomendações gerais, para empreendimentos com área construída de 5.001 a 10.000 m²</v>
          </cell>
          <cell r="C14" t="str">
            <v>UN</v>
          </cell>
          <cell r="D14"/>
          <cell r="E14">
            <v>14923.4</v>
          </cell>
          <cell r="F14">
            <v>14923.4</v>
          </cell>
        </row>
        <row r="15">
          <cell r="A15" t="str">
            <v>01.02.111</v>
          </cell>
          <cell r="B15" t="str">
            <v>Parecer técnico de fundações, contenções e recomendações gerais, para empreendimentos com área construída acima de 10.000 m²</v>
          </cell>
          <cell r="C15" t="str">
            <v>UN</v>
          </cell>
          <cell r="D15"/>
          <cell r="E15">
            <v>17390.919999999998</v>
          </cell>
          <cell r="F15">
            <v>17390.919999999998</v>
          </cell>
        </row>
        <row r="16">
          <cell r="A16" t="str">
            <v>01.06</v>
          </cell>
          <cell r="B16" t="str">
            <v>Projeto de instalações elétricas</v>
          </cell>
          <cell r="C16"/>
          <cell r="D16"/>
          <cell r="E16"/>
          <cell r="F16"/>
        </row>
        <row r="17">
          <cell r="A17" t="str">
            <v>01.06.021</v>
          </cell>
          <cell r="B17" t="str">
            <v>Elaboração de projeto de adequação de entrada de energia elétrica junto a concessionária, com medição em baixa tensão e demanda até 75 kVA</v>
          </cell>
          <cell r="C17" t="str">
            <v>UN</v>
          </cell>
          <cell r="D17"/>
          <cell r="E17">
            <v>6119.68</v>
          </cell>
          <cell r="F17">
            <v>6119.68</v>
          </cell>
        </row>
        <row r="18">
          <cell r="A18" t="str">
            <v>01.06.031</v>
          </cell>
          <cell r="B18" t="str">
            <v>Elaboração de projeto de adequação de entrada de energia elétrica junto a concessionária, com medição em média tensão, subestação simplificada e demanda de 75 kVA a 300 kVA</v>
          </cell>
          <cell r="C18" t="str">
            <v>UN</v>
          </cell>
          <cell r="D18"/>
          <cell r="E18">
            <v>10365.540000000001</v>
          </cell>
          <cell r="F18">
            <v>10365.540000000001</v>
          </cell>
        </row>
        <row r="19">
          <cell r="A19" t="str">
            <v>01.06.032</v>
          </cell>
          <cell r="B19" t="str">
            <v>Elaboração de projeto de adequação de entrada de energia elétrica junto a concessionária, com medição em média tensão e demanda de 75 kVA a 300 kVA</v>
          </cell>
          <cell r="C19" t="str">
            <v>UN</v>
          </cell>
          <cell r="D19"/>
          <cell r="E19">
            <v>14026.52</v>
          </cell>
          <cell r="F19">
            <v>14026.52</v>
          </cell>
        </row>
        <row r="20">
          <cell r="A20" t="str">
            <v>01.06.041</v>
          </cell>
          <cell r="B20" t="str">
            <v>Elaboração de projeto de adequação de entrada de energia elétrica junto a concessionária, com medição em média tensão e demanda acima de 300 kVA a 2 MVA</v>
          </cell>
          <cell r="C20" t="str">
            <v>UN</v>
          </cell>
          <cell r="D20"/>
          <cell r="E20">
            <v>18656.900000000001</v>
          </cell>
          <cell r="F20">
            <v>18656.900000000001</v>
          </cell>
        </row>
        <row r="21">
          <cell r="A21" t="str">
            <v>01.17</v>
          </cell>
          <cell r="B21" t="str">
            <v>Projeto executivo</v>
          </cell>
          <cell r="C21"/>
          <cell r="D21"/>
          <cell r="E21"/>
          <cell r="F21"/>
        </row>
        <row r="22">
          <cell r="A22" t="str">
            <v>01.17.031</v>
          </cell>
          <cell r="B22" t="str">
            <v>Projeto executivo de arquitetura em formato A1</v>
          </cell>
          <cell r="C22" t="str">
            <v>UN</v>
          </cell>
          <cell r="D22"/>
          <cell r="E22">
            <v>2410.6799999999998</v>
          </cell>
          <cell r="F22">
            <v>2410.6799999999998</v>
          </cell>
        </row>
        <row r="23">
          <cell r="A23" t="str">
            <v>01.17.041</v>
          </cell>
          <cell r="B23" t="str">
            <v>Projeto executivo de arquitetura em formato A0</v>
          </cell>
          <cell r="C23" t="str">
            <v>UN</v>
          </cell>
          <cell r="D23"/>
          <cell r="E23">
            <v>3258.97</v>
          </cell>
          <cell r="F23">
            <v>3258.97</v>
          </cell>
        </row>
        <row r="24">
          <cell r="A24" t="str">
            <v>01.17.051</v>
          </cell>
          <cell r="B24" t="str">
            <v>Projeto executivo de estrutura em formato A1</v>
          </cell>
          <cell r="C24" t="str">
            <v>UN</v>
          </cell>
          <cell r="D24"/>
          <cell r="E24">
            <v>1767.99</v>
          </cell>
          <cell r="F24">
            <v>1767.99</v>
          </cell>
        </row>
        <row r="25">
          <cell r="A25" t="str">
            <v>01.17.061</v>
          </cell>
          <cell r="B25" t="str">
            <v>Projeto executivo de estrutura em formato A0</v>
          </cell>
          <cell r="C25" t="str">
            <v>UN</v>
          </cell>
          <cell r="D25"/>
          <cell r="E25">
            <v>2418.94</v>
          </cell>
          <cell r="F25">
            <v>2418.94</v>
          </cell>
        </row>
        <row r="26">
          <cell r="A26" t="str">
            <v>01.17.071</v>
          </cell>
          <cell r="B26" t="str">
            <v>Projeto executivo de instalações hidráulicas em formato A1</v>
          </cell>
          <cell r="C26" t="str">
            <v>UN</v>
          </cell>
          <cell r="D26"/>
          <cell r="E26">
            <v>759</v>
          </cell>
          <cell r="F26">
            <v>759</v>
          </cell>
        </row>
        <row r="27">
          <cell r="A27" t="str">
            <v>01.17.081</v>
          </cell>
          <cell r="B27" t="str">
            <v>Projeto executivo de instalações hidráulicas em formato A0</v>
          </cell>
          <cell r="C27" t="str">
            <v>UN</v>
          </cell>
          <cell r="D27"/>
          <cell r="E27">
            <v>1010.32</v>
          </cell>
          <cell r="F27">
            <v>1010.32</v>
          </cell>
        </row>
        <row r="28">
          <cell r="A28" t="str">
            <v>01.17.111</v>
          </cell>
          <cell r="B28" t="str">
            <v>Projeto executivo de instalações elétricas em formato A1</v>
          </cell>
          <cell r="C28" t="str">
            <v>UN</v>
          </cell>
          <cell r="D28"/>
          <cell r="E28">
            <v>842.82</v>
          </cell>
          <cell r="F28">
            <v>842.82</v>
          </cell>
        </row>
        <row r="29">
          <cell r="A29" t="str">
            <v>01.17.121</v>
          </cell>
          <cell r="B29" t="str">
            <v>Projeto executivo de instalações elétricas em formato A0</v>
          </cell>
          <cell r="C29" t="str">
            <v>UN</v>
          </cell>
          <cell r="D29"/>
          <cell r="E29">
            <v>1168.6199999999999</v>
          </cell>
          <cell r="F29">
            <v>1168.6199999999999</v>
          </cell>
        </row>
        <row r="30">
          <cell r="A30" t="str">
            <v>01.17.151</v>
          </cell>
          <cell r="B30" t="str">
            <v>Projeto executivo de climatização em formato A1</v>
          </cell>
          <cell r="C30" t="str">
            <v>UN</v>
          </cell>
          <cell r="D30"/>
          <cell r="E30">
            <v>1622.28</v>
          </cell>
          <cell r="F30">
            <v>1622.28</v>
          </cell>
        </row>
        <row r="31">
          <cell r="A31" t="str">
            <v>01.17.161</v>
          </cell>
          <cell r="B31" t="str">
            <v>Projeto executivo de climatização em formato A0</v>
          </cell>
          <cell r="C31" t="str">
            <v>UN</v>
          </cell>
          <cell r="D31"/>
          <cell r="E31">
            <v>2211.35</v>
          </cell>
          <cell r="F31">
            <v>2211.35</v>
          </cell>
        </row>
        <row r="32">
          <cell r="A32" t="str">
            <v>01.17.171</v>
          </cell>
          <cell r="B32" t="str">
            <v>Projeto executivo de chuveiros automáticos em formato A1</v>
          </cell>
          <cell r="C32" t="str">
            <v>UN</v>
          </cell>
          <cell r="D32"/>
          <cell r="E32">
            <v>1400.53</v>
          </cell>
          <cell r="F32">
            <v>1400.53</v>
          </cell>
        </row>
        <row r="33">
          <cell r="A33" t="str">
            <v>01.17.181</v>
          </cell>
          <cell r="B33" t="str">
            <v>Projeto executivo de chuveiros automáticos em formato A0</v>
          </cell>
          <cell r="C33" t="str">
            <v>UN</v>
          </cell>
          <cell r="D33"/>
          <cell r="E33">
            <v>1810.24</v>
          </cell>
          <cell r="F33">
            <v>1810.24</v>
          </cell>
        </row>
        <row r="34">
          <cell r="A34" t="str">
            <v>01.20</v>
          </cell>
          <cell r="B34" t="str">
            <v>Levantamento topográfico e geofísico</v>
          </cell>
          <cell r="C34"/>
          <cell r="D34"/>
          <cell r="E34"/>
          <cell r="F34"/>
        </row>
        <row r="35">
          <cell r="A35" t="str">
            <v>01.20.010</v>
          </cell>
          <cell r="B35" t="str">
            <v>Taxa de mobilização e desmobilização de equipamentos para execução de levantamento topográfico</v>
          </cell>
          <cell r="C35" t="str">
            <v>TX</v>
          </cell>
          <cell r="D35">
            <v>1242.82</v>
          </cell>
          <cell r="E35"/>
          <cell r="F35">
            <v>1242.82</v>
          </cell>
        </row>
        <row r="36">
          <cell r="A36" t="str">
            <v>01.20.691</v>
          </cell>
          <cell r="B36" t="str">
            <v>Levantamento planimétrico cadastral com áreas ocupadas predominantemente por comunidades - área até 20.000 m² (mínimo de 3.500 m²)</v>
          </cell>
          <cell r="C36" t="str">
            <v>M2</v>
          </cell>
          <cell r="D36">
            <v>0.4</v>
          </cell>
          <cell r="E36">
            <v>0.39</v>
          </cell>
          <cell r="F36">
            <v>0.79</v>
          </cell>
        </row>
        <row r="37">
          <cell r="A37" t="str">
            <v>01.20.701</v>
          </cell>
          <cell r="B37" t="str">
            <v>Levantamento planimétrico cadastral com áreas ocupadas predominantemente por comunidades - área acima de 20.000 m² até 200.000 m²</v>
          </cell>
          <cell r="C37" t="str">
            <v>M2</v>
          </cell>
          <cell r="D37">
            <v>0.32</v>
          </cell>
          <cell r="E37">
            <v>0.28999999999999998</v>
          </cell>
          <cell r="F37">
            <v>0.61</v>
          </cell>
        </row>
        <row r="38">
          <cell r="A38" t="str">
            <v>01.20.711</v>
          </cell>
          <cell r="B38" t="str">
            <v>Levantamento planimétrico cadastral com áreas ocupadas predominantemente por comunidades - área acima de 200.000 m²</v>
          </cell>
          <cell r="C38" t="str">
            <v>M2</v>
          </cell>
          <cell r="D38">
            <v>0.26</v>
          </cell>
          <cell r="E38">
            <v>0.24</v>
          </cell>
          <cell r="F38">
            <v>0.5</v>
          </cell>
        </row>
        <row r="39">
          <cell r="A39" t="str">
            <v>01.20.721</v>
          </cell>
          <cell r="B39" t="str">
            <v>Levantamento planimétrico cadastral com áreas até 50% de ocupação - área até 20.000 m² (mínimo de 3.500 m²)</v>
          </cell>
          <cell r="C39" t="str">
            <v>M2</v>
          </cell>
          <cell r="D39">
            <v>0.35</v>
          </cell>
          <cell r="E39">
            <v>0.35</v>
          </cell>
          <cell r="F39">
            <v>0.7</v>
          </cell>
        </row>
        <row r="40">
          <cell r="A40" t="str">
            <v>01.20.731</v>
          </cell>
          <cell r="B40" t="str">
            <v>Levantamento planimétrico cadastral com áreas até 50% de ocupação - área acima de 20.000 m² até 200.000 m²</v>
          </cell>
          <cell r="C40" t="str">
            <v>M2</v>
          </cell>
          <cell r="D40">
            <v>0.16</v>
          </cell>
          <cell r="E40">
            <v>0.37</v>
          </cell>
          <cell r="F40">
            <v>0.53</v>
          </cell>
        </row>
        <row r="41">
          <cell r="A41" t="str">
            <v>01.20.741</v>
          </cell>
          <cell r="B41" t="str">
            <v>Levantamento planimétrico cadastral com áreas até 50% de ocupação - área acima de 200.000 m²</v>
          </cell>
          <cell r="C41" t="str">
            <v>M2</v>
          </cell>
          <cell r="D41">
            <v>0.22</v>
          </cell>
          <cell r="E41">
            <v>0.21</v>
          </cell>
          <cell r="F41">
            <v>0.43</v>
          </cell>
        </row>
        <row r="42">
          <cell r="A42" t="str">
            <v>01.20.751</v>
          </cell>
          <cell r="B42" t="str">
            <v>Levantamento planimétrico cadastral com áreas acima de 50% de ocupação - área até 20.000 m² (mínimo de 4.000 m²)</v>
          </cell>
          <cell r="C42" t="str">
            <v>M2</v>
          </cell>
          <cell r="D42">
            <v>0.31</v>
          </cell>
          <cell r="E42">
            <v>0.28999999999999998</v>
          </cell>
          <cell r="F42">
            <v>0.6</v>
          </cell>
        </row>
        <row r="43">
          <cell r="A43" t="str">
            <v>01.20.761</v>
          </cell>
          <cell r="B43" t="str">
            <v>Levantamento planimétrico cadastral com áreas acima de 50% de ocupação - área acima de 20.000 m² até 200.000 m²</v>
          </cell>
          <cell r="C43" t="str">
            <v>M2</v>
          </cell>
          <cell r="D43">
            <v>0.26</v>
          </cell>
          <cell r="E43">
            <v>0.26</v>
          </cell>
          <cell r="F43">
            <v>0.52</v>
          </cell>
        </row>
        <row r="44">
          <cell r="A44" t="str">
            <v>01.20.771</v>
          </cell>
          <cell r="B44" t="str">
            <v>Levantamento planimétrico cadastral com áreas acima de 50% de ocupação - área acima de 200.000 m²</v>
          </cell>
          <cell r="C44" t="str">
            <v>M2</v>
          </cell>
          <cell r="D44">
            <v>0.26</v>
          </cell>
          <cell r="E44">
            <v>0.25</v>
          </cell>
          <cell r="F44">
            <v>0.51</v>
          </cell>
        </row>
        <row r="45">
          <cell r="A45" t="str">
            <v>01.20.781</v>
          </cell>
          <cell r="B45" t="str">
            <v>Levantamento planialtimétrico cadastral com áreas ocupadas predominantemente por comunidades - área até 20.000 m² (mínimo de 3.500 m²)</v>
          </cell>
          <cell r="C45" t="str">
            <v>M2</v>
          </cell>
          <cell r="D45">
            <v>0.44</v>
          </cell>
          <cell r="E45">
            <v>0.42</v>
          </cell>
          <cell r="F45">
            <v>0.86</v>
          </cell>
        </row>
        <row r="46">
          <cell r="A46" t="str">
            <v>01.20.791</v>
          </cell>
          <cell r="B46" t="str">
            <v>Levantamento planialtimétrico cadastral com áreas ocupadas predominantemente por comunidades - área acima de 20.000 m² até 200.000 m²</v>
          </cell>
          <cell r="C46" t="str">
            <v>M2</v>
          </cell>
          <cell r="D46">
            <v>0.34</v>
          </cell>
          <cell r="E46">
            <v>0.33</v>
          </cell>
          <cell r="F46">
            <v>0.67</v>
          </cell>
        </row>
        <row r="47">
          <cell r="A47" t="str">
            <v>01.20.801</v>
          </cell>
          <cell r="B47" t="str">
            <v>Levantamento planialtimétrico cadastral com áreas ocupadas predominantemente por comunidades - área acima de 200.000 m²</v>
          </cell>
          <cell r="C47" t="str">
            <v>M2</v>
          </cell>
          <cell r="D47">
            <v>0.26</v>
          </cell>
          <cell r="E47">
            <v>0.26</v>
          </cell>
          <cell r="F47">
            <v>0.52</v>
          </cell>
        </row>
        <row r="48">
          <cell r="A48" t="str">
            <v>01.20.811</v>
          </cell>
          <cell r="B48" t="str">
            <v>Levantamento planialtimétrico cadastral com áreas até 50% de ocupação - área até 20.000 m² (mínimo de 4.000 m²)</v>
          </cell>
          <cell r="C48" t="str">
            <v>M2</v>
          </cell>
          <cell r="D48">
            <v>0.36</v>
          </cell>
          <cell r="E48">
            <v>0.35</v>
          </cell>
          <cell r="F48">
            <v>0.71</v>
          </cell>
        </row>
        <row r="49">
          <cell r="A49" t="str">
            <v>01.20.821</v>
          </cell>
          <cell r="B49" t="str">
            <v>Levantamento planialtimétrico cadastral com áreas até 50% de ocupação - área acima de 20.000 m² até 200.000 m²</v>
          </cell>
          <cell r="C49" t="str">
            <v>M2</v>
          </cell>
          <cell r="D49">
            <v>0.3</v>
          </cell>
          <cell r="E49">
            <v>0.28000000000000003</v>
          </cell>
          <cell r="F49">
            <v>0.57999999999999996</v>
          </cell>
        </row>
        <row r="50">
          <cell r="A50" t="str">
            <v>01.20.831</v>
          </cell>
          <cell r="B50" t="str">
            <v>Levantamento planialtimétrico cadastral com áreas até 50% de ocupação - área acima de 200.000 m²</v>
          </cell>
          <cell r="C50" t="str">
            <v>M2</v>
          </cell>
          <cell r="D50">
            <v>0.25</v>
          </cell>
          <cell r="E50">
            <v>0.23</v>
          </cell>
          <cell r="F50">
            <v>0.48</v>
          </cell>
        </row>
        <row r="51">
          <cell r="A51" t="str">
            <v>01.20.841</v>
          </cell>
          <cell r="B51" t="str">
            <v>Levantamento planialtimétrico cadastral com áreas acima de 50% de ocupação - área até 20.000 m² (mínimo de 3.500 m²)</v>
          </cell>
          <cell r="C51" t="str">
            <v>M2</v>
          </cell>
          <cell r="D51">
            <v>0.42</v>
          </cell>
          <cell r="E51">
            <v>0.4</v>
          </cell>
          <cell r="F51">
            <v>0.82</v>
          </cell>
        </row>
        <row r="52">
          <cell r="A52" t="str">
            <v>01.20.851</v>
          </cell>
          <cell r="B52" t="str">
            <v>Levantamento planialtimétrico cadastral com áreas acima de 50% de ocupação - área acima de 20.000 m² até 200.000 m²</v>
          </cell>
          <cell r="C52" t="str">
            <v>M2</v>
          </cell>
          <cell r="D52">
            <v>0.27</v>
          </cell>
          <cell r="E52">
            <v>0.27</v>
          </cell>
          <cell r="F52">
            <v>0.54</v>
          </cell>
        </row>
        <row r="53">
          <cell r="A53" t="str">
            <v>01.20.861</v>
          </cell>
          <cell r="B53" t="str">
            <v>Levantamento planialtimétrico cadastral com áreas acima de 50% de ocupação - área acima de 200.000 m²</v>
          </cell>
          <cell r="C53" t="str">
            <v>M2</v>
          </cell>
          <cell r="D53">
            <v>0.17</v>
          </cell>
          <cell r="E53">
            <v>0.28000000000000003</v>
          </cell>
          <cell r="F53">
            <v>0.45</v>
          </cell>
        </row>
        <row r="54">
          <cell r="A54" t="str">
            <v>01.20.871</v>
          </cell>
          <cell r="B54" t="str">
            <v>Levantamento planialtimétrico cadastral em área rural até 2 alqueires (mínimo de 10.000 m²)</v>
          </cell>
          <cell r="C54" t="str">
            <v>M2</v>
          </cell>
          <cell r="D54">
            <v>0.18</v>
          </cell>
          <cell r="E54">
            <v>0.16</v>
          </cell>
          <cell r="F54">
            <v>0.34</v>
          </cell>
        </row>
        <row r="55">
          <cell r="A55" t="str">
            <v>01.20.881</v>
          </cell>
          <cell r="B55" t="str">
            <v>Levantamento planialtimétrico cadastral em área rural acima de 2 até 5 alqueires</v>
          </cell>
          <cell r="C55" t="str">
            <v>M2</v>
          </cell>
          <cell r="D55">
            <v>0.13</v>
          </cell>
          <cell r="E55">
            <v>0.13</v>
          </cell>
          <cell r="F55">
            <v>0.26</v>
          </cell>
        </row>
        <row r="56">
          <cell r="A56" t="str">
            <v>01.20.891</v>
          </cell>
          <cell r="B56" t="str">
            <v>Levantamento planialtimétrico cadastral em área rural acima de 5 até 10 alqueires</v>
          </cell>
          <cell r="C56" t="str">
            <v>M2</v>
          </cell>
          <cell r="D56">
            <v>0.09</v>
          </cell>
          <cell r="E56">
            <v>0.09</v>
          </cell>
          <cell r="F56">
            <v>0.18</v>
          </cell>
        </row>
        <row r="57">
          <cell r="A57" t="str">
            <v>01.20.901</v>
          </cell>
          <cell r="B57" t="str">
            <v>Levantamento planialtimétrico cadastral em área rural acima de 10 alqueires</v>
          </cell>
          <cell r="C57" t="str">
            <v>M2</v>
          </cell>
          <cell r="D57">
            <v>0.09</v>
          </cell>
          <cell r="E57">
            <v>7.0000000000000007E-2</v>
          </cell>
          <cell r="F57">
            <v>0.16</v>
          </cell>
        </row>
        <row r="58">
          <cell r="A58" t="str">
            <v>01.20.911</v>
          </cell>
          <cell r="B58" t="str">
            <v>Transporte de referência de nível (RN) - classe IIN (mínimo de 2 km)</v>
          </cell>
          <cell r="C58" t="str">
            <v>KM</v>
          </cell>
          <cell r="D58">
            <v>651.09</v>
          </cell>
          <cell r="E58">
            <v>492.92</v>
          </cell>
          <cell r="F58">
            <v>1144.01</v>
          </cell>
        </row>
        <row r="59">
          <cell r="A59" t="str">
            <v>01.20.921</v>
          </cell>
          <cell r="B59" t="str">
            <v>Implantação de marcos através de levantamento com GPS (mínimo de 3 marcos)</v>
          </cell>
          <cell r="C59" t="str">
            <v>UN</v>
          </cell>
          <cell r="D59">
            <v>703.64</v>
          </cell>
          <cell r="E59">
            <v>337.28</v>
          </cell>
          <cell r="F59">
            <v>1040.92</v>
          </cell>
        </row>
        <row r="60">
          <cell r="A60" t="str">
            <v>01.21</v>
          </cell>
          <cell r="B60" t="str">
            <v>Estudo geotecnico (sondagem)</v>
          </cell>
          <cell r="C60"/>
          <cell r="D60"/>
          <cell r="E60"/>
          <cell r="F60"/>
        </row>
        <row r="61">
          <cell r="A61" t="str">
            <v>01.21.010</v>
          </cell>
          <cell r="B61" t="str">
            <v>Taxa de mobilização e desmobilização de equipamentos para execução de sondagem</v>
          </cell>
          <cell r="C61" t="str">
            <v>TX</v>
          </cell>
          <cell r="D61">
            <v>1041.0999999999999</v>
          </cell>
          <cell r="E61"/>
          <cell r="F61">
            <v>1041.0999999999999</v>
          </cell>
        </row>
        <row r="62">
          <cell r="A62" t="str">
            <v>01.21.090</v>
          </cell>
          <cell r="B62" t="str">
            <v>Taxa de mobilização e desmobilização de equipamentos para execução de sondagem rotativa</v>
          </cell>
          <cell r="C62" t="str">
            <v>TX</v>
          </cell>
          <cell r="D62">
            <v>5674.39</v>
          </cell>
          <cell r="E62"/>
          <cell r="F62">
            <v>5674.39</v>
          </cell>
        </row>
        <row r="63">
          <cell r="A63" t="str">
            <v>01.21.100</v>
          </cell>
          <cell r="B63" t="str">
            <v>Sondagem do terreno a trado</v>
          </cell>
          <cell r="C63" t="str">
            <v>M</v>
          </cell>
          <cell r="D63">
            <v>78.42</v>
          </cell>
          <cell r="E63"/>
          <cell r="F63">
            <v>78.42</v>
          </cell>
        </row>
        <row r="64">
          <cell r="A64" t="str">
            <v>01.21.110</v>
          </cell>
          <cell r="B64" t="str">
            <v>Sondagem do terreno à percussão (mínimo de 30 m)</v>
          </cell>
          <cell r="C64" t="str">
            <v>M</v>
          </cell>
          <cell r="D64">
            <v>89.41</v>
          </cell>
          <cell r="E64"/>
          <cell r="F64">
            <v>89.41</v>
          </cell>
        </row>
        <row r="65">
          <cell r="A65" t="str">
            <v>01.21.120</v>
          </cell>
          <cell r="B65" t="str">
            <v>Sondagem do terreno rotativa em solo</v>
          </cell>
          <cell r="C65" t="str">
            <v>M</v>
          </cell>
          <cell r="D65">
            <v>322.74</v>
          </cell>
          <cell r="E65"/>
          <cell r="F65">
            <v>322.74</v>
          </cell>
        </row>
        <row r="66">
          <cell r="A66" t="str">
            <v>01.21.130</v>
          </cell>
          <cell r="B66" t="str">
            <v>Sondagem do terreno rotativa em rocha</v>
          </cell>
          <cell r="C66" t="str">
            <v>M</v>
          </cell>
          <cell r="D66">
            <v>587.59</v>
          </cell>
          <cell r="E66"/>
          <cell r="F66">
            <v>587.59</v>
          </cell>
        </row>
        <row r="67">
          <cell r="A67" t="str">
            <v>01.21.140</v>
          </cell>
          <cell r="B67" t="str">
            <v>Sondagem do terreno à percussão com a utilização de torquímetro (mínimo de 30 m)</v>
          </cell>
          <cell r="C67" t="str">
            <v>M</v>
          </cell>
          <cell r="D67">
            <v>80.59</v>
          </cell>
          <cell r="E67"/>
          <cell r="F67">
            <v>80.59</v>
          </cell>
        </row>
        <row r="68">
          <cell r="A68" t="str">
            <v>01.23</v>
          </cell>
          <cell r="B68" t="str">
            <v>Tratamento, recuperação e trabalhos especiais em concreto</v>
          </cell>
          <cell r="C68"/>
          <cell r="D68"/>
          <cell r="E68"/>
          <cell r="F68"/>
        </row>
        <row r="69">
          <cell r="A69" t="str">
            <v>01.23.010</v>
          </cell>
          <cell r="B69" t="str">
            <v>Taxa de mobilização e desmobilização de equipamentos para execução de corte em concreto armado</v>
          </cell>
          <cell r="C69" t="str">
            <v>TX</v>
          </cell>
          <cell r="D69">
            <v>306.55</v>
          </cell>
          <cell r="E69"/>
          <cell r="F69">
            <v>306.55</v>
          </cell>
        </row>
        <row r="70">
          <cell r="A70" t="str">
            <v>01.23.020</v>
          </cell>
          <cell r="B70" t="str">
            <v>Limpeza de armadura com escova de aço</v>
          </cell>
          <cell r="C70" t="str">
            <v>M2</v>
          </cell>
          <cell r="D70">
            <v>3.13</v>
          </cell>
          <cell r="E70">
            <v>4.3600000000000003</v>
          </cell>
          <cell r="F70">
            <v>7.49</v>
          </cell>
        </row>
        <row r="71">
          <cell r="A71" t="str">
            <v>01.23.030</v>
          </cell>
          <cell r="B71" t="str">
            <v>Preparo de ponte de aderência com adesivo a base de epóxi</v>
          </cell>
          <cell r="C71" t="str">
            <v>M2</v>
          </cell>
          <cell r="D71">
            <v>97.63</v>
          </cell>
          <cell r="E71">
            <v>32.159999999999997</v>
          </cell>
          <cell r="F71">
            <v>129.79</v>
          </cell>
        </row>
        <row r="72">
          <cell r="A72" t="str">
            <v>01.23.040</v>
          </cell>
          <cell r="B72" t="str">
            <v>Tratamento de armadura com produto anticorrosivo a base de zinco</v>
          </cell>
          <cell r="C72" t="str">
            <v>M2</v>
          </cell>
          <cell r="D72">
            <v>15.85</v>
          </cell>
          <cell r="E72">
            <v>30.67</v>
          </cell>
          <cell r="F72">
            <v>46.52</v>
          </cell>
        </row>
        <row r="73">
          <cell r="A73" t="str">
            <v>01.23.060</v>
          </cell>
          <cell r="B73" t="str">
            <v>Corte de concreto deteriorado inclusive remoção dos detritos</v>
          </cell>
          <cell r="C73" t="str">
            <v>M2</v>
          </cell>
          <cell r="D73"/>
          <cell r="E73">
            <v>21.78</v>
          </cell>
          <cell r="F73">
            <v>21.78</v>
          </cell>
        </row>
        <row r="74">
          <cell r="A74" t="str">
            <v>01.23.070</v>
          </cell>
          <cell r="B74" t="str">
            <v>Demarcação de área com disco de corte diamantado</v>
          </cell>
          <cell r="C74" t="str">
            <v>M</v>
          </cell>
          <cell r="D74">
            <v>0.84</v>
          </cell>
          <cell r="E74">
            <v>3.21</v>
          </cell>
          <cell r="F74">
            <v>4.05</v>
          </cell>
        </row>
        <row r="75">
          <cell r="A75" t="str">
            <v>01.23.100</v>
          </cell>
          <cell r="B75" t="str">
            <v>Demolição de concreto armado com preservação de armadura, para reforço e recuperação estrutural</v>
          </cell>
          <cell r="C75" t="str">
            <v>M3</v>
          </cell>
          <cell r="D75"/>
          <cell r="E75">
            <v>328.73</v>
          </cell>
          <cell r="F75">
            <v>328.73</v>
          </cell>
        </row>
        <row r="76">
          <cell r="A76" t="str">
            <v>01.23.140</v>
          </cell>
          <cell r="B76" t="str">
            <v>Furação de 1 1/4" em concreto armado</v>
          </cell>
          <cell r="C76" t="str">
            <v>M</v>
          </cell>
          <cell r="D76">
            <v>184.83</v>
          </cell>
          <cell r="E76"/>
          <cell r="F76">
            <v>184.83</v>
          </cell>
        </row>
        <row r="77">
          <cell r="A77" t="str">
            <v>01.23.150</v>
          </cell>
          <cell r="B77" t="str">
            <v>Furação de 1 1/2" em concreto armado</v>
          </cell>
          <cell r="C77" t="str">
            <v>M</v>
          </cell>
          <cell r="D77">
            <v>205.71</v>
          </cell>
          <cell r="E77"/>
          <cell r="F77">
            <v>205.71</v>
          </cell>
        </row>
        <row r="78">
          <cell r="A78" t="str">
            <v>01.23.160</v>
          </cell>
          <cell r="B78" t="str">
            <v>Furação de 2 1/4" em concreto armado</v>
          </cell>
          <cell r="C78" t="str">
            <v>M</v>
          </cell>
          <cell r="D78">
            <v>248</v>
          </cell>
          <cell r="E78"/>
          <cell r="F78">
            <v>248</v>
          </cell>
        </row>
        <row r="79">
          <cell r="A79" t="str">
            <v>01.23.190</v>
          </cell>
          <cell r="B79" t="str">
            <v>Furação de 2 1/2" em concreto armado</v>
          </cell>
          <cell r="C79" t="str">
            <v>M</v>
          </cell>
          <cell r="D79">
            <v>255.72</v>
          </cell>
          <cell r="E79"/>
          <cell r="F79">
            <v>255.72</v>
          </cell>
        </row>
        <row r="80">
          <cell r="A80" t="str">
            <v>01.23.200</v>
          </cell>
          <cell r="B80" t="str">
            <v>Taxa de mobilização e desmobilização de equipamentos para execução de perfuração em concreto</v>
          </cell>
          <cell r="C80" t="str">
            <v>TX</v>
          </cell>
          <cell r="D80">
            <v>250.6</v>
          </cell>
          <cell r="E80"/>
          <cell r="F80">
            <v>250.6</v>
          </cell>
        </row>
        <row r="81">
          <cell r="A81" t="str">
            <v>01.23.221</v>
          </cell>
          <cell r="B81" t="str">
            <v>Furação para até 10mm x 100mm em concreto armado, inclusive colagem de armadura (para até 8mm)</v>
          </cell>
          <cell r="C81" t="str">
            <v>UN</v>
          </cell>
          <cell r="D81">
            <v>7.39</v>
          </cell>
          <cell r="E81"/>
          <cell r="F81">
            <v>7.39</v>
          </cell>
        </row>
        <row r="82">
          <cell r="A82" t="str">
            <v>01.23.222</v>
          </cell>
          <cell r="B82" t="str">
            <v>Furação para 12,5mm x 100mm em concreto armado, inclusive colagem de armadura (para 10mm)</v>
          </cell>
          <cell r="C82" t="str">
            <v>UN</v>
          </cell>
          <cell r="D82">
            <v>8.25</v>
          </cell>
          <cell r="E82"/>
          <cell r="F82">
            <v>8.25</v>
          </cell>
        </row>
        <row r="83">
          <cell r="A83" t="str">
            <v>01.23.223</v>
          </cell>
          <cell r="B83" t="str">
            <v>Furação para 16mm x 100mm em concreto armado, inclusive colagem de armadura (para 12,5mm)</v>
          </cell>
          <cell r="C83" t="str">
            <v>UN</v>
          </cell>
          <cell r="D83">
            <v>10.42</v>
          </cell>
          <cell r="E83"/>
          <cell r="F83">
            <v>10.42</v>
          </cell>
        </row>
        <row r="84">
          <cell r="A84" t="str">
            <v>01.23.231</v>
          </cell>
          <cell r="B84" t="str">
            <v>Furação para até 10mm x 150mm em concreto armado, inclusive colagem de armadura (para até 8mm)</v>
          </cell>
          <cell r="C84" t="str">
            <v>UN</v>
          </cell>
          <cell r="D84">
            <v>10.68</v>
          </cell>
          <cell r="E84"/>
          <cell r="F84">
            <v>10.68</v>
          </cell>
        </row>
        <row r="85">
          <cell r="A85" t="str">
            <v>01.23.232</v>
          </cell>
          <cell r="B85" t="str">
            <v>Furação para 12,5mm x 150mm em concreto armado, inclusive colagem de armadura (para 10mm)</v>
          </cell>
          <cell r="C85" t="str">
            <v>UN</v>
          </cell>
          <cell r="D85">
            <v>12.59</v>
          </cell>
          <cell r="E85"/>
          <cell r="F85">
            <v>12.59</v>
          </cell>
        </row>
        <row r="86">
          <cell r="A86" t="str">
            <v>01.23.233</v>
          </cell>
          <cell r="B86" t="str">
            <v>Furação para 16mm x 150mm em concreto armado, inclusive colagem de armadura (para 12,5mm)</v>
          </cell>
          <cell r="C86" t="str">
            <v>UN</v>
          </cell>
          <cell r="D86">
            <v>16.350000000000001</v>
          </cell>
          <cell r="E86"/>
          <cell r="F86">
            <v>16.350000000000001</v>
          </cell>
        </row>
        <row r="87">
          <cell r="A87" t="str">
            <v>01.23.234</v>
          </cell>
          <cell r="B87" t="str">
            <v>Furação para 20mm x 150mm em concreto armado, inclusive colagem de armadura (para 16mm)</v>
          </cell>
          <cell r="C87" t="str">
            <v>UN</v>
          </cell>
          <cell r="D87">
            <v>18.559999999999999</v>
          </cell>
          <cell r="E87"/>
          <cell r="F87">
            <v>18.559999999999999</v>
          </cell>
        </row>
        <row r="88">
          <cell r="A88" t="str">
            <v>01.23.236</v>
          </cell>
          <cell r="B88" t="str">
            <v>Furação para até 10mm x 200mm em concreto armado, inclusive colagem de armadura (para 8mm)</v>
          </cell>
          <cell r="C88" t="str">
            <v>UN</v>
          </cell>
          <cell r="D88">
            <v>14.91</v>
          </cell>
          <cell r="E88"/>
          <cell r="F88">
            <v>14.91</v>
          </cell>
        </row>
        <row r="89">
          <cell r="A89" t="str">
            <v>01.23.237</v>
          </cell>
          <cell r="B89" t="str">
            <v>Furação para 12,5mm x 200mm em concreto armado, inclusive colagem de armadura (para 10mm)</v>
          </cell>
          <cell r="C89" t="str">
            <v>UN</v>
          </cell>
          <cell r="D89">
            <v>16.96</v>
          </cell>
          <cell r="E89"/>
          <cell r="F89">
            <v>16.96</v>
          </cell>
        </row>
        <row r="90">
          <cell r="A90" t="str">
            <v>01.23.238</v>
          </cell>
          <cell r="B90" t="str">
            <v>Furação para 16mm x 200mm em concreto armado, inclusive colagem de armadura (para 12,5mm)</v>
          </cell>
          <cell r="C90" t="str">
            <v>UN</v>
          </cell>
          <cell r="D90">
            <v>21.52</v>
          </cell>
          <cell r="E90"/>
          <cell r="F90">
            <v>21.52</v>
          </cell>
        </row>
        <row r="91">
          <cell r="A91" t="str">
            <v>01.23.239</v>
          </cell>
          <cell r="B91" t="str">
            <v>Furação para 20mm x 200mm em concreto armado, inclusive colagem de armadura (para 16mm)</v>
          </cell>
          <cell r="C91" t="str">
            <v>UN</v>
          </cell>
          <cell r="D91">
            <v>26.56</v>
          </cell>
          <cell r="E91"/>
          <cell r="F91">
            <v>26.56</v>
          </cell>
        </row>
        <row r="92">
          <cell r="A92" t="str">
            <v>01.23.254</v>
          </cell>
          <cell r="B92" t="str">
            <v>Furação de 1" em concreto armado</v>
          </cell>
          <cell r="C92" t="str">
            <v>M</v>
          </cell>
          <cell r="D92">
            <v>187.63</v>
          </cell>
          <cell r="E92"/>
          <cell r="F92">
            <v>187.63</v>
          </cell>
        </row>
        <row r="93">
          <cell r="A93" t="str">
            <v>01.23.260</v>
          </cell>
          <cell r="B93" t="str">
            <v>Furação de 2" em concreto armado</v>
          </cell>
          <cell r="C93" t="str">
            <v>M</v>
          </cell>
          <cell r="D93">
            <v>243.04</v>
          </cell>
          <cell r="E93"/>
          <cell r="F93">
            <v>243.04</v>
          </cell>
        </row>
        <row r="94">
          <cell r="A94" t="str">
            <v>01.23.264</v>
          </cell>
          <cell r="B94" t="str">
            <v>Furação de 3" em concreto armado</v>
          </cell>
          <cell r="C94" t="str">
            <v>M</v>
          </cell>
          <cell r="D94">
            <v>265.25</v>
          </cell>
          <cell r="E94"/>
          <cell r="F94">
            <v>265.25</v>
          </cell>
        </row>
        <row r="95">
          <cell r="A95" t="str">
            <v>01.23.270</v>
          </cell>
          <cell r="B95" t="str">
            <v>Furação de 4" em concreto armado</v>
          </cell>
          <cell r="C95" t="str">
            <v>M</v>
          </cell>
          <cell r="D95">
            <v>302.14999999999998</v>
          </cell>
          <cell r="E95"/>
          <cell r="F95">
            <v>302.14999999999998</v>
          </cell>
        </row>
        <row r="96">
          <cell r="A96" t="str">
            <v>01.23.274</v>
          </cell>
          <cell r="B96" t="str">
            <v>Furação de 5" em concreto armado</v>
          </cell>
          <cell r="C96" t="str">
            <v>M</v>
          </cell>
          <cell r="D96">
            <v>352.24</v>
          </cell>
          <cell r="E96"/>
          <cell r="F96">
            <v>352.24</v>
          </cell>
        </row>
        <row r="97">
          <cell r="A97" t="str">
            <v>01.23.280</v>
          </cell>
          <cell r="B97" t="str">
            <v>Furação de 6" em concreto armado</v>
          </cell>
          <cell r="C97" t="str">
            <v>M</v>
          </cell>
          <cell r="D97">
            <v>421.38</v>
          </cell>
          <cell r="E97"/>
          <cell r="F97">
            <v>421.38</v>
          </cell>
        </row>
        <row r="98">
          <cell r="A98" t="str">
            <v>01.23.510</v>
          </cell>
          <cell r="B98" t="str">
            <v>Corte vertical em concreto armado, espessura de 15 cm</v>
          </cell>
          <cell r="C98" t="str">
            <v>M</v>
          </cell>
          <cell r="D98">
            <v>197.64</v>
          </cell>
          <cell r="E98"/>
          <cell r="F98">
            <v>197.64</v>
          </cell>
        </row>
        <row r="99">
          <cell r="A99" t="str">
            <v>01.23.700</v>
          </cell>
          <cell r="B99" t="str">
            <v>Taxa de mobilização e desmobilização para reforço estrutural com fibra de carbono</v>
          </cell>
          <cell r="C99" t="str">
            <v>TX</v>
          </cell>
          <cell r="D99">
            <v>1216.48</v>
          </cell>
          <cell r="E99">
            <v>2978.54</v>
          </cell>
          <cell r="F99">
            <v>4195.0200000000004</v>
          </cell>
        </row>
        <row r="100">
          <cell r="A100" t="str">
            <v>01.23.701</v>
          </cell>
          <cell r="B100" t="str">
            <v>Preparação de substrato para colagem de fibra de carbono, mediante lixamento e/ou apicoamento e escovação</v>
          </cell>
          <cell r="C100" t="str">
            <v>M2</v>
          </cell>
          <cell r="D100">
            <v>6.47</v>
          </cell>
          <cell r="E100">
            <v>31.43</v>
          </cell>
          <cell r="F100">
            <v>37.9</v>
          </cell>
        </row>
        <row r="101">
          <cell r="A101" t="str">
            <v>01.23.702</v>
          </cell>
          <cell r="B101" t="str">
            <v>Fibra de carbono para reforço estrutural de alta resistência - 300 g/m²</v>
          </cell>
          <cell r="C101" t="str">
            <v>M2</v>
          </cell>
          <cell r="D101">
            <v>229.79</v>
          </cell>
          <cell r="E101">
            <v>227.41</v>
          </cell>
          <cell r="F101">
            <v>457.2</v>
          </cell>
        </row>
        <row r="102">
          <cell r="A102" t="str">
            <v>01.27</v>
          </cell>
          <cell r="B102" t="str">
            <v>Estudo e programa ambientais</v>
          </cell>
          <cell r="C102"/>
          <cell r="D102"/>
          <cell r="E102"/>
          <cell r="F102"/>
        </row>
        <row r="103">
          <cell r="A103" t="str">
            <v>01.27.011</v>
          </cell>
          <cell r="B103" t="str">
            <v>Projeto e implementação de gerenciamento integrado de resíduos sólidos e gestão de perdas</v>
          </cell>
          <cell r="C103" t="str">
            <v>UN</v>
          </cell>
          <cell r="D103">
            <v>161.9</v>
          </cell>
          <cell r="E103">
            <v>6792.21</v>
          </cell>
          <cell r="F103">
            <v>6954.11</v>
          </cell>
        </row>
        <row r="104">
          <cell r="A104" t="str">
            <v>01.27.021</v>
          </cell>
          <cell r="B104" t="str">
            <v>Projeto e implementação de educação ambiental</v>
          </cell>
          <cell r="C104" t="str">
            <v>UN</v>
          </cell>
          <cell r="D104">
            <v>161.9</v>
          </cell>
          <cell r="E104">
            <v>9098.17</v>
          </cell>
          <cell r="F104">
            <v>9260.07</v>
          </cell>
        </row>
        <row r="105">
          <cell r="A105" t="str">
            <v>01.27.031</v>
          </cell>
          <cell r="B105" t="str">
            <v>Projeto e implementação de controle ambiental de obra</v>
          </cell>
          <cell r="C105" t="str">
            <v>UN</v>
          </cell>
          <cell r="D105">
            <v>161.9</v>
          </cell>
          <cell r="E105">
            <v>8050.41</v>
          </cell>
          <cell r="F105">
            <v>8212.31</v>
          </cell>
        </row>
        <row r="106">
          <cell r="A106" t="str">
            <v>01.27.041</v>
          </cell>
          <cell r="B106" t="str">
            <v>Laudo de caracterização de vegetação</v>
          </cell>
          <cell r="C106" t="str">
            <v>UN</v>
          </cell>
          <cell r="D106">
            <v>466.4</v>
          </cell>
          <cell r="E106">
            <v>18747.560000000001</v>
          </cell>
          <cell r="F106">
            <v>19213.96</v>
          </cell>
        </row>
        <row r="107">
          <cell r="A107" t="str">
            <v>01.27.051</v>
          </cell>
          <cell r="B107" t="str">
            <v>Laudo de caracterização da fauna associada à flora</v>
          </cell>
          <cell r="C107" t="str">
            <v>UN</v>
          </cell>
          <cell r="D107">
            <v>466.4</v>
          </cell>
          <cell r="E107">
            <v>28767.72</v>
          </cell>
          <cell r="F107">
            <v>29234.12</v>
          </cell>
        </row>
        <row r="108">
          <cell r="A108" t="str">
            <v>01.27.061</v>
          </cell>
          <cell r="B108" t="str">
            <v>Projeto e implementação de monitoramento da fauna durante a obra</v>
          </cell>
          <cell r="C108" t="str">
            <v>UN</v>
          </cell>
          <cell r="D108">
            <v>466.4</v>
          </cell>
          <cell r="E108">
            <v>11404.23</v>
          </cell>
          <cell r="F108">
            <v>11870.63</v>
          </cell>
        </row>
        <row r="109">
          <cell r="A109" t="str">
            <v>01.27.071</v>
          </cell>
          <cell r="B109" t="str">
            <v>Laudo de autodepuração</v>
          </cell>
          <cell r="C109" t="str">
            <v>UN</v>
          </cell>
          <cell r="D109">
            <v>379.4</v>
          </cell>
          <cell r="E109">
            <v>13687.71</v>
          </cell>
          <cell r="F109">
            <v>14067.11</v>
          </cell>
        </row>
        <row r="110">
          <cell r="A110" t="str">
            <v>01.27.091</v>
          </cell>
          <cell r="B110" t="str">
            <v>Estudo de impacto de vizinhança, em área urbana até 10.000 m²</v>
          </cell>
          <cell r="C110" t="str">
            <v>UN</v>
          </cell>
          <cell r="D110">
            <v>231.5</v>
          </cell>
          <cell r="E110">
            <v>22170</v>
          </cell>
          <cell r="F110">
            <v>22401.5</v>
          </cell>
        </row>
        <row r="111">
          <cell r="A111" t="str">
            <v>01.28</v>
          </cell>
          <cell r="B111" t="str">
            <v>Poço profundo</v>
          </cell>
          <cell r="C111"/>
          <cell r="D111"/>
          <cell r="E111"/>
          <cell r="F111"/>
        </row>
        <row r="112">
          <cell r="A112" t="str">
            <v>01.28.010</v>
          </cell>
          <cell r="B112" t="str">
            <v>Taxa de mobilização e desmobilização de equipamentos para execução de perfuração para poço profundo - profundidade até 200 m</v>
          </cell>
          <cell r="C112" t="str">
            <v>TX</v>
          </cell>
          <cell r="D112">
            <v>8405.0300000000007</v>
          </cell>
          <cell r="E112"/>
          <cell r="F112">
            <v>8405.0300000000007</v>
          </cell>
        </row>
        <row r="113">
          <cell r="A113" t="str">
            <v>01.28.020</v>
          </cell>
          <cell r="B113" t="str">
            <v>Taxa de mobilização e desmobilização de equipamentos para execução de perfuração para poço profundo - profundidade acima de 200 m e até 300 m</v>
          </cell>
          <cell r="C113" t="str">
            <v>TX</v>
          </cell>
          <cell r="D113">
            <v>9791.9699999999993</v>
          </cell>
          <cell r="E113"/>
          <cell r="F113">
            <v>9791.9699999999993</v>
          </cell>
        </row>
        <row r="114">
          <cell r="A114" t="str">
            <v>01.28.030</v>
          </cell>
          <cell r="B114" t="str">
            <v>Taxa de mobilização e desmobilização de equipamentos para execução de perfuração para poço profundo - profundidade acima de 300 m</v>
          </cell>
          <cell r="C114" t="str">
            <v>TX</v>
          </cell>
          <cell r="D114">
            <v>13342.51</v>
          </cell>
          <cell r="E114"/>
          <cell r="F114">
            <v>13342.51</v>
          </cell>
        </row>
        <row r="115">
          <cell r="A115" t="str">
            <v>01.28.040</v>
          </cell>
          <cell r="B115" t="str">
            <v>Perfuração rotativa para poço profundo em camadas de solos sedimentares, diâmetro de 8 1/2" (215,90 mm)</v>
          </cell>
          <cell r="C115" t="str">
            <v>M</v>
          </cell>
          <cell r="D115">
            <v>350.7</v>
          </cell>
          <cell r="E115"/>
          <cell r="F115">
            <v>350.7</v>
          </cell>
        </row>
        <row r="116">
          <cell r="A116" t="str">
            <v>01.28.050</v>
          </cell>
          <cell r="B116" t="str">
            <v>Perfuração rotativa para poço profundo em aluvião, arenito, ou solos sedimentados em geral, diâmetro de 10" (250 mm)</v>
          </cell>
          <cell r="C116" t="str">
            <v>M</v>
          </cell>
          <cell r="D116">
            <v>373.73</v>
          </cell>
          <cell r="E116"/>
          <cell r="F116">
            <v>373.73</v>
          </cell>
        </row>
        <row r="117">
          <cell r="A117" t="str">
            <v>01.28.060</v>
          </cell>
          <cell r="B117" t="str">
            <v>Perfuração rotativa para poço profundo em aluvião, arenito, ou solos sedimentados em geral, diâmetro de 12" (300 mm)</v>
          </cell>
          <cell r="C117" t="str">
            <v>M</v>
          </cell>
          <cell r="D117">
            <v>537.14</v>
          </cell>
          <cell r="E117"/>
          <cell r="F117">
            <v>537.14</v>
          </cell>
        </row>
        <row r="118">
          <cell r="A118" t="str">
            <v>01.28.070</v>
          </cell>
          <cell r="B118" t="str">
            <v>Perfuração rotativa para poço profundo em aluvião, arenito, ou solos sedimentados em geral, diâmetro de 14" (350 mm)</v>
          </cell>
          <cell r="C118" t="str">
            <v>M</v>
          </cell>
          <cell r="D118">
            <v>787.6</v>
          </cell>
          <cell r="E118"/>
          <cell r="F118">
            <v>787.6</v>
          </cell>
        </row>
        <row r="119">
          <cell r="A119" t="str">
            <v>01.28.080</v>
          </cell>
          <cell r="B119" t="str">
            <v>Perfuração rotativa para poço profundo em aluvião, arenito, ou solos sedimentados em geral, diâmetro de 16" (400 mm)</v>
          </cell>
          <cell r="C119" t="str">
            <v>M</v>
          </cell>
          <cell r="D119">
            <v>971.59</v>
          </cell>
          <cell r="E119"/>
          <cell r="F119">
            <v>971.59</v>
          </cell>
        </row>
        <row r="120">
          <cell r="A120" t="str">
            <v>01.28.090</v>
          </cell>
          <cell r="B120" t="str">
            <v>Perfuração rotativa para poço profundo em aluvião, arenito, ou solos sedimentados em geral, diâmetro de 18" (450 mm)</v>
          </cell>
          <cell r="C120" t="str">
            <v>M</v>
          </cell>
          <cell r="D120">
            <v>1279.8599999999999</v>
          </cell>
          <cell r="E120"/>
          <cell r="F120">
            <v>1279.8599999999999</v>
          </cell>
        </row>
        <row r="121">
          <cell r="A121" t="str">
            <v>01.28.100</v>
          </cell>
          <cell r="B121" t="str">
            <v>Perfuração rotativa para poço profundo em aluvião, arenito, ou solos sedimentados em geral, diâmetro de 20" (500 mm)</v>
          </cell>
          <cell r="C121" t="str">
            <v>M</v>
          </cell>
          <cell r="D121">
            <v>1379.01</v>
          </cell>
          <cell r="E121"/>
          <cell r="F121">
            <v>1379.01</v>
          </cell>
        </row>
        <row r="122">
          <cell r="A122" t="str">
            <v>01.28.110</v>
          </cell>
          <cell r="B122" t="str">
            <v>Perfuração rotativa para poço profundo em aluvião, arenito, ou solos sedimentados em geral, diâmetro de 22" (550 mm)</v>
          </cell>
          <cell r="C122" t="str">
            <v>M</v>
          </cell>
          <cell r="D122">
            <v>1450.11</v>
          </cell>
          <cell r="E122"/>
          <cell r="F122">
            <v>1450.11</v>
          </cell>
        </row>
        <row r="123">
          <cell r="A123" t="str">
            <v>01.28.120</v>
          </cell>
          <cell r="B123" t="str">
            <v>Perfuração rotativa para poço profundo em aluvião, arenito, ou solos sedimentados em geral, diâmetro de 26" (650 mm)</v>
          </cell>
          <cell r="C123" t="str">
            <v>M</v>
          </cell>
          <cell r="D123">
            <v>1859.39</v>
          </cell>
          <cell r="E123"/>
          <cell r="F123">
            <v>1859.39</v>
          </cell>
        </row>
        <row r="124">
          <cell r="A124" t="str">
            <v>01.28.130</v>
          </cell>
          <cell r="B124" t="str">
            <v>Perfuração rotativa para poço profundo em solos e/ou rocha metassedimentar alterada em geral, diâmetro de 20" (508 mm)</v>
          </cell>
          <cell r="C124" t="str">
            <v>M</v>
          </cell>
          <cell r="D124">
            <v>592.09</v>
          </cell>
          <cell r="E124"/>
          <cell r="F124">
            <v>592.09</v>
          </cell>
        </row>
        <row r="125">
          <cell r="A125" t="str">
            <v>01.28.140</v>
          </cell>
          <cell r="B125" t="str">
            <v>Perfuração roto-pneumática para poço profundo em rocha metassedimentar em geral, diâmetro de 12 1/4" (311,15 mm)</v>
          </cell>
          <cell r="C125" t="str">
            <v>M</v>
          </cell>
          <cell r="D125">
            <v>939.55</v>
          </cell>
          <cell r="E125"/>
          <cell r="F125">
            <v>939.55</v>
          </cell>
        </row>
        <row r="126">
          <cell r="A126" t="str">
            <v>01.28.150</v>
          </cell>
          <cell r="B126" t="str">
            <v>Perfuração rotativa para poço profundo em rocha sã (basalto), diâmetro de 14" (350 mm)</v>
          </cell>
          <cell r="C126" t="str">
            <v>M</v>
          </cell>
          <cell r="D126">
            <v>4132.25</v>
          </cell>
          <cell r="E126"/>
          <cell r="F126">
            <v>4132.25</v>
          </cell>
        </row>
        <row r="127">
          <cell r="A127" t="str">
            <v>01.28.160</v>
          </cell>
          <cell r="B127" t="str">
            <v>Perfuração rotativa para poço profundo em rocha alterada (basalto alterado), diâmetro de 8" (200 mm)</v>
          </cell>
          <cell r="C127" t="str">
            <v>M</v>
          </cell>
          <cell r="D127">
            <v>302.06</v>
          </cell>
          <cell r="E127"/>
          <cell r="F127">
            <v>302.06</v>
          </cell>
        </row>
        <row r="128">
          <cell r="A128" t="str">
            <v>01.28.170</v>
          </cell>
          <cell r="B128" t="str">
            <v>Perfuração rotativa para poço profundo em rocha alterada (basalto alterado), diâmetro de 10" (250 mm)</v>
          </cell>
          <cell r="C128" t="str">
            <v>M</v>
          </cell>
          <cell r="D128">
            <v>397.54</v>
          </cell>
          <cell r="E128"/>
          <cell r="F128">
            <v>397.54</v>
          </cell>
        </row>
        <row r="129">
          <cell r="A129" t="str">
            <v>01.28.180</v>
          </cell>
          <cell r="B129" t="str">
            <v>Perfuração rotativa para poço profundo em rocha alterada (basalto alterado), diâmetro de 12" (300 mm)</v>
          </cell>
          <cell r="C129" t="str">
            <v>M</v>
          </cell>
          <cell r="D129">
            <v>470.76</v>
          </cell>
          <cell r="E129"/>
          <cell r="F129">
            <v>470.76</v>
          </cell>
        </row>
        <row r="130">
          <cell r="A130" t="str">
            <v>01.28.190</v>
          </cell>
          <cell r="B130" t="str">
            <v>Perfuração roto-pneumática para poço profundo em rocha sã (basalto), diâmetro de 6" (150 mm)</v>
          </cell>
          <cell r="C130" t="str">
            <v>M</v>
          </cell>
          <cell r="D130">
            <v>256.41000000000003</v>
          </cell>
          <cell r="E130"/>
          <cell r="F130">
            <v>256.41000000000003</v>
          </cell>
        </row>
        <row r="131">
          <cell r="A131" t="str">
            <v>01.28.200</v>
          </cell>
          <cell r="B131" t="str">
            <v>Perfuração roto-pneumática para poço profundo em rocha sã (basalto), diâmetro de 8" (200 mm)</v>
          </cell>
          <cell r="C131" t="str">
            <v>M</v>
          </cell>
          <cell r="D131">
            <v>390.38</v>
          </cell>
          <cell r="E131"/>
          <cell r="F131">
            <v>390.38</v>
          </cell>
        </row>
        <row r="132">
          <cell r="A132" t="str">
            <v>01.28.210</v>
          </cell>
          <cell r="B132" t="str">
            <v>Perfuração roto-pneumática para poço profundo em rocha sã (basalto), diâmetro de 10" (250 mm)</v>
          </cell>
          <cell r="C132" t="str">
            <v>M</v>
          </cell>
          <cell r="D132">
            <v>572.78</v>
          </cell>
          <cell r="E132"/>
          <cell r="F132">
            <v>572.78</v>
          </cell>
        </row>
        <row r="133">
          <cell r="A133" t="str">
            <v>01.28.220</v>
          </cell>
          <cell r="B133" t="str">
            <v>Perfuração roto-pneumática para poço profundo em rocha sã (basalto), diâmetro de 12" (300 mm)</v>
          </cell>
          <cell r="C133" t="str">
            <v>M</v>
          </cell>
          <cell r="D133">
            <v>1652.42</v>
          </cell>
          <cell r="E133"/>
          <cell r="F133">
            <v>1652.42</v>
          </cell>
        </row>
        <row r="134">
          <cell r="A134" t="str">
            <v>01.28.230</v>
          </cell>
          <cell r="B134" t="str">
            <v>Perfuração roto-pneumática para poço profundo em rocha sã (basalto), diâmetro de 14" (350 mm)</v>
          </cell>
          <cell r="C134" t="str">
            <v>M</v>
          </cell>
          <cell r="D134">
            <v>1826.12</v>
          </cell>
          <cell r="E134"/>
          <cell r="F134">
            <v>1826.12</v>
          </cell>
        </row>
        <row r="135">
          <cell r="A135" t="str">
            <v>01.28.240</v>
          </cell>
          <cell r="B135" t="str">
            <v>Perfuração roto-pneumática para poço profundo em rocha sã (basalto), diâmetro de 18" (450 mm)</v>
          </cell>
          <cell r="C135" t="str">
            <v>M</v>
          </cell>
          <cell r="D135">
            <v>2513.19</v>
          </cell>
          <cell r="E135"/>
          <cell r="F135">
            <v>2513.19</v>
          </cell>
        </row>
        <row r="136">
          <cell r="A136" t="str">
            <v>01.28.250</v>
          </cell>
          <cell r="B136" t="str">
            <v>Revestimento interno de poço profundo tubo liso em aço galvanizado, diâmetro de 6" (152,40 mm) - união solda</v>
          </cell>
          <cell r="C136" t="str">
            <v>M</v>
          </cell>
          <cell r="D136">
            <v>454.95</v>
          </cell>
          <cell r="E136"/>
          <cell r="F136">
            <v>454.95</v>
          </cell>
        </row>
        <row r="137">
          <cell r="A137" t="str">
            <v>01.28.260</v>
          </cell>
          <cell r="B137" t="str">
            <v>Revestimento interno de poço profundo tubo PVC geomecânico nervurado standard, diâmetro de 6" (150 mm)</v>
          </cell>
          <cell r="C137" t="str">
            <v>M</v>
          </cell>
          <cell r="D137">
            <v>307.75</v>
          </cell>
          <cell r="E137"/>
          <cell r="F137">
            <v>307.75</v>
          </cell>
        </row>
        <row r="138">
          <cell r="A138" t="str">
            <v>01.28.270</v>
          </cell>
          <cell r="B138" t="str">
            <v>Revestimento interno de poço profundo tubo PVC geomecânico nervurado reforçado, diâmetro de 8" (200 mm)</v>
          </cell>
          <cell r="C138" t="str">
            <v>M</v>
          </cell>
          <cell r="D138">
            <v>588.48</v>
          </cell>
          <cell r="E138"/>
          <cell r="F138">
            <v>588.48</v>
          </cell>
        </row>
        <row r="139">
          <cell r="A139" t="str">
            <v>01.28.280</v>
          </cell>
          <cell r="B139" t="str">
            <v>Revestimento interno de poço profundo tubo de aço preto, diâmetro de 6" (152,40 mm)</v>
          </cell>
          <cell r="C139" t="str">
            <v>M</v>
          </cell>
          <cell r="D139">
            <v>467.81</v>
          </cell>
          <cell r="E139"/>
          <cell r="F139">
            <v>467.81</v>
          </cell>
        </row>
        <row r="140">
          <cell r="A140" t="str">
            <v>01.28.290</v>
          </cell>
          <cell r="B140" t="str">
            <v>Revestimento interno de poço profundo tubo preto DIN 2440, diâmetro de 6" (150 mm)</v>
          </cell>
          <cell r="C140" t="str">
            <v>M</v>
          </cell>
          <cell r="D140">
            <v>496.5</v>
          </cell>
          <cell r="E140"/>
          <cell r="F140">
            <v>496.5</v>
          </cell>
        </row>
        <row r="141">
          <cell r="A141" t="str">
            <v>01.28.300</v>
          </cell>
          <cell r="B141" t="str">
            <v>Revestimento interno de poço profundo tubo preto DIN 2440, diâmetro de 8" (200 mm)</v>
          </cell>
          <cell r="C141" t="str">
            <v>M</v>
          </cell>
          <cell r="D141">
            <v>730.79</v>
          </cell>
          <cell r="E141"/>
          <cell r="F141">
            <v>730.79</v>
          </cell>
        </row>
        <row r="142">
          <cell r="A142" t="str">
            <v>01.28.310</v>
          </cell>
          <cell r="B142" t="str">
            <v>Revestimento interno de poço profundo tubo de aço preto liso calandrado, diâmetro de 16" (406,40 mm)</v>
          </cell>
          <cell r="C142" t="str">
            <v>M</v>
          </cell>
          <cell r="D142">
            <v>1242.45</v>
          </cell>
          <cell r="E142"/>
          <cell r="F142">
            <v>1242.45</v>
          </cell>
        </row>
        <row r="143">
          <cell r="A143" t="str">
            <v>01.28.350</v>
          </cell>
          <cell r="B143" t="str">
            <v>Revestimento da boca de poço profundo tubo chapa 3/16", diâmetro de 12"</v>
          </cell>
          <cell r="C143" t="str">
            <v>M</v>
          </cell>
          <cell r="D143">
            <v>960.37</v>
          </cell>
          <cell r="E143"/>
          <cell r="F143">
            <v>960.37</v>
          </cell>
        </row>
        <row r="144">
          <cell r="A144" t="str">
            <v>01.28.360</v>
          </cell>
          <cell r="B144" t="str">
            <v>Revestimento da boca de poço profundo tubo chapa 3/16", diâmetro de 14"</v>
          </cell>
          <cell r="C144" t="str">
            <v>M</v>
          </cell>
          <cell r="D144">
            <v>1073.8</v>
          </cell>
          <cell r="E144"/>
          <cell r="F144">
            <v>1073.8</v>
          </cell>
        </row>
        <row r="145">
          <cell r="A145" t="str">
            <v>01.28.370</v>
          </cell>
          <cell r="B145" t="str">
            <v>Revestimento da boca de poço profundo tubo chapa 3/16", diâmetro de 16"</v>
          </cell>
          <cell r="C145" t="str">
            <v>M</v>
          </cell>
          <cell r="D145">
            <v>1236.3499999999999</v>
          </cell>
          <cell r="E145"/>
          <cell r="F145">
            <v>1236.3499999999999</v>
          </cell>
        </row>
        <row r="146">
          <cell r="A146" t="str">
            <v>01.28.380</v>
          </cell>
          <cell r="B146" t="str">
            <v>Revestimento da boca de poço profundo tubo chapa 3/16", diâmetro de 20"</v>
          </cell>
          <cell r="C146" t="str">
            <v>M</v>
          </cell>
          <cell r="D146">
            <v>1258.25</v>
          </cell>
          <cell r="E146"/>
          <cell r="F146">
            <v>1258.25</v>
          </cell>
        </row>
        <row r="147">
          <cell r="A147" t="str">
            <v>01.28.390</v>
          </cell>
          <cell r="B147" t="str">
            <v>Filtro PVC geomecânico nervurado tipo standard para poço profundo, diâmetro de 6" (150 mm)</v>
          </cell>
          <cell r="C147" t="str">
            <v>M</v>
          </cell>
          <cell r="D147">
            <v>409.43</v>
          </cell>
          <cell r="E147"/>
          <cell r="F147">
            <v>409.43</v>
          </cell>
        </row>
        <row r="148">
          <cell r="A148" t="str">
            <v>01.28.400</v>
          </cell>
          <cell r="B148" t="str">
            <v>Filtro PVC geomecânico nervurado tipo reforçado para poço profundo, diâmetro de 8" (200 mm)</v>
          </cell>
          <cell r="C148" t="str">
            <v>M</v>
          </cell>
          <cell r="D148">
            <v>742.55</v>
          </cell>
          <cell r="E148"/>
          <cell r="F148">
            <v>742.55</v>
          </cell>
        </row>
        <row r="149">
          <cell r="A149" t="str">
            <v>01.28.410</v>
          </cell>
          <cell r="B149" t="str">
            <v>Filtro espiralado galvanizado simples (standard) para poço profundo, diâmetro de 6" (152,40 mm)</v>
          </cell>
          <cell r="C149" t="str">
            <v>M</v>
          </cell>
          <cell r="D149">
            <v>976.23</v>
          </cell>
          <cell r="E149"/>
          <cell r="F149">
            <v>976.23</v>
          </cell>
        </row>
        <row r="150">
          <cell r="A150" t="str">
            <v>01.28.420</v>
          </cell>
          <cell r="B150" t="str">
            <v>Filtro espiralado galvanizado reforçado para poço profundo, diâmetro de 6" (152,40 mm)</v>
          </cell>
          <cell r="C150" t="str">
            <v>M</v>
          </cell>
          <cell r="D150">
            <v>1024.75</v>
          </cell>
          <cell r="E150"/>
          <cell r="F150">
            <v>1024.75</v>
          </cell>
        </row>
        <row r="151">
          <cell r="A151" t="str">
            <v>01.28.430</v>
          </cell>
          <cell r="B151" t="str">
            <v>Filtro espiralado em aço inoxidável reforçado para poço profundo, diâmetro de 6" (152,40 mm)</v>
          </cell>
          <cell r="C151" t="str">
            <v>M</v>
          </cell>
          <cell r="D151">
            <v>2121.8000000000002</v>
          </cell>
          <cell r="E151"/>
          <cell r="F151">
            <v>2121.8000000000002</v>
          </cell>
        </row>
        <row r="152">
          <cell r="A152" t="str">
            <v>01.28.440</v>
          </cell>
          <cell r="B152" t="str">
            <v>Filtro galvanizado tipo NOLD para poço profundo, diâmetro de 6" (150 mm)</v>
          </cell>
          <cell r="C152" t="str">
            <v>M</v>
          </cell>
          <cell r="D152">
            <v>783.28</v>
          </cell>
          <cell r="E152"/>
          <cell r="F152">
            <v>783.28</v>
          </cell>
        </row>
        <row r="153">
          <cell r="A153" t="str">
            <v>01.28.450</v>
          </cell>
          <cell r="B153" t="str">
            <v>Pré-filtro tipo pérola para poço profundo</v>
          </cell>
          <cell r="C153" t="str">
            <v>M3</v>
          </cell>
          <cell r="D153">
            <v>1350.69</v>
          </cell>
          <cell r="E153"/>
          <cell r="F153">
            <v>1350.69</v>
          </cell>
        </row>
        <row r="154">
          <cell r="A154" t="str">
            <v>01.28.460</v>
          </cell>
          <cell r="B154" t="str">
            <v>Pré-filtro tipo Jacareí para poço profundo</v>
          </cell>
          <cell r="C154" t="str">
            <v>M3</v>
          </cell>
          <cell r="D154">
            <v>1481.7</v>
          </cell>
          <cell r="E154"/>
          <cell r="F154">
            <v>1481.7</v>
          </cell>
        </row>
        <row r="155">
          <cell r="A155" t="str">
            <v>01.28.470</v>
          </cell>
          <cell r="B155" t="str">
            <v>Perfilagem ótica (filmagem / endoscopia) para poço profundo</v>
          </cell>
          <cell r="C155" t="str">
            <v>M</v>
          </cell>
          <cell r="D155">
            <v>76.48</v>
          </cell>
          <cell r="E155"/>
          <cell r="F155">
            <v>76.48</v>
          </cell>
        </row>
        <row r="156">
          <cell r="A156" t="str">
            <v>01.28.480</v>
          </cell>
          <cell r="B156" t="str">
            <v>Perfilagem elétrica de poço profundo</v>
          </cell>
          <cell r="C156" t="str">
            <v>M</v>
          </cell>
          <cell r="D156">
            <v>142.13</v>
          </cell>
          <cell r="E156"/>
          <cell r="F156">
            <v>142.13</v>
          </cell>
        </row>
        <row r="157">
          <cell r="A157" t="str">
            <v>01.28.490</v>
          </cell>
          <cell r="B157" t="str">
            <v>Taxa de mobilização e desmobilização de equipamentos para execução de bombeamento, limpeza, desenvolvimento e teste de vazão</v>
          </cell>
          <cell r="C157" t="str">
            <v>TX</v>
          </cell>
          <cell r="D157">
            <v>2876.42</v>
          </cell>
          <cell r="E157"/>
          <cell r="F157">
            <v>2876.42</v>
          </cell>
        </row>
        <row r="158">
          <cell r="A158" t="str">
            <v>01.28.500</v>
          </cell>
          <cell r="B158" t="str">
            <v>Limpeza e desenvolvimento do poço profundo</v>
          </cell>
          <cell r="C158" t="str">
            <v>H</v>
          </cell>
          <cell r="D158">
            <v>330.61</v>
          </cell>
          <cell r="E158"/>
          <cell r="F158">
            <v>330.61</v>
          </cell>
        </row>
        <row r="159">
          <cell r="A159" t="str">
            <v>01.28.510</v>
          </cell>
          <cell r="B159" t="str">
            <v>Ensaio de vazão (bombeamento) para poço profundo, com bomba submersa</v>
          </cell>
          <cell r="C159" t="str">
            <v>H</v>
          </cell>
          <cell r="D159">
            <v>297.70999999999998</v>
          </cell>
          <cell r="E159"/>
          <cell r="F159">
            <v>297.70999999999998</v>
          </cell>
        </row>
        <row r="160">
          <cell r="A160" t="str">
            <v>01.28.520</v>
          </cell>
          <cell r="B160" t="str">
            <v>Ensaio de vazão escalonado para poço profundo</v>
          </cell>
          <cell r="C160" t="str">
            <v>H</v>
          </cell>
          <cell r="D160">
            <v>309.68</v>
          </cell>
          <cell r="E160"/>
          <cell r="F160">
            <v>309.68</v>
          </cell>
        </row>
        <row r="161">
          <cell r="A161" t="str">
            <v>01.28.530</v>
          </cell>
          <cell r="B161" t="str">
            <v>Ensaio de recuperação de nível para poço profundo</v>
          </cell>
          <cell r="C161" t="str">
            <v>H</v>
          </cell>
          <cell r="D161">
            <v>283.70999999999998</v>
          </cell>
          <cell r="E161"/>
          <cell r="F161">
            <v>283.70999999999998</v>
          </cell>
        </row>
        <row r="162">
          <cell r="A162" t="str">
            <v>01.28.540</v>
          </cell>
          <cell r="B162" t="str">
            <v>Desinfecção de poço profundo</v>
          </cell>
          <cell r="C162" t="str">
            <v>UN</v>
          </cell>
          <cell r="D162">
            <v>1944.98</v>
          </cell>
          <cell r="E162"/>
          <cell r="F162">
            <v>1944.98</v>
          </cell>
        </row>
        <row r="163">
          <cell r="A163" t="str">
            <v>01.28.550</v>
          </cell>
          <cell r="B163" t="str">
            <v>Análise físico-química e bacteriológica da água para poço profundo</v>
          </cell>
          <cell r="C163" t="str">
            <v>CJ</v>
          </cell>
          <cell r="D163">
            <v>2963.86</v>
          </cell>
          <cell r="E163"/>
          <cell r="F163">
            <v>2963.86</v>
          </cell>
        </row>
        <row r="164">
          <cell r="A164" t="str">
            <v>01.28.560</v>
          </cell>
          <cell r="B164" t="str">
            <v>Centralizador de coluna para poço profundo, diâmetro de 4" ou 6"</v>
          </cell>
          <cell r="C164" t="str">
            <v>UN</v>
          </cell>
          <cell r="D164">
            <v>355.65</v>
          </cell>
          <cell r="E164"/>
          <cell r="F164">
            <v>355.65</v>
          </cell>
        </row>
        <row r="165">
          <cell r="A165" t="str">
            <v>01.28.570</v>
          </cell>
          <cell r="B165" t="str">
            <v>Cimentação de boca do poço profundo, entre perfuração de maior diâmetro (cimentação do espaço anular)</v>
          </cell>
          <cell r="C165" t="str">
            <v>M3</v>
          </cell>
          <cell r="D165">
            <v>1598.85</v>
          </cell>
          <cell r="E165"/>
          <cell r="F165">
            <v>1598.85</v>
          </cell>
        </row>
        <row r="166">
          <cell r="A166" t="str">
            <v>01.28.580</v>
          </cell>
          <cell r="B166" t="str">
            <v>Laje de proteção em concreto armado para poço profundo (área mínimo de 3,00 m²)</v>
          </cell>
          <cell r="C166" t="str">
            <v>UN</v>
          </cell>
          <cell r="D166">
            <v>1273.5</v>
          </cell>
          <cell r="E166">
            <v>377.75</v>
          </cell>
          <cell r="F166">
            <v>1651.25</v>
          </cell>
        </row>
        <row r="167">
          <cell r="A167" t="str">
            <v>01.28.590</v>
          </cell>
          <cell r="B167" t="str">
            <v>Lacre do poço profundo (tampa)</v>
          </cell>
          <cell r="C167" t="str">
            <v>UN</v>
          </cell>
          <cell r="D167">
            <v>744.14</v>
          </cell>
          <cell r="E167"/>
          <cell r="F167">
            <v>744.14</v>
          </cell>
        </row>
        <row r="168">
          <cell r="A168" t="str">
            <v>01.28.600</v>
          </cell>
          <cell r="B168" t="str">
            <v>Licença de perfuração para poço profundo</v>
          </cell>
          <cell r="C168" t="str">
            <v>UN</v>
          </cell>
          <cell r="D168">
            <v>5317.07</v>
          </cell>
          <cell r="E168"/>
          <cell r="F168">
            <v>5317.07</v>
          </cell>
        </row>
        <row r="169">
          <cell r="A169" t="str">
            <v>01.28.610</v>
          </cell>
          <cell r="B169" t="str">
            <v>Outorga de direito de uso para poço profundo</v>
          </cell>
          <cell r="C169" t="str">
            <v>UN</v>
          </cell>
          <cell r="D169">
            <v>3893.25</v>
          </cell>
          <cell r="E169"/>
          <cell r="F169">
            <v>3893.25</v>
          </cell>
        </row>
        <row r="170">
          <cell r="A170" t="str">
            <v>01.28.620</v>
          </cell>
          <cell r="B170" t="str">
            <v>Parecer técnico junto a CETESB</v>
          </cell>
          <cell r="C170" t="str">
            <v>UN</v>
          </cell>
          <cell r="D170">
            <v>6073.55</v>
          </cell>
          <cell r="E170"/>
          <cell r="F170">
            <v>6073.55</v>
          </cell>
        </row>
        <row r="171">
          <cell r="A171" t="str">
            <v>02</v>
          </cell>
          <cell r="B171" t="str">
            <v>INICIO, APOIO E ADMINISTRACAO DA OBRA</v>
          </cell>
          <cell r="C171"/>
          <cell r="D171"/>
          <cell r="E171"/>
          <cell r="F171"/>
        </row>
        <row r="172">
          <cell r="A172" t="str">
            <v>02.01</v>
          </cell>
          <cell r="B172" t="str">
            <v>Construção provisória</v>
          </cell>
          <cell r="C172"/>
          <cell r="D172"/>
          <cell r="E172"/>
          <cell r="F172"/>
        </row>
        <row r="173">
          <cell r="A173" t="str">
            <v>02.01.021</v>
          </cell>
          <cell r="B173" t="str">
            <v>Construção provisória em madeira - fornecimento e montagem</v>
          </cell>
          <cell r="C173" t="str">
            <v>M2</v>
          </cell>
          <cell r="D173">
            <v>323.98</v>
          </cell>
          <cell r="E173">
            <v>93.29</v>
          </cell>
          <cell r="F173">
            <v>417.27</v>
          </cell>
        </row>
        <row r="174">
          <cell r="A174" t="str">
            <v>02.01.171</v>
          </cell>
          <cell r="B174" t="str">
            <v>Sanitário/vestiário provisório em alvenaria</v>
          </cell>
          <cell r="C174" t="str">
            <v>M2</v>
          </cell>
          <cell r="D174">
            <v>501.25</v>
          </cell>
          <cell r="E174">
            <v>235.18</v>
          </cell>
          <cell r="F174">
            <v>736.43</v>
          </cell>
        </row>
        <row r="175">
          <cell r="A175" t="str">
            <v>02.01.180</v>
          </cell>
          <cell r="B175" t="str">
            <v>Banheiro químico modelo Standard, com manutenção conforme exigências da CETESB</v>
          </cell>
          <cell r="C175" t="str">
            <v>UNMES</v>
          </cell>
          <cell r="D175">
            <v>582.04999999999995</v>
          </cell>
          <cell r="E175"/>
          <cell r="F175">
            <v>582.04999999999995</v>
          </cell>
        </row>
        <row r="176">
          <cell r="A176" t="str">
            <v>02.01.200</v>
          </cell>
          <cell r="B176" t="str">
            <v>Desmobilização de construção provisória</v>
          </cell>
          <cell r="C176" t="str">
            <v>M2</v>
          </cell>
          <cell r="D176">
            <v>11.85</v>
          </cell>
          <cell r="E176">
            <v>5.13</v>
          </cell>
          <cell r="F176">
            <v>16.98</v>
          </cell>
        </row>
        <row r="177">
          <cell r="A177" t="str">
            <v>02.02</v>
          </cell>
          <cell r="B177" t="str">
            <v>Container</v>
          </cell>
          <cell r="C177"/>
          <cell r="D177"/>
          <cell r="E177"/>
          <cell r="F177"/>
        </row>
        <row r="178">
          <cell r="A178" t="str">
            <v>02.02.120</v>
          </cell>
          <cell r="B178" t="str">
            <v>Locação de container tipo alojamento - área mínima de 13,80 m²</v>
          </cell>
          <cell r="C178" t="str">
            <v>UNMES</v>
          </cell>
          <cell r="D178">
            <v>525.09</v>
          </cell>
          <cell r="E178">
            <v>59.99</v>
          </cell>
          <cell r="F178">
            <v>585.08000000000004</v>
          </cell>
        </row>
        <row r="179">
          <cell r="A179" t="str">
            <v>02.02.130</v>
          </cell>
          <cell r="B179" t="str">
            <v>Locação de container tipo escritório com 1 vaso sanitário, 1 lavatório e 1 ponto para chuveiro - área mínima de 13,80 m²</v>
          </cell>
          <cell r="C179" t="str">
            <v>UNMES</v>
          </cell>
          <cell r="D179">
            <v>837.19</v>
          </cell>
          <cell r="E179">
            <v>100.81</v>
          </cell>
          <cell r="F179">
            <v>938</v>
          </cell>
        </row>
        <row r="180">
          <cell r="A180" t="str">
            <v>02.02.140</v>
          </cell>
          <cell r="B180" t="str">
            <v>Locação de container tipo sanitário com 2 vasos sanitários, 2 lavatórios, 2 mictórios e 4 pontos para chuveiro - área mínima de 13,80 m²</v>
          </cell>
          <cell r="C180" t="str">
            <v>UNMES</v>
          </cell>
          <cell r="D180">
            <v>761.86</v>
          </cell>
          <cell r="E180">
            <v>100.81</v>
          </cell>
          <cell r="F180">
            <v>862.67</v>
          </cell>
        </row>
        <row r="181">
          <cell r="A181" t="str">
            <v>02.02.150</v>
          </cell>
          <cell r="B181" t="str">
            <v>Locação de container tipo depósito - área mínima de 13,80 m²</v>
          </cell>
          <cell r="C181" t="str">
            <v>UNMES</v>
          </cell>
          <cell r="D181">
            <v>499.69</v>
          </cell>
          <cell r="E181">
            <v>59.99</v>
          </cell>
          <cell r="F181">
            <v>559.67999999999995</v>
          </cell>
        </row>
        <row r="182">
          <cell r="A182" t="str">
            <v>02.02.160</v>
          </cell>
          <cell r="B182" t="str">
            <v>Locação de container tipo guarita - área mínima de 4,60 m²</v>
          </cell>
          <cell r="C182" t="str">
            <v>UNMES</v>
          </cell>
          <cell r="D182">
            <v>400.49</v>
          </cell>
          <cell r="E182">
            <v>20</v>
          </cell>
          <cell r="F182">
            <v>420.49</v>
          </cell>
        </row>
        <row r="183">
          <cell r="A183" t="str">
            <v>02.03</v>
          </cell>
          <cell r="B183" t="str">
            <v>Tapume, vedação e proteções diversas</v>
          </cell>
          <cell r="C183"/>
          <cell r="D183"/>
          <cell r="E183"/>
          <cell r="F183"/>
        </row>
        <row r="184">
          <cell r="A184" t="str">
            <v>02.03.030</v>
          </cell>
          <cell r="B184" t="str">
            <v>Proteção de superfícies em geral com plástico bolha</v>
          </cell>
          <cell r="C184" t="str">
            <v>M2</v>
          </cell>
          <cell r="D184">
            <v>0.5</v>
          </cell>
          <cell r="E184">
            <v>1.45</v>
          </cell>
          <cell r="F184">
            <v>1.95</v>
          </cell>
        </row>
        <row r="185">
          <cell r="A185" t="str">
            <v>02.03.060</v>
          </cell>
          <cell r="B185" t="str">
            <v>Proteção de fachada com tela de nylon</v>
          </cell>
          <cell r="C185" t="str">
            <v>M2</v>
          </cell>
          <cell r="D185">
            <v>4.4800000000000004</v>
          </cell>
          <cell r="E185">
            <v>14.32</v>
          </cell>
          <cell r="F185">
            <v>18.8</v>
          </cell>
        </row>
        <row r="186">
          <cell r="A186" t="str">
            <v>02.03.080</v>
          </cell>
          <cell r="B186" t="str">
            <v>Fechamento provisório de vãos em chapa de madeira compensada</v>
          </cell>
          <cell r="C186" t="str">
            <v>M2</v>
          </cell>
          <cell r="D186">
            <v>16.21</v>
          </cell>
          <cell r="E186">
            <v>21.34</v>
          </cell>
          <cell r="F186">
            <v>37.549999999999997</v>
          </cell>
        </row>
        <row r="187">
          <cell r="A187" t="str">
            <v>02.03.110</v>
          </cell>
          <cell r="B187" t="str">
            <v>Tapume móvel para fechamento de áreas</v>
          </cell>
          <cell r="C187" t="str">
            <v>M2</v>
          </cell>
          <cell r="D187">
            <v>47.62</v>
          </cell>
          <cell r="E187">
            <v>38.69</v>
          </cell>
          <cell r="F187">
            <v>86.31</v>
          </cell>
        </row>
        <row r="188">
          <cell r="A188" t="str">
            <v>02.03.120</v>
          </cell>
          <cell r="B188" t="str">
            <v>Tapume fixo para fechamento de áreas, com portão</v>
          </cell>
          <cell r="C188" t="str">
            <v>M2</v>
          </cell>
          <cell r="D188">
            <v>47.62</v>
          </cell>
          <cell r="E188">
            <v>38.44</v>
          </cell>
          <cell r="F188">
            <v>86.06</v>
          </cell>
        </row>
        <row r="189">
          <cell r="A189" t="str">
            <v>02.03.200</v>
          </cell>
          <cell r="B189" t="str">
            <v>Locação de quadros metálicos para plataforma de proteção, inclusive o madeiramento</v>
          </cell>
          <cell r="C189" t="str">
            <v>M2MES</v>
          </cell>
          <cell r="D189">
            <v>32.67</v>
          </cell>
          <cell r="E189">
            <v>0.73</v>
          </cell>
          <cell r="F189">
            <v>33.4</v>
          </cell>
        </row>
        <row r="190">
          <cell r="A190" t="str">
            <v>02.03.240</v>
          </cell>
          <cell r="B190" t="str">
            <v>Proteção de piso com tecido de aniagem e gesso</v>
          </cell>
          <cell r="C190" t="str">
            <v>M2</v>
          </cell>
          <cell r="D190">
            <v>10.37</v>
          </cell>
          <cell r="E190">
            <v>2.9</v>
          </cell>
          <cell r="F190">
            <v>13.27</v>
          </cell>
        </row>
        <row r="191">
          <cell r="A191" t="str">
            <v>02.03.250</v>
          </cell>
          <cell r="B191" t="str">
            <v>Tapume fixo em painel OSB - espessura 8 mm</v>
          </cell>
          <cell r="C191" t="str">
            <v>M2</v>
          </cell>
          <cell r="D191">
            <v>68.63</v>
          </cell>
          <cell r="E191">
            <v>27.67</v>
          </cell>
          <cell r="F191">
            <v>96.3</v>
          </cell>
        </row>
        <row r="192">
          <cell r="A192" t="str">
            <v>02.03.260</v>
          </cell>
          <cell r="B192" t="str">
            <v>Tapume fixo em painel OSB - espessura 10 mm</v>
          </cell>
          <cell r="C192" t="str">
            <v>M2</v>
          </cell>
          <cell r="D192">
            <v>75.61</v>
          </cell>
          <cell r="E192">
            <v>27.67</v>
          </cell>
          <cell r="F192">
            <v>103.28</v>
          </cell>
        </row>
        <row r="193">
          <cell r="A193" t="str">
            <v>02.03.270</v>
          </cell>
          <cell r="B193" t="str">
            <v>Tapume fixo em painel OSB - espessura 12 mm</v>
          </cell>
          <cell r="C193" t="str">
            <v>M2</v>
          </cell>
          <cell r="D193">
            <v>84.04</v>
          </cell>
          <cell r="E193">
            <v>27.67</v>
          </cell>
          <cell r="F193">
            <v>111.71</v>
          </cell>
        </row>
        <row r="194">
          <cell r="A194" t="str">
            <v>02.03.500</v>
          </cell>
          <cell r="B194" t="str">
            <v>Proteção em madeira e lona plástica para equipamento mecânico ou informática - para obras de reforma</v>
          </cell>
          <cell r="C194" t="str">
            <v>M3</v>
          </cell>
          <cell r="D194">
            <v>45.83</v>
          </cell>
          <cell r="E194">
            <v>31.93</v>
          </cell>
          <cell r="F194">
            <v>77.760000000000005</v>
          </cell>
        </row>
        <row r="195">
          <cell r="A195" t="str">
            <v>02.05</v>
          </cell>
          <cell r="B195" t="str">
            <v>Andaime e balancim</v>
          </cell>
          <cell r="C195"/>
          <cell r="D195"/>
          <cell r="E195"/>
          <cell r="F195"/>
        </row>
        <row r="196">
          <cell r="A196" t="str">
            <v>02.05.060</v>
          </cell>
          <cell r="B196" t="str">
            <v>Montagem e desmontagem de andaime torre metálica com altura até 10 m</v>
          </cell>
          <cell r="C196" t="str">
            <v>M</v>
          </cell>
          <cell r="D196"/>
          <cell r="E196">
            <v>9.01</v>
          </cell>
          <cell r="F196">
            <v>9.01</v>
          </cell>
        </row>
        <row r="197">
          <cell r="A197" t="str">
            <v>02.05.080</v>
          </cell>
          <cell r="B197" t="str">
            <v>Montagem e desmontagem de andaime torre metálica com altura superior a 10 m</v>
          </cell>
          <cell r="C197" t="str">
            <v>M</v>
          </cell>
          <cell r="D197"/>
          <cell r="E197">
            <v>22.65</v>
          </cell>
          <cell r="F197">
            <v>22.65</v>
          </cell>
        </row>
        <row r="198">
          <cell r="A198" t="str">
            <v>02.05.090</v>
          </cell>
          <cell r="B198" t="str">
            <v>Montagem e desmontagem de andaime tubular fachadeiro com altura até 10 m</v>
          </cell>
          <cell r="C198" t="str">
            <v>M2</v>
          </cell>
          <cell r="D198"/>
          <cell r="E198">
            <v>9.01</v>
          </cell>
          <cell r="F198">
            <v>9.01</v>
          </cell>
        </row>
        <row r="199">
          <cell r="A199" t="str">
            <v>02.05.100</v>
          </cell>
          <cell r="B199" t="str">
            <v>Montagem e desmontagem de andaime tubular fachadeiro com altura superior a 10 m</v>
          </cell>
          <cell r="C199" t="str">
            <v>M2</v>
          </cell>
          <cell r="D199"/>
          <cell r="E199">
            <v>22.65</v>
          </cell>
          <cell r="F199">
            <v>22.65</v>
          </cell>
        </row>
        <row r="200">
          <cell r="A200" t="str">
            <v>02.05.195</v>
          </cell>
          <cell r="B200" t="str">
            <v>Balancim elétrico tipo plataforma para transporte vertical, com altura até 60 m</v>
          </cell>
          <cell r="C200" t="str">
            <v>UNMES</v>
          </cell>
          <cell r="D200">
            <v>1485.13</v>
          </cell>
          <cell r="E200"/>
          <cell r="F200">
            <v>1485.13</v>
          </cell>
        </row>
        <row r="201">
          <cell r="A201" t="str">
            <v>02.05.202</v>
          </cell>
          <cell r="B201" t="str">
            <v>Andaime torre metálico (1,5 x 1,5 m) com piso metálico</v>
          </cell>
          <cell r="C201" t="str">
            <v>MXMES</v>
          </cell>
          <cell r="D201">
            <v>15.7</v>
          </cell>
          <cell r="E201">
            <v>3.48</v>
          </cell>
          <cell r="F201">
            <v>19.18</v>
          </cell>
        </row>
        <row r="202">
          <cell r="A202" t="str">
            <v>02.05.212</v>
          </cell>
          <cell r="B202" t="str">
            <v>Andaime tubular fachadeiro com piso metálico e sapatas ajustáveis</v>
          </cell>
          <cell r="C202" t="str">
            <v>M2MES</v>
          </cell>
          <cell r="D202">
            <v>6.86</v>
          </cell>
          <cell r="E202">
            <v>3.48</v>
          </cell>
          <cell r="F202">
            <v>10.34</v>
          </cell>
        </row>
        <row r="203">
          <cell r="A203" t="str">
            <v>02.06</v>
          </cell>
          <cell r="B203" t="str">
            <v>Alocação de equipe, equipamento e ferramental</v>
          </cell>
          <cell r="C203"/>
          <cell r="D203"/>
          <cell r="E203"/>
          <cell r="F203"/>
        </row>
        <row r="204">
          <cell r="A204" t="str">
            <v>02.06.030</v>
          </cell>
          <cell r="B204" t="str">
            <v>Locação de plataforma elevatória articulada, com altura aproximada de 12,5m, capacidade de carga de 227 kg, elétrica</v>
          </cell>
          <cell r="C204" t="str">
            <v>UNMES</v>
          </cell>
          <cell r="D204">
            <v>7012.08</v>
          </cell>
          <cell r="E204">
            <v>2568.6</v>
          </cell>
          <cell r="F204">
            <v>9580.68</v>
          </cell>
        </row>
        <row r="205">
          <cell r="A205" t="str">
            <v>02.06.040</v>
          </cell>
          <cell r="B205" t="str">
            <v>Locação de plataforma elevatória articulada, com altura aproximada de 20 m, capacidade de carga de 227 kg, diesel</v>
          </cell>
          <cell r="C205" t="str">
            <v>UNMES</v>
          </cell>
          <cell r="D205">
            <v>13475.49</v>
          </cell>
          <cell r="E205">
            <v>2568.6</v>
          </cell>
          <cell r="F205">
            <v>16044.09</v>
          </cell>
        </row>
        <row r="206">
          <cell r="A206" t="str">
            <v>02.08</v>
          </cell>
          <cell r="B206" t="str">
            <v>Sinalização de obra</v>
          </cell>
          <cell r="C206"/>
          <cell r="D206"/>
          <cell r="E206"/>
          <cell r="F206"/>
        </row>
        <row r="207">
          <cell r="A207" t="str">
            <v>02.08.020</v>
          </cell>
          <cell r="B207" t="str">
            <v>Placa de identificação para obra</v>
          </cell>
          <cell r="C207" t="str">
            <v>M2</v>
          </cell>
          <cell r="D207">
            <v>554.42999999999995</v>
          </cell>
          <cell r="E207">
            <v>66.650000000000006</v>
          </cell>
          <cell r="F207">
            <v>621.08000000000004</v>
          </cell>
        </row>
        <row r="208">
          <cell r="A208" t="str">
            <v>02.08.040</v>
          </cell>
          <cell r="B208" t="str">
            <v>Placa em lona com impressão digital e requadro em metalon</v>
          </cell>
          <cell r="C208" t="str">
            <v>M2</v>
          </cell>
          <cell r="D208">
            <v>358.72</v>
          </cell>
          <cell r="E208">
            <v>19.260000000000002</v>
          </cell>
          <cell r="F208">
            <v>377.98</v>
          </cell>
        </row>
        <row r="209">
          <cell r="A209" t="str">
            <v>02.08.050</v>
          </cell>
          <cell r="B209" t="str">
            <v>Placa em lona com impressão digital e estrutura em madeira</v>
          </cell>
          <cell r="C209" t="str">
            <v>M2</v>
          </cell>
          <cell r="D209">
            <v>110.7</v>
          </cell>
          <cell r="E209">
            <v>38.049999999999997</v>
          </cell>
          <cell r="F209">
            <v>148.75</v>
          </cell>
        </row>
        <row r="210">
          <cell r="A210" t="str">
            <v>02.09</v>
          </cell>
          <cell r="B210" t="str">
            <v>Limpeza de terreno</v>
          </cell>
          <cell r="C210"/>
          <cell r="D210"/>
          <cell r="E210"/>
          <cell r="F210"/>
        </row>
        <row r="211">
          <cell r="A211" t="str">
            <v>02.09.030</v>
          </cell>
          <cell r="B211" t="str">
            <v>Limpeza manual do terreno, inclusive troncos até 5 cm de diâmetro, com caminhão à disposição dentro da obra, até o raio de 1 km</v>
          </cell>
          <cell r="C211" t="str">
            <v>M2</v>
          </cell>
          <cell r="D211">
            <v>1.82</v>
          </cell>
          <cell r="E211">
            <v>3.63</v>
          </cell>
          <cell r="F211">
            <v>5.45</v>
          </cell>
        </row>
        <row r="212">
          <cell r="A212" t="str">
            <v>02.09.040</v>
          </cell>
          <cell r="B212" t="str">
            <v>Limpeza mecanizada do terreno, inclusive troncos até 15 cm de diâmetro, com caminhão à disposição dentro e fora da obra, com transporte no raio de até 1 km</v>
          </cell>
          <cell r="C212" t="str">
            <v>M2</v>
          </cell>
          <cell r="D212">
            <v>2.79</v>
          </cell>
          <cell r="E212">
            <v>0.12</v>
          </cell>
          <cell r="F212">
            <v>2.91</v>
          </cell>
        </row>
        <row r="213">
          <cell r="A213" t="str">
            <v>02.09.130</v>
          </cell>
          <cell r="B213" t="str">
            <v>Limpeza mecanizada do terreno, inclusive troncos com diâmetro acima de 15 cm até 50 cm, com caminhão à disposição dentro da obra, até o raio de 1 km</v>
          </cell>
          <cell r="C213" t="str">
            <v>M2</v>
          </cell>
          <cell r="D213">
            <v>2.98</v>
          </cell>
          <cell r="E213">
            <v>0.12</v>
          </cell>
          <cell r="F213">
            <v>3.1</v>
          </cell>
        </row>
        <row r="214">
          <cell r="A214" t="str">
            <v>02.09.150</v>
          </cell>
          <cell r="B214" t="str">
            <v>Corte e derrubada de eucalipto (1° corte) - idade até 4 anos</v>
          </cell>
          <cell r="C214" t="str">
            <v>M3</v>
          </cell>
          <cell r="D214">
            <v>57.97</v>
          </cell>
          <cell r="E214">
            <v>6.53</v>
          </cell>
          <cell r="F214">
            <v>64.5</v>
          </cell>
        </row>
        <row r="215">
          <cell r="A215" t="str">
            <v>02.09.160</v>
          </cell>
          <cell r="B215" t="str">
            <v>Corte e derrubada de eucalipto (1° corte) - idade acima de 4 anos</v>
          </cell>
          <cell r="C215" t="str">
            <v>M3</v>
          </cell>
          <cell r="D215">
            <v>68.27</v>
          </cell>
          <cell r="E215">
            <v>7.7</v>
          </cell>
          <cell r="F215">
            <v>75.97</v>
          </cell>
        </row>
        <row r="216">
          <cell r="A216" t="str">
            <v>02.10</v>
          </cell>
          <cell r="B216" t="str">
            <v>Locação de obra</v>
          </cell>
          <cell r="C216"/>
          <cell r="D216"/>
          <cell r="E216"/>
          <cell r="F216"/>
        </row>
        <row r="217">
          <cell r="A217" t="str">
            <v>02.10.020</v>
          </cell>
          <cell r="B217" t="str">
            <v>Locação de obra de edificação</v>
          </cell>
          <cell r="C217" t="str">
            <v>M2</v>
          </cell>
          <cell r="D217">
            <v>8.15</v>
          </cell>
          <cell r="E217">
            <v>4.18</v>
          </cell>
          <cell r="F217">
            <v>12.33</v>
          </cell>
        </row>
        <row r="218">
          <cell r="A218" t="str">
            <v>02.10.040</v>
          </cell>
          <cell r="B218" t="str">
            <v>Locação de rede de canalização</v>
          </cell>
          <cell r="C218" t="str">
            <v>M</v>
          </cell>
          <cell r="D218">
            <v>0.76</v>
          </cell>
          <cell r="E218">
            <v>0.3</v>
          </cell>
          <cell r="F218">
            <v>1.06</v>
          </cell>
        </row>
        <row r="219">
          <cell r="A219" t="str">
            <v>02.10.050</v>
          </cell>
          <cell r="B219" t="str">
            <v>Locação para muros, cercas e alambrados</v>
          </cell>
          <cell r="C219" t="str">
            <v>M</v>
          </cell>
          <cell r="D219">
            <v>0.76</v>
          </cell>
          <cell r="E219">
            <v>0.3</v>
          </cell>
          <cell r="F219">
            <v>1.06</v>
          </cell>
        </row>
        <row r="220">
          <cell r="A220" t="str">
            <v>02.10.060</v>
          </cell>
          <cell r="B220" t="str">
            <v>Locação de vias, calçadas, tanques e lagoas</v>
          </cell>
          <cell r="C220" t="str">
            <v>M2</v>
          </cell>
          <cell r="D220">
            <v>0.84</v>
          </cell>
          <cell r="E220">
            <v>0.6</v>
          </cell>
          <cell r="F220">
            <v>1.44</v>
          </cell>
        </row>
        <row r="221">
          <cell r="A221" t="str">
            <v>03</v>
          </cell>
          <cell r="B221" t="str">
            <v>DEMOLICAO SEM REAPROVEITAMENTO</v>
          </cell>
          <cell r="C221"/>
          <cell r="D221"/>
          <cell r="E221"/>
          <cell r="F221"/>
        </row>
        <row r="222">
          <cell r="A222" t="str">
            <v>03.01</v>
          </cell>
          <cell r="B222" t="str">
            <v>Demolição de concreto, lastro, mistura e afins</v>
          </cell>
          <cell r="C222"/>
          <cell r="D222"/>
          <cell r="E222"/>
          <cell r="F222"/>
        </row>
        <row r="223">
          <cell r="A223" t="str">
            <v>03.01.020</v>
          </cell>
          <cell r="B223" t="str">
            <v>Demolição manual de concreto simples</v>
          </cell>
          <cell r="C223" t="str">
            <v>M3</v>
          </cell>
          <cell r="D223"/>
          <cell r="E223">
            <v>159.72</v>
          </cell>
          <cell r="F223">
            <v>159.72</v>
          </cell>
        </row>
        <row r="224">
          <cell r="A224" t="str">
            <v>03.01.040</v>
          </cell>
          <cell r="B224" t="str">
            <v>Demolição manual de concreto armado</v>
          </cell>
          <cell r="C224" t="str">
            <v>M3</v>
          </cell>
          <cell r="D224"/>
          <cell r="E224">
            <v>290.39999999999998</v>
          </cell>
          <cell r="F224">
            <v>290.39999999999998</v>
          </cell>
        </row>
        <row r="225">
          <cell r="A225" t="str">
            <v>03.01.060</v>
          </cell>
          <cell r="B225" t="str">
            <v>Demolição manual de lajes pré-moldadas, incluindo revestimento</v>
          </cell>
          <cell r="C225" t="str">
            <v>M2</v>
          </cell>
          <cell r="D225"/>
          <cell r="E225">
            <v>21.78</v>
          </cell>
          <cell r="F225">
            <v>21.78</v>
          </cell>
        </row>
        <row r="226">
          <cell r="A226" t="str">
            <v>03.01.200</v>
          </cell>
          <cell r="B226" t="str">
            <v>Demolição mecanizada de concreto armado, inclusive fragmentação, carregamento, transporte até 1 quilômetro e descarregamento</v>
          </cell>
          <cell r="C226" t="str">
            <v>M3</v>
          </cell>
          <cell r="D226">
            <v>341.46</v>
          </cell>
          <cell r="E226">
            <v>87.12</v>
          </cell>
          <cell r="F226">
            <v>428.58</v>
          </cell>
        </row>
        <row r="227">
          <cell r="A227" t="str">
            <v>03.01.210</v>
          </cell>
          <cell r="B227" t="str">
            <v>Demolição mecanizada de concreto armado, inclusive fragmentação e acomodação do material</v>
          </cell>
          <cell r="C227" t="str">
            <v>M3</v>
          </cell>
          <cell r="D227">
            <v>326.66000000000003</v>
          </cell>
          <cell r="E227">
            <v>87.12</v>
          </cell>
          <cell r="F227">
            <v>413.78</v>
          </cell>
        </row>
        <row r="228">
          <cell r="A228" t="str">
            <v>03.01.220</v>
          </cell>
          <cell r="B228" t="str">
            <v>Demolição mecanizada de concreto simples, inclusive fragmentação, carregamento, transporte até 1 quilômetro e descarregamento</v>
          </cell>
          <cell r="C228" t="str">
            <v>M3</v>
          </cell>
          <cell r="D228">
            <v>178.13</v>
          </cell>
          <cell r="E228">
            <v>58.08</v>
          </cell>
          <cell r="F228">
            <v>236.21</v>
          </cell>
        </row>
        <row r="229">
          <cell r="A229" t="str">
            <v>03.01.230</v>
          </cell>
          <cell r="B229" t="str">
            <v>Demolição mecanizada de concreto simples, inclusive fragmentação e acomodação do material</v>
          </cell>
          <cell r="C229" t="str">
            <v>M3</v>
          </cell>
          <cell r="D229">
            <v>163.33000000000001</v>
          </cell>
          <cell r="E229">
            <v>58.08</v>
          </cell>
          <cell r="F229">
            <v>221.41</v>
          </cell>
        </row>
        <row r="230">
          <cell r="A230" t="str">
            <v>03.01.240</v>
          </cell>
          <cell r="B230" t="str">
            <v>Demolição mecanizada de pavimento ou piso em concreto, inclusive fragmentação, carregamento, transporte até 1 quilômetro e descarregamento</v>
          </cell>
          <cell r="C230" t="str">
            <v>M2</v>
          </cell>
          <cell r="D230">
            <v>17.5</v>
          </cell>
          <cell r="E230">
            <v>5.81</v>
          </cell>
          <cell r="F230">
            <v>23.31</v>
          </cell>
        </row>
        <row r="231">
          <cell r="A231" t="str">
            <v>03.01.250</v>
          </cell>
          <cell r="B231" t="str">
            <v>Demolição mecanizada de pavimento ou piso em concreto, inclusive fragmentação e acomodação do material</v>
          </cell>
          <cell r="C231" t="str">
            <v>M2</v>
          </cell>
          <cell r="D231">
            <v>16.34</v>
          </cell>
          <cell r="E231">
            <v>5.81</v>
          </cell>
          <cell r="F231">
            <v>22.15</v>
          </cell>
        </row>
        <row r="232">
          <cell r="A232" t="str">
            <v>03.01.260</v>
          </cell>
          <cell r="B232" t="str">
            <v>Demolição mecanizada de sarjeta ou sarjetão, inclusive fragmentação, carregamento, transporte até 1 quilômetro e descarregamento</v>
          </cell>
          <cell r="C232" t="str">
            <v>M3</v>
          </cell>
          <cell r="D232">
            <v>174.91</v>
          </cell>
          <cell r="E232">
            <v>58.08</v>
          </cell>
          <cell r="F232">
            <v>232.99</v>
          </cell>
        </row>
        <row r="233">
          <cell r="A233" t="str">
            <v>03.01.270</v>
          </cell>
          <cell r="B233" t="str">
            <v>Demolição mecanizada de sarjeta ou sarjetão, inclusive fragmentação e acomodação do material</v>
          </cell>
          <cell r="C233" t="str">
            <v>M3</v>
          </cell>
          <cell r="D233">
            <v>163.33000000000001</v>
          </cell>
          <cell r="E233">
            <v>58.08</v>
          </cell>
          <cell r="F233">
            <v>221.41</v>
          </cell>
        </row>
        <row r="234">
          <cell r="A234" t="str">
            <v>03.02</v>
          </cell>
          <cell r="B234" t="str">
            <v>Demolição de alvenaria</v>
          </cell>
          <cell r="C234"/>
          <cell r="D234"/>
          <cell r="E234"/>
          <cell r="F234"/>
        </row>
        <row r="235">
          <cell r="A235" t="str">
            <v>03.02.020</v>
          </cell>
          <cell r="B235" t="str">
            <v>Demolição manual de alvenaria de fundação/embasamento</v>
          </cell>
          <cell r="C235" t="str">
            <v>M3</v>
          </cell>
          <cell r="D235"/>
          <cell r="E235">
            <v>87.12</v>
          </cell>
          <cell r="F235">
            <v>87.12</v>
          </cell>
        </row>
        <row r="236">
          <cell r="A236" t="str">
            <v>03.02.040</v>
          </cell>
          <cell r="B236" t="str">
            <v>Demolição manual de alvenaria de elevação ou elemento vazado, incluindo revestimento</v>
          </cell>
          <cell r="C236" t="str">
            <v>M3</v>
          </cell>
          <cell r="D236"/>
          <cell r="E236">
            <v>58.08</v>
          </cell>
          <cell r="F236">
            <v>58.08</v>
          </cell>
        </row>
        <row r="237">
          <cell r="A237" t="str">
            <v>03.03</v>
          </cell>
          <cell r="B237" t="str">
            <v>Demolição de revestimento em massa</v>
          </cell>
          <cell r="C237"/>
          <cell r="D237"/>
          <cell r="E237"/>
          <cell r="F237"/>
        </row>
        <row r="238">
          <cell r="A238" t="str">
            <v>03.03.020</v>
          </cell>
          <cell r="B238" t="str">
            <v>Apicoamento manual de piso, parede ou teto</v>
          </cell>
          <cell r="C238" t="str">
            <v>M2</v>
          </cell>
          <cell r="D238"/>
          <cell r="E238">
            <v>2.1800000000000002</v>
          </cell>
          <cell r="F238">
            <v>2.1800000000000002</v>
          </cell>
        </row>
        <row r="239">
          <cell r="A239" t="str">
            <v>03.03.040</v>
          </cell>
          <cell r="B239" t="str">
            <v>Demolição manual de revestimento em massa de parede ou teto</v>
          </cell>
          <cell r="C239" t="str">
            <v>M2</v>
          </cell>
          <cell r="D239"/>
          <cell r="E239">
            <v>4.3600000000000003</v>
          </cell>
          <cell r="F239">
            <v>4.3600000000000003</v>
          </cell>
        </row>
        <row r="240">
          <cell r="A240" t="str">
            <v>03.03.060</v>
          </cell>
          <cell r="B240" t="str">
            <v>Demolição manual de revestimento em massa de piso</v>
          </cell>
          <cell r="C240" t="str">
            <v>M2</v>
          </cell>
          <cell r="D240"/>
          <cell r="E240">
            <v>7.26</v>
          </cell>
          <cell r="F240">
            <v>7.26</v>
          </cell>
        </row>
        <row r="241">
          <cell r="A241" t="str">
            <v>03.04</v>
          </cell>
          <cell r="B241" t="str">
            <v>Demolição de revestimento cerâmico e ladrilho hidráulico</v>
          </cell>
          <cell r="C241"/>
          <cell r="D241"/>
          <cell r="E241"/>
          <cell r="F241"/>
        </row>
        <row r="242">
          <cell r="A242" t="str">
            <v>03.04.020</v>
          </cell>
          <cell r="B242" t="str">
            <v>Demolição manual de revestimento cerâmico, incluindo a base</v>
          </cell>
          <cell r="C242" t="str">
            <v>M2</v>
          </cell>
          <cell r="D242"/>
          <cell r="E242">
            <v>8.7100000000000009</v>
          </cell>
          <cell r="F242">
            <v>8.7100000000000009</v>
          </cell>
        </row>
        <row r="243">
          <cell r="A243" t="str">
            <v>03.04.030</v>
          </cell>
          <cell r="B243" t="str">
            <v>Demolição manual de revestimento em ladrilho hidráulico, incluindo a base</v>
          </cell>
          <cell r="C243" t="str">
            <v>M2</v>
          </cell>
          <cell r="D243"/>
          <cell r="E243">
            <v>7.26</v>
          </cell>
          <cell r="F243">
            <v>7.26</v>
          </cell>
        </row>
        <row r="244">
          <cell r="A244" t="str">
            <v>03.04.040</v>
          </cell>
          <cell r="B244" t="str">
            <v>Demolição manual de rodapé, soleira ou peitoril, em material cerâmico e/ou ladrilho hidráulico, incluindo a base</v>
          </cell>
          <cell r="C244" t="str">
            <v>M</v>
          </cell>
          <cell r="D244"/>
          <cell r="E244">
            <v>2.1800000000000002</v>
          </cell>
          <cell r="F244">
            <v>2.1800000000000002</v>
          </cell>
        </row>
        <row r="245">
          <cell r="A245" t="str">
            <v>03.05</v>
          </cell>
          <cell r="B245" t="str">
            <v>Demolição de revestimento sintético</v>
          </cell>
          <cell r="C245"/>
          <cell r="D245"/>
          <cell r="E245"/>
          <cell r="F245"/>
        </row>
        <row r="246">
          <cell r="A246" t="str">
            <v>03.05.020</v>
          </cell>
          <cell r="B246" t="str">
            <v>Demolição manual de revestimento sintético, incluindo a base</v>
          </cell>
          <cell r="C246" t="str">
            <v>M2</v>
          </cell>
          <cell r="D246"/>
          <cell r="E246">
            <v>5.81</v>
          </cell>
          <cell r="F246">
            <v>5.81</v>
          </cell>
        </row>
        <row r="247">
          <cell r="A247" t="str">
            <v>03.06</v>
          </cell>
          <cell r="B247" t="str">
            <v>Demolição de revestimento em pedra e blocos maciços</v>
          </cell>
          <cell r="C247"/>
          <cell r="D247"/>
          <cell r="E247"/>
          <cell r="F247"/>
        </row>
        <row r="248">
          <cell r="A248" t="str">
            <v>03.06.050</v>
          </cell>
          <cell r="B248" t="str">
            <v>Desmonte (levantamento) mecanizado de pavimento em paralelepípedo ou lajota de concreto, inclusive carregamento, transporte até 1 quilômetro e descarregamento</v>
          </cell>
          <cell r="C248" t="str">
            <v>M2</v>
          </cell>
          <cell r="D248">
            <v>11.87</v>
          </cell>
          <cell r="E248">
            <v>7.26</v>
          </cell>
          <cell r="F248">
            <v>19.13</v>
          </cell>
        </row>
        <row r="249">
          <cell r="A249" t="str">
            <v>03.06.060</v>
          </cell>
          <cell r="B249" t="str">
            <v>Desmonte (levantamento) mecanizado de pavimento em paralelepípedo ou lajota de concreto, inclusive acomodação do material</v>
          </cell>
          <cell r="C249" t="str">
            <v>M2</v>
          </cell>
          <cell r="D249">
            <v>1.1000000000000001</v>
          </cell>
          <cell r="E249">
            <v>7.26</v>
          </cell>
          <cell r="F249">
            <v>8.36</v>
          </cell>
        </row>
        <row r="250">
          <cell r="A250" t="str">
            <v>03.07</v>
          </cell>
          <cell r="B250" t="str">
            <v>Demolição de revestimento asfáltico</v>
          </cell>
          <cell r="C250"/>
          <cell r="D250"/>
          <cell r="E250"/>
          <cell r="F250"/>
        </row>
        <row r="251">
          <cell r="A251" t="str">
            <v>03.07.010</v>
          </cell>
          <cell r="B251" t="str">
            <v>Demolição (levantamento) mecanizada de pavimento asfáltico, inclusive carregamento, transporte até 1 quilômetro e descarregamento</v>
          </cell>
          <cell r="C251" t="str">
            <v>M2</v>
          </cell>
          <cell r="D251">
            <v>17.940000000000001</v>
          </cell>
          <cell r="E251">
            <v>2.9</v>
          </cell>
          <cell r="F251">
            <v>20.84</v>
          </cell>
        </row>
        <row r="252">
          <cell r="A252" t="str">
            <v>03.07.030</v>
          </cell>
          <cell r="B252" t="str">
            <v>Demolição (levantamento) mecanizada de pavimento asfáltico, inclusive fragmentação e acomodação do material</v>
          </cell>
          <cell r="C252" t="str">
            <v>M2</v>
          </cell>
          <cell r="D252">
            <v>16.34</v>
          </cell>
          <cell r="E252">
            <v>2.9</v>
          </cell>
          <cell r="F252">
            <v>19.239999999999998</v>
          </cell>
        </row>
        <row r="253">
          <cell r="A253" t="str">
            <v>03.07.050</v>
          </cell>
          <cell r="B253" t="str">
            <v>Fresagem de pavimento asfáltico com espessura até 5 cm, inclusive carregamento, transporte até 1 quilômetro e descarregamento</v>
          </cell>
          <cell r="C253" t="str">
            <v>M2</v>
          </cell>
          <cell r="D253">
            <v>6.97</v>
          </cell>
          <cell r="E253">
            <v>1.02</v>
          </cell>
          <cell r="F253">
            <v>7.99</v>
          </cell>
        </row>
        <row r="254">
          <cell r="A254" t="str">
            <v>03.07.070</v>
          </cell>
          <cell r="B254" t="str">
            <v>Fresagem de pavimento asfáltico com espessura até 5 cm, inclusive acomodação do material</v>
          </cell>
          <cell r="C254" t="str">
            <v>M2</v>
          </cell>
          <cell r="D254">
            <v>5.18</v>
          </cell>
          <cell r="E254">
            <v>1.02</v>
          </cell>
          <cell r="F254">
            <v>6.2</v>
          </cell>
        </row>
        <row r="255">
          <cell r="A255" t="str">
            <v>03.07.080</v>
          </cell>
          <cell r="B255" t="str">
            <v>Fresagem de pavimento asfáltico com espessura até 5 cm, inclusive remoção do material fresado até 10 quilômetros e varrição</v>
          </cell>
          <cell r="C255" t="str">
            <v>M2</v>
          </cell>
          <cell r="D255">
            <v>9.32</v>
          </cell>
          <cell r="E255">
            <v>0.44</v>
          </cell>
          <cell r="F255">
            <v>9.76</v>
          </cell>
        </row>
        <row r="256">
          <cell r="A256" t="str">
            <v>03.08</v>
          </cell>
          <cell r="B256" t="str">
            <v>Demolição de forro / divisórias</v>
          </cell>
          <cell r="C256"/>
          <cell r="D256"/>
          <cell r="E256"/>
          <cell r="F256"/>
        </row>
        <row r="257">
          <cell r="A257" t="str">
            <v>03.08.020</v>
          </cell>
          <cell r="B257" t="str">
            <v>Demolição manual de forro em estuque, inclusive sistema de fixação/tarugamento</v>
          </cell>
          <cell r="C257" t="str">
            <v>M2</v>
          </cell>
          <cell r="D257"/>
          <cell r="E257">
            <v>7.55</v>
          </cell>
          <cell r="F257">
            <v>7.55</v>
          </cell>
        </row>
        <row r="258">
          <cell r="A258" t="str">
            <v>03.08.040</v>
          </cell>
          <cell r="B258" t="str">
            <v>Demolição manual de forro qualquer, inclusive sistema de fixação/tarugamento</v>
          </cell>
          <cell r="C258" t="str">
            <v>M2</v>
          </cell>
          <cell r="D258"/>
          <cell r="E258">
            <v>4.3600000000000003</v>
          </cell>
          <cell r="F258">
            <v>4.3600000000000003</v>
          </cell>
        </row>
        <row r="259">
          <cell r="A259" t="str">
            <v>03.08.060</v>
          </cell>
          <cell r="B259" t="str">
            <v>Demolição manual de forro em gesso, inclusive sistema de fixação</v>
          </cell>
          <cell r="C259" t="str">
            <v>M2</v>
          </cell>
          <cell r="D259"/>
          <cell r="E259">
            <v>4.3600000000000003</v>
          </cell>
          <cell r="F259">
            <v>4.3600000000000003</v>
          </cell>
        </row>
        <row r="260">
          <cell r="A260" t="str">
            <v>03.08.200</v>
          </cell>
          <cell r="B260" t="str">
            <v>Demolição manual de painéis divisórias, inclusive montantes metálicos</v>
          </cell>
          <cell r="C260" t="str">
            <v>M2</v>
          </cell>
          <cell r="D260"/>
          <cell r="E260">
            <v>4.79</v>
          </cell>
          <cell r="F260">
            <v>4.79</v>
          </cell>
        </row>
        <row r="261">
          <cell r="A261" t="str">
            <v>03.09</v>
          </cell>
          <cell r="B261" t="str">
            <v>Demolição de impermeabilização e afins</v>
          </cell>
          <cell r="C261"/>
          <cell r="D261"/>
          <cell r="E261"/>
          <cell r="F261"/>
        </row>
        <row r="262">
          <cell r="A262" t="str">
            <v>03.09.020</v>
          </cell>
          <cell r="B262" t="str">
            <v>Demolição manual de camada impermeabilizante</v>
          </cell>
          <cell r="C262" t="str">
            <v>M2</v>
          </cell>
          <cell r="D262"/>
          <cell r="E262">
            <v>11.67</v>
          </cell>
          <cell r="F262">
            <v>11.67</v>
          </cell>
        </row>
        <row r="263">
          <cell r="A263" t="str">
            <v>03.09.040</v>
          </cell>
          <cell r="B263" t="str">
            <v>Demolição manual de argamassa regularizante, isolante ou protetora e papel Kraft</v>
          </cell>
          <cell r="C263" t="str">
            <v>M2</v>
          </cell>
          <cell r="D263"/>
          <cell r="E263">
            <v>14</v>
          </cell>
          <cell r="F263">
            <v>14</v>
          </cell>
        </row>
        <row r="264">
          <cell r="A264" t="str">
            <v>03.09.060</v>
          </cell>
          <cell r="B264" t="str">
            <v>Remoção manual de junta de dilatação ou retração, inclusive apoio</v>
          </cell>
          <cell r="C264" t="str">
            <v>M</v>
          </cell>
          <cell r="D264"/>
          <cell r="E264">
            <v>4.66</v>
          </cell>
          <cell r="F264">
            <v>4.66</v>
          </cell>
        </row>
        <row r="265">
          <cell r="A265" t="str">
            <v>03.10</v>
          </cell>
          <cell r="B265" t="str">
            <v>Remoção de pintura</v>
          </cell>
          <cell r="C265"/>
          <cell r="D265"/>
          <cell r="E265"/>
          <cell r="F265"/>
        </row>
        <row r="266">
          <cell r="A266" t="str">
            <v>03.10.020</v>
          </cell>
          <cell r="B266" t="str">
            <v>Remoção de pintura em rodapé, baguete ou moldura com lixa</v>
          </cell>
          <cell r="C266" t="str">
            <v>M</v>
          </cell>
          <cell r="D266">
            <v>7.0000000000000007E-2</v>
          </cell>
          <cell r="E266">
            <v>1.06</v>
          </cell>
          <cell r="F266">
            <v>1.1299999999999999</v>
          </cell>
        </row>
        <row r="267">
          <cell r="A267" t="str">
            <v>03.10.040</v>
          </cell>
          <cell r="B267" t="str">
            <v>Remoção de pintura em rodapé, baguete ou moldura com produto químico</v>
          </cell>
          <cell r="C267" t="str">
            <v>M</v>
          </cell>
          <cell r="D267">
            <v>0.61</v>
          </cell>
          <cell r="E267">
            <v>1.06</v>
          </cell>
          <cell r="F267">
            <v>1.67</v>
          </cell>
        </row>
        <row r="268">
          <cell r="A268" t="str">
            <v>03.10.080</v>
          </cell>
          <cell r="B268" t="str">
            <v>Remoção de pintura em superfícies de madeira e/ou metálicas com produtos químicos</v>
          </cell>
          <cell r="C268" t="str">
            <v>M2</v>
          </cell>
          <cell r="D268">
            <v>3.06</v>
          </cell>
          <cell r="E268">
            <v>8.4600000000000009</v>
          </cell>
          <cell r="F268">
            <v>11.52</v>
          </cell>
        </row>
        <row r="269">
          <cell r="A269" t="str">
            <v>03.10.100</v>
          </cell>
          <cell r="B269" t="str">
            <v>Remoção de pintura em superfícies de madeira e/ou metálicas com lixamento</v>
          </cell>
          <cell r="C269" t="str">
            <v>M2</v>
          </cell>
          <cell r="D269">
            <v>0.37</v>
          </cell>
          <cell r="E269">
            <v>6.34</v>
          </cell>
          <cell r="F269">
            <v>6.71</v>
          </cell>
        </row>
        <row r="270">
          <cell r="A270" t="str">
            <v>03.10.120</v>
          </cell>
          <cell r="B270" t="str">
            <v>Remoção de pintura em massa com produtos químicos</v>
          </cell>
          <cell r="C270" t="str">
            <v>M2</v>
          </cell>
          <cell r="D270">
            <v>3.06</v>
          </cell>
          <cell r="E270">
            <v>6.34</v>
          </cell>
          <cell r="F270">
            <v>9.4</v>
          </cell>
        </row>
        <row r="271">
          <cell r="A271" t="str">
            <v>03.10.140</v>
          </cell>
          <cell r="B271" t="str">
            <v>Remoção de pintura em massa com lixamento</v>
          </cell>
          <cell r="C271" t="str">
            <v>M2</v>
          </cell>
          <cell r="D271">
            <v>0.37</v>
          </cell>
          <cell r="E271">
            <v>4.2300000000000004</v>
          </cell>
          <cell r="F271">
            <v>4.5999999999999996</v>
          </cell>
        </row>
        <row r="272">
          <cell r="A272" t="str">
            <v>03.16</v>
          </cell>
          <cell r="B272" t="str">
            <v>Remoção de sinalização horizontal</v>
          </cell>
          <cell r="C272"/>
          <cell r="D272"/>
          <cell r="E272"/>
          <cell r="F272"/>
        </row>
        <row r="273">
          <cell r="A273" t="str">
            <v>03.16.010</v>
          </cell>
          <cell r="B273" t="str">
            <v>Remoção de sinalização horizontal existente</v>
          </cell>
          <cell r="C273" t="str">
            <v>M2</v>
          </cell>
          <cell r="D273">
            <v>91.14</v>
          </cell>
          <cell r="E273"/>
          <cell r="F273">
            <v>91.14</v>
          </cell>
        </row>
        <row r="274">
          <cell r="A274" t="str">
            <v>03.16.011</v>
          </cell>
          <cell r="B274" t="str">
            <v>Remoção de tacha/tachões</v>
          </cell>
          <cell r="C274" t="str">
            <v>UN</v>
          </cell>
          <cell r="D274">
            <v>2.04</v>
          </cell>
          <cell r="E274">
            <v>6.43</v>
          </cell>
          <cell r="F274">
            <v>8.4700000000000006</v>
          </cell>
        </row>
        <row r="275">
          <cell r="A275" t="str">
            <v>04</v>
          </cell>
          <cell r="B275" t="str">
            <v>RETIRADA COM PROVAVEL REAPROVEITAMENTO</v>
          </cell>
          <cell r="C275"/>
          <cell r="D275"/>
          <cell r="E275"/>
          <cell r="F275"/>
        </row>
        <row r="276">
          <cell r="A276" t="str">
            <v>04.01</v>
          </cell>
          <cell r="B276" t="str">
            <v>Retirada de fechamento e elemento divisor</v>
          </cell>
          <cell r="C276"/>
          <cell r="D276"/>
          <cell r="E276"/>
          <cell r="F276"/>
        </row>
        <row r="277">
          <cell r="A277" t="str">
            <v>04.01.020</v>
          </cell>
          <cell r="B277" t="str">
            <v>Retirada de divisória em placa de madeira ou fibrocimento tarugada</v>
          </cell>
          <cell r="C277" t="str">
            <v>M2</v>
          </cell>
          <cell r="D277"/>
          <cell r="E277">
            <v>26.46</v>
          </cell>
          <cell r="F277">
            <v>26.46</v>
          </cell>
        </row>
        <row r="278">
          <cell r="A278" t="str">
            <v>04.01.040</v>
          </cell>
          <cell r="B278" t="str">
            <v>Retirada de divisória em placa de madeira ou fibrocimento com montantes metálicos</v>
          </cell>
          <cell r="C278" t="str">
            <v>M2</v>
          </cell>
          <cell r="D278"/>
          <cell r="E278">
            <v>22.93</v>
          </cell>
          <cell r="F278">
            <v>22.93</v>
          </cell>
        </row>
        <row r="279">
          <cell r="A279" t="str">
            <v>04.01.060</v>
          </cell>
          <cell r="B279" t="str">
            <v>Retirada de divisória em placa de concreto, granito, granilite ou mármore</v>
          </cell>
          <cell r="C279" t="str">
            <v>M2</v>
          </cell>
          <cell r="D279"/>
          <cell r="E279">
            <v>14.11</v>
          </cell>
          <cell r="F279">
            <v>14.11</v>
          </cell>
        </row>
        <row r="280">
          <cell r="A280" t="str">
            <v>04.01.080</v>
          </cell>
          <cell r="B280" t="str">
            <v>Retirada de fechamento em placas pré-moldadas, inclusive pilares</v>
          </cell>
          <cell r="C280" t="str">
            <v>M2</v>
          </cell>
          <cell r="D280">
            <v>1.87</v>
          </cell>
          <cell r="E280">
            <v>0.49</v>
          </cell>
          <cell r="F280">
            <v>2.36</v>
          </cell>
        </row>
        <row r="281">
          <cell r="A281" t="str">
            <v>04.01.090</v>
          </cell>
          <cell r="B281" t="str">
            <v>Retirada de barreira de proteção com arame de alta segurança, simples ou duplo</v>
          </cell>
          <cell r="C281" t="str">
            <v>M</v>
          </cell>
          <cell r="D281"/>
          <cell r="E281">
            <v>3.06</v>
          </cell>
          <cell r="F281">
            <v>3.06</v>
          </cell>
        </row>
        <row r="282">
          <cell r="A282" t="str">
            <v>04.01.100</v>
          </cell>
          <cell r="B282" t="str">
            <v>Retirada de cerca</v>
          </cell>
          <cell r="C282" t="str">
            <v>M</v>
          </cell>
          <cell r="D282"/>
          <cell r="E282">
            <v>9</v>
          </cell>
          <cell r="F282">
            <v>9</v>
          </cell>
        </row>
        <row r="283">
          <cell r="A283" t="str">
            <v>04.02</v>
          </cell>
          <cell r="B283" t="str">
            <v>Retirada de elementos de estrutura (concreto, ferro, alumínio e madeira)</v>
          </cell>
          <cell r="C283"/>
          <cell r="D283"/>
          <cell r="E283"/>
          <cell r="F283"/>
        </row>
        <row r="284">
          <cell r="A284" t="str">
            <v>04.02.020</v>
          </cell>
          <cell r="B284" t="str">
            <v>Retirada de peças lineares em madeira com seção até 60 cm²</v>
          </cell>
          <cell r="C284" t="str">
            <v>M</v>
          </cell>
          <cell r="D284"/>
          <cell r="E284">
            <v>0.97</v>
          </cell>
          <cell r="F284">
            <v>0.97</v>
          </cell>
        </row>
        <row r="285">
          <cell r="A285" t="str">
            <v>04.02.030</v>
          </cell>
          <cell r="B285" t="str">
            <v>Retirada de peças lineares em madeira com seção superior a 60 cm²</v>
          </cell>
          <cell r="C285" t="str">
            <v>M</v>
          </cell>
          <cell r="D285"/>
          <cell r="E285">
            <v>3.21</v>
          </cell>
          <cell r="F285">
            <v>3.21</v>
          </cell>
        </row>
        <row r="286">
          <cell r="A286" t="str">
            <v>04.02.050</v>
          </cell>
          <cell r="B286" t="str">
            <v>Retirada de estrutura em madeira tesoura - telhas de barro</v>
          </cell>
          <cell r="C286" t="str">
            <v>M2</v>
          </cell>
          <cell r="D286"/>
          <cell r="E286">
            <v>17.690000000000001</v>
          </cell>
          <cell r="F286">
            <v>17.690000000000001</v>
          </cell>
        </row>
        <row r="287">
          <cell r="A287" t="str">
            <v>04.02.070</v>
          </cell>
          <cell r="B287" t="str">
            <v>Retirada de estrutura em madeira tesoura - telhas perfil qualquer</v>
          </cell>
          <cell r="C287" t="str">
            <v>M2</v>
          </cell>
          <cell r="D287"/>
          <cell r="E287">
            <v>14.47</v>
          </cell>
          <cell r="F287">
            <v>14.47</v>
          </cell>
        </row>
        <row r="288">
          <cell r="A288" t="str">
            <v>04.02.090</v>
          </cell>
          <cell r="B288" t="str">
            <v>Retirada de estrutura em madeira pontaletada - telhas de barro</v>
          </cell>
          <cell r="C288" t="str">
            <v>M2</v>
          </cell>
          <cell r="D288"/>
          <cell r="E288">
            <v>12.87</v>
          </cell>
          <cell r="F288">
            <v>12.87</v>
          </cell>
        </row>
        <row r="289">
          <cell r="A289" t="str">
            <v>04.02.110</v>
          </cell>
          <cell r="B289" t="str">
            <v>Retirada de estrutura em madeira pontaletada - telhas perfil qualquer</v>
          </cell>
          <cell r="C289" t="str">
            <v>M2</v>
          </cell>
          <cell r="D289"/>
          <cell r="E289">
            <v>9.65</v>
          </cell>
          <cell r="F289">
            <v>9.65</v>
          </cell>
        </row>
        <row r="290">
          <cell r="A290" t="str">
            <v>04.02.140</v>
          </cell>
          <cell r="B290" t="str">
            <v>Retirada de estrutura metálica</v>
          </cell>
          <cell r="C290" t="str">
            <v>KG</v>
          </cell>
          <cell r="D290">
            <v>1.75</v>
          </cell>
          <cell r="E290"/>
          <cell r="F290">
            <v>1.75</v>
          </cell>
        </row>
        <row r="291">
          <cell r="A291" t="str">
            <v>04.03</v>
          </cell>
          <cell r="B291" t="str">
            <v>Retirada de telhamento e proteção</v>
          </cell>
          <cell r="C291"/>
          <cell r="D291"/>
          <cell r="E291"/>
          <cell r="F291"/>
        </row>
        <row r="292">
          <cell r="A292" t="str">
            <v>04.03.020</v>
          </cell>
          <cell r="B292" t="str">
            <v>Retirada de telhamento em barro</v>
          </cell>
          <cell r="C292" t="str">
            <v>M2</v>
          </cell>
          <cell r="D292"/>
          <cell r="E292">
            <v>11.62</v>
          </cell>
          <cell r="F292">
            <v>11.62</v>
          </cell>
        </row>
        <row r="293">
          <cell r="A293" t="str">
            <v>04.03.040</v>
          </cell>
          <cell r="B293" t="str">
            <v>Retirada de telhamento perfil e material qualquer, exceto barro</v>
          </cell>
          <cell r="C293" t="str">
            <v>M2</v>
          </cell>
          <cell r="D293"/>
          <cell r="E293">
            <v>5.81</v>
          </cell>
          <cell r="F293">
            <v>5.81</v>
          </cell>
        </row>
        <row r="294">
          <cell r="A294" t="str">
            <v>04.03.060</v>
          </cell>
          <cell r="B294" t="str">
            <v>Retirada de cumeeira ou espigão em barro</v>
          </cell>
          <cell r="C294" t="str">
            <v>M</v>
          </cell>
          <cell r="D294"/>
          <cell r="E294">
            <v>4.3600000000000003</v>
          </cell>
          <cell r="F294">
            <v>4.3600000000000003</v>
          </cell>
        </row>
        <row r="295">
          <cell r="A295" t="str">
            <v>04.03.080</v>
          </cell>
          <cell r="B295" t="str">
            <v>Retirada de cumeeira, espigão ou rufo perfil qualquer</v>
          </cell>
          <cell r="C295" t="str">
            <v>M</v>
          </cell>
          <cell r="D295"/>
          <cell r="E295">
            <v>7.26</v>
          </cell>
          <cell r="F295">
            <v>7.26</v>
          </cell>
        </row>
        <row r="296">
          <cell r="A296" t="str">
            <v>04.03.090</v>
          </cell>
          <cell r="B296" t="str">
            <v>Retirada de domo de acrílico, inclusive perfis metálicos de fixação</v>
          </cell>
          <cell r="C296" t="str">
            <v>M2</v>
          </cell>
          <cell r="D296"/>
          <cell r="E296">
            <v>8.82</v>
          </cell>
          <cell r="F296">
            <v>8.82</v>
          </cell>
        </row>
        <row r="297">
          <cell r="A297" t="str">
            <v>04.04</v>
          </cell>
          <cell r="B297" t="str">
            <v>Retirada de revestimento em pedra e blocos maciços</v>
          </cell>
          <cell r="C297"/>
          <cell r="D297"/>
          <cell r="E297"/>
          <cell r="F297"/>
        </row>
        <row r="298">
          <cell r="A298" t="str">
            <v>04.04.010</v>
          </cell>
          <cell r="B298" t="str">
            <v>Retirada de revestimento em pedra, granito ou mármore, em parede ou fachada</v>
          </cell>
          <cell r="C298" t="str">
            <v>M2</v>
          </cell>
          <cell r="D298"/>
          <cell r="E298">
            <v>31.04</v>
          </cell>
          <cell r="F298">
            <v>31.04</v>
          </cell>
        </row>
        <row r="299">
          <cell r="A299" t="str">
            <v>04.04.020</v>
          </cell>
          <cell r="B299" t="str">
            <v>Retirada de revestimento em pedra, granito ou mármore, em piso</v>
          </cell>
          <cell r="C299" t="str">
            <v>M2</v>
          </cell>
          <cell r="D299"/>
          <cell r="E299">
            <v>18.88</v>
          </cell>
          <cell r="F299">
            <v>18.88</v>
          </cell>
        </row>
        <row r="300">
          <cell r="A300" t="str">
            <v>04.04.030</v>
          </cell>
          <cell r="B300" t="str">
            <v>Retirada de soleira ou peitoril em pedra, granito ou mármore</v>
          </cell>
          <cell r="C300" t="str">
            <v>M</v>
          </cell>
          <cell r="D300"/>
          <cell r="E300">
            <v>13.07</v>
          </cell>
          <cell r="F300">
            <v>13.07</v>
          </cell>
        </row>
        <row r="301">
          <cell r="A301" t="str">
            <v>04.04.040</v>
          </cell>
          <cell r="B301" t="str">
            <v>Retirada de degrau em pedra, granito ou mármore</v>
          </cell>
          <cell r="C301" t="str">
            <v>M</v>
          </cell>
          <cell r="D301"/>
          <cell r="E301">
            <v>14.52</v>
          </cell>
          <cell r="F301">
            <v>14.52</v>
          </cell>
        </row>
        <row r="302">
          <cell r="A302" t="str">
            <v>04.04.060</v>
          </cell>
          <cell r="B302" t="str">
            <v>Retirada de rodapé em pedra, granito ou mármore</v>
          </cell>
          <cell r="C302" t="str">
            <v>M</v>
          </cell>
          <cell r="D302"/>
          <cell r="E302">
            <v>11.62</v>
          </cell>
          <cell r="F302">
            <v>11.62</v>
          </cell>
        </row>
        <row r="303">
          <cell r="A303" t="str">
            <v>04.05</v>
          </cell>
          <cell r="B303" t="str">
            <v>Retirada de revestimentos em madeira</v>
          </cell>
          <cell r="C303"/>
          <cell r="D303"/>
          <cell r="E303"/>
          <cell r="F303"/>
        </row>
        <row r="304">
          <cell r="A304" t="str">
            <v>04.05.010</v>
          </cell>
          <cell r="B304" t="str">
            <v>Retirada de revestimento em lambris de madeira</v>
          </cell>
          <cell r="C304" t="str">
            <v>M2</v>
          </cell>
          <cell r="D304"/>
          <cell r="E304">
            <v>40.71</v>
          </cell>
          <cell r="F304">
            <v>40.71</v>
          </cell>
        </row>
        <row r="305">
          <cell r="A305" t="str">
            <v>04.05.020</v>
          </cell>
          <cell r="B305" t="str">
            <v>Retirada de piso em tacos de madeira</v>
          </cell>
          <cell r="C305" t="str">
            <v>M2</v>
          </cell>
          <cell r="D305"/>
          <cell r="E305">
            <v>8.7100000000000009</v>
          </cell>
          <cell r="F305">
            <v>8.7100000000000009</v>
          </cell>
        </row>
        <row r="306">
          <cell r="A306" t="str">
            <v>04.05.040</v>
          </cell>
          <cell r="B306" t="str">
            <v>Retirada de soalho somente o tablado</v>
          </cell>
          <cell r="C306" t="str">
            <v>M2</v>
          </cell>
          <cell r="D306"/>
          <cell r="E306">
            <v>11.25</v>
          </cell>
          <cell r="F306">
            <v>11.25</v>
          </cell>
        </row>
        <row r="307">
          <cell r="A307" t="str">
            <v>04.05.060</v>
          </cell>
          <cell r="B307" t="str">
            <v>Retirada de soalho inclusive vigamento</v>
          </cell>
          <cell r="C307" t="str">
            <v>M2</v>
          </cell>
          <cell r="D307"/>
          <cell r="E307">
            <v>19.29</v>
          </cell>
          <cell r="F307">
            <v>19.29</v>
          </cell>
        </row>
        <row r="308">
          <cell r="A308" t="str">
            <v>04.05.080</v>
          </cell>
          <cell r="B308" t="str">
            <v>Retirada de degrau em madeira</v>
          </cell>
          <cell r="C308" t="str">
            <v>M</v>
          </cell>
          <cell r="D308"/>
          <cell r="E308">
            <v>9.65</v>
          </cell>
          <cell r="F308">
            <v>9.65</v>
          </cell>
        </row>
        <row r="309">
          <cell r="A309" t="str">
            <v>04.05.100</v>
          </cell>
          <cell r="B309" t="str">
            <v>Retirada de rodapé inclusive cordão em madeira</v>
          </cell>
          <cell r="C309" t="str">
            <v>M</v>
          </cell>
          <cell r="D309"/>
          <cell r="E309">
            <v>2.1800000000000002</v>
          </cell>
          <cell r="F309">
            <v>2.1800000000000002</v>
          </cell>
        </row>
        <row r="310">
          <cell r="A310" t="str">
            <v>04.06</v>
          </cell>
          <cell r="B310" t="str">
            <v>Retirada de revestimentos sintéticos e metálicos</v>
          </cell>
          <cell r="C310"/>
          <cell r="D310"/>
          <cell r="E310"/>
          <cell r="F310"/>
        </row>
        <row r="311">
          <cell r="A311" t="str">
            <v>04.06.010</v>
          </cell>
          <cell r="B311" t="str">
            <v>Retirada de revestimento em lambris metálicos</v>
          </cell>
          <cell r="C311" t="str">
            <v>M2</v>
          </cell>
          <cell r="D311"/>
          <cell r="E311">
            <v>40.71</v>
          </cell>
          <cell r="F311">
            <v>40.71</v>
          </cell>
        </row>
        <row r="312">
          <cell r="A312" t="str">
            <v>04.06.020</v>
          </cell>
          <cell r="B312" t="str">
            <v>Retirada de piso em material sintético assentado a cola</v>
          </cell>
          <cell r="C312" t="str">
            <v>M2</v>
          </cell>
          <cell r="D312"/>
          <cell r="E312">
            <v>3.21</v>
          </cell>
          <cell r="F312">
            <v>3.21</v>
          </cell>
        </row>
        <row r="313">
          <cell r="A313" t="str">
            <v>04.06.040</v>
          </cell>
          <cell r="B313" t="str">
            <v>Retirada de degrau em material sintético assentado a cola</v>
          </cell>
          <cell r="C313" t="str">
            <v>M</v>
          </cell>
          <cell r="D313"/>
          <cell r="E313">
            <v>2.99</v>
          </cell>
          <cell r="F313">
            <v>2.99</v>
          </cell>
        </row>
        <row r="314">
          <cell r="A314" t="str">
            <v>04.06.060</v>
          </cell>
          <cell r="B314" t="str">
            <v>Retirada de rodapé inclusive cordão em material sintético</v>
          </cell>
          <cell r="C314" t="str">
            <v>M</v>
          </cell>
          <cell r="D314"/>
          <cell r="E314">
            <v>0.73</v>
          </cell>
          <cell r="F314">
            <v>0.73</v>
          </cell>
        </row>
        <row r="315">
          <cell r="A315" t="str">
            <v>04.06.100</v>
          </cell>
          <cell r="B315" t="str">
            <v>Retirada de piso elevado telescópico metálico, inclusive estrutura de sustentação</v>
          </cell>
          <cell r="C315" t="str">
            <v>M2</v>
          </cell>
          <cell r="D315"/>
          <cell r="E315">
            <v>36.11</v>
          </cell>
          <cell r="F315">
            <v>36.11</v>
          </cell>
        </row>
        <row r="316">
          <cell r="A316" t="str">
            <v>04.07</v>
          </cell>
          <cell r="B316" t="str">
            <v>Retirada de forro, brise e fachada</v>
          </cell>
          <cell r="C316"/>
          <cell r="D316"/>
          <cell r="E316"/>
          <cell r="F316"/>
        </row>
        <row r="317">
          <cell r="A317" t="str">
            <v>04.07.020</v>
          </cell>
          <cell r="B317" t="str">
            <v>Retirada de forro qualquer em placas ou tiras fixadas</v>
          </cell>
          <cell r="C317" t="str">
            <v>M2</v>
          </cell>
          <cell r="D317"/>
          <cell r="E317">
            <v>9.01</v>
          </cell>
          <cell r="F317">
            <v>9.01</v>
          </cell>
        </row>
        <row r="318">
          <cell r="A318" t="str">
            <v>04.07.040</v>
          </cell>
          <cell r="B318" t="str">
            <v>Retirada de forro qualquer em placas ou tiras apoiadas</v>
          </cell>
          <cell r="C318" t="str">
            <v>M2</v>
          </cell>
          <cell r="D318"/>
          <cell r="E318">
            <v>4.83</v>
          </cell>
          <cell r="F318">
            <v>4.83</v>
          </cell>
        </row>
        <row r="319">
          <cell r="A319" t="str">
            <v>04.07.060</v>
          </cell>
          <cell r="B319" t="str">
            <v>Retirada de sistema de fixação ou tarugamento de forro</v>
          </cell>
          <cell r="C319" t="str">
            <v>M2</v>
          </cell>
          <cell r="D319"/>
          <cell r="E319">
            <v>3.63</v>
          </cell>
          <cell r="F319">
            <v>3.63</v>
          </cell>
        </row>
        <row r="320">
          <cell r="A320" t="str">
            <v>04.08</v>
          </cell>
          <cell r="B320" t="str">
            <v>Retirada de esquadria e elemento de madeira</v>
          </cell>
          <cell r="C320"/>
          <cell r="D320"/>
          <cell r="E320"/>
          <cell r="F320"/>
        </row>
        <row r="321">
          <cell r="A321" t="str">
            <v>04.08.020</v>
          </cell>
          <cell r="B321" t="str">
            <v>Retirada de folha de esquadria em madeira</v>
          </cell>
          <cell r="C321" t="str">
            <v>UN</v>
          </cell>
          <cell r="D321"/>
          <cell r="E321">
            <v>16.079999999999998</v>
          </cell>
          <cell r="F321">
            <v>16.079999999999998</v>
          </cell>
        </row>
        <row r="322">
          <cell r="A322" t="str">
            <v>04.08.040</v>
          </cell>
          <cell r="B322" t="str">
            <v>Retirada de guarnição, moldura e peças lineares em madeira, fixadas</v>
          </cell>
          <cell r="C322" t="str">
            <v>M</v>
          </cell>
          <cell r="D322"/>
          <cell r="E322">
            <v>1.23</v>
          </cell>
          <cell r="F322">
            <v>1.23</v>
          </cell>
        </row>
        <row r="323">
          <cell r="A323" t="str">
            <v>04.08.060</v>
          </cell>
          <cell r="B323" t="str">
            <v>Retirada de batente com guarnição e peças lineares em madeira, chumbados</v>
          </cell>
          <cell r="C323" t="str">
            <v>M</v>
          </cell>
          <cell r="D323"/>
          <cell r="E323">
            <v>9.65</v>
          </cell>
          <cell r="F323">
            <v>9.65</v>
          </cell>
        </row>
        <row r="324">
          <cell r="A324" t="str">
            <v>04.08.080</v>
          </cell>
          <cell r="B324" t="str">
            <v>Retirada de elemento em madeira e sistema de fixação tipo quadro, lousa, etc.</v>
          </cell>
          <cell r="C324" t="str">
            <v>M2</v>
          </cell>
          <cell r="D324"/>
          <cell r="E324">
            <v>4.3600000000000003</v>
          </cell>
          <cell r="F324">
            <v>4.3600000000000003</v>
          </cell>
        </row>
        <row r="325">
          <cell r="A325" t="str">
            <v>04.08.100</v>
          </cell>
          <cell r="B325" t="str">
            <v>Retirada de armário em madeira ou metal</v>
          </cell>
          <cell r="C325" t="str">
            <v>M2</v>
          </cell>
          <cell r="D325"/>
          <cell r="E325">
            <v>14.47</v>
          </cell>
          <cell r="F325">
            <v>14.47</v>
          </cell>
        </row>
        <row r="326">
          <cell r="A326" t="str">
            <v>04.09</v>
          </cell>
          <cell r="B326" t="str">
            <v>Retirada de esquadria e elementos metálicos</v>
          </cell>
          <cell r="C326"/>
          <cell r="D326"/>
          <cell r="E326"/>
          <cell r="F326"/>
        </row>
        <row r="327">
          <cell r="A327" t="str">
            <v>04.09.020</v>
          </cell>
          <cell r="B327" t="str">
            <v>Retirada de esquadria metálica em geral</v>
          </cell>
          <cell r="C327" t="str">
            <v>M2</v>
          </cell>
          <cell r="D327"/>
          <cell r="E327">
            <v>22.51</v>
          </cell>
          <cell r="F327">
            <v>22.51</v>
          </cell>
        </row>
        <row r="328">
          <cell r="A328" t="str">
            <v>04.09.040</v>
          </cell>
          <cell r="B328" t="str">
            <v>Retirada de folha de esquadria metálica</v>
          </cell>
          <cell r="C328" t="str">
            <v>UN</v>
          </cell>
          <cell r="D328"/>
          <cell r="E328">
            <v>19.260000000000002</v>
          </cell>
          <cell r="F328">
            <v>19.260000000000002</v>
          </cell>
        </row>
        <row r="329">
          <cell r="A329" t="str">
            <v>04.09.060</v>
          </cell>
          <cell r="B329" t="str">
            <v>Retirada de batente, corrimão ou peças lineares metálicas, chumbados</v>
          </cell>
          <cell r="C329" t="str">
            <v>M</v>
          </cell>
          <cell r="D329"/>
          <cell r="E329">
            <v>7.71</v>
          </cell>
          <cell r="F329">
            <v>7.71</v>
          </cell>
        </row>
        <row r="330">
          <cell r="A330" t="str">
            <v>04.09.080</v>
          </cell>
          <cell r="B330" t="str">
            <v>Retirada de batente, corrimão ou peças lineares metálicas, fixados</v>
          </cell>
          <cell r="C330" t="str">
            <v>M</v>
          </cell>
          <cell r="D330"/>
          <cell r="E330">
            <v>5.29</v>
          </cell>
          <cell r="F330">
            <v>5.29</v>
          </cell>
        </row>
        <row r="331">
          <cell r="A331" t="str">
            <v>04.09.100</v>
          </cell>
          <cell r="B331" t="str">
            <v>Retirada de guarda-corpo ou gradil em geral</v>
          </cell>
          <cell r="C331" t="str">
            <v>M2</v>
          </cell>
          <cell r="D331"/>
          <cell r="E331">
            <v>22.51</v>
          </cell>
          <cell r="F331">
            <v>22.51</v>
          </cell>
        </row>
        <row r="332">
          <cell r="A332" t="str">
            <v>04.09.120</v>
          </cell>
          <cell r="B332" t="str">
            <v>Retirada de escada de marinheiro com ou sem guarda-corpo</v>
          </cell>
          <cell r="C332" t="str">
            <v>M</v>
          </cell>
          <cell r="D332"/>
          <cell r="E332">
            <v>25.73</v>
          </cell>
          <cell r="F332">
            <v>25.73</v>
          </cell>
        </row>
        <row r="333">
          <cell r="A333" t="str">
            <v>04.09.140</v>
          </cell>
          <cell r="B333" t="str">
            <v>Retirada de poste ou sistema de sustentação para alambrado ou fechamento</v>
          </cell>
          <cell r="C333" t="str">
            <v>UN</v>
          </cell>
          <cell r="D333"/>
          <cell r="E333">
            <v>18.88</v>
          </cell>
          <cell r="F333">
            <v>18.88</v>
          </cell>
        </row>
        <row r="334">
          <cell r="A334" t="str">
            <v>04.09.160</v>
          </cell>
          <cell r="B334" t="str">
            <v>Retirada de entelamento metálico em geral</v>
          </cell>
          <cell r="C334" t="str">
            <v>M2</v>
          </cell>
          <cell r="D334"/>
          <cell r="E334">
            <v>3.06</v>
          </cell>
          <cell r="F334">
            <v>3.06</v>
          </cell>
        </row>
        <row r="335">
          <cell r="A335" t="str">
            <v>04.10</v>
          </cell>
          <cell r="B335" t="str">
            <v>Retirada de ferragens e acessórios para esquadrias</v>
          </cell>
          <cell r="C335"/>
          <cell r="D335"/>
          <cell r="E335"/>
          <cell r="F335"/>
        </row>
        <row r="336">
          <cell r="A336" t="str">
            <v>04.10.020</v>
          </cell>
          <cell r="B336" t="str">
            <v>Retirada de fechadura ou fecho de embutir</v>
          </cell>
          <cell r="C336" t="str">
            <v>UN</v>
          </cell>
          <cell r="D336"/>
          <cell r="E336">
            <v>8.82</v>
          </cell>
          <cell r="F336">
            <v>8.82</v>
          </cell>
        </row>
        <row r="337">
          <cell r="A337" t="str">
            <v>04.10.040</v>
          </cell>
          <cell r="B337" t="str">
            <v>Retirada de fechadura ou fecho de sobrepor</v>
          </cell>
          <cell r="C337" t="str">
            <v>UN</v>
          </cell>
          <cell r="D337"/>
          <cell r="E337">
            <v>3.53</v>
          </cell>
          <cell r="F337">
            <v>3.53</v>
          </cell>
        </row>
        <row r="338">
          <cell r="A338" t="str">
            <v>04.10.060</v>
          </cell>
          <cell r="B338" t="str">
            <v>Retirada de dobradiça</v>
          </cell>
          <cell r="C338" t="str">
            <v>UN</v>
          </cell>
          <cell r="D338"/>
          <cell r="E338">
            <v>1.76</v>
          </cell>
          <cell r="F338">
            <v>1.76</v>
          </cell>
        </row>
        <row r="339">
          <cell r="A339" t="str">
            <v>04.10.080</v>
          </cell>
          <cell r="B339" t="str">
            <v>Retirada de peça ou acessório complementar em geral de esquadria</v>
          </cell>
          <cell r="C339" t="str">
            <v>UN</v>
          </cell>
          <cell r="D339"/>
          <cell r="E339">
            <v>14.39</v>
          </cell>
          <cell r="F339">
            <v>14.39</v>
          </cell>
        </row>
        <row r="340">
          <cell r="A340" t="str">
            <v>04.11</v>
          </cell>
          <cell r="B340" t="str">
            <v>Retirada de aparelhos, metais sanitários e registro</v>
          </cell>
          <cell r="C340"/>
          <cell r="D340"/>
          <cell r="E340"/>
          <cell r="F340"/>
        </row>
        <row r="341">
          <cell r="A341" t="str">
            <v>04.11.020</v>
          </cell>
          <cell r="B341" t="str">
            <v>Retirada de aparelho sanitário incluindo acessórios</v>
          </cell>
          <cell r="C341" t="str">
            <v>UN</v>
          </cell>
          <cell r="D341"/>
          <cell r="E341">
            <v>32.81</v>
          </cell>
          <cell r="F341">
            <v>32.81</v>
          </cell>
        </row>
        <row r="342">
          <cell r="A342" t="str">
            <v>04.11.030</v>
          </cell>
          <cell r="B342" t="str">
            <v>Retirada de bancada incluindo pertences</v>
          </cell>
          <cell r="C342" t="str">
            <v>M2</v>
          </cell>
          <cell r="D342"/>
          <cell r="E342">
            <v>45.03</v>
          </cell>
          <cell r="F342">
            <v>45.03</v>
          </cell>
        </row>
        <row r="343">
          <cell r="A343" t="str">
            <v>04.11.040</v>
          </cell>
          <cell r="B343" t="str">
            <v>Retirada de complemento sanitário chumbado</v>
          </cell>
          <cell r="C343" t="str">
            <v>UN</v>
          </cell>
          <cell r="D343"/>
          <cell r="E343">
            <v>10.58</v>
          </cell>
          <cell r="F343">
            <v>10.58</v>
          </cell>
        </row>
        <row r="344">
          <cell r="A344" t="str">
            <v>04.11.060</v>
          </cell>
          <cell r="B344" t="str">
            <v>Retirada de complemento sanitário fixado ou de sobrepor</v>
          </cell>
          <cell r="C344" t="str">
            <v>UN</v>
          </cell>
          <cell r="D344"/>
          <cell r="E344">
            <v>4.41</v>
          </cell>
          <cell r="F344">
            <v>4.41</v>
          </cell>
        </row>
        <row r="345">
          <cell r="A345" t="str">
            <v>04.11.080</v>
          </cell>
          <cell r="B345" t="str">
            <v>Retirada de registro ou válvula embutidos</v>
          </cell>
          <cell r="C345" t="str">
            <v>UN</v>
          </cell>
          <cell r="D345"/>
          <cell r="E345">
            <v>41.63</v>
          </cell>
          <cell r="F345">
            <v>41.63</v>
          </cell>
        </row>
        <row r="346">
          <cell r="A346" t="str">
            <v>04.11.100</v>
          </cell>
          <cell r="B346" t="str">
            <v>Retirada de registro ou válvula aparentes</v>
          </cell>
          <cell r="C346" t="str">
            <v>UN</v>
          </cell>
          <cell r="D346"/>
          <cell r="E346">
            <v>24.06</v>
          </cell>
          <cell r="F346">
            <v>24.06</v>
          </cell>
        </row>
        <row r="347">
          <cell r="A347" t="str">
            <v>04.11.110</v>
          </cell>
          <cell r="B347" t="str">
            <v>Retirada de purificador/bebedouro</v>
          </cell>
          <cell r="C347" t="str">
            <v>UN</v>
          </cell>
          <cell r="D347"/>
          <cell r="E347">
            <v>24.06</v>
          </cell>
          <cell r="F347">
            <v>24.06</v>
          </cell>
        </row>
        <row r="348">
          <cell r="A348" t="str">
            <v>04.11.120</v>
          </cell>
          <cell r="B348" t="str">
            <v>Retirada de torneira ou chuveiro</v>
          </cell>
          <cell r="C348" t="str">
            <v>UN</v>
          </cell>
          <cell r="D348"/>
          <cell r="E348">
            <v>5.69</v>
          </cell>
          <cell r="F348">
            <v>5.69</v>
          </cell>
        </row>
        <row r="349">
          <cell r="A349" t="str">
            <v>04.11.140</v>
          </cell>
          <cell r="B349" t="str">
            <v>Retirada de sifão ou metais sanitários diversos</v>
          </cell>
          <cell r="C349" t="str">
            <v>UN</v>
          </cell>
          <cell r="D349"/>
          <cell r="E349">
            <v>8.75</v>
          </cell>
          <cell r="F349">
            <v>8.75</v>
          </cell>
        </row>
        <row r="350">
          <cell r="A350" t="str">
            <v>04.11.160</v>
          </cell>
          <cell r="B350" t="str">
            <v>Retirada de caixa de descarga de sobrepor ou acoplada</v>
          </cell>
          <cell r="C350" t="str">
            <v>UN</v>
          </cell>
          <cell r="D350"/>
          <cell r="E350">
            <v>16.62</v>
          </cell>
          <cell r="F350">
            <v>16.62</v>
          </cell>
        </row>
        <row r="351">
          <cell r="A351" t="str">
            <v>04.12</v>
          </cell>
          <cell r="B351" t="str">
            <v>Retirada de aparelhos elétricos e hidráulicos</v>
          </cell>
          <cell r="C351"/>
          <cell r="D351"/>
          <cell r="E351"/>
          <cell r="F351"/>
        </row>
        <row r="352">
          <cell r="A352" t="str">
            <v>04.12.020</v>
          </cell>
          <cell r="B352" t="str">
            <v>Retirada de conjunto motor-bomba</v>
          </cell>
          <cell r="C352" t="str">
            <v>UN</v>
          </cell>
          <cell r="D352"/>
          <cell r="E352">
            <v>69.2</v>
          </cell>
          <cell r="F352">
            <v>69.2</v>
          </cell>
        </row>
        <row r="353">
          <cell r="A353" t="str">
            <v>04.12.040</v>
          </cell>
          <cell r="B353" t="str">
            <v>Retirada de motor de bomba de recalque</v>
          </cell>
          <cell r="C353" t="str">
            <v>UN</v>
          </cell>
          <cell r="D353"/>
          <cell r="E353">
            <v>54.59</v>
          </cell>
          <cell r="F353">
            <v>54.59</v>
          </cell>
        </row>
        <row r="354">
          <cell r="A354" t="str">
            <v>04.13</v>
          </cell>
          <cell r="B354" t="str">
            <v>Retirada de impermeabilização e afins</v>
          </cell>
          <cell r="C354"/>
          <cell r="D354"/>
          <cell r="E354"/>
          <cell r="F354"/>
        </row>
        <row r="355">
          <cell r="A355" t="str">
            <v>04.13.020</v>
          </cell>
          <cell r="B355" t="str">
            <v>Retirada de isolamento térmico com material monolítico</v>
          </cell>
          <cell r="C355" t="str">
            <v>M2</v>
          </cell>
          <cell r="D355"/>
          <cell r="E355">
            <v>4.3600000000000003</v>
          </cell>
          <cell r="F355">
            <v>4.3600000000000003</v>
          </cell>
        </row>
        <row r="356">
          <cell r="A356" t="str">
            <v>04.13.060</v>
          </cell>
          <cell r="B356" t="str">
            <v>Retirada de isolamento térmico com material em panos</v>
          </cell>
          <cell r="C356" t="str">
            <v>M2</v>
          </cell>
          <cell r="D356"/>
          <cell r="E356">
            <v>0.73</v>
          </cell>
          <cell r="F356">
            <v>0.73</v>
          </cell>
        </row>
        <row r="357">
          <cell r="A357" t="str">
            <v>04.14</v>
          </cell>
          <cell r="B357" t="str">
            <v>Retirada de vidro</v>
          </cell>
          <cell r="C357"/>
          <cell r="D357"/>
          <cell r="E357"/>
          <cell r="F357"/>
        </row>
        <row r="358">
          <cell r="A358" t="str">
            <v>04.14.020</v>
          </cell>
          <cell r="B358" t="str">
            <v>Retirada de vidro ou espelho com raspagem da massa ou retirada de baguete</v>
          </cell>
          <cell r="C358" t="str">
            <v>M2</v>
          </cell>
          <cell r="D358"/>
          <cell r="E358">
            <v>10.94</v>
          </cell>
          <cell r="F358">
            <v>10.94</v>
          </cell>
        </row>
        <row r="359">
          <cell r="A359" t="str">
            <v>04.14.040</v>
          </cell>
          <cell r="B359" t="str">
            <v>Retirada de esquadria em vidro</v>
          </cell>
          <cell r="C359" t="str">
            <v>M2</v>
          </cell>
          <cell r="D359"/>
          <cell r="E359">
            <v>32.159999999999997</v>
          </cell>
          <cell r="F359">
            <v>32.159999999999997</v>
          </cell>
        </row>
        <row r="360">
          <cell r="A360" t="str">
            <v>04.17</v>
          </cell>
          <cell r="B360" t="str">
            <v>Retirada em instalação elétrica - letra A ate B</v>
          </cell>
          <cell r="C360"/>
          <cell r="D360"/>
          <cell r="E360"/>
          <cell r="F360"/>
        </row>
        <row r="361">
          <cell r="A361" t="str">
            <v>04.17.020</v>
          </cell>
          <cell r="B361" t="str">
            <v>Remoção de aparelho de iluminação ou projetor fixo em teto, piso ou parede</v>
          </cell>
          <cell r="C361" t="str">
            <v>UN</v>
          </cell>
          <cell r="D361"/>
          <cell r="E361">
            <v>14.56</v>
          </cell>
          <cell r="F361">
            <v>14.56</v>
          </cell>
        </row>
        <row r="362">
          <cell r="A362" t="str">
            <v>04.17.040</v>
          </cell>
          <cell r="B362" t="str">
            <v>Remoção de aparelho de iluminação ou projetor fixo em poste ou braço</v>
          </cell>
          <cell r="C362" t="str">
            <v>UN</v>
          </cell>
          <cell r="D362"/>
          <cell r="E362">
            <v>54.59</v>
          </cell>
          <cell r="F362">
            <v>54.59</v>
          </cell>
        </row>
        <row r="363">
          <cell r="A363" t="str">
            <v>04.17.060</v>
          </cell>
          <cell r="B363" t="str">
            <v>Remoção de suporte tipo braquet</v>
          </cell>
          <cell r="C363" t="str">
            <v>UN</v>
          </cell>
          <cell r="D363"/>
          <cell r="E363">
            <v>18.2</v>
          </cell>
          <cell r="F363">
            <v>18.2</v>
          </cell>
        </row>
        <row r="364">
          <cell r="A364" t="str">
            <v>04.17.080</v>
          </cell>
          <cell r="B364" t="str">
            <v>Remoção de barramento de cobre</v>
          </cell>
          <cell r="C364" t="str">
            <v>M</v>
          </cell>
          <cell r="D364"/>
          <cell r="E364">
            <v>14.56</v>
          </cell>
          <cell r="F364">
            <v>14.56</v>
          </cell>
        </row>
        <row r="365">
          <cell r="A365" t="str">
            <v>04.17.100</v>
          </cell>
          <cell r="B365" t="str">
            <v>Remoção de base de disjuntor tipo QUIK-LAG</v>
          </cell>
          <cell r="C365" t="str">
            <v>UN</v>
          </cell>
          <cell r="D365"/>
          <cell r="E365">
            <v>5.46</v>
          </cell>
          <cell r="F365">
            <v>5.46</v>
          </cell>
        </row>
        <row r="366">
          <cell r="A366" t="str">
            <v>04.17.120</v>
          </cell>
          <cell r="B366" t="str">
            <v>Remoção de base de fusível tipo Diazed</v>
          </cell>
          <cell r="C366" t="str">
            <v>UN</v>
          </cell>
          <cell r="D366"/>
          <cell r="E366">
            <v>5.46</v>
          </cell>
          <cell r="F366">
            <v>5.46</v>
          </cell>
        </row>
        <row r="367">
          <cell r="A367" t="str">
            <v>04.17.140</v>
          </cell>
          <cell r="B367" t="str">
            <v>Remoção de base e haste de para-raios</v>
          </cell>
          <cell r="C367" t="str">
            <v>UN</v>
          </cell>
          <cell r="D367"/>
          <cell r="E367">
            <v>36.39</v>
          </cell>
          <cell r="F367">
            <v>36.39</v>
          </cell>
        </row>
        <row r="368">
          <cell r="A368" t="str">
            <v>04.17.160</v>
          </cell>
          <cell r="B368" t="str">
            <v>Remoção de base ou chave para fusível NH tipo tripolar</v>
          </cell>
          <cell r="C368" t="str">
            <v>UN</v>
          </cell>
          <cell r="D368"/>
          <cell r="E368">
            <v>18.2</v>
          </cell>
          <cell r="F368">
            <v>18.2</v>
          </cell>
        </row>
        <row r="369">
          <cell r="A369" t="str">
            <v>04.17.180</v>
          </cell>
          <cell r="B369" t="str">
            <v>Remoção de base ou chave para fusível NH tipo unipolar</v>
          </cell>
          <cell r="C369" t="str">
            <v>UN</v>
          </cell>
          <cell r="D369"/>
          <cell r="E369">
            <v>16.37</v>
          </cell>
          <cell r="F369">
            <v>16.37</v>
          </cell>
        </row>
        <row r="370">
          <cell r="A370" t="str">
            <v>04.17.200</v>
          </cell>
          <cell r="B370" t="str">
            <v>Remoção de braçadeira para passagem de cordoalha</v>
          </cell>
          <cell r="C370" t="str">
            <v>UN</v>
          </cell>
          <cell r="D370"/>
          <cell r="E370">
            <v>14.56</v>
          </cell>
          <cell r="F370">
            <v>14.56</v>
          </cell>
        </row>
        <row r="371">
          <cell r="A371" t="str">
            <v>04.17.220</v>
          </cell>
          <cell r="B371" t="str">
            <v>Remoção de bucha de passagem interna ou externa</v>
          </cell>
          <cell r="C371" t="str">
            <v>UM</v>
          </cell>
          <cell r="D371"/>
          <cell r="E371">
            <v>14.56</v>
          </cell>
          <cell r="F371">
            <v>14.56</v>
          </cell>
        </row>
        <row r="372">
          <cell r="A372" t="str">
            <v>04.17.240</v>
          </cell>
          <cell r="B372" t="str">
            <v>Remoção de bucha de passagem para neutro</v>
          </cell>
          <cell r="C372" t="str">
            <v>UN</v>
          </cell>
          <cell r="D372"/>
          <cell r="E372">
            <v>10.92</v>
          </cell>
          <cell r="F372">
            <v>10.92</v>
          </cell>
        </row>
        <row r="373">
          <cell r="A373" t="str">
            <v>04.18</v>
          </cell>
          <cell r="B373" t="str">
            <v>Retirada em instalação elétrica - letra C</v>
          </cell>
          <cell r="C373"/>
          <cell r="D373"/>
          <cell r="E373"/>
          <cell r="F373"/>
        </row>
        <row r="374">
          <cell r="A374" t="str">
            <v>04.18.020</v>
          </cell>
          <cell r="B374" t="str">
            <v>Remoção de cabeçote em rede de telefonia</v>
          </cell>
          <cell r="C374" t="str">
            <v>UN</v>
          </cell>
          <cell r="D374"/>
          <cell r="E374">
            <v>9.1</v>
          </cell>
          <cell r="F374">
            <v>9.1</v>
          </cell>
        </row>
        <row r="375">
          <cell r="A375" t="str">
            <v>04.18.040</v>
          </cell>
          <cell r="B375" t="str">
            <v>Remoção de cabo de aço e esticadores de para-raios</v>
          </cell>
          <cell r="C375" t="str">
            <v>M</v>
          </cell>
          <cell r="D375"/>
          <cell r="E375">
            <v>12.73</v>
          </cell>
          <cell r="F375">
            <v>12.73</v>
          </cell>
        </row>
        <row r="376">
          <cell r="A376" t="str">
            <v>04.18.060</v>
          </cell>
          <cell r="B376" t="str">
            <v>Remoção de caixa de entrada de energia padrão medição indireta completa</v>
          </cell>
          <cell r="C376" t="str">
            <v>UN</v>
          </cell>
          <cell r="D376"/>
          <cell r="E376">
            <v>181.95</v>
          </cell>
          <cell r="F376">
            <v>181.95</v>
          </cell>
        </row>
        <row r="377">
          <cell r="A377" t="str">
            <v>04.18.070</v>
          </cell>
          <cell r="B377" t="str">
            <v>Remoção de caixa de entrada de energia padrão residencial completa</v>
          </cell>
          <cell r="C377" t="str">
            <v>UN</v>
          </cell>
          <cell r="D377"/>
          <cell r="E377">
            <v>145.56</v>
          </cell>
          <cell r="F377">
            <v>145.56</v>
          </cell>
        </row>
        <row r="378">
          <cell r="A378" t="str">
            <v>04.18.080</v>
          </cell>
          <cell r="B378" t="str">
            <v>Remoção de caixa de entrada telefônica completa</v>
          </cell>
          <cell r="C378" t="str">
            <v>UN</v>
          </cell>
          <cell r="D378"/>
          <cell r="E378">
            <v>72.78</v>
          </cell>
          <cell r="F378">
            <v>72.78</v>
          </cell>
        </row>
        <row r="379">
          <cell r="A379" t="str">
            <v>04.18.090</v>
          </cell>
          <cell r="B379" t="str">
            <v>Remoção de caixa de medição padrão completa</v>
          </cell>
          <cell r="C379" t="str">
            <v>UN</v>
          </cell>
          <cell r="D379"/>
          <cell r="E379">
            <v>39.979999999999997</v>
          </cell>
          <cell r="F379">
            <v>39.979999999999997</v>
          </cell>
        </row>
        <row r="380">
          <cell r="A380" t="str">
            <v>04.18.120</v>
          </cell>
          <cell r="B380" t="str">
            <v>Remoção de caixa estampada</v>
          </cell>
          <cell r="C380" t="str">
            <v>UN</v>
          </cell>
          <cell r="D380"/>
          <cell r="E380">
            <v>5.47</v>
          </cell>
          <cell r="F380">
            <v>5.47</v>
          </cell>
        </row>
        <row r="381">
          <cell r="A381" t="str">
            <v>04.18.130</v>
          </cell>
          <cell r="B381" t="str">
            <v>Remoção de caixa para fusível ou tomada instalada em perfilado</v>
          </cell>
          <cell r="C381" t="str">
            <v>UN</v>
          </cell>
          <cell r="D381"/>
          <cell r="E381">
            <v>6.56</v>
          </cell>
          <cell r="F381">
            <v>6.56</v>
          </cell>
        </row>
        <row r="382">
          <cell r="A382" t="str">
            <v>04.18.140</v>
          </cell>
          <cell r="B382" t="str">
            <v>Remoção de caixa para transformador de corrente</v>
          </cell>
          <cell r="C382" t="str">
            <v>UN</v>
          </cell>
          <cell r="D382"/>
          <cell r="E382">
            <v>39.979999999999997</v>
          </cell>
          <cell r="F382">
            <v>39.979999999999997</v>
          </cell>
        </row>
        <row r="383">
          <cell r="A383" t="str">
            <v>04.18.180</v>
          </cell>
          <cell r="B383" t="str">
            <v>Remoção de cantoneira metálica</v>
          </cell>
          <cell r="C383" t="str">
            <v>M</v>
          </cell>
          <cell r="D383"/>
          <cell r="E383">
            <v>9.1</v>
          </cell>
          <cell r="F383">
            <v>9.1</v>
          </cell>
        </row>
        <row r="384">
          <cell r="A384" t="str">
            <v>04.18.200</v>
          </cell>
          <cell r="B384" t="str">
            <v>Remoção de captor de para-raios tipo Franklin</v>
          </cell>
          <cell r="C384" t="str">
            <v>UN</v>
          </cell>
          <cell r="D384"/>
          <cell r="E384">
            <v>18.2</v>
          </cell>
          <cell r="F384">
            <v>18.2</v>
          </cell>
        </row>
        <row r="385">
          <cell r="A385" t="str">
            <v>04.18.220</v>
          </cell>
          <cell r="B385" t="str">
            <v>Remoção de chapa de ferro para bucha de passagem</v>
          </cell>
          <cell r="C385" t="str">
            <v>UN</v>
          </cell>
          <cell r="D385"/>
          <cell r="E385">
            <v>14.56</v>
          </cell>
          <cell r="F385">
            <v>14.56</v>
          </cell>
        </row>
        <row r="386">
          <cell r="A386" t="str">
            <v>04.18.240</v>
          </cell>
          <cell r="B386" t="str">
            <v>Remoção de chave automática da boia</v>
          </cell>
          <cell r="C386" t="str">
            <v>UN</v>
          </cell>
          <cell r="D386"/>
          <cell r="E386">
            <v>21.83</v>
          </cell>
          <cell r="F386">
            <v>21.83</v>
          </cell>
        </row>
        <row r="387">
          <cell r="A387" t="str">
            <v>04.18.250</v>
          </cell>
          <cell r="B387" t="str">
            <v>Remoção de chave base de mármore ou ardósia</v>
          </cell>
          <cell r="C387" t="str">
            <v>UN</v>
          </cell>
          <cell r="D387"/>
          <cell r="E387">
            <v>18.2</v>
          </cell>
          <cell r="F387">
            <v>18.2</v>
          </cell>
        </row>
        <row r="388">
          <cell r="A388" t="str">
            <v>04.18.260</v>
          </cell>
          <cell r="B388" t="str">
            <v>Remoção de chave de ação rápida comando frontal montado em painel</v>
          </cell>
          <cell r="C388" t="str">
            <v>UN</v>
          </cell>
          <cell r="D388"/>
          <cell r="E388">
            <v>36.39</v>
          </cell>
          <cell r="F388">
            <v>36.39</v>
          </cell>
        </row>
        <row r="389">
          <cell r="A389" t="str">
            <v>04.18.270</v>
          </cell>
          <cell r="B389" t="str">
            <v>Remoção de chave fusível indicadora tipo Matheus</v>
          </cell>
          <cell r="C389" t="str">
            <v>UN</v>
          </cell>
          <cell r="D389"/>
          <cell r="E389">
            <v>54.59</v>
          </cell>
          <cell r="F389">
            <v>54.59</v>
          </cell>
        </row>
        <row r="390">
          <cell r="A390" t="str">
            <v>04.18.280</v>
          </cell>
          <cell r="B390" t="str">
            <v>Remoção de chave seccionadora tripolar seca mecanismo de manobra frontal</v>
          </cell>
          <cell r="C390" t="str">
            <v>UN</v>
          </cell>
          <cell r="D390"/>
          <cell r="E390">
            <v>101.82</v>
          </cell>
          <cell r="F390">
            <v>101.82</v>
          </cell>
        </row>
        <row r="391">
          <cell r="A391" t="str">
            <v>04.18.290</v>
          </cell>
          <cell r="B391" t="str">
            <v>Remoção de chave tipo Pacco rotativo</v>
          </cell>
          <cell r="C391" t="str">
            <v>UN</v>
          </cell>
          <cell r="D391"/>
          <cell r="E391">
            <v>27.29</v>
          </cell>
          <cell r="F391">
            <v>27.29</v>
          </cell>
        </row>
        <row r="392">
          <cell r="A392" t="str">
            <v>04.18.320</v>
          </cell>
          <cell r="B392" t="str">
            <v>Remoção de cinta de fixação de eletroduto ou sela para cruzeta em poste</v>
          </cell>
          <cell r="C392" t="str">
            <v>UN</v>
          </cell>
          <cell r="D392"/>
          <cell r="E392">
            <v>7.26</v>
          </cell>
          <cell r="F392">
            <v>7.26</v>
          </cell>
        </row>
        <row r="393">
          <cell r="A393" t="str">
            <v>04.18.340</v>
          </cell>
          <cell r="B393" t="str">
            <v>Remoção de condulete</v>
          </cell>
          <cell r="C393" t="str">
            <v>UN</v>
          </cell>
          <cell r="D393"/>
          <cell r="E393">
            <v>14.57</v>
          </cell>
          <cell r="F393">
            <v>14.57</v>
          </cell>
        </row>
        <row r="394">
          <cell r="A394" t="str">
            <v>04.18.360</v>
          </cell>
          <cell r="B394" t="str">
            <v>Remoção de condutor aparente diâmetro externo acima de 6,5 mm</v>
          </cell>
          <cell r="C394" t="str">
            <v>M</v>
          </cell>
          <cell r="D394"/>
          <cell r="E394">
            <v>4.3600000000000003</v>
          </cell>
          <cell r="F394">
            <v>4.3600000000000003</v>
          </cell>
        </row>
        <row r="395">
          <cell r="A395" t="str">
            <v>04.18.370</v>
          </cell>
          <cell r="B395" t="str">
            <v>Remoção de condutor aparente diâmetro externo até 6,5 mm</v>
          </cell>
          <cell r="C395" t="str">
            <v>M</v>
          </cell>
          <cell r="D395"/>
          <cell r="E395">
            <v>2.1800000000000002</v>
          </cell>
          <cell r="F395">
            <v>2.1800000000000002</v>
          </cell>
        </row>
        <row r="396">
          <cell r="A396" t="str">
            <v>04.18.380</v>
          </cell>
          <cell r="B396" t="str">
            <v>Remoção de condutor embutido diâmetro externo acima de 6,5 mm</v>
          </cell>
          <cell r="C396" t="str">
            <v>M</v>
          </cell>
          <cell r="D396"/>
          <cell r="E396">
            <v>3.64</v>
          </cell>
          <cell r="F396">
            <v>3.64</v>
          </cell>
        </row>
        <row r="397">
          <cell r="A397" t="str">
            <v>04.18.390</v>
          </cell>
          <cell r="B397" t="str">
            <v>Remoção de condutor embutido diâmetro externo até 6,5 mm</v>
          </cell>
          <cell r="C397" t="str">
            <v>M</v>
          </cell>
          <cell r="D397"/>
          <cell r="E397">
            <v>1.82</v>
          </cell>
          <cell r="F397">
            <v>1.82</v>
          </cell>
        </row>
        <row r="398">
          <cell r="A398" t="str">
            <v>04.18.400</v>
          </cell>
          <cell r="B398" t="str">
            <v>Remoção de condutor especial</v>
          </cell>
          <cell r="C398" t="str">
            <v>M</v>
          </cell>
          <cell r="D398"/>
          <cell r="E398">
            <v>25.46</v>
          </cell>
          <cell r="F398">
            <v>25.46</v>
          </cell>
        </row>
        <row r="399">
          <cell r="A399" t="str">
            <v>04.18.410</v>
          </cell>
          <cell r="B399" t="str">
            <v>Remoção de cordoalha ou cabo de cobre nu</v>
          </cell>
          <cell r="C399" t="str">
            <v>M</v>
          </cell>
          <cell r="D399"/>
          <cell r="E399">
            <v>7.27</v>
          </cell>
          <cell r="F399">
            <v>7.27</v>
          </cell>
        </row>
        <row r="400">
          <cell r="A400" t="str">
            <v>04.18.420</v>
          </cell>
          <cell r="B400" t="str">
            <v>Remoção de contator magnético para comando de bomba</v>
          </cell>
          <cell r="C400" t="str">
            <v>UN</v>
          </cell>
          <cell r="D400"/>
          <cell r="E400">
            <v>36.39</v>
          </cell>
          <cell r="F400">
            <v>36.39</v>
          </cell>
        </row>
        <row r="401">
          <cell r="A401" t="str">
            <v>04.18.440</v>
          </cell>
          <cell r="B401" t="str">
            <v>Remoção de corrente para pendentes</v>
          </cell>
          <cell r="C401" t="str">
            <v>UN</v>
          </cell>
          <cell r="D401"/>
          <cell r="E401">
            <v>7.27</v>
          </cell>
          <cell r="F401">
            <v>7.27</v>
          </cell>
        </row>
        <row r="402">
          <cell r="A402" t="str">
            <v>04.18.460</v>
          </cell>
          <cell r="B402" t="str">
            <v>Remoção de cruzeta de ferro para fixação de projetores</v>
          </cell>
          <cell r="C402" t="str">
            <v>UN</v>
          </cell>
          <cell r="D402"/>
          <cell r="E402">
            <v>54.59</v>
          </cell>
          <cell r="F402">
            <v>54.59</v>
          </cell>
        </row>
        <row r="403">
          <cell r="A403" t="str">
            <v>04.18.470</v>
          </cell>
          <cell r="B403" t="str">
            <v>Remoção de cruzeta de madeira</v>
          </cell>
          <cell r="C403" t="str">
            <v>UN</v>
          </cell>
          <cell r="D403"/>
          <cell r="E403">
            <v>76.37</v>
          </cell>
          <cell r="F403">
            <v>76.37</v>
          </cell>
        </row>
        <row r="404">
          <cell r="A404" t="str">
            <v>04.19</v>
          </cell>
          <cell r="B404" t="str">
            <v>Retirada em instalação elétrica - letra D ate I</v>
          </cell>
          <cell r="C404"/>
          <cell r="D404"/>
          <cell r="E404"/>
          <cell r="F404"/>
        </row>
        <row r="405">
          <cell r="A405" t="str">
            <v>04.19.020</v>
          </cell>
          <cell r="B405" t="str">
            <v>Remoção de disjuntor de volume normal ou reduzido</v>
          </cell>
          <cell r="C405" t="str">
            <v>UN</v>
          </cell>
          <cell r="D405"/>
          <cell r="E405">
            <v>149.86000000000001</v>
          </cell>
          <cell r="F405">
            <v>149.86000000000001</v>
          </cell>
        </row>
        <row r="406">
          <cell r="A406" t="str">
            <v>04.19.030</v>
          </cell>
          <cell r="B406" t="str">
            <v>Remoção de disjuntor a seco aberto tripolar, 600 V de 800 A</v>
          </cell>
          <cell r="C406" t="str">
            <v>UN</v>
          </cell>
          <cell r="D406"/>
          <cell r="E406">
            <v>36.39</v>
          </cell>
          <cell r="F406">
            <v>36.39</v>
          </cell>
        </row>
        <row r="407">
          <cell r="A407" t="str">
            <v>04.19.060</v>
          </cell>
          <cell r="B407" t="str">
            <v>Remoção de disjuntor termomagnético</v>
          </cell>
          <cell r="C407" t="str">
            <v>UN</v>
          </cell>
          <cell r="D407"/>
          <cell r="E407">
            <v>9.1</v>
          </cell>
          <cell r="F407">
            <v>9.1</v>
          </cell>
        </row>
        <row r="408">
          <cell r="A408" t="str">
            <v>04.19.080</v>
          </cell>
          <cell r="B408" t="str">
            <v>Remoção de fundo de quadro de distribuição ou caixa de passagem</v>
          </cell>
          <cell r="C408" t="str">
            <v>M2</v>
          </cell>
          <cell r="D408"/>
          <cell r="E408">
            <v>36.39</v>
          </cell>
          <cell r="F408">
            <v>36.39</v>
          </cell>
        </row>
        <row r="409">
          <cell r="A409" t="str">
            <v>04.19.100</v>
          </cell>
          <cell r="B409" t="str">
            <v>Remoção de gancho de sustentação de luminária em perfilado</v>
          </cell>
          <cell r="C409" t="str">
            <v>UN</v>
          </cell>
          <cell r="D409"/>
          <cell r="E409">
            <v>7.27</v>
          </cell>
          <cell r="F409">
            <v>7.27</v>
          </cell>
        </row>
        <row r="410">
          <cell r="A410" t="str">
            <v>04.19.120</v>
          </cell>
          <cell r="B410" t="str">
            <v>Remoção de interruptores, tomadas, botão de campainha ou cigarra</v>
          </cell>
          <cell r="C410" t="str">
            <v>UN</v>
          </cell>
          <cell r="D410"/>
          <cell r="E410">
            <v>14.56</v>
          </cell>
          <cell r="F410">
            <v>14.56</v>
          </cell>
        </row>
        <row r="411">
          <cell r="A411" t="str">
            <v>04.19.140</v>
          </cell>
          <cell r="B411" t="str">
            <v>Remoção de isolador tipo castanha e gancho de sustentação</v>
          </cell>
          <cell r="C411" t="str">
            <v>UN</v>
          </cell>
          <cell r="D411"/>
          <cell r="E411">
            <v>3.64</v>
          </cell>
          <cell r="F411">
            <v>3.64</v>
          </cell>
        </row>
        <row r="412">
          <cell r="A412" t="str">
            <v>04.19.160</v>
          </cell>
          <cell r="B412" t="str">
            <v>Remoção de isolador tipo disco completo e gancho de suspensão</v>
          </cell>
          <cell r="C412" t="str">
            <v>UN</v>
          </cell>
          <cell r="D412"/>
          <cell r="E412">
            <v>5.46</v>
          </cell>
          <cell r="F412">
            <v>5.46</v>
          </cell>
        </row>
        <row r="413">
          <cell r="A413" t="str">
            <v>04.19.180</v>
          </cell>
          <cell r="B413" t="str">
            <v>Remoção de isolador tipo pino, inclusive o pino</v>
          </cell>
          <cell r="C413" t="str">
            <v>UN</v>
          </cell>
          <cell r="D413"/>
          <cell r="E413">
            <v>9.1</v>
          </cell>
          <cell r="F413">
            <v>9.1</v>
          </cell>
        </row>
        <row r="414">
          <cell r="A414" t="str">
            <v>04.19.190</v>
          </cell>
          <cell r="B414" t="str">
            <v>Remoção de isolador galvanizado uso geral</v>
          </cell>
          <cell r="C414" t="str">
            <v>UN</v>
          </cell>
          <cell r="D414"/>
          <cell r="E414">
            <v>9.1</v>
          </cell>
          <cell r="F414">
            <v>9.1</v>
          </cell>
        </row>
        <row r="415">
          <cell r="A415" t="str">
            <v>04.20</v>
          </cell>
          <cell r="B415" t="str">
            <v>Retirada em instalação elétrica - letra J ate N</v>
          </cell>
          <cell r="C415"/>
          <cell r="D415"/>
          <cell r="E415"/>
          <cell r="F415"/>
        </row>
        <row r="416">
          <cell r="A416" t="str">
            <v>04.20.020</v>
          </cell>
          <cell r="B416" t="str">
            <v>Remoção de janela de ventilação, iluminação ou ventilação e iluminação padrão</v>
          </cell>
          <cell r="C416" t="str">
            <v>UN</v>
          </cell>
          <cell r="D416"/>
          <cell r="E416">
            <v>25.46</v>
          </cell>
          <cell r="F416">
            <v>25.46</v>
          </cell>
        </row>
        <row r="417">
          <cell r="A417" t="str">
            <v>04.20.040</v>
          </cell>
          <cell r="B417" t="str">
            <v>Remoção de lâmpada</v>
          </cell>
          <cell r="C417" t="str">
            <v>UN</v>
          </cell>
          <cell r="D417"/>
          <cell r="E417">
            <v>2.9</v>
          </cell>
          <cell r="F417">
            <v>2.9</v>
          </cell>
        </row>
        <row r="418">
          <cell r="A418" t="str">
            <v>04.20.060</v>
          </cell>
          <cell r="B418" t="str">
            <v>Remoção de luz de obstáculo</v>
          </cell>
          <cell r="C418" t="str">
            <v>UN</v>
          </cell>
          <cell r="D418"/>
          <cell r="E418">
            <v>36.39</v>
          </cell>
          <cell r="F418">
            <v>36.39</v>
          </cell>
        </row>
        <row r="419">
          <cell r="A419" t="str">
            <v>04.20.080</v>
          </cell>
          <cell r="B419" t="str">
            <v>Remoção de manopla de comando de disjuntor</v>
          </cell>
          <cell r="C419" t="str">
            <v>UN</v>
          </cell>
          <cell r="D419"/>
          <cell r="E419">
            <v>18.2</v>
          </cell>
          <cell r="F419">
            <v>18.2</v>
          </cell>
        </row>
        <row r="420">
          <cell r="A420" t="str">
            <v>04.20.100</v>
          </cell>
          <cell r="B420" t="str">
            <v>Remoção de mão francesa</v>
          </cell>
          <cell r="C420" t="str">
            <v>UN</v>
          </cell>
          <cell r="D420"/>
          <cell r="E420">
            <v>14.52</v>
          </cell>
          <cell r="F420">
            <v>14.52</v>
          </cell>
        </row>
        <row r="421">
          <cell r="A421" t="str">
            <v>04.20.120</v>
          </cell>
          <cell r="B421" t="str">
            <v>Remoção de terminal modular (mufla) tripolar ou unipolar</v>
          </cell>
          <cell r="C421" t="str">
            <v>UN</v>
          </cell>
          <cell r="D421"/>
          <cell r="E421">
            <v>50.91</v>
          </cell>
          <cell r="F421">
            <v>50.91</v>
          </cell>
        </row>
        <row r="422">
          <cell r="A422" t="str">
            <v>04.21</v>
          </cell>
          <cell r="B422" t="str">
            <v>Retirada em instalação elétrica - letra O ate S</v>
          </cell>
          <cell r="C422"/>
          <cell r="D422"/>
          <cell r="E422"/>
          <cell r="F422"/>
        </row>
        <row r="423">
          <cell r="A423" t="str">
            <v>04.21.020</v>
          </cell>
          <cell r="B423" t="str">
            <v>Remoção de óleo de disjuntor ou transformador</v>
          </cell>
          <cell r="C423" t="str">
            <v>L</v>
          </cell>
          <cell r="D423"/>
          <cell r="E423">
            <v>0.57999999999999996</v>
          </cell>
          <cell r="F423">
            <v>0.57999999999999996</v>
          </cell>
        </row>
        <row r="424">
          <cell r="A424" t="str">
            <v>04.21.040</v>
          </cell>
          <cell r="B424" t="str">
            <v>Remoção de pára-raios tipo cristal-valve em cabine primária</v>
          </cell>
          <cell r="C424" t="str">
            <v>UN</v>
          </cell>
          <cell r="D424"/>
          <cell r="E424">
            <v>54.59</v>
          </cell>
          <cell r="F424">
            <v>54.59</v>
          </cell>
        </row>
        <row r="425">
          <cell r="A425" t="str">
            <v>04.21.050</v>
          </cell>
          <cell r="B425" t="str">
            <v>Remoção de pára-raios tipo cristal-valve em poste singelo ou estaleiro</v>
          </cell>
          <cell r="C425" t="str">
            <v>UN</v>
          </cell>
          <cell r="D425"/>
          <cell r="E425">
            <v>72.78</v>
          </cell>
          <cell r="F425">
            <v>72.78</v>
          </cell>
        </row>
        <row r="426">
          <cell r="A426" t="str">
            <v>04.21.060</v>
          </cell>
          <cell r="B426" t="str">
            <v>Remoção de perfilado</v>
          </cell>
          <cell r="C426" t="str">
            <v>M</v>
          </cell>
          <cell r="D426"/>
          <cell r="E426">
            <v>14.56</v>
          </cell>
          <cell r="F426">
            <v>14.56</v>
          </cell>
        </row>
        <row r="427">
          <cell r="A427" t="str">
            <v>04.21.100</v>
          </cell>
          <cell r="B427" t="str">
            <v>Remoção de porta de quadro ou painel</v>
          </cell>
          <cell r="C427" t="str">
            <v>M2</v>
          </cell>
          <cell r="D427"/>
          <cell r="E427">
            <v>36.39</v>
          </cell>
          <cell r="F427">
            <v>36.39</v>
          </cell>
        </row>
        <row r="428">
          <cell r="A428" t="str">
            <v>04.21.130</v>
          </cell>
          <cell r="B428" t="str">
            <v>Remoção de poste de concreto</v>
          </cell>
          <cell r="C428" t="str">
            <v>UN</v>
          </cell>
          <cell r="D428">
            <v>91.14</v>
          </cell>
          <cell r="E428">
            <v>101.82</v>
          </cell>
          <cell r="F428">
            <v>192.96</v>
          </cell>
        </row>
        <row r="429">
          <cell r="A429" t="str">
            <v>04.21.140</v>
          </cell>
          <cell r="B429" t="str">
            <v>Remoção de poste metálico</v>
          </cell>
          <cell r="C429" t="str">
            <v>UN</v>
          </cell>
          <cell r="D429">
            <v>91.14</v>
          </cell>
          <cell r="E429">
            <v>101.82</v>
          </cell>
          <cell r="F429">
            <v>192.96</v>
          </cell>
        </row>
        <row r="430">
          <cell r="A430" t="str">
            <v>04.21.150</v>
          </cell>
          <cell r="B430" t="str">
            <v>Remoção de poste de madeira</v>
          </cell>
          <cell r="C430" t="str">
            <v>UN</v>
          </cell>
          <cell r="D430"/>
          <cell r="E430">
            <v>114.21</v>
          </cell>
          <cell r="F430">
            <v>114.21</v>
          </cell>
        </row>
        <row r="431">
          <cell r="A431" t="str">
            <v>04.21.160</v>
          </cell>
          <cell r="B431" t="str">
            <v>Remoção de quadro de distribuição, chamada ou caixa de passagem</v>
          </cell>
          <cell r="C431" t="str">
            <v>M2</v>
          </cell>
          <cell r="D431"/>
          <cell r="E431">
            <v>72.78</v>
          </cell>
          <cell r="F431">
            <v>72.78</v>
          </cell>
        </row>
        <row r="432">
          <cell r="A432" t="str">
            <v>04.21.200</v>
          </cell>
          <cell r="B432" t="str">
            <v>Remoção de reator para lâmpada</v>
          </cell>
          <cell r="C432" t="str">
            <v>UN</v>
          </cell>
          <cell r="D432"/>
          <cell r="E432">
            <v>12.73</v>
          </cell>
          <cell r="F432">
            <v>12.73</v>
          </cell>
        </row>
        <row r="433">
          <cell r="A433" t="str">
            <v>04.21.210</v>
          </cell>
          <cell r="B433" t="str">
            <v>Remoção de reator para lâmpada fixo em poste</v>
          </cell>
          <cell r="C433" t="str">
            <v>UN</v>
          </cell>
          <cell r="D433"/>
          <cell r="E433">
            <v>72.78</v>
          </cell>
          <cell r="F433">
            <v>72.78</v>
          </cell>
        </row>
        <row r="434">
          <cell r="A434" t="str">
            <v>04.21.240</v>
          </cell>
          <cell r="B434" t="str">
            <v>Remoção de relé</v>
          </cell>
          <cell r="C434" t="str">
            <v>UN</v>
          </cell>
          <cell r="D434"/>
          <cell r="E434">
            <v>17.5</v>
          </cell>
          <cell r="F434">
            <v>17.5</v>
          </cell>
        </row>
        <row r="435">
          <cell r="A435" t="str">
            <v>04.21.260</v>
          </cell>
          <cell r="B435" t="str">
            <v>Remoção de roldana</v>
          </cell>
          <cell r="C435" t="str">
            <v>UN</v>
          </cell>
          <cell r="D435"/>
          <cell r="E435">
            <v>2.9</v>
          </cell>
          <cell r="F435">
            <v>2.9</v>
          </cell>
        </row>
        <row r="436">
          <cell r="A436" t="str">
            <v>04.21.280</v>
          </cell>
          <cell r="B436" t="str">
            <v>Remoção de soquete</v>
          </cell>
          <cell r="C436" t="str">
            <v>UN</v>
          </cell>
          <cell r="D436"/>
          <cell r="E436">
            <v>2.9</v>
          </cell>
          <cell r="F436">
            <v>2.9</v>
          </cell>
        </row>
        <row r="437">
          <cell r="A437" t="str">
            <v>04.21.300</v>
          </cell>
          <cell r="B437" t="str">
            <v>Remoção de suporte de transformador em poste singelo ou estaleiro</v>
          </cell>
          <cell r="C437" t="str">
            <v>UN</v>
          </cell>
          <cell r="D437"/>
          <cell r="E437">
            <v>23.23</v>
          </cell>
          <cell r="F437">
            <v>23.23</v>
          </cell>
        </row>
        <row r="438">
          <cell r="A438" t="str">
            <v>04.22</v>
          </cell>
          <cell r="B438" t="str">
            <v>Retirada em instalação elétrica - letra T ate o final</v>
          </cell>
          <cell r="C438"/>
          <cell r="D438"/>
          <cell r="E438"/>
          <cell r="F438"/>
        </row>
        <row r="439">
          <cell r="A439" t="str">
            <v>04.22.020</v>
          </cell>
          <cell r="B439" t="str">
            <v>Remoção de terminal ou conector para cabos</v>
          </cell>
          <cell r="C439" t="str">
            <v>UN</v>
          </cell>
          <cell r="D439"/>
          <cell r="E439">
            <v>3.63</v>
          </cell>
          <cell r="F439">
            <v>3.63</v>
          </cell>
        </row>
        <row r="440">
          <cell r="A440" t="str">
            <v>04.22.040</v>
          </cell>
          <cell r="B440" t="str">
            <v>Remoção de transformador de potência em cabine primária</v>
          </cell>
          <cell r="C440" t="str">
            <v>UN</v>
          </cell>
          <cell r="D440"/>
          <cell r="E440">
            <v>251.68</v>
          </cell>
          <cell r="F440">
            <v>251.68</v>
          </cell>
        </row>
        <row r="441">
          <cell r="A441" t="str">
            <v>04.22.050</v>
          </cell>
          <cell r="B441" t="str">
            <v>Remoção de transformador de potencial completo (pequeno)</v>
          </cell>
          <cell r="C441" t="str">
            <v>UN</v>
          </cell>
          <cell r="D441"/>
          <cell r="E441">
            <v>23.66</v>
          </cell>
          <cell r="F441">
            <v>23.66</v>
          </cell>
        </row>
        <row r="442">
          <cell r="A442" t="str">
            <v>04.22.060</v>
          </cell>
          <cell r="B442" t="str">
            <v>Remoção de transformador de potência trifásico até 225 kVA, a óleo, em poste singelo</v>
          </cell>
          <cell r="C442" t="str">
            <v>UN</v>
          </cell>
          <cell r="D442">
            <v>182.28</v>
          </cell>
          <cell r="E442">
            <v>291.12</v>
          </cell>
          <cell r="F442">
            <v>473.4</v>
          </cell>
        </row>
        <row r="443">
          <cell r="A443" t="str">
            <v>04.22.100</v>
          </cell>
          <cell r="B443" t="str">
            <v>Remoção de tubulação elétrica aparente com diâmetro externo acima de 50 mm</v>
          </cell>
          <cell r="C443" t="str">
            <v>M</v>
          </cell>
          <cell r="D443"/>
          <cell r="E443">
            <v>18.2</v>
          </cell>
          <cell r="F443">
            <v>18.2</v>
          </cell>
        </row>
        <row r="444">
          <cell r="A444" t="str">
            <v>04.22.110</v>
          </cell>
          <cell r="B444" t="str">
            <v>Remoção de tubulação elétrica aparente com diâmetro externo até 50 mm</v>
          </cell>
          <cell r="C444" t="str">
            <v>M</v>
          </cell>
          <cell r="D444"/>
          <cell r="E444">
            <v>9.1</v>
          </cell>
          <cell r="F444">
            <v>9.1</v>
          </cell>
        </row>
        <row r="445">
          <cell r="A445" t="str">
            <v>04.22.120</v>
          </cell>
          <cell r="B445" t="str">
            <v>Remoção de tubulação elétrica embutida com diâmetro externo acima de 50 mm</v>
          </cell>
          <cell r="C445" t="str">
            <v>M</v>
          </cell>
          <cell r="D445"/>
          <cell r="E445">
            <v>36.39</v>
          </cell>
          <cell r="F445">
            <v>36.39</v>
          </cell>
        </row>
        <row r="446">
          <cell r="A446" t="str">
            <v>04.22.130</v>
          </cell>
          <cell r="B446" t="str">
            <v>Remoção de tubulação elétrica embutida com diâmetro externo até 50 mm</v>
          </cell>
          <cell r="C446" t="str">
            <v>M</v>
          </cell>
          <cell r="D446"/>
          <cell r="E446">
            <v>18.2</v>
          </cell>
          <cell r="F446">
            <v>18.2</v>
          </cell>
        </row>
        <row r="447">
          <cell r="A447" t="str">
            <v>04.22.200</v>
          </cell>
          <cell r="B447" t="str">
            <v>Remoção de vergalhão</v>
          </cell>
          <cell r="C447" t="str">
            <v>M</v>
          </cell>
          <cell r="D447"/>
          <cell r="E447">
            <v>7.27</v>
          </cell>
          <cell r="F447">
            <v>7.27</v>
          </cell>
        </row>
        <row r="448">
          <cell r="A448" t="str">
            <v>04.30</v>
          </cell>
          <cell r="B448" t="str">
            <v>Retirada em instalação hidráulica</v>
          </cell>
          <cell r="C448"/>
          <cell r="D448"/>
          <cell r="E448"/>
          <cell r="F448"/>
        </row>
        <row r="449">
          <cell r="A449" t="str">
            <v>04.30.020</v>
          </cell>
          <cell r="B449" t="str">
            <v>Remoção de calha ou rufo</v>
          </cell>
          <cell r="C449" t="str">
            <v>M</v>
          </cell>
          <cell r="D449"/>
          <cell r="E449">
            <v>3.34</v>
          </cell>
          <cell r="F449">
            <v>3.34</v>
          </cell>
        </row>
        <row r="450">
          <cell r="A450" t="str">
            <v>04.30.040</v>
          </cell>
          <cell r="B450" t="str">
            <v>Remoção de condutor aparente</v>
          </cell>
          <cell r="C450" t="str">
            <v>M</v>
          </cell>
          <cell r="D450"/>
          <cell r="E450">
            <v>2.1800000000000002</v>
          </cell>
          <cell r="F450">
            <v>2.1800000000000002</v>
          </cell>
        </row>
        <row r="451">
          <cell r="A451" t="str">
            <v>04.30.060</v>
          </cell>
          <cell r="B451" t="str">
            <v>Remoção de tubulação hidráulica em geral, incluindo conexões, caixas e ralos</v>
          </cell>
          <cell r="C451" t="str">
            <v>M</v>
          </cell>
          <cell r="D451"/>
          <cell r="E451">
            <v>5.81</v>
          </cell>
          <cell r="F451">
            <v>5.81</v>
          </cell>
        </row>
        <row r="452">
          <cell r="A452" t="str">
            <v>04.30.080</v>
          </cell>
          <cell r="B452" t="str">
            <v>Remoção de hidrante de parede completo</v>
          </cell>
          <cell r="C452" t="str">
            <v>UN</v>
          </cell>
          <cell r="D452"/>
          <cell r="E452">
            <v>65.61</v>
          </cell>
          <cell r="F452">
            <v>65.61</v>
          </cell>
        </row>
        <row r="453">
          <cell r="A453" t="str">
            <v>04.30.100</v>
          </cell>
          <cell r="B453" t="str">
            <v>Remoção de reservatório em fibrocimento até 1000 litros</v>
          </cell>
          <cell r="C453" t="str">
            <v>UN</v>
          </cell>
          <cell r="D453"/>
          <cell r="E453">
            <v>109.17</v>
          </cell>
          <cell r="F453">
            <v>109.17</v>
          </cell>
        </row>
        <row r="454">
          <cell r="A454" t="str">
            <v>04.31</v>
          </cell>
          <cell r="B454" t="str">
            <v>Retirada em instalação de combate a incêndio</v>
          </cell>
          <cell r="C454"/>
          <cell r="D454"/>
          <cell r="E454"/>
          <cell r="F454"/>
        </row>
        <row r="455">
          <cell r="A455" t="str">
            <v>04.31.010</v>
          </cell>
          <cell r="B455" t="str">
            <v>Retirada de bico de sprinkler</v>
          </cell>
          <cell r="C455" t="str">
            <v>UN</v>
          </cell>
          <cell r="D455"/>
          <cell r="E455">
            <v>10.18</v>
          </cell>
          <cell r="F455">
            <v>10.18</v>
          </cell>
        </row>
        <row r="456">
          <cell r="A456" t="str">
            <v>04.35</v>
          </cell>
          <cell r="B456" t="str">
            <v>Retirada de sistema e equipamento de conforto mecânico</v>
          </cell>
          <cell r="C456"/>
          <cell r="D456"/>
          <cell r="E456"/>
          <cell r="F456"/>
        </row>
        <row r="457">
          <cell r="A457" t="str">
            <v>04.35.050</v>
          </cell>
          <cell r="B457" t="str">
            <v>Retirada de aparelho de ar condicionado portátil</v>
          </cell>
          <cell r="C457" t="str">
            <v>UN</v>
          </cell>
          <cell r="D457"/>
          <cell r="E457">
            <v>16.36</v>
          </cell>
          <cell r="F457">
            <v>16.36</v>
          </cell>
        </row>
        <row r="458">
          <cell r="A458" t="str">
            <v>04.40</v>
          </cell>
          <cell r="B458" t="str">
            <v>Retirada diversa de pecas pre-moldadas</v>
          </cell>
          <cell r="C458"/>
          <cell r="D458"/>
          <cell r="E458"/>
          <cell r="F458"/>
        </row>
        <row r="459">
          <cell r="A459" t="str">
            <v>04.40.010</v>
          </cell>
          <cell r="B459" t="str">
            <v>Retirada manual de guia pré-moldada, inclusive limpeza, carregamento, transporte até 1 quilômetro e descarregamento</v>
          </cell>
          <cell r="C459" t="str">
            <v>M</v>
          </cell>
          <cell r="D459">
            <v>0.61</v>
          </cell>
          <cell r="E459">
            <v>5.81</v>
          </cell>
          <cell r="F459">
            <v>6.42</v>
          </cell>
        </row>
        <row r="460">
          <cell r="A460" t="str">
            <v>04.40.020</v>
          </cell>
          <cell r="B460" t="str">
            <v>Retirada de soleira ou peitoril em geral</v>
          </cell>
          <cell r="C460" t="str">
            <v>M</v>
          </cell>
          <cell r="D460"/>
          <cell r="E460">
            <v>2.9</v>
          </cell>
          <cell r="F460">
            <v>2.9</v>
          </cell>
        </row>
        <row r="461">
          <cell r="A461" t="str">
            <v>04.40.030</v>
          </cell>
          <cell r="B461" t="str">
            <v>Retirada manual de guia pré-moldada, inclusive limpeza e empilhamento</v>
          </cell>
          <cell r="C461" t="str">
            <v>M</v>
          </cell>
          <cell r="D461"/>
          <cell r="E461">
            <v>5.81</v>
          </cell>
          <cell r="F461">
            <v>5.81</v>
          </cell>
        </row>
        <row r="462">
          <cell r="A462" t="str">
            <v>04.40.050</v>
          </cell>
          <cell r="B462" t="str">
            <v>Retirada manual de paralelepípedo ou lajota de concreto, inclusive limpeza, carregamento, transporte até 1 quilômetro e descarregamento</v>
          </cell>
          <cell r="C462" t="str">
            <v>M2</v>
          </cell>
          <cell r="D462">
            <v>4.92</v>
          </cell>
          <cell r="E462">
            <v>8.7100000000000009</v>
          </cell>
          <cell r="F462">
            <v>13.63</v>
          </cell>
        </row>
        <row r="463">
          <cell r="A463" t="str">
            <v>04.40.070</v>
          </cell>
          <cell r="B463" t="str">
            <v>Retirada manual de paralelepípedo ou lajota de concreto, inclusive limpeza e empilhamento</v>
          </cell>
          <cell r="C463" t="str">
            <v>M2</v>
          </cell>
          <cell r="D463"/>
          <cell r="E463">
            <v>8.7100000000000009</v>
          </cell>
          <cell r="F463">
            <v>8.7100000000000009</v>
          </cell>
        </row>
        <row r="464">
          <cell r="A464" t="str">
            <v>04.41</v>
          </cell>
          <cell r="B464" t="str">
            <v>Retirada de dispositivos viários</v>
          </cell>
          <cell r="C464"/>
          <cell r="D464"/>
          <cell r="E464"/>
          <cell r="F464"/>
        </row>
        <row r="465">
          <cell r="A465" t="str">
            <v>04.41.001</v>
          </cell>
          <cell r="B465" t="str">
            <v>Retirada de placa de solo</v>
          </cell>
          <cell r="C465" t="str">
            <v>M2</v>
          </cell>
          <cell r="D465">
            <v>30.44</v>
          </cell>
          <cell r="E465">
            <v>12.87</v>
          </cell>
          <cell r="F465">
            <v>43.31</v>
          </cell>
        </row>
        <row r="466">
          <cell r="A466" t="str">
            <v>05</v>
          </cell>
          <cell r="B466" t="str">
            <v>TRANSPORTE E MOVIMENTACAO, DENTRO E FORA DA OBRA</v>
          </cell>
          <cell r="C466"/>
          <cell r="D466"/>
          <cell r="E466"/>
          <cell r="F466"/>
        </row>
        <row r="467">
          <cell r="A467" t="str">
            <v>05.04</v>
          </cell>
          <cell r="B467" t="str">
            <v>Transporte de material solto</v>
          </cell>
          <cell r="C467"/>
          <cell r="D467"/>
          <cell r="E467"/>
          <cell r="F467"/>
        </row>
        <row r="468">
          <cell r="A468" t="str">
            <v>05.04.060</v>
          </cell>
          <cell r="B468" t="str">
            <v>Transporte manual horizontal e/ou vertical de entulho até o local de despejo - ensacado</v>
          </cell>
          <cell r="C468" t="str">
            <v>M3</v>
          </cell>
          <cell r="D468">
            <v>20.43</v>
          </cell>
          <cell r="E468">
            <v>78.41</v>
          </cell>
          <cell r="F468">
            <v>98.84</v>
          </cell>
        </row>
        <row r="469">
          <cell r="A469" t="str">
            <v>05.07</v>
          </cell>
          <cell r="B469" t="str">
            <v>Transporte comercial, carreteiro e aluguel</v>
          </cell>
          <cell r="C469"/>
          <cell r="D469"/>
          <cell r="E469"/>
          <cell r="F469"/>
        </row>
        <row r="470">
          <cell r="A470" t="str">
            <v>05.07.040</v>
          </cell>
          <cell r="B470" t="str">
            <v>Remoção de entulho separado de obra com caçamba metálica - terra, alvenaria, concreto, argamassa, madeira, papel, plástico ou metal</v>
          </cell>
          <cell r="C470" t="str">
            <v>M3</v>
          </cell>
          <cell r="D470">
            <v>77.5</v>
          </cell>
          <cell r="E470">
            <v>8.7100000000000009</v>
          </cell>
          <cell r="F470">
            <v>86.21</v>
          </cell>
        </row>
        <row r="471">
          <cell r="A471" t="str">
            <v>05.07.050</v>
          </cell>
          <cell r="B471" t="str">
            <v>Remoção de entulho de obra com caçamba metálica - material volumoso e misturado por alvenaria, terra, madeira, papel, plástico e metal</v>
          </cell>
          <cell r="C471" t="str">
            <v>M3</v>
          </cell>
          <cell r="D471">
            <v>87.36</v>
          </cell>
          <cell r="E471">
            <v>8.7100000000000009</v>
          </cell>
          <cell r="F471">
            <v>96.07</v>
          </cell>
        </row>
        <row r="472">
          <cell r="A472" t="str">
            <v>05.07.060</v>
          </cell>
          <cell r="B472" t="str">
            <v>Remoção de entulho de obra com caçamba metálica - material rejeitado e misturado por vegetação, isopor, manta asfáltica e lã de vidro</v>
          </cell>
          <cell r="C472" t="str">
            <v>M3</v>
          </cell>
          <cell r="D472">
            <v>100.54</v>
          </cell>
          <cell r="E472">
            <v>8.7100000000000009</v>
          </cell>
          <cell r="F472">
            <v>109.25</v>
          </cell>
        </row>
        <row r="473">
          <cell r="A473" t="str">
            <v>05.07.070</v>
          </cell>
          <cell r="B473" t="str">
            <v>Remoção de entulho de obra com caçamba metálica - gesso e/ou drywall</v>
          </cell>
          <cell r="C473" t="str">
            <v>M3</v>
          </cell>
          <cell r="D473">
            <v>93.39</v>
          </cell>
          <cell r="E473">
            <v>8.7100000000000009</v>
          </cell>
          <cell r="F473">
            <v>102.1</v>
          </cell>
        </row>
        <row r="474">
          <cell r="A474" t="str">
            <v>05.08</v>
          </cell>
          <cell r="B474" t="str">
            <v>Transporte mecanizado de material solto</v>
          </cell>
          <cell r="C474"/>
          <cell r="D474"/>
          <cell r="E474"/>
          <cell r="F474"/>
        </row>
        <row r="475">
          <cell r="A475" t="str">
            <v>05.08.060</v>
          </cell>
          <cell r="B475" t="str">
            <v>Transporte de entulho, para distâncias superiores ao 3° km até o 5° km</v>
          </cell>
          <cell r="C475" t="str">
            <v>M3</v>
          </cell>
          <cell r="D475">
            <v>14.77</v>
          </cell>
          <cell r="E475"/>
          <cell r="F475">
            <v>14.77</v>
          </cell>
        </row>
        <row r="476">
          <cell r="A476" t="str">
            <v>05.08.080</v>
          </cell>
          <cell r="B476" t="str">
            <v>Transporte de entulho, para distâncias superiores ao 5° km até o 10° km</v>
          </cell>
          <cell r="C476" t="str">
            <v>M3</v>
          </cell>
          <cell r="D476">
            <v>27.69</v>
          </cell>
          <cell r="E476"/>
          <cell r="F476">
            <v>27.69</v>
          </cell>
        </row>
        <row r="477">
          <cell r="A477" t="str">
            <v>05.08.100</v>
          </cell>
          <cell r="B477" t="str">
            <v>Transporte de entulho, para distâncias superiores ao 10° km até o 15° km</v>
          </cell>
          <cell r="C477" t="str">
            <v>M3</v>
          </cell>
          <cell r="D477">
            <v>34.380000000000003</v>
          </cell>
          <cell r="E477"/>
          <cell r="F477">
            <v>34.380000000000003</v>
          </cell>
        </row>
        <row r="478">
          <cell r="A478" t="str">
            <v>05.08.120</v>
          </cell>
          <cell r="B478" t="str">
            <v>Transporte de entulho, para distâncias superiores ao 15° km até o 20° km</v>
          </cell>
          <cell r="C478" t="str">
            <v>M3</v>
          </cell>
          <cell r="D478">
            <v>39.1</v>
          </cell>
          <cell r="E478"/>
          <cell r="F478">
            <v>39.1</v>
          </cell>
        </row>
        <row r="479">
          <cell r="A479" t="str">
            <v>05.08.140</v>
          </cell>
          <cell r="B479" t="str">
            <v>Transporte de entulho, para distâncias superiores ao 20° km</v>
          </cell>
          <cell r="C479" t="str">
            <v>M3XKM</v>
          </cell>
          <cell r="D479">
            <v>1.96</v>
          </cell>
          <cell r="E479"/>
          <cell r="F479">
            <v>1.96</v>
          </cell>
        </row>
        <row r="480">
          <cell r="A480" t="str">
            <v>05.08.220</v>
          </cell>
          <cell r="B480" t="str">
            <v>Carregamento mecanizado de entulho fragmentado, com caminhão à disposição dentro da obra, até o raio de 1 km</v>
          </cell>
          <cell r="C480" t="str">
            <v>M3</v>
          </cell>
          <cell r="D480">
            <v>12.03</v>
          </cell>
          <cell r="E480"/>
          <cell r="F480">
            <v>12.03</v>
          </cell>
        </row>
        <row r="481">
          <cell r="A481" t="str">
            <v>05.09</v>
          </cell>
          <cell r="B481" t="str">
            <v>Taxas de recolhimento</v>
          </cell>
          <cell r="C481"/>
          <cell r="D481"/>
          <cell r="E481"/>
          <cell r="F481"/>
        </row>
        <row r="482">
          <cell r="A482" t="str">
            <v>05.09.006</v>
          </cell>
          <cell r="B482" t="str">
            <v>Taxa de destinação de resíduo sólido em aterro, tipo inerte</v>
          </cell>
          <cell r="C482" t="str">
            <v>T</v>
          </cell>
          <cell r="D482">
            <v>31.74</v>
          </cell>
          <cell r="E482"/>
          <cell r="F482">
            <v>31.74</v>
          </cell>
        </row>
        <row r="483">
          <cell r="A483" t="str">
            <v>05.09.007</v>
          </cell>
          <cell r="B483" t="str">
            <v>Taxa de destinação de resíduo sólido em aterro, tipo solo/terra</v>
          </cell>
          <cell r="C483" t="str">
            <v>M3</v>
          </cell>
          <cell r="D483">
            <v>24.32</v>
          </cell>
          <cell r="E483"/>
          <cell r="F483">
            <v>24.32</v>
          </cell>
        </row>
        <row r="484">
          <cell r="A484" t="str">
            <v>05.09.008</v>
          </cell>
          <cell r="B484" t="str">
            <v>Transporte e taxa de destinação de resíduo sólido em aterro, tipo telhas cimento amianto</v>
          </cell>
          <cell r="C484" t="str">
            <v>T</v>
          </cell>
          <cell r="D484">
            <v>941</v>
          </cell>
          <cell r="E484"/>
          <cell r="F484">
            <v>941</v>
          </cell>
        </row>
        <row r="485">
          <cell r="A485" t="str">
            <v>05.10</v>
          </cell>
          <cell r="B485" t="str">
            <v>Transporte mecanizado de solo</v>
          </cell>
          <cell r="C485"/>
          <cell r="D485"/>
          <cell r="E485"/>
          <cell r="F485"/>
        </row>
        <row r="486">
          <cell r="A486" t="str">
            <v>05.10.010</v>
          </cell>
          <cell r="B486" t="str">
            <v>Carregamento mecanizado de solo de 1ª e 2ª categoria</v>
          </cell>
          <cell r="C486" t="str">
            <v>M3</v>
          </cell>
          <cell r="D486">
            <v>3.92</v>
          </cell>
          <cell r="E486"/>
          <cell r="F486">
            <v>3.92</v>
          </cell>
        </row>
        <row r="487">
          <cell r="A487" t="str">
            <v>05.10.020</v>
          </cell>
          <cell r="B487" t="str">
            <v>Transporte de solo de 1ª e 2ª categoria por caminhão até o 2° km</v>
          </cell>
          <cell r="C487" t="str">
            <v>M3</v>
          </cell>
          <cell r="D487">
            <v>5.84</v>
          </cell>
          <cell r="E487"/>
          <cell r="F487">
            <v>5.84</v>
          </cell>
        </row>
        <row r="488">
          <cell r="A488" t="str">
            <v>05.10.021</v>
          </cell>
          <cell r="B488" t="str">
            <v>Transporte de solo de 1ª e 2ª categoria por caminhão para distâncias superiores ao 2° km até o 3° km</v>
          </cell>
          <cell r="C488" t="str">
            <v>M3</v>
          </cell>
          <cell r="D488">
            <v>8.7200000000000006</v>
          </cell>
          <cell r="E488"/>
          <cell r="F488">
            <v>8.7200000000000006</v>
          </cell>
        </row>
        <row r="489">
          <cell r="A489" t="str">
            <v>05.10.022</v>
          </cell>
          <cell r="B489" t="str">
            <v>Transporte de solo de 1ª e 2ª categoria por caminhão para distâncias superiores ao 3° km até o 5° km</v>
          </cell>
          <cell r="C489" t="str">
            <v>M3</v>
          </cell>
          <cell r="D489">
            <v>9.64</v>
          </cell>
          <cell r="E489"/>
          <cell r="F489">
            <v>9.64</v>
          </cell>
        </row>
        <row r="490">
          <cell r="A490" t="str">
            <v>05.10.023</v>
          </cell>
          <cell r="B490" t="str">
            <v>Transporte de solo de 1ª e 2ª categoria por caminhão para distâncias superiores ao 5° km até o 10° km</v>
          </cell>
          <cell r="C490" t="str">
            <v>M3</v>
          </cell>
          <cell r="D490">
            <v>12.89</v>
          </cell>
          <cell r="E490"/>
          <cell r="F490">
            <v>12.89</v>
          </cell>
        </row>
        <row r="491">
          <cell r="A491" t="str">
            <v>05.10.024</v>
          </cell>
          <cell r="B491" t="str">
            <v>Transporte de solo de 1ª e 2ª categoria por caminhão para distâncias superiores ao 10° km até o 15° km</v>
          </cell>
          <cell r="C491" t="str">
            <v>M3</v>
          </cell>
          <cell r="D491">
            <v>19.309999999999999</v>
          </cell>
          <cell r="E491"/>
          <cell r="F491">
            <v>19.309999999999999</v>
          </cell>
        </row>
        <row r="492">
          <cell r="A492" t="str">
            <v>05.10.025</v>
          </cell>
          <cell r="B492" t="str">
            <v>Transporte de solo de 1ª e 2ª categoria por caminhão para distâncias superiores ao 15° km até o 20° km</v>
          </cell>
          <cell r="C492" t="str">
            <v>M3</v>
          </cell>
          <cell r="D492">
            <v>25.72</v>
          </cell>
          <cell r="E492"/>
          <cell r="F492">
            <v>25.72</v>
          </cell>
        </row>
        <row r="493">
          <cell r="A493" t="str">
            <v>05.10.026</v>
          </cell>
          <cell r="B493" t="str">
            <v>Transporte de solo de 1ª e 2ª categoria por caminhão para distâncias superiores ao 20° km</v>
          </cell>
          <cell r="C493" t="str">
            <v>M3XKM</v>
          </cell>
          <cell r="D493">
            <v>1.24</v>
          </cell>
          <cell r="E493"/>
          <cell r="F493">
            <v>1.24</v>
          </cell>
        </row>
        <row r="494">
          <cell r="A494" t="str">
            <v>05.10.030</v>
          </cell>
          <cell r="B494" t="str">
            <v>Transporte de solo brejoso por caminhão até o 2° km</v>
          </cell>
          <cell r="C494" t="str">
            <v>M3</v>
          </cell>
          <cell r="D494">
            <v>10.050000000000001</v>
          </cell>
          <cell r="E494"/>
          <cell r="F494">
            <v>10.050000000000001</v>
          </cell>
        </row>
        <row r="495">
          <cell r="A495" t="str">
            <v>05.10.031</v>
          </cell>
          <cell r="B495" t="str">
            <v>Transporte de solo brejoso por caminhão para distâncias superiores ao 2° km até o 3° km</v>
          </cell>
          <cell r="C495" t="str">
            <v>M3</v>
          </cell>
          <cell r="D495">
            <v>13.86</v>
          </cell>
          <cell r="E495"/>
          <cell r="F495">
            <v>13.86</v>
          </cell>
        </row>
        <row r="496">
          <cell r="A496" t="str">
            <v>05.10.032</v>
          </cell>
          <cell r="B496" t="str">
            <v>Transporte de solo brejoso por caminhão para distâncias superiores ao 3° km até o 5° km</v>
          </cell>
          <cell r="C496" t="str">
            <v>M3</v>
          </cell>
          <cell r="D496">
            <v>14.47</v>
          </cell>
          <cell r="E496"/>
          <cell r="F496">
            <v>14.47</v>
          </cell>
        </row>
        <row r="497">
          <cell r="A497" t="str">
            <v>05.10.033</v>
          </cell>
          <cell r="B497" t="str">
            <v>Transporte de solo brejoso por caminhão para distâncias superiores ao 5° km até o 10° km</v>
          </cell>
          <cell r="C497" t="str">
            <v>M3</v>
          </cell>
          <cell r="D497">
            <v>18.489999999999998</v>
          </cell>
          <cell r="E497"/>
          <cell r="F497">
            <v>18.489999999999998</v>
          </cell>
        </row>
        <row r="498">
          <cell r="A498" t="str">
            <v>05.10.034</v>
          </cell>
          <cell r="B498" t="str">
            <v>Transporte de solo brejoso por caminhão para distâncias superiores ao 10° km até o 15° km</v>
          </cell>
          <cell r="C498" t="str">
            <v>M3</v>
          </cell>
          <cell r="D498">
            <v>27.73</v>
          </cell>
          <cell r="E498"/>
          <cell r="F498">
            <v>27.73</v>
          </cell>
        </row>
        <row r="499">
          <cell r="A499" t="str">
            <v>05.10.035</v>
          </cell>
          <cell r="B499" t="str">
            <v>Transporte de solo brejoso por caminhão para distâncias superiores ao 15° km até o 20° km</v>
          </cell>
          <cell r="C499" t="str">
            <v>M3</v>
          </cell>
          <cell r="D499">
            <v>36.96</v>
          </cell>
          <cell r="E499"/>
          <cell r="F499">
            <v>36.96</v>
          </cell>
        </row>
        <row r="500">
          <cell r="A500" t="str">
            <v>05.10.036</v>
          </cell>
          <cell r="B500" t="str">
            <v>Transporte de solo brejoso por caminhão para distâncias superiores ao 20° km</v>
          </cell>
          <cell r="C500" t="str">
            <v>M3XKM</v>
          </cell>
          <cell r="D500">
            <v>1.79</v>
          </cell>
          <cell r="E500"/>
          <cell r="F500">
            <v>1.79</v>
          </cell>
        </row>
        <row r="501">
          <cell r="A501" t="str">
            <v>06</v>
          </cell>
          <cell r="B501" t="str">
            <v>SERVICO EM SOLO E ROCHA, MANUAL</v>
          </cell>
          <cell r="C501"/>
          <cell r="D501"/>
          <cell r="E501"/>
          <cell r="F501"/>
        </row>
        <row r="502">
          <cell r="A502" t="str">
            <v>06.01</v>
          </cell>
          <cell r="B502" t="str">
            <v>Escavação manual em campo aberto de solo, exceto rocha</v>
          </cell>
          <cell r="C502"/>
          <cell r="D502"/>
          <cell r="E502"/>
          <cell r="F502"/>
        </row>
        <row r="503">
          <cell r="A503" t="str">
            <v>06.01.020</v>
          </cell>
          <cell r="B503" t="str">
            <v>Escavação manual em solo de 1ª e 2ª categoria em campo aberto</v>
          </cell>
          <cell r="C503" t="str">
            <v>M3</v>
          </cell>
          <cell r="D503"/>
          <cell r="E503">
            <v>36.299999999999997</v>
          </cell>
          <cell r="F503">
            <v>36.299999999999997</v>
          </cell>
        </row>
        <row r="504">
          <cell r="A504" t="str">
            <v>06.01.040</v>
          </cell>
          <cell r="B504" t="str">
            <v>Escavação manual em solo brejoso em campo aberto</v>
          </cell>
          <cell r="C504" t="str">
            <v>M3</v>
          </cell>
          <cell r="D504"/>
          <cell r="E504">
            <v>45.3</v>
          </cell>
          <cell r="F504">
            <v>45.3</v>
          </cell>
        </row>
        <row r="505">
          <cell r="A505" t="str">
            <v>06.02</v>
          </cell>
          <cell r="B505" t="str">
            <v>Escavação manual em valas e buracos de solo, exceto rocha</v>
          </cell>
          <cell r="C505"/>
          <cell r="D505"/>
          <cell r="E505"/>
          <cell r="F505"/>
        </row>
        <row r="506">
          <cell r="A506" t="str">
            <v>06.02.020</v>
          </cell>
          <cell r="B506" t="str">
            <v>Escavação manual em solo de 1ª e 2ª categoria em vala ou cava até 1,5 m</v>
          </cell>
          <cell r="C506" t="str">
            <v>M3</v>
          </cell>
          <cell r="D506"/>
          <cell r="E506">
            <v>43.56</v>
          </cell>
          <cell r="F506">
            <v>43.56</v>
          </cell>
        </row>
        <row r="507">
          <cell r="A507" t="str">
            <v>06.02.040</v>
          </cell>
          <cell r="B507" t="str">
            <v>Escavação manual em solo de 1ª e 2ª categoria em vala ou cava além de 1,5 m</v>
          </cell>
          <cell r="C507" t="str">
            <v>M3</v>
          </cell>
          <cell r="D507"/>
          <cell r="E507">
            <v>56.34</v>
          </cell>
          <cell r="F507">
            <v>56.34</v>
          </cell>
        </row>
        <row r="508">
          <cell r="A508" t="str">
            <v>06.11</v>
          </cell>
          <cell r="B508" t="str">
            <v>Reaterro manual sem fornecimento de material</v>
          </cell>
          <cell r="C508"/>
          <cell r="D508"/>
          <cell r="E508"/>
          <cell r="F508"/>
        </row>
        <row r="509">
          <cell r="A509" t="str">
            <v>06.11.020</v>
          </cell>
          <cell r="B509" t="str">
            <v>Reaterro manual para simples regularização sem compactação</v>
          </cell>
          <cell r="C509" t="str">
            <v>M3</v>
          </cell>
          <cell r="D509"/>
          <cell r="E509">
            <v>6.24</v>
          </cell>
          <cell r="F509">
            <v>6.24</v>
          </cell>
        </row>
        <row r="510">
          <cell r="A510" t="str">
            <v>06.11.040</v>
          </cell>
          <cell r="B510" t="str">
            <v>Reaterro manual apiloado sem controle de compactação</v>
          </cell>
          <cell r="C510" t="str">
            <v>M3</v>
          </cell>
          <cell r="D510"/>
          <cell r="E510">
            <v>13.55</v>
          </cell>
          <cell r="F510">
            <v>13.55</v>
          </cell>
        </row>
        <row r="511">
          <cell r="A511" t="str">
            <v>06.11.060</v>
          </cell>
          <cell r="B511" t="str">
            <v>Reaterro manual com adição de 2% de cimento</v>
          </cell>
          <cell r="C511" t="str">
            <v>M3</v>
          </cell>
          <cell r="D511">
            <v>16.760000000000002</v>
          </cell>
          <cell r="E511">
            <v>48.79</v>
          </cell>
          <cell r="F511">
            <v>65.55</v>
          </cell>
        </row>
        <row r="512">
          <cell r="A512" t="str">
            <v>06.12</v>
          </cell>
          <cell r="B512" t="str">
            <v>Aterro manual sem fornecimento de material</v>
          </cell>
          <cell r="C512"/>
          <cell r="D512"/>
          <cell r="E512"/>
          <cell r="F512"/>
        </row>
        <row r="513">
          <cell r="A513" t="str">
            <v>06.12.020</v>
          </cell>
          <cell r="B513" t="str">
            <v>Aterro manual apiloado de área interna com maço de 30 kg</v>
          </cell>
          <cell r="C513" t="str">
            <v>M3</v>
          </cell>
          <cell r="D513"/>
          <cell r="E513">
            <v>44.85</v>
          </cell>
          <cell r="F513">
            <v>44.85</v>
          </cell>
        </row>
        <row r="514">
          <cell r="A514" t="str">
            <v>06.14</v>
          </cell>
          <cell r="B514" t="str">
            <v>Carga / carregamento e descarga manual</v>
          </cell>
          <cell r="C514"/>
          <cell r="D514"/>
          <cell r="E514"/>
          <cell r="F514"/>
        </row>
        <row r="515">
          <cell r="A515" t="str">
            <v>06.14.020</v>
          </cell>
          <cell r="B515" t="str">
            <v>Carga manual de solo</v>
          </cell>
          <cell r="C515" t="str">
            <v>M3</v>
          </cell>
          <cell r="D515"/>
          <cell r="E515">
            <v>8.7100000000000009</v>
          </cell>
          <cell r="F515">
            <v>8.7100000000000009</v>
          </cell>
        </row>
        <row r="516">
          <cell r="A516" t="str">
            <v>07</v>
          </cell>
          <cell r="B516" t="str">
            <v>SERVICO EM SOLO E ROCHA, MECANIZADO</v>
          </cell>
          <cell r="C516"/>
          <cell r="D516"/>
          <cell r="E516"/>
          <cell r="F516"/>
        </row>
        <row r="517">
          <cell r="A517" t="str">
            <v>07.01</v>
          </cell>
          <cell r="B517" t="str">
            <v>Escavação ou corte mecanizados em campo aberto de solo, exceto rocha</v>
          </cell>
          <cell r="C517"/>
          <cell r="D517"/>
          <cell r="E517"/>
          <cell r="F517"/>
        </row>
        <row r="518">
          <cell r="A518" t="str">
            <v>07.01.010</v>
          </cell>
          <cell r="B518" t="str">
            <v>Escavação e carga mecanizada para exploração de solo em jazida</v>
          </cell>
          <cell r="C518" t="str">
            <v>M3</v>
          </cell>
          <cell r="D518">
            <v>11.15</v>
          </cell>
          <cell r="E518">
            <v>0.2</v>
          </cell>
          <cell r="F518">
            <v>11.35</v>
          </cell>
        </row>
        <row r="519">
          <cell r="A519" t="str">
            <v>07.01.020</v>
          </cell>
          <cell r="B519" t="str">
            <v>Escavação e carga mecanizada em solo de 1ª categoria, em campo aberto</v>
          </cell>
          <cell r="C519" t="str">
            <v>M3</v>
          </cell>
          <cell r="D519">
            <v>11.44</v>
          </cell>
          <cell r="E519">
            <v>0.2</v>
          </cell>
          <cell r="F519">
            <v>11.64</v>
          </cell>
        </row>
        <row r="520">
          <cell r="A520" t="str">
            <v>07.01.060</v>
          </cell>
          <cell r="B520" t="str">
            <v>Escavação e carga mecanizada em solo de 2ª categoria, em campo aberto</v>
          </cell>
          <cell r="C520" t="str">
            <v>M3</v>
          </cell>
          <cell r="D520">
            <v>18.43</v>
          </cell>
          <cell r="E520">
            <v>0.68</v>
          </cell>
          <cell r="F520">
            <v>19.11</v>
          </cell>
        </row>
        <row r="521">
          <cell r="A521" t="str">
            <v>07.01.120</v>
          </cell>
          <cell r="B521" t="str">
            <v>Carga e remoção de terra até a distância média de 1 km</v>
          </cell>
          <cell r="C521" t="str">
            <v>M3</v>
          </cell>
          <cell r="D521">
            <v>10.56</v>
          </cell>
          <cell r="E521"/>
          <cell r="F521">
            <v>10.56</v>
          </cell>
        </row>
        <row r="522">
          <cell r="A522" t="str">
            <v>07.02</v>
          </cell>
          <cell r="B522" t="str">
            <v>Escavação mecanizada de valas e buracos em solo, exceto rocha</v>
          </cell>
          <cell r="C522"/>
          <cell r="D522"/>
          <cell r="E522"/>
          <cell r="F522"/>
        </row>
        <row r="523">
          <cell r="A523" t="str">
            <v>07.02.020</v>
          </cell>
          <cell r="B523" t="str">
            <v>Escavação mecanizada de valas ou cavas com profundidade de até 2 m</v>
          </cell>
          <cell r="C523" t="str">
            <v>M3</v>
          </cell>
          <cell r="D523">
            <v>7.08</v>
          </cell>
          <cell r="E523">
            <v>0.94</v>
          </cell>
          <cell r="F523">
            <v>8.02</v>
          </cell>
        </row>
        <row r="524">
          <cell r="A524" t="str">
            <v>07.02.040</v>
          </cell>
          <cell r="B524" t="str">
            <v>Escavação mecanizada de valas ou cavas com profundidade de até 3 m</v>
          </cell>
          <cell r="C524" t="str">
            <v>M3</v>
          </cell>
          <cell r="D524">
            <v>7.98</v>
          </cell>
          <cell r="E524">
            <v>1.05</v>
          </cell>
          <cell r="F524">
            <v>9.0299999999999994</v>
          </cell>
        </row>
        <row r="525">
          <cell r="A525" t="str">
            <v>07.02.060</v>
          </cell>
          <cell r="B525" t="str">
            <v>Escavação mecanizada de valas ou cavas com profundidade de até 4 m</v>
          </cell>
          <cell r="C525" t="str">
            <v>M3</v>
          </cell>
          <cell r="D525">
            <v>14.04</v>
          </cell>
          <cell r="E525">
            <v>0.61</v>
          </cell>
          <cell r="F525">
            <v>14.65</v>
          </cell>
        </row>
        <row r="526">
          <cell r="A526" t="str">
            <v>07.02.080</v>
          </cell>
          <cell r="B526" t="str">
            <v>Escavação mecanizada de valas ou cavas com profundidade acima de 4 m, com escavadeira hidráulica</v>
          </cell>
          <cell r="C526" t="str">
            <v>M3</v>
          </cell>
          <cell r="D526">
            <v>14.9</v>
          </cell>
          <cell r="E526">
            <v>0.57999999999999996</v>
          </cell>
          <cell r="F526">
            <v>15.48</v>
          </cell>
        </row>
        <row r="527">
          <cell r="A527" t="str">
            <v>07.05</v>
          </cell>
          <cell r="B527" t="str">
            <v>Escavação mecanizada em solo brejoso ou turfa</v>
          </cell>
          <cell r="C527"/>
          <cell r="D527"/>
          <cell r="E527"/>
          <cell r="F527"/>
        </row>
        <row r="528">
          <cell r="A528" t="str">
            <v>07.05.010</v>
          </cell>
          <cell r="B528" t="str">
            <v>Escavação e carga mecanizada em solo brejoso ou turfa</v>
          </cell>
          <cell r="C528" t="str">
            <v>M3</v>
          </cell>
          <cell r="D528">
            <v>32.64</v>
          </cell>
          <cell r="E528">
            <v>1.35</v>
          </cell>
          <cell r="F528">
            <v>33.99</v>
          </cell>
        </row>
        <row r="529">
          <cell r="A529" t="str">
            <v>07.05.020</v>
          </cell>
          <cell r="B529" t="str">
            <v>Escavação e carga mecanizada em solo vegetal superficial</v>
          </cell>
          <cell r="C529" t="str">
            <v>M3</v>
          </cell>
          <cell r="D529">
            <v>27.6</v>
          </cell>
          <cell r="E529">
            <v>1.0900000000000001</v>
          </cell>
          <cell r="F529">
            <v>28.69</v>
          </cell>
        </row>
        <row r="530">
          <cell r="A530" t="str">
            <v>07.06</v>
          </cell>
          <cell r="B530" t="str">
            <v>Escavação ou carga mecanizada em campo aberto</v>
          </cell>
          <cell r="C530"/>
          <cell r="D530"/>
          <cell r="E530"/>
          <cell r="F530"/>
        </row>
        <row r="531">
          <cell r="A531" t="str">
            <v>07.06.010</v>
          </cell>
          <cell r="B531" t="str">
            <v>Escavação e carga mecanizada em campo aberto, com rompedor hidráulico, em rocha</v>
          </cell>
          <cell r="C531" t="str">
            <v>M3</v>
          </cell>
          <cell r="D531">
            <v>282.70999999999998</v>
          </cell>
          <cell r="E531"/>
          <cell r="F531">
            <v>282.70999999999998</v>
          </cell>
        </row>
        <row r="532">
          <cell r="A532" t="str">
            <v>07.10</v>
          </cell>
          <cell r="B532" t="str">
            <v>Apiloamento e nivelamento mecanizado de solo</v>
          </cell>
          <cell r="C532"/>
          <cell r="D532"/>
          <cell r="E532"/>
          <cell r="F532"/>
        </row>
        <row r="533">
          <cell r="A533" t="str">
            <v>07.10.020</v>
          </cell>
          <cell r="B533" t="str">
            <v>Espalhamento de solo em bota-fora com compactação sem controle</v>
          </cell>
          <cell r="C533" t="str">
            <v>M3</v>
          </cell>
          <cell r="D533">
            <v>4.78</v>
          </cell>
          <cell r="E533">
            <v>0.08</v>
          </cell>
          <cell r="F533">
            <v>4.8600000000000003</v>
          </cell>
        </row>
        <row r="534">
          <cell r="A534" t="str">
            <v>07.11</v>
          </cell>
          <cell r="B534" t="str">
            <v>Reaterro mecanizado sem fornecimento de material</v>
          </cell>
          <cell r="C534"/>
          <cell r="D534"/>
          <cell r="E534"/>
          <cell r="F534"/>
        </row>
        <row r="535">
          <cell r="A535" t="str">
            <v>07.11.020</v>
          </cell>
          <cell r="B535" t="str">
            <v>Reaterro compactado mecanizado de vala ou cava com compactador</v>
          </cell>
          <cell r="C535" t="str">
            <v>M3</v>
          </cell>
          <cell r="D535">
            <v>3.15</v>
          </cell>
          <cell r="E535">
            <v>2.0299999999999998</v>
          </cell>
          <cell r="F535">
            <v>5.18</v>
          </cell>
        </row>
        <row r="536">
          <cell r="A536" t="str">
            <v>07.11.040</v>
          </cell>
          <cell r="B536" t="str">
            <v>Reaterro compactado mecanizado de vala ou cava com rolo, mínimo de 95% PN</v>
          </cell>
          <cell r="C536" t="str">
            <v>M3</v>
          </cell>
          <cell r="D536">
            <v>14.77</v>
          </cell>
          <cell r="E536">
            <v>1.86</v>
          </cell>
          <cell r="F536">
            <v>16.63</v>
          </cell>
        </row>
        <row r="537">
          <cell r="A537" t="str">
            <v>07.12</v>
          </cell>
          <cell r="B537" t="str">
            <v>Aterro mecanizado sem fornecimento de material</v>
          </cell>
          <cell r="C537"/>
          <cell r="D537"/>
          <cell r="E537"/>
          <cell r="F537"/>
        </row>
        <row r="538">
          <cell r="A538" t="str">
            <v>07.12.010</v>
          </cell>
          <cell r="B538" t="str">
            <v>Compactação de aterro mecanizado mínimo de 95% PN, sem fornecimento de solo em áreas fechadas</v>
          </cell>
          <cell r="C538" t="str">
            <v>M3</v>
          </cell>
          <cell r="D538">
            <v>14.46</v>
          </cell>
          <cell r="E538">
            <v>0.31</v>
          </cell>
          <cell r="F538">
            <v>14.77</v>
          </cell>
        </row>
        <row r="539">
          <cell r="A539" t="str">
            <v>07.12.020</v>
          </cell>
          <cell r="B539" t="str">
            <v>Compactação de aterro mecanizado mínimo de 95% PN, sem fornecimento de solo em campo aberto</v>
          </cell>
          <cell r="C539" t="str">
            <v>M3</v>
          </cell>
          <cell r="D539">
            <v>10.29</v>
          </cell>
          <cell r="E539">
            <v>0.22</v>
          </cell>
          <cell r="F539">
            <v>10.51</v>
          </cell>
        </row>
        <row r="540">
          <cell r="A540" t="str">
            <v>07.12.030</v>
          </cell>
          <cell r="B540" t="str">
            <v>Compactação de aterro mecanizado a 100% PN, sem fornecimento de solo em campo aberto</v>
          </cell>
          <cell r="C540" t="str">
            <v>M3</v>
          </cell>
          <cell r="D540">
            <v>10.46</v>
          </cell>
          <cell r="E540">
            <v>0.1</v>
          </cell>
          <cell r="F540">
            <v>10.56</v>
          </cell>
        </row>
        <row r="541">
          <cell r="A541" t="str">
            <v>07.12.040</v>
          </cell>
          <cell r="B541" t="str">
            <v>Aterro mecanizado por compensação, solo de 1ª categoria em campo aberto, sem compactação do aterro</v>
          </cell>
          <cell r="C541" t="str">
            <v>M3</v>
          </cell>
          <cell r="D541">
            <v>14.71</v>
          </cell>
          <cell r="E541">
            <v>0.28999999999999998</v>
          </cell>
          <cell r="F541">
            <v>15</v>
          </cell>
        </row>
        <row r="542">
          <cell r="A542" t="str">
            <v>08</v>
          </cell>
          <cell r="B542" t="str">
            <v>ESCORAMENTO, CONTENCAO E DRENAGEM</v>
          </cell>
          <cell r="C542"/>
          <cell r="D542"/>
          <cell r="E542"/>
          <cell r="F542"/>
        </row>
        <row r="543">
          <cell r="A543" t="str">
            <v>08.01</v>
          </cell>
          <cell r="B543" t="str">
            <v>Escoramento</v>
          </cell>
          <cell r="C543"/>
          <cell r="D543"/>
          <cell r="E543"/>
          <cell r="F543"/>
        </row>
        <row r="544">
          <cell r="A544" t="str">
            <v>08.01.020</v>
          </cell>
          <cell r="B544" t="str">
            <v>Escoramento de solo contínuo</v>
          </cell>
          <cell r="C544" t="str">
            <v>M2</v>
          </cell>
          <cell r="D544">
            <v>33.94</v>
          </cell>
          <cell r="E544">
            <v>42.77</v>
          </cell>
          <cell r="F544">
            <v>76.709999999999994</v>
          </cell>
        </row>
        <row r="545">
          <cell r="A545" t="str">
            <v>08.01.040</v>
          </cell>
          <cell r="B545" t="str">
            <v>Escoramento de solo descontínuo</v>
          </cell>
          <cell r="C545" t="str">
            <v>M2</v>
          </cell>
          <cell r="D545">
            <v>19.13</v>
          </cell>
          <cell r="E545">
            <v>25.73</v>
          </cell>
          <cell r="F545">
            <v>44.86</v>
          </cell>
        </row>
        <row r="546">
          <cell r="A546" t="str">
            <v>08.01.060</v>
          </cell>
          <cell r="B546" t="str">
            <v>Escoramento de solo pontaletado</v>
          </cell>
          <cell r="C546" t="str">
            <v>M2</v>
          </cell>
          <cell r="D546">
            <v>12.64</v>
          </cell>
          <cell r="E546">
            <v>6.22</v>
          </cell>
          <cell r="F546">
            <v>18.86</v>
          </cell>
        </row>
        <row r="547">
          <cell r="A547" t="str">
            <v>08.01.080</v>
          </cell>
          <cell r="B547" t="str">
            <v>Escoramento de solo especial</v>
          </cell>
          <cell r="C547" t="str">
            <v>M2</v>
          </cell>
          <cell r="D547">
            <v>41.4</v>
          </cell>
          <cell r="E547">
            <v>49.79</v>
          </cell>
          <cell r="F547">
            <v>91.19</v>
          </cell>
        </row>
        <row r="548">
          <cell r="A548" t="str">
            <v>08.01.100</v>
          </cell>
          <cell r="B548" t="str">
            <v>Escoramento com estacas pranchas metálicas - profundidade até 4 m</v>
          </cell>
          <cell r="C548" t="str">
            <v>M2</v>
          </cell>
          <cell r="D548">
            <v>180.05</v>
          </cell>
          <cell r="E548"/>
          <cell r="F548">
            <v>180.05</v>
          </cell>
        </row>
        <row r="549">
          <cell r="A549" t="str">
            <v>08.01.110</v>
          </cell>
          <cell r="B549" t="str">
            <v>Escoramento com estacas pranchas metálicas - profundidade até 6 m</v>
          </cell>
          <cell r="C549" t="str">
            <v>M2</v>
          </cell>
          <cell r="D549">
            <v>192.09</v>
          </cell>
          <cell r="E549"/>
          <cell r="F549">
            <v>192.09</v>
          </cell>
        </row>
        <row r="550">
          <cell r="A550" t="str">
            <v>08.01.120</v>
          </cell>
          <cell r="B550" t="str">
            <v>Escoramento com estacas pranchas metálicas - profundidade até 8 m</v>
          </cell>
          <cell r="C550" t="str">
            <v>M2</v>
          </cell>
          <cell r="D550">
            <v>208.55</v>
          </cell>
          <cell r="E550"/>
          <cell r="F550">
            <v>208.55</v>
          </cell>
        </row>
        <row r="551">
          <cell r="A551" t="str">
            <v>08.02</v>
          </cell>
          <cell r="B551" t="str">
            <v>Cimbramento</v>
          </cell>
          <cell r="C551"/>
          <cell r="D551"/>
          <cell r="E551"/>
          <cell r="F551"/>
        </row>
        <row r="552">
          <cell r="A552" t="str">
            <v>08.02.020</v>
          </cell>
          <cell r="B552" t="str">
            <v>Cimbramento em madeira com estroncas de eucalipto</v>
          </cell>
          <cell r="C552" t="str">
            <v>M3</v>
          </cell>
          <cell r="D552">
            <v>22.11</v>
          </cell>
          <cell r="E552">
            <v>23.34</v>
          </cell>
          <cell r="F552">
            <v>45.45</v>
          </cell>
        </row>
        <row r="553">
          <cell r="A553" t="str">
            <v>08.02.040</v>
          </cell>
          <cell r="B553" t="str">
            <v>Cimbramento em perfil metálico para obras de arte</v>
          </cell>
          <cell r="C553" t="str">
            <v>KG</v>
          </cell>
          <cell r="D553">
            <v>9.2899999999999991</v>
          </cell>
          <cell r="E553">
            <v>1.61</v>
          </cell>
          <cell r="F553">
            <v>10.9</v>
          </cell>
        </row>
        <row r="554">
          <cell r="A554" t="str">
            <v>08.02.050</v>
          </cell>
          <cell r="B554" t="str">
            <v>Cimbramento tubular metálico</v>
          </cell>
          <cell r="C554" t="str">
            <v>M3MES</v>
          </cell>
          <cell r="D554">
            <v>3.98</v>
          </cell>
          <cell r="E554">
            <v>1.45</v>
          </cell>
          <cell r="F554">
            <v>5.43</v>
          </cell>
        </row>
        <row r="555">
          <cell r="A555" t="str">
            <v>08.02.060</v>
          </cell>
          <cell r="B555" t="str">
            <v>Montagem e desmontagem de cimbramento tubular metálico</v>
          </cell>
          <cell r="C555" t="str">
            <v>M3</v>
          </cell>
          <cell r="D555"/>
          <cell r="E555">
            <v>11.03</v>
          </cell>
          <cell r="F555">
            <v>11.03</v>
          </cell>
        </row>
        <row r="556">
          <cell r="A556" t="str">
            <v>08.03</v>
          </cell>
          <cell r="B556" t="str">
            <v>Descimbramento</v>
          </cell>
          <cell r="C556"/>
          <cell r="D556"/>
          <cell r="E556"/>
          <cell r="F556"/>
        </row>
        <row r="557">
          <cell r="A557" t="str">
            <v>08.03.020</v>
          </cell>
          <cell r="B557" t="str">
            <v>Descimbramento em madeira</v>
          </cell>
          <cell r="C557" t="str">
            <v>M3</v>
          </cell>
          <cell r="D557"/>
          <cell r="E557">
            <v>6.43</v>
          </cell>
          <cell r="F557">
            <v>6.43</v>
          </cell>
        </row>
        <row r="558">
          <cell r="A558" t="str">
            <v>08.05</v>
          </cell>
          <cell r="B558" t="str">
            <v>Manta, filtro e dreno</v>
          </cell>
          <cell r="C558"/>
          <cell r="D558"/>
          <cell r="E558"/>
          <cell r="F558"/>
        </row>
        <row r="559">
          <cell r="A559" t="str">
            <v>08.05.010</v>
          </cell>
          <cell r="B559" t="str">
            <v>Geomembrana em polietileno de alta densidade PEAD de 1 mm</v>
          </cell>
          <cell r="C559" t="str">
            <v>M2</v>
          </cell>
          <cell r="D559">
            <v>28.25</v>
          </cell>
          <cell r="E559">
            <v>0.55000000000000004</v>
          </cell>
          <cell r="F559">
            <v>28.8</v>
          </cell>
        </row>
        <row r="560">
          <cell r="A560" t="str">
            <v>08.05.100</v>
          </cell>
          <cell r="B560" t="str">
            <v>Dreno com pedra britada</v>
          </cell>
          <cell r="C560" t="str">
            <v>M3</v>
          </cell>
          <cell r="D560">
            <v>87.07</v>
          </cell>
          <cell r="E560">
            <v>16.079999999999998</v>
          </cell>
          <cell r="F560">
            <v>103.15</v>
          </cell>
        </row>
        <row r="561">
          <cell r="A561" t="str">
            <v>08.05.110</v>
          </cell>
          <cell r="B561" t="str">
            <v>Dreno com areia grossa</v>
          </cell>
          <cell r="C561" t="str">
            <v>M3</v>
          </cell>
          <cell r="D561">
            <v>112.19</v>
          </cell>
          <cell r="E561">
            <v>9.65</v>
          </cell>
          <cell r="F561">
            <v>121.84</v>
          </cell>
        </row>
        <row r="562">
          <cell r="A562" t="str">
            <v>08.05.180</v>
          </cell>
          <cell r="B562" t="str">
            <v>Manta geotêxtil com resistência à tração longitudinal de 10kN/m e transversal de 9kN/m</v>
          </cell>
          <cell r="C562" t="str">
            <v>M2</v>
          </cell>
          <cell r="D562">
            <v>4.1399999999999997</v>
          </cell>
          <cell r="E562">
            <v>9.65</v>
          </cell>
          <cell r="F562">
            <v>13.79</v>
          </cell>
        </row>
        <row r="563">
          <cell r="A563" t="str">
            <v>08.05.190</v>
          </cell>
          <cell r="B563" t="str">
            <v>Manta geotêxtil com resistência à tração longitudinal de 16kN/m e transversal de 14kN/m</v>
          </cell>
          <cell r="C563" t="str">
            <v>M2</v>
          </cell>
          <cell r="D563">
            <v>6.6</v>
          </cell>
          <cell r="E563">
            <v>9.65</v>
          </cell>
          <cell r="F563">
            <v>16.25</v>
          </cell>
        </row>
        <row r="564">
          <cell r="A564" t="str">
            <v>08.05.220</v>
          </cell>
          <cell r="B564" t="str">
            <v>Manta geotêxtil com resistência à tração longitudinal de 31kN/m e transversal de 27kN/m</v>
          </cell>
          <cell r="C564" t="str">
            <v>M2</v>
          </cell>
          <cell r="D564">
            <v>12.92</v>
          </cell>
          <cell r="E564">
            <v>9.65</v>
          </cell>
          <cell r="F564">
            <v>22.57</v>
          </cell>
        </row>
        <row r="565">
          <cell r="A565" t="str">
            <v>08.06</v>
          </cell>
          <cell r="B565" t="str">
            <v>Barbaca</v>
          </cell>
          <cell r="C565"/>
          <cell r="D565"/>
          <cell r="E565"/>
          <cell r="F565"/>
        </row>
        <row r="566">
          <cell r="A566" t="str">
            <v>08.06.040</v>
          </cell>
          <cell r="B566" t="str">
            <v>Barbacã em tubo de PVC com diâmetro 50 mm</v>
          </cell>
          <cell r="C566" t="str">
            <v>M</v>
          </cell>
          <cell r="D566">
            <v>12.25</v>
          </cell>
          <cell r="E566">
            <v>11.25</v>
          </cell>
          <cell r="F566">
            <v>23.5</v>
          </cell>
        </row>
        <row r="567">
          <cell r="A567" t="str">
            <v>08.06.060</v>
          </cell>
          <cell r="B567" t="str">
            <v>Barbacã em tubo de PVC com diâmetro 75 mm</v>
          </cell>
          <cell r="C567" t="str">
            <v>M</v>
          </cell>
          <cell r="D567">
            <v>17.84</v>
          </cell>
          <cell r="E567">
            <v>12.87</v>
          </cell>
          <cell r="F567">
            <v>30.71</v>
          </cell>
        </row>
        <row r="568">
          <cell r="A568" t="str">
            <v>08.06.080</v>
          </cell>
          <cell r="B568" t="str">
            <v>Barbacã em tubo de PVC com diâmetro 100 mm</v>
          </cell>
          <cell r="C568" t="str">
            <v>M</v>
          </cell>
          <cell r="D568">
            <v>16.899999999999999</v>
          </cell>
          <cell r="E568">
            <v>16.079999999999998</v>
          </cell>
          <cell r="F568">
            <v>32.979999999999997</v>
          </cell>
        </row>
        <row r="569">
          <cell r="A569" t="str">
            <v>08.07</v>
          </cell>
          <cell r="B569" t="str">
            <v>Esgotamento</v>
          </cell>
          <cell r="C569"/>
          <cell r="D569"/>
          <cell r="E569"/>
          <cell r="F569"/>
        </row>
        <row r="570">
          <cell r="A570" t="str">
            <v>08.07.050</v>
          </cell>
          <cell r="B570" t="str">
            <v>Taxa de mobilização e desmobilização de equipamentos para execução de rebaixamento de lençol freático</v>
          </cell>
          <cell r="C570" t="str">
            <v>TX</v>
          </cell>
          <cell r="D570">
            <v>8598</v>
          </cell>
          <cell r="E570"/>
          <cell r="F570">
            <v>8598</v>
          </cell>
        </row>
        <row r="571">
          <cell r="A571" t="str">
            <v>08.07.060</v>
          </cell>
          <cell r="B571" t="str">
            <v>Locação de conjunto de bombeamento a vácuo para rebaixamento de lençol freático, com até 50 ponteiras e potência até 15 HP, mínimo 30 dias</v>
          </cell>
          <cell r="C571" t="str">
            <v>CJxDI</v>
          </cell>
          <cell r="D571">
            <v>569.25</v>
          </cell>
          <cell r="E571"/>
          <cell r="F571">
            <v>569.25</v>
          </cell>
        </row>
        <row r="572">
          <cell r="A572" t="str">
            <v>08.07.070</v>
          </cell>
          <cell r="B572" t="str">
            <v>Ponteiras filtrantes, profundidade até 5 m</v>
          </cell>
          <cell r="C572" t="str">
            <v>UN</v>
          </cell>
          <cell r="D572">
            <v>344</v>
          </cell>
          <cell r="E572"/>
          <cell r="F572">
            <v>344</v>
          </cell>
        </row>
        <row r="573">
          <cell r="A573" t="str">
            <v>08.07.090</v>
          </cell>
          <cell r="B573" t="str">
            <v>Esgotamento de águas superficiais com bomba de superfície ou submersa</v>
          </cell>
          <cell r="C573" t="str">
            <v>HPXh</v>
          </cell>
          <cell r="D573">
            <v>2.4</v>
          </cell>
          <cell r="E573">
            <v>2.9</v>
          </cell>
          <cell r="F573">
            <v>5.3</v>
          </cell>
        </row>
        <row r="574">
          <cell r="A574" t="str">
            <v>08.10</v>
          </cell>
          <cell r="B574" t="str">
            <v>Contenção</v>
          </cell>
          <cell r="C574"/>
          <cell r="D574"/>
          <cell r="E574"/>
          <cell r="F574"/>
        </row>
        <row r="575">
          <cell r="A575" t="str">
            <v>08.10.040</v>
          </cell>
          <cell r="B575" t="str">
            <v>Enrocamento com pedra arrumada</v>
          </cell>
          <cell r="C575" t="str">
            <v>M3</v>
          </cell>
          <cell r="D575">
            <v>98.84</v>
          </cell>
          <cell r="E575">
            <v>96.48</v>
          </cell>
          <cell r="F575">
            <v>195.32</v>
          </cell>
        </row>
        <row r="576">
          <cell r="A576" t="str">
            <v>08.10.060</v>
          </cell>
          <cell r="B576" t="str">
            <v>Enrocamento com pedra assentada</v>
          </cell>
          <cell r="C576" t="str">
            <v>M3</v>
          </cell>
          <cell r="D576">
            <v>213.39</v>
          </cell>
          <cell r="E576">
            <v>186.72</v>
          </cell>
          <cell r="F576">
            <v>400.11</v>
          </cell>
        </row>
        <row r="577">
          <cell r="A577" t="str">
            <v>08.10.108</v>
          </cell>
          <cell r="B577" t="str">
            <v>Gabião tipo caixa em tela metálica, altura de 0,5 m, com revestimento liga zinco/alumínio, malha hexagonal 8/10 cm, fio diâmetro 2,7 mm, independente do formato ou utilização</v>
          </cell>
          <cell r="C577" t="str">
            <v>M3</v>
          </cell>
          <cell r="D577">
            <v>877.55</v>
          </cell>
          <cell r="E577">
            <v>86.83</v>
          </cell>
          <cell r="F577">
            <v>964.38</v>
          </cell>
        </row>
        <row r="578">
          <cell r="A578" t="str">
            <v>08.10.109</v>
          </cell>
          <cell r="B578" t="str">
            <v>Gabião tipo caixa em tela metálica, altura de 1 m, com revestimento liga zinco/alumínio, malha hexagonal 8/10 cm, fio diâmetro 2,7 mm, independente do formato ou utilização</v>
          </cell>
          <cell r="C578" t="str">
            <v>M3</v>
          </cell>
          <cell r="D578">
            <v>642.94000000000005</v>
          </cell>
          <cell r="E578">
            <v>106.65</v>
          </cell>
          <cell r="F578">
            <v>749.59</v>
          </cell>
        </row>
        <row r="579">
          <cell r="A579" t="str">
            <v>09</v>
          </cell>
          <cell r="B579" t="str">
            <v>FORMA</v>
          </cell>
          <cell r="C579"/>
          <cell r="D579"/>
          <cell r="E579"/>
          <cell r="F579"/>
        </row>
        <row r="580">
          <cell r="A580" t="str">
            <v>09.01</v>
          </cell>
          <cell r="B580" t="str">
            <v>Forma em tabua</v>
          </cell>
          <cell r="C580"/>
          <cell r="D580"/>
          <cell r="E580"/>
          <cell r="F580"/>
        </row>
        <row r="581">
          <cell r="A581" t="str">
            <v>09.01.020</v>
          </cell>
          <cell r="B581" t="str">
            <v>Forma em madeira comum para fundação</v>
          </cell>
          <cell r="C581" t="str">
            <v>M2</v>
          </cell>
          <cell r="D581">
            <v>33.44</v>
          </cell>
          <cell r="E581">
            <v>41.81</v>
          </cell>
          <cell r="F581">
            <v>75.25</v>
          </cell>
        </row>
        <row r="582">
          <cell r="A582" t="str">
            <v>09.01.030</v>
          </cell>
          <cell r="B582" t="str">
            <v>Forma em madeira comum para estrutura</v>
          </cell>
          <cell r="C582" t="str">
            <v>M2</v>
          </cell>
          <cell r="D582">
            <v>140.86000000000001</v>
          </cell>
          <cell r="E582">
            <v>48.24</v>
          </cell>
          <cell r="F582">
            <v>189.1</v>
          </cell>
        </row>
        <row r="583">
          <cell r="A583" t="str">
            <v>09.01.040</v>
          </cell>
          <cell r="B583" t="str">
            <v>Forma em madeira comum para caixão perdido</v>
          </cell>
          <cell r="C583" t="str">
            <v>M2</v>
          </cell>
          <cell r="D583">
            <v>43.61</v>
          </cell>
          <cell r="E583">
            <v>38.590000000000003</v>
          </cell>
          <cell r="F583">
            <v>82.2</v>
          </cell>
        </row>
        <row r="584">
          <cell r="A584" t="str">
            <v>09.01.150</v>
          </cell>
          <cell r="B584" t="str">
            <v>Desmontagem de forma em madeira para estrutura de laje, com tábuas</v>
          </cell>
          <cell r="C584" t="str">
            <v>M2</v>
          </cell>
          <cell r="D584"/>
          <cell r="E584">
            <v>4.95</v>
          </cell>
          <cell r="F584">
            <v>4.95</v>
          </cell>
        </row>
        <row r="585">
          <cell r="A585" t="str">
            <v>09.01.160</v>
          </cell>
          <cell r="B585" t="str">
            <v>Desmontagem de forma em madeira para estrutura de vigas, com tábuas</v>
          </cell>
          <cell r="C585" t="str">
            <v>M2</v>
          </cell>
          <cell r="D585"/>
          <cell r="E585">
            <v>5.89</v>
          </cell>
          <cell r="F585">
            <v>5.89</v>
          </cell>
        </row>
        <row r="586">
          <cell r="A586" t="str">
            <v>09.02</v>
          </cell>
          <cell r="B586" t="str">
            <v>Forma em madeira compensada</v>
          </cell>
          <cell r="C586"/>
          <cell r="D586"/>
          <cell r="E586"/>
          <cell r="F586"/>
        </row>
        <row r="587">
          <cell r="A587" t="str">
            <v>09.02.020</v>
          </cell>
          <cell r="B587" t="str">
            <v>Forma plana em compensado para estrutura convencional</v>
          </cell>
          <cell r="C587" t="str">
            <v>M2</v>
          </cell>
          <cell r="D587">
            <v>106.06</v>
          </cell>
          <cell r="E587">
            <v>45.03</v>
          </cell>
          <cell r="F587">
            <v>151.09</v>
          </cell>
        </row>
        <row r="588">
          <cell r="A588" t="str">
            <v>09.02.040</v>
          </cell>
          <cell r="B588" t="str">
            <v>Forma plana em compensado para estrutura aparente</v>
          </cell>
          <cell r="C588" t="str">
            <v>M2</v>
          </cell>
          <cell r="D588">
            <v>120.19</v>
          </cell>
          <cell r="E588">
            <v>45.03</v>
          </cell>
          <cell r="F588">
            <v>165.22</v>
          </cell>
        </row>
        <row r="589">
          <cell r="A589" t="str">
            <v>09.02.060</v>
          </cell>
          <cell r="B589" t="str">
            <v>Forma curva em compensado para estrutura aparente</v>
          </cell>
          <cell r="C589" t="str">
            <v>M2</v>
          </cell>
          <cell r="D589">
            <v>98.67</v>
          </cell>
          <cell r="E589">
            <v>80.400000000000006</v>
          </cell>
          <cell r="F589">
            <v>179.07</v>
          </cell>
        </row>
        <row r="590">
          <cell r="A590" t="str">
            <v>09.02.080</v>
          </cell>
          <cell r="B590" t="str">
            <v>Forma plana em compensado para obra de arte, sem cimbramento</v>
          </cell>
          <cell r="C590" t="str">
            <v>M2</v>
          </cell>
          <cell r="D590">
            <v>72.56</v>
          </cell>
          <cell r="E590">
            <v>43.41</v>
          </cell>
          <cell r="F590">
            <v>115.97</v>
          </cell>
        </row>
        <row r="591">
          <cell r="A591" t="str">
            <v>09.02.100</v>
          </cell>
          <cell r="B591" t="str">
            <v>Forma em compensado para encamisamento de tubulão</v>
          </cell>
          <cell r="C591" t="str">
            <v>M2</v>
          </cell>
          <cell r="D591">
            <v>39.840000000000003</v>
          </cell>
          <cell r="E591">
            <v>35.369999999999997</v>
          </cell>
          <cell r="F591">
            <v>75.209999999999994</v>
          </cell>
        </row>
        <row r="592">
          <cell r="A592" t="str">
            <v>09.02.120</v>
          </cell>
          <cell r="B592" t="str">
            <v>Forma ripada de 5 cm na vertical</v>
          </cell>
          <cell r="C592" t="str">
            <v>M2</v>
          </cell>
          <cell r="D592">
            <v>95.23</v>
          </cell>
          <cell r="E592">
            <v>70.34</v>
          </cell>
          <cell r="F592">
            <v>165.57</v>
          </cell>
        </row>
        <row r="593">
          <cell r="A593" t="str">
            <v>09.02.130</v>
          </cell>
          <cell r="B593" t="str">
            <v>Forma plana em compensado para estrutura convencional com cimbramento tubular metálico</v>
          </cell>
          <cell r="C593" t="str">
            <v>M2</v>
          </cell>
          <cell r="D593">
            <v>78.400000000000006</v>
          </cell>
          <cell r="E593">
            <v>27.7</v>
          </cell>
          <cell r="F593">
            <v>106.1</v>
          </cell>
        </row>
        <row r="594">
          <cell r="A594" t="str">
            <v>09.02.140</v>
          </cell>
          <cell r="B594" t="str">
            <v>Forma plana em compensado para estrutura aparente com cimbramento tubular metálico</v>
          </cell>
          <cell r="C594" t="str">
            <v>M2</v>
          </cell>
          <cell r="D594">
            <v>78.400000000000006</v>
          </cell>
          <cell r="E594">
            <v>49.39</v>
          </cell>
          <cell r="F594">
            <v>127.79</v>
          </cell>
        </row>
        <row r="595">
          <cell r="A595" t="str">
            <v>09.02.150</v>
          </cell>
          <cell r="B595" t="str">
            <v>Forma curva em compensado para estrutura convencional com cimbramento tubular metálico</v>
          </cell>
          <cell r="C595" t="str">
            <v>M2</v>
          </cell>
          <cell r="D595">
            <v>51.17</v>
          </cell>
          <cell r="E595">
            <v>84.76</v>
          </cell>
          <cell r="F595">
            <v>135.93</v>
          </cell>
        </row>
        <row r="596">
          <cell r="A596" t="str">
            <v>09.04</v>
          </cell>
          <cell r="B596" t="str">
            <v>Forma em papelão</v>
          </cell>
          <cell r="C596"/>
          <cell r="D596"/>
          <cell r="E596"/>
          <cell r="F596"/>
        </row>
        <row r="597">
          <cell r="A597" t="str">
            <v>09.04.020</v>
          </cell>
          <cell r="B597" t="str">
            <v>Forma em tubo de papelão com diâmetro de 25 cm</v>
          </cell>
          <cell r="C597" t="str">
            <v>M</v>
          </cell>
          <cell r="D597">
            <v>79.12</v>
          </cell>
          <cell r="E597">
            <v>7.64</v>
          </cell>
          <cell r="F597">
            <v>86.76</v>
          </cell>
        </row>
        <row r="598">
          <cell r="A598" t="str">
            <v>09.04.030</v>
          </cell>
          <cell r="B598" t="str">
            <v>Forma em tubo de papelão com diâmetro de 30 cm</v>
          </cell>
          <cell r="C598" t="str">
            <v>M</v>
          </cell>
          <cell r="D598">
            <v>109.02</v>
          </cell>
          <cell r="E598">
            <v>7.64</v>
          </cell>
          <cell r="F598">
            <v>116.66</v>
          </cell>
        </row>
        <row r="599">
          <cell r="A599" t="str">
            <v>09.04.040</v>
          </cell>
          <cell r="B599" t="str">
            <v>Forma em tubo de papelão com diâmetro de 35 cm</v>
          </cell>
          <cell r="C599" t="str">
            <v>M</v>
          </cell>
          <cell r="D599">
            <v>132.19</v>
          </cell>
          <cell r="E599">
            <v>7.64</v>
          </cell>
          <cell r="F599">
            <v>139.83000000000001</v>
          </cell>
        </row>
        <row r="600">
          <cell r="A600" t="str">
            <v>09.04.050</v>
          </cell>
          <cell r="B600" t="str">
            <v>Forma em tubo de papelão com diâmetro de 40 cm</v>
          </cell>
          <cell r="C600" t="str">
            <v>M</v>
          </cell>
          <cell r="D600">
            <v>150.25</v>
          </cell>
          <cell r="E600">
            <v>7.64</v>
          </cell>
          <cell r="F600">
            <v>157.88999999999999</v>
          </cell>
        </row>
        <row r="601">
          <cell r="A601" t="str">
            <v>09.04.060</v>
          </cell>
          <cell r="B601" t="str">
            <v>Forma em tubo de papelão com diâmetro de 45 cm</v>
          </cell>
          <cell r="C601" t="str">
            <v>M</v>
          </cell>
          <cell r="D601">
            <v>184.48</v>
          </cell>
          <cell r="E601">
            <v>7.64</v>
          </cell>
          <cell r="F601">
            <v>192.12</v>
          </cell>
        </row>
        <row r="602">
          <cell r="A602" t="str">
            <v>09.07</v>
          </cell>
          <cell r="B602" t="str">
            <v>Forma em polipropileno</v>
          </cell>
          <cell r="C602"/>
          <cell r="D602"/>
          <cell r="E602"/>
          <cell r="F602"/>
        </row>
        <row r="603">
          <cell r="A603" t="str">
            <v>09.07.060</v>
          </cell>
          <cell r="B603" t="str">
            <v>Forma em polipropileno (cubeta) e acessórios para laje nervurada com dimensões variáveis - locação</v>
          </cell>
          <cell r="C603" t="str">
            <v>M3</v>
          </cell>
          <cell r="D603">
            <v>338.09</v>
          </cell>
          <cell r="E603">
            <v>56.3</v>
          </cell>
          <cell r="F603">
            <v>394.39</v>
          </cell>
        </row>
        <row r="604">
          <cell r="A604" t="str">
            <v>10</v>
          </cell>
          <cell r="B604" t="str">
            <v>ARMADURA E CORDOALHA ESTRUTURAL</v>
          </cell>
          <cell r="C604"/>
          <cell r="D604"/>
          <cell r="E604"/>
          <cell r="F604"/>
        </row>
        <row r="605">
          <cell r="A605" t="str">
            <v>10.01</v>
          </cell>
          <cell r="B605" t="str">
            <v>Armadura em barra</v>
          </cell>
          <cell r="C605"/>
          <cell r="D605"/>
          <cell r="E605"/>
          <cell r="F605"/>
        </row>
        <row r="606">
          <cell r="A606" t="str">
            <v>10.01.020</v>
          </cell>
          <cell r="B606" t="str">
            <v>Armadura em barra de aço CA-25 fyk = 250 MPa</v>
          </cell>
          <cell r="C606" t="str">
            <v>KG</v>
          </cell>
          <cell r="D606">
            <v>12.65</v>
          </cell>
          <cell r="E606">
            <v>1.87</v>
          </cell>
          <cell r="F606">
            <v>14.52</v>
          </cell>
        </row>
        <row r="607">
          <cell r="A607" t="str">
            <v>10.01.040</v>
          </cell>
          <cell r="B607" t="str">
            <v>Armadura em barra de aço CA-50 (A ou B) fyk = 500 MPa</v>
          </cell>
          <cell r="C607" t="str">
            <v>KG</v>
          </cell>
          <cell r="D607">
            <v>10.78</v>
          </cell>
          <cell r="E607">
            <v>1.87</v>
          </cell>
          <cell r="F607">
            <v>12.65</v>
          </cell>
        </row>
        <row r="608">
          <cell r="A608" t="str">
            <v>10.01.060</v>
          </cell>
          <cell r="B608" t="str">
            <v>Armadura em barra de aço CA-60 (A ou B) fyk = 600 MPa</v>
          </cell>
          <cell r="C608" t="str">
            <v>KG</v>
          </cell>
          <cell r="D608">
            <v>13.69</v>
          </cell>
          <cell r="E608">
            <v>1.87</v>
          </cell>
          <cell r="F608">
            <v>15.56</v>
          </cell>
        </row>
        <row r="609">
          <cell r="A609" t="str">
            <v>10.02</v>
          </cell>
          <cell r="B609" t="str">
            <v>Armadura em tela</v>
          </cell>
          <cell r="C609"/>
          <cell r="D609"/>
          <cell r="E609"/>
          <cell r="F609"/>
        </row>
        <row r="610">
          <cell r="A610" t="str">
            <v>10.02.020</v>
          </cell>
          <cell r="B610" t="str">
            <v>Armadura em tela soldada de aço</v>
          </cell>
          <cell r="C610" t="str">
            <v>KG</v>
          </cell>
          <cell r="D610">
            <v>11.78</v>
          </cell>
          <cell r="E610">
            <v>0.93</v>
          </cell>
          <cell r="F610">
            <v>12.71</v>
          </cell>
        </row>
        <row r="611">
          <cell r="A611" t="str">
            <v>11</v>
          </cell>
          <cell r="B611" t="str">
            <v>CONCRETO, MASSA E LASTRO</v>
          </cell>
          <cell r="C611"/>
          <cell r="D611"/>
          <cell r="E611"/>
          <cell r="F611"/>
        </row>
        <row r="612">
          <cell r="A612" t="str">
            <v>11.01</v>
          </cell>
          <cell r="B612" t="str">
            <v>Concreto usinado com controle fck - fornecimento do material</v>
          </cell>
          <cell r="C612"/>
          <cell r="D612"/>
          <cell r="E612"/>
          <cell r="F612"/>
        </row>
        <row r="613">
          <cell r="A613" t="str">
            <v>11.01.100</v>
          </cell>
          <cell r="B613" t="str">
            <v>Concreto usinado, fck = 20 MPa</v>
          </cell>
          <cell r="C613" t="str">
            <v>M3</v>
          </cell>
          <cell r="D613">
            <v>345.86</v>
          </cell>
          <cell r="E613"/>
          <cell r="F613">
            <v>345.86</v>
          </cell>
        </row>
        <row r="614">
          <cell r="A614" t="str">
            <v>11.01.130</v>
          </cell>
          <cell r="B614" t="str">
            <v>Concreto usinado, fck = 25 MPa</v>
          </cell>
          <cell r="C614" t="str">
            <v>M3</v>
          </cell>
          <cell r="D614">
            <v>359.52</v>
          </cell>
          <cell r="E614"/>
          <cell r="F614">
            <v>359.52</v>
          </cell>
        </row>
        <row r="615">
          <cell r="A615" t="str">
            <v>11.01.160</v>
          </cell>
          <cell r="B615" t="str">
            <v>Concreto usinado, fck = 30 MPa</v>
          </cell>
          <cell r="C615" t="str">
            <v>M3</v>
          </cell>
          <cell r="D615">
            <v>373.72</v>
          </cell>
          <cell r="E615"/>
          <cell r="F615">
            <v>373.72</v>
          </cell>
        </row>
        <row r="616">
          <cell r="A616" t="str">
            <v>11.01.170</v>
          </cell>
          <cell r="B616" t="str">
            <v>Concreto usinado, fck = 35 MPa</v>
          </cell>
          <cell r="C616" t="str">
            <v>M3</v>
          </cell>
          <cell r="D616">
            <v>388.47</v>
          </cell>
          <cell r="E616"/>
          <cell r="F616">
            <v>388.47</v>
          </cell>
        </row>
        <row r="617">
          <cell r="A617" t="str">
            <v>11.01.190</v>
          </cell>
          <cell r="B617" t="str">
            <v>Concreto usinado, fck = 40 MPa</v>
          </cell>
          <cell r="C617" t="str">
            <v>M3</v>
          </cell>
          <cell r="D617">
            <v>403.82</v>
          </cell>
          <cell r="E617"/>
          <cell r="F617">
            <v>403.82</v>
          </cell>
        </row>
        <row r="618">
          <cell r="A618" t="str">
            <v>11.01.260</v>
          </cell>
          <cell r="B618" t="str">
            <v>Concreto usinado, fck = 20 MPa - para bombeamento</v>
          </cell>
          <cell r="C618" t="str">
            <v>M3</v>
          </cell>
          <cell r="D618">
            <v>391.46</v>
          </cell>
          <cell r="E618"/>
          <cell r="F618">
            <v>391.46</v>
          </cell>
        </row>
        <row r="619">
          <cell r="A619" t="str">
            <v>11.01.290</v>
          </cell>
          <cell r="B619" t="str">
            <v>Concreto usinado, fck = 25 MPa - para bombeamento</v>
          </cell>
          <cell r="C619" t="str">
            <v>M3</v>
          </cell>
          <cell r="D619">
            <v>403.75</v>
          </cell>
          <cell r="E619"/>
          <cell r="F619">
            <v>403.75</v>
          </cell>
        </row>
        <row r="620">
          <cell r="A620" t="str">
            <v>11.01.320</v>
          </cell>
          <cell r="B620" t="str">
            <v>Concreto usinado, fck = 30 MPa - para bombeamento</v>
          </cell>
          <cell r="C620" t="str">
            <v>M3</v>
          </cell>
          <cell r="D620">
            <v>418.04</v>
          </cell>
          <cell r="E620"/>
          <cell r="F620">
            <v>418.04</v>
          </cell>
        </row>
        <row r="621">
          <cell r="A621" t="str">
            <v>11.01.321</v>
          </cell>
          <cell r="B621" t="str">
            <v>Concreto usinado, fck = 35 MPa - para bombeamento</v>
          </cell>
          <cell r="C621" t="str">
            <v>M3</v>
          </cell>
          <cell r="D621">
            <v>432.89</v>
          </cell>
          <cell r="E621"/>
          <cell r="F621">
            <v>432.89</v>
          </cell>
        </row>
        <row r="622">
          <cell r="A622" t="str">
            <v>11.01.350</v>
          </cell>
          <cell r="B622" t="str">
            <v>Concreto usinado, fck = 40 MPa - para bombeamento</v>
          </cell>
          <cell r="C622" t="str">
            <v>M3</v>
          </cell>
          <cell r="D622">
            <v>450.03</v>
          </cell>
          <cell r="E622"/>
          <cell r="F622">
            <v>450.03</v>
          </cell>
        </row>
        <row r="623">
          <cell r="A623" t="str">
            <v>11.01.520</v>
          </cell>
          <cell r="B623" t="str">
            <v>Concreto usinado, fck = 30 MPa - para bombeamento em estaca hélice contínua</v>
          </cell>
          <cell r="C623" t="str">
            <v>M3</v>
          </cell>
          <cell r="D623">
            <v>470.08</v>
          </cell>
          <cell r="E623"/>
          <cell r="F623">
            <v>470.08</v>
          </cell>
        </row>
        <row r="624">
          <cell r="A624" t="str">
            <v>11.01.630</v>
          </cell>
          <cell r="B624" t="str">
            <v>Concreto usinado, fck = 25 MPa - para perfil extrudado</v>
          </cell>
          <cell r="C624" t="str">
            <v>M3</v>
          </cell>
          <cell r="D624">
            <v>420.18</v>
          </cell>
          <cell r="E624"/>
          <cell r="F624">
            <v>420.18</v>
          </cell>
        </row>
        <row r="625">
          <cell r="A625" t="str">
            <v>11.02</v>
          </cell>
          <cell r="B625" t="str">
            <v>Concreto usinado não estrutural - fornecimento do material</v>
          </cell>
          <cell r="C625"/>
          <cell r="D625"/>
          <cell r="E625"/>
          <cell r="F625"/>
        </row>
        <row r="626">
          <cell r="A626" t="str">
            <v>11.02.020</v>
          </cell>
          <cell r="B626" t="str">
            <v>Concreto usinado não estrutural mínimo 150 kg cimento / m³</v>
          </cell>
          <cell r="C626" t="str">
            <v>M3</v>
          </cell>
          <cell r="D626">
            <v>387.48</v>
          </cell>
          <cell r="E626"/>
          <cell r="F626">
            <v>387.48</v>
          </cell>
        </row>
        <row r="627">
          <cell r="A627" t="str">
            <v>11.02.040</v>
          </cell>
          <cell r="B627" t="str">
            <v>Concreto usinado não estrutural mínimo 200 kg cimento / m³</v>
          </cell>
          <cell r="C627" t="str">
            <v>M3</v>
          </cell>
          <cell r="D627">
            <v>405.16</v>
          </cell>
          <cell r="E627"/>
          <cell r="F627">
            <v>405.16</v>
          </cell>
        </row>
        <row r="628">
          <cell r="A628" t="str">
            <v>11.02.060</v>
          </cell>
          <cell r="B628" t="str">
            <v>Concreto usinado não estrutural mínimo 300 kg cimento / m³</v>
          </cell>
          <cell r="C628" t="str">
            <v>M3</v>
          </cell>
          <cell r="D628">
            <v>355.85</v>
          </cell>
          <cell r="E628"/>
          <cell r="F628">
            <v>355.85</v>
          </cell>
        </row>
        <row r="629">
          <cell r="A629" t="str">
            <v>11.03</v>
          </cell>
          <cell r="B629" t="str">
            <v>Concreto executado no local com controle fck - fornecimento do material</v>
          </cell>
          <cell r="C629"/>
          <cell r="D629"/>
          <cell r="E629"/>
          <cell r="F629"/>
        </row>
        <row r="630">
          <cell r="A630" t="str">
            <v>11.03.090</v>
          </cell>
          <cell r="B630" t="str">
            <v>Concreto preparado no local, fck = 20 MPa</v>
          </cell>
          <cell r="C630" t="str">
            <v>M3</v>
          </cell>
          <cell r="D630">
            <v>315.64</v>
          </cell>
          <cell r="E630">
            <v>87.12</v>
          </cell>
          <cell r="F630">
            <v>402.76</v>
          </cell>
        </row>
        <row r="631">
          <cell r="A631" t="str">
            <v>11.03.140</v>
          </cell>
          <cell r="B631" t="str">
            <v>Concreto preparado no local, fck = 30 MPa</v>
          </cell>
          <cell r="C631" t="str">
            <v>M3</v>
          </cell>
          <cell r="D631">
            <v>365.38</v>
          </cell>
          <cell r="E631">
            <v>87.12</v>
          </cell>
          <cell r="F631">
            <v>452.5</v>
          </cell>
        </row>
        <row r="632">
          <cell r="A632" t="str">
            <v>11.04</v>
          </cell>
          <cell r="B632" t="str">
            <v>Concreto não estrutural executado no local - fornecimento do material</v>
          </cell>
          <cell r="C632"/>
          <cell r="D632"/>
          <cell r="E632"/>
          <cell r="F632"/>
        </row>
        <row r="633">
          <cell r="A633" t="str">
            <v>11.04.020</v>
          </cell>
          <cell r="B633" t="str">
            <v>Concreto não estrutural executado no local, mínimo 150 kg cimento / m³</v>
          </cell>
          <cell r="C633" t="str">
            <v>M3</v>
          </cell>
          <cell r="D633">
            <v>240.89</v>
          </cell>
          <cell r="E633">
            <v>36.299999999999997</v>
          </cell>
          <cell r="F633">
            <v>277.19</v>
          </cell>
        </row>
        <row r="634">
          <cell r="A634" t="str">
            <v>11.04.040</v>
          </cell>
          <cell r="B634" t="str">
            <v>Concreto não estrutural executado no local, mínimo 200 kg cimento / m³</v>
          </cell>
          <cell r="C634" t="str">
            <v>M3</v>
          </cell>
          <cell r="D634">
            <v>270.39</v>
          </cell>
          <cell r="E634">
            <v>36.299999999999997</v>
          </cell>
          <cell r="F634">
            <v>306.69</v>
          </cell>
        </row>
        <row r="635">
          <cell r="A635" t="str">
            <v>11.04.060</v>
          </cell>
          <cell r="B635" t="str">
            <v>Concreto não estrutural executado no local, mínimo 300 kg cimento / m³</v>
          </cell>
          <cell r="C635" t="str">
            <v>M3</v>
          </cell>
          <cell r="D635">
            <v>331.99</v>
          </cell>
          <cell r="E635">
            <v>36.299999999999997</v>
          </cell>
          <cell r="F635">
            <v>368.29</v>
          </cell>
        </row>
        <row r="636">
          <cell r="A636" t="str">
            <v>11.05</v>
          </cell>
          <cell r="B636" t="str">
            <v>Concreto e argamassa especial</v>
          </cell>
          <cell r="C636"/>
          <cell r="D636"/>
          <cell r="E636"/>
          <cell r="F636"/>
        </row>
        <row r="637">
          <cell r="A637" t="str">
            <v>11.05.010</v>
          </cell>
          <cell r="B637" t="str">
            <v>Argamassa em solo e cimento a 5% em peso</v>
          </cell>
          <cell r="C637" t="str">
            <v>M3</v>
          </cell>
          <cell r="D637">
            <v>71.37</v>
          </cell>
          <cell r="E637">
            <v>36.299999999999997</v>
          </cell>
          <cell r="F637">
            <v>107.67</v>
          </cell>
        </row>
        <row r="638">
          <cell r="A638" t="str">
            <v>11.05.030</v>
          </cell>
          <cell r="B638" t="str">
            <v>Argamassa graute expansiva autonivelante de alta resistência</v>
          </cell>
          <cell r="C638" t="str">
            <v>M3</v>
          </cell>
          <cell r="D638">
            <v>3264.42</v>
          </cell>
          <cell r="E638">
            <v>40.71</v>
          </cell>
          <cell r="F638">
            <v>3305.13</v>
          </cell>
        </row>
        <row r="639">
          <cell r="A639" t="str">
            <v>11.05.040</v>
          </cell>
          <cell r="B639" t="str">
            <v>Argamassa graute</v>
          </cell>
          <cell r="C639" t="str">
            <v>M3</v>
          </cell>
          <cell r="D639">
            <v>293.33999999999997</v>
          </cell>
          <cell r="E639">
            <v>40.71</v>
          </cell>
          <cell r="F639">
            <v>334.05</v>
          </cell>
        </row>
        <row r="640">
          <cell r="A640" t="str">
            <v>11.05.060</v>
          </cell>
          <cell r="B640" t="str">
            <v>Concreto ciclópico - fornecimento e aplicação (com 30% de pedra rachão), concreto fck 15 Mpa</v>
          </cell>
          <cell r="C640" t="str">
            <v>M3</v>
          </cell>
          <cell r="D640">
            <v>279.61</v>
          </cell>
          <cell r="E640">
            <v>267.60000000000002</v>
          </cell>
          <cell r="F640">
            <v>547.21</v>
          </cell>
        </row>
        <row r="641">
          <cell r="A641" t="str">
            <v>11.05.120</v>
          </cell>
          <cell r="B641" t="str">
            <v>Execução de concreto projetado - consumo de cimento 350 kg/m³</v>
          </cell>
          <cell r="C641" t="str">
            <v>M3</v>
          </cell>
          <cell r="D641">
            <v>1722.38</v>
          </cell>
          <cell r="E641">
            <v>489.6</v>
          </cell>
          <cell r="F641">
            <v>2211.98</v>
          </cell>
        </row>
        <row r="642">
          <cell r="A642" t="str">
            <v>11.11</v>
          </cell>
          <cell r="B642" t="str">
            <v>Argamassas especiais</v>
          </cell>
          <cell r="C642"/>
          <cell r="D642"/>
          <cell r="E642"/>
          <cell r="F642"/>
        </row>
        <row r="643">
          <cell r="A643" t="str">
            <v>11.11.030</v>
          </cell>
          <cell r="B643" t="str">
            <v>Argamassa de cimento e areia, fck = 20 MPa, consumo de cimento 600 kg/m³ - material para injeção em estaca raiz</v>
          </cell>
          <cell r="C643" t="str">
            <v>M3</v>
          </cell>
          <cell r="D643">
            <v>450.93</v>
          </cell>
          <cell r="E643">
            <v>36.299999999999997</v>
          </cell>
          <cell r="F643">
            <v>487.23</v>
          </cell>
        </row>
        <row r="644">
          <cell r="A644" t="str">
            <v>11.16</v>
          </cell>
          <cell r="B644" t="str">
            <v>Lançamento e aplicação</v>
          </cell>
          <cell r="C644"/>
          <cell r="D644"/>
          <cell r="E644"/>
          <cell r="F644"/>
        </row>
        <row r="645">
          <cell r="A645" t="str">
            <v>11.16.020</v>
          </cell>
          <cell r="B645" t="str">
            <v>Lançamento, espalhamento e adensamento de concreto ou massa em lastro e/ou enchimento</v>
          </cell>
          <cell r="C645" t="str">
            <v>M3</v>
          </cell>
          <cell r="D645"/>
          <cell r="E645">
            <v>61.2</v>
          </cell>
          <cell r="F645">
            <v>61.2</v>
          </cell>
        </row>
        <row r="646">
          <cell r="A646" t="str">
            <v>11.16.040</v>
          </cell>
          <cell r="B646" t="str">
            <v>Lançamento e adensamento de concreto ou massa em fundação</v>
          </cell>
          <cell r="C646" t="str">
            <v>M3</v>
          </cell>
          <cell r="D646"/>
          <cell r="E646">
            <v>122.4</v>
          </cell>
          <cell r="F646">
            <v>122.4</v>
          </cell>
        </row>
        <row r="647">
          <cell r="A647" t="str">
            <v>11.16.060</v>
          </cell>
          <cell r="B647" t="str">
            <v>Lançamento e adensamento de concreto ou massa em estrutura</v>
          </cell>
          <cell r="C647" t="str">
            <v>M3</v>
          </cell>
          <cell r="D647"/>
          <cell r="E647">
            <v>84.54</v>
          </cell>
          <cell r="F647">
            <v>84.54</v>
          </cell>
        </row>
        <row r="648">
          <cell r="A648" t="str">
            <v>11.16.080</v>
          </cell>
          <cell r="B648" t="str">
            <v>Lançamento e adensamento de concreto ou massa por bombeamento</v>
          </cell>
          <cell r="C648" t="str">
            <v>M3</v>
          </cell>
          <cell r="D648">
            <v>40.770000000000003</v>
          </cell>
          <cell r="E648">
            <v>93.36</v>
          </cell>
          <cell r="F648">
            <v>134.13</v>
          </cell>
        </row>
        <row r="649">
          <cell r="A649" t="str">
            <v>11.16.220</v>
          </cell>
          <cell r="B649" t="str">
            <v>Nivelamento de piso em concreto com acabadora de superfície</v>
          </cell>
          <cell r="C649" t="str">
            <v>M2</v>
          </cell>
          <cell r="D649">
            <v>14.07</v>
          </cell>
          <cell r="E649"/>
          <cell r="F649">
            <v>14.07</v>
          </cell>
        </row>
        <row r="650">
          <cell r="A650" t="str">
            <v>11.18</v>
          </cell>
          <cell r="B650" t="str">
            <v>Lastro e enchimento</v>
          </cell>
          <cell r="C650"/>
          <cell r="D650"/>
          <cell r="E650"/>
          <cell r="F650"/>
        </row>
        <row r="651">
          <cell r="A651" t="str">
            <v>11.18.020</v>
          </cell>
          <cell r="B651" t="str">
            <v>Lastro de areia</v>
          </cell>
          <cell r="C651" t="str">
            <v>M3</v>
          </cell>
          <cell r="D651">
            <v>127.49</v>
          </cell>
          <cell r="E651">
            <v>50.82</v>
          </cell>
          <cell r="F651">
            <v>178.31</v>
          </cell>
        </row>
        <row r="652">
          <cell r="A652" t="str">
            <v>11.18.040</v>
          </cell>
          <cell r="B652" t="str">
            <v>Lastro de pedra britada</v>
          </cell>
          <cell r="C652" t="str">
            <v>M3</v>
          </cell>
          <cell r="D652">
            <v>104.48</v>
          </cell>
          <cell r="E652">
            <v>21.78</v>
          </cell>
          <cell r="F652">
            <v>126.26</v>
          </cell>
        </row>
        <row r="653">
          <cell r="A653" t="str">
            <v>11.18.060</v>
          </cell>
          <cell r="B653" t="str">
            <v>Lona plástica</v>
          </cell>
          <cell r="C653" t="str">
            <v>M2</v>
          </cell>
          <cell r="D653">
            <v>2.67</v>
          </cell>
          <cell r="E653">
            <v>0.44</v>
          </cell>
          <cell r="F653">
            <v>3.11</v>
          </cell>
        </row>
        <row r="654">
          <cell r="A654" t="str">
            <v>11.18.070</v>
          </cell>
          <cell r="B654" t="str">
            <v>Enchimento de laje com concreto celular com densidade de 1.200 kg/m³</v>
          </cell>
          <cell r="C654" t="str">
            <v>M3</v>
          </cell>
          <cell r="D654">
            <v>575.22</v>
          </cell>
          <cell r="E654">
            <v>37.86</v>
          </cell>
          <cell r="F654">
            <v>613.08000000000004</v>
          </cell>
        </row>
        <row r="655">
          <cell r="A655" t="str">
            <v>11.18.080</v>
          </cell>
          <cell r="B655" t="str">
            <v>Enchimento de laje com tijolos cerâmicos furados</v>
          </cell>
          <cell r="C655" t="str">
            <v>M3</v>
          </cell>
          <cell r="D655">
            <v>262.5</v>
          </cell>
          <cell r="E655">
            <v>29.04</v>
          </cell>
          <cell r="F655">
            <v>291.54000000000002</v>
          </cell>
        </row>
        <row r="656">
          <cell r="A656" t="str">
            <v>11.18.110</v>
          </cell>
          <cell r="B656" t="str">
            <v>Enchimento de nichos em geral, com material proveniente de entulho</v>
          </cell>
          <cell r="C656" t="str">
            <v>M3</v>
          </cell>
          <cell r="D656"/>
          <cell r="E656">
            <v>29.04</v>
          </cell>
          <cell r="F656">
            <v>29.04</v>
          </cell>
        </row>
        <row r="657">
          <cell r="A657" t="str">
            <v>11.18.140</v>
          </cell>
          <cell r="B657" t="str">
            <v>Lastro e/ou fundação em rachão mecanizado</v>
          </cell>
          <cell r="C657" t="str">
            <v>M3</v>
          </cell>
          <cell r="D657">
            <v>127.33</v>
          </cell>
          <cell r="E657">
            <v>14.52</v>
          </cell>
          <cell r="F657">
            <v>141.85</v>
          </cell>
        </row>
        <row r="658">
          <cell r="A658" t="str">
            <v>11.18.150</v>
          </cell>
          <cell r="B658" t="str">
            <v>Lastro e/ou fundação em rachão manual</v>
          </cell>
          <cell r="C658" t="str">
            <v>M3</v>
          </cell>
          <cell r="D658">
            <v>106.8</v>
          </cell>
          <cell r="E658">
            <v>43.56</v>
          </cell>
          <cell r="F658">
            <v>150.36000000000001</v>
          </cell>
        </row>
        <row r="659">
          <cell r="A659" t="str">
            <v>11.18.160</v>
          </cell>
          <cell r="B659" t="str">
            <v>Enchimento de nichos em geral, com areia</v>
          </cell>
          <cell r="C659" t="str">
            <v>M3</v>
          </cell>
          <cell r="D659">
            <v>127.49</v>
          </cell>
          <cell r="E659">
            <v>68.459999999999994</v>
          </cell>
          <cell r="F659">
            <v>195.95</v>
          </cell>
        </row>
        <row r="660">
          <cell r="A660" t="str">
            <v>11.18.180</v>
          </cell>
          <cell r="B660" t="str">
            <v>Colchão de areia</v>
          </cell>
          <cell r="C660" t="str">
            <v>M3</v>
          </cell>
          <cell r="D660">
            <v>139.86000000000001</v>
          </cell>
          <cell r="E660">
            <v>0.15</v>
          </cell>
          <cell r="F660">
            <v>140.01</v>
          </cell>
        </row>
        <row r="661">
          <cell r="A661" t="str">
            <v>11.18.190</v>
          </cell>
          <cell r="B661" t="str">
            <v>Enchimento de nichos com poliestireno expandido do tipo P-1</v>
          </cell>
          <cell r="C661" t="str">
            <v>M3</v>
          </cell>
          <cell r="D661">
            <v>270.91000000000003</v>
          </cell>
          <cell r="E661">
            <v>11.62</v>
          </cell>
          <cell r="F661">
            <v>282.52999999999997</v>
          </cell>
        </row>
        <row r="662">
          <cell r="A662" t="str">
            <v>11.18.220</v>
          </cell>
          <cell r="B662" t="str">
            <v>Enchimento de nichos com poliestireno expandido do tipo EPS-5F</v>
          </cell>
          <cell r="C662" t="str">
            <v>M3</v>
          </cell>
          <cell r="D662">
            <v>929.75</v>
          </cell>
          <cell r="E662">
            <v>11.62</v>
          </cell>
          <cell r="F662">
            <v>941.37</v>
          </cell>
        </row>
        <row r="663">
          <cell r="A663" t="str">
            <v>11.20</v>
          </cell>
          <cell r="B663" t="str">
            <v>Reparos, conservações e complementos - GRUPO 11</v>
          </cell>
          <cell r="C663"/>
          <cell r="D663"/>
          <cell r="E663"/>
          <cell r="F663"/>
        </row>
        <row r="664">
          <cell r="A664" t="str">
            <v>11.20.030</v>
          </cell>
          <cell r="B664" t="str">
            <v>Cura química de concreto à base de película emulsionada</v>
          </cell>
          <cell r="C664" t="str">
            <v>M2</v>
          </cell>
          <cell r="D664">
            <v>1.42</v>
          </cell>
          <cell r="E664">
            <v>3.63</v>
          </cell>
          <cell r="F664">
            <v>5.05</v>
          </cell>
        </row>
        <row r="665">
          <cell r="A665" t="str">
            <v>11.20.050</v>
          </cell>
          <cell r="B665" t="str">
            <v>Corte de junta de dilatação, com serra de disco diamantado para pisos</v>
          </cell>
          <cell r="C665" t="str">
            <v>M</v>
          </cell>
          <cell r="D665">
            <v>16.39</v>
          </cell>
          <cell r="E665"/>
          <cell r="F665">
            <v>16.39</v>
          </cell>
        </row>
        <row r="666">
          <cell r="A666" t="str">
            <v>11.20.090</v>
          </cell>
          <cell r="B666" t="str">
            <v>Selante endurecedor de concreto antipó</v>
          </cell>
          <cell r="C666" t="str">
            <v>M2</v>
          </cell>
          <cell r="D666">
            <v>3.57</v>
          </cell>
          <cell r="E666">
            <v>3.63</v>
          </cell>
          <cell r="F666">
            <v>7.2</v>
          </cell>
        </row>
        <row r="667">
          <cell r="A667" t="str">
            <v>11.20.120</v>
          </cell>
          <cell r="B667" t="str">
            <v>Reparo superficial com argamassa polimérica (tixotrópica), bicomponente</v>
          </cell>
          <cell r="C667" t="str">
            <v>M3</v>
          </cell>
          <cell r="D667">
            <v>6639.75</v>
          </cell>
          <cell r="E667">
            <v>1259.52</v>
          </cell>
          <cell r="F667">
            <v>7899.27</v>
          </cell>
        </row>
        <row r="668">
          <cell r="A668" t="str">
            <v>11.20.130</v>
          </cell>
          <cell r="B668" t="str">
            <v>Tratamento de fissuras estáveis (não ativas) em elementos de concreto</v>
          </cell>
          <cell r="C668" t="str">
            <v>M</v>
          </cell>
          <cell r="D668">
            <v>100.09</v>
          </cell>
          <cell r="E668">
            <v>96.48</v>
          </cell>
          <cell r="F668">
            <v>196.57</v>
          </cell>
        </row>
        <row r="669">
          <cell r="A669" t="str">
            <v>12</v>
          </cell>
          <cell r="B669" t="str">
            <v>FUNDACAO PROFUNDA</v>
          </cell>
          <cell r="C669"/>
          <cell r="D669"/>
          <cell r="E669"/>
          <cell r="F669"/>
        </row>
        <row r="670">
          <cell r="A670" t="str">
            <v>12.01</v>
          </cell>
          <cell r="B670" t="str">
            <v>Broca</v>
          </cell>
          <cell r="C670"/>
          <cell r="D670"/>
          <cell r="E670"/>
          <cell r="F670"/>
        </row>
        <row r="671">
          <cell r="A671" t="str">
            <v>12.01.021</v>
          </cell>
          <cell r="B671" t="str">
            <v>Broca em concreto armado diâmetro de 20 cm - completa</v>
          </cell>
          <cell r="C671" t="str">
            <v>M</v>
          </cell>
          <cell r="D671">
            <v>16.39</v>
          </cell>
          <cell r="E671">
            <v>33.880000000000003</v>
          </cell>
          <cell r="F671">
            <v>50.27</v>
          </cell>
        </row>
        <row r="672">
          <cell r="A672" t="str">
            <v>12.01.041</v>
          </cell>
          <cell r="B672" t="str">
            <v>Broca em concreto armado diâmetro de 25 cm - completa</v>
          </cell>
          <cell r="C672" t="str">
            <v>M</v>
          </cell>
          <cell r="D672">
            <v>25.54</v>
          </cell>
          <cell r="E672">
            <v>35.229999999999997</v>
          </cell>
          <cell r="F672">
            <v>60.77</v>
          </cell>
        </row>
        <row r="673">
          <cell r="A673" t="str">
            <v>12.01.061</v>
          </cell>
          <cell r="B673" t="str">
            <v>Broca em concreto armado diâmetro de 30 cm - completa</v>
          </cell>
          <cell r="C673" t="str">
            <v>M</v>
          </cell>
          <cell r="D673">
            <v>36.909999999999997</v>
          </cell>
          <cell r="E673">
            <v>56.08</v>
          </cell>
          <cell r="F673">
            <v>92.99</v>
          </cell>
        </row>
        <row r="674">
          <cell r="A674" t="str">
            <v>12.04</v>
          </cell>
          <cell r="B674" t="str">
            <v>Estaca pre-moldada de concreto</v>
          </cell>
          <cell r="C674"/>
          <cell r="D674"/>
          <cell r="E674"/>
          <cell r="F674"/>
        </row>
        <row r="675">
          <cell r="A675" t="str">
            <v>12.04.010</v>
          </cell>
          <cell r="B675" t="str">
            <v>Taxa de mobilização e desmobilização de equipamentos para execução de estaca pré-moldada</v>
          </cell>
          <cell r="C675" t="str">
            <v>TX</v>
          </cell>
          <cell r="D675">
            <v>5700</v>
          </cell>
          <cell r="E675"/>
          <cell r="F675">
            <v>5700</v>
          </cell>
        </row>
        <row r="676">
          <cell r="A676" t="str">
            <v>12.04.020</v>
          </cell>
          <cell r="B676" t="str">
            <v>Estaca pré-moldada de concreto até 20 t</v>
          </cell>
          <cell r="C676" t="str">
            <v>M</v>
          </cell>
          <cell r="D676">
            <v>87.73</v>
          </cell>
          <cell r="E676">
            <v>1.45</v>
          </cell>
          <cell r="F676">
            <v>89.18</v>
          </cell>
        </row>
        <row r="677">
          <cell r="A677" t="str">
            <v>12.04.030</v>
          </cell>
          <cell r="B677" t="str">
            <v>Estaca pré-moldada de concreto até 30 t</v>
          </cell>
          <cell r="C677" t="str">
            <v>M</v>
          </cell>
          <cell r="D677">
            <v>91.52</v>
          </cell>
          <cell r="E677">
            <v>1.45</v>
          </cell>
          <cell r="F677">
            <v>92.97</v>
          </cell>
        </row>
        <row r="678">
          <cell r="A678" t="str">
            <v>12.04.040</v>
          </cell>
          <cell r="B678" t="str">
            <v>Estaca pré-moldada de concreto até 40 t</v>
          </cell>
          <cell r="C678" t="str">
            <v>M</v>
          </cell>
          <cell r="D678">
            <v>120.86</v>
          </cell>
          <cell r="E678">
            <v>1.45</v>
          </cell>
          <cell r="F678">
            <v>122.31</v>
          </cell>
        </row>
        <row r="679">
          <cell r="A679" t="str">
            <v>12.04.050</v>
          </cell>
          <cell r="B679" t="str">
            <v>Estaca pré-moldada de concreto até 50 t</v>
          </cell>
          <cell r="C679" t="str">
            <v>M</v>
          </cell>
          <cell r="D679">
            <v>156.68</v>
          </cell>
          <cell r="E679">
            <v>1.45</v>
          </cell>
          <cell r="F679">
            <v>158.13</v>
          </cell>
        </row>
        <row r="680">
          <cell r="A680" t="str">
            <v>12.04.060</v>
          </cell>
          <cell r="B680" t="str">
            <v>Estaca pré-moldada de concreto até 60 t</v>
          </cell>
          <cell r="C680" t="str">
            <v>M</v>
          </cell>
          <cell r="D680">
            <v>142.78</v>
          </cell>
          <cell r="E680">
            <v>1.45</v>
          </cell>
          <cell r="F680">
            <v>144.22999999999999</v>
          </cell>
        </row>
        <row r="681">
          <cell r="A681" t="str">
            <v>12.04.070</v>
          </cell>
          <cell r="B681" t="str">
            <v>Estaca pré-moldada de concreto até 70 t</v>
          </cell>
          <cell r="C681" t="str">
            <v>M</v>
          </cell>
          <cell r="D681">
            <v>157.85</v>
          </cell>
          <cell r="E681">
            <v>1.45</v>
          </cell>
          <cell r="F681">
            <v>159.30000000000001</v>
          </cell>
        </row>
        <row r="682">
          <cell r="A682" t="str">
            <v>12.05</v>
          </cell>
          <cell r="B682" t="str">
            <v>Estaca escavada mecanicamente</v>
          </cell>
          <cell r="C682"/>
          <cell r="D682"/>
          <cell r="E682"/>
          <cell r="F682"/>
        </row>
        <row r="683">
          <cell r="A683" t="str">
            <v>12.05.010</v>
          </cell>
          <cell r="B683" t="str">
            <v>Taxa de mobilização e desmobilização de equipamentos para execução de estaca escavada</v>
          </cell>
          <cell r="C683" t="str">
            <v>TX</v>
          </cell>
          <cell r="D683">
            <v>1606.64</v>
          </cell>
          <cell r="E683"/>
          <cell r="F683">
            <v>1606.64</v>
          </cell>
        </row>
        <row r="684">
          <cell r="A684" t="str">
            <v>12.05.020</v>
          </cell>
          <cell r="B684" t="str">
            <v>Estaca escavada mecanicamente, diâmetro de 25 cm até 20 t</v>
          </cell>
          <cell r="C684" t="str">
            <v>M</v>
          </cell>
          <cell r="D684">
            <v>31.29</v>
          </cell>
          <cell r="E684">
            <v>10.73</v>
          </cell>
          <cell r="F684">
            <v>42.02</v>
          </cell>
        </row>
        <row r="685">
          <cell r="A685" t="str">
            <v>12.05.030</v>
          </cell>
          <cell r="B685" t="str">
            <v>Estaca escavada mecanicamente, diâmetro de 30 cm até 30 t</v>
          </cell>
          <cell r="C685" t="str">
            <v>M</v>
          </cell>
          <cell r="D685">
            <v>43.98</v>
          </cell>
          <cell r="E685">
            <v>15.5</v>
          </cell>
          <cell r="F685">
            <v>59.48</v>
          </cell>
        </row>
        <row r="686">
          <cell r="A686" t="str">
            <v>12.05.040</v>
          </cell>
          <cell r="B686" t="str">
            <v>Estaca escavada mecanicamente, diâmetro de 35 cm até 40 t</v>
          </cell>
          <cell r="C686" t="str">
            <v>M</v>
          </cell>
          <cell r="D686">
            <v>57.57</v>
          </cell>
          <cell r="E686">
            <v>21.24</v>
          </cell>
          <cell r="F686">
            <v>78.81</v>
          </cell>
        </row>
        <row r="687">
          <cell r="A687" t="str">
            <v>12.05.150</v>
          </cell>
          <cell r="B687" t="str">
            <v>Estaca escavada mecanicamente, diâmetro de 40 cm até 50 t</v>
          </cell>
          <cell r="C687" t="str">
            <v>M</v>
          </cell>
          <cell r="D687">
            <v>76.650000000000006</v>
          </cell>
          <cell r="E687">
            <v>28.09</v>
          </cell>
          <cell r="F687">
            <v>104.74</v>
          </cell>
        </row>
        <row r="688">
          <cell r="A688" t="str">
            <v>12.06</v>
          </cell>
          <cell r="B688" t="str">
            <v>Estaca tipo STRAUSS</v>
          </cell>
          <cell r="C688"/>
          <cell r="D688"/>
          <cell r="E688"/>
          <cell r="F688"/>
        </row>
        <row r="689">
          <cell r="A689" t="str">
            <v>12.06.010</v>
          </cell>
          <cell r="B689" t="str">
            <v>Taxa de mobilização e desmobilização de equipamentos para execução de estaca tipo Strauss</v>
          </cell>
          <cell r="C689" t="str">
            <v>TX</v>
          </cell>
          <cell r="D689">
            <v>1983.85</v>
          </cell>
          <cell r="E689"/>
          <cell r="F689">
            <v>1983.85</v>
          </cell>
        </row>
        <row r="690">
          <cell r="A690" t="str">
            <v>12.06.020</v>
          </cell>
          <cell r="B690" t="str">
            <v>Estaca tipo Strauss, diâmetro de 25 cm até 20 t</v>
          </cell>
          <cell r="C690" t="str">
            <v>M</v>
          </cell>
          <cell r="D690">
            <v>53.17</v>
          </cell>
          <cell r="E690">
            <v>9.0399999999999991</v>
          </cell>
          <cell r="F690">
            <v>62.21</v>
          </cell>
        </row>
        <row r="691">
          <cell r="A691" t="str">
            <v>12.06.030</v>
          </cell>
          <cell r="B691" t="str">
            <v>Estaca tipo Strauss, diâmetro de 32 cm até 30 t</v>
          </cell>
          <cell r="C691" t="str">
            <v>M</v>
          </cell>
          <cell r="D691">
            <v>66.88</v>
          </cell>
          <cell r="E691">
            <v>13.04</v>
          </cell>
          <cell r="F691">
            <v>79.92</v>
          </cell>
        </row>
        <row r="692">
          <cell r="A692" t="str">
            <v>12.06.040</v>
          </cell>
          <cell r="B692" t="str">
            <v>Estaca tipo Strauss, diâmetro de 38 cm até 40 t</v>
          </cell>
          <cell r="C692" t="str">
            <v>M</v>
          </cell>
          <cell r="D692">
            <v>87.56</v>
          </cell>
          <cell r="E692">
            <v>17.78</v>
          </cell>
          <cell r="F692">
            <v>105.34</v>
          </cell>
        </row>
        <row r="693">
          <cell r="A693" t="str">
            <v>12.06.080</v>
          </cell>
          <cell r="B693" t="str">
            <v>Estaca tipo Strauss, diâmetro de 45 cm até 60 t</v>
          </cell>
          <cell r="C693" t="str">
            <v>M</v>
          </cell>
          <cell r="D693">
            <v>138.65</v>
          </cell>
          <cell r="E693">
            <v>23.18</v>
          </cell>
          <cell r="F693">
            <v>161.83000000000001</v>
          </cell>
        </row>
        <row r="694">
          <cell r="A694" t="str">
            <v>12.07</v>
          </cell>
          <cell r="B694" t="str">
            <v>Estaca tipo RAIZ</v>
          </cell>
          <cell r="C694"/>
          <cell r="D694"/>
          <cell r="E694"/>
          <cell r="F694"/>
        </row>
        <row r="695">
          <cell r="A695" t="str">
            <v>12.07.010</v>
          </cell>
          <cell r="B695" t="str">
            <v>Taxa de mobilização e desmobilização de equipamentos para execução de estaca tipo Raiz em solo</v>
          </cell>
          <cell r="C695" t="str">
            <v>TX</v>
          </cell>
          <cell r="D695">
            <v>16622.87</v>
          </cell>
          <cell r="E695"/>
          <cell r="F695">
            <v>16622.87</v>
          </cell>
        </row>
        <row r="696">
          <cell r="A696" t="str">
            <v>12.07.030</v>
          </cell>
          <cell r="B696" t="str">
            <v>Estaca tipo Raiz, diâmetro de 10 cm para 10 t, em solo</v>
          </cell>
          <cell r="C696" t="str">
            <v>M</v>
          </cell>
          <cell r="D696">
            <v>153.35</v>
          </cell>
          <cell r="E696">
            <v>6.57</v>
          </cell>
          <cell r="F696">
            <v>159.91999999999999</v>
          </cell>
        </row>
        <row r="697">
          <cell r="A697" t="str">
            <v>12.07.050</v>
          </cell>
          <cell r="B697" t="str">
            <v>Estaca tipo Raiz, diâmetro de 12 cm para 15 t, em solo</v>
          </cell>
          <cell r="C697" t="str">
            <v>M</v>
          </cell>
          <cell r="D697">
            <v>175.53</v>
          </cell>
          <cell r="E697">
            <v>8.23</v>
          </cell>
          <cell r="F697">
            <v>183.76</v>
          </cell>
        </row>
        <row r="698">
          <cell r="A698" t="str">
            <v>12.07.060</v>
          </cell>
          <cell r="B698" t="str">
            <v>Estaca tipo Raiz, diâmetro de 15 cm para 25 t, em solo</v>
          </cell>
          <cell r="C698" t="str">
            <v>M</v>
          </cell>
          <cell r="D698">
            <v>224.65</v>
          </cell>
          <cell r="E698">
            <v>12.47</v>
          </cell>
          <cell r="F698">
            <v>237.12</v>
          </cell>
        </row>
        <row r="699">
          <cell r="A699" t="str">
            <v>12.07.070</v>
          </cell>
          <cell r="B699" t="str">
            <v>Estaca tipo Raiz, diâmetro de 16 cm para 35 t, em solo</v>
          </cell>
          <cell r="C699" t="str">
            <v>M</v>
          </cell>
          <cell r="D699">
            <v>260.52</v>
          </cell>
          <cell r="E699">
            <v>17.440000000000001</v>
          </cell>
          <cell r="F699">
            <v>277.95999999999998</v>
          </cell>
        </row>
        <row r="700">
          <cell r="A700" t="str">
            <v>12.07.090</v>
          </cell>
          <cell r="B700" t="str">
            <v>Estaca tipo Raiz, diâmetro de 20 cm para 50 t, em solo</v>
          </cell>
          <cell r="C700" t="str">
            <v>M</v>
          </cell>
          <cell r="D700">
            <v>336.25</v>
          </cell>
          <cell r="E700">
            <v>26.65</v>
          </cell>
          <cell r="F700">
            <v>362.9</v>
          </cell>
        </row>
        <row r="701">
          <cell r="A701" t="str">
            <v>12.07.100</v>
          </cell>
          <cell r="B701" t="str">
            <v>Estaca tipo Raiz, diâmetro de 25 cm para 80 t, em solo</v>
          </cell>
          <cell r="C701" t="str">
            <v>M</v>
          </cell>
          <cell r="D701">
            <v>399.31</v>
          </cell>
          <cell r="E701">
            <v>31.25</v>
          </cell>
          <cell r="F701">
            <v>430.56</v>
          </cell>
        </row>
        <row r="702">
          <cell r="A702" t="str">
            <v>12.07.110</v>
          </cell>
          <cell r="B702" t="str">
            <v>Estaca tipo Raiz, diâmetro de 31 cm para 100 t, em solo</v>
          </cell>
          <cell r="C702" t="str">
            <v>M</v>
          </cell>
          <cell r="D702">
            <v>479.37</v>
          </cell>
          <cell r="E702">
            <v>36.950000000000003</v>
          </cell>
          <cell r="F702">
            <v>516.32000000000005</v>
          </cell>
        </row>
        <row r="703">
          <cell r="A703" t="str">
            <v>12.07.130</v>
          </cell>
          <cell r="B703" t="str">
            <v>Estaca tipo Raiz, diâmetro de 40 cm para 130 t, em solo</v>
          </cell>
          <cell r="C703" t="str">
            <v>M</v>
          </cell>
          <cell r="D703">
            <v>548.08000000000004</v>
          </cell>
          <cell r="E703">
            <v>31.25</v>
          </cell>
          <cell r="F703">
            <v>579.33000000000004</v>
          </cell>
        </row>
        <row r="704">
          <cell r="A704" t="str">
            <v>12.07.151</v>
          </cell>
          <cell r="B704" t="str">
            <v>Estaca tipo Raiz, diâmetro de 31 cm, sem armação, em solo</v>
          </cell>
          <cell r="C704" t="str">
            <v>M</v>
          </cell>
          <cell r="D704">
            <v>232.53</v>
          </cell>
          <cell r="E704"/>
          <cell r="F704">
            <v>232.53</v>
          </cell>
        </row>
        <row r="705">
          <cell r="A705" t="str">
            <v>12.07.153</v>
          </cell>
          <cell r="B705" t="str">
            <v>Estaca tipo Raiz, diâmetro de 45 cm, sem armação, em solo</v>
          </cell>
          <cell r="C705" t="str">
            <v>M</v>
          </cell>
          <cell r="D705">
            <v>395.63</v>
          </cell>
          <cell r="E705"/>
          <cell r="F705">
            <v>395.63</v>
          </cell>
        </row>
        <row r="706">
          <cell r="A706" t="str">
            <v>12.07.270</v>
          </cell>
          <cell r="B706" t="str">
            <v>Taxa de mobilização e desmobilização de equipamentos para execução de estaca tipo Raiz em rocha</v>
          </cell>
          <cell r="C706" t="str">
            <v>TX</v>
          </cell>
          <cell r="D706">
            <v>16622.87</v>
          </cell>
          <cell r="E706"/>
          <cell r="F706">
            <v>16622.87</v>
          </cell>
        </row>
        <row r="707">
          <cell r="A707" t="str">
            <v>12.07.271</v>
          </cell>
          <cell r="B707" t="str">
            <v>Estaca tipo Raiz, diâmetro de 31 cm, sem armação, em rocha</v>
          </cell>
          <cell r="C707" t="str">
            <v>M</v>
          </cell>
          <cell r="D707">
            <v>824.51</v>
          </cell>
          <cell r="E707"/>
          <cell r="F707">
            <v>824.51</v>
          </cell>
        </row>
        <row r="708">
          <cell r="A708" t="str">
            <v>12.07.272</v>
          </cell>
          <cell r="B708" t="str">
            <v>Estaca tipo Raiz, diâmetro de 41 cm, sem armação, em rocha</v>
          </cell>
          <cell r="C708" t="str">
            <v>M</v>
          </cell>
          <cell r="D708">
            <v>1095.02</v>
          </cell>
          <cell r="E708"/>
          <cell r="F708">
            <v>1095.02</v>
          </cell>
        </row>
        <row r="709">
          <cell r="A709" t="str">
            <v>12.07.273</v>
          </cell>
          <cell r="B709" t="str">
            <v>Estaca tipo Raiz, diâmetro de 45 cm, sem armação, em rocha</v>
          </cell>
          <cell r="C709" t="str">
            <v>M</v>
          </cell>
          <cell r="D709">
            <v>1367.49</v>
          </cell>
          <cell r="E709"/>
          <cell r="F709">
            <v>1367.49</v>
          </cell>
        </row>
        <row r="710">
          <cell r="A710" t="str">
            <v>12.07.274</v>
          </cell>
          <cell r="B710" t="str">
            <v>Estaca tipo Raiz, diâmetro de 15 cm para 25 t, sem armação e sem argamassa, em rocha</v>
          </cell>
          <cell r="C710" t="str">
            <v>M</v>
          </cell>
          <cell r="D710">
            <v>407.62</v>
          </cell>
          <cell r="E710"/>
          <cell r="F710">
            <v>407.62</v>
          </cell>
        </row>
        <row r="711">
          <cell r="A711" t="str">
            <v>12.07.511</v>
          </cell>
          <cell r="B711" t="str">
            <v>Injeção de argamassa de cimento e areia em estaca raiz - sobreconsumo</v>
          </cell>
          <cell r="C711" t="str">
            <v>M3</v>
          </cell>
          <cell r="D711">
            <v>360</v>
          </cell>
          <cell r="E711"/>
          <cell r="F711">
            <v>360</v>
          </cell>
        </row>
        <row r="712">
          <cell r="A712" t="str">
            <v>12.09</v>
          </cell>
          <cell r="B712" t="str">
            <v>Tubulão</v>
          </cell>
          <cell r="C712"/>
          <cell r="D712"/>
          <cell r="E712"/>
          <cell r="F712"/>
        </row>
        <row r="713">
          <cell r="A713" t="str">
            <v>12.09.010</v>
          </cell>
          <cell r="B713" t="str">
            <v>Taxa de mobilização e desmobilização de equipamentos para execução de tubulão escavado mecanicamente</v>
          </cell>
          <cell r="C713" t="str">
            <v>TX</v>
          </cell>
          <cell r="D713">
            <v>1564.73</v>
          </cell>
          <cell r="E713"/>
          <cell r="F713">
            <v>1564.73</v>
          </cell>
        </row>
        <row r="714">
          <cell r="A714" t="str">
            <v>12.09.020</v>
          </cell>
          <cell r="B714" t="str">
            <v>Abertura de fuste mecanizado diâmetro de 50 cm</v>
          </cell>
          <cell r="C714" t="str">
            <v>M</v>
          </cell>
          <cell r="D714">
            <v>26</v>
          </cell>
          <cell r="E714"/>
          <cell r="F714">
            <v>26</v>
          </cell>
        </row>
        <row r="715">
          <cell r="A715" t="str">
            <v>12.09.040</v>
          </cell>
          <cell r="B715" t="str">
            <v>Abertura de fuste mecanizado diâmetro de 60 cm</v>
          </cell>
          <cell r="C715" t="str">
            <v>M</v>
          </cell>
          <cell r="D715">
            <v>30.65</v>
          </cell>
          <cell r="E715"/>
          <cell r="F715">
            <v>30.65</v>
          </cell>
        </row>
        <row r="716">
          <cell r="A716" t="str">
            <v>12.09.060</v>
          </cell>
          <cell r="B716" t="str">
            <v>Abertura de fuste mecanizado diâmetro de 80 cm</v>
          </cell>
          <cell r="C716" t="str">
            <v>M</v>
          </cell>
          <cell r="D716">
            <v>50.87</v>
          </cell>
          <cell r="E716"/>
          <cell r="F716">
            <v>50.87</v>
          </cell>
        </row>
        <row r="717">
          <cell r="A717" t="str">
            <v>12.09.140</v>
          </cell>
          <cell r="B717" t="str">
            <v>Escavação manual em campo aberto para tubulão, fuste e/ou base</v>
          </cell>
          <cell r="C717" t="str">
            <v>M3</v>
          </cell>
          <cell r="D717"/>
          <cell r="E717">
            <v>363.9</v>
          </cell>
          <cell r="F717">
            <v>363.9</v>
          </cell>
        </row>
        <row r="718">
          <cell r="A718" t="str">
            <v>12.12</v>
          </cell>
          <cell r="B718" t="str">
            <v>Estaca hélice continua</v>
          </cell>
          <cell r="C718"/>
          <cell r="D718"/>
          <cell r="E718"/>
          <cell r="F718"/>
        </row>
        <row r="719">
          <cell r="A719" t="str">
            <v>12.12.010</v>
          </cell>
          <cell r="B719" t="str">
            <v>Taxa de mobilização e desmobilização de equipamentos para execução de estaca tipo hélice contínua em solo</v>
          </cell>
          <cell r="C719" t="str">
            <v>TX</v>
          </cell>
          <cell r="D719">
            <v>23617.51</v>
          </cell>
          <cell r="E719"/>
          <cell r="F719">
            <v>23617.51</v>
          </cell>
        </row>
        <row r="720">
          <cell r="A720" t="str">
            <v>12.12.014</v>
          </cell>
          <cell r="B720" t="str">
            <v>Estaca tipo hélice contínua, diâmetro de 25 cm em solo</v>
          </cell>
          <cell r="C720" t="str">
            <v>M</v>
          </cell>
          <cell r="D720">
            <v>31.97</v>
          </cell>
          <cell r="E720">
            <v>3.87</v>
          </cell>
          <cell r="F720">
            <v>35.840000000000003</v>
          </cell>
        </row>
        <row r="721">
          <cell r="A721" t="str">
            <v>12.12.016</v>
          </cell>
          <cell r="B721" t="str">
            <v>Estaca tipo hélice contínua, diâmetro de 30 cm em solo</v>
          </cell>
          <cell r="C721" t="str">
            <v>M</v>
          </cell>
          <cell r="D721">
            <v>36.56</v>
          </cell>
          <cell r="E721">
            <v>3.87</v>
          </cell>
          <cell r="F721">
            <v>40.43</v>
          </cell>
        </row>
        <row r="722">
          <cell r="A722" t="str">
            <v>12.12.020</v>
          </cell>
          <cell r="B722" t="str">
            <v>Estaca tipo hélice contínua, diâmetro de 35 cm em solo</v>
          </cell>
          <cell r="C722" t="str">
            <v>M</v>
          </cell>
          <cell r="D722">
            <v>43.76</v>
          </cell>
          <cell r="E722">
            <v>3.87</v>
          </cell>
          <cell r="F722">
            <v>47.63</v>
          </cell>
        </row>
        <row r="723">
          <cell r="A723" t="str">
            <v>12.12.060</v>
          </cell>
          <cell r="B723" t="str">
            <v>Estaca tipo hélice contínua, diâmetro de 40 cm em solo</v>
          </cell>
          <cell r="C723" t="str">
            <v>M</v>
          </cell>
          <cell r="D723">
            <v>50.48</v>
          </cell>
          <cell r="E723">
            <v>3.87</v>
          </cell>
          <cell r="F723">
            <v>54.35</v>
          </cell>
        </row>
        <row r="724">
          <cell r="A724" t="str">
            <v>12.12.070</v>
          </cell>
          <cell r="B724" t="str">
            <v>Estaca tipo hélice contínua, diâmetro de 50 cm em solo</v>
          </cell>
          <cell r="C724" t="str">
            <v>M</v>
          </cell>
          <cell r="D724">
            <v>61.73</v>
          </cell>
          <cell r="E724">
            <v>3.87</v>
          </cell>
          <cell r="F724">
            <v>65.599999999999994</v>
          </cell>
        </row>
        <row r="725">
          <cell r="A725" t="str">
            <v>12.12.074</v>
          </cell>
          <cell r="B725" t="str">
            <v>Estaca tipo hélice contínua, diâmetro de 60 cm em solo</v>
          </cell>
          <cell r="C725" t="str">
            <v>M</v>
          </cell>
          <cell r="D725">
            <v>77.510000000000005</v>
          </cell>
          <cell r="E725">
            <v>3.87</v>
          </cell>
          <cell r="F725">
            <v>81.38</v>
          </cell>
        </row>
        <row r="726">
          <cell r="A726" t="str">
            <v>12.12.090</v>
          </cell>
          <cell r="B726" t="str">
            <v>Estaca tipo hélice contínua, diâmetro de 70 cm em solo</v>
          </cell>
          <cell r="C726" t="str">
            <v>M</v>
          </cell>
          <cell r="D726">
            <v>94.53</v>
          </cell>
          <cell r="E726">
            <v>3.87</v>
          </cell>
          <cell r="F726">
            <v>98.4</v>
          </cell>
        </row>
        <row r="727">
          <cell r="A727" t="str">
            <v>12.12.100</v>
          </cell>
          <cell r="B727" t="str">
            <v>Estaca tipo hélice contínua, diâmetro de 80 cm em solo</v>
          </cell>
          <cell r="C727" t="str">
            <v>M</v>
          </cell>
          <cell r="D727">
            <v>116.78</v>
          </cell>
          <cell r="E727">
            <v>3.87</v>
          </cell>
          <cell r="F727">
            <v>120.65</v>
          </cell>
        </row>
        <row r="728">
          <cell r="A728" t="str">
            <v>12.14</v>
          </cell>
          <cell r="B728" t="str">
            <v>Estaca escavada com injeção ou micro estaca</v>
          </cell>
          <cell r="C728"/>
          <cell r="D728"/>
          <cell r="E728"/>
          <cell r="F728"/>
        </row>
        <row r="729">
          <cell r="A729" t="str">
            <v>12.14.010</v>
          </cell>
          <cell r="B729" t="str">
            <v>Taxa de mobilização e desmobilização de equipamentos para execução de estacas escavadas com injeção ou microestaca</v>
          </cell>
          <cell r="C729" t="str">
            <v>TX</v>
          </cell>
          <cell r="D729">
            <v>17852.53</v>
          </cell>
          <cell r="E729"/>
          <cell r="F729">
            <v>17852.53</v>
          </cell>
        </row>
        <row r="730">
          <cell r="A730" t="str">
            <v>12.14.040</v>
          </cell>
          <cell r="B730" t="str">
            <v>Estaca escavada com injeção ou microestaca, diâmetro de 16 cm</v>
          </cell>
          <cell r="C730" t="str">
            <v>M</v>
          </cell>
          <cell r="D730">
            <v>209.72</v>
          </cell>
          <cell r="E730">
            <v>17.440000000000001</v>
          </cell>
          <cell r="F730">
            <v>227.16</v>
          </cell>
        </row>
        <row r="731">
          <cell r="A731" t="str">
            <v>12.14.050</v>
          </cell>
          <cell r="B731" t="str">
            <v>Estaca escavada com injeção ou microestaca, diâmetro de 20 cm</v>
          </cell>
          <cell r="C731" t="str">
            <v>M</v>
          </cell>
          <cell r="D731">
            <v>263.8</v>
          </cell>
          <cell r="E731">
            <v>26.65</v>
          </cell>
          <cell r="F731">
            <v>290.45</v>
          </cell>
        </row>
        <row r="732">
          <cell r="A732" t="str">
            <v>12.14.060</v>
          </cell>
          <cell r="B732" t="str">
            <v>Estaca escavada com injeção ou microestaca, diâmetro de 25 cm</v>
          </cell>
          <cell r="C732" t="str">
            <v>M</v>
          </cell>
          <cell r="D732">
            <v>310.27999999999997</v>
          </cell>
          <cell r="E732">
            <v>31.25</v>
          </cell>
          <cell r="F732">
            <v>341.53</v>
          </cell>
        </row>
        <row r="733">
          <cell r="A733" t="str">
            <v>13</v>
          </cell>
          <cell r="B733" t="str">
            <v>LAJE E PAINEL DE FECHAMENTO PRE-FABRICADOS</v>
          </cell>
          <cell r="C733"/>
          <cell r="D733"/>
          <cell r="E733"/>
          <cell r="F733"/>
        </row>
        <row r="734">
          <cell r="A734" t="str">
            <v>13.01</v>
          </cell>
          <cell r="B734" t="str">
            <v>Laje pre-fabricada mista em vigotas treplicadas e lajotas</v>
          </cell>
          <cell r="C734"/>
          <cell r="D734"/>
          <cell r="E734"/>
          <cell r="F734"/>
        </row>
        <row r="735">
          <cell r="A735" t="str">
            <v>13.01.130</v>
          </cell>
          <cell r="B735" t="str">
            <v>Laje pré-fabricada mista vigota treliçada/lajota cerâmica - LT 12 (8+4) e capa com concreto de 25 MPa</v>
          </cell>
          <cell r="C735" t="str">
            <v>M2</v>
          </cell>
          <cell r="D735">
            <v>96.21</v>
          </cell>
          <cell r="E735">
            <v>23.4</v>
          </cell>
          <cell r="F735">
            <v>119.61</v>
          </cell>
        </row>
        <row r="736">
          <cell r="A736" t="str">
            <v>13.01.150</v>
          </cell>
          <cell r="B736" t="str">
            <v>Laje pré-fabricada mista vigota treliçada/lajota cerâmica - LT 16 (12+4) e capa com concreto de 25 MPa</v>
          </cell>
          <cell r="C736" t="str">
            <v>M2</v>
          </cell>
          <cell r="D736">
            <v>107.73</v>
          </cell>
          <cell r="E736">
            <v>25.75</v>
          </cell>
          <cell r="F736">
            <v>133.47999999999999</v>
          </cell>
        </row>
        <row r="737">
          <cell r="A737" t="str">
            <v>13.01.170</v>
          </cell>
          <cell r="B737" t="str">
            <v>Laje pré-fabricada mista vigota treliçada/lajota cerâmica - LT 20 (16+4) e capa com concreto de 25 MPa</v>
          </cell>
          <cell r="C737" t="str">
            <v>M2</v>
          </cell>
          <cell r="D737">
            <v>128.24</v>
          </cell>
          <cell r="E737">
            <v>28.08</v>
          </cell>
          <cell r="F737">
            <v>156.32</v>
          </cell>
        </row>
        <row r="738">
          <cell r="A738" t="str">
            <v>13.01.190</v>
          </cell>
          <cell r="B738" t="str">
            <v>Laje pré-fabricada mista vigota treliçada/lajota cerâmica - LT 24 (20+4) e capa com concreto de 25 MPa</v>
          </cell>
          <cell r="C738" t="str">
            <v>M2</v>
          </cell>
          <cell r="D738">
            <v>141.86000000000001</v>
          </cell>
          <cell r="E738">
            <v>30.41</v>
          </cell>
          <cell r="F738">
            <v>172.27</v>
          </cell>
        </row>
        <row r="739">
          <cell r="A739" t="str">
            <v>13.01.210</v>
          </cell>
          <cell r="B739" t="str">
            <v>Laje pré-fabricada mista vigota treliçada/lajota cerâmica - LT 30 (24+6) e capa com concreto de 25 MPa</v>
          </cell>
          <cell r="C739" t="str">
            <v>M2</v>
          </cell>
          <cell r="D739">
            <v>178.03</v>
          </cell>
          <cell r="E739">
            <v>33.380000000000003</v>
          </cell>
          <cell r="F739">
            <v>211.41</v>
          </cell>
        </row>
        <row r="740">
          <cell r="A740" t="str">
            <v>13.01.310</v>
          </cell>
          <cell r="B740" t="str">
            <v>Laje pré-fabricada unidirecional em viga treliçada/lajota em EPS LT 12 (8 + 4), com capa de concreto de 25 MPa</v>
          </cell>
          <cell r="C740" t="str">
            <v>M2</v>
          </cell>
          <cell r="D740">
            <v>102.42</v>
          </cell>
          <cell r="E740">
            <v>25.75</v>
          </cell>
          <cell r="F740">
            <v>128.16999999999999</v>
          </cell>
        </row>
        <row r="741">
          <cell r="A741" t="str">
            <v>13.01.320</v>
          </cell>
          <cell r="B741" t="str">
            <v>Laje pré-fabricada unidirecional em viga treliçada/lajota em EPS LT 16 (12 + 4), com capa de concreto de 25 MPa</v>
          </cell>
          <cell r="C741" t="str">
            <v>M2</v>
          </cell>
          <cell r="D741">
            <v>119.56</v>
          </cell>
          <cell r="E741">
            <v>25.75</v>
          </cell>
          <cell r="F741">
            <v>145.31</v>
          </cell>
        </row>
        <row r="742">
          <cell r="A742" t="str">
            <v>13.01.330</v>
          </cell>
          <cell r="B742" t="str">
            <v>Laje pré-fabricada unidirecional em viga treliçada/lajota em EPS LT 20 (16 + 4), com capa de concreto de 25 MPa</v>
          </cell>
          <cell r="C742" t="str">
            <v>M2</v>
          </cell>
          <cell r="D742">
            <v>163.32</v>
          </cell>
          <cell r="E742">
            <v>28.08</v>
          </cell>
          <cell r="F742">
            <v>191.4</v>
          </cell>
        </row>
        <row r="743">
          <cell r="A743" t="str">
            <v>13.01.340</v>
          </cell>
          <cell r="B743" t="str">
            <v>Laje pré-fabricada unidirecional em viga treliçada/lajota em EPS LT 25 (20 + 5), com capa de concreto de 25 MPa</v>
          </cell>
          <cell r="C743" t="str">
            <v>M2</v>
          </cell>
          <cell r="D743">
            <v>152.83000000000001</v>
          </cell>
          <cell r="E743">
            <v>30.41</v>
          </cell>
          <cell r="F743">
            <v>183.24</v>
          </cell>
        </row>
        <row r="744">
          <cell r="A744" t="str">
            <v>13.01.350</v>
          </cell>
          <cell r="B744" t="str">
            <v>Laje pré-fabricada unidirecional em viga treliçada/lajota em EPS LT 30 (25 + 5), com capa de concreto de 25 MPa</v>
          </cell>
          <cell r="C744" t="str">
            <v>M2</v>
          </cell>
          <cell r="D744">
            <v>240.53</v>
          </cell>
          <cell r="E744">
            <v>33.380000000000003</v>
          </cell>
          <cell r="F744">
            <v>273.91000000000003</v>
          </cell>
        </row>
        <row r="745">
          <cell r="A745" t="str">
            <v>13.02</v>
          </cell>
          <cell r="B745" t="str">
            <v>Laje pre-fabricada mista em vigotas protendidas e lajotas</v>
          </cell>
          <cell r="C745"/>
          <cell r="D745"/>
          <cell r="E745"/>
          <cell r="F745"/>
        </row>
        <row r="746">
          <cell r="A746" t="str">
            <v>13.02.150</v>
          </cell>
          <cell r="B746" t="str">
            <v>Laje pré-fabricada mista vigota protendida/lajota cerâmica - LP 12 (8+4) e capa com concreto de 25 MPa</v>
          </cell>
          <cell r="C746" t="str">
            <v>M2</v>
          </cell>
          <cell r="D746">
            <v>114.25</v>
          </cell>
          <cell r="E746">
            <v>25.75</v>
          </cell>
          <cell r="F746">
            <v>140</v>
          </cell>
        </row>
        <row r="747">
          <cell r="A747" t="str">
            <v>13.02.170</v>
          </cell>
          <cell r="B747" t="str">
            <v>Laje pré-fabricada mista vigota protendida/lajota cerâmica - LP 16 (12+4) e capa com concreto de 25 MPa</v>
          </cell>
          <cell r="C747" t="str">
            <v>M2</v>
          </cell>
          <cell r="D747">
            <v>131.21</v>
          </cell>
          <cell r="E747">
            <v>28.08</v>
          </cell>
          <cell r="F747">
            <v>159.29</v>
          </cell>
        </row>
        <row r="748">
          <cell r="A748" t="str">
            <v>13.02.190</v>
          </cell>
          <cell r="B748" t="str">
            <v>Laje pré-fabricada mista vigota protendida/lajota cerâmica - LP 20 (16+4) e capa com concreto de 25 MPa</v>
          </cell>
          <cell r="C748" t="str">
            <v>M2</v>
          </cell>
          <cell r="D748">
            <v>141.1</v>
          </cell>
          <cell r="E748">
            <v>30.41</v>
          </cell>
          <cell r="F748">
            <v>171.51</v>
          </cell>
        </row>
        <row r="749">
          <cell r="A749" t="str">
            <v>13.02.210</v>
          </cell>
          <cell r="B749" t="str">
            <v>Laje pré-fabricada mista vigota protendida/lajota cerâmica - LP 25 (20+5) e capa com concreto de 25 MPa</v>
          </cell>
          <cell r="C749" t="str">
            <v>M2</v>
          </cell>
          <cell r="D749">
            <v>152.71</v>
          </cell>
          <cell r="E749">
            <v>33.380000000000003</v>
          </cell>
          <cell r="F749">
            <v>186.09</v>
          </cell>
        </row>
        <row r="750">
          <cell r="A750" t="str">
            <v>13.05</v>
          </cell>
          <cell r="B750" t="str">
            <v>Pre-laje</v>
          </cell>
          <cell r="C750"/>
          <cell r="D750"/>
          <cell r="E750"/>
          <cell r="F750"/>
        </row>
        <row r="751">
          <cell r="A751" t="str">
            <v>13.05.084</v>
          </cell>
          <cell r="B751" t="str">
            <v>Pré-laje em painel pré-fabricado treliçado, com EPS, H= 12 cm</v>
          </cell>
          <cell r="C751" t="str">
            <v>M2</v>
          </cell>
          <cell r="D751">
            <v>129.94</v>
          </cell>
          <cell r="E751">
            <v>7.85</v>
          </cell>
          <cell r="F751">
            <v>137.79</v>
          </cell>
        </row>
        <row r="752">
          <cell r="A752" t="str">
            <v>13.05.090</v>
          </cell>
          <cell r="B752" t="str">
            <v>Pré-laje em painel pré-fabricado treliçado, com EPS, H= 16 cm</v>
          </cell>
          <cell r="C752" t="str">
            <v>M2</v>
          </cell>
          <cell r="D752">
            <v>134.52000000000001</v>
          </cell>
          <cell r="E752">
            <v>8.26</v>
          </cell>
          <cell r="F752">
            <v>142.78</v>
          </cell>
        </row>
        <row r="753">
          <cell r="A753" t="str">
            <v>13.05.094</v>
          </cell>
          <cell r="B753" t="str">
            <v>Pré-laje em painel pré-fabricado treliçado, com EPS, H= 20 cm</v>
          </cell>
          <cell r="C753" t="str">
            <v>M2</v>
          </cell>
          <cell r="D753">
            <v>146.74</v>
          </cell>
          <cell r="E753">
            <v>8.66</v>
          </cell>
          <cell r="F753">
            <v>155.4</v>
          </cell>
        </row>
        <row r="754">
          <cell r="A754" t="str">
            <v>13.05.096</v>
          </cell>
          <cell r="B754" t="str">
            <v>Pré-laje em painel pré-fabricado treliçado, com EPS, H= 25 cm</v>
          </cell>
          <cell r="C754" t="str">
            <v>M2</v>
          </cell>
          <cell r="D754">
            <v>169.79</v>
          </cell>
          <cell r="E754">
            <v>8.82</v>
          </cell>
          <cell r="F754">
            <v>178.61</v>
          </cell>
        </row>
        <row r="755">
          <cell r="A755" t="str">
            <v>13.05.110</v>
          </cell>
          <cell r="B755" t="str">
            <v>Pré-laje em painel pré-fabricado treliçado, H= 12 cm</v>
          </cell>
          <cell r="C755" t="str">
            <v>M2</v>
          </cell>
          <cell r="D755">
            <v>121.44</v>
          </cell>
          <cell r="E755">
            <v>7.85</v>
          </cell>
          <cell r="F755">
            <v>129.29</v>
          </cell>
        </row>
        <row r="756">
          <cell r="A756" t="str">
            <v>13.05.150</v>
          </cell>
          <cell r="B756" t="str">
            <v>Pré-laje em painel pré-fabricado treliçado, H= 16 cm</v>
          </cell>
          <cell r="C756" t="str">
            <v>M2</v>
          </cell>
          <cell r="D756">
            <v>131.4</v>
          </cell>
          <cell r="E756">
            <v>8.25</v>
          </cell>
          <cell r="F756">
            <v>139.65</v>
          </cell>
        </row>
        <row r="757">
          <cell r="A757" t="str">
            <v>14</v>
          </cell>
          <cell r="B757" t="str">
            <v>ALVENARIA E ELEMENTO DIVISOR</v>
          </cell>
          <cell r="C757"/>
          <cell r="D757"/>
          <cell r="E757"/>
          <cell r="F757"/>
        </row>
        <row r="758">
          <cell r="A758" t="str">
            <v>14.01</v>
          </cell>
          <cell r="B758" t="str">
            <v>Alvenaria de fundação (embasamento)</v>
          </cell>
          <cell r="C758"/>
          <cell r="D758"/>
          <cell r="E758"/>
          <cell r="F758"/>
        </row>
        <row r="759">
          <cell r="A759" t="str">
            <v>14.01.020</v>
          </cell>
          <cell r="B759" t="str">
            <v>Alvenaria de embasamento em tijolo maciço comum</v>
          </cell>
          <cell r="C759" t="str">
            <v>M3</v>
          </cell>
          <cell r="D759">
            <v>459.31</v>
          </cell>
          <cell r="E759">
            <v>266.5</v>
          </cell>
          <cell r="F759">
            <v>725.81</v>
          </cell>
        </row>
        <row r="760">
          <cell r="A760" t="str">
            <v>14.01.050</v>
          </cell>
          <cell r="B760" t="str">
            <v>Alvenaria de embasamento em bloco de concreto de 14 x 19 x 39 cm - classe A</v>
          </cell>
          <cell r="C760" t="str">
            <v>M2</v>
          </cell>
          <cell r="D760">
            <v>47.06</v>
          </cell>
          <cell r="E760">
            <v>25.57</v>
          </cell>
          <cell r="F760">
            <v>72.63</v>
          </cell>
        </row>
        <row r="761">
          <cell r="A761" t="str">
            <v>14.01.060</v>
          </cell>
          <cell r="B761" t="str">
            <v>Alvenaria de embasamento em bloco de concreto de 19 x 19 x 39 cm - classe A</v>
          </cell>
          <cell r="C761" t="str">
            <v>M2</v>
          </cell>
          <cell r="D761">
            <v>61.29</v>
          </cell>
          <cell r="E761">
            <v>26.15</v>
          </cell>
          <cell r="F761">
            <v>87.44</v>
          </cell>
        </row>
        <row r="762">
          <cell r="A762" t="str">
            <v>14.02</v>
          </cell>
          <cell r="B762" t="str">
            <v>Alvenaria com tijolo maciço comum ou especial</v>
          </cell>
          <cell r="C762"/>
          <cell r="D762"/>
          <cell r="E762"/>
          <cell r="F762"/>
        </row>
        <row r="763">
          <cell r="A763" t="str">
            <v>14.02.020</v>
          </cell>
          <cell r="B763" t="str">
            <v>Alvenaria de elevação de 1/4 tijolo maciço comum</v>
          </cell>
          <cell r="C763" t="str">
            <v>M2</v>
          </cell>
          <cell r="D763">
            <v>28.34</v>
          </cell>
          <cell r="E763">
            <v>32.9</v>
          </cell>
          <cell r="F763">
            <v>61.24</v>
          </cell>
        </row>
        <row r="764">
          <cell r="A764" t="str">
            <v>14.02.030</v>
          </cell>
          <cell r="B764" t="str">
            <v>Alvenaria de elevação de 1/2 tijolo maciço comum</v>
          </cell>
          <cell r="C764" t="str">
            <v>M2</v>
          </cell>
          <cell r="D764">
            <v>39.03</v>
          </cell>
          <cell r="E764">
            <v>52.07</v>
          </cell>
          <cell r="F764">
            <v>91.1</v>
          </cell>
        </row>
        <row r="765">
          <cell r="A765" t="str">
            <v>14.02.040</v>
          </cell>
          <cell r="B765" t="str">
            <v>Alvenaria de elevação de 1 tijolo maciço comum</v>
          </cell>
          <cell r="C765" t="str">
            <v>M2</v>
          </cell>
          <cell r="D765">
            <v>86.16</v>
          </cell>
          <cell r="E765">
            <v>84.51</v>
          </cell>
          <cell r="F765">
            <v>170.67</v>
          </cell>
        </row>
        <row r="766">
          <cell r="A766" t="str">
            <v>14.02.050</v>
          </cell>
          <cell r="B766" t="str">
            <v>Alvenaria de elevação de 1 1/2 tijolo maciço comum</v>
          </cell>
          <cell r="C766" t="str">
            <v>M2</v>
          </cell>
          <cell r="D766">
            <v>124.59</v>
          </cell>
          <cell r="E766">
            <v>104.22</v>
          </cell>
          <cell r="F766">
            <v>228.81</v>
          </cell>
        </row>
        <row r="767">
          <cell r="A767" t="str">
            <v>14.02.070</v>
          </cell>
          <cell r="B767" t="str">
            <v>Alvenaria de elevação de 1/2 tijolo maciço aparente</v>
          </cell>
          <cell r="C767" t="str">
            <v>M2</v>
          </cell>
          <cell r="D767">
            <v>108.04</v>
          </cell>
          <cell r="E767">
            <v>52.07</v>
          </cell>
          <cell r="F767">
            <v>160.11000000000001</v>
          </cell>
        </row>
        <row r="768">
          <cell r="A768" t="str">
            <v>14.02.080</v>
          </cell>
          <cell r="B768" t="str">
            <v>Alvenaria de elevação de 1 tijolo maciço aparente</v>
          </cell>
          <cell r="C768" t="str">
            <v>M2</v>
          </cell>
          <cell r="D768">
            <v>244.78</v>
          </cell>
          <cell r="E768">
            <v>84.51</v>
          </cell>
          <cell r="F768">
            <v>329.29</v>
          </cell>
        </row>
        <row r="769">
          <cell r="A769" t="str">
            <v>14.03</v>
          </cell>
          <cell r="B769" t="str">
            <v>Alvenaria com tijolo laminado aparente</v>
          </cell>
          <cell r="C769"/>
          <cell r="D769"/>
          <cell r="E769"/>
          <cell r="F769"/>
        </row>
        <row r="770">
          <cell r="A770" t="str">
            <v>14.03.020</v>
          </cell>
          <cell r="B770" t="str">
            <v>Alvenaria de elevação de 1/4 tijolo laminado</v>
          </cell>
          <cell r="C770" t="str">
            <v>M2</v>
          </cell>
          <cell r="D770">
            <v>96.71</v>
          </cell>
          <cell r="E770">
            <v>46.41</v>
          </cell>
          <cell r="F770">
            <v>143.12</v>
          </cell>
        </row>
        <row r="771">
          <cell r="A771" t="str">
            <v>14.03.040</v>
          </cell>
          <cell r="B771" t="str">
            <v>Alvenaria de elevação de 1/2 tijolo laminado</v>
          </cell>
          <cell r="C771" t="str">
            <v>M2</v>
          </cell>
          <cell r="D771">
            <v>182.47</v>
          </cell>
          <cell r="E771">
            <v>87.53</v>
          </cell>
          <cell r="F771">
            <v>270</v>
          </cell>
        </row>
        <row r="772">
          <cell r="A772" t="str">
            <v>14.03.060</v>
          </cell>
          <cell r="B772" t="str">
            <v>Alvenaria de elevação de 1 tijolo laminado</v>
          </cell>
          <cell r="C772" t="str">
            <v>M2</v>
          </cell>
          <cell r="D772">
            <v>377.9</v>
          </cell>
          <cell r="E772">
            <v>122.43</v>
          </cell>
          <cell r="F772">
            <v>500.33</v>
          </cell>
        </row>
        <row r="773">
          <cell r="A773" t="str">
            <v>14.04</v>
          </cell>
          <cell r="B773" t="str">
            <v>Alvenaria com bloco cerâmico de vedação</v>
          </cell>
          <cell r="C773"/>
          <cell r="D773"/>
          <cell r="E773"/>
          <cell r="F773"/>
        </row>
        <row r="774">
          <cell r="A774" t="str">
            <v>14.04.200</v>
          </cell>
          <cell r="B774" t="str">
            <v>Alvenaria de bloco cerâmico de vedação, uso revestido, de 9 cm</v>
          </cell>
          <cell r="C774" t="str">
            <v>M2</v>
          </cell>
          <cell r="D774">
            <v>27.45</v>
          </cell>
          <cell r="E774">
            <v>23.56</v>
          </cell>
          <cell r="F774">
            <v>51.01</v>
          </cell>
        </row>
        <row r="775">
          <cell r="A775" t="str">
            <v>14.04.210</v>
          </cell>
          <cell r="B775" t="str">
            <v>Alvenaria de bloco cerâmico de vedação, uso revestido, de 14 cm</v>
          </cell>
          <cell r="C775" t="str">
            <v>M2</v>
          </cell>
          <cell r="D775">
            <v>37.83</v>
          </cell>
          <cell r="E775">
            <v>25.57</v>
          </cell>
          <cell r="F775">
            <v>63.4</v>
          </cell>
        </row>
        <row r="776">
          <cell r="A776" t="str">
            <v>14.04.220</v>
          </cell>
          <cell r="B776" t="str">
            <v>Alvenaria de bloco cerâmico de vedação, uso revestido, de 19 cm</v>
          </cell>
          <cell r="C776" t="str">
            <v>M2</v>
          </cell>
          <cell r="D776">
            <v>38.67</v>
          </cell>
          <cell r="E776">
            <v>27.44</v>
          </cell>
          <cell r="F776">
            <v>66.11</v>
          </cell>
        </row>
        <row r="777">
          <cell r="A777" t="str">
            <v>14.05</v>
          </cell>
          <cell r="B777" t="str">
            <v>Alvenaria com bloco cerâmico estrutural</v>
          </cell>
          <cell r="C777"/>
          <cell r="D777"/>
          <cell r="E777"/>
          <cell r="F777"/>
        </row>
        <row r="778">
          <cell r="A778" t="str">
            <v>14.05.050</v>
          </cell>
          <cell r="B778" t="str">
            <v>Alvenaria de bloco cerâmico estrutural, uso revestido, de 14 cm</v>
          </cell>
          <cell r="C778" t="str">
            <v>M2</v>
          </cell>
          <cell r="D778">
            <v>30.14</v>
          </cell>
          <cell r="E778">
            <v>25.57</v>
          </cell>
          <cell r="F778">
            <v>55.71</v>
          </cell>
        </row>
        <row r="779">
          <cell r="A779" t="str">
            <v>14.05.060</v>
          </cell>
          <cell r="B779" t="str">
            <v>Alvenaria de bloco cerâmico estrutural, uso revestido, de 19 cm</v>
          </cell>
          <cell r="C779" t="str">
            <v>M2</v>
          </cell>
          <cell r="D779">
            <v>37.729999999999997</v>
          </cell>
          <cell r="E779">
            <v>27.44</v>
          </cell>
          <cell r="F779">
            <v>65.17</v>
          </cell>
        </row>
        <row r="780">
          <cell r="A780" t="str">
            <v>14.10</v>
          </cell>
          <cell r="B780" t="str">
            <v>Alvenaria com bloco de concreto de vedação</v>
          </cell>
          <cell r="C780"/>
          <cell r="D780"/>
          <cell r="E780"/>
          <cell r="F780"/>
        </row>
        <row r="781">
          <cell r="A781" t="str">
            <v>14.10.101</v>
          </cell>
          <cell r="B781" t="str">
            <v>Alvenaria de bloco de concreto de vedação de 9 x 19 x 39 cm - classe C</v>
          </cell>
          <cell r="C781" t="str">
            <v>M2</v>
          </cell>
          <cell r="D781">
            <v>27.05</v>
          </cell>
          <cell r="E781">
            <v>23.56</v>
          </cell>
          <cell r="F781">
            <v>50.61</v>
          </cell>
        </row>
        <row r="782">
          <cell r="A782" t="str">
            <v>14.10.111</v>
          </cell>
          <cell r="B782" t="str">
            <v>Alvenaria de bloco de concreto de vedação de 14 x 19 x 39 cm - classe C</v>
          </cell>
          <cell r="C782" t="str">
            <v>M2</v>
          </cell>
          <cell r="D782">
            <v>33.61</v>
          </cell>
          <cell r="E782">
            <v>25.57</v>
          </cell>
          <cell r="F782">
            <v>59.18</v>
          </cell>
        </row>
        <row r="783">
          <cell r="A783" t="str">
            <v>14.10.121</v>
          </cell>
          <cell r="B783" t="str">
            <v>Alvenaria de bloco de concreto de vedação de 19 x 19 x 39 cm - classe C</v>
          </cell>
          <cell r="C783" t="str">
            <v>M2</v>
          </cell>
          <cell r="D783">
            <v>43.32</v>
          </cell>
          <cell r="E783">
            <v>26.15</v>
          </cell>
          <cell r="F783">
            <v>69.47</v>
          </cell>
        </row>
        <row r="784">
          <cell r="A784" t="str">
            <v>14.11</v>
          </cell>
          <cell r="B784" t="str">
            <v>Alvenaria com bloco de concreto estrutural</v>
          </cell>
          <cell r="C784"/>
          <cell r="D784"/>
          <cell r="E784"/>
          <cell r="F784"/>
        </row>
        <row r="785">
          <cell r="A785" t="str">
            <v>14.11.221</v>
          </cell>
          <cell r="B785" t="str">
            <v>Alvenaria de bloco de concreto estrutural 14 x 19 x 39 cm - classe B</v>
          </cell>
          <cell r="C785" t="str">
            <v>M2</v>
          </cell>
          <cell r="D785">
            <v>42.24</v>
          </cell>
          <cell r="E785">
            <v>28.78</v>
          </cell>
          <cell r="F785">
            <v>71.02</v>
          </cell>
        </row>
        <row r="786">
          <cell r="A786" t="str">
            <v>14.11.231</v>
          </cell>
          <cell r="B786" t="str">
            <v>Alvenaria de bloco de concreto estrutural 19 x 19 x 39 cm - classe B</v>
          </cell>
          <cell r="C786" t="str">
            <v>M2</v>
          </cell>
          <cell r="D786">
            <v>56.67</v>
          </cell>
          <cell r="E786">
            <v>29.51</v>
          </cell>
          <cell r="F786">
            <v>86.18</v>
          </cell>
        </row>
        <row r="787">
          <cell r="A787" t="str">
            <v>14.11.261</v>
          </cell>
          <cell r="B787" t="str">
            <v>Alvenaria de bloco de concreto estrutural 14 x 19 x 39 cm - classe A</v>
          </cell>
          <cell r="C787" t="str">
            <v>M2</v>
          </cell>
          <cell r="D787">
            <v>48.09</v>
          </cell>
          <cell r="E787">
            <v>38.11</v>
          </cell>
          <cell r="F787">
            <v>86.2</v>
          </cell>
        </row>
        <row r="788">
          <cell r="A788" t="str">
            <v>14.11.271</v>
          </cell>
          <cell r="B788" t="str">
            <v>Alvenaria de bloco de concreto estrutural 19 x 19 x 39 cm - classe A</v>
          </cell>
          <cell r="C788" t="str">
            <v>M2</v>
          </cell>
          <cell r="D788">
            <v>62.78</v>
          </cell>
          <cell r="E788">
            <v>40.630000000000003</v>
          </cell>
          <cell r="F788">
            <v>103.41</v>
          </cell>
        </row>
        <row r="789">
          <cell r="A789" t="str">
            <v>14.15</v>
          </cell>
          <cell r="B789" t="str">
            <v>Alvenaria de concreto celular ou silico calcário</v>
          </cell>
          <cell r="C789"/>
          <cell r="D789"/>
          <cell r="E789"/>
          <cell r="F789"/>
        </row>
        <row r="790">
          <cell r="A790" t="str">
            <v>14.15.060</v>
          </cell>
          <cell r="B790" t="str">
            <v>Alvenaria em bloco de concreto celular autoclavado de 10 cm, uso revestido - classe C25</v>
          </cell>
          <cell r="C790" t="str">
            <v>M2</v>
          </cell>
          <cell r="D790">
            <v>77</v>
          </cell>
          <cell r="E790">
            <v>11.16</v>
          </cell>
          <cell r="F790">
            <v>88.16</v>
          </cell>
        </row>
        <row r="791">
          <cell r="A791" t="str">
            <v>14.15.100</v>
          </cell>
          <cell r="B791" t="str">
            <v>Alvenaria em bloco de concreto celular autoclavado de 12,5 cm, uso revestido - classe C25</v>
          </cell>
          <cell r="C791" t="str">
            <v>M2</v>
          </cell>
          <cell r="D791">
            <v>92.6</v>
          </cell>
          <cell r="E791">
            <v>11.45</v>
          </cell>
          <cell r="F791">
            <v>104.05</v>
          </cell>
        </row>
        <row r="792">
          <cell r="A792" t="str">
            <v>14.15.120</v>
          </cell>
          <cell r="B792" t="str">
            <v>Alvenaria em bloco de concreto celular autoclavado de 15 cm, uso revestido - classe C25</v>
          </cell>
          <cell r="C792" t="str">
            <v>M2</v>
          </cell>
          <cell r="D792">
            <v>113.65</v>
          </cell>
          <cell r="E792">
            <v>11.59</v>
          </cell>
          <cell r="F792">
            <v>125.24</v>
          </cell>
        </row>
        <row r="793">
          <cell r="A793" t="str">
            <v>14.15.140</v>
          </cell>
          <cell r="B793" t="str">
            <v>Alvenaria em bloco de concreto celular autoclavado de 20 cm, uso revestido - classe C25</v>
          </cell>
          <cell r="C793" t="str">
            <v>M2</v>
          </cell>
          <cell r="D793">
            <v>142.25</v>
          </cell>
          <cell r="E793">
            <v>12.03</v>
          </cell>
          <cell r="F793">
            <v>154.28</v>
          </cell>
        </row>
        <row r="794">
          <cell r="A794" t="str">
            <v>14.20</v>
          </cell>
          <cell r="B794" t="str">
            <v>Pecas moldadas no local (vergas, pilaretes, etc.)</v>
          </cell>
          <cell r="C794"/>
          <cell r="D794"/>
          <cell r="E794"/>
          <cell r="F794"/>
        </row>
        <row r="795">
          <cell r="A795" t="str">
            <v>14.20.010</v>
          </cell>
          <cell r="B795" t="str">
            <v>Vergas, contravergas e pilaretes de concreto armado</v>
          </cell>
          <cell r="C795" t="str">
            <v>M3</v>
          </cell>
          <cell r="D795">
            <v>1003.12</v>
          </cell>
          <cell r="E795">
            <v>608.30999999999995</v>
          </cell>
          <cell r="F795">
            <v>1611.43</v>
          </cell>
        </row>
        <row r="796">
          <cell r="A796" t="str">
            <v>14.20.020</v>
          </cell>
          <cell r="B796" t="str">
            <v>Cimalha em concreto com pingadeira</v>
          </cell>
          <cell r="C796" t="str">
            <v>M</v>
          </cell>
          <cell r="D796">
            <v>2.96</v>
          </cell>
          <cell r="E796">
            <v>5.5</v>
          </cell>
          <cell r="F796">
            <v>8.4600000000000009</v>
          </cell>
        </row>
        <row r="797">
          <cell r="A797" t="str">
            <v>14.28</v>
          </cell>
          <cell r="B797" t="str">
            <v>Elementos vazados (concreto, cerâmica e vidros)</v>
          </cell>
          <cell r="C797"/>
          <cell r="D797"/>
          <cell r="E797"/>
          <cell r="F797"/>
        </row>
        <row r="798">
          <cell r="A798" t="str">
            <v>14.28.030</v>
          </cell>
          <cell r="B798" t="str">
            <v>Elemento vazado em concreto, tipo quadriculado de 39 x 39 x 10 cm</v>
          </cell>
          <cell r="C798" t="str">
            <v>M2</v>
          </cell>
          <cell r="D798">
            <v>109.45</v>
          </cell>
          <cell r="E798">
            <v>48</v>
          </cell>
          <cell r="F798">
            <v>157.44999999999999</v>
          </cell>
        </row>
        <row r="799">
          <cell r="A799" t="str">
            <v>14.28.096</v>
          </cell>
          <cell r="B799" t="str">
            <v>Elemento vazado em concreto, tipo veneziana de 39 x 39 x 10 cm</v>
          </cell>
          <cell r="C799" t="str">
            <v>M2</v>
          </cell>
          <cell r="D799">
            <v>130.44999999999999</v>
          </cell>
          <cell r="E799">
            <v>48</v>
          </cell>
          <cell r="F799">
            <v>178.45</v>
          </cell>
        </row>
        <row r="800">
          <cell r="A800" t="str">
            <v>14.28.100</v>
          </cell>
          <cell r="B800" t="str">
            <v>Elemento vazado em vidro, tipo veneziana capelinha de 20 x 10 x 10 cm</v>
          </cell>
          <cell r="C800" t="str">
            <v>M2</v>
          </cell>
          <cell r="D800">
            <v>1248.6600000000001</v>
          </cell>
          <cell r="E800">
            <v>130.18</v>
          </cell>
          <cell r="F800">
            <v>1378.84</v>
          </cell>
        </row>
        <row r="801">
          <cell r="A801" t="str">
            <v>14.28.140</v>
          </cell>
          <cell r="B801" t="str">
            <v>Elemento vazado em vidro, tipo veneziana de 20 x 20 x 6 cm</v>
          </cell>
          <cell r="C801" t="str">
            <v>M2</v>
          </cell>
          <cell r="D801">
            <v>831.98</v>
          </cell>
          <cell r="E801">
            <v>86.44</v>
          </cell>
          <cell r="F801">
            <v>918.42</v>
          </cell>
        </row>
        <row r="802">
          <cell r="A802" t="str">
            <v>14.30</v>
          </cell>
          <cell r="B802" t="str">
            <v>Divisória e fechamento</v>
          </cell>
          <cell r="C802"/>
          <cell r="D802"/>
          <cell r="E802"/>
          <cell r="F802"/>
        </row>
        <row r="803">
          <cell r="A803" t="str">
            <v>14.30.010</v>
          </cell>
          <cell r="B803" t="str">
            <v>Divisória em placas de granito com espessura de 3 cm</v>
          </cell>
          <cell r="C803" t="str">
            <v>M2</v>
          </cell>
          <cell r="D803">
            <v>765.82</v>
          </cell>
          <cell r="E803">
            <v>56.02</v>
          </cell>
          <cell r="F803">
            <v>821.84</v>
          </cell>
        </row>
        <row r="804">
          <cell r="A804" t="str">
            <v>14.30.020</v>
          </cell>
          <cell r="B804" t="str">
            <v>Divisória em placas de granilite com espessura de 3 cm</v>
          </cell>
          <cell r="C804" t="str">
            <v>M2</v>
          </cell>
          <cell r="D804">
            <v>208.28</v>
          </cell>
          <cell r="E804"/>
          <cell r="F804">
            <v>208.28</v>
          </cell>
        </row>
        <row r="805">
          <cell r="A805" t="str">
            <v>14.30.070</v>
          </cell>
          <cell r="B805" t="str">
            <v>Divisória sanitária em painel laminado melamínico estrutural com perfis em alumínio, inclusive ferragem completa para vão de porta</v>
          </cell>
          <cell r="C805" t="str">
            <v>M2</v>
          </cell>
          <cell r="D805">
            <v>523.08000000000004</v>
          </cell>
          <cell r="E805"/>
          <cell r="F805">
            <v>523.08000000000004</v>
          </cell>
        </row>
        <row r="806">
          <cell r="A806" t="str">
            <v>14.30.080</v>
          </cell>
          <cell r="B806" t="str">
            <v>Divisão para mictório em placas de mármore branco, com espessura de 3 cm</v>
          </cell>
          <cell r="C806" t="str">
            <v>M2</v>
          </cell>
          <cell r="D806">
            <v>875.82</v>
          </cell>
          <cell r="E806">
            <v>56.02</v>
          </cell>
          <cell r="F806">
            <v>931.84</v>
          </cell>
        </row>
        <row r="807">
          <cell r="A807" t="str">
            <v>14.30.110</v>
          </cell>
          <cell r="B807" t="str">
            <v>Divisória cega tipo naval, acabamento em laminado fenólico melamínico, com espessura de 3,5 cm</v>
          </cell>
          <cell r="C807" t="str">
            <v>M2</v>
          </cell>
          <cell r="D807">
            <v>110.71</v>
          </cell>
          <cell r="E807"/>
          <cell r="F807">
            <v>110.71</v>
          </cell>
        </row>
        <row r="808">
          <cell r="A808" t="str">
            <v>14.30.160</v>
          </cell>
          <cell r="B808" t="str">
            <v>Divisória em placas de gesso acartonado, resistência ao fogo 60 minutos, espessura 120/90mm - 1RF / 1RF LM</v>
          </cell>
          <cell r="C808" t="str">
            <v>M2</v>
          </cell>
          <cell r="D808">
            <v>143.36000000000001</v>
          </cell>
          <cell r="E808"/>
          <cell r="F808">
            <v>143.36000000000001</v>
          </cell>
        </row>
        <row r="809">
          <cell r="A809" t="str">
            <v>14.30.190</v>
          </cell>
          <cell r="B809" t="str">
            <v>Divisória cega tipo naval com miolo mineral, acabamento em laminado melamínico, com espessura de 3,5 cm</v>
          </cell>
          <cell r="C809" t="str">
            <v>M2</v>
          </cell>
          <cell r="D809">
            <v>131.52000000000001</v>
          </cell>
          <cell r="E809"/>
          <cell r="F809">
            <v>131.52000000000001</v>
          </cell>
        </row>
        <row r="810">
          <cell r="A810" t="str">
            <v>14.30.230</v>
          </cell>
          <cell r="B810" t="str">
            <v>Divisória painel/vidro/vidro tipo naval, acabamento em laminado fenólico melamínico, com espessura de 3,5 cm</v>
          </cell>
          <cell r="C810" t="str">
            <v>M2</v>
          </cell>
          <cell r="D810">
            <v>139.33000000000001</v>
          </cell>
          <cell r="E810"/>
          <cell r="F810">
            <v>139.33000000000001</v>
          </cell>
        </row>
        <row r="811">
          <cell r="A811" t="str">
            <v>14.30.260</v>
          </cell>
          <cell r="B811" t="str">
            <v>Divisória em placas de gesso acartonado, resistência ao fogo 30 minutos, espessura 73/48mm - 1ST / 1ST</v>
          </cell>
          <cell r="C811" t="str">
            <v>M2</v>
          </cell>
          <cell r="D811">
            <v>130.41</v>
          </cell>
          <cell r="E811"/>
          <cell r="F811">
            <v>130.41</v>
          </cell>
        </row>
        <row r="812">
          <cell r="A812" t="str">
            <v>14.30.270</v>
          </cell>
          <cell r="B812" t="str">
            <v>Divisória em placas de gesso acartonado, resistência ao fogo 30 minutos, espessura 73/48mm - 1ST / 1ST LM</v>
          </cell>
          <cell r="C812" t="str">
            <v>M2</v>
          </cell>
          <cell r="D812">
            <v>116.18</v>
          </cell>
          <cell r="E812"/>
          <cell r="F812">
            <v>116.18</v>
          </cell>
        </row>
        <row r="813">
          <cell r="A813" t="str">
            <v>14.30.300</v>
          </cell>
          <cell r="B813" t="str">
            <v>Divisória em placas de gesso acartonado, resistência ao fogo 30 minutos, espessura 100/70mm - 1ST / 1ST LM</v>
          </cell>
          <cell r="C813" t="str">
            <v>M2</v>
          </cell>
          <cell r="D813">
            <v>155.41</v>
          </cell>
          <cell r="E813"/>
          <cell r="F813">
            <v>155.41</v>
          </cell>
        </row>
        <row r="814">
          <cell r="A814" t="str">
            <v>14.30.310</v>
          </cell>
          <cell r="B814" t="str">
            <v>Divisória em placas de gesso acartonado, resistência ao fogo 30 minutos, espessura 100/70mm - 1ST / 1ST</v>
          </cell>
          <cell r="C814" t="str">
            <v>M2</v>
          </cell>
          <cell r="D814">
            <v>115.83</v>
          </cell>
          <cell r="E814"/>
          <cell r="F814">
            <v>115.83</v>
          </cell>
        </row>
        <row r="815">
          <cell r="A815" t="str">
            <v>14.30.410</v>
          </cell>
          <cell r="B815" t="str">
            <v>Divisória em placas de gesso acartonado, resistência ao fogo 30 minutos, espessura 100/70mm - 1RU / 1RU</v>
          </cell>
          <cell r="C815" t="str">
            <v>M2</v>
          </cell>
          <cell r="D815">
            <v>197</v>
          </cell>
          <cell r="E815"/>
          <cell r="F815">
            <v>197</v>
          </cell>
        </row>
        <row r="816">
          <cell r="A816" t="str">
            <v>14.30.440</v>
          </cell>
          <cell r="B816" t="str">
            <v>Divisória em placas duplas de gesso acartonado, resistência ao fogo 60 minutos, espessura 120/70mm - 2ST / 2ST LM</v>
          </cell>
          <cell r="C816" t="str">
            <v>M2</v>
          </cell>
          <cell r="D816">
            <v>170.4</v>
          </cell>
          <cell r="E816"/>
          <cell r="F816">
            <v>170.4</v>
          </cell>
        </row>
        <row r="817">
          <cell r="A817" t="str">
            <v>14.30.841</v>
          </cell>
          <cell r="B817" t="str">
            <v>Divisória cega tipo piso/teto em laminado melamínico de baixa pressão, com coluna estrutural em alumínio extrudado</v>
          </cell>
          <cell r="C817" t="str">
            <v>M2</v>
          </cell>
          <cell r="D817">
            <v>666.65</v>
          </cell>
          <cell r="E817"/>
          <cell r="F817">
            <v>666.65</v>
          </cell>
        </row>
        <row r="818">
          <cell r="A818" t="str">
            <v>14.30.842</v>
          </cell>
          <cell r="B818" t="str">
            <v>Divisória tipo piso/teto em vidro temperado simples, com coluna estrutural em alumínio extrudado</v>
          </cell>
          <cell r="C818" t="str">
            <v>M2</v>
          </cell>
          <cell r="D818">
            <v>647.87</v>
          </cell>
          <cell r="E818"/>
          <cell r="F818">
            <v>647.87</v>
          </cell>
        </row>
        <row r="819">
          <cell r="A819" t="str">
            <v>14.30.843</v>
          </cell>
          <cell r="B819" t="str">
            <v>Divisória tipo piso/teto em vidro temperado duplo e micro persianas, com coluna estrutural em alumínio extrudado</v>
          </cell>
          <cell r="C819" t="str">
            <v>M2</v>
          </cell>
          <cell r="D819">
            <v>1253.75</v>
          </cell>
          <cell r="E819"/>
          <cell r="F819">
            <v>1253.75</v>
          </cell>
        </row>
        <row r="820">
          <cell r="A820" t="str">
            <v>14.30.860</v>
          </cell>
          <cell r="B820" t="str">
            <v>Divisória em placas de granilite com espessura de 4 cm</v>
          </cell>
          <cell r="C820" t="str">
            <v>M2</v>
          </cell>
          <cell r="D820">
            <v>244.52</v>
          </cell>
          <cell r="E820">
            <v>51.97</v>
          </cell>
          <cell r="F820">
            <v>296.49</v>
          </cell>
        </row>
        <row r="821">
          <cell r="A821" t="str">
            <v>14.30.870</v>
          </cell>
          <cell r="B821" t="str">
            <v>Divisória em placas duplas de gesso acartonado, resistência ao fogo 120 minutos, espessura 130/70mm - 2RF / 2RF</v>
          </cell>
          <cell r="C821" t="str">
            <v>M2</v>
          </cell>
          <cell r="D821">
            <v>215.4</v>
          </cell>
          <cell r="E821"/>
          <cell r="F821">
            <v>215.4</v>
          </cell>
        </row>
        <row r="822">
          <cell r="A822" t="str">
            <v>14.30.880</v>
          </cell>
          <cell r="B822" t="str">
            <v>Divisória em placas duplas de gesso acartonado, resistência ao fogo 60 minutos, espessura 120/70mm - 2ST / 2RU</v>
          </cell>
          <cell r="C822" t="str">
            <v>M2</v>
          </cell>
          <cell r="D822">
            <v>204.83</v>
          </cell>
          <cell r="E822"/>
          <cell r="F822">
            <v>204.83</v>
          </cell>
        </row>
        <row r="823">
          <cell r="A823" t="str">
            <v>14.30.890</v>
          </cell>
          <cell r="B823" t="str">
            <v>Divisória em placas duplas de gesso acartonado, resistência ao fogo 60 minutos, espessura 120/70mm - 2RU / 2RU</v>
          </cell>
          <cell r="C823" t="str">
            <v>M2</v>
          </cell>
          <cell r="D823">
            <v>205.32</v>
          </cell>
          <cell r="E823"/>
          <cell r="F823">
            <v>205.32</v>
          </cell>
        </row>
        <row r="824">
          <cell r="A824" t="str">
            <v>14.30.900</v>
          </cell>
          <cell r="B824" t="str">
            <v>Divisória em placas duplas de gesso acartonado, resistência ao fogo 60 minutos, espessura 98/48mm - 2ST / 2ST LM</v>
          </cell>
          <cell r="C824" t="str">
            <v>M2</v>
          </cell>
          <cell r="D824">
            <v>185.39</v>
          </cell>
          <cell r="E824"/>
          <cell r="F824">
            <v>185.39</v>
          </cell>
        </row>
        <row r="825">
          <cell r="A825" t="str">
            <v>14.30.910</v>
          </cell>
          <cell r="B825" t="str">
            <v>Divisória em placas duplas de gesso acartonado, resistência ao fogo 60 minutos, espessura 98/48mm - 2RU / 2RU LM</v>
          </cell>
          <cell r="C825" t="str">
            <v>M2</v>
          </cell>
          <cell r="D825">
            <v>204.31</v>
          </cell>
          <cell r="E825"/>
          <cell r="F825">
            <v>204.31</v>
          </cell>
        </row>
        <row r="826">
          <cell r="A826" t="str">
            <v>14.30.920</v>
          </cell>
          <cell r="B826" t="str">
            <v>Divisória em placas duplas de gesso acartonado, resistência ao fogo 60 minutos, espessura 98/48mm - 2ST / 2RU LM</v>
          </cell>
          <cell r="C826" t="str">
            <v>M2</v>
          </cell>
          <cell r="D826">
            <v>194.33</v>
          </cell>
          <cell r="E826"/>
          <cell r="F826">
            <v>194.33</v>
          </cell>
        </row>
        <row r="827">
          <cell r="A827" t="str">
            <v>14.31</v>
          </cell>
          <cell r="B827" t="str">
            <v>Divisória e fechamento.</v>
          </cell>
          <cell r="C827"/>
          <cell r="D827"/>
          <cell r="E827"/>
          <cell r="F827"/>
        </row>
        <row r="828">
          <cell r="A828" t="str">
            <v>14.31.030</v>
          </cell>
          <cell r="B828" t="str">
            <v>Fechamento em placa cimentícia com espessura de 12 mm</v>
          </cell>
          <cell r="C828" t="str">
            <v>M2</v>
          </cell>
          <cell r="D828">
            <v>90.32</v>
          </cell>
          <cell r="E828">
            <v>94.66</v>
          </cell>
          <cell r="F828">
            <v>184.98</v>
          </cell>
        </row>
        <row r="829">
          <cell r="A829" t="str">
            <v>14.40</v>
          </cell>
          <cell r="B829" t="str">
            <v>Reparos, conservações e complementos - GRUPO 14</v>
          </cell>
          <cell r="C829"/>
          <cell r="D829"/>
          <cell r="E829"/>
          <cell r="F829"/>
        </row>
        <row r="830">
          <cell r="A830" t="str">
            <v>14.40.040</v>
          </cell>
          <cell r="B830" t="str">
            <v>Recolocação de divisórias em chapas com montantes metálicos</v>
          </cell>
          <cell r="C830" t="str">
            <v>M2</v>
          </cell>
          <cell r="D830"/>
          <cell r="E830">
            <v>32.159999999999997</v>
          </cell>
          <cell r="F830">
            <v>32.159999999999997</v>
          </cell>
        </row>
        <row r="831">
          <cell r="A831" t="str">
            <v>14.40.060</v>
          </cell>
          <cell r="B831" t="str">
            <v>Tela galvanizada para fixação de alvenaria com dimensão de 6x50cm</v>
          </cell>
          <cell r="C831" t="str">
            <v>UN</v>
          </cell>
          <cell r="D831">
            <v>2.09</v>
          </cell>
          <cell r="E831">
            <v>4.41</v>
          </cell>
          <cell r="F831">
            <v>6.5</v>
          </cell>
        </row>
        <row r="832">
          <cell r="A832" t="str">
            <v>14.40.070</v>
          </cell>
          <cell r="B832" t="str">
            <v>Tela galvanizada para fixação de alvenaria com dimensão de 7,5x50cm</v>
          </cell>
          <cell r="C832" t="str">
            <v>UN</v>
          </cell>
          <cell r="D832">
            <v>2.69</v>
          </cell>
          <cell r="E832">
            <v>4.41</v>
          </cell>
          <cell r="F832">
            <v>7.1</v>
          </cell>
        </row>
        <row r="833">
          <cell r="A833" t="str">
            <v>14.40.080</v>
          </cell>
          <cell r="B833" t="str">
            <v>Tela galvanizada para fixação de alvenaria com dimensão de 10,5x50cm</v>
          </cell>
          <cell r="C833" t="str">
            <v>UN</v>
          </cell>
          <cell r="D833">
            <v>3.3</v>
          </cell>
          <cell r="E833">
            <v>4.41</v>
          </cell>
          <cell r="F833">
            <v>7.71</v>
          </cell>
        </row>
        <row r="834">
          <cell r="A834" t="str">
            <v>14.40.090</v>
          </cell>
          <cell r="B834" t="str">
            <v>Tela galvanizada para fixação de alvenaria com dimensão de 12x50cm</v>
          </cell>
          <cell r="C834" t="str">
            <v>UN</v>
          </cell>
          <cell r="D834">
            <v>3.52</v>
          </cell>
          <cell r="E834">
            <v>4.41</v>
          </cell>
          <cell r="F834">
            <v>7.93</v>
          </cell>
        </row>
        <row r="835">
          <cell r="A835" t="str">
            <v>14.40.100</v>
          </cell>
          <cell r="B835" t="str">
            <v>Tela galvanizada para fixação de alvenaria com dimensão de 17x50cm</v>
          </cell>
          <cell r="C835" t="str">
            <v>UN</v>
          </cell>
          <cell r="D835">
            <v>4.71</v>
          </cell>
          <cell r="E835">
            <v>4.41</v>
          </cell>
          <cell r="F835">
            <v>9.1199999999999992</v>
          </cell>
        </row>
        <row r="836">
          <cell r="A836" t="str">
            <v>15</v>
          </cell>
          <cell r="B836" t="str">
            <v>ESTRUTURA EM MADEIRA, FERRO, ALUMINIO E CONCRETO</v>
          </cell>
          <cell r="C836"/>
          <cell r="D836"/>
          <cell r="E836"/>
          <cell r="F836"/>
        </row>
        <row r="837">
          <cell r="A837" t="str">
            <v>15.01</v>
          </cell>
          <cell r="B837" t="str">
            <v>Estrutura em madeira para cobertura</v>
          </cell>
          <cell r="C837"/>
          <cell r="D837"/>
          <cell r="E837"/>
          <cell r="F837"/>
        </row>
        <row r="838">
          <cell r="A838" t="str">
            <v>15.01.010</v>
          </cell>
          <cell r="B838" t="str">
            <v>Estrutura de madeira tesourada para telha de barro - vãos até 7,00 m</v>
          </cell>
          <cell r="C838" t="str">
            <v>M2</v>
          </cell>
          <cell r="D838">
            <v>98.34</v>
          </cell>
          <cell r="E838">
            <v>40.200000000000003</v>
          </cell>
          <cell r="F838">
            <v>138.54</v>
          </cell>
        </row>
        <row r="839">
          <cell r="A839" t="str">
            <v>15.01.020</v>
          </cell>
          <cell r="B839" t="str">
            <v>Estrutura de madeira tesourada para telha de barro - vãos de 7,01 a 10,00 m</v>
          </cell>
          <cell r="C839" t="str">
            <v>M2</v>
          </cell>
          <cell r="D839">
            <v>105.54</v>
          </cell>
          <cell r="E839">
            <v>41.81</v>
          </cell>
          <cell r="F839">
            <v>147.35</v>
          </cell>
        </row>
        <row r="840">
          <cell r="A840" t="str">
            <v>15.01.030</v>
          </cell>
          <cell r="B840" t="str">
            <v>Estrutura de madeira tesourada para telha de barro - vãos de 10,01 a 13,00 m</v>
          </cell>
          <cell r="C840" t="str">
            <v>M2</v>
          </cell>
          <cell r="D840">
            <v>112.75</v>
          </cell>
          <cell r="E840">
            <v>43.41</v>
          </cell>
          <cell r="F840">
            <v>156.16</v>
          </cell>
        </row>
        <row r="841">
          <cell r="A841" t="str">
            <v>15.01.040</v>
          </cell>
          <cell r="B841" t="str">
            <v>Estrutura de madeira tesourada para telha de barro - vãos de 13,01 a 18,00 m</v>
          </cell>
          <cell r="C841" t="str">
            <v>M2</v>
          </cell>
          <cell r="D841">
            <v>123.73</v>
          </cell>
          <cell r="E841">
            <v>46.63</v>
          </cell>
          <cell r="F841">
            <v>170.36</v>
          </cell>
        </row>
        <row r="842">
          <cell r="A842" t="str">
            <v>15.01.110</v>
          </cell>
          <cell r="B842" t="str">
            <v>Estrutura de madeira tesourada para telha perfil ondulado - vãos até 7,00 m</v>
          </cell>
          <cell r="C842" t="str">
            <v>M2</v>
          </cell>
          <cell r="D842">
            <v>67.099999999999994</v>
          </cell>
          <cell r="E842">
            <v>30.55</v>
          </cell>
          <cell r="F842">
            <v>97.65</v>
          </cell>
        </row>
        <row r="843">
          <cell r="A843" t="str">
            <v>15.01.120</v>
          </cell>
          <cell r="B843" t="str">
            <v>Estrutura de madeira tesourada para telha perfil ondulado - vãos 7,01 a 10,00 m</v>
          </cell>
          <cell r="C843" t="str">
            <v>M2</v>
          </cell>
          <cell r="D843">
            <v>74.31</v>
          </cell>
          <cell r="E843">
            <v>32.159999999999997</v>
          </cell>
          <cell r="F843">
            <v>106.47</v>
          </cell>
        </row>
        <row r="844">
          <cell r="A844" t="str">
            <v>15.01.130</v>
          </cell>
          <cell r="B844" t="str">
            <v>Estrutura de madeira tesourada para telha perfil ondulado - vãos 10,01 a 13,00 m</v>
          </cell>
          <cell r="C844" t="str">
            <v>M2</v>
          </cell>
          <cell r="D844">
            <v>81.510000000000005</v>
          </cell>
          <cell r="E844">
            <v>33.770000000000003</v>
          </cell>
          <cell r="F844">
            <v>115.28</v>
          </cell>
        </row>
        <row r="845">
          <cell r="A845" t="str">
            <v>15.01.140</v>
          </cell>
          <cell r="B845" t="str">
            <v>Estrutura de madeira tesourada para telha perfil ondulado - vãos 13,01 a 18,00 m</v>
          </cell>
          <cell r="C845" t="str">
            <v>M2</v>
          </cell>
          <cell r="D845">
            <v>89.05</v>
          </cell>
          <cell r="E845">
            <v>36.99</v>
          </cell>
          <cell r="F845">
            <v>126.04</v>
          </cell>
        </row>
        <row r="846">
          <cell r="A846" t="str">
            <v>15.01.210</v>
          </cell>
          <cell r="B846" t="str">
            <v>Estrutura pontaletada para telhas de barro</v>
          </cell>
          <cell r="C846" t="str">
            <v>M2</v>
          </cell>
          <cell r="D846">
            <v>76.150000000000006</v>
          </cell>
          <cell r="E846">
            <v>38.590000000000003</v>
          </cell>
          <cell r="F846">
            <v>114.74</v>
          </cell>
        </row>
        <row r="847">
          <cell r="A847" t="str">
            <v>15.01.220</v>
          </cell>
          <cell r="B847" t="str">
            <v>Estrutura pontaletada para telhas onduladas</v>
          </cell>
          <cell r="C847" t="str">
            <v>M2</v>
          </cell>
          <cell r="D847">
            <v>56.96</v>
          </cell>
          <cell r="E847">
            <v>28.95</v>
          </cell>
          <cell r="F847">
            <v>85.91</v>
          </cell>
        </row>
        <row r="848">
          <cell r="A848" t="str">
            <v>15.01.310</v>
          </cell>
          <cell r="B848" t="str">
            <v>Estrutura em terças para telhas de barro</v>
          </cell>
          <cell r="C848" t="str">
            <v>M2</v>
          </cell>
          <cell r="D848">
            <v>69.680000000000007</v>
          </cell>
          <cell r="E848">
            <v>20.91</v>
          </cell>
          <cell r="F848">
            <v>90.59</v>
          </cell>
        </row>
        <row r="849">
          <cell r="A849" t="str">
            <v>15.01.320</v>
          </cell>
          <cell r="B849" t="str">
            <v>Estrutura em terças para telhas perfil e material qualquer, exceto barro</v>
          </cell>
          <cell r="C849" t="str">
            <v>M2</v>
          </cell>
          <cell r="D849">
            <v>21.44</v>
          </cell>
          <cell r="E849">
            <v>4.0999999999999996</v>
          </cell>
          <cell r="F849">
            <v>25.54</v>
          </cell>
        </row>
        <row r="850">
          <cell r="A850" t="str">
            <v>15.01.330</v>
          </cell>
          <cell r="B850" t="str">
            <v>Estrutura em terças para telhas perfil trapezoidal</v>
          </cell>
          <cell r="C850" t="str">
            <v>M2</v>
          </cell>
          <cell r="D850">
            <v>13.54</v>
          </cell>
          <cell r="E850">
            <v>4.0999999999999996</v>
          </cell>
          <cell r="F850">
            <v>17.64</v>
          </cell>
        </row>
        <row r="851">
          <cell r="A851" t="str">
            <v>15.03</v>
          </cell>
          <cell r="B851" t="str">
            <v>Estrutura em aço</v>
          </cell>
          <cell r="C851"/>
          <cell r="D851"/>
          <cell r="E851"/>
          <cell r="F851"/>
        </row>
        <row r="852">
          <cell r="A852" t="str">
            <v>15.03.030</v>
          </cell>
          <cell r="B852" t="str">
            <v>Fornecimento e montagem de estrutura em aço ASTM-A36, sem pintura</v>
          </cell>
          <cell r="C852" t="str">
            <v>KG</v>
          </cell>
          <cell r="D852">
            <v>17.170000000000002</v>
          </cell>
          <cell r="E852"/>
          <cell r="F852">
            <v>17.170000000000002</v>
          </cell>
        </row>
        <row r="853">
          <cell r="A853" t="str">
            <v>15.03.090</v>
          </cell>
          <cell r="B853" t="str">
            <v>Montagem de estrutura metálica em aço, sem pintura</v>
          </cell>
          <cell r="C853" t="str">
            <v>KG</v>
          </cell>
          <cell r="D853"/>
          <cell r="E853">
            <v>4.24</v>
          </cell>
          <cell r="F853">
            <v>4.24</v>
          </cell>
        </row>
        <row r="854">
          <cell r="A854" t="str">
            <v>15.03.110</v>
          </cell>
          <cell r="B854" t="str">
            <v>Fornecimento e montagem de estrutura em aço patinável, sem pintura</v>
          </cell>
          <cell r="C854" t="str">
            <v>KG</v>
          </cell>
          <cell r="D854">
            <v>19.100000000000001</v>
          </cell>
          <cell r="E854"/>
          <cell r="F854">
            <v>19.100000000000001</v>
          </cell>
        </row>
        <row r="855">
          <cell r="A855" t="str">
            <v>15.03.131</v>
          </cell>
          <cell r="B855" t="str">
            <v>Fornecimento e montagem de estrutura em aço ASTM-A572 Grau 50, sem pintura</v>
          </cell>
          <cell r="C855" t="str">
            <v>KG</v>
          </cell>
          <cell r="D855">
            <v>16.5</v>
          </cell>
          <cell r="E855"/>
          <cell r="F855">
            <v>16.5</v>
          </cell>
        </row>
        <row r="856">
          <cell r="A856" t="str">
            <v>15.03.140</v>
          </cell>
          <cell r="B856" t="str">
            <v>Fornecimento e montagem de estrutura tubular em aço ASTM-A572 Grau 50, sem pintura</v>
          </cell>
          <cell r="C856" t="str">
            <v>KG</v>
          </cell>
          <cell r="D856">
            <v>17.829999999999998</v>
          </cell>
          <cell r="E856"/>
          <cell r="F856">
            <v>17.829999999999998</v>
          </cell>
        </row>
        <row r="857">
          <cell r="A857" t="str">
            <v>15.03.150</v>
          </cell>
          <cell r="B857" t="str">
            <v>Fornecimento e montagem de estrutura metálica em perfil metalon, sem pintura</v>
          </cell>
          <cell r="C857" t="str">
            <v>KG</v>
          </cell>
          <cell r="D857">
            <v>13</v>
          </cell>
          <cell r="E857">
            <v>4.24</v>
          </cell>
          <cell r="F857">
            <v>17.239999999999998</v>
          </cell>
        </row>
        <row r="858">
          <cell r="A858" t="str">
            <v>15.05</v>
          </cell>
          <cell r="B858" t="str">
            <v>Estrutura pre-fabricada de concreto</v>
          </cell>
          <cell r="C858"/>
          <cell r="D858"/>
          <cell r="E858"/>
          <cell r="F858"/>
        </row>
        <row r="859">
          <cell r="A859" t="str">
            <v>15.05.290</v>
          </cell>
          <cell r="B859" t="str">
            <v>Placas, vigas e pilares em concreto armado pré-moldado - fck= 40 MPa</v>
          </cell>
          <cell r="C859" t="str">
            <v>M3</v>
          </cell>
          <cell r="D859">
            <v>2560.23</v>
          </cell>
          <cell r="E859">
            <v>622.19000000000005</v>
          </cell>
          <cell r="F859">
            <v>3182.42</v>
          </cell>
        </row>
        <row r="860">
          <cell r="A860" t="str">
            <v>15.05.300</v>
          </cell>
          <cell r="B860" t="str">
            <v>Mobiliário em concreto armado pré-moldado - fck= 40 MPa</v>
          </cell>
          <cell r="C860" t="str">
            <v>M3</v>
          </cell>
          <cell r="D860">
            <v>2486.2600000000002</v>
          </cell>
          <cell r="E860">
            <v>686.11</v>
          </cell>
          <cell r="F860">
            <v>3172.37</v>
          </cell>
        </row>
        <row r="861">
          <cell r="A861" t="str">
            <v>15.05.520</v>
          </cell>
          <cell r="B861" t="str">
            <v>Placas, vigas e pilares em concreto armado pré-moldado - fck= 35 MPa</v>
          </cell>
          <cell r="C861" t="str">
            <v>M3</v>
          </cell>
          <cell r="D861">
            <v>2267.63</v>
          </cell>
          <cell r="E861">
            <v>591.70000000000005</v>
          </cell>
          <cell r="F861">
            <v>2859.33</v>
          </cell>
        </row>
        <row r="862">
          <cell r="A862" t="str">
            <v>15.05.530</v>
          </cell>
          <cell r="B862" t="str">
            <v>Placas, vigas e pilares em concreto armado pré-moldado - fck= 25 MPa</v>
          </cell>
          <cell r="C862" t="str">
            <v>M3</v>
          </cell>
          <cell r="D862">
            <v>2028.59</v>
          </cell>
          <cell r="E862">
            <v>585.74</v>
          </cell>
          <cell r="F862">
            <v>2614.33</v>
          </cell>
        </row>
        <row r="863">
          <cell r="A863" t="str">
            <v>15.05.540</v>
          </cell>
          <cell r="B863" t="str">
            <v>Mobiliário em concreto armado pré-moldado - fck= 25 MPa</v>
          </cell>
          <cell r="C863" t="str">
            <v>M3</v>
          </cell>
          <cell r="D863">
            <v>2185.17</v>
          </cell>
          <cell r="E863">
            <v>627.37</v>
          </cell>
          <cell r="F863">
            <v>2812.54</v>
          </cell>
        </row>
        <row r="864">
          <cell r="A864" t="str">
            <v>15.20</v>
          </cell>
          <cell r="B864" t="str">
            <v>Reparos, conservações e complementos - GRUPO 15</v>
          </cell>
          <cell r="C864"/>
          <cell r="D864"/>
          <cell r="E864"/>
          <cell r="F864"/>
        </row>
        <row r="865">
          <cell r="A865" t="str">
            <v>15.20.020</v>
          </cell>
          <cell r="B865" t="str">
            <v>Fornecimento de peças diversas para estrutura em madeira</v>
          </cell>
          <cell r="C865" t="str">
            <v>M3</v>
          </cell>
          <cell r="D865">
            <v>3484.12</v>
          </cell>
          <cell r="E865">
            <v>964.8</v>
          </cell>
          <cell r="F865">
            <v>4448.92</v>
          </cell>
        </row>
        <row r="866">
          <cell r="A866" t="str">
            <v>15.20.040</v>
          </cell>
          <cell r="B866" t="str">
            <v>Recolocação de peças lineares em madeira com seção até 60 cm²</v>
          </cell>
          <cell r="C866" t="str">
            <v>M</v>
          </cell>
          <cell r="D866">
            <v>0.17</v>
          </cell>
          <cell r="E866">
            <v>4.5</v>
          </cell>
          <cell r="F866">
            <v>4.67</v>
          </cell>
        </row>
        <row r="867">
          <cell r="A867" t="str">
            <v>15.20.060</v>
          </cell>
          <cell r="B867" t="str">
            <v>Recolocação de peças lineares em madeira com seção superior a 60 cm²</v>
          </cell>
          <cell r="C867" t="str">
            <v>M</v>
          </cell>
          <cell r="D867">
            <v>0.42</v>
          </cell>
          <cell r="E867">
            <v>11.9</v>
          </cell>
          <cell r="F867">
            <v>12.32</v>
          </cell>
        </row>
        <row r="868">
          <cell r="A868" t="str">
            <v>16</v>
          </cell>
          <cell r="B868" t="str">
            <v>TELHAMENTO</v>
          </cell>
          <cell r="C868"/>
          <cell r="D868"/>
          <cell r="E868"/>
          <cell r="F868"/>
        </row>
        <row r="869">
          <cell r="A869" t="str">
            <v>16.02</v>
          </cell>
          <cell r="B869" t="str">
            <v>Telhamento em barro</v>
          </cell>
          <cell r="C869"/>
          <cell r="D869"/>
          <cell r="E869"/>
          <cell r="F869"/>
        </row>
        <row r="870">
          <cell r="A870" t="str">
            <v>16.02.010</v>
          </cell>
          <cell r="B870" t="str">
            <v>Telha de barro tipo italiana</v>
          </cell>
          <cell r="C870" t="str">
            <v>M2</v>
          </cell>
          <cell r="D870">
            <v>28.8</v>
          </cell>
          <cell r="E870">
            <v>23.34</v>
          </cell>
          <cell r="F870">
            <v>52.14</v>
          </cell>
        </row>
        <row r="871">
          <cell r="A871" t="str">
            <v>16.02.020</v>
          </cell>
          <cell r="B871" t="str">
            <v>Telha de barro tipo francesa</v>
          </cell>
          <cell r="C871" t="str">
            <v>M2</v>
          </cell>
          <cell r="D871">
            <v>50.72</v>
          </cell>
          <cell r="E871">
            <v>23.34</v>
          </cell>
          <cell r="F871">
            <v>74.06</v>
          </cell>
        </row>
        <row r="872">
          <cell r="A872" t="str">
            <v>16.02.030</v>
          </cell>
          <cell r="B872" t="str">
            <v>Telha de barro tipo romana</v>
          </cell>
          <cell r="C872" t="str">
            <v>M2</v>
          </cell>
          <cell r="D872">
            <v>26.24</v>
          </cell>
          <cell r="E872">
            <v>23.34</v>
          </cell>
          <cell r="F872">
            <v>49.58</v>
          </cell>
        </row>
        <row r="873">
          <cell r="A873" t="str">
            <v>16.02.045</v>
          </cell>
          <cell r="B873" t="str">
            <v>Telha de barro colonial/paulista</v>
          </cell>
          <cell r="C873" t="str">
            <v>M2</v>
          </cell>
          <cell r="D873">
            <v>65.069999999999993</v>
          </cell>
          <cell r="E873">
            <v>35.01</v>
          </cell>
          <cell r="F873">
            <v>100.08</v>
          </cell>
        </row>
        <row r="874">
          <cell r="A874" t="str">
            <v>16.02.060</v>
          </cell>
          <cell r="B874" t="str">
            <v>Telha de barro tipo plan</v>
          </cell>
          <cell r="C874" t="str">
            <v>M2</v>
          </cell>
          <cell r="D874">
            <v>91.26</v>
          </cell>
          <cell r="E874">
            <v>35.01</v>
          </cell>
          <cell r="F874">
            <v>126.27</v>
          </cell>
        </row>
        <row r="875">
          <cell r="A875" t="str">
            <v>16.02.120</v>
          </cell>
          <cell r="B875" t="str">
            <v>Emboçamento de beiral em telhas de barro</v>
          </cell>
          <cell r="C875" t="str">
            <v>M</v>
          </cell>
          <cell r="D875">
            <v>0.71</v>
          </cell>
          <cell r="E875">
            <v>10.29</v>
          </cell>
          <cell r="F875">
            <v>11</v>
          </cell>
        </row>
        <row r="876">
          <cell r="A876" t="str">
            <v>16.02.230</v>
          </cell>
          <cell r="B876" t="str">
            <v>Cumeeira de barro emboçado tipos: plan, romana, italiana, francesa e paulistinha</v>
          </cell>
          <cell r="C876" t="str">
            <v>M</v>
          </cell>
          <cell r="D876">
            <v>10.050000000000001</v>
          </cell>
          <cell r="E876">
            <v>12.87</v>
          </cell>
          <cell r="F876">
            <v>22.92</v>
          </cell>
        </row>
        <row r="877">
          <cell r="A877" t="str">
            <v>16.02.270</v>
          </cell>
          <cell r="B877" t="str">
            <v>Espigão de barro emboçado</v>
          </cell>
          <cell r="C877" t="str">
            <v>M</v>
          </cell>
          <cell r="D877">
            <v>15.07</v>
          </cell>
          <cell r="E877">
            <v>12.87</v>
          </cell>
          <cell r="F877">
            <v>27.94</v>
          </cell>
        </row>
        <row r="878">
          <cell r="A878" t="str">
            <v>16.03</v>
          </cell>
          <cell r="B878" t="str">
            <v>Telhamento em cimento reforçado com fio sintético (CRFS)</v>
          </cell>
          <cell r="C878"/>
          <cell r="D878"/>
          <cell r="E878"/>
          <cell r="F878"/>
        </row>
        <row r="879">
          <cell r="A879" t="str">
            <v>16.03.010</v>
          </cell>
          <cell r="B879" t="str">
            <v>Telhamento em cimento reforçado com fio sintético CRFS - perfil ondulado de 6 mm</v>
          </cell>
          <cell r="C879" t="str">
            <v>M2</v>
          </cell>
          <cell r="D879">
            <v>37.99</v>
          </cell>
          <cell r="E879">
            <v>12.87</v>
          </cell>
          <cell r="F879">
            <v>50.86</v>
          </cell>
        </row>
        <row r="880">
          <cell r="A880" t="str">
            <v>16.03.020</v>
          </cell>
          <cell r="B880" t="str">
            <v>Telhamento em cimento reforçado com fio sintético CRFS - perfil ondulado de 8 mm</v>
          </cell>
          <cell r="C880" t="str">
            <v>M2</v>
          </cell>
          <cell r="D880">
            <v>51.99</v>
          </cell>
          <cell r="E880">
            <v>12.87</v>
          </cell>
          <cell r="F880">
            <v>64.86</v>
          </cell>
        </row>
        <row r="881">
          <cell r="A881" t="str">
            <v>16.03.030</v>
          </cell>
          <cell r="B881" t="str">
            <v>Telhamento em cimento reforçado com fio sintético CRFS - perfil trapezoidal de 44 cm</v>
          </cell>
          <cell r="C881" t="str">
            <v>M2</v>
          </cell>
          <cell r="D881">
            <v>111.8</v>
          </cell>
          <cell r="E881">
            <v>12.87</v>
          </cell>
          <cell r="F881">
            <v>124.67</v>
          </cell>
        </row>
        <row r="882">
          <cell r="A882" t="str">
            <v>16.03.040</v>
          </cell>
          <cell r="B882" t="str">
            <v>Telhamento em cimento reforçado com fio sintético CRFS - perfil modulado</v>
          </cell>
          <cell r="C882" t="str">
            <v>M2</v>
          </cell>
          <cell r="D882">
            <v>119.01</v>
          </cell>
          <cell r="E882">
            <v>12.87</v>
          </cell>
          <cell r="F882">
            <v>131.88</v>
          </cell>
        </row>
        <row r="883">
          <cell r="A883" t="str">
            <v>16.03.300</v>
          </cell>
          <cell r="B883" t="str">
            <v>Cumeeira normal em cimento reforçado com fio sintético CRFS - perfil ondulado</v>
          </cell>
          <cell r="C883" t="str">
            <v>M</v>
          </cell>
          <cell r="D883">
            <v>65.680000000000007</v>
          </cell>
          <cell r="E883">
            <v>6.43</v>
          </cell>
          <cell r="F883">
            <v>72.11</v>
          </cell>
        </row>
        <row r="884">
          <cell r="A884" t="str">
            <v>16.03.310</v>
          </cell>
          <cell r="B884" t="str">
            <v>Cumeeira universal em cimento reforçado com fio sintético CRFS - perfil ondulado</v>
          </cell>
          <cell r="C884" t="str">
            <v>M</v>
          </cell>
          <cell r="D884">
            <v>58.11</v>
          </cell>
          <cell r="E884">
            <v>6.43</v>
          </cell>
          <cell r="F884">
            <v>64.540000000000006</v>
          </cell>
        </row>
        <row r="885">
          <cell r="A885" t="str">
            <v>16.03.320</v>
          </cell>
          <cell r="B885" t="str">
            <v>Cumeeira normal em cimento reforçado com fio sintético CRFS - perfil trapezoidal 44 cm</v>
          </cell>
          <cell r="C885" t="str">
            <v>M</v>
          </cell>
          <cell r="D885">
            <v>93.39</v>
          </cell>
          <cell r="E885">
            <v>6.43</v>
          </cell>
          <cell r="F885">
            <v>99.82</v>
          </cell>
        </row>
        <row r="886">
          <cell r="A886" t="str">
            <v>16.03.330</v>
          </cell>
          <cell r="B886" t="str">
            <v>Cumeeira normal em cimento reforçado com fio sintético CRFS - perfil modulado</v>
          </cell>
          <cell r="C886" t="str">
            <v>M</v>
          </cell>
          <cell r="D886">
            <v>129.15</v>
          </cell>
          <cell r="E886">
            <v>6.43</v>
          </cell>
          <cell r="F886">
            <v>135.58000000000001</v>
          </cell>
        </row>
        <row r="887">
          <cell r="A887" t="str">
            <v>16.03.360</v>
          </cell>
          <cell r="B887" t="str">
            <v>Espigão em cimento reforçado com fio sintético CRFS - perfil ondulado</v>
          </cell>
          <cell r="C887" t="str">
            <v>M</v>
          </cell>
          <cell r="D887">
            <v>40.369999999999997</v>
          </cell>
          <cell r="E887">
            <v>6.43</v>
          </cell>
          <cell r="F887">
            <v>46.8</v>
          </cell>
        </row>
        <row r="888">
          <cell r="A888" t="str">
            <v>16.03.370</v>
          </cell>
          <cell r="B888" t="str">
            <v>Espigão em cimento reforçado com fio sintético CRFS - perfil modulado</v>
          </cell>
          <cell r="C888" t="str">
            <v>M</v>
          </cell>
          <cell r="D888">
            <v>52.06</v>
          </cell>
          <cell r="E888">
            <v>6.43</v>
          </cell>
          <cell r="F888">
            <v>58.49</v>
          </cell>
        </row>
        <row r="889">
          <cell r="A889" t="str">
            <v>16.03.400</v>
          </cell>
          <cell r="B889" t="str">
            <v>Rufo em cimento reforçado com fio sintético CRFS - perfil ondulado</v>
          </cell>
          <cell r="C889" t="str">
            <v>M</v>
          </cell>
          <cell r="D889">
            <v>57.01</v>
          </cell>
          <cell r="E889">
            <v>6.43</v>
          </cell>
          <cell r="F889">
            <v>63.44</v>
          </cell>
        </row>
        <row r="890">
          <cell r="A890" t="str">
            <v>16.10</v>
          </cell>
          <cell r="B890" t="str">
            <v>Telhamento em madeira ou fibra vegetal</v>
          </cell>
          <cell r="C890"/>
          <cell r="D890"/>
          <cell r="E890"/>
          <cell r="F890"/>
        </row>
        <row r="891">
          <cell r="A891" t="str">
            <v>16.10.020</v>
          </cell>
          <cell r="B891" t="str">
            <v>Telha em fibra vegetal, perfil ondulado, com espessura de 3 mm</v>
          </cell>
          <cell r="C891" t="str">
            <v>M2</v>
          </cell>
          <cell r="D891">
            <v>65.47</v>
          </cell>
          <cell r="E891">
            <v>20.91</v>
          </cell>
          <cell r="F891">
            <v>86.38</v>
          </cell>
        </row>
        <row r="892">
          <cell r="A892" t="str">
            <v>16.10.100</v>
          </cell>
          <cell r="B892" t="str">
            <v>Cumeeira em fibra vegetal, lisa, com espessura de 3 mm</v>
          </cell>
          <cell r="C892" t="str">
            <v>M</v>
          </cell>
          <cell r="D892">
            <v>104.1</v>
          </cell>
          <cell r="E892">
            <v>7.07</v>
          </cell>
          <cell r="F892">
            <v>111.17</v>
          </cell>
        </row>
        <row r="893">
          <cell r="A893" t="str">
            <v>16.12</v>
          </cell>
          <cell r="B893" t="str">
            <v>Telhamento metálico comum</v>
          </cell>
          <cell r="C893"/>
          <cell r="D893"/>
          <cell r="E893"/>
          <cell r="F893"/>
        </row>
        <row r="894">
          <cell r="A894" t="str">
            <v>16.12.020</v>
          </cell>
          <cell r="B894" t="str">
            <v>Telhamento em chapa de aço pré-pintada com epóxi e poliéster, perfil ondulado, com espessura de 0,50 mm</v>
          </cell>
          <cell r="C894" t="str">
            <v>M2</v>
          </cell>
          <cell r="D894">
            <v>116.22</v>
          </cell>
          <cell r="E894">
            <v>12.87</v>
          </cell>
          <cell r="F894">
            <v>129.09</v>
          </cell>
        </row>
        <row r="895">
          <cell r="A895" t="str">
            <v>16.12.040</v>
          </cell>
          <cell r="B895" t="str">
            <v>Telhamento em chapa de aço pré-pintada com epóxi e poliéster, perfil ondulado calandrado, com espessura de 0,80 mm</v>
          </cell>
          <cell r="C895" t="str">
            <v>M2</v>
          </cell>
          <cell r="D895">
            <v>218.91</v>
          </cell>
          <cell r="E895">
            <v>12.87</v>
          </cell>
          <cell r="F895">
            <v>231.78</v>
          </cell>
        </row>
        <row r="896">
          <cell r="A896" t="str">
            <v>16.12.050</v>
          </cell>
          <cell r="B896" t="str">
            <v>Telhamento em chapa de aço pré-pintada com epóxi e poliéster, perfil trapezoidal, com espessura de 0,80 mm e altura de 100 mm</v>
          </cell>
          <cell r="C896" t="str">
            <v>M2</v>
          </cell>
          <cell r="D896">
            <v>149.28</v>
          </cell>
          <cell r="E896">
            <v>12.87</v>
          </cell>
          <cell r="F896">
            <v>162.15</v>
          </cell>
        </row>
        <row r="897">
          <cell r="A897" t="str">
            <v>16.12.060</v>
          </cell>
          <cell r="B897" t="str">
            <v>Telhamento em chapa de aço pré-pintada com epóxi e poliéster, perfil trapezoidal, com espessura de 0,50 mm e altura de 40 mm</v>
          </cell>
          <cell r="C897" t="str">
            <v>M2</v>
          </cell>
          <cell r="D897">
            <v>117.4</v>
          </cell>
          <cell r="E897">
            <v>12.87</v>
          </cell>
          <cell r="F897">
            <v>130.27000000000001</v>
          </cell>
        </row>
        <row r="898">
          <cell r="A898" t="str">
            <v>16.12.200</v>
          </cell>
          <cell r="B898" t="str">
            <v>Cumeeira em chapa de aço pré-pintada com epóxi e poliéster, perfil trapezoidal, com espessura de 0,50 mm</v>
          </cell>
          <cell r="C898" t="str">
            <v>M</v>
          </cell>
          <cell r="D898">
            <v>112.95</v>
          </cell>
          <cell r="E898">
            <v>6.43</v>
          </cell>
          <cell r="F898">
            <v>119.38</v>
          </cell>
        </row>
        <row r="899">
          <cell r="A899" t="str">
            <v>16.12.220</v>
          </cell>
          <cell r="B899" t="str">
            <v>Cumeeira em chapa de aço pré-pintada com epóxi e poliéster, perfil ondulado, com espessura de 0,50 mm</v>
          </cell>
          <cell r="C899" t="str">
            <v>M</v>
          </cell>
          <cell r="D899">
            <v>104.7</v>
          </cell>
          <cell r="E899">
            <v>6.43</v>
          </cell>
          <cell r="F899">
            <v>111.13</v>
          </cell>
        </row>
        <row r="900">
          <cell r="A900" t="str">
            <v>16.13</v>
          </cell>
          <cell r="B900" t="str">
            <v>Telhamento metálico especial</v>
          </cell>
          <cell r="C900"/>
          <cell r="D900"/>
          <cell r="E900"/>
          <cell r="F900"/>
        </row>
        <row r="901">
          <cell r="A901" t="str">
            <v>16.13.060</v>
          </cell>
          <cell r="B901" t="str">
            <v>Telhamento em chapa de aço pré-pintada com epóxi e poliéster, tipo sanduíche, espessura de 0,50 mm, com lã de rocha</v>
          </cell>
          <cell r="C901" t="str">
            <v>M2</v>
          </cell>
          <cell r="D901">
            <v>252.03</v>
          </cell>
          <cell r="E901">
            <v>32.36</v>
          </cell>
          <cell r="F901">
            <v>284.39</v>
          </cell>
        </row>
        <row r="902">
          <cell r="A902" t="str">
            <v>16.13.070</v>
          </cell>
          <cell r="B902" t="str">
            <v>Telhamento em chapa de aço pré-pintada com epóxi e poliéster, tipo sanduíche, espessura de 0,50 mm, com poliuretano</v>
          </cell>
          <cell r="C902" t="str">
            <v>M2</v>
          </cell>
          <cell r="D902">
            <v>299.66000000000003</v>
          </cell>
          <cell r="E902">
            <v>14</v>
          </cell>
          <cell r="F902">
            <v>313.66000000000003</v>
          </cell>
        </row>
        <row r="903">
          <cell r="A903" t="str">
            <v>16.13.130</v>
          </cell>
          <cell r="B903" t="str">
            <v>Telhamento em chapa de aço com pintura poliéster, tipo sanduíche, espessura de 0,50 mm, com poliestireno expandido</v>
          </cell>
          <cell r="C903" t="str">
            <v>M2</v>
          </cell>
          <cell r="D903">
            <v>207.27</v>
          </cell>
          <cell r="E903">
            <v>14</v>
          </cell>
          <cell r="F903">
            <v>221.27</v>
          </cell>
        </row>
        <row r="904">
          <cell r="A904" t="str">
            <v>16.13.140</v>
          </cell>
          <cell r="B904" t="str">
            <v>Telhamento em chapa de aço galvanizado autoportante, perfil trapezoidal, com espessura de 0,80 mm e altura de 120 mm</v>
          </cell>
          <cell r="C904" t="str">
            <v>M2</v>
          </cell>
          <cell r="D904">
            <v>148.96</v>
          </cell>
          <cell r="E904">
            <v>12.87</v>
          </cell>
          <cell r="F904">
            <v>161.83000000000001</v>
          </cell>
        </row>
        <row r="905">
          <cell r="A905" t="str">
            <v>16.16</v>
          </cell>
          <cell r="B905" t="str">
            <v>Telhamento em material sintético</v>
          </cell>
          <cell r="C905"/>
          <cell r="D905"/>
          <cell r="E905"/>
          <cell r="F905"/>
        </row>
        <row r="906">
          <cell r="A906" t="str">
            <v>16.16.040</v>
          </cell>
          <cell r="B906" t="str">
            <v>Telha ondulada translúcida em polipropileno</v>
          </cell>
          <cell r="C906" t="str">
            <v>M2</v>
          </cell>
          <cell r="D906">
            <v>63.68</v>
          </cell>
          <cell r="E906">
            <v>12.87</v>
          </cell>
          <cell r="F906">
            <v>76.55</v>
          </cell>
        </row>
        <row r="907">
          <cell r="A907" t="str">
            <v>16.16.160</v>
          </cell>
          <cell r="B907" t="str">
            <v>Telha em poliéster reforçado com fibras de vidro, perfil trapezoidal 49</v>
          </cell>
          <cell r="C907" t="str">
            <v>M2</v>
          </cell>
          <cell r="D907">
            <v>95.51</v>
          </cell>
          <cell r="E907">
            <v>12.87</v>
          </cell>
          <cell r="F907">
            <v>108.38</v>
          </cell>
        </row>
        <row r="908">
          <cell r="A908" t="str">
            <v>16.16.400</v>
          </cell>
          <cell r="B908" t="str">
            <v>Cumeeira para telha de poliéster, tipo perfil trapezoidal 49</v>
          </cell>
          <cell r="C908" t="str">
            <v>M</v>
          </cell>
          <cell r="D908">
            <v>152.32</v>
          </cell>
          <cell r="E908">
            <v>6.43</v>
          </cell>
          <cell r="F908">
            <v>158.75</v>
          </cell>
        </row>
        <row r="909">
          <cell r="A909" t="str">
            <v>16.20</v>
          </cell>
          <cell r="B909" t="str">
            <v>Telhamento em vidro</v>
          </cell>
          <cell r="C909"/>
          <cell r="D909"/>
          <cell r="E909"/>
          <cell r="F909"/>
        </row>
        <row r="910">
          <cell r="A910" t="str">
            <v>16.20.020</v>
          </cell>
          <cell r="B910" t="str">
            <v>Telhas de vidro para iluminação tipo francesa</v>
          </cell>
          <cell r="C910" t="str">
            <v>UN</v>
          </cell>
          <cell r="D910">
            <v>61.27</v>
          </cell>
          <cell r="E910">
            <v>3.21</v>
          </cell>
          <cell r="F910">
            <v>64.48</v>
          </cell>
        </row>
        <row r="911">
          <cell r="A911" t="str">
            <v>16.20.040</v>
          </cell>
          <cell r="B911" t="str">
            <v>Telhas de vidro para iluminação tipo colonial/paulistinha</v>
          </cell>
          <cell r="C911" t="str">
            <v>UN</v>
          </cell>
          <cell r="D911">
            <v>61.27</v>
          </cell>
          <cell r="E911">
            <v>3.21</v>
          </cell>
          <cell r="F911">
            <v>64.48</v>
          </cell>
        </row>
        <row r="912">
          <cell r="A912" t="str">
            <v>16.30</v>
          </cell>
          <cell r="B912" t="str">
            <v>Domos</v>
          </cell>
          <cell r="C912"/>
          <cell r="D912"/>
          <cell r="E912"/>
          <cell r="F912"/>
        </row>
        <row r="913">
          <cell r="A913" t="str">
            <v>16.30.020</v>
          </cell>
          <cell r="B913" t="str">
            <v>Domo de acrílico fixado em perfis de alumínio</v>
          </cell>
          <cell r="C913" t="str">
            <v>M2</v>
          </cell>
          <cell r="D913">
            <v>662.93</v>
          </cell>
          <cell r="E913"/>
          <cell r="F913">
            <v>662.93</v>
          </cell>
        </row>
        <row r="914">
          <cell r="A914" t="str">
            <v>16.32</v>
          </cell>
          <cell r="B914" t="str">
            <v>Painel, chapas e fechamento</v>
          </cell>
          <cell r="C914"/>
          <cell r="D914"/>
          <cell r="E914"/>
          <cell r="F914"/>
        </row>
        <row r="915">
          <cell r="A915" t="str">
            <v>16.32.070</v>
          </cell>
          <cell r="B915" t="str">
            <v>Cobertura curva em chapa de policarbonato alveolar bronze de 6 mm</v>
          </cell>
          <cell r="C915" t="str">
            <v>M2</v>
          </cell>
          <cell r="D915">
            <v>134.46</v>
          </cell>
          <cell r="E915">
            <v>66.989999999999995</v>
          </cell>
          <cell r="F915">
            <v>201.45</v>
          </cell>
        </row>
        <row r="916">
          <cell r="A916" t="str">
            <v>16.32.120</v>
          </cell>
          <cell r="B916" t="str">
            <v>Cobertura plana em chapa de policarbonato alveolar de 10 mm</v>
          </cell>
          <cell r="C916" t="str">
            <v>M2</v>
          </cell>
          <cell r="D916">
            <v>205.82</v>
          </cell>
          <cell r="E916">
            <v>60.29</v>
          </cell>
          <cell r="F916">
            <v>266.11</v>
          </cell>
        </row>
        <row r="917">
          <cell r="A917" t="str">
            <v>16.32.130</v>
          </cell>
          <cell r="B917" t="str">
            <v>Cobertura curva em chapa de policarbonato alveolar bronze de 10 mm</v>
          </cell>
          <cell r="C917" t="str">
            <v>M2</v>
          </cell>
          <cell r="D917">
            <v>209.88</v>
          </cell>
          <cell r="E917">
            <v>66.989999999999995</v>
          </cell>
          <cell r="F917">
            <v>276.87</v>
          </cell>
        </row>
        <row r="918">
          <cell r="A918" t="str">
            <v>16.33</v>
          </cell>
          <cell r="B918" t="str">
            <v>Calhas e rufos</v>
          </cell>
          <cell r="C918"/>
          <cell r="D918"/>
          <cell r="E918"/>
          <cell r="F918"/>
        </row>
        <row r="919">
          <cell r="A919" t="str">
            <v>16.33.022</v>
          </cell>
          <cell r="B919" t="str">
            <v>Calha, rufo, afins em chapa galvanizada nº 24 - corte 0,33 m</v>
          </cell>
          <cell r="C919" t="str">
            <v>M</v>
          </cell>
          <cell r="D919">
            <v>54.16</v>
          </cell>
          <cell r="E919">
            <v>40.03</v>
          </cell>
          <cell r="F919">
            <v>94.19</v>
          </cell>
        </row>
        <row r="920">
          <cell r="A920" t="str">
            <v>16.33.052</v>
          </cell>
          <cell r="B920" t="str">
            <v>Calha, rufo, afins em chapa galvanizada nº 24 - corte 0,50 m</v>
          </cell>
          <cell r="C920" t="str">
            <v>M</v>
          </cell>
          <cell r="D920">
            <v>83.12</v>
          </cell>
          <cell r="E920">
            <v>47.31</v>
          </cell>
          <cell r="F920">
            <v>130.43</v>
          </cell>
        </row>
        <row r="921">
          <cell r="A921" t="str">
            <v>16.33.062</v>
          </cell>
          <cell r="B921" t="str">
            <v>Calha, rufo, afins em chapa galvanizada nº 24 - corte 1,00 m</v>
          </cell>
          <cell r="C921" t="str">
            <v>M</v>
          </cell>
          <cell r="D921">
            <v>166.21</v>
          </cell>
          <cell r="E921">
            <v>50.95</v>
          </cell>
          <cell r="F921">
            <v>217.16</v>
          </cell>
        </row>
        <row r="922">
          <cell r="A922" t="str">
            <v>16.33.082</v>
          </cell>
          <cell r="B922" t="str">
            <v>Calha, rufo, afins em chapa galvanizada nº 26 - corte 0,33 m</v>
          </cell>
          <cell r="C922" t="str">
            <v>M</v>
          </cell>
          <cell r="D922">
            <v>40.96</v>
          </cell>
          <cell r="E922">
            <v>40.03</v>
          </cell>
          <cell r="F922">
            <v>80.989999999999995</v>
          </cell>
        </row>
        <row r="923">
          <cell r="A923" t="str">
            <v>16.33.102</v>
          </cell>
          <cell r="B923" t="str">
            <v>Calha, rufo, afins em chapa galvanizada nº 26 - corte 0,50 m</v>
          </cell>
          <cell r="C923" t="str">
            <v>M</v>
          </cell>
          <cell r="D923">
            <v>62.66</v>
          </cell>
          <cell r="E923">
            <v>47.31</v>
          </cell>
          <cell r="F923">
            <v>109.97</v>
          </cell>
        </row>
        <row r="924">
          <cell r="A924" t="str">
            <v>16.33.400</v>
          </cell>
          <cell r="B924" t="str">
            <v>Rufo pré-moldado em concreto, de 14 x 50 x 18,5 cm</v>
          </cell>
          <cell r="C924" t="str">
            <v>UN</v>
          </cell>
          <cell r="D924">
            <v>12.8</v>
          </cell>
          <cell r="E924">
            <v>1.02</v>
          </cell>
          <cell r="F924">
            <v>13.82</v>
          </cell>
        </row>
        <row r="925">
          <cell r="A925" t="str">
            <v>16.33.410</v>
          </cell>
          <cell r="B925" t="str">
            <v>Rufo pré-moldado em concreto, de 20 x 50 x 26 cm</v>
          </cell>
          <cell r="C925" t="str">
            <v>UN</v>
          </cell>
          <cell r="D925">
            <v>15.04</v>
          </cell>
          <cell r="E925">
            <v>1.45</v>
          </cell>
          <cell r="F925">
            <v>16.489999999999998</v>
          </cell>
        </row>
        <row r="926">
          <cell r="A926" t="str">
            <v>16.33.412</v>
          </cell>
          <cell r="B926" t="str">
            <v>Rufo pré-moldado em concreto, largura 24 cm</v>
          </cell>
          <cell r="C926" t="str">
            <v>UN</v>
          </cell>
          <cell r="D926">
            <v>13.64</v>
          </cell>
          <cell r="E926">
            <v>2.0299999999999998</v>
          </cell>
          <cell r="F926">
            <v>15.67</v>
          </cell>
        </row>
        <row r="927">
          <cell r="A927" t="str">
            <v>16.40</v>
          </cell>
          <cell r="B927" t="str">
            <v>Reparos, conservações e complementos - GRUPO 16</v>
          </cell>
          <cell r="C927"/>
          <cell r="D927"/>
          <cell r="E927"/>
          <cell r="F927"/>
        </row>
        <row r="928">
          <cell r="A928" t="str">
            <v>16.40.040</v>
          </cell>
          <cell r="B928" t="str">
            <v>Recolocação de cumeeiras e espigões de barro</v>
          </cell>
          <cell r="C928" t="str">
            <v>M</v>
          </cell>
          <cell r="D928">
            <v>1.83</v>
          </cell>
          <cell r="E928">
            <v>12.87</v>
          </cell>
          <cell r="F928">
            <v>14.7</v>
          </cell>
        </row>
        <row r="929">
          <cell r="A929" t="str">
            <v>16.40.060</v>
          </cell>
          <cell r="B929" t="str">
            <v>Recolocação de telha de barro tipo colonial/paulistinha</v>
          </cell>
          <cell r="C929" t="str">
            <v>M2</v>
          </cell>
          <cell r="D929"/>
          <cell r="E929">
            <v>35.01</v>
          </cell>
          <cell r="F929">
            <v>35.01</v>
          </cell>
        </row>
        <row r="930">
          <cell r="A930" t="str">
            <v>16.40.080</v>
          </cell>
          <cell r="B930" t="str">
            <v>Recolocação de telha de barro tipo plan</v>
          </cell>
          <cell r="C930" t="str">
            <v>M2</v>
          </cell>
          <cell r="D930"/>
          <cell r="E930">
            <v>35.01</v>
          </cell>
          <cell r="F930">
            <v>35.01</v>
          </cell>
        </row>
        <row r="931">
          <cell r="A931" t="str">
            <v>16.40.090</v>
          </cell>
          <cell r="B931" t="str">
            <v>Recolocação de domo de acrílico, inclusive perfis metálicos de fixação</v>
          </cell>
          <cell r="C931" t="str">
            <v>M2</v>
          </cell>
          <cell r="D931"/>
          <cell r="E931">
            <v>16.079999999999998</v>
          </cell>
          <cell r="F931">
            <v>16.079999999999998</v>
          </cell>
        </row>
        <row r="932">
          <cell r="A932" t="str">
            <v>16.40.120</v>
          </cell>
          <cell r="B932" t="str">
            <v>Recolocação de telhas de barro tipo francesa</v>
          </cell>
          <cell r="C932" t="str">
            <v>M2</v>
          </cell>
          <cell r="D932"/>
          <cell r="E932">
            <v>23.34</v>
          </cell>
          <cell r="F932">
            <v>23.34</v>
          </cell>
        </row>
        <row r="933">
          <cell r="A933" t="str">
            <v>16.40.140</v>
          </cell>
          <cell r="B933" t="str">
            <v>Recolocação de telha em fibrocimento ou CRFS, perfil ondulado</v>
          </cell>
          <cell r="C933" t="str">
            <v>M2</v>
          </cell>
          <cell r="D933">
            <v>3.52</v>
          </cell>
          <cell r="E933">
            <v>12.87</v>
          </cell>
          <cell r="F933">
            <v>16.39</v>
          </cell>
        </row>
        <row r="934">
          <cell r="A934" t="str">
            <v>16.40.150</v>
          </cell>
          <cell r="B934" t="str">
            <v>Recolocação de telha em fibrocimento ou CRFS, perfil modulado ou trapezoidal</v>
          </cell>
          <cell r="C934" t="str">
            <v>M2</v>
          </cell>
          <cell r="D934">
            <v>10.56</v>
          </cell>
          <cell r="E934">
            <v>12.87</v>
          </cell>
          <cell r="F934">
            <v>23.43</v>
          </cell>
        </row>
        <row r="935">
          <cell r="A935" t="str">
            <v>17</v>
          </cell>
          <cell r="B935" t="str">
            <v>REVESTIMENTO EM MASSA OU FUNDIDO NO LOCAL</v>
          </cell>
          <cell r="C935"/>
          <cell r="D935"/>
          <cell r="E935"/>
          <cell r="F935"/>
        </row>
        <row r="936">
          <cell r="A936" t="str">
            <v>17.01</v>
          </cell>
          <cell r="B936" t="str">
            <v>Regularização de base</v>
          </cell>
          <cell r="C936"/>
          <cell r="D936"/>
          <cell r="E936"/>
          <cell r="F936"/>
        </row>
        <row r="937">
          <cell r="A937" t="str">
            <v>17.01.010</v>
          </cell>
          <cell r="B937" t="str">
            <v>Argamassa de proteção com argila expandida</v>
          </cell>
          <cell r="C937" t="str">
            <v>M3</v>
          </cell>
          <cell r="D937">
            <v>634.77</v>
          </cell>
          <cell r="E937">
            <v>229.26</v>
          </cell>
          <cell r="F937">
            <v>864.03</v>
          </cell>
        </row>
        <row r="938">
          <cell r="A938" t="str">
            <v>17.01.020</v>
          </cell>
          <cell r="B938" t="str">
            <v>Argamassa de regularização e/ou proteção</v>
          </cell>
          <cell r="C938" t="str">
            <v>M3</v>
          </cell>
          <cell r="D938">
            <v>392.54</v>
          </cell>
          <cell r="E938">
            <v>229.26</v>
          </cell>
          <cell r="F938">
            <v>621.79999999999995</v>
          </cell>
        </row>
        <row r="939">
          <cell r="A939" t="str">
            <v>17.01.040</v>
          </cell>
          <cell r="B939" t="str">
            <v>Lastro de concreto impermeabilizado</v>
          </cell>
          <cell r="C939" t="str">
            <v>M3</v>
          </cell>
          <cell r="D939">
            <v>314.49</v>
          </cell>
          <cell r="E939">
            <v>229.26</v>
          </cell>
          <cell r="F939">
            <v>543.75</v>
          </cell>
        </row>
        <row r="940">
          <cell r="A940" t="str">
            <v>17.01.050</v>
          </cell>
          <cell r="B940" t="str">
            <v>Regularização de piso com nata de cimento</v>
          </cell>
          <cell r="C940" t="str">
            <v>M2</v>
          </cell>
          <cell r="D940">
            <v>3.15</v>
          </cell>
          <cell r="E940">
            <v>17.84</v>
          </cell>
          <cell r="F940">
            <v>20.99</v>
          </cell>
        </row>
        <row r="941">
          <cell r="A941" t="str">
            <v>17.01.060</v>
          </cell>
          <cell r="B941" t="str">
            <v>Regularização de piso com nata de cimento e bianco</v>
          </cell>
          <cell r="C941" t="str">
            <v>M2</v>
          </cell>
          <cell r="D941">
            <v>6.76</v>
          </cell>
          <cell r="E941">
            <v>17.53</v>
          </cell>
          <cell r="F941">
            <v>24.29</v>
          </cell>
        </row>
        <row r="942">
          <cell r="A942" t="str">
            <v>17.01.120</v>
          </cell>
          <cell r="B942" t="str">
            <v>Argamassa de cimento e areia traço 1:3, com adesivo acrílico</v>
          </cell>
          <cell r="C942" t="str">
            <v>M3</v>
          </cell>
          <cell r="D942">
            <v>824.26</v>
          </cell>
          <cell r="E942">
            <v>229.26</v>
          </cell>
          <cell r="F942">
            <v>1053.52</v>
          </cell>
        </row>
        <row r="943">
          <cell r="A943" t="str">
            <v>17.02</v>
          </cell>
          <cell r="B943" t="str">
            <v>Revestimento em argamassa</v>
          </cell>
          <cell r="C943"/>
          <cell r="D943"/>
          <cell r="E943"/>
          <cell r="F943"/>
        </row>
        <row r="944">
          <cell r="A944" t="str">
            <v>17.02.020</v>
          </cell>
          <cell r="B944" t="str">
            <v>Chapisco</v>
          </cell>
          <cell r="C944" t="str">
            <v>M2</v>
          </cell>
          <cell r="D944">
            <v>1.97</v>
          </cell>
          <cell r="E944">
            <v>3.39</v>
          </cell>
          <cell r="F944">
            <v>5.36</v>
          </cell>
        </row>
        <row r="945">
          <cell r="A945" t="str">
            <v>17.02.030</v>
          </cell>
          <cell r="B945" t="str">
            <v>Chapisco 1:4 com areia grossa</v>
          </cell>
          <cell r="C945" t="str">
            <v>M2</v>
          </cell>
          <cell r="D945">
            <v>1.21</v>
          </cell>
          <cell r="E945">
            <v>3.39</v>
          </cell>
          <cell r="F945">
            <v>4.5999999999999996</v>
          </cell>
        </row>
        <row r="946">
          <cell r="A946" t="str">
            <v>17.02.040</v>
          </cell>
          <cell r="B946" t="str">
            <v>Chapisco com bianco</v>
          </cell>
          <cell r="C946" t="str">
            <v>M2</v>
          </cell>
          <cell r="D946">
            <v>5.45</v>
          </cell>
          <cell r="E946">
            <v>3.39</v>
          </cell>
          <cell r="F946">
            <v>8.84</v>
          </cell>
        </row>
        <row r="947">
          <cell r="A947" t="str">
            <v>17.02.060</v>
          </cell>
          <cell r="B947" t="str">
            <v>Chapisco fino peneirado</v>
          </cell>
          <cell r="C947" t="str">
            <v>M2</v>
          </cell>
          <cell r="D947">
            <v>2</v>
          </cell>
          <cell r="E947">
            <v>4.95</v>
          </cell>
          <cell r="F947">
            <v>6.95</v>
          </cell>
        </row>
        <row r="948">
          <cell r="A948" t="str">
            <v>17.02.080</v>
          </cell>
          <cell r="B948" t="str">
            <v>Chapisco rústico com pedra britada nº 1</v>
          </cell>
          <cell r="C948" t="str">
            <v>M2</v>
          </cell>
          <cell r="D948">
            <v>3.27</v>
          </cell>
          <cell r="E948">
            <v>5.26</v>
          </cell>
          <cell r="F948">
            <v>8.5299999999999994</v>
          </cell>
        </row>
        <row r="949">
          <cell r="A949" t="str">
            <v>17.02.120</v>
          </cell>
          <cell r="B949" t="str">
            <v>Emboço comum</v>
          </cell>
          <cell r="C949" t="str">
            <v>M2</v>
          </cell>
          <cell r="D949">
            <v>7.18</v>
          </cell>
          <cell r="E949">
            <v>9.34</v>
          </cell>
          <cell r="F949">
            <v>16.52</v>
          </cell>
        </row>
        <row r="950">
          <cell r="A950" t="str">
            <v>17.02.140</v>
          </cell>
          <cell r="B950" t="str">
            <v>Emboço desempenado com espuma de poliéster</v>
          </cell>
          <cell r="C950" t="str">
            <v>M2</v>
          </cell>
          <cell r="D950">
            <v>7.18</v>
          </cell>
          <cell r="E950">
            <v>12.87</v>
          </cell>
          <cell r="F950">
            <v>20.05</v>
          </cell>
        </row>
        <row r="951">
          <cell r="A951" t="str">
            <v>17.02.160</v>
          </cell>
          <cell r="B951" t="str">
            <v>Emboço desempenado com argamassa industrializada</v>
          </cell>
          <cell r="C951" t="str">
            <v>M2</v>
          </cell>
          <cell r="D951">
            <v>28.48</v>
          </cell>
          <cell r="E951">
            <v>8.0399999999999991</v>
          </cell>
          <cell r="F951">
            <v>36.520000000000003</v>
          </cell>
        </row>
        <row r="952">
          <cell r="A952" t="str">
            <v>17.02.220</v>
          </cell>
          <cell r="B952" t="str">
            <v>Reboco</v>
          </cell>
          <cell r="C952" t="str">
            <v>M2</v>
          </cell>
          <cell r="D952">
            <v>1.47</v>
          </cell>
          <cell r="E952">
            <v>8.0399999999999991</v>
          </cell>
          <cell r="F952">
            <v>9.51</v>
          </cell>
        </row>
        <row r="953">
          <cell r="A953" t="str">
            <v>17.02.260</v>
          </cell>
          <cell r="B953" t="str">
            <v>Barra lisa com acabamento em nata de cimento</v>
          </cell>
          <cell r="C953" t="str">
            <v>M2</v>
          </cell>
          <cell r="D953">
            <v>8.07</v>
          </cell>
          <cell r="E953">
            <v>20.91</v>
          </cell>
          <cell r="F953">
            <v>28.98</v>
          </cell>
        </row>
        <row r="954">
          <cell r="A954" t="str">
            <v>17.03</v>
          </cell>
          <cell r="B954" t="str">
            <v>Revestimento em cimentado</v>
          </cell>
          <cell r="C954"/>
          <cell r="D954"/>
          <cell r="E954"/>
          <cell r="F954"/>
        </row>
        <row r="955">
          <cell r="A955" t="str">
            <v>17.03.020</v>
          </cell>
          <cell r="B955" t="str">
            <v>Cimentado desempenado</v>
          </cell>
          <cell r="C955" t="str">
            <v>M2</v>
          </cell>
          <cell r="D955">
            <v>7.86</v>
          </cell>
          <cell r="E955">
            <v>17.690000000000001</v>
          </cell>
          <cell r="F955">
            <v>25.55</v>
          </cell>
        </row>
        <row r="956">
          <cell r="A956" t="str">
            <v>17.03.040</v>
          </cell>
          <cell r="B956" t="str">
            <v>Cimentado desempenado e alisado (queimado)</v>
          </cell>
          <cell r="C956" t="str">
            <v>M2</v>
          </cell>
          <cell r="D956">
            <v>8.4499999999999993</v>
          </cell>
          <cell r="E956">
            <v>20.91</v>
          </cell>
          <cell r="F956">
            <v>29.36</v>
          </cell>
        </row>
        <row r="957">
          <cell r="A957" t="str">
            <v>17.03.060</v>
          </cell>
          <cell r="B957" t="str">
            <v>Cimentado desempenado e alisado com corante (queimado)</v>
          </cell>
          <cell r="C957" t="str">
            <v>M2</v>
          </cell>
          <cell r="D957">
            <v>26.9</v>
          </cell>
          <cell r="E957">
            <v>20.91</v>
          </cell>
          <cell r="F957">
            <v>47.81</v>
          </cell>
        </row>
        <row r="958">
          <cell r="A958" t="str">
            <v>17.03.080</v>
          </cell>
          <cell r="B958" t="str">
            <v>Cimentado semi-áspero</v>
          </cell>
          <cell r="C958" t="str">
            <v>M2</v>
          </cell>
          <cell r="D958">
            <v>7.86</v>
          </cell>
          <cell r="E958">
            <v>12.87</v>
          </cell>
          <cell r="F958">
            <v>20.73</v>
          </cell>
        </row>
        <row r="959">
          <cell r="A959" t="str">
            <v>17.03.100</v>
          </cell>
          <cell r="B959" t="str">
            <v>Cimentado áspero com caneluras</v>
          </cell>
          <cell r="C959" t="str">
            <v>M2</v>
          </cell>
          <cell r="D959">
            <v>7.86</v>
          </cell>
          <cell r="E959">
            <v>22.51</v>
          </cell>
          <cell r="F959">
            <v>30.37</v>
          </cell>
        </row>
        <row r="960">
          <cell r="A960" t="str">
            <v>17.03.200</v>
          </cell>
          <cell r="B960" t="str">
            <v>Degrau em cimentado</v>
          </cell>
          <cell r="C960" t="str">
            <v>M</v>
          </cell>
          <cell r="D960">
            <v>5.65</v>
          </cell>
          <cell r="E960">
            <v>36.42</v>
          </cell>
          <cell r="F960">
            <v>42.07</v>
          </cell>
        </row>
        <row r="961">
          <cell r="A961" t="str">
            <v>17.03.300</v>
          </cell>
          <cell r="B961" t="str">
            <v>Rodapé em cimentado desempenado e alisado com altura 5 cm</v>
          </cell>
          <cell r="C961" t="str">
            <v>M</v>
          </cell>
          <cell r="D961">
            <v>1.39</v>
          </cell>
          <cell r="E961">
            <v>16.95</v>
          </cell>
          <cell r="F961">
            <v>18.34</v>
          </cell>
        </row>
        <row r="962">
          <cell r="A962" t="str">
            <v>17.03.310</v>
          </cell>
          <cell r="B962" t="str">
            <v>Rodapé em cimentado desempenado e alisado com altura 7 cm</v>
          </cell>
          <cell r="C962" t="str">
            <v>M</v>
          </cell>
          <cell r="D962">
            <v>1.54</v>
          </cell>
          <cell r="E962">
            <v>16.95</v>
          </cell>
          <cell r="F962">
            <v>18.489999999999998</v>
          </cell>
        </row>
        <row r="963">
          <cell r="A963" t="str">
            <v>17.03.320</v>
          </cell>
          <cell r="B963" t="str">
            <v>Rodapé em cimentado desempenado e alisado com altura 10 cm</v>
          </cell>
          <cell r="C963" t="str">
            <v>M</v>
          </cell>
          <cell r="D963">
            <v>1.74</v>
          </cell>
          <cell r="E963">
            <v>16.95</v>
          </cell>
          <cell r="F963">
            <v>18.690000000000001</v>
          </cell>
        </row>
        <row r="964">
          <cell r="A964" t="str">
            <v>17.03.330</v>
          </cell>
          <cell r="B964" t="str">
            <v>Rodapé em cimentado desempenado e alisado com altura 15 cm</v>
          </cell>
          <cell r="C964" t="str">
            <v>M</v>
          </cell>
          <cell r="D964">
            <v>2.13</v>
          </cell>
          <cell r="E964">
            <v>16.95</v>
          </cell>
          <cell r="F964">
            <v>19.079999999999998</v>
          </cell>
        </row>
        <row r="965">
          <cell r="A965" t="str">
            <v>17.04</v>
          </cell>
          <cell r="B965" t="str">
            <v>Revestimento em gesso</v>
          </cell>
          <cell r="C965"/>
          <cell r="D965"/>
          <cell r="E965"/>
          <cell r="F965"/>
        </row>
        <row r="966">
          <cell r="A966" t="str">
            <v>17.04.020</v>
          </cell>
          <cell r="B966" t="str">
            <v>Revestimento em gesso liso desempenado sobre emboço</v>
          </cell>
          <cell r="C966" t="str">
            <v>M2</v>
          </cell>
          <cell r="D966">
            <v>4.05</v>
          </cell>
          <cell r="E966">
            <v>10.69</v>
          </cell>
          <cell r="F966">
            <v>14.74</v>
          </cell>
        </row>
        <row r="967">
          <cell r="A967" t="str">
            <v>17.04.040</v>
          </cell>
          <cell r="B967" t="str">
            <v>Revestimento em gesso liso desempenado sobre bloco</v>
          </cell>
          <cell r="C967" t="str">
            <v>M2</v>
          </cell>
          <cell r="D967">
            <v>5.67</v>
          </cell>
          <cell r="E967">
            <v>10.69</v>
          </cell>
          <cell r="F967">
            <v>16.36</v>
          </cell>
        </row>
        <row r="968">
          <cell r="A968" t="str">
            <v>17.05</v>
          </cell>
          <cell r="B968" t="str">
            <v>Revestimento em concreto</v>
          </cell>
          <cell r="C968"/>
          <cell r="D968"/>
          <cell r="E968"/>
          <cell r="F968"/>
        </row>
        <row r="969">
          <cell r="A969" t="str">
            <v>17.05.020</v>
          </cell>
          <cell r="B969" t="str">
            <v>Piso com requadro em concreto simples sem controle de fck</v>
          </cell>
          <cell r="C969" t="str">
            <v>M3</v>
          </cell>
          <cell r="D969">
            <v>361.69</v>
          </cell>
          <cell r="E969">
            <v>308.64</v>
          </cell>
          <cell r="F969">
            <v>670.33</v>
          </cell>
        </row>
        <row r="970">
          <cell r="A970" t="str">
            <v>17.05.070</v>
          </cell>
          <cell r="B970" t="str">
            <v>Piso com requadro em concreto simples com controle de fck= 20 MPa</v>
          </cell>
          <cell r="C970" t="str">
            <v>M3</v>
          </cell>
          <cell r="D970">
            <v>407.91</v>
          </cell>
          <cell r="E970">
            <v>308.64</v>
          </cell>
          <cell r="F970">
            <v>716.55</v>
          </cell>
        </row>
        <row r="971">
          <cell r="A971" t="str">
            <v>17.05.100</v>
          </cell>
          <cell r="B971" t="str">
            <v>Piso com requadro em concreto simples com controle de fck= 25 MPa</v>
          </cell>
          <cell r="C971" t="str">
            <v>M3</v>
          </cell>
          <cell r="D971">
            <v>435.38</v>
          </cell>
          <cell r="E971">
            <v>308.64</v>
          </cell>
          <cell r="F971">
            <v>744.02</v>
          </cell>
        </row>
        <row r="972">
          <cell r="A972" t="str">
            <v>17.05.320</v>
          </cell>
          <cell r="B972" t="str">
            <v>Soleira em concreto simples</v>
          </cell>
          <cell r="C972" t="str">
            <v>M</v>
          </cell>
          <cell r="D972">
            <v>25.61</v>
          </cell>
          <cell r="E972">
            <v>35.880000000000003</v>
          </cell>
          <cell r="F972">
            <v>61.49</v>
          </cell>
        </row>
        <row r="973">
          <cell r="A973" t="str">
            <v>17.05.420</v>
          </cell>
          <cell r="B973" t="str">
            <v>Peitoril em concreto simples</v>
          </cell>
          <cell r="C973" t="str">
            <v>M</v>
          </cell>
          <cell r="D973">
            <v>11.79</v>
          </cell>
          <cell r="E973">
            <v>48.81</v>
          </cell>
          <cell r="F973">
            <v>60.6</v>
          </cell>
        </row>
        <row r="974">
          <cell r="A974" t="str">
            <v>17.10</v>
          </cell>
          <cell r="B974" t="str">
            <v>Revestimento em granilite fundido no local</v>
          </cell>
          <cell r="C974"/>
          <cell r="D974"/>
          <cell r="E974"/>
          <cell r="F974"/>
        </row>
        <row r="975">
          <cell r="A975" t="str">
            <v>17.10.020</v>
          </cell>
          <cell r="B975" t="str">
            <v>Piso em granilite moldado no local</v>
          </cell>
          <cell r="C975" t="str">
            <v>M2</v>
          </cell>
          <cell r="D975">
            <v>72.81</v>
          </cell>
          <cell r="E975">
            <v>5.81</v>
          </cell>
          <cell r="F975">
            <v>78.62</v>
          </cell>
        </row>
        <row r="976">
          <cell r="A976" t="str">
            <v>17.10.100</v>
          </cell>
          <cell r="B976" t="str">
            <v>Soleira em granilite moldado no local</v>
          </cell>
          <cell r="C976" t="str">
            <v>M</v>
          </cell>
          <cell r="D976">
            <v>39.31</v>
          </cell>
          <cell r="E976">
            <v>1.45</v>
          </cell>
          <cell r="F976">
            <v>40.76</v>
          </cell>
        </row>
        <row r="977">
          <cell r="A977" t="str">
            <v>17.10.120</v>
          </cell>
          <cell r="B977" t="str">
            <v>Degrau em granilite moldado no local</v>
          </cell>
          <cell r="C977" t="str">
            <v>M</v>
          </cell>
          <cell r="D977">
            <v>66.17</v>
          </cell>
          <cell r="E977">
            <v>1.74</v>
          </cell>
          <cell r="F977">
            <v>67.91</v>
          </cell>
        </row>
        <row r="978">
          <cell r="A978" t="str">
            <v>17.10.200</v>
          </cell>
          <cell r="B978" t="str">
            <v>Rodapé qualquer em granilite moldado no local até 10 cm</v>
          </cell>
          <cell r="C978" t="str">
            <v>M</v>
          </cell>
          <cell r="D978">
            <v>35.97</v>
          </cell>
          <cell r="E978">
            <v>2.9</v>
          </cell>
          <cell r="F978">
            <v>38.869999999999997</v>
          </cell>
        </row>
        <row r="979">
          <cell r="A979" t="str">
            <v>17.10.410</v>
          </cell>
          <cell r="B979" t="str">
            <v>Rodapé em placas pré-moldadas de granilite, acabamento encerado, até 10 cm</v>
          </cell>
          <cell r="C979" t="str">
            <v>M</v>
          </cell>
          <cell r="D979">
            <v>74.73</v>
          </cell>
          <cell r="E979">
            <v>0.35</v>
          </cell>
          <cell r="F979">
            <v>75.08</v>
          </cell>
        </row>
        <row r="980">
          <cell r="A980" t="str">
            <v>17.10.430</v>
          </cell>
          <cell r="B980" t="str">
            <v>Piso em placas de granilite, acabamento encerado</v>
          </cell>
          <cell r="C980" t="str">
            <v>M2</v>
          </cell>
          <cell r="D980">
            <v>158.85</v>
          </cell>
          <cell r="E980">
            <v>3.48</v>
          </cell>
          <cell r="F980">
            <v>162.33000000000001</v>
          </cell>
        </row>
        <row r="981">
          <cell r="A981" t="str">
            <v>17.12</v>
          </cell>
          <cell r="B981" t="str">
            <v>Revestimento industrial fundido no local</v>
          </cell>
          <cell r="C981"/>
          <cell r="D981"/>
          <cell r="E981"/>
          <cell r="F981"/>
        </row>
        <row r="982">
          <cell r="A982" t="str">
            <v>17.12.060</v>
          </cell>
          <cell r="B982" t="str">
            <v>Piso em alta resistência moldado no local 12 mm</v>
          </cell>
          <cell r="C982" t="str">
            <v>M2</v>
          </cell>
          <cell r="D982">
            <v>78.91</v>
          </cell>
          <cell r="E982">
            <v>5.81</v>
          </cell>
          <cell r="F982">
            <v>84.72</v>
          </cell>
        </row>
        <row r="983">
          <cell r="A983" t="str">
            <v>17.12.100</v>
          </cell>
          <cell r="B983" t="str">
            <v>Soleira em alta resistência moldada no local</v>
          </cell>
          <cell r="C983" t="str">
            <v>M</v>
          </cell>
          <cell r="D983">
            <v>35.99</v>
          </cell>
          <cell r="E983">
            <v>1.45</v>
          </cell>
          <cell r="F983">
            <v>37.44</v>
          </cell>
        </row>
        <row r="984">
          <cell r="A984" t="str">
            <v>17.12.120</v>
          </cell>
          <cell r="B984" t="str">
            <v>Degrau em alta resistência 8 mm</v>
          </cell>
          <cell r="C984" t="str">
            <v>M</v>
          </cell>
          <cell r="D984">
            <v>64.66</v>
          </cell>
          <cell r="E984">
            <v>1.74</v>
          </cell>
          <cell r="F984">
            <v>66.400000000000006</v>
          </cell>
        </row>
        <row r="985">
          <cell r="A985" t="str">
            <v>17.12.140</v>
          </cell>
          <cell r="B985" t="str">
            <v>Degrau em alta resistência 12 mm</v>
          </cell>
          <cell r="C985" t="str">
            <v>M</v>
          </cell>
          <cell r="D985">
            <v>69.010000000000005</v>
          </cell>
          <cell r="E985">
            <v>1.74</v>
          </cell>
          <cell r="F985">
            <v>70.75</v>
          </cell>
        </row>
        <row r="986">
          <cell r="A986" t="str">
            <v>17.12.240</v>
          </cell>
          <cell r="B986" t="str">
            <v>Rodapé qualquer em alta resistência moldado no local até 10 cm</v>
          </cell>
          <cell r="C986" t="str">
            <v>M</v>
          </cell>
          <cell r="D986">
            <v>36.89</v>
          </cell>
          <cell r="E986">
            <v>2.9</v>
          </cell>
          <cell r="F986">
            <v>39.79</v>
          </cell>
        </row>
        <row r="987">
          <cell r="A987" t="str">
            <v>17.20</v>
          </cell>
          <cell r="B987" t="str">
            <v>Revestimento especial fundido no local</v>
          </cell>
          <cell r="C987"/>
          <cell r="D987"/>
          <cell r="E987"/>
          <cell r="F987"/>
        </row>
        <row r="988">
          <cell r="A988" t="str">
            <v>17.20.020</v>
          </cell>
          <cell r="B988" t="str">
            <v>Massa raspada</v>
          </cell>
          <cell r="C988" t="str">
            <v>M2</v>
          </cell>
          <cell r="D988">
            <v>48.58</v>
          </cell>
          <cell r="E988">
            <v>40.770000000000003</v>
          </cell>
          <cell r="F988">
            <v>89.35</v>
          </cell>
        </row>
        <row r="989">
          <cell r="A989" t="str">
            <v>17.20.040</v>
          </cell>
          <cell r="B989" t="str">
            <v>Revestimento em granito lavado tipo Fulget uso externo, em faixas até 40 cm</v>
          </cell>
          <cell r="C989" t="str">
            <v>M</v>
          </cell>
          <cell r="D989">
            <v>65.25</v>
          </cell>
          <cell r="E989">
            <v>14.52</v>
          </cell>
          <cell r="F989">
            <v>79.77</v>
          </cell>
        </row>
        <row r="990">
          <cell r="A990" t="str">
            <v>17.20.050</v>
          </cell>
          <cell r="B990" t="str">
            <v>Friso para junta de dilatação em revestimento de granito lavado tipo Fulget</v>
          </cell>
          <cell r="C990" t="str">
            <v>M</v>
          </cell>
          <cell r="D990">
            <v>9.51</v>
          </cell>
          <cell r="E990"/>
          <cell r="F990">
            <v>9.51</v>
          </cell>
        </row>
        <row r="991">
          <cell r="A991" t="str">
            <v>17.20.060</v>
          </cell>
          <cell r="B991" t="str">
            <v>Revestimento em granito lavado tipo Fulget uso externo</v>
          </cell>
          <cell r="C991" t="str">
            <v>M2</v>
          </cell>
          <cell r="D991">
            <v>116.39</v>
          </cell>
          <cell r="E991">
            <v>14.52</v>
          </cell>
          <cell r="F991">
            <v>130.91</v>
          </cell>
        </row>
        <row r="992">
          <cell r="A992" t="str">
            <v>17.20.140</v>
          </cell>
          <cell r="B992" t="str">
            <v>Revestimento texturizado acrílico com microagregados minerais</v>
          </cell>
          <cell r="C992" t="str">
            <v>M2</v>
          </cell>
          <cell r="D992">
            <v>9.02</v>
          </cell>
          <cell r="E992">
            <v>15.98</v>
          </cell>
          <cell r="F992">
            <v>25</v>
          </cell>
        </row>
        <row r="993">
          <cell r="A993" t="str">
            <v>17.40</v>
          </cell>
          <cell r="B993" t="str">
            <v>Reparos e conservações em massa e concreto - GRUPO 17</v>
          </cell>
          <cell r="C993"/>
          <cell r="D993"/>
          <cell r="E993"/>
          <cell r="F993"/>
        </row>
        <row r="994">
          <cell r="A994" t="str">
            <v>17.40.010</v>
          </cell>
          <cell r="B994" t="str">
            <v>Reparos em piso de granilite - estucamento e polimento</v>
          </cell>
          <cell r="C994" t="str">
            <v>M2</v>
          </cell>
          <cell r="D994">
            <v>36.29</v>
          </cell>
          <cell r="E994"/>
          <cell r="F994">
            <v>36.29</v>
          </cell>
        </row>
        <row r="995">
          <cell r="A995" t="str">
            <v>17.40.020</v>
          </cell>
          <cell r="B995" t="str">
            <v>Reparos em pisos de alta resistência fundidos no local - estucamento e polimento</v>
          </cell>
          <cell r="C995" t="str">
            <v>M2</v>
          </cell>
          <cell r="D995">
            <v>33.869999999999997</v>
          </cell>
          <cell r="E995"/>
          <cell r="F995">
            <v>33.869999999999997</v>
          </cell>
        </row>
        <row r="996">
          <cell r="A996" t="str">
            <v>17.40.030</v>
          </cell>
          <cell r="B996" t="str">
            <v>Reparos em degrau e espelho de granilite - estucamento e polimento</v>
          </cell>
          <cell r="C996" t="str">
            <v>M</v>
          </cell>
          <cell r="D996">
            <v>31.37</v>
          </cell>
          <cell r="E996"/>
          <cell r="F996">
            <v>31.37</v>
          </cell>
        </row>
        <row r="997">
          <cell r="A997" t="str">
            <v>17.40.070</v>
          </cell>
          <cell r="B997" t="str">
            <v>Reparos em rodapé de granilite - estucamento e polimento</v>
          </cell>
          <cell r="C997" t="str">
            <v>M</v>
          </cell>
          <cell r="D997">
            <v>25.94</v>
          </cell>
          <cell r="E997"/>
          <cell r="F997">
            <v>25.94</v>
          </cell>
        </row>
        <row r="998">
          <cell r="A998" t="str">
            <v>17.40.110</v>
          </cell>
          <cell r="B998" t="str">
            <v>Faixa antiderrapante definitiva para degraus, soleiras, patamares ou pisos</v>
          </cell>
          <cell r="C998" t="str">
            <v>M</v>
          </cell>
          <cell r="D998"/>
          <cell r="E998">
            <v>32.159999999999997</v>
          </cell>
          <cell r="F998">
            <v>32.159999999999997</v>
          </cell>
        </row>
        <row r="999">
          <cell r="A999" t="str">
            <v>17.40.150</v>
          </cell>
          <cell r="B999" t="str">
            <v>Resina acrílica para piso de granilite</v>
          </cell>
          <cell r="C999" t="str">
            <v>M2</v>
          </cell>
          <cell r="D999">
            <v>7.54</v>
          </cell>
          <cell r="E999">
            <v>16.38</v>
          </cell>
          <cell r="F999">
            <v>23.92</v>
          </cell>
        </row>
        <row r="1000">
          <cell r="A1000" t="str">
            <v>17.40.160</v>
          </cell>
          <cell r="B1000" t="str">
            <v>Resina epóxi para piso de granilite</v>
          </cell>
          <cell r="C1000" t="str">
            <v>M2</v>
          </cell>
          <cell r="D1000">
            <v>13.97</v>
          </cell>
          <cell r="E1000">
            <v>16.38</v>
          </cell>
          <cell r="F1000">
            <v>30.35</v>
          </cell>
        </row>
        <row r="1001">
          <cell r="A1001" t="str">
            <v>17.40.180</v>
          </cell>
          <cell r="B1001" t="str">
            <v>Resina acrílica para degrau de granilite</v>
          </cell>
          <cell r="C1001" t="str">
            <v>M</v>
          </cell>
          <cell r="D1001">
            <v>4.0199999999999996</v>
          </cell>
          <cell r="E1001">
            <v>8.5500000000000007</v>
          </cell>
          <cell r="F1001">
            <v>12.57</v>
          </cell>
        </row>
        <row r="1002">
          <cell r="A1002" t="str">
            <v>17.40.190</v>
          </cell>
          <cell r="B1002" t="str">
            <v>Resina epóxi para degrau de granilite</v>
          </cell>
          <cell r="C1002" t="str">
            <v>M</v>
          </cell>
          <cell r="D1002">
            <v>7.45</v>
          </cell>
          <cell r="E1002">
            <v>8.5500000000000007</v>
          </cell>
          <cell r="F1002">
            <v>16</v>
          </cell>
        </row>
        <row r="1003">
          <cell r="A1003" t="str">
            <v>18</v>
          </cell>
          <cell r="B1003" t="str">
            <v>REVESTIMENTO CERAMICO</v>
          </cell>
          <cell r="C1003"/>
          <cell r="D1003"/>
          <cell r="E1003"/>
          <cell r="F1003"/>
        </row>
        <row r="1004">
          <cell r="A1004" t="str">
            <v>18.05</v>
          </cell>
          <cell r="B1004" t="str">
            <v>Plaqueta laminada para revestimento</v>
          </cell>
          <cell r="C1004"/>
          <cell r="D1004"/>
          <cell r="E1004"/>
          <cell r="F1004"/>
        </row>
        <row r="1005">
          <cell r="A1005" t="str">
            <v>18.05.020</v>
          </cell>
          <cell r="B1005" t="str">
            <v>Revestimento em plaqueta laminada, para área interna e externa, sem rejunte</v>
          </cell>
          <cell r="C1005" t="str">
            <v>M2</v>
          </cell>
          <cell r="D1005">
            <v>52.61</v>
          </cell>
          <cell r="E1005">
            <v>9.25</v>
          </cell>
          <cell r="F1005">
            <v>61.86</v>
          </cell>
        </row>
        <row r="1006">
          <cell r="A1006" t="str">
            <v>18.06</v>
          </cell>
          <cell r="B1006" t="str">
            <v>Placa cerâmica esmaltada prensada</v>
          </cell>
          <cell r="C1006"/>
          <cell r="D1006"/>
          <cell r="E1006"/>
          <cell r="F1006"/>
        </row>
        <row r="1007">
          <cell r="A1007" t="str">
            <v>18.06.102</v>
          </cell>
          <cell r="B1007" t="str">
            <v>Placa cerâmica esmaltada PEI-5 para área interna, grupo de absorção BIIb, resistência química B, assentado com argamassa colante industrializada</v>
          </cell>
          <cell r="C1007" t="str">
            <v>M2</v>
          </cell>
          <cell r="D1007">
            <v>26.51</v>
          </cell>
          <cell r="E1007">
            <v>10.95</v>
          </cell>
          <cell r="F1007">
            <v>37.46</v>
          </cell>
        </row>
        <row r="1008">
          <cell r="A1008" t="str">
            <v>18.06.103</v>
          </cell>
          <cell r="B1008" t="str">
            <v>Rodapé em placa cerâmica esmaltada PEI-5 para área interna, grupo de absorção BIIb, resistência química B, assentado com argamassa colante industrializada</v>
          </cell>
          <cell r="C1008" t="str">
            <v>M</v>
          </cell>
          <cell r="D1008">
            <v>4.38</v>
          </cell>
          <cell r="E1008">
            <v>0.88</v>
          </cell>
          <cell r="F1008">
            <v>5.26</v>
          </cell>
        </row>
        <row r="1009">
          <cell r="A1009" t="str">
            <v>18.06.142</v>
          </cell>
          <cell r="B1009" t="str">
            <v>Placa cerâmica esmaltada antiderrapante PEI-5 para área interna com saída para o exterior, grupo de absorção BIIa, resistência química A, assentado com argamassa colante industrializada</v>
          </cell>
          <cell r="C1009" t="str">
            <v>M2</v>
          </cell>
          <cell r="D1009">
            <v>138</v>
          </cell>
          <cell r="E1009">
            <v>10.95</v>
          </cell>
          <cell r="F1009">
            <v>148.94999999999999</v>
          </cell>
        </row>
        <row r="1010">
          <cell r="A1010" t="str">
            <v>18.06.143</v>
          </cell>
          <cell r="B1010" t="str">
            <v>Rodapé em placa cerâmica esmaltada antiderrapante PEI-5 para área interna com saída para o exterior, grupo de absorção BIIa, resistência química A, assentado com argamassa colante industrializada</v>
          </cell>
          <cell r="C1010" t="str">
            <v>M</v>
          </cell>
          <cell r="D1010">
            <v>23.27</v>
          </cell>
          <cell r="E1010">
            <v>0.88</v>
          </cell>
          <cell r="F1010">
            <v>24.15</v>
          </cell>
        </row>
        <row r="1011">
          <cell r="A1011" t="str">
            <v>18.06.182</v>
          </cell>
          <cell r="B1011" t="str">
            <v>Placa cerâmica esmaltada rústica PEI-5 para área interna com saída para o exterior, grupo de absorção BIIb, resistência química B, assentado com argamassa colante industrializada</v>
          </cell>
          <cell r="C1011" t="str">
            <v>M2</v>
          </cell>
          <cell r="D1011">
            <v>29.77</v>
          </cell>
          <cell r="E1011">
            <v>10.95</v>
          </cell>
          <cell r="F1011">
            <v>40.72</v>
          </cell>
        </row>
        <row r="1012">
          <cell r="A1012" t="str">
            <v>18.06.183</v>
          </cell>
          <cell r="B1012" t="str">
            <v>Rodapé em placa cerâmica esmaltada rústica PEI-5 para área interna com saída para o exterior, grupo de absorção BIIb, resistência química B, assentado com argamassa colante industrializada</v>
          </cell>
          <cell r="C1012" t="str">
            <v>M</v>
          </cell>
          <cell r="D1012">
            <v>4.7699999999999996</v>
          </cell>
          <cell r="E1012">
            <v>0.88</v>
          </cell>
          <cell r="F1012">
            <v>5.65</v>
          </cell>
        </row>
        <row r="1013">
          <cell r="A1013" t="str">
            <v>18.06.350</v>
          </cell>
          <cell r="B1013" t="str">
            <v>Assentamento de pisos e revestimentos cerâmicos com argamassa mista</v>
          </cell>
          <cell r="C1013" t="str">
            <v>M2</v>
          </cell>
          <cell r="D1013">
            <v>9.57</v>
          </cell>
          <cell r="E1013">
            <v>46.06</v>
          </cell>
          <cell r="F1013">
            <v>55.63</v>
          </cell>
        </row>
        <row r="1014">
          <cell r="A1014" t="str">
            <v>18.06.400</v>
          </cell>
          <cell r="B1014" t="str">
            <v>Rejuntamento em placas cerâmicas com cimento branco, juntas acima de 3 até 5 mm</v>
          </cell>
          <cell r="C1014" t="str">
            <v>M2</v>
          </cell>
          <cell r="D1014">
            <v>0.83</v>
          </cell>
          <cell r="E1014">
            <v>7.31</v>
          </cell>
          <cell r="F1014">
            <v>8.14</v>
          </cell>
        </row>
        <row r="1015">
          <cell r="A1015" t="str">
            <v>18.06.410</v>
          </cell>
          <cell r="B1015" t="str">
            <v>Rejuntamento em placas cerâmicas com argamassa industrializada para rejunte, juntas acima de 3 até 5 mm</v>
          </cell>
          <cell r="C1015" t="str">
            <v>M2</v>
          </cell>
          <cell r="D1015">
            <v>1.91</v>
          </cell>
          <cell r="E1015">
            <v>7.31</v>
          </cell>
          <cell r="F1015">
            <v>9.2200000000000006</v>
          </cell>
        </row>
        <row r="1016">
          <cell r="A1016" t="str">
            <v>18.06.420</v>
          </cell>
          <cell r="B1016" t="str">
            <v>Rejuntamento em placas cerâmicas com cimento branco, juntas acima de 5 até 10 mm</v>
          </cell>
          <cell r="C1016" t="str">
            <v>M2</v>
          </cell>
          <cell r="D1016">
            <v>1.65</v>
          </cell>
          <cell r="E1016">
            <v>7.31</v>
          </cell>
          <cell r="F1016">
            <v>8.9600000000000009</v>
          </cell>
        </row>
        <row r="1017">
          <cell r="A1017" t="str">
            <v>18.06.430</v>
          </cell>
          <cell r="B1017" t="str">
            <v>Rejuntamento em placas cerâmicas com argamassa industrializada para rejunte, juntas acima de 5 até 10 mm</v>
          </cell>
          <cell r="C1017" t="str">
            <v>M2</v>
          </cell>
          <cell r="D1017">
            <v>4.78</v>
          </cell>
          <cell r="E1017">
            <v>7.31</v>
          </cell>
          <cell r="F1017">
            <v>12.09</v>
          </cell>
        </row>
        <row r="1018">
          <cell r="A1018" t="str">
            <v>18.06.500</v>
          </cell>
          <cell r="B1018" t="str">
            <v>Rejuntamento de rodapé em placas cerâmicas com cimento branco, altura até 10 cm, juntas acima de 3 até 5 mm</v>
          </cell>
          <cell r="C1018" t="str">
            <v>M</v>
          </cell>
          <cell r="D1018">
            <v>0.08</v>
          </cell>
          <cell r="E1018">
            <v>0.82</v>
          </cell>
          <cell r="F1018">
            <v>0.9</v>
          </cell>
        </row>
        <row r="1019">
          <cell r="A1019" t="str">
            <v>18.06.510</v>
          </cell>
          <cell r="B1019" t="str">
            <v>Rejuntamento de rodapé em placas cerâmicas com argamassa industrializada para rejunte, altura até 10 cm, juntas acima de 3 até 5 mm</v>
          </cell>
          <cell r="C1019" t="str">
            <v>M</v>
          </cell>
          <cell r="D1019">
            <v>0.19</v>
          </cell>
          <cell r="E1019">
            <v>0.82</v>
          </cell>
          <cell r="F1019">
            <v>1.01</v>
          </cell>
        </row>
        <row r="1020">
          <cell r="A1020" t="str">
            <v>18.06.520</v>
          </cell>
          <cell r="B1020" t="str">
            <v>Rejuntamento de rodapé em placas cerâmicas com cimento branco, altura até 10 cm, juntas acima de 5 até 10 mm</v>
          </cell>
          <cell r="C1020" t="str">
            <v>M</v>
          </cell>
          <cell r="D1020">
            <v>0.17</v>
          </cell>
          <cell r="E1020">
            <v>0.82</v>
          </cell>
          <cell r="F1020">
            <v>0.99</v>
          </cell>
        </row>
        <row r="1021">
          <cell r="A1021" t="str">
            <v>18.06.530</v>
          </cell>
          <cell r="B1021" t="str">
            <v>Rejuntamento de rodapé em placas cerâmicas com argamassa industrializada para rejunte, altura até 10 cm, juntas acima de 5 até 10 mm</v>
          </cell>
          <cell r="C1021" t="str">
            <v>M</v>
          </cell>
          <cell r="D1021">
            <v>0.48</v>
          </cell>
          <cell r="E1021">
            <v>0.82</v>
          </cell>
          <cell r="F1021">
            <v>1.3</v>
          </cell>
        </row>
        <row r="1022">
          <cell r="A1022" t="str">
            <v>18.07</v>
          </cell>
          <cell r="B1022" t="str">
            <v>Placa ceramica nao esmaltada extrudada</v>
          </cell>
          <cell r="C1022"/>
          <cell r="D1022"/>
          <cell r="E1022"/>
          <cell r="F1022"/>
        </row>
        <row r="1023">
          <cell r="A1023" t="str">
            <v>18.07.020</v>
          </cell>
          <cell r="B1023" t="str">
            <v>Placa cerâmica não esmaltada extrudada de alta resistência química e mecânica, espessura de 9 mm, uso industrial, assentado com argamassa química bicomponente</v>
          </cell>
          <cell r="C1023" t="str">
            <v>M2</v>
          </cell>
          <cell r="D1023">
            <v>115.53</v>
          </cell>
          <cell r="E1023">
            <v>10.95</v>
          </cell>
          <cell r="F1023">
            <v>126.48</v>
          </cell>
        </row>
        <row r="1024">
          <cell r="A1024" t="str">
            <v>18.07.021</v>
          </cell>
          <cell r="B1024" t="str">
            <v>Placa cerâmica não esmaltada extrudada de alta resistência química e mecânica, espessura de 9 mm, uso industrial, assentado com argamassa colante industrial</v>
          </cell>
          <cell r="C1024" t="str">
            <v>M2</v>
          </cell>
          <cell r="D1024">
            <v>137.02000000000001</v>
          </cell>
          <cell r="E1024">
            <v>10.95</v>
          </cell>
          <cell r="F1024">
            <v>147.97</v>
          </cell>
        </row>
        <row r="1025">
          <cell r="A1025" t="str">
            <v>18.07.040</v>
          </cell>
          <cell r="B1025" t="str">
            <v>Placa cerâmica não esmaltada extrudada de alta resistência química e mecânica, espessura de 14 mm, uso industrial, assentado com argamassa química bicomponente</v>
          </cell>
          <cell r="C1025" t="str">
            <v>M2</v>
          </cell>
          <cell r="D1025">
            <v>192.25</v>
          </cell>
          <cell r="E1025">
            <v>10.95</v>
          </cell>
          <cell r="F1025">
            <v>203.2</v>
          </cell>
        </row>
        <row r="1026">
          <cell r="A1026" t="str">
            <v>18.07.080</v>
          </cell>
          <cell r="B1026" t="str">
            <v>Rodapé em placa cerâmica não esmaltada extrudada de alta resistência química e mecânica, altura de 10 cm, uso industrial, assentado com argamassa química bicomponente</v>
          </cell>
          <cell r="C1026" t="str">
            <v>M</v>
          </cell>
          <cell r="D1026">
            <v>41.8</v>
          </cell>
          <cell r="E1026">
            <v>1.1000000000000001</v>
          </cell>
          <cell r="F1026">
            <v>42.9</v>
          </cell>
        </row>
        <row r="1027">
          <cell r="A1027" t="str">
            <v>18.07.160</v>
          </cell>
          <cell r="B1027" t="str">
            <v>Placa cerâmica não esmaltada extrudada para área com altas temperaturas, de alta resistência química e mecânica, espessura mínima de 13 mm, uso industrial e cozinhas profissionais, assentado com argamassa industrializada</v>
          </cell>
          <cell r="C1027" t="str">
            <v>M2</v>
          </cell>
          <cell r="D1027">
            <v>250.33</v>
          </cell>
          <cell r="E1027">
            <v>10.95</v>
          </cell>
          <cell r="F1027">
            <v>261.27999999999997</v>
          </cell>
        </row>
        <row r="1028">
          <cell r="A1028" t="str">
            <v>18.07.170</v>
          </cell>
          <cell r="B1028" t="str">
            <v>Rodapé em placa cerâmica não esmaltada extrudada para área com altas temperaturas, de alta resistência química e mecânica, altura de 10cm, uso industrial e cozinhas profissionais, assentado com argamassa industrializada</v>
          </cell>
          <cell r="C1028" t="str">
            <v>M</v>
          </cell>
          <cell r="D1028">
            <v>49.13</v>
          </cell>
          <cell r="E1028">
            <v>1.1000000000000001</v>
          </cell>
          <cell r="F1028">
            <v>50.23</v>
          </cell>
        </row>
        <row r="1029">
          <cell r="A1029" t="str">
            <v>18.07.200</v>
          </cell>
          <cell r="B1029" t="str">
            <v>Rejuntamento em placa cerâmica extrudada antiácida de 9 mm, com argamassa industrializada bicomponente à base de resina furânica, juntas acima de 3 até 6 mm</v>
          </cell>
          <cell r="C1029" t="str">
            <v>M2</v>
          </cell>
          <cell r="D1029">
            <v>33.369999999999997</v>
          </cell>
          <cell r="E1029">
            <v>7.31</v>
          </cell>
          <cell r="F1029">
            <v>40.68</v>
          </cell>
        </row>
        <row r="1030">
          <cell r="A1030" t="str">
            <v>18.07.210</v>
          </cell>
          <cell r="B1030" t="str">
            <v>Rejuntamento de placa cerâmica extrudada de 9 mm, com argamassa sintética industrializada tricomponente à base de resina epóxi, juntas acima de 3 até 6 mm</v>
          </cell>
          <cell r="C1030" t="str">
            <v>M2</v>
          </cell>
          <cell r="D1030">
            <v>27.94</v>
          </cell>
          <cell r="E1030">
            <v>7.31</v>
          </cell>
          <cell r="F1030">
            <v>35.25</v>
          </cell>
        </row>
        <row r="1031">
          <cell r="A1031" t="str">
            <v>18.07.220</v>
          </cell>
          <cell r="B1031" t="str">
            <v>Rejuntamento em placa cerâmica extrudada antiácida, espessura de 14 mm, com argamassa industrializada bicomponente, à base de resina furânica, juntas acima de 3 até 6 mm</v>
          </cell>
          <cell r="C1031" t="str">
            <v>M2</v>
          </cell>
          <cell r="D1031">
            <v>55.62</v>
          </cell>
          <cell r="E1031">
            <v>7.31</v>
          </cell>
          <cell r="F1031">
            <v>62.93</v>
          </cell>
        </row>
        <row r="1032">
          <cell r="A1032" t="str">
            <v>18.07.230</v>
          </cell>
          <cell r="B1032" t="str">
            <v>Rejuntamento em placa cerâmica extrudada antiácida de 14 mm, com argamassa sintética industrializada tricomponente, à base de resina epóxi, juntas de 3 até 6 mm</v>
          </cell>
          <cell r="C1032" t="str">
            <v>M2</v>
          </cell>
          <cell r="D1032">
            <v>46.56</v>
          </cell>
          <cell r="E1032">
            <v>7.31</v>
          </cell>
          <cell r="F1032">
            <v>53.87</v>
          </cell>
        </row>
        <row r="1033">
          <cell r="A1033" t="str">
            <v>18.07.250</v>
          </cell>
          <cell r="B1033" t="str">
            <v>Rejuntamento em placa cerâmica extrudada antiácida, com argamassa industrializada anticorrosiva bicomponente à base de bauxita, para área de altas temperaturas, juntas acima de 3 até 6mm</v>
          </cell>
          <cell r="C1033" t="str">
            <v>M2</v>
          </cell>
          <cell r="D1033">
            <v>38.1</v>
          </cell>
          <cell r="E1033">
            <v>7.31</v>
          </cell>
          <cell r="F1033">
            <v>45.41</v>
          </cell>
        </row>
        <row r="1034">
          <cell r="A1034" t="str">
            <v>18.07.300</v>
          </cell>
          <cell r="B1034" t="str">
            <v>Rejuntamento de rodapé em placa cerâmica extrudada antiácida de 9 mm, com argamassa industrializada bicomponente à base de resina furânica, juntas acima de 3 até 6 mm</v>
          </cell>
          <cell r="C1034" t="str">
            <v>M</v>
          </cell>
          <cell r="D1034">
            <v>3.34</v>
          </cell>
          <cell r="E1034">
            <v>0.73</v>
          </cell>
          <cell r="F1034">
            <v>4.07</v>
          </cell>
        </row>
        <row r="1035">
          <cell r="A1035" t="str">
            <v>18.07.310</v>
          </cell>
          <cell r="B1035" t="str">
            <v>Rejuntamento de rodapé em placa cerâmica extrudada antiácida de 9 mm, com argamassa sintética  industrializada tricomponente à base de resina epóxi, juntas acima de 3 até 6 mm</v>
          </cell>
          <cell r="C1035" t="str">
            <v>M</v>
          </cell>
          <cell r="D1035">
            <v>2.79</v>
          </cell>
          <cell r="E1035">
            <v>0.73</v>
          </cell>
          <cell r="F1035">
            <v>3.52</v>
          </cell>
        </row>
        <row r="1036">
          <cell r="A1036" t="str">
            <v>18.08</v>
          </cell>
          <cell r="B1036" t="str">
            <v>Revestimento em porcelanato</v>
          </cell>
          <cell r="C1036"/>
          <cell r="D1036"/>
          <cell r="E1036"/>
          <cell r="F1036"/>
        </row>
        <row r="1037">
          <cell r="A1037" t="str">
            <v>18.08.032</v>
          </cell>
          <cell r="B1037" t="str">
            <v>Revestimento em porcelanato esmaltado antiderrapante para área externa e ambiente com alto tráfego, grupo de absorção BIa, assentado com argamassa colante industrializada, rejuntado</v>
          </cell>
          <cell r="C1037" t="str">
            <v>M2</v>
          </cell>
          <cell r="D1037">
            <v>88.96</v>
          </cell>
          <cell r="E1037">
            <v>28.95</v>
          </cell>
          <cell r="F1037">
            <v>117.91</v>
          </cell>
        </row>
        <row r="1038">
          <cell r="A1038" t="str">
            <v>18.08.042</v>
          </cell>
          <cell r="B1038" t="str">
            <v>Rodapé em porcelanato esmaltado antiderrapante para área externa e ambiente com alto tráfego, grupo de absorção BIa, assentado com argamassa colante industrializada, rejuntado</v>
          </cell>
          <cell r="C1038" t="str">
            <v>M</v>
          </cell>
          <cell r="D1038">
            <v>15.8</v>
          </cell>
          <cell r="E1038">
            <v>8.0399999999999991</v>
          </cell>
          <cell r="F1038">
            <v>23.84</v>
          </cell>
        </row>
        <row r="1039">
          <cell r="A1039" t="str">
            <v>18.08.062</v>
          </cell>
          <cell r="B1039" t="str">
            <v>Revestimento em porcelanato esmaltado polido para área interna e ambiente com tráfego médio, grupo de absorção BIa, assentado com argamassa colante industrializada, rejuntado</v>
          </cell>
          <cell r="C1039" t="str">
            <v>M2</v>
          </cell>
          <cell r="D1039">
            <v>128.93</v>
          </cell>
          <cell r="E1039">
            <v>28.95</v>
          </cell>
          <cell r="F1039">
            <v>157.88</v>
          </cell>
        </row>
        <row r="1040">
          <cell r="A1040" t="str">
            <v>18.08.072</v>
          </cell>
          <cell r="B1040" t="str">
            <v>Rodapé em porcelanato esmaltado polido para área interna e ambiente com tráfego médio, grupo de absorção BIa, assentado com argamassa colante industrializada, rejuntado</v>
          </cell>
          <cell r="C1040" t="str">
            <v>M</v>
          </cell>
          <cell r="D1040">
            <v>22.76</v>
          </cell>
          <cell r="E1040">
            <v>8.0399999999999991</v>
          </cell>
          <cell r="F1040">
            <v>30.8</v>
          </cell>
        </row>
        <row r="1041">
          <cell r="A1041" t="str">
            <v>18.08.090</v>
          </cell>
          <cell r="B1041" t="str">
            <v>Revestimento em porcelanato esmaltado acetinado para área interna e ambiente com acesso ao exterior, grupo de absorção BIa, resistência química B, assentado com argamassa colante industrializada, rejuntado</v>
          </cell>
          <cell r="C1041" t="str">
            <v>M2</v>
          </cell>
          <cell r="D1041">
            <v>75.97</v>
          </cell>
          <cell r="E1041">
            <v>28.95</v>
          </cell>
          <cell r="F1041">
            <v>104.92</v>
          </cell>
        </row>
        <row r="1042">
          <cell r="A1042" t="str">
            <v>18.08.100</v>
          </cell>
          <cell r="B1042" t="str">
            <v>Rodapé em porcelanato esmaltado acetinado para área interna e ambiente com acesso ao exterior, grupo de absorção BIa, resistência química B, assentado com argamassa colante industrializada, rejuntado</v>
          </cell>
          <cell r="C1042" t="str">
            <v>M</v>
          </cell>
          <cell r="D1042">
            <v>13.54</v>
          </cell>
          <cell r="E1042">
            <v>8.0399999999999991</v>
          </cell>
          <cell r="F1042">
            <v>21.58</v>
          </cell>
        </row>
        <row r="1043">
          <cell r="A1043" t="str">
            <v>18.08.110</v>
          </cell>
          <cell r="B1043" t="str">
            <v>Revestimento em porcelanato técnico antiderrapante para área externa, grupo de absorção BIa, assentado com argamassa colante industrializada, rejuntado</v>
          </cell>
          <cell r="C1043" t="str">
            <v>M2</v>
          </cell>
          <cell r="D1043">
            <v>159.58000000000001</v>
          </cell>
          <cell r="E1043">
            <v>28.95</v>
          </cell>
          <cell r="F1043">
            <v>188.53</v>
          </cell>
        </row>
        <row r="1044">
          <cell r="A1044" t="str">
            <v>18.08.120</v>
          </cell>
          <cell r="B1044" t="str">
            <v>Rodapé em porcelanato técnico antiderrapante para área interna, grupo de absorção BIa, assentado com argamassa colante industrializada, rejuntado</v>
          </cell>
          <cell r="C1044" t="str">
            <v>M</v>
          </cell>
          <cell r="D1044">
            <v>28.27</v>
          </cell>
          <cell r="E1044">
            <v>8.0399999999999991</v>
          </cell>
          <cell r="F1044">
            <v>36.31</v>
          </cell>
        </row>
        <row r="1045">
          <cell r="A1045" t="str">
            <v>18.08.152</v>
          </cell>
          <cell r="B1045" t="str">
            <v>Revestimento em porcelanato técnico natural para área interna e ambiente com acesso ao exterior, grupo de absorção BIa, assentado com argamassa colante industrializada, rejuntado</v>
          </cell>
          <cell r="C1045" t="str">
            <v>M2</v>
          </cell>
          <cell r="D1045">
            <v>113.28</v>
          </cell>
          <cell r="E1045">
            <v>28.95</v>
          </cell>
          <cell r="F1045">
            <v>142.22999999999999</v>
          </cell>
        </row>
        <row r="1046">
          <cell r="A1046" t="str">
            <v>18.08.162</v>
          </cell>
          <cell r="B1046" t="str">
            <v>Rodapé em porcelanato técnico natural, para área interna e ambiente com acesso ao exterior, grupo de absorção BIa, assentado com argamassa colante industrializada, rejuntado</v>
          </cell>
          <cell r="C1046" t="str">
            <v>M</v>
          </cell>
          <cell r="D1046">
            <v>20.21</v>
          </cell>
          <cell r="E1046">
            <v>8.0399999999999991</v>
          </cell>
          <cell r="F1046">
            <v>28.25</v>
          </cell>
        </row>
        <row r="1047">
          <cell r="A1047" t="str">
            <v>18.08.170</v>
          </cell>
          <cell r="B1047" t="str">
            <v>Revestimento em porcelanato técnico polido para área interna e ambiente de médio tráfego, grupo de absorção BIa, coeficiente de atrito I, assentado com argamassa colante industrializada, rejuntado</v>
          </cell>
          <cell r="C1047" t="str">
            <v>M2</v>
          </cell>
          <cell r="D1047">
            <v>148.51</v>
          </cell>
          <cell r="E1047">
            <v>28.95</v>
          </cell>
          <cell r="F1047">
            <v>177.46</v>
          </cell>
        </row>
        <row r="1048">
          <cell r="A1048" t="str">
            <v>18.08.180</v>
          </cell>
          <cell r="B1048" t="str">
            <v>Rodapé em porcelanato técnico polido para área interna e ambiente de médio tráfego, grupo de absorção BIa, assentado com argamassa colante industrializada, rejuntado</v>
          </cell>
          <cell r="C1048" t="str">
            <v>M</v>
          </cell>
          <cell r="D1048">
            <v>26.35</v>
          </cell>
          <cell r="E1048">
            <v>8.0399999999999991</v>
          </cell>
          <cell r="F1048">
            <v>34.39</v>
          </cell>
        </row>
        <row r="1049">
          <cell r="A1049" t="str">
            <v>18.11</v>
          </cell>
          <cell r="B1049" t="str">
            <v>Revestimento em placa ceramica esmaltada</v>
          </cell>
          <cell r="C1049"/>
          <cell r="D1049"/>
          <cell r="E1049"/>
          <cell r="F1049"/>
        </row>
        <row r="1050">
          <cell r="A1050" t="str">
            <v>18.11.012</v>
          </cell>
          <cell r="B1050" t="str">
            <v>Revestimento em placa cerâmica esmaltada de 7,5x7,5 cm, assentado e rejuntado com argamassa industrializada</v>
          </cell>
          <cell r="C1050" t="str">
            <v>M2</v>
          </cell>
          <cell r="D1050">
            <v>86.08</v>
          </cell>
          <cell r="E1050">
            <v>16.39</v>
          </cell>
          <cell r="F1050">
            <v>102.47</v>
          </cell>
        </row>
        <row r="1051">
          <cell r="A1051" t="str">
            <v>18.11.022</v>
          </cell>
          <cell r="B1051" t="str">
            <v>Revestimento em placa cerâmica esmaltada de 10x10 cm, assentado e rejuntado com argamassa industrializada</v>
          </cell>
          <cell r="C1051" t="str">
            <v>M2</v>
          </cell>
          <cell r="D1051">
            <v>73.489999999999995</v>
          </cell>
          <cell r="E1051">
            <v>16.39</v>
          </cell>
          <cell r="F1051">
            <v>89.88</v>
          </cell>
        </row>
        <row r="1052">
          <cell r="A1052" t="str">
            <v>18.11.032</v>
          </cell>
          <cell r="B1052" t="str">
            <v>Revestimento em placa cerâmica esmaltada de 15x15 cm, tipo monocolor, assentado e rejuntado com argamassa industrializada</v>
          </cell>
          <cell r="C1052" t="str">
            <v>M2</v>
          </cell>
          <cell r="D1052">
            <v>79.209999999999994</v>
          </cell>
          <cell r="E1052">
            <v>16.39</v>
          </cell>
          <cell r="F1052">
            <v>95.6</v>
          </cell>
        </row>
        <row r="1053">
          <cell r="A1053" t="str">
            <v>18.11.042</v>
          </cell>
          <cell r="B1053" t="str">
            <v>Revestimento em placa cerâmica esmaltada de 20x20 cm, tipo monocolor, assentado e rejuntado com argamassa industrializada</v>
          </cell>
          <cell r="C1053" t="str">
            <v>M2</v>
          </cell>
          <cell r="D1053">
            <v>68.180000000000007</v>
          </cell>
          <cell r="E1053">
            <v>16.39</v>
          </cell>
          <cell r="F1053">
            <v>84.57</v>
          </cell>
        </row>
        <row r="1054">
          <cell r="A1054" t="str">
            <v>18.11.052</v>
          </cell>
          <cell r="B1054" t="str">
            <v>Revestimento em placa cerâmica esmaltada, tipo monoporosa, retangular, assentado e rejuntado com argamassa industrializada</v>
          </cell>
          <cell r="C1054" t="str">
            <v>M2</v>
          </cell>
          <cell r="D1054">
            <v>116.26</v>
          </cell>
          <cell r="E1054">
            <v>16.39</v>
          </cell>
          <cell r="F1054">
            <v>132.65</v>
          </cell>
        </row>
        <row r="1055">
          <cell r="A1055" t="str">
            <v>18.12</v>
          </cell>
          <cell r="B1055" t="str">
            <v>Revestimento em pastilha e mosaico</v>
          </cell>
          <cell r="C1055"/>
          <cell r="D1055"/>
          <cell r="E1055"/>
          <cell r="F1055"/>
        </row>
        <row r="1056">
          <cell r="A1056" t="str">
            <v>18.12.020</v>
          </cell>
          <cell r="B1056" t="str">
            <v>Revestimento em pastilha de porcelana natural ou esmaltada de 5 x 5 cm, assentado e rejuntado com argamassa colante industrializada</v>
          </cell>
          <cell r="C1056" t="str">
            <v>M2</v>
          </cell>
          <cell r="D1056">
            <v>159.22</v>
          </cell>
          <cell r="E1056">
            <v>20.74</v>
          </cell>
          <cell r="F1056">
            <v>179.96</v>
          </cell>
        </row>
        <row r="1057">
          <cell r="A1057" t="str">
            <v>18.12.120</v>
          </cell>
          <cell r="B1057" t="str">
            <v>Revestimento em pastilha de porcelana natural ou esmaltada de 2,5 x 2,5 cm, assentado e rejuntado com argamassa colante industrializada</v>
          </cell>
          <cell r="C1057" t="str">
            <v>M2</v>
          </cell>
          <cell r="D1057">
            <v>245.97</v>
          </cell>
          <cell r="E1057">
            <v>20.74</v>
          </cell>
          <cell r="F1057">
            <v>266.70999999999998</v>
          </cell>
        </row>
        <row r="1058">
          <cell r="A1058" t="str">
            <v>18.12.140</v>
          </cell>
          <cell r="B1058" t="str">
            <v>Revestimento em pastilha de porcelana natural ou esmaltada de 2,5 x 5 cm, assentado e rejuntado com argamassa colante industrializada</v>
          </cell>
          <cell r="C1058" t="str">
            <v>M2</v>
          </cell>
          <cell r="D1058">
            <v>298.77</v>
          </cell>
          <cell r="E1058">
            <v>20.74</v>
          </cell>
          <cell r="F1058">
            <v>319.51</v>
          </cell>
        </row>
        <row r="1059">
          <cell r="A1059" t="str">
            <v>18.13</v>
          </cell>
          <cell r="B1059" t="str">
            <v>Revestimento ceramico nao esmaltado extrudado</v>
          </cell>
          <cell r="C1059"/>
          <cell r="D1059"/>
          <cell r="E1059"/>
          <cell r="F1059"/>
        </row>
        <row r="1060">
          <cell r="A1060" t="str">
            <v>18.13.010</v>
          </cell>
          <cell r="B1060" t="str">
            <v>Revestimento em placa cerâmica não esmaltada extrudada, de alta resistência química e mecânica, espessura de 9 mm, assentado com argamassa colante industrializada</v>
          </cell>
          <cell r="C1060" t="str">
            <v>M2</v>
          </cell>
          <cell r="D1060">
            <v>108.6</v>
          </cell>
          <cell r="E1060">
            <v>13.27</v>
          </cell>
          <cell r="F1060">
            <v>121.87</v>
          </cell>
        </row>
        <row r="1061">
          <cell r="A1061" t="str">
            <v>18.13.020</v>
          </cell>
          <cell r="B1061" t="str">
            <v>Revestimento em placa cerâmica extrudada de alta resistência química e mecânica, espessura entre 9 e 10 mm, assentado com argamassa industrializada de alta aderência</v>
          </cell>
          <cell r="C1061" t="str">
            <v>M2</v>
          </cell>
          <cell r="D1061">
            <v>109.29</v>
          </cell>
          <cell r="E1061">
            <v>13.27</v>
          </cell>
          <cell r="F1061">
            <v>122.56</v>
          </cell>
        </row>
        <row r="1062">
          <cell r="A1062" t="str">
            <v>18.13.202</v>
          </cell>
          <cell r="B1062" t="str">
            <v>Rejuntamento em placa cerâmica extrudada, espessura entre 9 e 10 mm, com argamassa industrial anticorrosiva à base de resina epóxi, juntas de 6 a 10 mm</v>
          </cell>
          <cell r="C1062" t="str">
            <v>M2</v>
          </cell>
          <cell r="D1062">
            <v>40.74</v>
          </cell>
          <cell r="E1062">
            <v>7.31</v>
          </cell>
          <cell r="F1062">
            <v>48.05</v>
          </cell>
        </row>
        <row r="1063">
          <cell r="A1063" t="str">
            <v>19</v>
          </cell>
          <cell r="B1063" t="str">
            <v>REVESTIMENTO EM PEDRA</v>
          </cell>
          <cell r="C1063"/>
          <cell r="D1063"/>
          <cell r="E1063"/>
          <cell r="F1063"/>
        </row>
        <row r="1064">
          <cell r="A1064" t="str">
            <v>19.01</v>
          </cell>
          <cell r="B1064" t="str">
            <v>Granito</v>
          </cell>
          <cell r="C1064"/>
          <cell r="D1064"/>
          <cell r="E1064"/>
          <cell r="F1064"/>
        </row>
        <row r="1065">
          <cell r="A1065" t="str">
            <v>19.01.022</v>
          </cell>
          <cell r="B1065" t="str">
            <v>Revestimento em granito, espessura de 2 cm, acabamento polido</v>
          </cell>
          <cell r="C1065" t="str">
            <v>M2</v>
          </cell>
          <cell r="D1065">
            <v>342.27</v>
          </cell>
          <cell r="E1065">
            <v>34.6</v>
          </cell>
          <cell r="F1065">
            <v>376.87</v>
          </cell>
        </row>
        <row r="1066">
          <cell r="A1066" t="str">
            <v>19.01.062</v>
          </cell>
          <cell r="B1066" t="str">
            <v>Peitoril e/ou soleira em granito, espessura de 2 cm e largura até 20 cm, acabamento polido</v>
          </cell>
          <cell r="C1066" t="str">
            <v>M</v>
          </cell>
          <cell r="D1066">
            <v>111.26</v>
          </cell>
          <cell r="E1066">
            <v>15.92</v>
          </cell>
          <cell r="F1066">
            <v>127.18</v>
          </cell>
        </row>
        <row r="1067">
          <cell r="A1067" t="str">
            <v>19.01.064</v>
          </cell>
          <cell r="B1067" t="str">
            <v>Peitoril e/ou soleira em granito, espessura de 2 cm e largura de 21 cm até 30 cm, acabamento polido</v>
          </cell>
          <cell r="C1067" t="str">
            <v>M</v>
          </cell>
          <cell r="D1067">
            <v>139.54</v>
          </cell>
          <cell r="E1067">
            <v>19.91</v>
          </cell>
          <cell r="F1067">
            <v>159.44999999999999</v>
          </cell>
        </row>
        <row r="1068">
          <cell r="A1068" t="str">
            <v>19.01.122</v>
          </cell>
          <cell r="B1068" t="str">
            <v>Degrau e espelho de granito, espessura de 2 cm, acabamento polido</v>
          </cell>
          <cell r="C1068" t="str">
            <v>M</v>
          </cell>
          <cell r="D1068">
            <v>293.52999999999997</v>
          </cell>
          <cell r="E1068">
            <v>39.82</v>
          </cell>
          <cell r="F1068">
            <v>333.35</v>
          </cell>
        </row>
        <row r="1069">
          <cell r="A1069" t="str">
            <v>19.01.322</v>
          </cell>
          <cell r="B1069" t="str">
            <v>Rodapé em granito, espessura de 2 cm e altura de 7 cm, acabamento polido</v>
          </cell>
          <cell r="C1069" t="str">
            <v>M</v>
          </cell>
          <cell r="D1069">
            <v>63.83</v>
          </cell>
          <cell r="E1069">
            <v>8.7200000000000006</v>
          </cell>
          <cell r="F1069">
            <v>72.55</v>
          </cell>
        </row>
        <row r="1070">
          <cell r="A1070" t="str">
            <v>19.01.324</v>
          </cell>
          <cell r="B1070" t="str">
            <v>Rodapé em granito, espessura de 2 cm e altura de 7,1 cm até 10 cm, acabamento polido</v>
          </cell>
          <cell r="C1070" t="str">
            <v>M</v>
          </cell>
          <cell r="D1070">
            <v>62.59</v>
          </cell>
          <cell r="E1070">
            <v>8.7200000000000006</v>
          </cell>
          <cell r="F1070">
            <v>71.31</v>
          </cell>
        </row>
        <row r="1071">
          <cell r="A1071" t="str">
            <v>19.01.412</v>
          </cell>
          <cell r="B1071" t="str">
            <v>Revestimento em granito, espessura de 2 cm, acabamento jateado</v>
          </cell>
          <cell r="C1071" t="str">
            <v>M2</v>
          </cell>
          <cell r="D1071">
            <v>168.35</v>
          </cell>
          <cell r="E1071">
            <v>34.6</v>
          </cell>
          <cell r="F1071">
            <v>202.95</v>
          </cell>
        </row>
        <row r="1072">
          <cell r="A1072" t="str">
            <v>19.01.422</v>
          </cell>
          <cell r="B1072" t="str">
            <v>Rodapé em granito, espessura de 2 cm e altura de 7 cm, acabamento jateado</v>
          </cell>
          <cell r="C1072" t="str">
            <v>M</v>
          </cell>
          <cell r="D1072">
            <v>42.05</v>
          </cell>
          <cell r="E1072">
            <v>8.7200000000000006</v>
          </cell>
          <cell r="F1072">
            <v>50.77</v>
          </cell>
        </row>
        <row r="1073">
          <cell r="A1073" t="str">
            <v>19.01.432</v>
          </cell>
          <cell r="B1073" t="str">
            <v>Degrau e espelho em granito, espessura de 2 cm, acabamento jateado</v>
          </cell>
          <cell r="C1073" t="str">
            <v>M</v>
          </cell>
          <cell r="D1073">
            <v>133.91</v>
          </cell>
          <cell r="E1073">
            <v>39.82</v>
          </cell>
          <cell r="F1073">
            <v>173.73</v>
          </cell>
        </row>
        <row r="1074">
          <cell r="A1074" t="str">
            <v>19.01.442</v>
          </cell>
          <cell r="B1074" t="str">
            <v>Peitoril e/ou soleira em granito, espessura de 2 cm e largura de 20 a 30cm, acabamento jateado</v>
          </cell>
          <cell r="C1074" t="str">
            <v>M</v>
          </cell>
          <cell r="D1074">
            <v>150.41</v>
          </cell>
          <cell r="E1074">
            <v>15.92</v>
          </cell>
          <cell r="F1074">
            <v>166.33</v>
          </cell>
        </row>
        <row r="1075">
          <cell r="A1075" t="str">
            <v>19.02</v>
          </cell>
          <cell r="B1075" t="str">
            <v>Marmore</v>
          </cell>
          <cell r="C1075"/>
          <cell r="D1075"/>
          <cell r="E1075"/>
          <cell r="F1075"/>
        </row>
        <row r="1076">
          <cell r="A1076" t="str">
            <v>19.02.020</v>
          </cell>
          <cell r="B1076" t="str">
            <v>Revestimento em mármore branco, espessura de 2 cm, assente com massa</v>
          </cell>
          <cell r="C1076" t="str">
            <v>M2</v>
          </cell>
          <cell r="D1076">
            <v>497.2</v>
          </cell>
          <cell r="E1076">
            <v>8.7100000000000009</v>
          </cell>
          <cell r="F1076">
            <v>505.91</v>
          </cell>
        </row>
        <row r="1077">
          <cell r="A1077" t="str">
            <v>19.02.040</v>
          </cell>
          <cell r="B1077" t="str">
            <v>Revestimento em mármore travertino nacional, espessura de 2 cm, assente com massa</v>
          </cell>
          <cell r="C1077" t="str">
            <v>M2</v>
          </cell>
          <cell r="D1077">
            <v>578.21</v>
          </cell>
          <cell r="E1077">
            <v>8.7100000000000009</v>
          </cell>
          <cell r="F1077">
            <v>586.91999999999996</v>
          </cell>
        </row>
        <row r="1078">
          <cell r="A1078" t="str">
            <v>19.02.060</v>
          </cell>
          <cell r="B1078" t="str">
            <v>Revestimento em mármore branco, espessura de 3 cm, assente com massa</v>
          </cell>
          <cell r="C1078" t="str">
            <v>M2</v>
          </cell>
          <cell r="D1078">
            <v>678.29</v>
          </cell>
          <cell r="E1078">
            <v>10.16</v>
          </cell>
          <cell r="F1078">
            <v>688.45</v>
          </cell>
        </row>
        <row r="1079">
          <cell r="A1079" t="str">
            <v>19.02.080</v>
          </cell>
          <cell r="B1079" t="str">
            <v>Revestimento em mármore travertino nacional, espessura de 3 cm, assente com massa</v>
          </cell>
          <cell r="C1079" t="str">
            <v>M2</v>
          </cell>
          <cell r="D1079">
            <v>743.88</v>
          </cell>
          <cell r="E1079">
            <v>10.16</v>
          </cell>
          <cell r="F1079">
            <v>754.04</v>
          </cell>
        </row>
        <row r="1080">
          <cell r="A1080" t="str">
            <v>19.02.220</v>
          </cell>
          <cell r="B1080" t="str">
            <v>Degrau e espelho em mármore branco, espessura de 2 cm</v>
          </cell>
          <cell r="C1080" t="str">
            <v>M</v>
          </cell>
          <cell r="D1080">
            <v>289.79000000000002</v>
          </cell>
          <cell r="E1080">
            <v>5.08</v>
          </cell>
          <cell r="F1080">
            <v>294.87</v>
          </cell>
        </row>
        <row r="1081">
          <cell r="A1081" t="str">
            <v>19.02.240</v>
          </cell>
          <cell r="B1081" t="str">
            <v>Degrau e espelho em mármore travertino nacional, espessura de 2 cm</v>
          </cell>
          <cell r="C1081" t="str">
            <v>M</v>
          </cell>
          <cell r="D1081">
            <v>302.01</v>
          </cell>
          <cell r="E1081">
            <v>5.08</v>
          </cell>
          <cell r="F1081">
            <v>307.08999999999997</v>
          </cell>
        </row>
        <row r="1082">
          <cell r="A1082" t="str">
            <v>19.02.250</v>
          </cell>
          <cell r="B1082" t="str">
            <v>Rodapé em mármore branco, espessura de 2 cm e altura de 7 cm</v>
          </cell>
          <cell r="C1082" t="str">
            <v>M</v>
          </cell>
          <cell r="D1082">
            <v>43.77</v>
          </cell>
          <cell r="E1082">
            <v>1.45</v>
          </cell>
          <cell r="F1082">
            <v>45.22</v>
          </cell>
        </row>
        <row r="1083">
          <cell r="A1083" t="str">
            <v>19.03</v>
          </cell>
          <cell r="B1083" t="str">
            <v>Pedra</v>
          </cell>
          <cell r="C1083"/>
          <cell r="D1083"/>
          <cell r="E1083"/>
          <cell r="F1083"/>
        </row>
        <row r="1084">
          <cell r="A1084" t="str">
            <v>19.03.020</v>
          </cell>
          <cell r="B1084" t="str">
            <v>Revestimento em pedra tipo arenito comum</v>
          </cell>
          <cell r="C1084" t="str">
            <v>M2</v>
          </cell>
          <cell r="D1084">
            <v>204.56</v>
          </cell>
          <cell r="E1084">
            <v>23.23</v>
          </cell>
          <cell r="F1084">
            <v>227.79</v>
          </cell>
        </row>
        <row r="1085">
          <cell r="A1085" t="str">
            <v>19.03.060</v>
          </cell>
          <cell r="B1085" t="str">
            <v>Revestimento em pedra mineira comum</v>
          </cell>
          <cell r="C1085" t="str">
            <v>M2</v>
          </cell>
          <cell r="D1085">
            <v>298.64</v>
          </cell>
          <cell r="E1085">
            <v>23.23</v>
          </cell>
          <cell r="F1085">
            <v>321.87</v>
          </cell>
        </row>
        <row r="1086">
          <cell r="A1086" t="str">
            <v>19.03.090</v>
          </cell>
          <cell r="B1086" t="str">
            <v>Revestimento em pedra Miracema</v>
          </cell>
          <cell r="C1086" t="str">
            <v>M2</v>
          </cell>
          <cell r="D1086">
            <v>76.95</v>
          </cell>
          <cell r="E1086">
            <v>18.21</v>
          </cell>
          <cell r="F1086">
            <v>95.16</v>
          </cell>
        </row>
        <row r="1087">
          <cell r="A1087" t="str">
            <v>19.03.100</v>
          </cell>
          <cell r="B1087" t="str">
            <v>Rodapé em pedra Miracema, altura de 5,75 cm</v>
          </cell>
          <cell r="C1087" t="str">
            <v>M</v>
          </cell>
          <cell r="D1087">
            <v>2.48</v>
          </cell>
          <cell r="E1087">
            <v>19.61</v>
          </cell>
          <cell r="F1087">
            <v>22.09</v>
          </cell>
        </row>
        <row r="1088">
          <cell r="A1088" t="str">
            <v>19.03.110</v>
          </cell>
          <cell r="B1088" t="str">
            <v>Rodapé em pedra Miracema, altura de 11,5 cm</v>
          </cell>
          <cell r="C1088" t="str">
            <v>M</v>
          </cell>
          <cell r="D1088">
            <v>5.01</v>
          </cell>
          <cell r="E1088">
            <v>29.26</v>
          </cell>
          <cell r="F1088">
            <v>34.270000000000003</v>
          </cell>
        </row>
        <row r="1089">
          <cell r="A1089" t="str">
            <v>19.03.220</v>
          </cell>
          <cell r="B1089" t="str">
            <v>Rodapé em pedra mineira simples, altura de 10 cm</v>
          </cell>
          <cell r="C1089" t="str">
            <v>M</v>
          </cell>
          <cell r="D1089">
            <v>81.28</v>
          </cell>
          <cell r="E1089">
            <v>1.45</v>
          </cell>
          <cell r="F1089">
            <v>82.73</v>
          </cell>
        </row>
        <row r="1090">
          <cell r="A1090" t="str">
            <v>19.03.260</v>
          </cell>
          <cell r="B1090" t="str">
            <v>Revestimento em pedra ardósia selecionada</v>
          </cell>
          <cell r="C1090" t="str">
            <v>M2</v>
          </cell>
          <cell r="D1090">
            <v>87.29</v>
          </cell>
          <cell r="E1090">
            <v>18.68</v>
          </cell>
          <cell r="F1090">
            <v>105.97</v>
          </cell>
        </row>
        <row r="1091">
          <cell r="A1091" t="str">
            <v>19.03.270</v>
          </cell>
          <cell r="B1091" t="str">
            <v>Rodapé em pedra ardósia, altura de 7 cm</v>
          </cell>
          <cell r="C1091" t="str">
            <v>M</v>
          </cell>
          <cell r="D1091">
            <v>17.899999999999999</v>
          </cell>
          <cell r="E1091">
            <v>4.9800000000000004</v>
          </cell>
          <cell r="F1091">
            <v>22.88</v>
          </cell>
        </row>
        <row r="1092">
          <cell r="A1092" t="str">
            <v>19.03.290</v>
          </cell>
          <cell r="B1092" t="str">
            <v>Peitoril e/ou soleira em ardósia, espessura de 2 cm e largura até 20 cm</v>
          </cell>
          <cell r="C1092" t="str">
            <v>M</v>
          </cell>
          <cell r="D1092">
            <v>82.81</v>
          </cell>
          <cell r="E1092">
            <v>2.9</v>
          </cell>
          <cell r="F1092">
            <v>85.71</v>
          </cell>
        </row>
        <row r="1093">
          <cell r="A1093" t="str">
            <v>19.20</v>
          </cell>
          <cell r="B1093" t="str">
            <v>Reparos, conservacoes e complementos - GRUPO 19</v>
          </cell>
          <cell r="C1093"/>
          <cell r="D1093"/>
          <cell r="E1093"/>
          <cell r="F1093"/>
        </row>
        <row r="1094">
          <cell r="A1094" t="str">
            <v>19.20.020</v>
          </cell>
          <cell r="B1094" t="str">
            <v>Recolocação de mármore, pedras e granitos, assentes com massa</v>
          </cell>
          <cell r="C1094" t="str">
            <v>M2</v>
          </cell>
          <cell r="D1094">
            <v>9.16</v>
          </cell>
          <cell r="E1094">
            <v>37.340000000000003</v>
          </cell>
          <cell r="F1094">
            <v>46.5</v>
          </cell>
        </row>
        <row r="1095">
          <cell r="A1095" t="str">
            <v>20</v>
          </cell>
          <cell r="B1095" t="str">
            <v>REVESTIMENTO EM MADEIRA</v>
          </cell>
          <cell r="C1095"/>
          <cell r="D1095"/>
          <cell r="E1095"/>
          <cell r="F1095"/>
        </row>
        <row r="1096">
          <cell r="A1096" t="str">
            <v>20.01</v>
          </cell>
          <cell r="B1096" t="str">
            <v>Lambris de madeira</v>
          </cell>
          <cell r="C1096"/>
          <cell r="D1096"/>
          <cell r="E1096"/>
          <cell r="F1096"/>
        </row>
        <row r="1097">
          <cell r="A1097" t="str">
            <v>20.01.040</v>
          </cell>
          <cell r="B1097" t="str">
            <v>Lambril em madeira macho/fêmea tarugado, exceto pinus</v>
          </cell>
          <cell r="C1097" t="str">
            <v>M2</v>
          </cell>
          <cell r="D1097">
            <v>55.61</v>
          </cell>
          <cell r="E1097">
            <v>49.69</v>
          </cell>
          <cell r="F1097">
            <v>105.3</v>
          </cell>
        </row>
        <row r="1098">
          <cell r="A1098" t="str">
            <v>20.03</v>
          </cell>
          <cell r="B1098" t="str">
            <v>Soalho de madeira</v>
          </cell>
          <cell r="C1098"/>
          <cell r="D1098"/>
          <cell r="E1098"/>
          <cell r="F1098"/>
        </row>
        <row r="1099">
          <cell r="A1099" t="str">
            <v>20.03.010</v>
          </cell>
          <cell r="B1099" t="str">
            <v>Soalho em tábua de madeira aparelhada</v>
          </cell>
          <cell r="C1099" t="str">
            <v>M2</v>
          </cell>
          <cell r="D1099">
            <v>508.72</v>
          </cell>
          <cell r="E1099"/>
          <cell r="F1099">
            <v>508.72</v>
          </cell>
        </row>
        <row r="1100">
          <cell r="A1100" t="str">
            <v>20.04</v>
          </cell>
          <cell r="B1100" t="str">
            <v>Tacos</v>
          </cell>
          <cell r="C1100"/>
          <cell r="D1100"/>
          <cell r="E1100"/>
          <cell r="F1100"/>
        </row>
        <row r="1101">
          <cell r="A1101" t="str">
            <v>20.04.020</v>
          </cell>
          <cell r="B1101" t="str">
            <v>Piso em tacos de Ipê colado</v>
          </cell>
          <cell r="C1101" t="str">
            <v>M2</v>
          </cell>
          <cell r="D1101">
            <v>227.97</v>
          </cell>
          <cell r="E1101">
            <v>16.329999999999998</v>
          </cell>
          <cell r="F1101">
            <v>244.3</v>
          </cell>
        </row>
        <row r="1102">
          <cell r="A1102" t="str">
            <v>20.10</v>
          </cell>
          <cell r="B1102" t="str">
            <v>Rodape de madeira</v>
          </cell>
          <cell r="C1102"/>
          <cell r="D1102"/>
          <cell r="E1102"/>
          <cell r="F1102"/>
        </row>
        <row r="1103">
          <cell r="A1103" t="str">
            <v>20.10.040</v>
          </cell>
          <cell r="B1103" t="str">
            <v>Rodapé de madeira de 7 x 1,5 cm</v>
          </cell>
          <cell r="C1103" t="str">
            <v>M</v>
          </cell>
          <cell r="D1103">
            <v>17.760000000000002</v>
          </cell>
          <cell r="E1103">
            <v>10.84</v>
          </cell>
          <cell r="F1103">
            <v>28.6</v>
          </cell>
        </row>
        <row r="1104">
          <cell r="A1104" t="str">
            <v>20.10.120</v>
          </cell>
          <cell r="B1104" t="str">
            <v>Cordão de madeira</v>
          </cell>
          <cell r="C1104" t="str">
            <v>M</v>
          </cell>
          <cell r="D1104">
            <v>6.4</v>
          </cell>
          <cell r="E1104">
            <v>2.65</v>
          </cell>
          <cell r="F1104">
            <v>9.0500000000000007</v>
          </cell>
        </row>
        <row r="1105">
          <cell r="A1105" t="str">
            <v>20.20</v>
          </cell>
          <cell r="B1105" t="str">
            <v>Reparos, conservacoes e complementos - GRUPO 20</v>
          </cell>
          <cell r="C1105"/>
          <cell r="D1105"/>
          <cell r="E1105"/>
          <cell r="F1105"/>
        </row>
        <row r="1106">
          <cell r="A1106" t="str">
            <v>20.20.020</v>
          </cell>
          <cell r="B1106" t="str">
            <v>Recolocação de soalho em madeira</v>
          </cell>
          <cell r="C1106" t="str">
            <v>M2</v>
          </cell>
          <cell r="D1106">
            <v>0.67</v>
          </cell>
          <cell r="E1106">
            <v>6.43</v>
          </cell>
          <cell r="F1106">
            <v>7.1</v>
          </cell>
        </row>
        <row r="1107">
          <cell r="A1107" t="str">
            <v>20.20.040</v>
          </cell>
          <cell r="B1107" t="str">
            <v>Recolocação de tacos soltos com cola</v>
          </cell>
          <cell r="C1107" t="str">
            <v>M2</v>
          </cell>
          <cell r="D1107">
            <v>21.24</v>
          </cell>
          <cell r="E1107">
            <v>16.329999999999998</v>
          </cell>
          <cell r="F1107">
            <v>37.57</v>
          </cell>
        </row>
        <row r="1108">
          <cell r="A1108" t="str">
            <v>20.20.100</v>
          </cell>
          <cell r="B1108" t="str">
            <v>Recolocação de rodapé e cordão de madeira</v>
          </cell>
          <cell r="C1108" t="str">
            <v>M</v>
          </cell>
          <cell r="D1108">
            <v>0.67</v>
          </cell>
          <cell r="E1108">
            <v>8.19</v>
          </cell>
          <cell r="F1108">
            <v>8.86</v>
          </cell>
        </row>
        <row r="1109">
          <cell r="A1109" t="str">
            <v>20.20.202</v>
          </cell>
          <cell r="B1109" t="str">
            <v>Raspagem com calafetação e aplicação de verniz</v>
          </cell>
          <cell r="C1109" t="str">
            <v>M2</v>
          </cell>
          <cell r="D1109">
            <v>111.13</v>
          </cell>
          <cell r="E1109"/>
          <cell r="F1109">
            <v>111.13</v>
          </cell>
        </row>
        <row r="1110">
          <cell r="A1110" t="str">
            <v>20.20.220</v>
          </cell>
          <cell r="B1110" t="str">
            <v>Raspagem com calafetação e aplicação de cera</v>
          </cell>
          <cell r="C1110" t="str">
            <v>M2</v>
          </cell>
          <cell r="D1110">
            <v>59.27</v>
          </cell>
          <cell r="E1110"/>
          <cell r="F1110">
            <v>59.27</v>
          </cell>
        </row>
        <row r="1111">
          <cell r="A1111" t="str">
            <v>21</v>
          </cell>
          <cell r="B1111" t="str">
            <v>REVESTIMENTO SINTETICO E METALICO</v>
          </cell>
          <cell r="C1111"/>
          <cell r="D1111"/>
          <cell r="E1111"/>
          <cell r="F1111"/>
        </row>
        <row r="1112">
          <cell r="A1112" t="str">
            <v>21.01</v>
          </cell>
          <cell r="B1112" t="str">
            <v>Revestimento em borracha</v>
          </cell>
          <cell r="C1112"/>
          <cell r="D1112"/>
          <cell r="E1112"/>
          <cell r="F1112"/>
        </row>
        <row r="1113">
          <cell r="A1113" t="str">
            <v>21.01.100</v>
          </cell>
          <cell r="B1113" t="str">
            <v>Revestimento em borracha sintética preta, espessura de 4 mm - colado</v>
          </cell>
          <cell r="C1113" t="str">
            <v>M2</v>
          </cell>
          <cell r="D1113">
            <v>66.510000000000005</v>
          </cell>
          <cell r="E1113">
            <v>7.4</v>
          </cell>
          <cell r="F1113">
            <v>73.91</v>
          </cell>
        </row>
        <row r="1114">
          <cell r="A1114" t="str">
            <v>21.01.160</v>
          </cell>
          <cell r="B1114" t="str">
            <v>Revestimento em grama sintética, com espessura de 20 a 32 mm</v>
          </cell>
          <cell r="C1114" t="str">
            <v>M2</v>
          </cell>
          <cell r="D1114">
            <v>52.87</v>
          </cell>
          <cell r="E1114"/>
          <cell r="F1114">
            <v>52.87</v>
          </cell>
        </row>
        <row r="1115">
          <cell r="A1115" t="str">
            <v>21.02</v>
          </cell>
          <cell r="B1115" t="str">
            <v>Revestimento vinilico</v>
          </cell>
          <cell r="C1115"/>
          <cell r="D1115"/>
          <cell r="E1115"/>
          <cell r="F1115"/>
        </row>
        <row r="1116">
          <cell r="A1116" t="str">
            <v>21.02.050</v>
          </cell>
          <cell r="B1116" t="str">
            <v>Revestimento vinílico, espessura de 2 mm, para tráfego médio, com impermeabilizante acrílico</v>
          </cell>
          <cell r="C1116" t="str">
            <v>M2</v>
          </cell>
          <cell r="D1116">
            <v>112.45</v>
          </cell>
          <cell r="E1116">
            <v>16.420000000000002</v>
          </cell>
          <cell r="F1116">
            <v>128.87</v>
          </cell>
        </row>
        <row r="1117">
          <cell r="A1117" t="str">
            <v>21.02.060</v>
          </cell>
          <cell r="B1117" t="str">
            <v>Revestimento vinílico, espessura de 3,2 mm, para tráfego intenso, com impermeabilizante acrílico</v>
          </cell>
          <cell r="C1117" t="str">
            <v>M2</v>
          </cell>
          <cell r="D1117">
            <v>175.15</v>
          </cell>
          <cell r="E1117">
            <v>16.420000000000002</v>
          </cell>
          <cell r="F1117">
            <v>191.57</v>
          </cell>
        </row>
        <row r="1118">
          <cell r="A1118" t="str">
            <v>21.02.071</v>
          </cell>
          <cell r="B1118" t="str">
            <v>Revestimento vinílico em manta, espessura total de 2mm, resistente a lavagem com hipoclorito</v>
          </cell>
          <cell r="C1118" t="str">
            <v>M2</v>
          </cell>
          <cell r="D1118">
            <v>210.47</v>
          </cell>
          <cell r="E1118"/>
          <cell r="F1118">
            <v>210.47</v>
          </cell>
        </row>
        <row r="1119">
          <cell r="A1119" t="str">
            <v>21.02.271</v>
          </cell>
          <cell r="B1119" t="str">
            <v>Revestimento vinílico em manta heterogênea, espessura de 2 mm, com impermeabilizante acrílico</v>
          </cell>
          <cell r="C1119" t="str">
            <v>M2</v>
          </cell>
          <cell r="D1119">
            <v>139.75</v>
          </cell>
          <cell r="E1119">
            <v>16.420000000000002</v>
          </cell>
          <cell r="F1119">
            <v>156.16999999999999</v>
          </cell>
        </row>
        <row r="1120">
          <cell r="A1120" t="str">
            <v>21.02.281</v>
          </cell>
          <cell r="B1120" t="str">
            <v>Revestimento vinílico flexível em manta homogênea, espessura de 2 mm, com impermeabilizante acrílico</v>
          </cell>
          <cell r="C1120" t="str">
            <v>M2</v>
          </cell>
          <cell r="D1120">
            <v>299.95</v>
          </cell>
          <cell r="E1120">
            <v>16.420000000000002</v>
          </cell>
          <cell r="F1120">
            <v>316.37</v>
          </cell>
        </row>
        <row r="1121">
          <cell r="A1121" t="str">
            <v>21.02.291</v>
          </cell>
          <cell r="B1121" t="str">
            <v>Revestimento vinílico heterogêneo flexível em réguas, espessura de 3 mm, com impermeabilizante acrílico</v>
          </cell>
          <cell r="C1121" t="str">
            <v>M2</v>
          </cell>
          <cell r="D1121">
            <v>184.41</v>
          </cell>
          <cell r="E1121">
            <v>16.420000000000002</v>
          </cell>
          <cell r="F1121">
            <v>200.83</v>
          </cell>
        </row>
        <row r="1122">
          <cell r="A1122" t="str">
            <v>21.02.310</v>
          </cell>
          <cell r="B1122" t="str">
            <v>Revestimento vinílico autoportante acústico, espessura de 4,5 mm, com impermeabilizante acrílico</v>
          </cell>
          <cell r="C1122" t="str">
            <v>M2</v>
          </cell>
          <cell r="D1122">
            <v>452.3</v>
          </cell>
          <cell r="E1122">
            <v>16.420000000000002</v>
          </cell>
          <cell r="F1122">
            <v>468.72</v>
          </cell>
        </row>
        <row r="1123">
          <cell r="A1123" t="str">
            <v>21.02.311</v>
          </cell>
          <cell r="B1123" t="str">
            <v>Revestimento vinílico autoportante, espessura de 4 mm, com impermeabilizante acrílico</v>
          </cell>
          <cell r="C1123" t="str">
            <v>M2</v>
          </cell>
          <cell r="D1123">
            <v>324.38</v>
          </cell>
          <cell r="E1123">
            <v>16.420000000000002</v>
          </cell>
          <cell r="F1123">
            <v>340.8</v>
          </cell>
        </row>
        <row r="1124">
          <cell r="A1124" t="str">
            <v>21.02.320</v>
          </cell>
          <cell r="B1124" t="str">
            <v>Revestimento vinílico antiestático acústico, espessura de 5 mm, com impermeabilizante acrílico</v>
          </cell>
          <cell r="C1124" t="str">
            <v>M2</v>
          </cell>
          <cell r="D1124">
            <v>287.75</v>
          </cell>
          <cell r="E1124">
            <v>33.33</v>
          </cell>
          <cell r="F1124">
            <v>321.08</v>
          </cell>
        </row>
        <row r="1125">
          <cell r="A1125" t="str">
            <v>21.03</v>
          </cell>
          <cell r="B1125" t="str">
            <v>Revestimento metalico</v>
          </cell>
          <cell r="C1125"/>
          <cell r="D1125"/>
          <cell r="E1125"/>
          <cell r="F1125"/>
        </row>
        <row r="1126">
          <cell r="A1126" t="str">
            <v>21.03.010</v>
          </cell>
          <cell r="B1126" t="str">
            <v>Revestimento em aço inoxidável AISI 304, liga 18,8, chapa 20, espessura de 1 mm, acabamento escovado com grana especial</v>
          </cell>
          <cell r="C1126" t="str">
            <v>M2</v>
          </cell>
          <cell r="D1126">
            <v>1043.7</v>
          </cell>
          <cell r="E1126"/>
          <cell r="F1126">
            <v>1043.7</v>
          </cell>
        </row>
        <row r="1127">
          <cell r="A1127" t="str">
            <v>21.03.090</v>
          </cell>
          <cell r="B1127" t="str">
            <v>Piso elevado tipo telescópico em chapa de aço, sem revestimento</v>
          </cell>
          <cell r="C1127" t="str">
            <v>M2</v>
          </cell>
          <cell r="D1127">
            <v>246.45</v>
          </cell>
          <cell r="E1127"/>
          <cell r="F1127">
            <v>246.45</v>
          </cell>
        </row>
        <row r="1128">
          <cell r="A1128" t="str">
            <v>21.03.151</v>
          </cell>
          <cell r="B1128" t="str">
            <v>Revestimento em placas de alumínio composto "ACM", espessura de 4 mm e acabamento em PVDF</v>
          </cell>
          <cell r="C1128" t="str">
            <v>M2</v>
          </cell>
          <cell r="D1128">
            <v>662.39</v>
          </cell>
          <cell r="E1128"/>
          <cell r="F1128">
            <v>662.39</v>
          </cell>
        </row>
        <row r="1129">
          <cell r="A1129" t="str">
            <v>21.03.152</v>
          </cell>
          <cell r="B1129" t="str">
            <v>Revestimento em placas de alumínio composto "ACM", espessura de 4 mm e acabamento em PVDF, na cor verde</v>
          </cell>
          <cell r="C1129" t="str">
            <v>M2</v>
          </cell>
          <cell r="D1129">
            <v>430.93</v>
          </cell>
          <cell r="E1129"/>
          <cell r="F1129">
            <v>430.93</v>
          </cell>
        </row>
        <row r="1130">
          <cell r="A1130" t="str">
            <v>21.04</v>
          </cell>
          <cell r="B1130" t="str">
            <v>Forracao e carpete</v>
          </cell>
          <cell r="C1130"/>
          <cell r="D1130"/>
          <cell r="E1130"/>
          <cell r="F1130"/>
        </row>
        <row r="1131">
          <cell r="A1131" t="str">
            <v>21.04.100</v>
          </cell>
          <cell r="B1131" t="str">
            <v>Revestimento com carpete para tráfego moderado, uso comercial, tipo bouclê de 5,4 até 8 mm</v>
          </cell>
          <cell r="C1131" t="str">
            <v>M2</v>
          </cell>
          <cell r="D1131">
            <v>123.14</v>
          </cell>
          <cell r="E1131"/>
          <cell r="F1131">
            <v>123.14</v>
          </cell>
        </row>
        <row r="1132">
          <cell r="A1132" t="str">
            <v>21.04.110</v>
          </cell>
          <cell r="B1132" t="str">
            <v>Revestimento com carpete para tráfego intenso, uso comercial, tipo bouclê de 6 mm</v>
          </cell>
          <cell r="C1132" t="str">
            <v>M2</v>
          </cell>
          <cell r="D1132">
            <v>147.28</v>
          </cell>
          <cell r="E1132"/>
          <cell r="F1132">
            <v>147.28</v>
          </cell>
        </row>
        <row r="1133">
          <cell r="A1133" t="str">
            <v>21.05</v>
          </cell>
          <cell r="B1133" t="str">
            <v>Revestimento em cimento reforcado com fio sintetico (CRFS)</v>
          </cell>
          <cell r="C1133"/>
          <cell r="D1133"/>
          <cell r="E1133"/>
          <cell r="F1133"/>
        </row>
        <row r="1134">
          <cell r="A1134" t="str">
            <v>21.05.010</v>
          </cell>
          <cell r="B1134" t="str">
            <v>Piso em painel com miolo de madeira contraplacado por lâminas de madeira e externamente por chapas em CRFS, espessura de 40 mm</v>
          </cell>
          <cell r="C1134" t="str">
            <v>M2</v>
          </cell>
          <cell r="D1134">
            <v>144.19</v>
          </cell>
          <cell r="E1134">
            <v>70.02</v>
          </cell>
          <cell r="F1134">
            <v>214.21</v>
          </cell>
        </row>
        <row r="1135">
          <cell r="A1135" t="str">
            <v>21.05.100</v>
          </cell>
          <cell r="B1135" t="str">
            <v>Piso elevado de concreto em placas de 600 x 600 mm, antiderrapante, sem acabamento</v>
          </cell>
          <cell r="C1135" t="str">
            <v>M2</v>
          </cell>
          <cell r="D1135">
            <v>335.32</v>
          </cell>
          <cell r="E1135"/>
          <cell r="F1135">
            <v>335.32</v>
          </cell>
        </row>
        <row r="1136">
          <cell r="A1136" t="str">
            <v>21.07</v>
          </cell>
          <cell r="B1136" t="str">
            <v>Revestimento sintetico</v>
          </cell>
          <cell r="C1136"/>
          <cell r="D1136"/>
          <cell r="E1136"/>
          <cell r="F1136"/>
        </row>
        <row r="1137">
          <cell r="A1137" t="str">
            <v>21.07.010</v>
          </cell>
          <cell r="B1137" t="str">
            <v>Revestimento em laminado melamínico dissipativo</v>
          </cell>
          <cell r="C1137" t="str">
            <v>M2</v>
          </cell>
          <cell r="D1137">
            <v>257.20999999999998</v>
          </cell>
          <cell r="E1137"/>
          <cell r="F1137">
            <v>257.20999999999998</v>
          </cell>
        </row>
        <row r="1138">
          <cell r="A1138" t="str">
            <v>21.10</v>
          </cell>
          <cell r="B1138" t="str">
            <v>Rodape sintetico</v>
          </cell>
          <cell r="C1138"/>
          <cell r="D1138"/>
          <cell r="E1138"/>
          <cell r="F1138"/>
        </row>
        <row r="1139">
          <cell r="A1139" t="str">
            <v>21.10.050</v>
          </cell>
          <cell r="B1139" t="str">
            <v>Rodapé de poliestireno, espessura de 7 cm</v>
          </cell>
          <cell r="C1139" t="str">
            <v>M</v>
          </cell>
          <cell r="D1139">
            <v>31.47</v>
          </cell>
          <cell r="E1139">
            <v>5.66</v>
          </cell>
          <cell r="F1139">
            <v>37.130000000000003</v>
          </cell>
        </row>
        <row r="1140">
          <cell r="A1140" t="str">
            <v>21.10.051</v>
          </cell>
          <cell r="B1140" t="str">
            <v>Rodapé de poliestireno, espessura de 8 cm</v>
          </cell>
          <cell r="C1140" t="str">
            <v>M</v>
          </cell>
          <cell r="D1140">
            <v>41</v>
          </cell>
          <cell r="E1140">
            <v>5.66</v>
          </cell>
          <cell r="F1140">
            <v>46.66</v>
          </cell>
        </row>
        <row r="1141">
          <cell r="A1141" t="str">
            <v>21.10.061</v>
          </cell>
          <cell r="B1141" t="str">
            <v>Rodapé para piso vinílico em PVC, espessura de 2 mm e altura de 5 cm, curvo/plano, com impermeabilizante acrílico</v>
          </cell>
          <cell r="C1141" t="str">
            <v>M</v>
          </cell>
          <cell r="D1141">
            <v>20.79</v>
          </cell>
          <cell r="E1141">
            <v>7.4</v>
          </cell>
          <cell r="F1141">
            <v>28.19</v>
          </cell>
        </row>
        <row r="1142">
          <cell r="A1142" t="str">
            <v>21.10.071</v>
          </cell>
          <cell r="B1142" t="str">
            <v>Rodapé flexível para piso vinílico em PVC, espessura de 2 mm e altura de 7,5 cm, curvo/plano, com impermeabilizante acrílico</v>
          </cell>
          <cell r="C1142" t="str">
            <v>M</v>
          </cell>
          <cell r="D1142">
            <v>26.25</v>
          </cell>
          <cell r="E1142">
            <v>7.4</v>
          </cell>
          <cell r="F1142">
            <v>33.65</v>
          </cell>
        </row>
        <row r="1143">
          <cell r="A1143" t="str">
            <v>21.10.081</v>
          </cell>
          <cell r="B1143" t="str">
            <v>Rodapé hospitalar flexível em PVC para piso vinílico, espessura de 2 mm e altura de 7,5 cm, com impermeabilizante acrílico</v>
          </cell>
          <cell r="C1143" t="str">
            <v>M</v>
          </cell>
          <cell r="D1143">
            <v>39.07</v>
          </cell>
          <cell r="E1143">
            <v>5.66</v>
          </cell>
          <cell r="F1143">
            <v>44.73</v>
          </cell>
        </row>
        <row r="1144">
          <cell r="A1144" t="str">
            <v>21.10.210</v>
          </cell>
          <cell r="B1144" t="str">
            <v>Rodapé em borracha sintética preta, altura até 7 cm - colado</v>
          </cell>
          <cell r="C1144" t="str">
            <v>M</v>
          </cell>
          <cell r="D1144">
            <v>12.07</v>
          </cell>
          <cell r="E1144">
            <v>2.25</v>
          </cell>
          <cell r="F1144">
            <v>14.32</v>
          </cell>
        </row>
        <row r="1145">
          <cell r="A1145" t="str">
            <v>21.10.220</v>
          </cell>
          <cell r="B1145" t="str">
            <v>Rodapé de cordão de poliamida</v>
          </cell>
          <cell r="C1145" t="str">
            <v>M</v>
          </cell>
          <cell r="D1145">
            <v>7.32</v>
          </cell>
          <cell r="E1145"/>
          <cell r="F1145">
            <v>7.32</v>
          </cell>
        </row>
        <row r="1146">
          <cell r="A1146" t="str">
            <v>21.10.250</v>
          </cell>
          <cell r="B1146" t="str">
            <v>Rodapé em laminado melamínico dissipativo, espessura de 2 mm e altura de 10 cm</v>
          </cell>
          <cell r="C1146" t="str">
            <v>M</v>
          </cell>
          <cell r="D1146">
            <v>26.95</v>
          </cell>
          <cell r="E1146"/>
          <cell r="F1146">
            <v>26.95</v>
          </cell>
        </row>
        <row r="1147">
          <cell r="A1147" t="str">
            <v>21.11</v>
          </cell>
          <cell r="B1147" t="str">
            <v>Degrau sintetico</v>
          </cell>
          <cell r="C1147"/>
          <cell r="D1147"/>
          <cell r="E1147"/>
          <cell r="F1147"/>
        </row>
        <row r="1148">
          <cell r="A1148" t="str">
            <v>21.11.050</v>
          </cell>
          <cell r="B1148" t="str">
            <v>Degrau (piso e espelho) em borracha sintética preta com testeira - colado</v>
          </cell>
          <cell r="C1148" t="str">
            <v>M</v>
          </cell>
          <cell r="D1148">
            <v>85.75</v>
          </cell>
          <cell r="E1148">
            <v>6.11</v>
          </cell>
          <cell r="F1148">
            <v>91.86</v>
          </cell>
        </row>
        <row r="1149">
          <cell r="A1149" t="str">
            <v>21.11.131</v>
          </cell>
          <cell r="B1149" t="str">
            <v>Testeira flexível para arremate de degrau vinílico em PVC, espessura de 2 mm, com impermeabilizante acrílico</v>
          </cell>
          <cell r="C1149" t="str">
            <v>M</v>
          </cell>
          <cell r="D1149">
            <v>34.369999999999997</v>
          </cell>
          <cell r="E1149">
            <v>5.66</v>
          </cell>
          <cell r="F1149">
            <v>40.03</v>
          </cell>
        </row>
        <row r="1150">
          <cell r="A1150" t="str">
            <v>21.20</v>
          </cell>
          <cell r="B1150" t="str">
            <v>Reparos, conservacoes e complementos - GRUPO 21</v>
          </cell>
          <cell r="C1150"/>
          <cell r="D1150"/>
          <cell r="E1150"/>
          <cell r="F1150"/>
        </row>
        <row r="1151">
          <cell r="A1151" t="str">
            <v>21.20.020</v>
          </cell>
          <cell r="B1151" t="str">
            <v>Recolocação de piso sintético com cola</v>
          </cell>
          <cell r="C1151" t="str">
            <v>M2</v>
          </cell>
          <cell r="D1151">
            <v>6.71</v>
          </cell>
          <cell r="E1151">
            <v>6.43</v>
          </cell>
          <cell r="F1151">
            <v>13.14</v>
          </cell>
        </row>
        <row r="1152">
          <cell r="A1152" t="str">
            <v>21.20.040</v>
          </cell>
          <cell r="B1152" t="str">
            <v>Recolocação de piso sintético argamassado</v>
          </cell>
          <cell r="C1152" t="str">
            <v>M2</v>
          </cell>
          <cell r="D1152">
            <v>3.68</v>
          </cell>
          <cell r="E1152">
            <v>22.51</v>
          </cell>
          <cell r="F1152">
            <v>26.19</v>
          </cell>
        </row>
        <row r="1153">
          <cell r="A1153" t="str">
            <v>21.20.050</v>
          </cell>
          <cell r="B1153" t="str">
            <v>Recolocação de piso elevado telescópico metálico, inclusive estrutura de sustentação</v>
          </cell>
          <cell r="C1153" t="str">
            <v>M2</v>
          </cell>
          <cell r="D1153"/>
          <cell r="E1153">
            <v>50.51</v>
          </cell>
          <cell r="F1153">
            <v>50.51</v>
          </cell>
        </row>
        <row r="1154">
          <cell r="A1154" t="str">
            <v>21.20.060</v>
          </cell>
          <cell r="B1154" t="str">
            <v>Furação de piso elevado telescópico em chapa de aço</v>
          </cell>
          <cell r="C1154" t="str">
            <v>UN</v>
          </cell>
          <cell r="D1154">
            <v>58.87</v>
          </cell>
          <cell r="E1154"/>
          <cell r="F1154">
            <v>58.87</v>
          </cell>
        </row>
        <row r="1155">
          <cell r="A1155" t="str">
            <v>21.20.100</v>
          </cell>
          <cell r="B1155" t="str">
            <v>Recolocação de rodapé e cordões sintéticos</v>
          </cell>
          <cell r="C1155" t="str">
            <v>M</v>
          </cell>
          <cell r="D1155"/>
          <cell r="E1155">
            <v>8.19</v>
          </cell>
          <cell r="F1155">
            <v>8.19</v>
          </cell>
        </row>
        <row r="1156">
          <cell r="A1156" t="str">
            <v>21.20.300</v>
          </cell>
          <cell r="B1156" t="str">
            <v>Fita adesiva antiderrapante com largura de 5 cm</v>
          </cell>
          <cell r="C1156" t="str">
            <v>M</v>
          </cell>
          <cell r="D1156">
            <v>12.37</v>
          </cell>
          <cell r="E1156">
            <v>8.82</v>
          </cell>
          <cell r="F1156">
            <v>21.19</v>
          </cell>
        </row>
        <row r="1157">
          <cell r="A1157" t="str">
            <v>21.20.302</v>
          </cell>
          <cell r="B1157" t="str">
            <v>Fita adesiva antiderrapante fosforescente, alto tráfego, largura de 5 cm</v>
          </cell>
          <cell r="C1157" t="str">
            <v>M</v>
          </cell>
          <cell r="D1157">
            <v>12.32</v>
          </cell>
          <cell r="E1157">
            <v>8.82</v>
          </cell>
          <cell r="F1157">
            <v>21.14</v>
          </cell>
        </row>
        <row r="1158">
          <cell r="A1158" t="str">
            <v>21.20.410</v>
          </cell>
          <cell r="B1158" t="str">
            <v>Cantoneira de sobrepor em PVC de 4 x 4 cm</v>
          </cell>
          <cell r="C1158" t="str">
            <v>UN</v>
          </cell>
          <cell r="D1158">
            <v>48.23</v>
          </cell>
          <cell r="E1158">
            <v>2.25</v>
          </cell>
          <cell r="F1158">
            <v>50.48</v>
          </cell>
        </row>
        <row r="1159">
          <cell r="A1159" t="str">
            <v>21.20.460</v>
          </cell>
          <cell r="B1159" t="str">
            <v>Canto externo de acabamento em PVC</v>
          </cell>
          <cell r="C1159" t="str">
            <v>M</v>
          </cell>
          <cell r="D1159">
            <v>11.91</v>
          </cell>
          <cell r="E1159">
            <v>1.1299999999999999</v>
          </cell>
          <cell r="F1159">
            <v>13.04</v>
          </cell>
        </row>
        <row r="1160">
          <cell r="A1160" t="str">
            <v>21.20.500</v>
          </cell>
          <cell r="B1160" t="str">
            <v>Cantoneira em alumínio antiderrapante de 50 x 30 mm</v>
          </cell>
          <cell r="C1160" t="str">
            <v>M</v>
          </cell>
          <cell r="D1160">
            <v>30.08</v>
          </cell>
          <cell r="E1160">
            <v>4.83</v>
          </cell>
          <cell r="F1160">
            <v>34.909999999999997</v>
          </cell>
        </row>
        <row r="1161">
          <cell r="A1161" t="str">
            <v>22</v>
          </cell>
          <cell r="B1161" t="str">
            <v>FORRO, BRISE E FACHADA</v>
          </cell>
          <cell r="C1161"/>
          <cell r="D1161"/>
          <cell r="E1161"/>
          <cell r="F1161"/>
        </row>
        <row r="1162">
          <cell r="A1162" t="str">
            <v>22.01</v>
          </cell>
          <cell r="B1162" t="str">
            <v>Forro de madeira</v>
          </cell>
          <cell r="C1162"/>
          <cell r="D1162"/>
          <cell r="E1162"/>
          <cell r="F1162"/>
        </row>
        <row r="1163">
          <cell r="A1163" t="str">
            <v>22.01.010</v>
          </cell>
          <cell r="B1163" t="str">
            <v>Forro em tábuas aparelhadas macho e fêmea de pinus</v>
          </cell>
          <cell r="C1163" t="str">
            <v>M2</v>
          </cell>
          <cell r="D1163">
            <v>29.22</v>
          </cell>
          <cell r="E1163">
            <v>19.29</v>
          </cell>
          <cell r="F1163">
            <v>48.51</v>
          </cell>
        </row>
        <row r="1164">
          <cell r="A1164" t="str">
            <v>22.01.020</v>
          </cell>
          <cell r="B1164" t="str">
            <v>Forro em tábuas aparelhadas macho e fêmea de pinus tarugado</v>
          </cell>
          <cell r="C1164" t="str">
            <v>M2</v>
          </cell>
          <cell r="D1164">
            <v>61.65</v>
          </cell>
          <cell r="E1164">
            <v>38.590000000000003</v>
          </cell>
          <cell r="F1164">
            <v>100.24</v>
          </cell>
        </row>
        <row r="1165">
          <cell r="A1165" t="str">
            <v>22.01.080</v>
          </cell>
          <cell r="B1165" t="str">
            <v>Forro xadrez em ripas de angelim-vermelho / bacuri / maçaranduba tarugado</v>
          </cell>
          <cell r="C1165" t="str">
            <v>M2</v>
          </cell>
          <cell r="D1165">
            <v>97.37</v>
          </cell>
          <cell r="E1165">
            <v>41.81</v>
          </cell>
          <cell r="F1165">
            <v>139.18</v>
          </cell>
        </row>
        <row r="1166">
          <cell r="A1166" t="str">
            <v>22.01.210</v>
          </cell>
          <cell r="B1166" t="str">
            <v>Testeira em tábua aparelhada, largura até 20 cm</v>
          </cell>
          <cell r="C1166" t="str">
            <v>M</v>
          </cell>
          <cell r="D1166">
            <v>16.05</v>
          </cell>
          <cell r="E1166">
            <v>12.87</v>
          </cell>
          <cell r="F1166">
            <v>28.92</v>
          </cell>
        </row>
        <row r="1167">
          <cell r="A1167" t="str">
            <v>22.01.220</v>
          </cell>
          <cell r="B1167" t="str">
            <v>Beiral em tábua de angelim-vermelho / bacuri / maçaranduba macho e fêmea com tarugamento</v>
          </cell>
          <cell r="C1167" t="str">
            <v>M2</v>
          </cell>
          <cell r="D1167">
            <v>135.4</v>
          </cell>
          <cell r="E1167">
            <v>38.590000000000003</v>
          </cell>
          <cell r="F1167">
            <v>173.99</v>
          </cell>
        </row>
        <row r="1168">
          <cell r="A1168" t="str">
            <v>22.01.240</v>
          </cell>
          <cell r="B1168" t="str">
            <v>Beiral em tábua de angelim-vermelho / bacuri / maçaranduba macho e fêmea</v>
          </cell>
          <cell r="C1168" t="str">
            <v>M2</v>
          </cell>
          <cell r="D1168">
            <v>104.41</v>
          </cell>
          <cell r="E1168">
            <v>19.29</v>
          </cell>
          <cell r="F1168">
            <v>123.7</v>
          </cell>
        </row>
        <row r="1169">
          <cell r="A1169" t="str">
            <v>22.02</v>
          </cell>
          <cell r="B1169" t="str">
            <v>Forro de gesso</v>
          </cell>
          <cell r="C1169"/>
          <cell r="D1169"/>
          <cell r="E1169"/>
          <cell r="F1169"/>
        </row>
        <row r="1170">
          <cell r="A1170" t="str">
            <v>22.02.010</v>
          </cell>
          <cell r="B1170" t="str">
            <v>Forro em placa de gesso liso fixo</v>
          </cell>
          <cell r="C1170" t="str">
            <v>M2</v>
          </cell>
          <cell r="D1170">
            <v>63.18</v>
          </cell>
          <cell r="E1170"/>
          <cell r="F1170">
            <v>63.18</v>
          </cell>
        </row>
        <row r="1171">
          <cell r="A1171" t="str">
            <v>22.02.030</v>
          </cell>
          <cell r="B1171" t="str">
            <v>Forro em painéis de gesso acartonado, espessura de 12,5 mm, fixo</v>
          </cell>
          <cell r="C1171" t="str">
            <v>M2</v>
          </cell>
          <cell r="D1171">
            <v>74.599999999999994</v>
          </cell>
          <cell r="E1171"/>
          <cell r="F1171">
            <v>74.599999999999994</v>
          </cell>
        </row>
        <row r="1172">
          <cell r="A1172" t="str">
            <v>22.02.100</v>
          </cell>
          <cell r="B1172" t="str">
            <v>Forro em painéis de gesso acartonado, acabamento liso com película em PVC - 625mm x 1250mm, espessura de 9,5mm, removível</v>
          </cell>
          <cell r="C1172" t="str">
            <v>M2</v>
          </cell>
          <cell r="D1172">
            <v>87.49</v>
          </cell>
          <cell r="E1172"/>
          <cell r="F1172">
            <v>87.49</v>
          </cell>
        </row>
        <row r="1173">
          <cell r="A1173" t="str">
            <v>22.02.190</v>
          </cell>
          <cell r="B1173" t="str">
            <v>Forro de gesso removível com película rígida de PVC de 625mm x 625mm</v>
          </cell>
          <cell r="C1173" t="str">
            <v>M2</v>
          </cell>
          <cell r="D1173">
            <v>84.99</v>
          </cell>
          <cell r="E1173"/>
          <cell r="F1173">
            <v>84.99</v>
          </cell>
        </row>
        <row r="1174">
          <cell r="A1174" t="str">
            <v>22.03</v>
          </cell>
          <cell r="B1174" t="str">
            <v>Forro sintetico</v>
          </cell>
          <cell r="C1174"/>
          <cell r="D1174"/>
          <cell r="E1174"/>
          <cell r="F1174"/>
        </row>
        <row r="1175">
          <cell r="A1175" t="str">
            <v>22.03.020</v>
          </cell>
          <cell r="B1175" t="str">
            <v>Forro em lã de vidro revestido em PVC, espessura de 20 mm</v>
          </cell>
          <cell r="C1175" t="str">
            <v>M2</v>
          </cell>
          <cell r="D1175">
            <v>84.27</v>
          </cell>
          <cell r="E1175"/>
          <cell r="F1175">
            <v>84.27</v>
          </cell>
        </row>
        <row r="1176">
          <cell r="A1176" t="str">
            <v>22.03.030</v>
          </cell>
          <cell r="B1176" t="str">
            <v>Forro em fibra mineral acústico, revestido em látex</v>
          </cell>
          <cell r="C1176" t="str">
            <v>M2</v>
          </cell>
          <cell r="D1176">
            <v>96.54</v>
          </cell>
          <cell r="E1176"/>
          <cell r="F1176">
            <v>96.54</v>
          </cell>
        </row>
        <row r="1177">
          <cell r="A1177" t="str">
            <v>22.03.040</v>
          </cell>
          <cell r="B1177" t="str">
            <v>Forro modular removível em PVC de 618mm x 1243mm</v>
          </cell>
          <cell r="C1177" t="str">
            <v>M2</v>
          </cell>
          <cell r="D1177">
            <v>84.75</v>
          </cell>
          <cell r="E1177"/>
          <cell r="F1177">
            <v>84.75</v>
          </cell>
        </row>
        <row r="1178">
          <cell r="A1178" t="str">
            <v>22.03.050</v>
          </cell>
          <cell r="B1178" t="str">
            <v>Forro em fibra mineral revestido em látex</v>
          </cell>
          <cell r="C1178" t="str">
            <v>M2</v>
          </cell>
          <cell r="D1178">
            <v>77.31</v>
          </cell>
          <cell r="E1178"/>
          <cell r="F1178">
            <v>77.31</v>
          </cell>
        </row>
        <row r="1179">
          <cell r="A1179" t="str">
            <v>22.03.070</v>
          </cell>
          <cell r="B1179" t="str">
            <v>Forro em lâmina de PVC</v>
          </cell>
          <cell r="C1179" t="str">
            <v>M2</v>
          </cell>
          <cell r="D1179">
            <v>62.69</v>
          </cell>
          <cell r="E1179"/>
          <cell r="F1179">
            <v>62.69</v>
          </cell>
        </row>
        <row r="1180">
          <cell r="A1180" t="str">
            <v>22.03.122</v>
          </cell>
          <cell r="B1180" t="str">
            <v>Forro em fibra mineral com placas acústicas removíveis de 625mm x 1250mm</v>
          </cell>
          <cell r="C1180" t="str">
            <v>M2</v>
          </cell>
          <cell r="D1180">
            <v>172.86</v>
          </cell>
          <cell r="E1180"/>
          <cell r="F1180">
            <v>172.86</v>
          </cell>
        </row>
        <row r="1181">
          <cell r="A1181" t="str">
            <v>22.03.140</v>
          </cell>
          <cell r="B1181" t="str">
            <v>Forro em fibra mineral com placas acústicas removíveis de 625mm x 625mm</v>
          </cell>
          <cell r="C1181" t="str">
            <v>M2</v>
          </cell>
          <cell r="D1181">
            <v>139.9</v>
          </cell>
          <cell r="E1181"/>
          <cell r="F1181">
            <v>139.9</v>
          </cell>
        </row>
        <row r="1182">
          <cell r="A1182" t="str">
            <v>22.04</v>
          </cell>
          <cell r="B1182" t="str">
            <v>Forro metalico</v>
          </cell>
          <cell r="C1182"/>
          <cell r="D1182"/>
          <cell r="E1182"/>
          <cell r="F1182"/>
        </row>
        <row r="1183">
          <cell r="A1183" t="str">
            <v>22.04.020</v>
          </cell>
          <cell r="B1183" t="str">
            <v>Forro metálico removível, em painéis de 625mm x 625mm, tipo colmeia</v>
          </cell>
          <cell r="C1183" t="str">
            <v>M2</v>
          </cell>
          <cell r="D1183">
            <v>716.22</v>
          </cell>
          <cell r="E1183"/>
          <cell r="F1183">
            <v>716.22</v>
          </cell>
        </row>
        <row r="1184">
          <cell r="A1184" t="str">
            <v>22.06</v>
          </cell>
          <cell r="B1184" t="str">
            <v>Brise-soleil</v>
          </cell>
          <cell r="C1184"/>
          <cell r="D1184"/>
          <cell r="E1184"/>
          <cell r="F1184"/>
        </row>
        <row r="1185">
          <cell r="A1185" t="str">
            <v>22.06.130</v>
          </cell>
          <cell r="B1185" t="str">
            <v>Brise em placa cimentícia, montado em perfil e chapa metálica</v>
          </cell>
          <cell r="C1185" t="str">
            <v>M2</v>
          </cell>
          <cell r="D1185">
            <v>306.45</v>
          </cell>
          <cell r="E1185">
            <v>94.66</v>
          </cell>
          <cell r="F1185">
            <v>401.11</v>
          </cell>
        </row>
        <row r="1186">
          <cell r="A1186" t="str">
            <v>22.06.240</v>
          </cell>
          <cell r="B1186" t="str">
            <v>Brise metálico fixo em chapa lisa aluzinc pré-pintada, formato ogiva, lâmina frontal de 200 mm</v>
          </cell>
          <cell r="C1186" t="str">
            <v>M2</v>
          </cell>
          <cell r="D1186">
            <v>600.67999999999995</v>
          </cell>
          <cell r="E1186"/>
          <cell r="F1186">
            <v>600.67999999999995</v>
          </cell>
        </row>
        <row r="1187">
          <cell r="A1187" t="str">
            <v>22.06.250</v>
          </cell>
          <cell r="B1187" t="str">
            <v>Brise metálico curvo e móvel termoacústico em chapa lisa aluzinc pré-pintada</v>
          </cell>
          <cell r="C1187" t="str">
            <v>M2</v>
          </cell>
          <cell r="D1187">
            <v>1008.21</v>
          </cell>
          <cell r="E1187"/>
          <cell r="F1187">
            <v>1008.21</v>
          </cell>
        </row>
        <row r="1188">
          <cell r="A1188" t="str">
            <v>22.06.300</v>
          </cell>
          <cell r="B1188" t="str">
            <v>Brise metálico curvo e móvel em chapa microperfurada de alumínio pré-pintada</v>
          </cell>
          <cell r="C1188" t="str">
            <v>M2</v>
          </cell>
          <cell r="D1188">
            <v>495.65</v>
          </cell>
          <cell r="E1188"/>
          <cell r="F1188">
            <v>495.65</v>
          </cell>
        </row>
        <row r="1189">
          <cell r="A1189" t="str">
            <v>22.06.340</v>
          </cell>
          <cell r="B1189" t="str">
            <v>Brise metálico fixo em chapa lisa alumínio pré-pintada, formato ogiva, lâmina frontal de 200 mm</v>
          </cell>
          <cell r="C1189" t="str">
            <v>M2</v>
          </cell>
          <cell r="D1189">
            <v>643.4</v>
          </cell>
          <cell r="E1189"/>
          <cell r="F1189">
            <v>643.4</v>
          </cell>
        </row>
        <row r="1190">
          <cell r="A1190" t="str">
            <v>22.06.350</v>
          </cell>
          <cell r="B1190" t="str">
            <v>Brise metálico curvo e móvel termoacústico em chapa lisa de alumínio pré-pintada</v>
          </cell>
          <cell r="C1190" t="str">
            <v>M2</v>
          </cell>
          <cell r="D1190">
            <v>630.35</v>
          </cell>
          <cell r="E1190"/>
          <cell r="F1190">
            <v>630.35</v>
          </cell>
        </row>
        <row r="1191">
          <cell r="A1191" t="str">
            <v>22.20</v>
          </cell>
          <cell r="B1191" t="str">
            <v>Reparos, conservacoes e complementos - GRUPO 22</v>
          </cell>
          <cell r="C1191"/>
          <cell r="D1191"/>
          <cell r="E1191"/>
          <cell r="F1191"/>
        </row>
        <row r="1192">
          <cell r="A1192" t="str">
            <v>22.20.011</v>
          </cell>
          <cell r="B1192" t="str">
            <v>Placa em lã de vidro revestida em PVC, auto extinguível</v>
          </cell>
          <cell r="C1192" t="str">
            <v>M2</v>
          </cell>
          <cell r="D1192">
            <v>51.57</v>
          </cell>
          <cell r="E1192"/>
          <cell r="F1192">
            <v>51.57</v>
          </cell>
        </row>
        <row r="1193">
          <cell r="A1193" t="str">
            <v>22.20.020</v>
          </cell>
          <cell r="B1193" t="str">
            <v>Recolocação de forros fixados</v>
          </cell>
          <cell r="C1193" t="str">
            <v>M2</v>
          </cell>
          <cell r="D1193">
            <v>1.35</v>
          </cell>
          <cell r="E1193">
            <v>9.65</v>
          </cell>
          <cell r="F1193">
            <v>11</v>
          </cell>
        </row>
        <row r="1194">
          <cell r="A1194" t="str">
            <v>22.20.040</v>
          </cell>
          <cell r="B1194" t="str">
            <v>Recolocação de forros apoiados ou encaixados</v>
          </cell>
          <cell r="C1194" t="str">
            <v>M2</v>
          </cell>
          <cell r="D1194"/>
          <cell r="E1194">
            <v>4.83</v>
          </cell>
          <cell r="F1194">
            <v>4.83</v>
          </cell>
        </row>
        <row r="1195">
          <cell r="A1195" t="str">
            <v>22.20.050</v>
          </cell>
          <cell r="B1195" t="str">
            <v>Moldura de gesso simples, largura até 6,0 cm</v>
          </cell>
          <cell r="C1195" t="str">
            <v>M</v>
          </cell>
          <cell r="D1195">
            <v>13.68</v>
          </cell>
          <cell r="E1195"/>
          <cell r="F1195">
            <v>13.68</v>
          </cell>
        </row>
        <row r="1196">
          <cell r="A1196" t="str">
            <v>22.20.090</v>
          </cell>
          <cell r="B1196" t="str">
            <v>Abertura para vão de luminária em forro de PVC modular</v>
          </cell>
          <cell r="C1196" t="str">
            <v>UN</v>
          </cell>
          <cell r="D1196">
            <v>15.19</v>
          </cell>
          <cell r="E1196"/>
          <cell r="F1196">
            <v>15.19</v>
          </cell>
        </row>
        <row r="1197">
          <cell r="A1197" t="str">
            <v>23</v>
          </cell>
          <cell r="B1197" t="str">
            <v>ESQUADRIA, MARCENARIA E ELEMENTO EM MADEIRA</v>
          </cell>
          <cell r="C1197"/>
          <cell r="D1197"/>
          <cell r="E1197"/>
          <cell r="F1197"/>
        </row>
        <row r="1198">
          <cell r="A1198" t="str">
            <v>23.01</v>
          </cell>
          <cell r="B1198" t="str">
            <v>Janela e veneziana em madeira</v>
          </cell>
          <cell r="C1198"/>
          <cell r="D1198"/>
          <cell r="E1198"/>
          <cell r="F1198"/>
        </row>
        <row r="1199">
          <cell r="A1199" t="str">
            <v>23.01.050</v>
          </cell>
          <cell r="B1199" t="str">
            <v>Caixilho em madeira maxim-ar</v>
          </cell>
          <cell r="C1199" t="str">
            <v>M2</v>
          </cell>
          <cell r="D1199">
            <v>744.37</v>
          </cell>
          <cell r="E1199">
            <v>42.12</v>
          </cell>
          <cell r="F1199">
            <v>786.49</v>
          </cell>
        </row>
        <row r="1200">
          <cell r="A1200" t="str">
            <v>23.01.060</v>
          </cell>
          <cell r="B1200" t="str">
            <v>Caixilho em madeira tipo veneziana de correr</v>
          </cell>
          <cell r="C1200" t="str">
            <v>M2</v>
          </cell>
          <cell r="D1200">
            <v>669.59</v>
          </cell>
          <cell r="E1200">
            <v>42.12</v>
          </cell>
          <cell r="F1200">
            <v>711.71</v>
          </cell>
        </row>
        <row r="1201">
          <cell r="A1201" t="str">
            <v>23.02</v>
          </cell>
          <cell r="B1201" t="str">
            <v>Porta macho / femea montada com batente</v>
          </cell>
          <cell r="C1201"/>
          <cell r="D1201"/>
          <cell r="E1201"/>
          <cell r="F1201"/>
        </row>
        <row r="1202">
          <cell r="A1202" t="str">
            <v>23.02.010</v>
          </cell>
          <cell r="B1202" t="str">
            <v>Acréscimo de bandeira - porta macho e fêmea com batente de madeira</v>
          </cell>
          <cell r="C1202" t="str">
            <v>M2</v>
          </cell>
          <cell r="D1202">
            <v>541.36</v>
          </cell>
          <cell r="E1202">
            <v>44.37</v>
          </cell>
          <cell r="F1202">
            <v>585.73</v>
          </cell>
        </row>
        <row r="1203">
          <cell r="A1203" t="str">
            <v>23.02.030</v>
          </cell>
          <cell r="B1203" t="str">
            <v>Porta macho e fêmea com batente de madeira - 70 x 210 cm</v>
          </cell>
          <cell r="C1203" t="str">
            <v>UN</v>
          </cell>
          <cell r="D1203">
            <v>917.8</v>
          </cell>
          <cell r="E1203">
            <v>90.05</v>
          </cell>
          <cell r="F1203">
            <v>1007.85</v>
          </cell>
        </row>
        <row r="1204">
          <cell r="A1204" t="str">
            <v>23.02.040</v>
          </cell>
          <cell r="B1204" t="str">
            <v>Porta macho e fêmea com batente de madeira - 80 x 210 cm</v>
          </cell>
          <cell r="C1204" t="str">
            <v>UN</v>
          </cell>
          <cell r="D1204">
            <v>995.79</v>
          </cell>
          <cell r="E1204">
            <v>90.05</v>
          </cell>
          <cell r="F1204">
            <v>1085.8399999999999</v>
          </cell>
        </row>
        <row r="1205">
          <cell r="A1205" t="str">
            <v>23.02.050</v>
          </cell>
          <cell r="B1205" t="str">
            <v>Porta macho e fêmea com batente de madeira - 90 x 210 cm</v>
          </cell>
          <cell r="C1205" t="str">
            <v>UN</v>
          </cell>
          <cell r="D1205">
            <v>1090.68</v>
          </cell>
          <cell r="E1205">
            <v>90.05</v>
          </cell>
          <cell r="F1205">
            <v>1180.73</v>
          </cell>
        </row>
        <row r="1206">
          <cell r="A1206" t="str">
            <v>23.02.060</v>
          </cell>
          <cell r="B1206" t="str">
            <v>Porta macho e fêmea com batente de madeira - 120 x 210 cm</v>
          </cell>
          <cell r="C1206" t="str">
            <v>UN</v>
          </cell>
          <cell r="D1206">
            <v>1843.33</v>
          </cell>
          <cell r="E1206">
            <v>112.56</v>
          </cell>
          <cell r="F1206">
            <v>1955.89</v>
          </cell>
        </row>
        <row r="1207">
          <cell r="A1207" t="str">
            <v>23.04</v>
          </cell>
          <cell r="B1207" t="str">
            <v>Porta lisa laminada montada com batente</v>
          </cell>
          <cell r="C1207"/>
          <cell r="D1207"/>
          <cell r="E1207"/>
          <cell r="F1207"/>
        </row>
        <row r="1208">
          <cell r="A1208" t="str">
            <v>23.04.070</v>
          </cell>
          <cell r="B1208" t="str">
            <v>Porta em laminado fenólico melamínico com batente em alumínio - 80 x 180 cm</v>
          </cell>
          <cell r="C1208" t="str">
            <v>UN</v>
          </cell>
          <cell r="D1208">
            <v>944.1</v>
          </cell>
          <cell r="E1208">
            <v>45.03</v>
          </cell>
          <cell r="F1208">
            <v>989.13</v>
          </cell>
        </row>
        <row r="1209">
          <cell r="A1209" t="str">
            <v>23.04.080</v>
          </cell>
          <cell r="B1209" t="str">
            <v>Porta em laminado fenólico melamínico com batente em alumínio - 60 x 160 cm</v>
          </cell>
          <cell r="C1209" t="str">
            <v>UN</v>
          </cell>
          <cell r="D1209">
            <v>803.98</v>
          </cell>
          <cell r="E1209">
            <v>45.03</v>
          </cell>
          <cell r="F1209">
            <v>849.01</v>
          </cell>
        </row>
        <row r="1210">
          <cell r="A1210" t="str">
            <v>23.04.090</v>
          </cell>
          <cell r="B1210" t="str">
            <v>Porta em laminado fenólico melamínico com acabamento liso, batente de madeira sem revestimento - 70 x 210 cm</v>
          </cell>
          <cell r="C1210" t="str">
            <v>UN</v>
          </cell>
          <cell r="D1210">
            <v>923.63</v>
          </cell>
          <cell r="E1210">
            <v>90.05</v>
          </cell>
          <cell r="F1210">
            <v>1013.68</v>
          </cell>
        </row>
        <row r="1211">
          <cell r="A1211" t="str">
            <v>23.04.100</v>
          </cell>
          <cell r="B1211" t="str">
            <v>Porta em laminado fenólico melamínico com acabamento liso, batente de madeira sem revestimento - 80 x 210 cm</v>
          </cell>
          <cell r="C1211" t="str">
            <v>UN</v>
          </cell>
          <cell r="D1211">
            <v>1006.49</v>
          </cell>
          <cell r="E1211">
            <v>90.05</v>
          </cell>
          <cell r="F1211">
            <v>1096.54</v>
          </cell>
        </row>
        <row r="1212">
          <cell r="A1212" t="str">
            <v>23.04.110</v>
          </cell>
          <cell r="B1212" t="str">
            <v>Porta em laminado fenólico melamínico com acabamento liso, batente de madeira sem revestimento - 90 x 210 cm</v>
          </cell>
          <cell r="C1212" t="str">
            <v>UN</v>
          </cell>
          <cell r="D1212">
            <v>1038</v>
          </cell>
          <cell r="E1212">
            <v>90.05</v>
          </cell>
          <cell r="F1212">
            <v>1128.05</v>
          </cell>
        </row>
        <row r="1213">
          <cell r="A1213" t="str">
            <v>23.04.120</v>
          </cell>
          <cell r="B1213" t="str">
            <v>Porta em laminado fenólico melamínico com acabamento liso, batente de madeira sem revestimento - 120 x 210 cm</v>
          </cell>
          <cell r="C1213" t="str">
            <v>UN</v>
          </cell>
          <cell r="D1213">
            <v>1744.99</v>
          </cell>
          <cell r="E1213">
            <v>112.56</v>
          </cell>
          <cell r="F1213">
            <v>1857.55</v>
          </cell>
        </row>
        <row r="1214">
          <cell r="A1214" t="str">
            <v>23.04.130</v>
          </cell>
          <cell r="B1214" t="str">
            <v>Porta em laminado fenólico melamínico com acabamento liso, batente de madeira sem revestimento - 140 x 210 cm</v>
          </cell>
          <cell r="C1214" t="str">
            <v>UN</v>
          </cell>
          <cell r="D1214">
            <v>1739.68</v>
          </cell>
          <cell r="E1214">
            <v>112.56</v>
          </cell>
          <cell r="F1214">
            <v>1852.24</v>
          </cell>
        </row>
        <row r="1215">
          <cell r="A1215" t="str">
            <v>23.04.140</v>
          </cell>
          <cell r="B1215" t="str">
            <v>Porta em laminado fenólico melamínico com acabamento liso, batente de madeira sem revestimento - 220 x 210 cm</v>
          </cell>
          <cell r="C1215" t="str">
            <v>UN</v>
          </cell>
          <cell r="D1215">
            <v>3207.53</v>
          </cell>
          <cell r="E1215">
            <v>128.63999999999999</v>
          </cell>
          <cell r="F1215">
            <v>3336.17</v>
          </cell>
        </row>
        <row r="1216">
          <cell r="A1216" t="str">
            <v>23.04.570</v>
          </cell>
          <cell r="B1216" t="str">
            <v>Porta em laminado melamínico estrutural com acabamento texturizado, batente em alumínio com ferragens - 60 x 180 cm</v>
          </cell>
          <cell r="C1216" t="str">
            <v>UN</v>
          </cell>
          <cell r="D1216">
            <v>824.36</v>
          </cell>
          <cell r="E1216">
            <v>11.25</v>
          </cell>
          <cell r="F1216">
            <v>835.61</v>
          </cell>
        </row>
        <row r="1217">
          <cell r="A1217" t="str">
            <v>23.04.580</v>
          </cell>
          <cell r="B1217" t="str">
            <v>Porta em laminado fenólico melamínico com acabamento liso, batente metálico - 60 x 160 cm</v>
          </cell>
          <cell r="C1217" t="str">
            <v>UN</v>
          </cell>
          <cell r="D1217">
            <v>1249.68</v>
          </cell>
          <cell r="E1217">
            <v>86.84</v>
          </cell>
          <cell r="F1217">
            <v>1336.52</v>
          </cell>
        </row>
        <row r="1218">
          <cell r="A1218" t="str">
            <v>23.04.590</v>
          </cell>
          <cell r="B1218" t="str">
            <v>Porta em laminado fenólico melamínico com acabamento liso, batente metálico - 70 x 210 cm</v>
          </cell>
          <cell r="C1218" t="str">
            <v>UN</v>
          </cell>
          <cell r="D1218">
            <v>1291.83</v>
          </cell>
          <cell r="E1218">
            <v>83.62</v>
          </cell>
          <cell r="F1218">
            <v>1375.45</v>
          </cell>
        </row>
        <row r="1219">
          <cell r="A1219" t="str">
            <v>23.04.600</v>
          </cell>
          <cell r="B1219" t="str">
            <v>Porta em laminado fenólico melamínico com acabamento liso, batente metálico - 80 x 210 cm</v>
          </cell>
          <cell r="C1219" t="str">
            <v>UN</v>
          </cell>
          <cell r="D1219">
            <v>1397.91</v>
          </cell>
          <cell r="E1219">
            <v>83.62</v>
          </cell>
          <cell r="F1219">
            <v>1481.53</v>
          </cell>
        </row>
        <row r="1220">
          <cell r="A1220" t="str">
            <v>23.04.610</v>
          </cell>
          <cell r="B1220" t="str">
            <v>Porta em laminado fenólico melamínico com acabamento liso, batente metálico - 90 x 210 cm</v>
          </cell>
          <cell r="C1220" t="str">
            <v>UN</v>
          </cell>
          <cell r="D1220">
            <v>1429.42</v>
          </cell>
          <cell r="E1220">
            <v>83.62</v>
          </cell>
          <cell r="F1220">
            <v>1513.04</v>
          </cell>
        </row>
        <row r="1221">
          <cell r="A1221" t="str">
            <v>23.04.620</v>
          </cell>
          <cell r="B1221" t="str">
            <v>Porta em laminado fenólico melamínico com acabamento liso, batente metálico - 120 x 210 cm</v>
          </cell>
          <cell r="C1221" t="str">
            <v>UN</v>
          </cell>
          <cell r="D1221">
            <v>1996.76</v>
          </cell>
          <cell r="E1221">
            <v>109.34</v>
          </cell>
          <cell r="F1221">
            <v>2106.1</v>
          </cell>
        </row>
        <row r="1222">
          <cell r="A1222" t="str">
            <v>23.08</v>
          </cell>
          <cell r="B1222" t="str">
            <v>Marcenaria em geral</v>
          </cell>
          <cell r="C1222"/>
          <cell r="D1222"/>
          <cell r="E1222"/>
          <cell r="F1222"/>
        </row>
        <row r="1223">
          <cell r="A1223" t="str">
            <v>23.08.010</v>
          </cell>
          <cell r="B1223" t="str">
            <v>Estrado em madeira</v>
          </cell>
          <cell r="C1223" t="str">
            <v>M2</v>
          </cell>
          <cell r="D1223">
            <v>110.47</v>
          </cell>
          <cell r="E1223">
            <v>32.159999999999997</v>
          </cell>
          <cell r="F1223">
            <v>142.63</v>
          </cell>
        </row>
        <row r="1224">
          <cell r="A1224" t="str">
            <v>23.08.020</v>
          </cell>
          <cell r="B1224" t="str">
            <v>Faixa/batedor de proteção em madeira aparelhada natural de 10 x 2,5 cm</v>
          </cell>
          <cell r="C1224" t="str">
            <v>M</v>
          </cell>
          <cell r="D1224">
            <v>9.3800000000000008</v>
          </cell>
          <cell r="E1224">
            <v>6.43</v>
          </cell>
          <cell r="F1224">
            <v>15.81</v>
          </cell>
        </row>
        <row r="1225">
          <cell r="A1225" t="str">
            <v>23.08.030</v>
          </cell>
          <cell r="B1225" t="str">
            <v>Faixa/batedor de proteção em madeira de 20 x 5 cm, com acabamento em laminado fenólico melamínico</v>
          </cell>
          <cell r="C1225" t="str">
            <v>M</v>
          </cell>
          <cell r="D1225">
            <v>82.65</v>
          </cell>
          <cell r="E1225">
            <v>64.319999999999993</v>
          </cell>
          <cell r="F1225">
            <v>146.97</v>
          </cell>
        </row>
        <row r="1226">
          <cell r="A1226" t="str">
            <v>23.08.040</v>
          </cell>
          <cell r="B1226" t="str">
            <v>Armário/gabinete embutido em MDF sob medida, revestido em laminado melamínico, com portas e prateleiras</v>
          </cell>
          <cell r="C1226" t="str">
            <v>M2</v>
          </cell>
          <cell r="D1226">
            <v>1763.06</v>
          </cell>
          <cell r="E1226"/>
          <cell r="F1226">
            <v>1763.06</v>
          </cell>
        </row>
        <row r="1227">
          <cell r="A1227" t="str">
            <v>23.08.060</v>
          </cell>
          <cell r="B1227" t="str">
            <v>Tampo sob medida em compensado, revestido na face superior em laminado fenólico melamínico</v>
          </cell>
          <cell r="C1227" t="str">
            <v>M2</v>
          </cell>
          <cell r="D1227">
            <v>718.3</v>
          </cell>
          <cell r="E1227"/>
          <cell r="F1227">
            <v>718.3</v>
          </cell>
        </row>
        <row r="1228">
          <cell r="A1228" t="str">
            <v>23.08.080</v>
          </cell>
          <cell r="B1228" t="str">
            <v>Prateleira sob medida em compensado, revestida nas duas faces em laminado fenólico melamínico</v>
          </cell>
          <cell r="C1228" t="str">
            <v>M2</v>
          </cell>
          <cell r="D1228">
            <v>520.95000000000005</v>
          </cell>
          <cell r="E1228">
            <v>12.87</v>
          </cell>
          <cell r="F1228">
            <v>533.82000000000005</v>
          </cell>
        </row>
        <row r="1229">
          <cell r="A1229" t="str">
            <v>23.08.100</v>
          </cell>
          <cell r="B1229" t="str">
            <v>Armário tipo prateleira com subdivisão em compensado, revestido totalmente em laminado fenólico melamínico</v>
          </cell>
          <cell r="C1229" t="str">
            <v>M2</v>
          </cell>
          <cell r="D1229">
            <v>1334.5</v>
          </cell>
          <cell r="E1229"/>
          <cell r="F1229">
            <v>1334.5</v>
          </cell>
        </row>
        <row r="1230">
          <cell r="A1230" t="str">
            <v>23.08.110</v>
          </cell>
          <cell r="B1230" t="str">
            <v>Painel em compensado naval, espessura de 25 mm</v>
          </cell>
          <cell r="C1230" t="str">
            <v>M2</v>
          </cell>
          <cell r="D1230">
            <v>189.31</v>
          </cell>
          <cell r="E1230">
            <v>32.159999999999997</v>
          </cell>
          <cell r="F1230">
            <v>221.47</v>
          </cell>
        </row>
        <row r="1231">
          <cell r="A1231" t="str">
            <v>23.08.160</v>
          </cell>
          <cell r="B1231" t="str">
            <v>Porta lisa com balcão, batente de madeira, completa - 80 x 210 cm</v>
          </cell>
          <cell r="C1231" t="str">
            <v>CJ</v>
          </cell>
          <cell r="D1231">
            <v>821.28</v>
          </cell>
          <cell r="E1231">
            <v>138.29</v>
          </cell>
          <cell r="F1231">
            <v>959.57</v>
          </cell>
        </row>
        <row r="1232">
          <cell r="A1232" t="str">
            <v>23.08.170</v>
          </cell>
          <cell r="B1232" t="str">
            <v>Lousa em laminado melamínico, branco - linha comercial</v>
          </cell>
          <cell r="C1232" t="str">
            <v>M2</v>
          </cell>
          <cell r="D1232">
            <v>179.05</v>
          </cell>
          <cell r="E1232">
            <v>6.31</v>
          </cell>
          <cell r="F1232">
            <v>185.36</v>
          </cell>
        </row>
        <row r="1233">
          <cell r="A1233" t="str">
            <v>23.08.210</v>
          </cell>
          <cell r="B1233" t="str">
            <v>Armário sob medida em compensado de madeira totalmente revestido em folheado de madeira, completo</v>
          </cell>
          <cell r="C1233" t="str">
            <v>M2</v>
          </cell>
          <cell r="D1233">
            <v>1593.47</v>
          </cell>
          <cell r="E1233"/>
          <cell r="F1233">
            <v>1593.47</v>
          </cell>
        </row>
        <row r="1234">
          <cell r="A1234" t="str">
            <v>23.08.220</v>
          </cell>
          <cell r="B1234" t="str">
            <v>Armário sob medida em compensado de madeira totalmente revestido em laminado melamínico texturizado, completo</v>
          </cell>
          <cell r="C1234" t="str">
            <v>M2</v>
          </cell>
          <cell r="D1234">
            <v>1553.63</v>
          </cell>
          <cell r="E1234"/>
          <cell r="F1234">
            <v>1553.63</v>
          </cell>
        </row>
        <row r="1235">
          <cell r="A1235" t="str">
            <v>23.08.320</v>
          </cell>
          <cell r="B1235" t="str">
            <v>Porta acústica de madeira</v>
          </cell>
          <cell r="C1235" t="str">
            <v>M2</v>
          </cell>
          <cell r="D1235">
            <v>366.26</v>
          </cell>
          <cell r="E1235">
            <v>65.12</v>
          </cell>
          <cell r="F1235">
            <v>431.38</v>
          </cell>
        </row>
        <row r="1236">
          <cell r="A1236" t="str">
            <v>23.08.380</v>
          </cell>
          <cell r="B1236" t="str">
            <v>Faixa/batedor de proteção em madeira de 290 x 15 mm, com acabamento em laminado fenólico melamínico</v>
          </cell>
          <cell r="C1236" t="str">
            <v>M</v>
          </cell>
          <cell r="D1236">
            <v>108.45</v>
          </cell>
          <cell r="E1236">
            <v>6.43</v>
          </cell>
          <cell r="F1236">
            <v>114.88</v>
          </cell>
        </row>
        <row r="1237">
          <cell r="A1237" t="str">
            <v>23.09</v>
          </cell>
          <cell r="B1237" t="str">
            <v>Porta lisa comum montada com batente</v>
          </cell>
          <cell r="C1237"/>
          <cell r="D1237"/>
          <cell r="E1237"/>
          <cell r="F1237"/>
        </row>
        <row r="1238">
          <cell r="A1238" t="str">
            <v>23.09.010</v>
          </cell>
          <cell r="B1238" t="str">
            <v>Acréscimo de bandeira - porta lisa comum com batente de madeira</v>
          </cell>
          <cell r="C1238" t="str">
            <v>M2</v>
          </cell>
          <cell r="D1238">
            <v>217.7</v>
          </cell>
          <cell r="E1238">
            <v>44.37</v>
          </cell>
          <cell r="F1238">
            <v>262.07</v>
          </cell>
        </row>
        <row r="1239">
          <cell r="A1239" t="str">
            <v>23.09.020</v>
          </cell>
          <cell r="B1239" t="str">
            <v>Porta lisa com batente madeira - 60 x 210 cm</v>
          </cell>
          <cell r="C1239" t="str">
            <v>UN</v>
          </cell>
          <cell r="D1239">
            <v>440.34</v>
          </cell>
          <cell r="E1239">
            <v>90.05</v>
          </cell>
          <cell r="F1239">
            <v>530.39</v>
          </cell>
        </row>
        <row r="1240">
          <cell r="A1240" t="str">
            <v>23.09.030</v>
          </cell>
          <cell r="B1240" t="str">
            <v>Porta lisa com batente madeira - 70 x 210 cm</v>
          </cell>
          <cell r="C1240" t="str">
            <v>UN</v>
          </cell>
          <cell r="D1240">
            <v>419.75</v>
          </cell>
          <cell r="E1240">
            <v>90.05</v>
          </cell>
          <cell r="F1240">
            <v>509.8</v>
          </cell>
        </row>
        <row r="1241">
          <cell r="A1241" t="str">
            <v>23.09.040</v>
          </cell>
          <cell r="B1241" t="str">
            <v>Porta lisa com batente madeira - 80 x 210 cm</v>
          </cell>
          <cell r="C1241" t="str">
            <v>UN</v>
          </cell>
          <cell r="D1241">
            <v>428</v>
          </cell>
          <cell r="E1241">
            <v>90.05</v>
          </cell>
          <cell r="F1241">
            <v>518.04999999999995</v>
          </cell>
        </row>
        <row r="1242">
          <cell r="A1242" t="str">
            <v>23.09.050</v>
          </cell>
          <cell r="B1242" t="str">
            <v>Porta lisa com batente madeira - 90 x 210 cm</v>
          </cell>
          <cell r="C1242" t="str">
            <v>UN</v>
          </cell>
          <cell r="D1242">
            <v>451.84</v>
          </cell>
          <cell r="E1242">
            <v>90.05</v>
          </cell>
          <cell r="F1242">
            <v>541.89</v>
          </cell>
        </row>
        <row r="1243">
          <cell r="A1243" t="str">
            <v>23.09.052</v>
          </cell>
          <cell r="B1243" t="str">
            <v>Porta lisa com batente madeira - 110 x 210 cm</v>
          </cell>
          <cell r="C1243" t="str">
            <v>UN</v>
          </cell>
          <cell r="D1243">
            <v>556.08000000000004</v>
          </cell>
          <cell r="E1243">
            <v>90.05</v>
          </cell>
          <cell r="F1243">
            <v>646.13</v>
          </cell>
        </row>
        <row r="1244">
          <cell r="A1244" t="str">
            <v>23.09.060</v>
          </cell>
          <cell r="B1244" t="str">
            <v>Porta lisa com batente madeira - 120 x 210 cm</v>
          </cell>
          <cell r="C1244" t="str">
            <v>UN</v>
          </cell>
          <cell r="D1244">
            <v>840.65</v>
          </cell>
          <cell r="E1244">
            <v>112.56</v>
          </cell>
          <cell r="F1244">
            <v>953.21</v>
          </cell>
        </row>
        <row r="1245">
          <cell r="A1245" t="str">
            <v>23.09.100</v>
          </cell>
          <cell r="B1245" t="str">
            <v>Porta lisa com batente madeira - 160 x 210 cm</v>
          </cell>
          <cell r="C1245" t="str">
            <v>UN</v>
          </cell>
          <cell r="D1245">
            <v>765.28</v>
          </cell>
          <cell r="E1245">
            <v>130.25</v>
          </cell>
          <cell r="F1245">
            <v>895.53</v>
          </cell>
        </row>
        <row r="1246">
          <cell r="A1246" t="str">
            <v>23.09.420</v>
          </cell>
          <cell r="B1246" t="str">
            <v>Porta lisa com batente em alumínio, largura 60 cm, altura de 105 a 200 cm</v>
          </cell>
          <cell r="C1246" t="str">
            <v>UN</v>
          </cell>
          <cell r="D1246">
            <v>313.39</v>
          </cell>
          <cell r="E1246">
            <v>45.03</v>
          </cell>
          <cell r="F1246">
            <v>358.42</v>
          </cell>
        </row>
        <row r="1247">
          <cell r="A1247" t="str">
            <v>23.09.430</v>
          </cell>
          <cell r="B1247" t="str">
            <v>Porta lisa com batente em alumínio, largura 80 cm, altura de 105 a 200 cm</v>
          </cell>
          <cell r="C1247" t="str">
            <v>UN</v>
          </cell>
          <cell r="D1247">
            <v>301.05</v>
          </cell>
          <cell r="E1247">
            <v>45.03</v>
          </cell>
          <cell r="F1247">
            <v>346.08</v>
          </cell>
        </row>
        <row r="1248">
          <cell r="A1248" t="str">
            <v>23.09.440</v>
          </cell>
          <cell r="B1248" t="str">
            <v>Porta lisa com batente em alumínio, largura 90 cm, altura de 105 a 200 cm</v>
          </cell>
          <cell r="C1248" t="str">
            <v>UN</v>
          </cell>
          <cell r="D1248">
            <v>324.89</v>
          </cell>
          <cell r="E1248">
            <v>45.03</v>
          </cell>
          <cell r="F1248">
            <v>369.92</v>
          </cell>
        </row>
        <row r="1249">
          <cell r="A1249" t="str">
            <v>23.09.520</v>
          </cell>
          <cell r="B1249" t="str">
            <v>Porta lisa com batente metálico - 60 x 160 cm</v>
          </cell>
          <cell r="C1249" t="str">
            <v>UN</v>
          </cell>
          <cell r="D1249">
            <v>599.46</v>
          </cell>
          <cell r="E1249">
            <v>45.03</v>
          </cell>
          <cell r="F1249">
            <v>644.49</v>
          </cell>
        </row>
        <row r="1250">
          <cell r="A1250" t="str">
            <v>23.09.530</v>
          </cell>
          <cell r="B1250" t="str">
            <v>Porta lisa com batente metálico - 80 x 160 cm</v>
          </cell>
          <cell r="C1250" t="str">
            <v>UN</v>
          </cell>
          <cell r="D1250">
            <v>587.12</v>
          </cell>
          <cell r="E1250">
            <v>45.03</v>
          </cell>
          <cell r="F1250">
            <v>632.15</v>
          </cell>
        </row>
        <row r="1251">
          <cell r="A1251" t="str">
            <v>23.09.540</v>
          </cell>
          <cell r="B1251" t="str">
            <v>Porta lisa com batente metálico - 70 x 210 cm</v>
          </cell>
          <cell r="C1251" t="str">
            <v>UN</v>
          </cell>
          <cell r="D1251">
            <v>787.95</v>
          </cell>
          <cell r="E1251">
            <v>83.62</v>
          </cell>
          <cell r="F1251">
            <v>871.57</v>
          </cell>
        </row>
        <row r="1252">
          <cell r="A1252" t="str">
            <v>23.09.550</v>
          </cell>
          <cell r="B1252" t="str">
            <v>Porta lisa com batente metálico - 80 x 210 cm</v>
          </cell>
          <cell r="C1252" t="str">
            <v>UN</v>
          </cell>
          <cell r="D1252">
            <v>807.81</v>
          </cell>
          <cell r="E1252">
            <v>83.62</v>
          </cell>
          <cell r="F1252">
            <v>891.43</v>
          </cell>
        </row>
        <row r="1253">
          <cell r="A1253" t="str">
            <v>23.09.560</v>
          </cell>
          <cell r="B1253" t="str">
            <v>Porta lisa com batente metálico - 90 x 210 cm</v>
          </cell>
          <cell r="C1253" t="str">
            <v>UN</v>
          </cell>
          <cell r="D1253">
            <v>843.26</v>
          </cell>
          <cell r="E1253">
            <v>83.62</v>
          </cell>
          <cell r="F1253">
            <v>926.88</v>
          </cell>
        </row>
        <row r="1254">
          <cell r="A1254" t="str">
            <v>23.09.570</v>
          </cell>
          <cell r="B1254" t="str">
            <v>Porta lisa com batente metálico - 120 x 210 cm</v>
          </cell>
          <cell r="C1254" t="str">
            <v>UN</v>
          </cell>
          <cell r="D1254">
            <v>1092.42</v>
          </cell>
          <cell r="E1254">
            <v>109.34</v>
          </cell>
          <cell r="F1254">
            <v>1201.76</v>
          </cell>
        </row>
        <row r="1255">
          <cell r="A1255" t="str">
            <v>23.09.590</v>
          </cell>
          <cell r="B1255" t="str">
            <v>Porta lisa com batente metálico - 160 x 210 cm</v>
          </cell>
          <cell r="C1255" t="str">
            <v>UN</v>
          </cell>
          <cell r="D1255">
            <v>1114.17</v>
          </cell>
          <cell r="E1255">
            <v>109.34</v>
          </cell>
          <cell r="F1255">
            <v>1223.51</v>
          </cell>
        </row>
        <row r="1256">
          <cell r="A1256" t="str">
            <v>23.09.600</v>
          </cell>
          <cell r="B1256" t="str">
            <v>Porta lisa com batente metálico - 60 x 180 cm</v>
          </cell>
          <cell r="C1256" t="str">
            <v>UN</v>
          </cell>
          <cell r="D1256">
            <v>693.04</v>
          </cell>
          <cell r="E1256">
            <v>45.03</v>
          </cell>
          <cell r="F1256">
            <v>738.07</v>
          </cell>
        </row>
        <row r="1257">
          <cell r="A1257" t="str">
            <v>23.09.610</v>
          </cell>
          <cell r="B1257" t="str">
            <v>Porta lisa com batente metálico - 60 x 210 cm</v>
          </cell>
          <cell r="C1257" t="str">
            <v>UN</v>
          </cell>
          <cell r="D1257">
            <v>796.93</v>
          </cell>
          <cell r="E1257">
            <v>45.03</v>
          </cell>
          <cell r="F1257">
            <v>841.96</v>
          </cell>
        </row>
        <row r="1258">
          <cell r="A1258" t="str">
            <v>23.09.630</v>
          </cell>
          <cell r="B1258" t="str">
            <v>Porta lisa com batente madeira, 2 folhas - 140 x 210 cm</v>
          </cell>
          <cell r="C1258" t="str">
            <v>UN</v>
          </cell>
          <cell r="D1258">
            <v>845.83</v>
          </cell>
          <cell r="E1258">
            <v>112.56</v>
          </cell>
          <cell r="F1258">
            <v>958.39</v>
          </cell>
        </row>
        <row r="1259">
          <cell r="A1259" t="str">
            <v>23.11</v>
          </cell>
          <cell r="B1259" t="str">
            <v>Porta lisa para acabamento em verniz montada com batente</v>
          </cell>
          <cell r="C1259"/>
          <cell r="D1259"/>
          <cell r="E1259"/>
          <cell r="F1259"/>
        </row>
        <row r="1260">
          <cell r="A1260" t="str">
            <v>23.11.010</v>
          </cell>
          <cell r="B1260" t="str">
            <v>Acréscimo de bandeira - porta lisa para acabamento em verniz, com batente de madeira</v>
          </cell>
          <cell r="C1260" t="str">
            <v>M2</v>
          </cell>
          <cell r="D1260">
            <v>235.7</v>
          </cell>
          <cell r="E1260">
            <v>44.37</v>
          </cell>
          <cell r="F1260">
            <v>280.07</v>
          </cell>
        </row>
        <row r="1261">
          <cell r="A1261" t="str">
            <v>23.11.030</v>
          </cell>
          <cell r="B1261" t="str">
            <v>Porta lisa para acabamento em verniz, com batente de madeira - 70 x 210 cm</v>
          </cell>
          <cell r="C1261" t="str">
            <v>UN</v>
          </cell>
          <cell r="D1261">
            <v>449.62</v>
          </cell>
          <cell r="E1261">
            <v>90.05</v>
          </cell>
          <cell r="F1261">
            <v>539.66999999999996</v>
          </cell>
        </row>
        <row r="1262">
          <cell r="A1262" t="str">
            <v>23.11.040</v>
          </cell>
          <cell r="B1262" t="str">
            <v>Porta lisa para acabamento em verniz, com batente de madeira - 80 x 210 cm</v>
          </cell>
          <cell r="C1262" t="str">
            <v>UN</v>
          </cell>
          <cell r="D1262">
            <v>447.67</v>
          </cell>
          <cell r="E1262">
            <v>90.05</v>
          </cell>
          <cell r="F1262">
            <v>537.72</v>
          </cell>
        </row>
        <row r="1263">
          <cell r="A1263" t="str">
            <v>23.11.050</v>
          </cell>
          <cell r="B1263" t="str">
            <v>Porta lisa para acabamento em verniz, com batente de madeira - 90 x 210 cm</v>
          </cell>
          <cell r="C1263" t="str">
            <v>UN</v>
          </cell>
          <cell r="D1263">
            <v>482.1</v>
          </cell>
          <cell r="E1263">
            <v>90.05</v>
          </cell>
          <cell r="F1263">
            <v>572.15</v>
          </cell>
        </row>
        <row r="1264">
          <cell r="A1264" t="str">
            <v>23.12</v>
          </cell>
          <cell r="B1264" t="str">
            <v>Porta comum completa - uso coletivo (padrao dimensional medio)</v>
          </cell>
          <cell r="C1264"/>
          <cell r="D1264"/>
          <cell r="E1264"/>
          <cell r="F1264"/>
        </row>
        <row r="1265">
          <cell r="A1265" t="str">
            <v>23.12.001</v>
          </cell>
          <cell r="B1265" t="str">
            <v>Porta lisa de madeira, interna "PIM", para acabamento em pintura, padrão dimensional médio, com ferragens, completo - 80 x 210 cm</v>
          </cell>
          <cell r="C1265" t="str">
            <v>UN</v>
          </cell>
          <cell r="D1265">
            <v>561.69000000000005</v>
          </cell>
          <cell r="E1265"/>
          <cell r="F1265">
            <v>561.69000000000005</v>
          </cell>
        </row>
        <row r="1266">
          <cell r="A1266" t="str">
            <v>23.13</v>
          </cell>
          <cell r="B1266" t="str">
            <v>Porta comum completa - uso publico (padrao dimensional medio/pesado)</v>
          </cell>
          <cell r="C1266"/>
          <cell r="D1266"/>
          <cell r="E1266"/>
          <cell r="F1266"/>
        </row>
        <row r="1267">
          <cell r="A1267" t="str">
            <v>23.13.001</v>
          </cell>
          <cell r="B1267" t="str">
            <v>Porta lisa de madeira, interna "PIM", para acabamento em pintura, padrão dimensional médio/pesado, com ferragens, completo - 80 x 210 cm</v>
          </cell>
          <cell r="C1267" t="str">
            <v>UN</v>
          </cell>
          <cell r="D1267">
            <v>561.69000000000005</v>
          </cell>
          <cell r="E1267"/>
          <cell r="F1267">
            <v>561.69000000000005</v>
          </cell>
        </row>
        <row r="1268">
          <cell r="A1268" t="str">
            <v>23.13.002</v>
          </cell>
          <cell r="B1268" t="str">
            <v>Porta lisa de madeira, interna "PIM", para acabamento em pintura, padrão dimensional médio/pesado, com ferragens, completo - 90 x 210 cm</v>
          </cell>
          <cell r="C1268" t="str">
            <v>UN</v>
          </cell>
          <cell r="D1268">
            <v>619.30999999999995</v>
          </cell>
          <cell r="E1268"/>
          <cell r="F1268">
            <v>619.30999999999995</v>
          </cell>
        </row>
        <row r="1269">
          <cell r="A1269" t="str">
            <v>23.13.020</v>
          </cell>
          <cell r="B1269" t="str">
            <v>Porta lisa de madeira, interna, resistente a umidade "PIM RU", para acabamento em pintura, padrão dimensional médio/pesado, com ferragens, completo - 80 x 210 cm</v>
          </cell>
          <cell r="C1269" t="str">
            <v>UN</v>
          </cell>
          <cell r="D1269">
            <v>561.69000000000005</v>
          </cell>
          <cell r="E1269"/>
          <cell r="F1269">
            <v>561.69000000000005</v>
          </cell>
        </row>
        <row r="1270">
          <cell r="A1270" t="str">
            <v>23.13.040</v>
          </cell>
          <cell r="B1270" t="str">
            <v>Porta lisa de madeira, interna, resistente a umidade "PIM RU", para acabamento revestido ou em pintura, para divisória sanitária, padrão dimensional médio/pesado, com ferragens, completo - 80 x 190 cm</v>
          </cell>
          <cell r="C1270" t="str">
            <v>UN</v>
          </cell>
          <cell r="D1270">
            <v>561.69000000000005</v>
          </cell>
          <cell r="E1270"/>
          <cell r="F1270">
            <v>561.69000000000005</v>
          </cell>
        </row>
        <row r="1271">
          <cell r="A1271" t="str">
            <v>23.13.052</v>
          </cell>
          <cell r="B1271" t="str">
            <v>Porta lisa de madeira, interna, resistente a umidade "PIM RU", para acabamento em pintura, tipo acessível, padrão dimensional médio/pesado, com ferragens, completo - 90 x 210 cm</v>
          </cell>
          <cell r="C1271" t="str">
            <v>UN</v>
          </cell>
          <cell r="D1271">
            <v>619.30999999999995</v>
          </cell>
          <cell r="E1271"/>
          <cell r="F1271">
            <v>619.30999999999995</v>
          </cell>
        </row>
        <row r="1272">
          <cell r="A1272" t="str">
            <v>23.13.064</v>
          </cell>
          <cell r="B1272" t="str">
            <v>Porta lisa de madeira, interna, resistente a umidade "PIM RU", para acabamento em pintura, de correr ou deslizante, tipo acessível, padrão dimensional pesado, com sistema deslizante e ferragens, completo - 100 x 210 cm</v>
          </cell>
          <cell r="C1272" t="str">
            <v>UN</v>
          </cell>
          <cell r="D1272">
            <v>650.35</v>
          </cell>
          <cell r="E1272"/>
          <cell r="F1272">
            <v>650.35</v>
          </cell>
        </row>
        <row r="1273">
          <cell r="A1273" t="str">
            <v>23.20</v>
          </cell>
          <cell r="B1273" t="str">
            <v>Reparos, conservacoes e complementos - GRUPO 23</v>
          </cell>
          <cell r="C1273"/>
          <cell r="D1273"/>
          <cell r="E1273"/>
          <cell r="F1273"/>
        </row>
        <row r="1274">
          <cell r="A1274" t="str">
            <v>23.20.020</v>
          </cell>
          <cell r="B1274" t="str">
            <v>Recolocação de batentes de madeira</v>
          </cell>
          <cell r="C1274" t="str">
            <v>UN</v>
          </cell>
          <cell r="D1274"/>
          <cell r="E1274">
            <v>41.81</v>
          </cell>
          <cell r="F1274">
            <v>41.81</v>
          </cell>
        </row>
        <row r="1275">
          <cell r="A1275" t="str">
            <v>23.20.040</v>
          </cell>
          <cell r="B1275" t="str">
            <v>Recolocação de folhas de porta ou janela</v>
          </cell>
          <cell r="C1275" t="str">
            <v>UN</v>
          </cell>
          <cell r="D1275"/>
          <cell r="E1275">
            <v>51.45</v>
          </cell>
          <cell r="F1275">
            <v>51.45</v>
          </cell>
        </row>
        <row r="1276">
          <cell r="A1276" t="str">
            <v>23.20.060</v>
          </cell>
          <cell r="B1276" t="str">
            <v>Recolocação de guarnição ou molduras</v>
          </cell>
          <cell r="C1276" t="str">
            <v>M</v>
          </cell>
          <cell r="D1276"/>
          <cell r="E1276">
            <v>1.61</v>
          </cell>
          <cell r="F1276">
            <v>1.61</v>
          </cell>
        </row>
        <row r="1277">
          <cell r="A1277" t="str">
            <v>23.20.100</v>
          </cell>
          <cell r="B1277" t="str">
            <v>Batente de madeira para porta</v>
          </cell>
          <cell r="C1277" t="str">
            <v>M</v>
          </cell>
          <cell r="D1277">
            <v>37.32</v>
          </cell>
          <cell r="E1277">
            <v>9.65</v>
          </cell>
          <cell r="F1277">
            <v>46.97</v>
          </cell>
        </row>
        <row r="1278">
          <cell r="A1278" t="str">
            <v>23.20.110</v>
          </cell>
          <cell r="B1278" t="str">
            <v>Visor fixo e requadro de madeira para porta, para receber vidro</v>
          </cell>
          <cell r="C1278" t="str">
            <v>M2</v>
          </cell>
          <cell r="D1278">
            <v>1028.3</v>
          </cell>
          <cell r="E1278">
            <v>128.63999999999999</v>
          </cell>
          <cell r="F1278">
            <v>1156.94</v>
          </cell>
        </row>
        <row r="1279">
          <cell r="A1279" t="str">
            <v>23.20.120</v>
          </cell>
          <cell r="B1279" t="str">
            <v>Guarnição de madeira</v>
          </cell>
          <cell r="C1279" t="str">
            <v>M</v>
          </cell>
          <cell r="D1279">
            <v>3.56</v>
          </cell>
          <cell r="E1279">
            <v>1.61</v>
          </cell>
          <cell r="F1279">
            <v>5.17</v>
          </cell>
        </row>
        <row r="1280">
          <cell r="A1280" t="str">
            <v>23.20.140</v>
          </cell>
          <cell r="B1280" t="str">
            <v>Acréscimo de visor completo em porta de madeira</v>
          </cell>
          <cell r="C1280" t="str">
            <v>UN</v>
          </cell>
          <cell r="D1280">
            <v>257.39</v>
          </cell>
          <cell r="E1280"/>
          <cell r="F1280">
            <v>257.39</v>
          </cell>
        </row>
        <row r="1281">
          <cell r="A1281" t="str">
            <v>23.20.160</v>
          </cell>
          <cell r="B1281" t="str">
            <v>Folha de porta veneziana maciça, sob medida</v>
          </cell>
          <cell r="C1281" t="str">
            <v>M2</v>
          </cell>
          <cell r="D1281">
            <v>793.52</v>
          </cell>
          <cell r="E1281">
            <v>16.079999999999998</v>
          </cell>
          <cell r="F1281">
            <v>809.6</v>
          </cell>
        </row>
        <row r="1282">
          <cell r="A1282" t="str">
            <v>23.20.170</v>
          </cell>
          <cell r="B1282" t="str">
            <v>Folha de porta lisa folheada com madeira, sob medida</v>
          </cell>
          <cell r="C1282" t="str">
            <v>M2</v>
          </cell>
          <cell r="D1282">
            <v>178.37</v>
          </cell>
          <cell r="E1282">
            <v>16.079999999999998</v>
          </cell>
          <cell r="F1282">
            <v>194.45</v>
          </cell>
        </row>
        <row r="1283">
          <cell r="A1283" t="str">
            <v>23.20.180</v>
          </cell>
          <cell r="B1283" t="str">
            <v>Folha de porta em madeira para receber vidro, sob medida</v>
          </cell>
          <cell r="C1283" t="str">
            <v>M2</v>
          </cell>
          <cell r="D1283">
            <v>426.61</v>
          </cell>
          <cell r="E1283">
            <v>16.079999999999998</v>
          </cell>
          <cell r="F1283">
            <v>442.69</v>
          </cell>
        </row>
        <row r="1284">
          <cell r="A1284" t="str">
            <v>23.20.310</v>
          </cell>
          <cell r="B1284" t="str">
            <v>Folha de porta lisa comum - 60 x 210 cm</v>
          </cell>
          <cell r="C1284" t="str">
            <v>UN</v>
          </cell>
          <cell r="D1284">
            <v>225.84</v>
          </cell>
          <cell r="E1284">
            <v>48.24</v>
          </cell>
          <cell r="F1284">
            <v>274.08</v>
          </cell>
        </row>
        <row r="1285">
          <cell r="A1285" t="str">
            <v>23.20.320</v>
          </cell>
          <cell r="B1285" t="str">
            <v>Folha de porta lisa comum - 70 x 210 cm</v>
          </cell>
          <cell r="C1285" t="str">
            <v>UN</v>
          </cell>
          <cell r="D1285">
            <v>205.25</v>
          </cell>
          <cell r="E1285">
            <v>48.24</v>
          </cell>
          <cell r="F1285">
            <v>253.49</v>
          </cell>
        </row>
        <row r="1286">
          <cell r="A1286" t="str">
            <v>23.20.330</v>
          </cell>
          <cell r="B1286" t="str">
            <v>Folha de porta lisa comum - 80 x 210 cm</v>
          </cell>
          <cell r="C1286" t="str">
            <v>UN</v>
          </cell>
          <cell r="D1286">
            <v>213.5</v>
          </cell>
          <cell r="E1286">
            <v>48.24</v>
          </cell>
          <cell r="F1286">
            <v>261.74</v>
          </cell>
        </row>
        <row r="1287">
          <cell r="A1287" t="str">
            <v>23.20.340</v>
          </cell>
          <cell r="B1287" t="str">
            <v>Folha de porta lisa comum - 90 x 210 cm</v>
          </cell>
          <cell r="C1287" t="str">
            <v>UN</v>
          </cell>
          <cell r="D1287">
            <v>237.34</v>
          </cell>
          <cell r="E1287">
            <v>48.24</v>
          </cell>
          <cell r="F1287">
            <v>285.58</v>
          </cell>
        </row>
        <row r="1288">
          <cell r="A1288" t="str">
            <v>23.20.450</v>
          </cell>
          <cell r="B1288" t="str">
            <v>Folha de porta em laminado fenólico melamínico com acabamento liso - 70 x 210 cm</v>
          </cell>
          <cell r="C1288" t="str">
            <v>UN</v>
          </cell>
          <cell r="D1288">
            <v>709.13</v>
          </cell>
          <cell r="E1288">
            <v>48.24</v>
          </cell>
          <cell r="F1288">
            <v>757.37</v>
          </cell>
        </row>
        <row r="1289">
          <cell r="A1289" t="str">
            <v>23.20.460</v>
          </cell>
          <cell r="B1289" t="str">
            <v>Folha de porta em laminado fenólico melamínico com acabamento liso - 90 x 210 cm</v>
          </cell>
          <cell r="C1289" t="str">
            <v>UN</v>
          </cell>
          <cell r="D1289">
            <v>823.5</v>
          </cell>
          <cell r="E1289">
            <v>48.24</v>
          </cell>
          <cell r="F1289">
            <v>871.74</v>
          </cell>
        </row>
        <row r="1290">
          <cell r="A1290" t="str">
            <v>23.20.550</v>
          </cell>
          <cell r="B1290" t="str">
            <v>Folha de porta em laminado fenólico melamínico com acabamento liso - 80 x 210 cm</v>
          </cell>
          <cell r="C1290" t="str">
            <v>UN</v>
          </cell>
          <cell r="D1290">
            <v>791.99</v>
          </cell>
          <cell r="E1290">
            <v>48.24</v>
          </cell>
          <cell r="F1290">
            <v>840.23</v>
          </cell>
        </row>
        <row r="1291">
          <cell r="A1291" t="str">
            <v>23.20.600</v>
          </cell>
          <cell r="B1291" t="str">
            <v>Folha de porta em madeira com tela de proteção tipo mosqueteira</v>
          </cell>
          <cell r="C1291" t="str">
            <v>M2</v>
          </cell>
          <cell r="D1291">
            <v>700.08</v>
          </cell>
          <cell r="E1291">
            <v>48.24</v>
          </cell>
          <cell r="F1291">
            <v>748.32</v>
          </cell>
        </row>
        <row r="1292">
          <cell r="A1292" t="str">
            <v>24</v>
          </cell>
          <cell r="B1292" t="str">
            <v>ESQUADRIA, SERRALHERIA E ELEMENTO EM FERRO</v>
          </cell>
          <cell r="C1292"/>
          <cell r="D1292"/>
          <cell r="E1292"/>
          <cell r="F1292"/>
        </row>
        <row r="1293">
          <cell r="A1293" t="str">
            <v>24.01</v>
          </cell>
          <cell r="B1293" t="str">
            <v>Caixilho em ferro</v>
          </cell>
          <cell r="C1293"/>
          <cell r="D1293"/>
          <cell r="E1293"/>
          <cell r="F1293"/>
        </row>
        <row r="1294">
          <cell r="A1294" t="str">
            <v>24.01.010</v>
          </cell>
          <cell r="B1294" t="str">
            <v>Caixilho em ferro fixo, sob medida</v>
          </cell>
          <cell r="C1294" t="str">
            <v>M2</v>
          </cell>
          <cell r="D1294">
            <v>890.77</v>
          </cell>
          <cell r="E1294">
            <v>20.420000000000002</v>
          </cell>
          <cell r="F1294">
            <v>911.19</v>
          </cell>
        </row>
        <row r="1295">
          <cell r="A1295" t="str">
            <v>24.01.030</v>
          </cell>
          <cell r="B1295" t="str">
            <v>Caixilho em ferro basculante, sob medida</v>
          </cell>
          <cell r="C1295" t="str">
            <v>M2</v>
          </cell>
          <cell r="D1295">
            <v>908.99</v>
          </cell>
          <cell r="E1295">
            <v>20.420000000000002</v>
          </cell>
          <cell r="F1295">
            <v>929.41</v>
          </cell>
        </row>
        <row r="1296">
          <cell r="A1296" t="str">
            <v>24.01.070</v>
          </cell>
          <cell r="B1296" t="str">
            <v>Caixilho em ferro de correr, sob medida</v>
          </cell>
          <cell r="C1296" t="str">
            <v>M2</v>
          </cell>
          <cell r="D1296">
            <v>965.89</v>
          </cell>
          <cell r="E1296">
            <v>20.420000000000002</v>
          </cell>
          <cell r="F1296">
            <v>986.31</v>
          </cell>
        </row>
        <row r="1297">
          <cell r="A1297" t="str">
            <v>24.01.090</v>
          </cell>
          <cell r="B1297" t="str">
            <v>Caixilho em ferro com ventilação permanente, sob medida</v>
          </cell>
          <cell r="C1297" t="str">
            <v>M2</v>
          </cell>
          <cell r="D1297">
            <v>803.37</v>
          </cell>
          <cell r="E1297">
            <v>20.420000000000002</v>
          </cell>
          <cell r="F1297">
            <v>823.79</v>
          </cell>
        </row>
        <row r="1298">
          <cell r="A1298" t="str">
            <v>24.01.100</v>
          </cell>
          <cell r="B1298" t="str">
            <v>Caixilho em ferro tipo veneziana, linha comercial</v>
          </cell>
          <cell r="C1298" t="str">
            <v>M2</v>
          </cell>
          <cell r="D1298">
            <v>524.94000000000005</v>
          </cell>
          <cell r="E1298">
            <v>20.420000000000002</v>
          </cell>
          <cell r="F1298">
            <v>545.36</v>
          </cell>
        </row>
        <row r="1299">
          <cell r="A1299" t="str">
            <v>24.01.110</v>
          </cell>
          <cell r="B1299" t="str">
            <v>Caixilho em ferro tipo veneziana, sob medida</v>
          </cell>
          <cell r="C1299" t="str">
            <v>M2</v>
          </cell>
          <cell r="D1299">
            <v>821.44</v>
          </cell>
          <cell r="E1299">
            <v>20.420000000000002</v>
          </cell>
          <cell r="F1299">
            <v>841.86</v>
          </cell>
        </row>
        <row r="1300">
          <cell r="A1300" t="str">
            <v>24.01.120</v>
          </cell>
          <cell r="B1300" t="str">
            <v>Caixilho tipo veneziana industrial com montantes em aço galvanizado e aletas em fibra de vidro</v>
          </cell>
          <cell r="C1300" t="str">
            <v>M2</v>
          </cell>
          <cell r="D1300">
            <v>248.58</v>
          </cell>
          <cell r="E1300"/>
          <cell r="F1300">
            <v>248.58</v>
          </cell>
        </row>
        <row r="1301">
          <cell r="A1301" t="str">
            <v>24.01.180</v>
          </cell>
          <cell r="B1301" t="str">
            <v>Caixilho removível em tela de aço galvanizado, tipo ondulada com malha de 1", fio 12, com requadro tubular de aço carbono, sob medida</v>
          </cell>
          <cell r="C1301" t="str">
            <v>M2</v>
          </cell>
          <cell r="D1301">
            <v>516.17999999999995</v>
          </cell>
          <cell r="E1301">
            <v>19.850000000000001</v>
          </cell>
          <cell r="F1301">
            <v>536.03</v>
          </cell>
        </row>
        <row r="1302">
          <cell r="A1302" t="str">
            <v>24.01.190</v>
          </cell>
          <cell r="B1302" t="str">
            <v>Caixilho fixo em tela de aço galvanizado tipo ondulada com malha de 1/2", fio 12, com requadro em cantoneira de aço carbono, sob medida</v>
          </cell>
          <cell r="C1302" t="str">
            <v>M2</v>
          </cell>
          <cell r="D1302">
            <v>319.04000000000002</v>
          </cell>
          <cell r="E1302">
            <v>19.850000000000001</v>
          </cell>
          <cell r="F1302">
            <v>338.89</v>
          </cell>
        </row>
        <row r="1303">
          <cell r="A1303" t="str">
            <v>24.01.200</v>
          </cell>
          <cell r="B1303" t="str">
            <v>Caixilho fixo em aço SAE 1010/1020 para vidro à prova de bala, sob medida</v>
          </cell>
          <cell r="C1303" t="str">
            <v>M2</v>
          </cell>
          <cell r="D1303">
            <v>1349.72</v>
          </cell>
          <cell r="E1303">
            <v>52.7</v>
          </cell>
          <cell r="F1303">
            <v>1402.42</v>
          </cell>
        </row>
        <row r="1304">
          <cell r="A1304" t="str">
            <v>24.01.280</v>
          </cell>
          <cell r="B1304" t="str">
            <v>Caixilho tipo guichê em chapa de aço</v>
          </cell>
          <cell r="C1304" t="str">
            <v>M2</v>
          </cell>
          <cell r="D1304">
            <v>625.72</v>
          </cell>
          <cell r="E1304">
            <v>67.44</v>
          </cell>
          <cell r="F1304">
            <v>693.16</v>
          </cell>
        </row>
        <row r="1305">
          <cell r="A1305" t="str">
            <v>24.02</v>
          </cell>
          <cell r="B1305" t="str">
            <v>Portas, portoes e gradis</v>
          </cell>
          <cell r="C1305"/>
          <cell r="D1305"/>
          <cell r="E1305"/>
          <cell r="F1305"/>
        </row>
        <row r="1306">
          <cell r="A1306" t="str">
            <v>24.02.010</v>
          </cell>
          <cell r="B1306" t="str">
            <v>Porta em ferro de abrir, para receber vidro, sob medida</v>
          </cell>
          <cell r="C1306" t="str">
            <v>M2</v>
          </cell>
          <cell r="D1306">
            <v>978.02</v>
          </cell>
          <cell r="E1306">
            <v>61.2</v>
          </cell>
          <cell r="F1306">
            <v>1039.22</v>
          </cell>
        </row>
        <row r="1307">
          <cell r="A1307" t="str">
            <v>24.02.040</v>
          </cell>
          <cell r="B1307" t="str">
            <v>Porta/portão tipo gradil sob medida</v>
          </cell>
          <cell r="C1307" t="str">
            <v>M2</v>
          </cell>
          <cell r="D1307">
            <v>901.45</v>
          </cell>
          <cell r="E1307">
            <v>61.2</v>
          </cell>
          <cell r="F1307">
            <v>962.65</v>
          </cell>
        </row>
        <row r="1308">
          <cell r="A1308" t="str">
            <v>24.02.050</v>
          </cell>
          <cell r="B1308" t="str">
            <v>Porta corta-fogo classe P.90 de 90 x 210 cm, completa, com maçaneta tipo alavanca</v>
          </cell>
          <cell r="C1308" t="str">
            <v>UN</v>
          </cell>
          <cell r="D1308">
            <v>1095.21</v>
          </cell>
          <cell r="E1308">
            <v>107.88</v>
          </cell>
          <cell r="F1308">
            <v>1203.0899999999999</v>
          </cell>
        </row>
        <row r="1309">
          <cell r="A1309" t="str">
            <v>24.02.052</v>
          </cell>
          <cell r="B1309" t="str">
            <v>Porta corta-fogo classe P.90 de 100 x 210 cm, completa, com maçaneta tipo alavanca</v>
          </cell>
          <cell r="C1309" t="str">
            <v>UN</v>
          </cell>
          <cell r="D1309">
            <v>1046.5899999999999</v>
          </cell>
          <cell r="E1309">
            <v>107.88</v>
          </cell>
          <cell r="F1309">
            <v>1154.47</v>
          </cell>
        </row>
        <row r="1310">
          <cell r="A1310" t="str">
            <v>24.02.054</v>
          </cell>
          <cell r="B1310" t="str">
            <v>Porta corta-fogo classe P.90, com barra antipânico numa face e maçaneta na outra, completa</v>
          </cell>
          <cell r="C1310" t="str">
            <v>M2</v>
          </cell>
          <cell r="D1310">
            <v>1194.19</v>
          </cell>
          <cell r="E1310">
            <v>107.88</v>
          </cell>
          <cell r="F1310">
            <v>1302.07</v>
          </cell>
        </row>
        <row r="1311">
          <cell r="A1311" t="str">
            <v>24.02.056</v>
          </cell>
          <cell r="B1311" t="str">
            <v>Porta corta-fogo classe P.120 de 80 x 210 cm, com uma folha de abrir, completa</v>
          </cell>
          <cell r="C1311" t="str">
            <v>UN</v>
          </cell>
          <cell r="D1311">
            <v>1307.06</v>
          </cell>
          <cell r="E1311">
            <v>117.24</v>
          </cell>
          <cell r="F1311">
            <v>1424.3</v>
          </cell>
        </row>
        <row r="1312">
          <cell r="A1312" t="str">
            <v>24.02.058</v>
          </cell>
          <cell r="B1312" t="str">
            <v>Porta corta-fogo classe P.120 de 90 x 210 cm, com uma folha de abrir, completa</v>
          </cell>
          <cell r="C1312" t="str">
            <v>UN</v>
          </cell>
          <cell r="D1312">
            <v>1078.77</v>
          </cell>
          <cell r="E1312">
            <v>117.24</v>
          </cell>
          <cell r="F1312">
            <v>1196.01</v>
          </cell>
        </row>
        <row r="1313">
          <cell r="A1313" t="str">
            <v>24.02.060</v>
          </cell>
          <cell r="B1313" t="str">
            <v>Porta/portão de abrir em chapa, sob medida</v>
          </cell>
          <cell r="C1313" t="str">
            <v>M2</v>
          </cell>
          <cell r="D1313">
            <v>989.84</v>
          </cell>
          <cell r="E1313">
            <v>61.2</v>
          </cell>
          <cell r="F1313">
            <v>1051.04</v>
          </cell>
        </row>
        <row r="1314">
          <cell r="A1314" t="str">
            <v>24.02.070</v>
          </cell>
          <cell r="B1314" t="str">
            <v>Porta de ferro de abrir tipo veneziana, linha comercial</v>
          </cell>
          <cell r="C1314" t="str">
            <v>M2</v>
          </cell>
          <cell r="D1314">
            <v>365.15</v>
          </cell>
          <cell r="E1314">
            <v>61.2</v>
          </cell>
          <cell r="F1314">
            <v>426.35</v>
          </cell>
        </row>
        <row r="1315">
          <cell r="A1315" t="str">
            <v>24.02.080</v>
          </cell>
          <cell r="B1315" t="str">
            <v>Porta/portão de abrir em veneziana de ferro, sob medida</v>
          </cell>
          <cell r="C1315" t="str">
            <v>M2</v>
          </cell>
          <cell r="D1315">
            <v>1563.94</v>
          </cell>
          <cell r="E1315">
            <v>61.2</v>
          </cell>
          <cell r="F1315">
            <v>1625.14</v>
          </cell>
        </row>
        <row r="1316">
          <cell r="A1316" t="str">
            <v>24.02.100</v>
          </cell>
          <cell r="B1316" t="str">
            <v>Portão tubular em tela de aço galvanizado até 2,50 m de altura, completo</v>
          </cell>
          <cell r="C1316" t="str">
            <v>M2</v>
          </cell>
          <cell r="D1316">
            <v>606.77</v>
          </cell>
          <cell r="E1316">
            <v>46.68</v>
          </cell>
          <cell r="F1316">
            <v>653.45000000000005</v>
          </cell>
        </row>
        <row r="1317">
          <cell r="A1317" t="str">
            <v>24.02.270</v>
          </cell>
          <cell r="B1317" t="str">
            <v>Portão de 2 folhas, tubular em tela de aço galvanizado acima de 2,50 m de altura, completo</v>
          </cell>
          <cell r="C1317" t="str">
            <v>M2</v>
          </cell>
          <cell r="D1317">
            <v>561.70000000000005</v>
          </cell>
          <cell r="E1317">
            <v>61.2</v>
          </cell>
          <cell r="F1317">
            <v>622.9</v>
          </cell>
        </row>
        <row r="1318">
          <cell r="A1318" t="str">
            <v>24.02.280</v>
          </cell>
          <cell r="B1318" t="str">
            <v>Porta/portão de correr em tela ondulada de aço galvanizado, sob medida</v>
          </cell>
          <cell r="C1318" t="str">
            <v>M2</v>
          </cell>
          <cell r="D1318">
            <v>436.64</v>
          </cell>
          <cell r="E1318">
            <v>61.2</v>
          </cell>
          <cell r="F1318">
            <v>497.84</v>
          </cell>
        </row>
        <row r="1319">
          <cell r="A1319" t="str">
            <v>24.02.290</v>
          </cell>
          <cell r="B1319" t="str">
            <v>Porta/portão de correr em chapa cega dupla, sob medida</v>
          </cell>
          <cell r="C1319" t="str">
            <v>M2</v>
          </cell>
          <cell r="D1319">
            <v>1439.7</v>
          </cell>
          <cell r="E1319">
            <v>61.2</v>
          </cell>
          <cell r="F1319">
            <v>1500.9</v>
          </cell>
        </row>
        <row r="1320">
          <cell r="A1320" t="str">
            <v>24.02.410</v>
          </cell>
          <cell r="B1320" t="str">
            <v>Porta em ferro de correr, para receber vidro, sob medida</v>
          </cell>
          <cell r="C1320" t="str">
            <v>M2</v>
          </cell>
          <cell r="D1320">
            <v>1493.53</v>
          </cell>
          <cell r="E1320">
            <v>61.2</v>
          </cell>
          <cell r="F1320">
            <v>1554.73</v>
          </cell>
        </row>
        <row r="1321">
          <cell r="A1321" t="str">
            <v>24.02.430</v>
          </cell>
          <cell r="B1321" t="str">
            <v>Porta em ferro de abrir, parte inferior chapeada, parte superior para receber vidro, sob medida</v>
          </cell>
          <cell r="C1321" t="str">
            <v>M2</v>
          </cell>
          <cell r="D1321">
            <v>1265.57</v>
          </cell>
          <cell r="E1321">
            <v>61.2</v>
          </cell>
          <cell r="F1321">
            <v>1326.77</v>
          </cell>
        </row>
        <row r="1322">
          <cell r="A1322" t="str">
            <v>24.02.450</v>
          </cell>
          <cell r="B1322" t="str">
            <v>Grade de proteção para caixilhos</v>
          </cell>
          <cell r="C1322" t="str">
            <v>M2</v>
          </cell>
          <cell r="D1322">
            <v>943.55</v>
          </cell>
          <cell r="E1322">
            <v>40.67</v>
          </cell>
          <cell r="F1322">
            <v>984.22</v>
          </cell>
        </row>
        <row r="1323">
          <cell r="A1323" t="str">
            <v>24.02.460</v>
          </cell>
          <cell r="B1323" t="str">
            <v>Porta de abrir em tela ondulada de aço galvanizado, completa</v>
          </cell>
          <cell r="C1323" t="str">
            <v>M2</v>
          </cell>
          <cell r="D1323">
            <v>675.22</v>
          </cell>
          <cell r="E1323">
            <v>49.8</v>
          </cell>
          <cell r="F1323">
            <v>725.02</v>
          </cell>
        </row>
        <row r="1324">
          <cell r="A1324" t="str">
            <v>24.02.470</v>
          </cell>
          <cell r="B1324" t="str">
            <v>Portinhola de correr em chapa, para ´passa pacote´, completa, sob medida</v>
          </cell>
          <cell r="C1324" t="str">
            <v>M2</v>
          </cell>
          <cell r="D1324">
            <v>1194.95</v>
          </cell>
          <cell r="E1324">
            <v>40.67</v>
          </cell>
          <cell r="F1324">
            <v>1235.6199999999999</v>
          </cell>
        </row>
        <row r="1325">
          <cell r="A1325" t="str">
            <v>24.02.480</v>
          </cell>
          <cell r="B1325" t="str">
            <v>Portinhola de abrir em chapa, para ´passa pacote´, completa, sob medida</v>
          </cell>
          <cell r="C1325" t="str">
            <v>M2</v>
          </cell>
          <cell r="D1325">
            <v>1085.04</v>
          </cell>
          <cell r="E1325">
            <v>40.67</v>
          </cell>
          <cell r="F1325">
            <v>1125.71</v>
          </cell>
        </row>
        <row r="1326">
          <cell r="A1326" t="str">
            <v>24.02.490</v>
          </cell>
          <cell r="B1326" t="str">
            <v>Grade em barra chata soldada de 1 1/2´ x 1/4´, sob medida</v>
          </cell>
          <cell r="C1326" t="str">
            <v>M2</v>
          </cell>
          <cell r="D1326">
            <v>1407.88</v>
          </cell>
          <cell r="E1326">
            <v>20.420000000000002</v>
          </cell>
          <cell r="F1326">
            <v>1428.3</v>
          </cell>
        </row>
        <row r="1327">
          <cell r="A1327" t="str">
            <v>24.02.590</v>
          </cell>
          <cell r="B1327" t="str">
            <v>Porta de enrolar manual, cega ou vazada</v>
          </cell>
          <cell r="C1327" t="str">
            <v>M2</v>
          </cell>
          <cell r="D1327">
            <v>262.17</v>
          </cell>
          <cell r="E1327">
            <v>32.159999999999997</v>
          </cell>
          <cell r="F1327">
            <v>294.33</v>
          </cell>
        </row>
        <row r="1328">
          <cell r="A1328" t="str">
            <v>24.02.630</v>
          </cell>
          <cell r="B1328" t="str">
            <v>Portão de 2 folhas tubular diâmetro de 3´, com tela em aço galvanizado de 2´, altura acima de 3,00 m, completo</v>
          </cell>
          <cell r="C1328" t="str">
            <v>M2</v>
          </cell>
          <cell r="D1328">
            <v>511.31</v>
          </cell>
          <cell r="E1328">
            <v>61.2</v>
          </cell>
          <cell r="F1328">
            <v>572.51</v>
          </cell>
        </row>
        <row r="1329">
          <cell r="A1329" t="str">
            <v>24.02.810</v>
          </cell>
          <cell r="B1329" t="str">
            <v>Porta/portão de abrir em chapa cega com isolamento acústico, sob medida</v>
          </cell>
          <cell r="C1329" t="str">
            <v>M2</v>
          </cell>
          <cell r="D1329">
            <v>1246.02</v>
          </cell>
          <cell r="E1329">
            <v>97.16</v>
          </cell>
          <cell r="F1329">
            <v>1343.18</v>
          </cell>
        </row>
        <row r="1330">
          <cell r="A1330" t="str">
            <v>24.02.811</v>
          </cell>
          <cell r="B1330" t="str">
            <v>Porta de ferro acústica, espessura de 80mm, batente tripla vedação 185mm, com fechadura e maçaneta - 50 dB</v>
          </cell>
          <cell r="C1330" t="str">
            <v>M2</v>
          </cell>
          <cell r="D1330">
            <v>5328.41</v>
          </cell>
          <cell r="E1330">
            <v>119.87</v>
          </cell>
          <cell r="F1330">
            <v>5448.28</v>
          </cell>
        </row>
        <row r="1331">
          <cell r="A1331" t="str">
            <v>24.02.840</v>
          </cell>
          <cell r="B1331" t="str">
            <v>Portão basculante em chapa metálica, estruturado com perfis metálicos</v>
          </cell>
          <cell r="C1331" t="str">
            <v>M2</v>
          </cell>
          <cell r="D1331">
            <v>813.86</v>
          </cell>
          <cell r="E1331">
            <v>43.6</v>
          </cell>
          <cell r="F1331">
            <v>857.46</v>
          </cell>
        </row>
        <row r="1332">
          <cell r="A1332" t="str">
            <v>24.02.900</v>
          </cell>
          <cell r="B1332" t="str">
            <v>Porta de abrir em chapa dupla com visor, batente envolvente, completa</v>
          </cell>
          <cell r="C1332" t="str">
            <v>M2</v>
          </cell>
          <cell r="D1332">
            <v>1727</v>
          </cell>
          <cell r="E1332">
            <v>46.47</v>
          </cell>
          <cell r="F1332">
            <v>1773.47</v>
          </cell>
        </row>
        <row r="1333">
          <cell r="A1333" t="str">
            <v>24.02.930</v>
          </cell>
          <cell r="B1333" t="str">
            <v>Portão de 2 folhas tubular, com tela em aço galvanizado de 2´ e fio 10, completo</v>
          </cell>
          <cell r="C1333" t="str">
            <v>M2</v>
          </cell>
          <cell r="D1333">
            <v>509.61</v>
          </cell>
          <cell r="E1333">
            <v>61.2</v>
          </cell>
          <cell r="F1333">
            <v>570.80999999999995</v>
          </cell>
        </row>
        <row r="1334">
          <cell r="A1334" t="str">
            <v>24.03</v>
          </cell>
          <cell r="B1334" t="str">
            <v>Elementos em ferro</v>
          </cell>
          <cell r="C1334"/>
          <cell r="D1334"/>
          <cell r="E1334"/>
          <cell r="F1334"/>
        </row>
        <row r="1335">
          <cell r="A1335" t="str">
            <v>24.03.040</v>
          </cell>
          <cell r="B1335" t="str">
            <v>Guarda-corpo tubular com tela em aço galvanizado, diâmetro de 1 1/2´</v>
          </cell>
          <cell r="C1335" t="str">
            <v>M</v>
          </cell>
          <cell r="D1335">
            <v>658.47</v>
          </cell>
          <cell r="E1335">
            <v>32.159999999999997</v>
          </cell>
          <cell r="F1335">
            <v>690.63</v>
          </cell>
        </row>
        <row r="1336">
          <cell r="A1336" t="str">
            <v>24.03.060</v>
          </cell>
          <cell r="B1336" t="str">
            <v>Escada marinheiro (galvanizada)</v>
          </cell>
          <cell r="C1336" t="str">
            <v>M</v>
          </cell>
          <cell r="D1336">
            <v>685.22</v>
          </cell>
          <cell r="E1336">
            <v>12.87</v>
          </cell>
          <cell r="F1336">
            <v>698.09</v>
          </cell>
        </row>
        <row r="1337">
          <cell r="A1337" t="str">
            <v>24.03.080</v>
          </cell>
          <cell r="B1337" t="str">
            <v>Escada marinheiro com guarda corpo (degrau em ´T´)</v>
          </cell>
          <cell r="C1337" t="str">
            <v>M</v>
          </cell>
          <cell r="D1337">
            <v>1193.5899999999999</v>
          </cell>
          <cell r="E1337">
            <v>32.159999999999997</v>
          </cell>
          <cell r="F1337">
            <v>1225.75</v>
          </cell>
        </row>
        <row r="1338">
          <cell r="A1338" t="str">
            <v>24.03.100</v>
          </cell>
          <cell r="B1338" t="str">
            <v>Alçapão/tampa em chapa de ferro com porta cadeado</v>
          </cell>
          <cell r="C1338" t="str">
            <v>M2</v>
          </cell>
          <cell r="D1338">
            <v>1501.93</v>
          </cell>
          <cell r="E1338">
            <v>64.319999999999993</v>
          </cell>
          <cell r="F1338">
            <v>1566.25</v>
          </cell>
        </row>
        <row r="1339">
          <cell r="A1339" t="str">
            <v>24.03.200</v>
          </cell>
          <cell r="B1339" t="str">
            <v>Tela de proteção tipo mosquiteira em aço galvanizado, com requadro em perfis de ferro</v>
          </cell>
          <cell r="C1339" t="str">
            <v>M2</v>
          </cell>
          <cell r="D1339">
            <v>499.08</v>
          </cell>
          <cell r="E1339">
            <v>10.61</v>
          </cell>
          <cell r="F1339">
            <v>509.69</v>
          </cell>
        </row>
        <row r="1340">
          <cell r="A1340" t="str">
            <v>24.03.210</v>
          </cell>
          <cell r="B1340" t="str">
            <v>Tela de proteção em malha ondulada de 1´, fio 10 (BWG), com requadro</v>
          </cell>
          <cell r="C1340" t="str">
            <v>M2</v>
          </cell>
          <cell r="D1340">
            <v>643.96</v>
          </cell>
          <cell r="E1340">
            <v>32.159999999999997</v>
          </cell>
          <cell r="F1340">
            <v>676.12</v>
          </cell>
        </row>
        <row r="1341">
          <cell r="A1341" t="str">
            <v>24.03.290</v>
          </cell>
          <cell r="B1341" t="str">
            <v>Fechamento em chapa de aço galvanizada nº 14 MSG, perfurada com diâmetro de 12,7 mm, requadro em chapa dobrada</v>
          </cell>
          <cell r="C1341" t="str">
            <v>M2</v>
          </cell>
          <cell r="D1341">
            <v>1055.29</v>
          </cell>
          <cell r="E1341">
            <v>20.420000000000002</v>
          </cell>
          <cell r="F1341">
            <v>1075.71</v>
          </cell>
        </row>
        <row r="1342">
          <cell r="A1342" t="str">
            <v>24.03.300</v>
          </cell>
          <cell r="B1342" t="str">
            <v>Fechamento em chapa expandida losangular de 10 x 20 mm, com requadro em cantoneira de aço carbono</v>
          </cell>
          <cell r="C1342" t="str">
            <v>M2</v>
          </cell>
          <cell r="D1342">
            <v>510.55</v>
          </cell>
          <cell r="E1342">
            <v>40.67</v>
          </cell>
          <cell r="F1342">
            <v>551.22</v>
          </cell>
        </row>
        <row r="1343">
          <cell r="A1343" t="str">
            <v>24.03.310</v>
          </cell>
          <cell r="B1343" t="str">
            <v>Corrimão tubular em aço galvanizado, diâmetro 1 1/2´</v>
          </cell>
          <cell r="C1343" t="str">
            <v>M</v>
          </cell>
          <cell r="D1343">
            <v>164.3</v>
          </cell>
          <cell r="E1343">
            <v>16.079999999999998</v>
          </cell>
          <cell r="F1343">
            <v>180.38</v>
          </cell>
        </row>
        <row r="1344">
          <cell r="A1344" t="str">
            <v>24.03.320</v>
          </cell>
          <cell r="B1344" t="str">
            <v>Corrimão tubular em aço galvanizado, diâmetro 2´</v>
          </cell>
          <cell r="C1344" t="str">
            <v>M</v>
          </cell>
          <cell r="D1344">
            <v>184.53</v>
          </cell>
          <cell r="E1344">
            <v>16.079999999999998</v>
          </cell>
          <cell r="F1344">
            <v>200.61</v>
          </cell>
        </row>
        <row r="1345">
          <cell r="A1345" t="str">
            <v>24.03.340</v>
          </cell>
          <cell r="B1345" t="str">
            <v>Tampa em chapa de segurança tipo xadrez, aço galvanizado a fogo antiderrapante de 1/4´</v>
          </cell>
          <cell r="C1345" t="str">
            <v>M2</v>
          </cell>
          <cell r="D1345">
            <v>1214.3</v>
          </cell>
          <cell r="E1345">
            <v>46.68</v>
          </cell>
          <cell r="F1345">
            <v>1260.98</v>
          </cell>
        </row>
        <row r="1346">
          <cell r="A1346" t="str">
            <v>24.03.410</v>
          </cell>
          <cell r="B1346" t="str">
            <v>Fechamento em chapa perfurada, furos quadrados 4 x 4 mm, com requadro em cantoneira de aço carbono</v>
          </cell>
          <cell r="C1346" t="str">
            <v>M2</v>
          </cell>
          <cell r="D1346">
            <v>1066.3399999999999</v>
          </cell>
          <cell r="E1346">
            <v>20.420000000000002</v>
          </cell>
          <cell r="F1346">
            <v>1086.76</v>
          </cell>
        </row>
        <row r="1347">
          <cell r="A1347" t="str">
            <v>24.03.680</v>
          </cell>
          <cell r="B1347" t="str">
            <v>Grade para piso eletrofundida, malha 30 x 100 mm, com barra de 40 x 2 mm</v>
          </cell>
          <cell r="C1347" t="str">
            <v>M2</v>
          </cell>
          <cell r="D1347">
            <v>856.18</v>
          </cell>
          <cell r="E1347">
            <v>40.67</v>
          </cell>
          <cell r="F1347">
            <v>896.85</v>
          </cell>
        </row>
        <row r="1348">
          <cell r="A1348" t="str">
            <v>24.03.690</v>
          </cell>
          <cell r="B1348" t="str">
            <v>Grade para forro eletrofundida, malha 25 x 100 mm, com barra de 25 x 2 mm</v>
          </cell>
          <cell r="C1348" t="str">
            <v>M2</v>
          </cell>
          <cell r="D1348">
            <v>489.21</v>
          </cell>
          <cell r="E1348">
            <v>12.87</v>
          </cell>
          <cell r="F1348">
            <v>502.08</v>
          </cell>
        </row>
        <row r="1349">
          <cell r="A1349" t="str">
            <v>24.03.930</v>
          </cell>
          <cell r="B1349" t="str">
            <v>Porta de enrolar automatizada, em chapa de aço galvanizada microperfurada, com pintura eletrostática, com controle remoto</v>
          </cell>
          <cell r="C1349" t="str">
            <v>M2</v>
          </cell>
          <cell r="D1349">
            <v>544.79999999999995</v>
          </cell>
          <cell r="E1349"/>
          <cell r="F1349">
            <v>544.79999999999995</v>
          </cell>
        </row>
        <row r="1350">
          <cell r="A1350" t="str">
            <v>24.04</v>
          </cell>
          <cell r="B1350" t="str">
            <v>Esquadria, serralheria de seguranca</v>
          </cell>
          <cell r="C1350"/>
          <cell r="D1350"/>
          <cell r="E1350"/>
          <cell r="F1350"/>
        </row>
        <row r="1351">
          <cell r="A1351" t="str">
            <v>24.04.150</v>
          </cell>
          <cell r="B1351" t="str">
            <v>Porta de segurança de correr suspensa em grade de aço SAE 1045, diâmetro de 1´, completa, sem têmpera e revenimento</v>
          </cell>
          <cell r="C1351" t="str">
            <v>M2</v>
          </cell>
          <cell r="D1351">
            <v>2787.07</v>
          </cell>
          <cell r="E1351">
            <v>46</v>
          </cell>
          <cell r="F1351">
            <v>2833.07</v>
          </cell>
        </row>
        <row r="1352">
          <cell r="A1352" t="str">
            <v>24.04.220</v>
          </cell>
          <cell r="B1352" t="str">
            <v>Grade de segurança em aço SAE 1045, diâmetro 1´, sem têmpera e revenimento</v>
          </cell>
          <cell r="C1352" t="str">
            <v>M2</v>
          </cell>
          <cell r="D1352">
            <v>1682.07</v>
          </cell>
          <cell r="E1352">
            <v>46</v>
          </cell>
          <cell r="F1352">
            <v>1728.07</v>
          </cell>
        </row>
        <row r="1353">
          <cell r="A1353" t="str">
            <v>24.04.230</v>
          </cell>
          <cell r="B1353" t="str">
            <v>Grade de segurança em aço SAE 1045, para janela, diâmetro 1´, sem têmpera e revenimento</v>
          </cell>
          <cell r="C1353" t="str">
            <v>M2</v>
          </cell>
          <cell r="D1353">
            <v>1816.09</v>
          </cell>
          <cell r="E1353">
            <v>46</v>
          </cell>
          <cell r="F1353">
            <v>1862.09</v>
          </cell>
        </row>
        <row r="1354">
          <cell r="A1354" t="str">
            <v>24.04.240</v>
          </cell>
          <cell r="B1354" t="str">
            <v>Grade de segurança em aço SAE 1045 chapeada, diâmetro 1´, sem têmpera e revenimento</v>
          </cell>
          <cell r="C1354" t="str">
            <v>M2</v>
          </cell>
          <cell r="D1354">
            <v>2741.1</v>
          </cell>
          <cell r="E1354">
            <v>46</v>
          </cell>
          <cell r="F1354">
            <v>2787.1</v>
          </cell>
        </row>
        <row r="1355">
          <cell r="A1355" t="str">
            <v>24.04.250</v>
          </cell>
          <cell r="B1355" t="str">
            <v>Porta de segurança de abrir em grade de aço SAE 1045, diâmetro 1´, completa, sem têmpera e revenimento</v>
          </cell>
          <cell r="C1355" t="str">
            <v>M2</v>
          </cell>
          <cell r="D1355">
            <v>2183.9299999999998</v>
          </cell>
          <cell r="E1355">
            <v>84.51</v>
          </cell>
          <cell r="F1355">
            <v>2268.44</v>
          </cell>
        </row>
        <row r="1356">
          <cell r="A1356" t="str">
            <v>24.04.260</v>
          </cell>
          <cell r="B1356" t="str">
            <v>Porta de segurança de abrir em grade de aço SAE 1045 chapeada, diâmetro 1´, completa, sem têmpera e revenimento</v>
          </cell>
          <cell r="C1356" t="str">
            <v>M2</v>
          </cell>
          <cell r="D1356">
            <v>3281.89</v>
          </cell>
          <cell r="E1356">
            <v>84.51</v>
          </cell>
          <cell r="F1356">
            <v>3366.4</v>
          </cell>
        </row>
        <row r="1357">
          <cell r="A1357" t="str">
            <v>24.04.270</v>
          </cell>
          <cell r="B1357" t="str">
            <v>Porta de segurança de abrir em grade de aço SAE 1045, diâmetro 1´, com ferrolho longo embutido em caixa, completa, sem têmpera e revenimento</v>
          </cell>
          <cell r="C1357" t="str">
            <v>M2</v>
          </cell>
          <cell r="D1357">
            <v>2674.67</v>
          </cell>
          <cell r="E1357">
            <v>84.51</v>
          </cell>
          <cell r="F1357">
            <v>2759.18</v>
          </cell>
        </row>
        <row r="1358">
          <cell r="A1358" t="str">
            <v>24.04.280</v>
          </cell>
          <cell r="B1358" t="str">
            <v>Portão de segurança de abrir em grade de aço SAE 1045 chapeado, para muralha, diâmetro 1´, completo, sem têmpera e revenimento</v>
          </cell>
          <cell r="C1358" t="str">
            <v>M2</v>
          </cell>
          <cell r="D1358">
            <v>3333.76</v>
          </cell>
          <cell r="E1358">
            <v>84.51</v>
          </cell>
          <cell r="F1358">
            <v>3418.27</v>
          </cell>
        </row>
        <row r="1359">
          <cell r="A1359" t="str">
            <v>24.04.300</v>
          </cell>
          <cell r="B1359" t="str">
            <v>Grade de segurança em aço SAE 1045, diâmetro 1´, com têmpera e revenimento</v>
          </cell>
          <cell r="C1359" t="str">
            <v>M2</v>
          </cell>
          <cell r="D1359">
            <v>2084.34</v>
          </cell>
          <cell r="E1359">
            <v>46</v>
          </cell>
          <cell r="F1359">
            <v>2130.34</v>
          </cell>
        </row>
        <row r="1360">
          <cell r="A1360" t="str">
            <v>24.04.310</v>
          </cell>
          <cell r="B1360" t="str">
            <v>Grade de segurança em aço SAE 1045, para janela, diâmetro 1´, com têmpera e revenimento</v>
          </cell>
          <cell r="C1360" t="str">
            <v>M2</v>
          </cell>
          <cell r="D1360">
            <v>2056.13</v>
          </cell>
          <cell r="E1360">
            <v>46</v>
          </cell>
          <cell r="F1360">
            <v>2102.13</v>
          </cell>
        </row>
        <row r="1361">
          <cell r="A1361" t="str">
            <v>24.04.320</v>
          </cell>
          <cell r="B1361" t="str">
            <v>Grade de segurança em aço SAE 1045 chapeada, diâmetro 1´, com têmpera e revenimento</v>
          </cell>
          <cell r="C1361" t="str">
            <v>M2</v>
          </cell>
          <cell r="D1361">
            <v>3156</v>
          </cell>
          <cell r="E1361">
            <v>46</v>
          </cell>
          <cell r="F1361">
            <v>3202</v>
          </cell>
        </row>
        <row r="1362">
          <cell r="A1362" t="str">
            <v>24.04.330</v>
          </cell>
          <cell r="B1362" t="str">
            <v>Porta de segurança de abrir em grade de aço SAE 1045, diâmetro 1´, completa, com têmpera e revenimento</v>
          </cell>
          <cell r="C1362" t="str">
            <v>M2</v>
          </cell>
          <cell r="D1362">
            <v>2621.2600000000002</v>
          </cell>
          <cell r="E1362">
            <v>84.51</v>
          </cell>
          <cell r="F1362">
            <v>2705.77</v>
          </cell>
        </row>
        <row r="1363">
          <cell r="A1363" t="str">
            <v>24.04.340</v>
          </cell>
          <cell r="B1363" t="str">
            <v>Porta de segurança de abrir em grade de aço SAE 1045 chapeada, diâmetro 1´, completa, com têmpera e revenimento</v>
          </cell>
          <cell r="C1363" t="str">
            <v>M2</v>
          </cell>
          <cell r="D1363">
            <v>3720.25</v>
          </cell>
          <cell r="E1363">
            <v>84.51</v>
          </cell>
          <cell r="F1363">
            <v>3804.76</v>
          </cell>
        </row>
        <row r="1364">
          <cell r="A1364" t="str">
            <v>24.04.350</v>
          </cell>
          <cell r="B1364" t="str">
            <v>Porta de segurança de abrir em grade de aço SAE 1045, diâmetro 1´, com ferrolho longo embutido em caixa, completa, com têmpera e revenimento</v>
          </cell>
          <cell r="C1364" t="str">
            <v>M2</v>
          </cell>
          <cell r="D1364">
            <v>2862.12</v>
          </cell>
          <cell r="E1364">
            <v>84.51</v>
          </cell>
          <cell r="F1364">
            <v>2946.63</v>
          </cell>
        </row>
        <row r="1365">
          <cell r="A1365" t="str">
            <v>24.04.360</v>
          </cell>
          <cell r="B1365" t="str">
            <v>Porta de segurança de abrir em grade de aço SAE 1045 chapeada, com isolamento acústico, diâmetro 1´, completa, com têmpera e revenimento</v>
          </cell>
          <cell r="C1365" t="str">
            <v>M2</v>
          </cell>
          <cell r="D1365">
            <v>3758.09</v>
          </cell>
          <cell r="E1365">
            <v>84.51</v>
          </cell>
          <cell r="F1365">
            <v>3842.6</v>
          </cell>
        </row>
        <row r="1366">
          <cell r="A1366" t="str">
            <v>24.04.370</v>
          </cell>
          <cell r="B1366" t="str">
            <v>Portão de segurança de abrir em grade de aço SAE 1045 chapeado, para muralha, diâmetro 1´, completo, com têmpera e revenimento</v>
          </cell>
          <cell r="C1366" t="str">
            <v>M2</v>
          </cell>
          <cell r="D1366">
            <v>3810.32</v>
          </cell>
          <cell r="E1366">
            <v>84.51</v>
          </cell>
          <cell r="F1366">
            <v>3894.83</v>
          </cell>
        </row>
        <row r="1367">
          <cell r="A1367" t="str">
            <v>24.04.380</v>
          </cell>
          <cell r="B1367" t="str">
            <v>Porta de segurança de correr suspensa em grade de aço SAE 1045, chapeada, diâmetro de 1´, completa, sem têmpera e revenimento</v>
          </cell>
          <cell r="C1367" t="str">
            <v>M2</v>
          </cell>
          <cell r="D1367">
            <v>3707.54</v>
          </cell>
          <cell r="E1367">
            <v>46</v>
          </cell>
          <cell r="F1367">
            <v>3753.54</v>
          </cell>
        </row>
        <row r="1368">
          <cell r="A1368" t="str">
            <v>24.04.400</v>
          </cell>
          <cell r="B1368" t="str">
            <v>Porta de segurança de correr em grade de aço SAE 1045, diâmetro de 1´, completa, com têmpera e revenimento</v>
          </cell>
          <cell r="C1368" t="str">
            <v>M2</v>
          </cell>
          <cell r="D1368">
            <v>3095.53</v>
          </cell>
          <cell r="E1368">
            <v>46</v>
          </cell>
          <cell r="F1368">
            <v>3141.53</v>
          </cell>
        </row>
        <row r="1369">
          <cell r="A1369" t="str">
            <v>24.04.410</v>
          </cell>
          <cell r="B1369" t="str">
            <v>Porta de segurança de correr suspensa em grade de aço SAE 1045 chapeada, diâmetro de 1´, completa, com têmpera e revenimento</v>
          </cell>
          <cell r="C1369" t="str">
            <v>M2</v>
          </cell>
          <cell r="D1369">
            <v>3904.48</v>
          </cell>
          <cell r="E1369">
            <v>46</v>
          </cell>
          <cell r="F1369">
            <v>3950.48</v>
          </cell>
        </row>
        <row r="1370">
          <cell r="A1370" t="str">
            <v>24.04.420</v>
          </cell>
          <cell r="B1370" t="str">
            <v>Porta de segurança de correr em grade de aço SAE 1045 chapeada, diâmetro de 1´, completa, sem têmpera e revenimento</v>
          </cell>
          <cell r="C1370" t="str">
            <v>M2</v>
          </cell>
          <cell r="D1370">
            <v>2838.13</v>
          </cell>
          <cell r="E1370">
            <v>188.43</v>
          </cell>
          <cell r="F1370">
            <v>3026.56</v>
          </cell>
        </row>
        <row r="1371">
          <cell r="A1371" t="str">
            <v>24.04.430</v>
          </cell>
          <cell r="B1371" t="str">
            <v>Porta de segurança de correr em grade de aço SAE 1045, diâmetro de 1´, completa, sem têmpera e revenimento</v>
          </cell>
          <cell r="C1371" t="str">
            <v>M2</v>
          </cell>
          <cell r="D1371">
            <v>2356.71</v>
          </cell>
          <cell r="E1371">
            <v>46</v>
          </cell>
          <cell r="F1371">
            <v>2402.71</v>
          </cell>
        </row>
        <row r="1372">
          <cell r="A1372" t="str">
            <v>24.04.610</v>
          </cell>
          <cell r="B1372" t="str">
            <v>Caixilho de segurança em aço SAE 1010/1020 tipo fixo e de correr, para receber vidro, com bandeira tipo veneziana</v>
          </cell>
          <cell r="C1372" t="str">
            <v>M2</v>
          </cell>
          <cell r="D1372">
            <v>1465.27</v>
          </cell>
          <cell r="E1372">
            <v>46</v>
          </cell>
          <cell r="F1372">
            <v>1511.27</v>
          </cell>
        </row>
        <row r="1373">
          <cell r="A1373" t="str">
            <v>24.04.620</v>
          </cell>
          <cell r="B1373" t="str">
            <v>Guichê de segurança em grade de aço SAE 1045, diâmetro de 1´', com têmpera e revenimento</v>
          </cell>
          <cell r="C1373" t="str">
            <v>M2</v>
          </cell>
          <cell r="D1373">
            <v>2411.4699999999998</v>
          </cell>
          <cell r="E1373">
            <v>46</v>
          </cell>
          <cell r="F1373">
            <v>2457.4699999999998</v>
          </cell>
        </row>
        <row r="1374">
          <cell r="A1374" t="str">
            <v>24.04.630</v>
          </cell>
          <cell r="B1374" t="str">
            <v>Guichê de segurança em grade de aço SAE 1045, diâmetro de 1´', sem têmpera e revenimento</v>
          </cell>
          <cell r="C1374" t="str">
            <v>M2</v>
          </cell>
          <cell r="D1374">
            <v>2031.69</v>
          </cell>
          <cell r="E1374">
            <v>46</v>
          </cell>
          <cell r="F1374">
            <v>2077.69</v>
          </cell>
        </row>
        <row r="1375">
          <cell r="A1375" t="str">
            <v>24.06</v>
          </cell>
          <cell r="B1375" t="str">
            <v>Esquadria, serralheria e elemento em ferro.</v>
          </cell>
          <cell r="C1375"/>
          <cell r="D1375"/>
          <cell r="E1375"/>
          <cell r="F1375"/>
        </row>
        <row r="1376">
          <cell r="A1376" t="str">
            <v>24.06.030</v>
          </cell>
          <cell r="B1376" t="str">
            <v>Guarda-corpo com vidro de 8 mm, em tubo de aço galvanizado, diâmetro 1 1/2´</v>
          </cell>
          <cell r="C1376" t="str">
            <v>M</v>
          </cell>
          <cell r="D1376">
            <v>1120.0999999999999</v>
          </cell>
          <cell r="E1376">
            <v>38.51</v>
          </cell>
          <cell r="F1376">
            <v>1158.6099999999999</v>
          </cell>
        </row>
        <row r="1377">
          <cell r="A1377" t="str">
            <v>24.07</v>
          </cell>
          <cell r="B1377" t="str">
            <v>Portas, portoes e gradis.</v>
          </cell>
          <cell r="C1377"/>
          <cell r="D1377"/>
          <cell r="E1377"/>
          <cell r="F1377"/>
        </row>
        <row r="1378">
          <cell r="A1378" t="str">
            <v>24.07.030</v>
          </cell>
          <cell r="B1378" t="str">
            <v>Porta de enrolar automatizado, em perfil meia cana perfurado, tipo transvision</v>
          </cell>
          <cell r="C1378" t="str">
            <v>M2</v>
          </cell>
          <cell r="D1378">
            <v>645.38</v>
          </cell>
          <cell r="E1378">
            <v>32.159999999999997</v>
          </cell>
          <cell r="F1378">
            <v>677.54</v>
          </cell>
        </row>
        <row r="1379">
          <cell r="A1379" t="str">
            <v>24.07.040</v>
          </cell>
          <cell r="B1379" t="str">
            <v>Porta de abrir em chapa de aço galvanizado, com requadro em tela ondulada malha 2´ e fio 12</v>
          </cell>
          <cell r="C1379" t="str">
            <v>M2</v>
          </cell>
          <cell r="D1379">
            <v>1013.95</v>
          </cell>
          <cell r="E1379">
            <v>91.4</v>
          </cell>
          <cell r="F1379">
            <v>1105.3499999999999</v>
          </cell>
        </row>
        <row r="1380">
          <cell r="A1380" t="str">
            <v>24.08</v>
          </cell>
          <cell r="B1380" t="str">
            <v>Esquadria, serralheria e elemento em aco inoxidavel</v>
          </cell>
          <cell r="C1380"/>
          <cell r="D1380"/>
          <cell r="E1380"/>
          <cell r="F1380"/>
        </row>
        <row r="1381">
          <cell r="A1381" t="str">
            <v>24.08.020</v>
          </cell>
          <cell r="B1381" t="str">
            <v>Corrimão duplo em tubo de aço inoxidável escovado, com diâmetro de 1 1/2´ e montantes com diâmetro de 2´</v>
          </cell>
          <cell r="C1381" t="str">
            <v>M</v>
          </cell>
          <cell r="D1381">
            <v>780.5</v>
          </cell>
          <cell r="E1381">
            <v>38.590000000000003</v>
          </cell>
          <cell r="F1381">
            <v>819.09</v>
          </cell>
        </row>
        <row r="1382">
          <cell r="A1382" t="str">
            <v>24.08.031</v>
          </cell>
          <cell r="B1382" t="str">
            <v>Corrimão em tubo de aço inoxidável escovado, diâmetro de 1 1/2"</v>
          </cell>
          <cell r="C1382" t="str">
            <v>M</v>
          </cell>
          <cell r="D1382">
            <v>525.35</v>
          </cell>
          <cell r="E1382">
            <v>16.079999999999998</v>
          </cell>
          <cell r="F1382">
            <v>541.42999999999995</v>
          </cell>
        </row>
        <row r="1383">
          <cell r="A1383" t="str">
            <v>24.08.040</v>
          </cell>
          <cell r="B1383" t="str">
            <v>Corrimão em tubo de aço inoxidável escovado, diâmetro de 1 1/2´ e montantes com diâmetro de 2´</v>
          </cell>
          <cell r="C1383" t="str">
            <v>M</v>
          </cell>
          <cell r="D1383">
            <v>617.88</v>
          </cell>
          <cell r="E1383">
            <v>32.159999999999997</v>
          </cell>
          <cell r="F1383">
            <v>650.04</v>
          </cell>
        </row>
        <row r="1384">
          <cell r="A1384" t="str">
            <v>24.20</v>
          </cell>
          <cell r="B1384" t="str">
            <v>Reparos, conservacoes e complementos - GRUPO 24</v>
          </cell>
          <cell r="C1384"/>
          <cell r="D1384"/>
          <cell r="E1384"/>
          <cell r="F1384"/>
        </row>
        <row r="1385">
          <cell r="A1385" t="str">
            <v>24.20.020</v>
          </cell>
          <cell r="B1385" t="str">
            <v>Recolocação de esquadrias metálicas</v>
          </cell>
          <cell r="C1385" t="str">
            <v>M2</v>
          </cell>
          <cell r="D1385"/>
          <cell r="E1385">
            <v>32.159999999999997</v>
          </cell>
          <cell r="F1385">
            <v>32.159999999999997</v>
          </cell>
        </row>
        <row r="1386">
          <cell r="A1386" t="str">
            <v>24.20.040</v>
          </cell>
          <cell r="B1386" t="str">
            <v>Recolocação de batentes</v>
          </cell>
          <cell r="C1386" t="str">
            <v>M</v>
          </cell>
          <cell r="D1386">
            <v>1.43</v>
          </cell>
          <cell r="E1386">
            <v>8.3699999999999992</v>
          </cell>
          <cell r="F1386">
            <v>9.8000000000000007</v>
          </cell>
        </row>
        <row r="1387">
          <cell r="A1387" t="str">
            <v>24.20.060</v>
          </cell>
          <cell r="B1387" t="str">
            <v>Recolocação de escada de marinheiro</v>
          </cell>
          <cell r="C1387" t="str">
            <v>M</v>
          </cell>
          <cell r="D1387"/>
          <cell r="E1387">
            <v>19.29</v>
          </cell>
          <cell r="F1387">
            <v>19.29</v>
          </cell>
        </row>
        <row r="1388">
          <cell r="A1388" t="str">
            <v>24.20.090</v>
          </cell>
          <cell r="B1388" t="str">
            <v>Solda MIG em esquadrias metálicas</v>
          </cell>
          <cell r="C1388" t="str">
            <v>M</v>
          </cell>
          <cell r="D1388">
            <v>32.89</v>
          </cell>
          <cell r="E1388">
            <v>22.36</v>
          </cell>
          <cell r="F1388">
            <v>55.25</v>
          </cell>
        </row>
        <row r="1389">
          <cell r="A1389" t="str">
            <v>24.20.100</v>
          </cell>
          <cell r="B1389" t="str">
            <v>Brete para instalação lateral em grade de segurança</v>
          </cell>
          <cell r="C1389" t="str">
            <v>CJ</v>
          </cell>
          <cell r="D1389">
            <v>3461.31</v>
          </cell>
          <cell r="E1389">
            <v>77.02</v>
          </cell>
          <cell r="F1389">
            <v>3538.33</v>
          </cell>
        </row>
        <row r="1390">
          <cell r="A1390" t="str">
            <v>24.20.120</v>
          </cell>
          <cell r="B1390" t="str">
            <v>Batente em chapa dobrada para portas</v>
          </cell>
          <cell r="C1390" t="str">
            <v>M</v>
          </cell>
          <cell r="D1390">
            <v>118.35</v>
          </cell>
          <cell r="E1390">
            <v>8.3699999999999992</v>
          </cell>
          <cell r="F1390">
            <v>126.72</v>
          </cell>
        </row>
        <row r="1391">
          <cell r="A1391" t="str">
            <v>24.20.140</v>
          </cell>
          <cell r="B1391" t="str">
            <v>Batente em chapa de aço SAE 1010/1020, espessura de 3/16´, para obras de segurança</v>
          </cell>
          <cell r="C1391" t="str">
            <v>M</v>
          </cell>
          <cell r="D1391">
            <v>393.23</v>
          </cell>
          <cell r="E1391">
            <v>8.3699999999999992</v>
          </cell>
          <cell r="F1391">
            <v>401.6</v>
          </cell>
        </row>
        <row r="1392">
          <cell r="A1392" t="str">
            <v>24.20.200</v>
          </cell>
          <cell r="B1392" t="str">
            <v>Chapa de ferro nº 14, inclusive soldagem</v>
          </cell>
          <cell r="C1392" t="str">
            <v>M2</v>
          </cell>
          <cell r="D1392">
            <v>237.26</v>
          </cell>
          <cell r="E1392">
            <v>38.590000000000003</v>
          </cell>
          <cell r="F1392">
            <v>275.85000000000002</v>
          </cell>
        </row>
        <row r="1393">
          <cell r="A1393" t="str">
            <v>24.20.230</v>
          </cell>
          <cell r="B1393" t="str">
            <v>Tela ondulada em aço galvanizado fio 10 BWG, malha de 1´</v>
          </cell>
          <cell r="C1393" t="str">
            <v>M2</v>
          </cell>
          <cell r="D1393">
            <v>120.12</v>
          </cell>
          <cell r="E1393">
            <v>7.01</v>
          </cell>
          <cell r="F1393">
            <v>127.13</v>
          </cell>
        </row>
        <row r="1394">
          <cell r="A1394" t="str">
            <v>24.20.270</v>
          </cell>
          <cell r="B1394" t="str">
            <v>Tela em aço galvanizado fio 16 BWG, malha de 1´ - tipo alambrado</v>
          </cell>
          <cell r="C1394" t="str">
            <v>M2</v>
          </cell>
          <cell r="D1394">
            <v>44.98</v>
          </cell>
          <cell r="E1394">
            <v>7.01</v>
          </cell>
          <cell r="F1394">
            <v>51.99</v>
          </cell>
        </row>
        <row r="1395">
          <cell r="A1395" t="str">
            <v>24.20.300</v>
          </cell>
          <cell r="B1395" t="str">
            <v>Chapa perfurada em aço SAE 1020, furos redondos de diâmetro 7,5 mm, espessura 1/8´ - soldagem tipo MIG</v>
          </cell>
          <cell r="C1395" t="str">
            <v>M2</v>
          </cell>
          <cell r="D1395">
            <v>685.51</v>
          </cell>
          <cell r="E1395">
            <v>70.8</v>
          </cell>
          <cell r="F1395">
            <v>756.31</v>
          </cell>
        </row>
        <row r="1396">
          <cell r="A1396" t="str">
            <v>24.20.310</v>
          </cell>
          <cell r="B1396" t="str">
            <v>Chapa perfurada em aço SAE 1020, furos redondos de diâmetro 25 mm, espessura 1/4´ - inclusive soldagem</v>
          </cell>
          <cell r="C1396" t="str">
            <v>M2</v>
          </cell>
          <cell r="D1396">
            <v>1162.5</v>
          </cell>
          <cell r="E1396">
            <v>70.8</v>
          </cell>
          <cell r="F1396">
            <v>1233.3</v>
          </cell>
        </row>
        <row r="1397">
          <cell r="A1397" t="str">
            <v>25</v>
          </cell>
          <cell r="B1397" t="str">
            <v>ESQUADRIA, SERRALHERIA E ELEMENTO EM ALUMINIO</v>
          </cell>
          <cell r="C1397"/>
          <cell r="D1397"/>
          <cell r="E1397"/>
          <cell r="F1397"/>
        </row>
        <row r="1398">
          <cell r="A1398" t="str">
            <v>25.01</v>
          </cell>
          <cell r="B1398" t="str">
            <v>Caixilho em aluminio</v>
          </cell>
          <cell r="C1398"/>
          <cell r="D1398"/>
          <cell r="E1398"/>
          <cell r="F1398"/>
        </row>
        <row r="1399">
          <cell r="A1399" t="str">
            <v>25.01.020</v>
          </cell>
          <cell r="B1399" t="str">
            <v>Caixilho em alumínio fixo, sob medida</v>
          </cell>
          <cell r="C1399" t="str">
            <v>M2</v>
          </cell>
          <cell r="D1399">
            <v>716.29</v>
          </cell>
          <cell r="E1399">
            <v>48.24</v>
          </cell>
          <cell r="F1399">
            <v>764.53</v>
          </cell>
        </row>
        <row r="1400">
          <cell r="A1400" t="str">
            <v>25.01.030</v>
          </cell>
          <cell r="B1400" t="str">
            <v>Caixilho em alumínio basculante com vidro, linha comercial</v>
          </cell>
          <cell r="C1400" t="str">
            <v>M2</v>
          </cell>
          <cell r="D1400">
            <v>341.3</v>
          </cell>
          <cell r="E1400">
            <v>48.24</v>
          </cell>
          <cell r="F1400">
            <v>389.54</v>
          </cell>
        </row>
        <row r="1401">
          <cell r="A1401" t="str">
            <v>25.01.040</v>
          </cell>
          <cell r="B1401" t="str">
            <v>Caixilho em alumínio basculante, sob medida</v>
          </cell>
          <cell r="C1401" t="str">
            <v>M2</v>
          </cell>
          <cell r="D1401">
            <v>925.68</v>
          </cell>
          <cell r="E1401">
            <v>48.24</v>
          </cell>
          <cell r="F1401">
            <v>973.92</v>
          </cell>
        </row>
        <row r="1402">
          <cell r="A1402" t="str">
            <v>25.01.050</v>
          </cell>
          <cell r="B1402" t="str">
            <v>Caixilho em alumínio maxim-ar com vidro, linha comercial</v>
          </cell>
          <cell r="C1402" t="str">
            <v>M2</v>
          </cell>
          <cell r="D1402">
            <v>773.93</v>
          </cell>
          <cell r="E1402">
            <v>48.24</v>
          </cell>
          <cell r="F1402">
            <v>822.17</v>
          </cell>
        </row>
        <row r="1403">
          <cell r="A1403" t="str">
            <v>25.01.060</v>
          </cell>
          <cell r="B1403" t="str">
            <v>Caixilho em alumínio maxim-ar, sob medida</v>
          </cell>
          <cell r="C1403" t="str">
            <v>M2</v>
          </cell>
          <cell r="D1403">
            <v>751.9</v>
          </cell>
          <cell r="E1403">
            <v>48.24</v>
          </cell>
          <cell r="F1403">
            <v>800.14</v>
          </cell>
        </row>
        <row r="1404">
          <cell r="A1404" t="str">
            <v>25.01.070</v>
          </cell>
          <cell r="B1404" t="str">
            <v>Caixilho em alumínio de correr com vidro, linha comercial</v>
          </cell>
          <cell r="C1404" t="str">
            <v>M2</v>
          </cell>
          <cell r="D1404">
            <v>356.16</v>
          </cell>
          <cell r="E1404">
            <v>48.24</v>
          </cell>
          <cell r="F1404">
            <v>404.4</v>
          </cell>
        </row>
        <row r="1405">
          <cell r="A1405" t="str">
            <v>25.01.080</v>
          </cell>
          <cell r="B1405" t="str">
            <v>Caixilho em alumínio de correr, sob medida</v>
          </cell>
          <cell r="C1405" t="str">
            <v>M2</v>
          </cell>
          <cell r="D1405">
            <v>815.59</v>
          </cell>
          <cell r="E1405">
            <v>48.24</v>
          </cell>
          <cell r="F1405">
            <v>863.83</v>
          </cell>
        </row>
        <row r="1406">
          <cell r="A1406" t="str">
            <v>25.01.090</v>
          </cell>
          <cell r="B1406" t="str">
            <v>Caixilho em alumínio tipo veneziana com vidro, linha comercial</v>
          </cell>
          <cell r="C1406" t="str">
            <v>M2</v>
          </cell>
          <cell r="D1406">
            <v>648.21</v>
          </cell>
          <cell r="E1406">
            <v>48.24</v>
          </cell>
          <cell r="F1406">
            <v>696.45</v>
          </cell>
        </row>
        <row r="1407">
          <cell r="A1407" t="str">
            <v>25.01.100</v>
          </cell>
          <cell r="B1407" t="str">
            <v>Caixilho em alumínio tipo veneziana, sob medida</v>
          </cell>
          <cell r="C1407" t="str">
            <v>M2</v>
          </cell>
          <cell r="D1407">
            <v>1004.39</v>
          </cell>
          <cell r="E1407">
            <v>48.24</v>
          </cell>
          <cell r="F1407">
            <v>1052.6300000000001</v>
          </cell>
        </row>
        <row r="1408">
          <cell r="A1408" t="str">
            <v>25.01.110</v>
          </cell>
          <cell r="B1408" t="str">
            <v>Caixilho guilhotina em alumínio anodizado, sob medida</v>
          </cell>
          <cell r="C1408" t="str">
            <v>M2</v>
          </cell>
          <cell r="D1408">
            <v>919.05</v>
          </cell>
          <cell r="E1408">
            <v>48.24</v>
          </cell>
          <cell r="F1408">
            <v>967.29</v>
          </cell>
        </row>
        <row r="1409">
          <cell r="A1409" t="str">
            <v>25.01.120</v>
          </cell>
          <cell r="B1409" t="str">
            <v>Caixilho tipo veneziana industrial com montantes em alumínio e aletas em fibra de vidro</v>
          </cell>
          <cell r="C1409" t="str">
            <v>M2</v>
          </cell>
          <cell r="D1409">
            <v>297.72000000000003</v>
          </cell>
          <cell r="E1409"/>
          <cell r="F1409">
            <v>297.72000000000003</v>
          </cell>
        </row>
        <row r="1410">
          <cell r="A1410" t="str">
            <v>25.01.240</v>
          </cell>
          <cell r="B1410" t="str">
            <v>Caixilho fixo em alumínio, sob medida - branco</v>
          </cell>
          <cell r="C1410" t="str">
            <v>M2</v>
          </cell>
          <cell r="D1410">
            <v>819.46</v>
          </cell>
          <cell r="E1410">
            <v>37.06</v>
          </cell>
          <cell r="F1410">
            <v>856.52</v>
          </cell>
        </row>
        <row r="1411">
          <cell r="A1411" t="str">
            <v>25.01.361</v>
          </cell>
          <cell r="B1411" t="str">
            <v>Caixilho em alumínio maxim-ar com vidro - branco</v>
          </cell>
          <cell r="C1411" t="str">
            <v>M2</v>
          </cell>
          <cell r="D1411">
            <v>1292.31</v>
          </cell>
          <cell r="E1411">
            <v>48.24</v>
          </cell>
          <cell r="F1411">
            <v>1340.55</v>
          </cell>
        </row>
        <row r="1412">
          <cell r="A1412" t="str">
            <v>25.01.371</v>
          </cell>
          <cell r="B1412" t="str">
            <v>Caixilho em alumínio basculante com vidro - branco</v>
          </cell>
          <cell r="C1412" t="str">
            <v>M2</v>
          </cell>
          <cell r="D1412">
            <v>1326.63</v>
          </cell>
          <cell r="E1412">
            <v>48.24</v>
          </cell>
          <cell r="F1412">
            <v>1374.87</v>
          </cell>
        </row>
        <row r="1413">
          <cell r="A1413" t="str">
            <v>25.01.380</v>
          </cell>
          <cell r="B1413" t="str">
            <v>Caixilho em alumínio de correr com vidro - branco</v>
          </cell>
          <cell r="C1413" t="str">
            <v>M2</v>
          </cell>
          <cell r="D1413">
            <v>729.37</v>
          </cell>
          <cell r="E1413">
            <v>48.24</v>
          </cell>
          <cell r="F1413">
            <v>777.61</v>
          </cell>
        </row>
        <row r="1414">
          <cell r="A1414" t="str">
            <v>25.01.400</v>
          </cell>
          <cell r="B1414" t="str">
            <v>Caixilho em alumínio anodizado fixo</v>
          </cell>
          <cell r="C1414" t="str">
            <v>M2</v>
          </cell>
          <cell r="D1414">
            <v>541</v>
          </cell>
          <cell r="E1414">
            <v>37.06</v>
          </cell>
          <cell r="F1414">
            <v>578.05999999999995</v>
          </cell>
        </row>
        <row r="1415">
          <cell r="A1415" t="str">
            <v>25.01.410</v>
          </cell>
          <cell r="B1415" t="str">
            <v>Caixilho em alumínio anodizado maxim-ar</v>
          </cell>
          <cell r="C1415" t="str">
            <v>M2</v>
          </cell>
          <cell r="D1415">
            <v>770.58</v>
          </cell>
          <cell r="E1415">
            <v>37.06</v>
          </cell>
          <cell r="F1415">
            <v>807.64</v>
          </cell>
        </row>
        <row r="1416">
          <cell r="A1416" t="str">
            <v>25.01.430</v>
          </cell>
          <cell r="B1416" t="str">
            <v>Caixilho em alumínio fixo, tipo fachada</v>
          </cell>
          <cell r="C1416" t="str">
            <v>M2</v>
          </cell>
          <cell r="D1416">
            <v>632.45000000000005</v>
          </cell>
          <cell r="E1416">
            <v>27.8</v>
          </cell>
          <cell r="F1416">
            <v>660.25</v>
          </cell>
        </row>
        <row r="1417">
          <cell r="A1417" t="str">
            <v>25.01.440</v>
          </cell>
          <cell r="B1417" t="str">
            <v>Caixilho em alumínio maxim-ar, tipo fachada</v>
          </cell>
          <cell r="C1417" t="str">
            <v>M2</v>
          </cell>
          <cell r="D1417">
            <v>710.86</v>
          </cell>
          <cell r="E1417">
            <v>27.8</v>
          </cell>
          <cell r="F1417">
            <v>738.66</v>
          </cell>
        </row>
        <row r="1418">
          <cell r="A1418" t="str">
            <v>25.01.450</v>
          </cell>
          <cell r="B1418" t="str">
            <v>Caixilho em alumínio para pele de vidro, tipo fachada</v>
          </cell>
          <cell r="C1418" t="str">
            <v>M2</v>
          </cell>
          <cell r="D1418">
            <v>520.19000000000005</v>
          </cell>
          <cell r="E1418">
            <v>27.8</v>
          </cell>
          <cell r="F1418">
            <v>547.99</v>
          </cell>
        </row>
        <row r="1419">
          <cell r="A1419" t="str">
            <v>25.01.460</v>
          </cell>
          <cell r="B1419" t="str">
            <v>Gradil em alumínio natural, sob medida</v>
          </cell>
          <cell r="C1419" t="str">
            <v>M2</v>
          </cell>
          <cell r="D1419">
            <v>930.98</v>
          </cell>
          <cell r="E1419"/>
          <cell r="F1419">
            <v>930.98</v>
          </cell>
        </row>
        <row r="1420">
          <cell r="A1420" t="str">
            <v>25.01.470</v>
          </cell>
          <cell r="B1420" t="str">
            <v>Caixilho fixo tipo veneziana em alumínio anodizado, sob medida - branco</v>
          </cell>
          <cell r="C1420" t="str">
            <v>M2</v>
          </cell>
          <cell r="D1420">
            <v>1196.01</v>
          </cell>
          <cell r="E1420"/>
          <cell r="F1420">
            <v>1196.01</v>
          </cell>
        </row>
        <row r="1421">
          <cell r="A1421" t="str">
            <v>25.01.480</v>
          </cell>
          <cell r="B1421" t="str">
            <v>Caixilho em alumínio com pintura eletrostática, basculante, sob medida - branco</v>
          </cell>
          <cell r="C1421" t="str">
            <v>M2</v>
          </cell>
          <cell r="D1421">
            <v>823.32</v>
          </cell>
          <cell r="E1421"/>
          <cell r="F1421">
            <v>823.32</v>
          </cell>
        </row>
        <row r="1422">
          <cell r="A1422" t="str">
            <v>25.01.490</v>
          </cell>
          <cell r="B1422" t="str">
            <v>Caixilho em alumínio com pintura eletrostática, maxim-ar, sob medida - branco</v>
          </cell>
          <cell r="C1422" t="str">
            <v>M2</v>
          </cell>
          <cell r="D1422">
            <v>819.83</v>
          </cell>
          <cell r="E1422"/>
          <cell r="F1422">
            <v>819.83</v>
          </cell>
        </row>
        <row r="1423">
          <cell r="A1423" t="str">
            <v>25.01.500</v>
          </cell>
          <cell r="B1423" t="str">
            <v>Caixilho em alumínio anodizado fixo, sob medida - bronze/preto</v>
          </cell>
          <cell r="C1423" t="str">
            <v>M2</v>
          </cell>
          <cell r="D1423">
            <v>881.94</v>
          </cell>
          <cell r="E1423">
            <v>48.24</v>
          </cell>
          <cell r="F1423">
            <v>930.18</v>
          </cell>
        </row>
        <row r="1424">
          <cell r="A1424" t="str">
            <v>25.01.510</v>
          </cell>
          <cell r="B1424" t="str">
            <v>Caixilho em alumínio anodizado basculante, sob medida - bronze/preto</v>
          </cell>
          <cell r="C1424" t="str">
            <v>M2</v>
          </cell>
          <cell r="D1424">
            <v>1175.3599999999999</v>
          </cell>
          <cell r="E1424">
            <v>48.24</v>
          </cell>
          <cell r="F1424">
            <v>1223.5999999999999</v>
          </cell>
        </row>
        <row r="1425">
          <cell r="A1425" t="str">
            <v>25.01.520</v>
          </cell>
          <cell r="B1425" t="str">
            <v>Caixilho em alumínio anodizado maxim-ar, sob medida - bronze/preto</v>
          </cell>
          <cell r="C1425" t="str">
            <v>M2</v>
          </cell>
          <cell r="D1425">
            <v>873.7</v>
          </cell>
          <cell r="E1425">
            <v>48.24</v>
          </cell>
          <cell r="F1425">
            <v>921.94</v>
          </cell>
        </row>
        <row r="1426">
          <cell r="A1426" t="str">
            <v>25.01.530</v>
          </cell>
          <cell r="B1426" t="str">
            <v>Caixilho em alumínio anodizado de correr, sob medida - bronze/preto</v>
          </cell>
          <cell r="C1426" t="str">
            <v>M2</v>
          </cell>
          <cell r="D1426">
            <v>901.33</v>
          </cell>
          <cell r="E1426">
            <v>48.24</v>
          </cell>
          <cell r="F1426">
            <v>949.57</v>
          </cell>
        </row>
        <row r="1427">
          <cell r="A1427" t="str">
            <v>25.02</v>
          </cell>
          <cell r="B1427" t="str">
            <v>Porta em aluminio</v>
          </cell>
          <cell r="C1427"/>
          <cell r="D1427"/>
          <cell r="E1427"/>
          <cell r="F1427"/>
        </row>
        <row r="1428">
          <cell r="A1428" t="str">
            <v>25.02.010</v>
          </cell>
          <cell r="B1428" t="str">
            <v>Porta de entrada de abrir em alumínio com vidro, linha comercial</v>
          </cell>
          <cell r="C1428" t="str">
            <v>M2</v>
          </cell>
          <cell r="D1428">
            <v>634.07000000000005</v>
          </cell>
          <cell r="E1428">
            <v>96.48</v>
          </cell>
          <cell r="F1428">
            <v>730.55</v>
          </cell>
        </row>
        <row r="1429">
          <cell r="A1429" t="str">
            <v>25.02.020</v>
          </cell>
          <cell r="B1429" t="str">
            <v>Porta de entrada de abrir em alumínio, sob medida</v>
          </cell>
          <cell r="C1429" t="str">
            <v>M2</v>
          </cell>
          <cell r="D1429">
            <v>964.36</v>
          </cell>
          <cell r="E1429">
            <v>96.48</v>
          </cell>
          <cell r="F1429">
            <v>1060.8399999999999</v>
          </cell>
        </row>
        <row r="1430">
          <cell r="A1430" t="str">
            <v>25.02.040</v>
          </cell>
          <cell r="B1430" t="str">
            <v>Porta de entrada de correr em alumínio, sob medida</v>
          </cell>
          <cell r="C1430" t="str">
            <v>M2</v>
          </cell>
          <cell r="D1430">
            <v>1093.33</v>
          </cell>
          <cell r="E1430">
            <v>96.48</v>
          </cell>
          <cell r="F1430">
            <v>1189.81</v>
          </cell>
        </row>
        <row r="1431">
          <cell r="A1431" t="str">
            <v>25.02.042</v>
          </cell>
          <cell r="B1431" t="str">
            <v>Porta de correr em alumínio tipo lambri branco, sob medida</v>
          </cell>
          <cell r="C1431" t="str">
            <v>M2</v>
          </cell>
          <cell r="D1431">
            <v>641.74</v>
          </cell>
          <cell r="E1431">
            <v>48.24</v>
          </cell>
          <cell r="F1431">
            <v>689.98</v>
          </cell>
        </row>
        <row r="1432">
          <cell r="A1432" t="str">
            <v>25.02.050</v>
          </cell>
          <cell r="B1432" t="str">
            <v>Porta veneziana de abrir em alumínio, linha comercial</v>
          </cell>
          <cell r="C1432" t="str">
            <v>M2</v>
          </cell>
          <cell r="D1432">
            <v>489.51</v>
          </cell>
          <cell r="E1432">
            <v>96.48</v>
          </cell>
          <cell r="F1432">
            <v>585.99</v>
          </cell>
        </row>
        <row r="1433">
          <cell r="A1433" t="str">
            <v>25.02.060</v>
          </cell>
          <cell r="B1433" t="str">
            <v>Porta/portinhola em alumínio, sob medida</v>
          </cell>
          <cell r="C1433" t="str">
            <v>M2</v>
          </cell>
          <cell r="D1433">
            <v>808.13</v>
          </cell>
          <cell r="E1433">
            <v>96.48</v>
          </cell>
          <cell r="F1433">
            <v>904.61</v>
          </cell>
        </row>
        <row r="1434">
          <cell r="A1434" t="str">
            <v>25.02.070</v>
          </cell>
          <cell r="B1434" t="str">
            <v>Portinhola tipo veneziana em alumínio, linha comercial</v>
          </cell>
          <cell r="C1434" t="str">
            <v>M2</v>
          </cell>
          <cell r="D1434">
            <v>488.19</v>
          </cell>
          <cell r="E1434">
            <v>96.48</v>
          </cell>
          <cell r="F1434">
            <v>584.66999999999996</v>
          </cell>
        </row>
        <row r="1435">
          <cell r="A1435" t="str">
            <v>25.02.110</v>
          </cell>
          <cell r="B1435" t="str">
            <v>Porta veneziana de abrir em alumínio, sob medida</v>
          </cell>
          <cell r="C1435" t="str">
            <v>M2</v>
          </cell>
          <cell r="D1435">
            <v>982.48</v>
          </cell>
          <cell r="E1435">
            <v>96.48</v>
          </cell>
          <cell r="F1435">
            <v>1078.96</v>
          </cell>
        </row>
        <row r="1436">
          <cell r="A1436" t="str">
            <v>25.02.211</v>
          </cell>
          <cell r="B1436" t="str">
            <v>Porta veneziana de abrir em alumínio - cor branca</v>
          </cell>
          <cell r="C1436" t="str">
            <v>M2</v>
          </cell>
          <cell r="D1436">
            <v>423.04</v>
          </cell>
          <cell r="E1436">
            <v>96.48</v>
          </cell>
          <cell r="F1436">
            <v>519.52</v>
          </cell>
        </row>
        <row r="1437">
          <cell r="A1437" t="str">
            <v>25.02.221</v>
          </cell>
          <cell r="B1437" t="str">
            <v>Porta de correr em alumínio com veneziana e vidro - cor branca</v>
          </cell>
          <cell r="C1437" t="str">
            <v>M2</v>
          </cell>
          <cell r="D1437">
            <v>1029.3499999999999</v>
          </cell>
          <cell r="E1437">
            <v>96.48</v>
          </cell>
          <cell r="F1437">
            <v>1125.83</v>
          </cell>
        </row>
        <row r="1438">
          <cell r="A1438" t="str">
            <v>25.02.230</v>
          </cell>
          <cell r="B1438" t="str">
            <v>Porta em alumínio anodizado de abrir, sob medida - bronze/preto</v>
          </cell>
          <cell r="C1438" t="str">
            <v>M2</v>
          </cell>
          <cell r="D1438">
            <v>939.07</v>
          </cell>
          <cell r="E1438">
            <v>48.24</v>
          </cell>
          <cell r="F1438">
            <v>987.31</v>
          </cell>
        </row>
        <row r="1439">
          <cell r="A1439" t="str">
            <v>25.02.240</v>
          </cell>
          <cell r="B1439" t="str">
            <v>Porta em alumínio anodizado de correr, sob medida - bronze/preto</v>
          </cell>
          <cell r="C1439" t="str">
            <v>M2</v>
          </cell>
          <cell r="D1439">
            <v>861.71</v>
          </cell>
          <cell r="E1439">
            <v>48.24</v>
          </cell>
          <cell r="F1439">
            <v>909.95</v>
          </cell>
        </row>
        <row r="1440">
          <cell r="A1440" t="str">
            <v>25.02.250</v>
          </cell>
          <cell r="B1440" t="str">
            <v>Porta em alumínio anodizado de abrir, tipo veneziana, sob medida - bronze/preto</v>
          </cell>
          <cell r="C1440" t="str">
            <v>M2</v>
          </cell>
          <cell r="D1440">
            <v>1009.38</v>
          </cell>
          <cell r="E1440">
            <v>48.24</v>
          </cell>
          <cell r="F1440">
            <v>1057.6199999999999</v>
          </cell>
        </row>
        <row r="1441">
          <cell r="A1441" t="str">
            <v>25.02.260</v>
          </cell>
          <cell r="B1441" t="str">
            <v>Portinhola em alumínio anodizado de correr, tipo veneziana, sob medida - bronze/preto</v>
          </cell>
          <cell r="C1441" t="str">
            <v>M2</v>
          </cell>
          <cell r="D1441">
            <v>1086.01</v>
          </cell>
          <cell r="E1441">
            <v>48.24</v>
          </cell>
          <cell r="F1441">
            <v>1134.25</v>
          </cell>
        </row>
        <row r="1442">
          <cell r="A1442" t="str">
            <v>25.02.300</v>
          </cell>
          <cell r="B1442" t="str">
            <v>Porta de abrir em alumínio com pintura eletrostática, sob medida - cor branca</v>
          </cell>
          <cell r="C1442" t="str">
            <v>M2</v>
          </cell>
          <cell r="D1442">
            <v>987.56</v>
          </cell>
          <cell r="E1442">
            <v>96.48</v>
          </cell>
          <cell r="F1442">
            <v>1084.04</v>
          </cell>
        </row>
        <row r="1443">
          <cell r="A1443" t="str">
            <v>25.02.310</v>
          </cell>
          <cell r="B1443" t="str">
            <v>Porta de abrir em alumínio tipo lambri, sob medida - cor branca</v>
          </cell>
          <cell r="C1443" t="str">
            <v>M2</v>
          </cell>
          <cell r="D1443">
            <v>1007.71</v>
          </cell>
          <cell r="E1443">
            <v>96.48</v>
          </cell>
          <cell r="F1443">
            <v>1104.19</v>
          </cell>
        </row>
        <row r="1444">
          <cell r="A1444" t="str">
            <v>25.20</v>
          </cell>
          <cell r="B1444" t="str">
            <v>Reparos, conservacoes e complementos - GRUPO 25</v>
          </cell>
          <cell r="C1444"/>
          <cell r="D1444"/>
          <cell r="E1444"/>
          <cell r="F1444"/>
        </row>
        <row r="1445">
          <cell r="A1445" t="str">
            <v>25.20.020</v>
          </cell>
          <cell r="B1445" t="str">
            <v>Tela de proteção tipo mosquiteira removível, em fibra de vidro com revestimento em PVC e requadro em alumínio</v>
          </cell>
          <cell r="C1445" t="str">
            <v>M2</v>
          </cell>
          <cell r="D1445">
            <v>143.78</v>
          </cell>
          <cell r="E1445"/>
          <cell r="F1445">
            <v>143.78</v>
          </cell>
        </row>
        <row r="1446">
          <cell r="A1446" t="str">
            <v>26</v>
          </cell>
          <cell r="B1446" t="str">
            <v>ESQUADRIA E ELEMENTO EM VIDRO</v>
          </cell>
          <cell r="C1446"/>
          <cell r="D1446"/>
          <cell r="E1446"/>
          <cell r="F1446"/>
        </row>
        <row r="1447">
          <cell r="A1447" t="str">
            <v>26.01</v>
          </cell>
          <cell r="B1447" t="str">
            <v>Vidro comum e laminado</v>
          </cell>
          <cell r="C1447"/>
          <cell r="D1447"/>
          <cell r="E1447"/>
          <cell r="F1447"/>
        </row>
        <row r="1448">
          <cell r="A1448" t="str">
            <v>26.01.020</v>
          </cell>
          <cell r="B1448" t="str">
            <v>Vidro liso transparente de 3 mm</v>
          </cell>
          <cell r="C1448" t="str">
            <v>M2</v>
          </cell>
          <cell r="D1448">
            <v>83.26</v>
          </cell>
          <cell r="E1448">
            <v>21.87</v>
          </cell>
          <cell r="F1448">
            <v>105.13</v>
          </cell>
        </row>
        <row r="1449">
          <cell r="A1449" t="str">
            <v>26.01.040</v>
          </cell>
          <cell r="B1449" t="str">
            <v>Vidro liso transparente de 4 mm</v>
          </cell>
          <cell r="C1449" t="str">
            <v>M2</v>
          </cell>
          <cell r="D1449">
            <v>105.26</v>
          </cell>
          <cell r="E1449">
            <v>21.87</v>
          </cell>
          <cell r="F1449">
            <v>127.13</v>
          </cell>
        </row>
        <row r="1450">
          <cell r="A1450" t="str">
            <v>26.01.060</v>
          </cell>
          <cell r="B1450" t="str">
            <v>Vidro liso transparente de 5 mm</v>
          </cell>
          <cell r="C1450" t="str">
            <v>M2</v>
          </cell>
          <cell r="D1450">
            <v>108.11</v>
          </cell>
          <cell r="E1450">
            <v>21.87</v>
          </cell>
          <cell r="F1450">
            <v>129.97999999999999</v>
          </cell>
        </row>
        <row r="1451">
          <cell r="A1451" t="str">
            <v>26.01.080</v>
          </cell>
          <cell r="B1451" t="str">
            <v>Vidro liso transparente de 6 mm</v>
          </cell>
          <cell r="C1451" t="str">
            <v>M2</v>
          </cell>
          <cell r="D1451">
            <v>123.32</v>
          </cell>
          <cell r="E1451">
            <v>21.87</v>
          </cell>
          <cell r="F1451">
            <v>145.19</v>
          </cell>
        </row>
        <row r="1452">
          <cell r="A1452" t="str">
            <v>26.01.140</v>
          </cell>
          <cell r="B1452" t="str">
            <v>Vidro liso laminado colorido de 6 mm</v>
          </cell>
          <cell r="C1452" t="str">
            <v>M2</v>
          </cell>
          <cell r="D1452">
            <v>377.69</v>
          </cell>
          <cell r="E1452">
            <v>21.87</v>
          </cell>
          <cell r="F1452">
            <v>399.56</v>
          </cell>
        </row>
        <row r="1453">
          <cell r="A1453" t="str">
            <v>26.01.155</v>
          </cell>
          <cell r="B1453" t="str">
            <v>Vidro liso laminado colorido de 10 mm</v>
          </cell>
          <cell r="C1453" t="str">
            <v>M2</v>
          </cell>
          <cell r="D1453">
            <v>606.51</v>
          </cell>
          <cell r="E1453">
            <v>21.87</v>
          </cell>
          <cell r="F1453">
            <v>628.38</v>
          </cell>
        </row>
        <row r="1454">
          <cell r="A1454" t="str">
            <v>26.01.160</v>
          </cell>
          <cell r="B1454" t="str">
            <v>Vidro liso laminado leitoso de 6 mm</v>
          </cell>
          <cell r="C1454" t="str">
            <v>M2</v>
          </cell>
          <cell r="D1454">
            <v>461.46</v>
          </cell>
          <cell r="E1454">
            <v>21.87</v>
          </cell>
          <cell r="F1454">
            <v>483.33</v>
          </cell>
        </row>
        <row r="1455">
          <cell r="A1455" t="str">
            <v>26.01.168</v>
          </cell>
          <cell r="B1455" t="str">
            <v>Vidro liso laminado incolor de 6 mm</v>
          </cell>
          <cell r="C1455" t="str">
            <v>M2</v>
          </cell>
          <cell r="D1455">
            <v>215.64</v>
          </cell>
          <cell r="E1455">
            <v>21.87</v>
          </cell>
          <cell r="F1455">
            <v>237.51</v>
          </cell>
        </row>
        <row r="1456">
          <cell r="A1456" t="str">
            <v>26.01.169</v>
          </cell>
          <cell r="B1456" t="str">
            <v>Vidro liso laminado incolor de 8 mm</v>
          </cell>
          <cell r="C1456" t="str">
            <v>M2</v>
          </cell>
          <cell r="D1456">
            <v>314.76</v>
          </cell>
          <cell r="E1456">
            <v>21.87</v>
          </cell>
          <cell r="F1456">
            <v>336.63</v>
          </cell>
        </row>
        <row r="1457">
          <cell r="A1457" t="str">
            <v>26.01.170</v>
          </cell>
          <cell r="B1457" t="str">
            <v>Vidro liso laminado incolor de 10 mm</v>
          </cell>
          <cell r="C1457" t="str">
            <v>M2</v>
          </cell>
          <cell r="D1457">
            <v>364.08</v>
          </cell>
          <cell r="E1457">
            <v>21.87</v>
          </cell>
          <cell r="F1457">
            <v>385.95</v>
          </cell>
        </row>
        <row r="1458">
          <cell r="A1458" t="str">
            <v>26.01.190</v>
          </cell>
          <cell r="B1458" t="str">
            <v>Vidro liso laminado jateado de 6 mm</v>
          </cell>
          <cell r="C1458" t="str">
            <v>M2</v>
          </cell>
          <cell r="D1458">
            <v>422.21</v>
          </cell>
          <cell r="E1458">
            <v>21.87</v>
          </cell>
          <cell r="F1458">
            <v>444.08</v>
          </cell>
        </row>
        <row r="1459">
          <cell r="A1459" t="str">
            <v>26.01.230</v>
          </cell>
          <cell r="B1459" t="str">
            <v>Vidro fantasia de 3/4 mm</v>
          </cell>
          <cell r="C1459" t="str">
            <v>M2</v>
          </cell>
          <cell r="D1459">
            <v>113.73</v>
          </cell>
          <cell r="E1459">
            <v>21.87</v>
          </cell>
          <cell r="F1459">
            <v>135.6</v>
          </cell>
        </row>
        <row r="1460">
          <cell r="A1460" t="str">
            <v>26.01.348</v>
          </cell>
          <cell r="B1460" t="str">
            <v>Vidro multilaminado de alta segurança, proteção balística nível III</v>
          </cell>
          <cell r="C1460" t="str">
            <v>M2</v>
          </cell>
          <cell r="D1460">
            <v>3006.63</v>
          </cell>
          <cell r="E1460"/>
          <cell r="F1460">
            <v>3006.63</v>
          </cell>
        </row>
        <row r="1461">
          <cell r="A1461" t="str">
            <v>26.01.350</v>
          </cell>
          <cell r="B1461" t="str">
            <v>Vidro multilaminado de alta segurança em policarbonato, proteção balística nível III</v>
          </cell>
          <cell r="C1461" t="str">
            <v>M2</v>
          </cell>
          <cell r="D1461">
            <v>4867.2</v>
          </cell>
          <cell r="E1461"/>
          <cell r="F1461">
            <v>4867.2</v>
          </cell>
        </row>
        <row r="1462">
          <cell r="A1462" t="str">
            <v>26.01.460</v>
          </cell>
          <cell r="B1462" t="str">
            <v>Vidros float monolíticos verde de 6 mm</v>
          </cell>
          <cell r="C1462" t="str">
            <v>M2</v>
          </cell>
          <cell r="D1462">
            <v>145.49</v>
          </cell>
          <cell r="E1462">
            <v>21.87</v>
          </cell>
          <cell r="F1462">
            <v>167.36</v>
          </cell>
        </row>
        <row r="1463">
          <cell r="A1463" t="str">
            <v>26.02</v>
          </cell>
          <cell r="B1463" t="str">
            <v>Vidro temperado</v>
          </cell>
          <cell r="C1463"/>
          <cell r="D1463"/>
          <cell r="E1463"/>
          <cell r="F1463"/>
        </row>
        <row r="1464">
          <cell r="A1464" t="str">
            <v>26.02.020</v>
          </cell>
          <cell r="B1464" t="str">
            <v>Vidro temperado incolor de 6 mm</v>
          </cell>
          <cell r="C1464" t="str">
            <v>M2</v>
          </cell>
          <cell r="D1464">
            <v>187.74</v>
          </cell>
          <cell r="E1464"/>
          <cell r="F1464">
            <v>187.74</v>
          </cell>
        </row>
        <row r="1465">
          <cell r="A1465" t="str">
            <v>26.02.040</v>
          </cell>
          <cell r="B1465" t="str">
            <v>Vidro temperado incolor de 8 mm</v>
          </cell>
          <cell r="C1465" t="str">
            <v>M2</v>
          </cell>
          <cell r="D1465">
            <v>222.23</v>
          </cell>
          <cell r="E1465"/>
          <cell r="F1465">
            <v>222.23</v>
          </cell>
        </row>
        <row r="1466">
          <cell r="A1466" t="str">
            <v>26.02.060</v>
          </cell>
          <cell r="B1466" t="str">
            <v>Vidro temperado incolor de 10 mm</v>
          </cell>
          <cell r="C1466" t="str">
            <v>M2</v>
          </cell>
          <cell r="D1466">
            <v>281.11</v>
          </cell>
          <cell r="E1466"/>
          <cell r="F1466">
            <v>281.11</v>
          </cell>
        </row>
        <row r="1467">
          <cell r="A1467" t="str">
            <v>26.02.120</v>
          </cell>
          <cell r="B1467" t="str">
            <v>Vidro temperado cinza ou bronze de 6 mm</v>
          </cell>
          <cell r="C1467" t="str">
            <v>M2</v>
          </cell>
          <cell r="D1467">
            <v>250.08</v>
          </cell>
          <cell r="E1467"/>
          <cell r="F1467">
            <v>250.08</v>
          </cell>
        </row>
        <row r="1468">
          <cell r="A1468" t="str">
            <v>26.02.140</v>
          </cell>
          <cell r="B1468" t="str">
            <v>Vidro temperado cinza ou bronze de 8 mm</v>
          </cell>
          <cell r="C1468" t="str">
            <v>M2</v>
          </cell>
          <cell r="D1468">
            <v>352.92</v>
          </cell>
          <cell r="E1468"/>
          <cell r="F1468">
            <v>352.92</v>
          </cell>
        </row>
        <row r="1469">
          <cell r="A1469" t="str">
            <v>26.02.160</v>
          </cell>
          <cell r="B1469" t="str">
            <v>Vidro temperado cinza ou bronze de 10 mm</v>
          </cell>
          <cell r="C1469" t="str">
            <v>M2</v>
          </cell>
          <cell r="D1469">
            <v>468.77</v>
          </cell>
          <cell r="E1469"/>
          <cell r="F1469">
            <v>468.77</v>
          </cell>
        </row>
        <row r="1470">
          <cell r="A1470" t="str">
            <v>26.02.170</v>
          </cell>
          <cell r="B1470" t="str">
            <v>Vidro temperado serigrafado incolor de 8 mm</v>
          </cell>
          <cell r="C1470" t="str">
            <v>M2</v>
          </cell>
          <cell r="D1470">
            <v>648.35</v>
          </cell>
          <cell r="E1470"/>
          <cell r="F1470">
            <v>648.35</v>
          </cell>
        </row>
        <row r="1471">
          <cell r="A1471" t="str">
            <v>26.02.300</v>
          </cell>
          <cell r="B1471" t="str">
            <v>Vidro temperado neutro verde de 10 mm</v>
          </cell>
          <cell r="C1471" t="str">
            <v>M2</v>
          </cell>
          <cell r="D1471">
            <v>413.59</v>
          </cell>
          <cell r="E1471"/>
          <cell r="F1471">
            <v>413.59</v>
          </cell>
        </row>
        <row r="1472">
          <cell r="A1472" t="str">
            <v>26.03</v>
          </cell>
          <cell r="B1472" t="str">
            <v>Vidro especial</v>
          </cell>
          <cell r="C1472"/>
          <cell r="D1472"/>
          <cell r="E1472"/>
          <cell r="F1472"/>
        </row>
        <row r="1473">
          <cell r="A1473" t="str">
            <v>26.03.070</v>
          </cell>
          <cell r="B1473" t="str">
            <v>Vidro laminado temperado incolor de 8mm</v>
          </cell>
          <cell r="C1473" t="str">
            <v>M2</v>
          </cell>
          <cell r="D1473">
            <v>418.84</v>
          </cell>
          <cell r="E1473"/>
          <cell r="F1473">
            <v>418.84</v>
          </cell>
        </row>
        <row r="1474">
          <cell r="A1474" t="str">
            <v>26.03.074</v>
          </cell>
          <cell r="B1474" t="str">
            <v>Vidro laminado temperado incolor de 16 mm</v>
          </cell>
          <cell r="C1474" t="str">
            <v>M2</v>
          </cell>
          <cell r="D1474">
            <v>1056.83</v>
          </cell>
          <cell r="E1474"/>
          <cell r="F1474">
            <v>1056.83</v>
          </cell>
        </row>
        <row r="1475">
          <cell r="A1475" t="str">
            <v>26.03.090</v>
          </cell>
          <cell r="B1475" t="str">
            <v>Vidro laminado temperado jateado de 8 mm</v>
          </cell>
          <cell r="C1475" t="str">
            <v>M2</v>
          </cell>
          <cell r="D1475">
            <v>610.73</v>
          </cell>
          <cell r="E1475"/>
          <cell r="F1475">
            <v>610.73</v>
          </cell>
        </row>
        <row r="1476">
          <cell r="A1476" t="str">
            <v>26.03.300</v>
          </cell>
          <cell r="B1476" t="str">
            <v>Vidro laminado temperado neutro verde de 12 mm</v>
          </cell>
          <cell r="C1476" t="str">
            <v>M2</v>
          </cell>
          <cell r="D1476">
            <v>1536.32</v>
          </cell>
          <cell r="E1476"/>
          <cell r="F1476">
            <v>1536.32</v>
          </cell>
        </row>
        <row r="1477">
          <cell r="A1477" t="str">
            <v>26.04</v>
          </cell>
          <cell r="B1477" t="str">
            <v>Espelhos</v>
          </cell>
          <cell r="C1477"/>
          <cell r="D1477"/>
          <cell r="E1477"/>
          <cell r="F1477"/>
        </row>
        <row r="1478">
          <cell r="A1478" t="str">
            <v>26.04.010</v>
          </cell>
          <cell r="B1478" t="str">
            <v>Espelho em vidro cristal liso, espessura de 4 mm</v>
          </cell>
          <cell r="C1478" t="str">
            <v>M2</v>
          </cell>
          <cell r="D1478">
            <v>455.85</v>
          </cell>
          <cell r="E1478"/>
          <cell r="F1478">
            <v>455.85</v>
          </cell>
        </row>
        <row r="1479">
          <cell r="A1479" t="str">
            <v>26.04.030</v>
          </cell>
          <cell r="B1479" t="str">
            <v>Espelho comum de 3 mm com moldura em alumínio</v>
          </cell>
          <cell r="C1479" t="str">
            <v>M2</v>
          </cell>
          <cell r="D1479">
            <v>557.53</v>
          </cell>
          <cell r="E1479">
            <v>16.079999999999998</v>
          </cell>
          <cell r="F1479">
            <v>573.61</v>
          </cell>
        </row>
        <row r="1480">
          <cell r="A1480" t="str">
            <v>26.20</v>
          </cell>
          <cell r="B1480" t="str">
            <v>Reparos, conservacoes e complementos - GRUPO 26</v>
          </cell>
          <cell r="C1480"/>
          <cell r="D1480"/>
          <cell r="E1480"/>
          <cell r="F1480"/>
        </row>
        <row r="1481">
          <cell r="A1481" t="str">
            <v>26.20.010</v>
          </cell>
          <cell r="B1481" t="str">
            <v>Massa para vidro</v>
          </cell>
          <cell r="C1481" t="str">
            <v>M</v>
          </cell>
          <cell r="D1481">
            <v>1.19</v>
          </cell>
          <cell r="E1481">
            <v>3.28</v>
          </cell>
          <cell r="F1481">
            <v>4.47</v>
          </cell>
        </row>
        <row r="1482">
          <cell r="A1482" t="str">
            <v>26.20.020</v>
          </cell>
          <cell r="B1482" t="str">
            <v>Recolocação de vidro inclusive emassamento ou recolocação de baguetes</v>
          </cell>
          <cell r="C1482" t="str">
            <v>M2</v>
          </cell>
          <cell r="D1482">
            <v>5.96</v>
          </cell>
          <cell r="E1482">
            <v>43.74</v>
          </cell>
          <cell r="F1482">
            <v>49.7</v>
          </cell>
        </row>
        <row r="1483">
          <cell r="A1483" t="str">
            <v>27</v>
          </cell>
          <cell r="B1483" t="str">
            <v>ESQUADRIA E ELEMENTO EM MATERIAL ESPECIAL</v>
          </cell>
          <cell r="C1483"/>
          <cell r="D1483"/>
          <cell r="E1483"/>
          <cell r="F1483"/>
        </row>
        <row r="1484">
          <cell r="A1484" t="str">
            <v>27.02</v>
          </cell>
          <cell r="B1484" t="str">
            <v>Policarbonato</v>
          </cell>
          <cell r="C1484"/>
          <cell r="D1484"/>
          <cell r="E1484"/>
          <cell r="F1484"/>
        </row>
        <row r="1485">
          <cell r="A1485" t="str">
            <v>27.02.001</v>
          </cell>
          <cell r="B1485" t="str">
            <v>Chapa em policarbonato compacta, fumê, espessura de 6mm</v>
          </cell>
          <cell r="C1485" t="str">
            <v>M2</v>
          </cell>
          <cell r="D1485">
            <v>524.49</v>
          </cell>
          <cell r="E1485">
            <v>75.86</v>
          </cell>
          <cell r="F1485">
            <v>600.35</v>
          </cell>
        </row>
        <row r="1486">
          <cell r="A1486" t="str">
            <v>27.02.011</v>
          </cell>
          <cell r="B1486" t="str">
            <v>Chapa em policarbonato compacta, cristal, espessura de 6 mm</v>
          </cell>
          <cell r="C1486" t="str">
            <v>M2</v>
          </cell>
          <cell r="D1486">
            <v>400.44</v>
          </cell>
          <cell r="E1486">
            <v>75.86</v>
          </cell>
          <cell r="F1486">
            <v>476.3</v>
          </cell>
        </row>
        <row r="1487">
          <cell r="A1487" t="str">
            <v>27.02.041</v>
          </cell>
          <cell r="B1487" t="str">
            <v>Chapa em policarbonato compacta, cristal, espessura de 10 mm</v>
          </cell>
          <cell r="C1487" t="str">
            <v>M2</v>
          </cell>
          <cell r="D1487">
            <v>676.74</v>
          </cell>
          <cell r="E1487">
            <v>75.86</v>
          </cell>
          <cell r="F1487">
            <v>752.6</v>
          </cell>
        </row>
        <row r="1488">
          <cell r="A1488" t="str">
            <v>27.02.050</v>
          </cell>
          <cell r="B1488" t="str">
            <v>Chapa de policarbonato alveolar de 6 mm</v>
          </cell>
          <cell r="C1488" t="str">
            <v>M2</v>
          </cell>
          <cell r="D1488">
            <v>69.430000000000007</v>
          </cell>
          <cell r="E1488">
            <v>75.86</v>
          </cell>
          <cell r="F1488">
            <v>145.29</v>
          </cell>
        </row>
        <row r="1489">
          <cell r="A1489" t="str">
            <v>27.03</v>
          </cell>
          <cell r="B1489" t="str">
            <v>Chapa de fibra de vidro</v>
          </cell>
          <cell r="C1489"/>
          <cell r="D1489"/>
          <cell r="E1489"/>
          <cell r="F1489"/>
        </row>
        <row r="1490">
          <cell r="A1490" t="str">
            <v>27.03.030</v>
          </cell>
          <cell r="B1490" t="str">
            <v>Placa de poliéster reforçada com fibra de vidro de 3 mm</v>
          </cell>
          <cell r="C1490" t="str">
            <v>M2</v>
          </cell>
          <cell r="D1490">
            <v>152.54</v>
          </cell>
          <cell r="E1490">
            <v>43.74</v>
          </cell>
          <cell r="F1490">
            <v>196.28</v>
          </cell>
        </row>
        <row r="1491">
          <cell r="A1491" t="str">
            <v>27.04</v>
          </cell>
          <cell r="B1491" t="str">
            <v>PVC / VINIL</v>
          </cell>
          <cell r="C1491"/>
          <cell r="D1491"/>
          <cell r="E1491"/>
          <cell r="F1491"/>
        </row>
        <row r="1492">
          <cell r="A1492" t="str">
            <v>27.04.031</v>
          </cell>
          <cell r="B1492" t="str">
            <v>Caixilho de correr em PVC com vidro e persiana</v>
          </cell>
          <cell r="C1492" t="str">
            <v>M2</v>
          </cell>
          <cell r="D1492">
            <v>2213.59</v>
          </cell>
          <cell r="E1492">
            <v>75.06</v>
          </cell>
          <cell r="F1492">
            <v>2288.65</v>
          </cell>
        </row>
        <row r="1493">
          <cell r="A1493" t="str">
            <v>27.04.040</v>
          </cell>
          <cell r="B1493" t="str">
            <v>Corrimão, bate-maca ou protetor de parede em PVC, com amortecimento à impacto, altura de 131 mm</v>
          </cell>
          <cell r="C1493" t="str">
            <v>M</v>
          </cell>
          <cell r="D1493">
            <v>306.45999999999998</v>
          </cell>
          <cell r="E1493">
            <v>59.34</v>
          </cell>
          <cell r="F1493">
            <v>365.8</v>
          </cell>
        </row>
        <row r="1494">
          <cell r="A1494" t="str">
            <v>27.04.050</v>
          </cell>
          <cell r="B1494" t="str">
            <v>Protetor de parede ou bate-maca em PVC flexível, com amortecimento à impacto, altura de 150 mm</v>
          </cell>
          <cell r="C1494" t="str">
            <v>M</v>
          </cell>
          <cell r="D1494">
            <v>64.97</v>
          </cell>
          <cell r="E1494">
            <v>19.29</v>
          </cell>
          <cell r="F1494">
            <v>84.26</v>
          </cell>
        </row>
        <row r="1495">
          <cell r="A1495" t="str">
            <v>27.04.051</v>
          </cell>
          <cell r="B1495" t="str">
            <v>Faixa em vinil para proteção de paredes, com amortecimento à alto impacto, altura de 400 mm</v>
          </cell>
          <cell r="C1495" t="str">
            <v>M</v>
          </cell>
          <cell r="D1495">
            <v>150.51</v>
          </cell>
          <cell r="E1495">
            <v>8.82</v>
          </cell>
          <cell r="F1495">
            <v>159.33000000000001</v>
          </cell>
        </row>
        <row r="1496">
          <cell r="A1496" t="str">
            <v>27.04.052</v>
          </cell>
          <cell r="B1496" t="str">
            <v>Cantoneira adesiva em vinil de alto impacto</v>
          </cell>
          <cell r="C1496" t="str">
            <v>M</v>
          </cell>
          <cell r="D1496">
            <v>73.11</v>
          </cell>
          <cell r="E1496">
            <v>4.83</v>
          </cell>
          <cell r="F1496">
            <v>77.94</v>
          </cell>
        </row>
        <row r="1497">
          <cell r="A1497" t="str">
            <v>27.04.060</v>
          </cell>
          <cell r="B1497" t="str">
            <v>Bate-maca ou protetor de parede curvo em PVC, com amortecimento à impacto, altura de 200 mm</v>
          </cell>
          <cell r="C1497" t="str">
            <v>M</v>
          </cell>
          <cell r="D1497">
            <v>146.15</v>
          </cell>
          <cell r="E1497">
            <v>52.6</v>
          </cell>
          <cell r="F1497">
            <v>198.75</v>
          </cell>
        </row>
        <row r="1498">
          <cell r="A1498" t="str">
            <v>27.04.070</v>
          </cell>
          <cell r="B1498" t="str">
            <v>Bate-maca ou protetor de parede em PVC, com amortecimento à impacto, altura de 200 mm</v>
          </cell>
          <cell r="C1498" t="str">
            <v>M</v>
          </cell>
          <cell r="D1498">
            <v>108.34</v>
          </cell>
          <cell r="E1498">
            <v>26.87</v>
          </cell>
          <cell r="F1498">
            <v>135.21</v>
          </cell>
        </row>
        <row r="1499">
          <cell r="A1499" t="str">
            <v>28</v>
          </cell>
          <cell r="B1499" t="str">
            <v>FERRAGEM COMPLEMENTAR PARA ESQUADRIAS</v>
          </cell>
          <cell r="C1499"/>
          <cell r="D1499"/>
          <cell r="E1499"/>
          <cell r="F1499"/>
        </row>
        <row r="1500">
          <cell r="A1500" t="str">
            <v>28.01</v>
          </cell>
          <cell r="B1500" t="str">
            <v>Ferragem para porta</v>
          </cell>
          <cell r="C1500"/>
          <cell r="D1500"/>
          <cell r="E1500"/>
          <cell r="F1500"/>
        </row>
        <row r="1501">
          <cell r="A1501" t="str">
            <v>28.01.020</v>
          </cell>
          <cell r="B1501" t="str">
            <v>Ferragem completa com maçaneta tipo alavanca, para porta externa com 1 folha</v>
          </cell>
          <cell r="C1501" t="str">
            <v>CJ</v>
          </cell>
          <cell r="D1501">
            <v>257.68</v>
          </cell>
          <cell r="E1501">
            <v>48.24</v>
          </cell>
          <cell r="F1501">
            <v>305.92</v>
          </cell>
        </row>
        <row r="1502">
          <cell r="A1502" t="str">
            <v>28.01.030</v>
          </cell>
          <cell r="B1502" t="str">
            <v>Ferragem completa com maçaneta tipo alavanca, para porta externa com 2 folhas</v>
          </cell>
          <cell r="C1502" t="str">
            <v>CJ</v>
          </cell>
          <cell r="D1502">
            <v>493.05</v>
          </cell>
          <cell r="E1502">
            <v>64.319999999999993</v>
          </cell>
          <cell r="F1502">
            <v>557.37</v>
          </cell>
        </row>
        <row r="1503">
          <cell r="A1503" t="str">
            <v>28.01.040</v>
          </cell>
          <cell r="B1503" t="str">
            <v>Ferragem completa com maçaneta tipo alavanca, para porta interna com 1 folha</v>
          </cell>
          <cell r="C1503" t="str">
            <v>CJ</v>
          </cell>
          <cell r="D1503">
            <v>191.86</v>
          </cell>
          <cell r="E1503">
            <v>48.24</v>
          </cell>
          <cell r="F1503">
            <v>240.1</v>
          </cell>
        </row>
        <row r="1504">
          <cell r="A1504" t="str">
            <v>28.01.050</v>
          </cell>
          <cell r="B1504" t="str">
            <v>Ferragem completa com maçaneta tipo alavanca, para porta interna com 2 folhas</v>
          </cell>
          <cell r="C1504" t="str">
            <v>CJ</v>
          </cell>
          <cell r="D1504">
            <v>387.75</v>
          </cell>
          <cell r="E1504">
            <v>64.319999999999993</v>
          </cell>
          <cell r="F1504">
            <v>452.07</v>
          </cell>
        </row>
        <row r="1505">
          <cell r="A1505" t="str">
            <v>28.01.070</v>
          </cell>
          <cell r="B1505" t="str">
            <v>Ferragem completa para porta de box de WC tipo livre/ocupado</v>
          </cell>
          <cell r="C1505" t="str">
            <v>CJ</v>
          </cell>
          <cell r="D1505">
            <v>158.51</v>
          </cell>
          <cell r="E1505">
            <v>48.24</v>
          </cell>
          <cell r="F1505">
            <v>206.75</v>
          </cell>
        </row>
        <row r="1506">
          <cell r="A1506" t="str">
            <v>28.01.080</v>
          </cell>
          <cell r="B1506" t="str">
            <v>Ferragem adicional para porta vão simples em divisória</v>
          </cell>
          <cell r="C1506" t="str">
            <v>CJ</v>
          </cell>
          <cell r="D1506">
            <v>201.92</v>
          </cell>
          <cell r="E1506"/>
          <cell r="F1506">
            <v>201.92</v>
          </cell>
        </row>
        <row r="1507">
          <cell r="A1507" t="str">
            <v>28.01.090</v>
          </cell>
          <cell r="B1507" t="str">
            <v>Ferragem adicional para porta vão duplo em divisória</v>
          </cell>
          <cell r="C1507" t="str">
            <v>CJ</v>
          </cell>
          <cell r="D1507">
            <v>333.46</v>
          </cell>
          <cell r="E1507"/>
          <cell r="F1507">
            <v>333.46</v>
          </cell>
        </row>
        <row r="1508">
          <cell r="A1508" t="str">
            <v>28.01.146</v>
          </cell>
          <cell r="B1508" t="str">
            <v>Fechadura eletromagnética para capacidade de atraque de 150 kgf</v>
          </cell>
          <cell r="C1508" t="str">
            <v>UN</v>
          </cell>
          <cell r="D1508">
            <v>317.36</v>
          </cell>
          <cell r="E1508">
            <v>54.59</v>
          </cell>
          <cell r="F1508">
            <v>371.95</v>
          </cell>
        </row>
        <row r="1509">
          <cell r="A1509" t="str">
            <v>28.01.150</v>
          </cell>
          <cell r="B1509" t="str">
            <v>Fechadura elétrica de sobrepor para porta ou portão com peso até 400 kg</v>
          </cell>
          <cell r="C1509" t="str">
            <v>CJ</v>
          </cell>
          <cell r="D1509">
            <v>444.57</v>
          </cell>
          <cell r="E1509">
            <v>54.59</v>
          </cell>
          <cell r="F1509">
            <v>499.16</v>
          </cell>
        </row>
        <row r="1510">
          <cell r="A1510" t="str">
            <v>28.01.160</v>
          </cell>
          <cell r="B1510" t="str">
            <v>Mola aérea para porta, com esforço acima de 50 kg até 60 kg</v>
          </cell>
          <cell r="C1510" t="str">
            <v>UN</v>
          </cell>
          <cell r="D1510">
            <v>301.55</v>
          </cell>
          <cell r="E1510">
            <v>15.41</v>
          </cell>
          <cell r="F1510">
            <v>316.95999999999998</v>
          </cell>
        </row>
        <row r="1511">
          <cell r="A1511" t="str">
            <v>28.01.171</v>
          </cell>
          <cell r="B1511" t="str">
            <v>Mola aérea para porta, com esforço acima de 60 kg até 80 kg</v>
          </cell>
          <cell r="C1511" t="str">
            <v>UN</v>
          </cell>
          <cell r="D1511">
            <v>284.99</v>
          </cell>
          <cell r="E1511">
            <v>15.41</v>
          </cell>
          <cell r="F1511">
            <v>300.39999999999998</v>
          </cell>
        </row>
        <row r="1512">
          <cell r="A1512" t="str">
            <v>28.01.180</v>
          </cell>
          <cell r="B1512" t="str">
            <v>Mola aérea hidráulica, para porta com largura até 1,60 m</v>
          </cell>
          <cell r="C1512" t="str">
            <v>UN</v>
          </cell>
          <cell r="D1512">
            <v>4308.29</v>
          </cell>
          <cell r="E1512">
            <v>38.51</v>
          </cell>
          <cell r="F1512">
            <v>4346.8</v>
          </cell>
        </row>
        <row r="1513">
          <cell r="A1513" t="str">
            <v>28.01.210</v>
          </cell>
          <cell r="B1513" t="str">
            <v>Fechadura tipo alavanca com chave para porta corta-fogo</v>
          </cell>
          <cell r="C1513" t="str">
            <v>UN</v>
          </cell>
          <cell r="D1513">
            <v>509.94</v>
          </cell>
          <cell r="E1513">
            <v>28.88</v>
          </cell>
          <cell r="F1513">
            <v>538.82000000000005</v>
          </cell>
        </row>
        <row r="1514">
          <cell r="A1514" t="str">
            <v>28.01.250</v>
          </cell>
          <cell r="B1514" t="str">
            <v>Visor tipo olho mágico</v>
          </cell>
          <cell r="C1514" t="str">
            <v>UN</v>
          </cell>
          <cell r="D1514">
            <v>26.29</v>
          </cell>
          <cell r="E1514">
            <v>9.65</v>
          </cell>
          <cell r="F1514">
            <v>35.94</v>
          </cell>
        </row>
        <row r="1515">
          <cell r="A1515" t="str">
            <v>28.01.270</v>
          </cell>
          <cell r="B1515" t="str">
            <v>Fechadura de segurança para cela tipo gorges, com clic e abertura de um lado</v>
          </cell>
          <cell r="C1515" t="str">
            <v>CJ</v>
          </cell>
          <cell r="D1515">
            <v>1101.03</v>
          </cell>
          <cell r="E1515">
            <v>4.8</v>
          </cell>
          <cell r="F1515">
            <v>1105.83</v>
          </cell>
        </row>
        <row r="1516">
          <cell r="A1516" t="str">
            <v>28.01.280</v>
          </cell>
          <cell r="B1516" t="str">
            <v>Fechadura de segurança para cela tipo gorges, com clic e abertura de um lado, embutida em caixa</v>
          </cell>
          <cell r="C1516" t="str">
            <v>CJ</v>
          </cell>
          <cell r="D1516">
            <v>1581.77</v>
          </cell>
          <cell r="E1516">
            <v>4.8</v>
          </cell>
          <cell r="F1516">
            <v>1586.57</v>
          </cell>
        </row>
        <row r="1517">
          <cell r="A1517" t="str">
            <v>28.01.290</v>
          </cell>
          <cell r="B1517" t="str">
            <v>Fechadura de segurança para corredor tipo gorges, com abertura de dois lados</v>
          </cell>
          <cell r="C1517" t="str">
            <v>CJ</v>
          </cell>
          <cell r="D1517">
            <v>1224.19</v>
          </cell>
          <cell r="E1517">
            <v>4.8</v>
          </cell>
          <cell r="F1517">
            <v>1228.99</v>
          </cell>
        </row>
        <row r="1518">
          <cell r="A1518" t="str">
            <v>28.01.330</v>
          </cell>
          <cell r="B1518" t="str">
            <v>Mola hidráulica de piso, para porta com largura até 1,10 m e peso até 120 kg</v>
          </cell>
          <cell r="C1518" t="str">
            <v>UN</v>
          </cell>
          <cell r="D1518">
            <v>998.57</v>
          </cell>
          <cell r="E1518">
            <v>38.51</v>
          </cell>
          <cell r="F1518">
            <v>1037.08</v>
          </cell>
        </row>
        <row r="1519">
          <cell r="A1519" t="str">
            <v>28.01.400</v>
          </cell>
          <cell r="B1519" t="str">
            <v>Ferrolho de segurança de 1,20 m, para adaptação em portas de celas, embutido em caixa</v>
          </cell>
          <cell r="C1519" t="str">
            <v>UN</v>
          </cell>
          <cell r="D1519">
            <v>895.11</v>
          </cell>
          <cell r="E1519">
            <v>77.02</v>
          </cell>
          <cell r="F1519">
            <v>972.13</v>
          </cell>
        </row>
        <row r="1520">
          <cell r="A1520" t="str">
            <v>28.01.550</v>
          </cell>
          <cell r="B1520" t="str">
            <v>Fechadura com maçaneta tipo alavanca em aço inoxidável, para porta externa</v>
          </cell>
          <cell r="C1520" t="str">
            <v>UN</v>
          </cell>
          <cell r="D1520">
            <v>289.77999999999997</v>
          </cell>
          <cell r="E1520">
            <v>48.24</v>
          </cell>
          <cell r="F1520">
            <v>338.02</v>
          </cell>
        </row>
        <row r="1521">
          <cell r="A1521" t="str">
            <v>28.05</v>
          </cell>
          <cell r="B1521" t="str">
            <v>Cadeado</v>
          </cell>
          <cell r="C1521"/>
          <cell r="D1521"/>
          <cell r="E1521"/>
          <cell r="F1521"/>
        </row>
        <row r="1522">
          <cell r="A1522" t="str">
            <v>28.05.020</v>
          </cell>
          <cell r="B1522" t="str">
            <v>Cadeado de latão com cilindro - trava dupla - 25/27mm</v>
          </cell>
          <cell r="C1522" t="str">
            <v>UN</v>
          </cell>
          <cell r="D1522">
            <v>19.3</v>
          </cell>
          <cell r="E1522"/>
          <cell r="F1522">
            <v>19.3</v>
          </cell>
        </row>
        <row r="1523">
          <cell r="A1523" t="str">
            <v>28.05.040</v>
          </cell>
          <cell r="B1523" t="str">
            <v>Cadeado de latão com cilindro - trava dupla - 35/36mm</v>
          </cell>
          <cell r="C1523" t="str">
            <v>UN</v>
          </cell>
          <cell r="D1523">
            <v>27.93</v>
          </cell>
          <cell r="E1523"/>
          <cell r="F1523">
            <v>27.93</v>
          </cell>
        </row>
        <row r="1524">
          <cell r="A1524" t="str">
            <v>28.05.060</v>
          </cell>
          <cell r="B1524" t="str">
            <v>Cadeado de latão com cilindro - trava dupla - 50mm</v>
          </cell>
          <cell r="C1524" t="str">
            <v>UN</v>
          </cell>
          <cell r="D1524">
            <v>47.95</v>
          </cell>
          <cell r="E1524"/>
          <cell r="F1524">
            <v>47.95</v>
          </cell>
        </row>
        <row r="1525">
          <cell r="A1525" t="str">
            <v>28.05.070</v>
          </cell>
          <cell r="B1525" t="str">
            <v>Cadeado de latão com cilindro de alta segurança, com 16 pinos e tetra-chave - 70mm</v>
          </cell>
          <cell r="C1525" t="str">
            <v>UN</v>
          </cell>
          <cell r="D1525">
            <v>163.61000000000001</v>
          </cell>
          <cell r="E1525"/>
          <cell r="F1525">
            <v>163.61000000000001</v>
          </cell>
        </row>
        <row r="1526">
          <cell r="A1526" t="str">
            <v>28.05.080</v>
          </cell>
          <cell r="B1526" t="str">
            <v>Cadeado de latão com cilindro - trava dupla - 60mm</v>
          </cell>
          <cell r="C1526" t="str">
            <v>UN</v>
          </cell>
          <cell r="D1526">
            <v>74.36</v>
          </cell>
          <cell r="E1526"/>
          <cell r="F1526">
            <v>74.36</v>
          </cell>
        </row>
        <row r="1527">
          <cell r="A1527" t="str">
            <v>28.20</v>
          </cell>
          <cell r="B1527" t="str">
            <v>Reparos, conservacoes e complementos - GRUPO 28</v>
          </cell>
          <cell r="C1527"/>
          <cell r="D1527"/>
          <cell r="E1527"/>
          <cell r="F1527"/>
        </row>
        <row r="1528">
          <cell r="A1528" t="str">
            <v>28.20.020</v>
          </cell>
          <cell r="B1528" t="str">
            <v>Recolocação de fechaduras de embutir</v>
          </cell>
          <cell r="C1528" t="str">
            <v>UN</v>
          </cell>
          <cell r="D1528"/>
          <cell r="E1528">
            <v>48.24</v>
          </cell>
          <cell r="F1528">
            <v>48.24</v>
          </cell>
        </row>
        <row r="1529">
          <cell r="A1529" t="str">
            <v>28.20.030</v>
          </cell>
          <cell r="B1529" t="str">
            <v>Barra antipânico de sobrepor para porta de 1 folha</v>
          </cell>
          <cell r="C1529" t="str">
            <v>UN</v>
          </cell>
          <cell r="D1529">
            <v>779.78</v>
          </cell>
          <cell r="E1529">
            <v>38.51</v>
          </cell>
          <cell r="F1529">
            <v>818.29</v>
          </cell>
        </row>
        <row r="1530">
          <cell r="A1530" t="str">
            <v>28.20.040</v>
          </cell>
          <cell r="B1530" t="str">
            <v>Recolocação de fechaduras e fechos de sobrepor</v>
          </cell>
          <cell r="C1530" t="str">
            <v>UN</v>
          </cell>
          <cell r="D1530"/>
          <cell r="E1530">
            <v>41.49</v>
          </cell>
          <cell r="F1530">
            <v>41.49</v>
          </cell>
        </row>
        <row r="1531">
          <cell r="A1531" t="str">
            <v>28.20.050</v>
          </cell>
          <cell r="B1531" t="str">
            <v>Barra antipânico de sobrepor e maçaneta livre para porta de 1 folha</v>
          </cell>
          <cell r="C1531" t="str">
            <v>CJ</v>
          </cell>
          <cell r="D1531">
            <v>1298.33</v>
          </cell>
          <cell r="E1531">
            <v>50.07</v>
          </cell>
          <cell r="F1531">
            <v>1348.4</v>
          </cell>
        </row>
        <row r="1532">
          <cell r="A1532" t="str">
            <v>28.20.060</v>
          </cell>
          <cell r="B1532" t="str">
            <v>Recolocação de dobradiças</v>
          </cell>
          <cell r="C1532" t="str">
            <v>UN</v>
          </cell>
          <cell r="D1532"/>
          <cell r="E1532">
            <v>5.47</v>
          </cell>
          <cell r="F1532">
            <v>5.47</v>
          </cell>
        </row>
        <row r="1533">
          <cell r="A1533" t="str">
            <v>28.20.070</v>
          </cell>
          <cell r="B1533" t="str">
            <v>Ferragem para portão de tapume</v>
          </cell>
          <cell r="C1533" t="str">
            <v>CJ</v>
          </cell>
          <cell r="D1533">
            <v>378.7</v>
          </cell>
          <cell r="E1533">
            <v>96.48</v>
          </cell>
          <cell r="F1533">
            <v>475.18</v>
          </cell>
        </row>
        <row r="1534">
          <cell r="A1534" t="str">
            <v>28.20.090</v>
          </cell>
          <cell r="B1534" t="str">
            <v>Dobradiça tipo gonzo, diâmetro de 1 1/2´ com abas de 2´ x 3/8´</v>
          </cell>
          <cell r="C1534" t="str">
            <v>UN</v>
          </cell>
          <cell r="D1534">
            <v>137.84</v>
          </cell>
          <cell r="E1534">
            <v>18.559999999999999</v>
          </cell>
          <cell r="F1534">
            <v>156.4</v>
          </cell>
        </row>
        <row r="1535">
          <cell r="A1535" t="str">
            <v>28.20.170</v>
          </cell>
          <cell r="B1535" t="str">
            <v>Brete para instalação superior em porta chapa/grade de segurança</v>
          </cell>
          <cell r="C1535" t="str">
            <v>CJ</v>
          </cell>
          <cell r="D1535">
            <v>3737.59</v>
          </cell>
          <cell r="E1535">
            <v>115.53</v>
          </cell>
          <cell r="F1535">
            <v>3853.12</v>
          </cell>
        </row>
        <row r="1536">
          <cell r="A1536" t="str">
            <v>28.20.210</v>
          </cell>
          <cell r="B1536" t="str">
            <v>Ferrolho de segurança para adaptação em portas de celas</v>
          </cell>
          <cell r="C1536" t="str">
            <v>UN</v>
          </cell>
          <cell r="D1536">
            <v>373.57</v>
          </cell>
          <cell r="E1536">
            <v>38.51</v>
          </cell>
          <cell r="F1536">
            <v>412.08</v>
          </cell>
        </row>
        <row r="1537">
          <cell r="A1537" t="str">
            <v>28.20.211</v>
          </cell>
          <cell r="B1537" t="str">
            <v>Maçaneta tipo alavanca, acionamento com chave, para porta corta-fogo</v>
          </cell>
          <cell r="C1537" t="str">
            <v>UN</v>
          </cell>
          <cell r="D1537">
            <v>237.98</v>
          </cell>
          <cell r="E1537">
            <v>28.88</v>
          </cell>
          <cell r="F1537">
            <v>266.86</v>
          </cell>
        </row>
        <row r="1538">
          <cell r="A1538" t="str">
            <v>28.20.220</v>
          </cell>
          <cell r="B1538" t="str">
            <v>Dobradiça inferior para porta de vidro temperado</v>
          </cell>
          <cell r="C1538" t="str">
            <v>UN</v>
          </cell>
          <cell r="D1538">
            <v>78.3</v>
          </cell>
          <cell r="E1538">
            <v>6.55</v>
          </cell>
          <cell r="F1538">
            <v>84.85</v>
          </cell>
        </row>
        <row r="1539">
          <cell r="A1539" t="str">
            <v>28.20.230</v>
          </cell>
          <cell r="B1539" t="str">
            <v>Dobradiça superior para porta de vidro temperado</v>
          </cell>
          <cell r="C1539" t="str">
            <v>UN</v>
          </cell>
          <cell r="D1539">
            <v>56.87</v>
          </cell>
          <cell r="E1539">
            <v>6.55</v>
          </cell>
          <cell r="F1539">
            <v>63.42</v>
          </cell>
        </row>
        <row r="1540">
          <cell r="A1540" t="str">
            <v>28.20.360</v>
          </cell>
          <cell r="B1540" t="str">
            <v>Suporte duplo para vidro temperado fixado em alvenaria</v>
          </cell>
          <cell r="C1540" t="str">
            <v>UN</v>
          </cell>
          <cell r="D1540">
            <v>189.76</v>
          </cell>
          <cell r="E1540">
            <v>6.55</v>
          </cell>
          <cell r="F1540">
            <v>196.31</v>
          </cell>
        </row>
        <row r="1541">
          <cell r="A1541" t="str">
            <v>28.20.411</v>
          </cell>
          <cell r="B1541" t="str">
            <v>Dobradiça em aço cromado de 3 1/2", para porta de até 21 kg</v>
          </cell>
          <cell r="C1541" t="str">
            <v>CJ</v>
          </cell>
          <cell r="D1541">
            <v>25.62</v>
          </cell>
          <cell r="E1541">
            <v>5.47</v>
          </cell>
          <cell r="F1541">
            <v>31.09</v>
          </cell>
        </row>
        <row r="1542">
          <cell r="A1542" t="str">
            <v>28.20.412</v>
          </cell>
          <cell r="B1542" t="str">
            <v>Dobradiça em aço inoxidável de 3" x 2 1/2", para porta de até 25 kg</v>
          </cell>
          <cell r="C1542" t="str">
            <v>UN</v>
          </cell>
          <cell r="D1542">
            <v>38.47</v>
          </cell>
          <cell r="E1542">
            <v>5.47</v>
          </cell>
          <cell r="F1542">
            <v>43.94</v>
          </cell>
        </row>
        <row r="1543">
          <cell r="A1543" t="str">
            <v>28.20.413</v>
          </cell>
          <cell r="B1543" t="str">
            <v>Dobradiça em latão cromado reforçada de 3 1/2" x 3", para porta de até 35 kg</v>
          </cell>
          <cell r="C1543" t="str">
            <v>UN</v>
          </cell>
          <cell r="D1543">
            <v>49.54</v>
          </cell>
          <cell r="E1543">
            <v>5.47</v>
          </cell>
          <cell r="F1543">
            <v>55.01</v>
          </cell>
        </row>
        <row r="1544">
          <cell r="A1544" t="str">
            <v>28.20.430</v>
          </cell>
          <cell r="B1544" t="str">
            <v>Dobradiça em latão cromado, com mola tipo vai e vem, de 3"</v>
          </cell>
          <cell r="C1544" t="str">
            <v>CJ</v>
          </cell>
          <cell r="D1544">
            <v>204.67</v>
          </cell>
          <cell r="E1544">
            <v>11.58</v>
          </cell>
          <cell r="F1544">
            <v>216.25</v>
          </cell>
        </row>
        <row r="1545">
          <cell r="A1545" t="str">
            <v>28.20.510</v>
          </cell>
          <cell r="B1545" t="str">
            <v>Pivô superior lateral para porta em vidro temperado</v>
          </cell>
          <cell r="C1545" t="str">
            <v>UN</v>
          </cell>
          <cell r="D1545">
            <v>53.51</v>
          </cell>
          <cell r="E1545">
            <v>6.55</v>
          </cell>
          <cell r="F1545">
            <v>60.06</v>
          </cell>
        </row>
        <row r="1546">
          <cell r="A1546" t="str">
            <v>28.20.550</v>
          </cell>
          <cell r="B1546" t="str">
            <v>Mancal inferior com rolamento para porta em vidro temperado</v>
          </cell>
          <cell r="C1546" t="str">
            <v>UN</v>
          </cell>
          <cell r="D1546">
            <v>89.42</v>
          </cell>
          <cell r="E1546">
            <v>6.55</v>
          </cell>
          <cell r="F1546">
            <v>95.97</v>
          </cell>
        </row>
        <row r="1547">
          <cell r="A1547" t="str">
            <v>28.20.590</v>
          </cell>
          <cell r="B1547" t="str">
            <v>Contra fechadura de centro para porta em vidro temperado</v>
          </cell>
          <cell r="C1547" t="str">
            <v>UN</v>
          </cell>
          <cell r="D1547">
            <v>190.87</v>
          </cell>
          <cell r="E1547">
            <v>4.8</v>
          </cell>
          <cell r="F1547">
            <v>195.67</v>
          </cell>
        </row>
        <row r="1548">
          <cell r="A1548" t="str">
            <v>28.20.600</v>
          </cell>
          <cell r="B1548" t="str">
            <v>Fechadura de centro com cilindro para porta em vidro temperado</v>
          </cell>
          <cell r="C1548" t="str">
            <v>UN</v>
          </cell>
          <cell r="D1548">
            <v>177.65</v>
          </cell>
          <cell r="E1548">
            <v>6.55</v>
          </cell>
          <cell r="F1548">
            <v>184.2</v>
          </cell>
        </row>
        <row r="1549">
          <cell r="A1549" t="str">
            <v>28.20.650</v>
          </cell>
          <cell r="B1549" t="str">
            <v>Puxador duplo em aço inoxidável, para porta de madeira, alumínio ou vidro, de 350 mm</v>
          </cell>
          <cell r="C1549" t="str">
            <v>UN</v>
          </cell>
          <cell r="D1549">
            <v>1059.31</v>
          </cell>
          <cell r="E1549">
            <v>57.77</v>
          </cell>
          <cell r="F1549">
            <v>1117.08</v>
          </cell>
        </row>
        <row r="1550">
          <cell r="A1550" t="str">
            <v>28.20.750</v>
          </cell>
          <cell r="B1550" t="str">
            <v>Capa de proteção para fechadura / ferrolho</v>
          </cell>
          <cell r="C1550" t="str">
            <v>UN</v>
          </cell>
          <cell r="D1550">
            <v>25.75</v>
          </cell>
          <cell r="E1550">
            <v>37.119999999999997</v>
          </cell>
          <cell r="F1550">
            <v>62.87</v>
          </cell>
        </row>
        <row r="1551">
          <cell r="A1551" t="str">
            <v>28.20.770</v>
          </cell>
          <cell r="B1551" t="str">
            <v>Trinco de piso para porta em vidro temperado</v>
          </cell>
          <cell r="C1551" t="str">
            <v>UN</v>
          </cell>
          <cell r="D1551">
            <v>177.99</v>
          </cell>
          <cell r="E1551">
            <v>6.55</v>
          </cell>
          <cell r="F1551">
            <v>184.54</v>
          </cell>
        </row>
        <row r="1552">
          <cell r="A1552" t="str">
            <v>28.20.800</v>
          </cell>
          <cell r="B1552" t="str">
            <v>Equipamento automatizador de portas deslizantes para folha dupla</v>
          </cell>
          <cell r="C1552" t="str">
            <v>UN</v>
          </cell>
          <cell r="D1552">
            <v>9645.98</v>
          </cell>
          <cell r="E1552"/>
          <cell r="F1552">
            <v>9645.98</v>
          </cell>
        </row>
        <row r="1553">
          <cell r="A1553" t="str">
            <v>28.20.810</v>
          </cell>
          <cell r="B1553" t="str">
            <v>Equipamento automatizador telescópico unilateral de portas deslizantes para folha dupla</v>
          </cell>
          <cell r="C1553" t="str">
            <v>UN</v>
          </cell>
          <cell r="D1553">
            <v>13602.09</v>
          </cell>
          <cell r="E1553"/>
          <cell r="F1553">
            <v>13602.09</v>
          </cell>
        </row>
        <row r="1554">
          <cell r="A1554" t="str">
            <v>28.20.820</v>
          </cell>
          <cell r="B1554" t="str">
            <v>Barra antipânico de sobrepor com maçaneta e chave, para porta em vidro de 1 folha</v>
          </cell>
          <cell r="C1554" t="str">
            <v>CJ</v>
          </cell>
          <cell r="D1554">
            <v>805.38</v>
          </cell>
          <cell r="E1554">
            <v>77.02</v>
          </cell>
          <cell r="F1554">
            <v>882.4</v>
          </cell>
        </row>
        <row r="1555">
          <cell r="A1555" t="str">
            <v>28.20.830</v>
          </cell>
          <cell r="B1555" t="str">
            <v>Barra antipânico de sobrepor com maçaneta e chave, para porta dupla em vidro</v>
          </cell>
          <cell r="C1555" t="str">
            <v>CJ</v>
          </cell>
          <cell r="D1555">
            <v>1603.55</v>
          </cell>
          <cell r="E1555">
            <v>154.04</v>
          </cell>
          <cell r="F1555">
            <v>1757.59</v>
          </cell>
        </row>
        <row r="1556">
          <cell r="A1556" t="str">
            <v>28.20.840</v>
          </cell>
          <cell r="B1556" t="str">
            <v>Barra antipânico para porta dupla com travamentos horizontal e vertical completa, com maçaneta tipo alavanca e chave, para vãos de 1,40 a 1,60 m</v>
          </cell>
          <cell r="C1556" t="str">
            <v>CJ</v>
          </cell>
          <cell r="D1556">
            <v>1179.31</v>
          </cell>
          <cell r="E1556">
            <v>154.04</v>
          </cell>
          <cell r="F1556">
            <v>1333.35</v>
          </cell>
        </row>
        <row r="1557">
          <cell r="A1557" t="str">
            <v>28.20.850</v>
          </cell>
          <cell r="B1557" t="str">
            <v>Barra antipânico para porta dupla com travamentos horizontal e vertical completa, com maçaneta tipo alavanca e chave, para vãos de 1,70 a 2,60 m</v>
          </cell>
          <cell r="C1557" t="str">
            <v>CJ</v>
          </cell>
          <cell r="D1557">
            <v>1318.78</v>
          </cell>
          <cell r="E1557">
            <v>154.04</v>
          </cell>
          <cell r="F1557">
            <v>1472.82</v>
          </cell>
        </row>
        <row r="1558">
          <cell r="A1558" t="str">
            <v>28.20.860</v>
          </cell>
          <cell r="B1558" t="str">
            <v>Veda porta/veda fresta com escova em alumínio branco</v>
          </cell>
          <cell r="C1558" t="str">
            <v>M</v>
          </cell>
          <cell r="D1558">
            <v>56.13</v>
          </cell>
          <cell r="E1558">
            <v>8.82</v>
          </cell>
          <cell r="F1558">
            <v>64.95</v>
          </cell>
        </row>
        <row r="1559">
          <cell r="A1559" t="str">
            <v>29</v>
          </cell>
          <cell r="B1559" t="str">
            <v>INSERTE METALICO</v>
          </cell>
          <cell r="C1559"/>
          <cell r="D1559"/>
          <cell r="E1559"/>
          <cell r="F1559"/>
        </row>
        <row r="1560">
          <cell r="A1560" t="str">
            <v>29.01</v>
          </cell>
          <cell r="B1560" t="str">
            <v>Cantoneira</v>
          </cell>
          <cell r="C1560"/>
          <cell r="D1560"/>
          <cell r="E1560"/>
          <cell r="F1560"/>
        </row>
        <row r="1561">
          <cell r="A1561" t="str">
            <v>29.01.020</v>
          </cell>
          <cell r="B1561" t="str">
            <v>Cantoneira em alumínio perfil sextavado</v>
          </cell>
          <cell r="C1561" t="str">
            <v>M</v>
          </cell>
          <cell r="D1561">
            <v>6.2</v>
          </cell>
          <cell r="E1561">
            <v>11.42</v>
          </cell>
          <cell r="F1561">
            <v>17.62</v>
          </cell>
        </row>
        <row r="1562">
          <cell r="A1562" t="str">
            <v>29.01.030</v>
          </cell>
          <cell r="B1562" t="str">
            <v>Perfil em alumínio natural</v>
          </cell>
          <cell r="C1562" t="str">
            <v>KG</v>
          </cell>
          <cell r="D1562">
            <v>34.450000000000003</v>
          </cell>
          <cell r="E1562">
            <v>51.06</v>
          </cell>
          <cell r="F1562">
            <v>85.51</v>
          </cell>
        </row>
        <row r="1563">
          <cell r="A1563" t="str">
            <v>29.01.040</v>
          </cell>
          <cell r="B1563" t="str">
            <v>Cantoneira em alumínio perfil ´Y´</v>
          </cell>
          <cell r="C1563" t="str">
            <v>M</v>
          </cell>
          <cell r="D1563">
            <v>7.59</v>
          </cell>
          <cell r="E1563">
            <v>11.42</v>
          </cell>
          <cell r="F1563">
            <v>19.010000000000002</v>
          </cell>
        </row>
        <row r="1564">
          <cell r="A1564" t="str">
            <v>29.01.210</v>
          </cell>
          <cell r="B1564" t="str">
            <v>Cantoneira em aço galvanizado</v>
          </cell>
          <cell r="C1564" t="str">
            <v>KG</v>
          </cell>
          <cell r="D1564">
            <v>16.8</v>
          </cell>
          <cell r="E1564">
            <v>11.42</v>
          </cell>
          <cell r="F1564">
            <v>28.22</v>
          </cell>
        </row>
        <row r="1565">
          <cell r="A1565" t="str">
            <v>29.01.230</v>
          </cell>
          <cell r="B1565" t="str">
            <v>Cantoneira e perfis em ferro</v>
          </cell>
          <cell r="C1565" t="str">
            <v>KG</v>
          </cell>
          <cell r="D1565">
            <v>11.74</v>
          </cell>
          <cell r="E1565">
            <v>11.42</v>
          </cell>
          <cell r="F1565">
            <v>23.16</v>
          </cell>
        </row>
        <row r="1566">
          <cell r="A1566" t="str">
            <v>29.03</v>
          </cell>
          <cell r="B1566" t="str">
            <v>Cabos e cordoalhas</v>
          </cell>
          <cell r="C1566"/>
          <cell r="D1566"/>
          <cell r="E1566"/>
          <cell r="F1566"/>
        </row>
        <row r="1567">
          <cell r="A1567" t="str">
            <v>29.03.010</v>
          </cell>
          <cell r="B1567" t="str">
            <v>Cabo em aço galvanizado com alma de aço, diâmetro de 3/16´ (4,76 mm)</v>
          </cell>
          <cell r="C1567" t="str">
            <v>M</v>
          </cell>
          <cell r="D1567">
            <v>8.08</v>
          </cell>
          <cell r="E1567">
            <v>9.65</v>
          </cell>
          <cell r="F1567">
            <v>17.73</v>
          </cell>
        </row>
        <row r="1568">
          <cell r="A1568" t="str">
            <v>29.03.020</v>
          </cell>
          <cell r="B1568" t="str">
            <v>Cabo em aço galvanizado com alma de aço, diâmetro de 5/16´ (7,94 mm)</v>
          </cell>
          <cell r="C1568" t="str">
            <v>M</v>
          </cell>
          <cell r="D1568">
            <v>14.23</v>
          </cell>
          <cell r="E1568">
            <v>9.65</v>
          </cell>
          <cell r="F1568">
            <v>23.88</v>
          </cell>
        </row>
        <row r="1569">
          <cell r="A1569" t="str">
            <v>29.03.030</v>
          </cell>
          <cell r="B1569" t="str">
            <v>Cordoalha de aço galvanizado, diâmetro de 1/4´ (6,35 mm)</v>
          </cell>
          <cell r="C1569" t="str">
            <v>M</v>
          </cell>
          <cell r="D1569">
            <v>9.1</v>
          </cell>
          <cell r="E1569">
            <v>9.65</v>
          </cell>
          <cell r="F1569">
            <v>18.75</v>
          </cell>
        </row>
        <row r="1570">
          <cell r="A1570" t="str">
            <v>29.03.040</v>
          </cell>
          <cell r="B1570" t="str">
            <v>Cabo em aço galvanizado com alma de aço, diâmetro de 3/8´ (9,52 mm)</v>
          </cell>
          <cell r="C1570" t="str">
            <v>M</v>
          </cell>
          <cell r="D1570">
            <v>21.18</v>
          </cell>
          <cell r="E1570">
            <v>9.65</v>
          </cell>
          <cell r="F1570">
            <v>30.83</v>
          </cell>
        </row>
        <row r="1571">
          <cell r="A1571" t="str">
            <v>29.20</v>
          </cell>
          <cell r="B1571" t="str">
            <v>Reparos, conservacoes e complementos - GRUPO 29</v>
          </cell>
          <cell r="C1571"/>
          <cell r="D1571"/>
          <cell r="E1571"/>
          <cell r="F1571"/>
        </row>
        <row r="1572">
          <cell r="A1572" t="str">
            <v>29.20.030</v>
          </cell>
          <cell r="B1572" t="str">
            <v>Alumínio liso para complementos e reparos</v>
          </cell>
          <cell r="C1572" t="str">
            <v>KG</v>
          </cell>
          <cell r="D1572">
            <v>45.63</v>
          </cell>
          <cell r="E1572">
            <v>12.03</v>
          </cell>
          <cell r="F1572">
            <v>57.66</v>
          </cell>
        </row>
        <row r="1573">
          <cell r="A1573" t="str">
            <v>30</v>
          </cell>
          <cell r="B1573" t="str">
            <v>ACESSIBILIDADE</v>
          </cell>
          <cell r="C1573"/>
          <cell r="D1573"/>
          <cell r="E1573"/>
          <cell r="F1573"/>
        </row>
        <row r="1574">
          <cell r="A1574" t="str">
            <v>30.01</v>
          </cell>
          <cell r="B1574" t="str">
            <v>Barra de apoio</v>
          </cell>
          <cell r="C1574"/>
          <cell r="D1574"/>
          <cell r="E1574"/>
          <cell r="F1574"/>
        </row>
        <row r="1575">
          <cell r="A1575" t="str">
            <v>30.01.010</v>
          </cell>
          <cell r="B1575" t="str">
            <v>Barra de apoio reta, para pessoas com mobilidade reduzida, em tubo de aço inoxidável de 1 1/2´</v>
          </cell>
          <cell r="C1575" t="str">
            <v>M</v>
          </cell>
          <cell r="D1575">
            <v>206.83</v>
          </cell>
          <cell r="E1575">
            <v>9.65</v>
          </cell>
          <cell r="F1575">
            <v>216.48</v>
          </cell>
        </row>
        <row r="1576">
          <cell r="A1576" t="str">
            <v>30.01.020</v>
          </cell>
          <cell r="B1576" t="str">
            <v>Barra de apoio reta, para pessoas com mobilidade reduzida, em tubo de aço inoxidável de 1 1/2´ x 500 mm</v>
          </cell>
          <cell r="C1576" t="str">
            <v>UN</v>
          </cell>
          <cell r="D1576">
            <v>118.26</v>
          </cell>
          <cell r="E1576">
            <v>9.65</v>
          </cell>
          <cell r="F1576">
            <v>127.91</v>
          </cell>
        </row>
        <row r="1577">
          <cell r="A1577" t="str">
            <v>30.01.030</v>
          </cell>
          <cell r="B1577" t="str">
            <v>Barra de apoio reta, para pessoas com mobilidade reduzida, em tubo de aço inoxidável de 1 1/2´ x 800 mm</v>
          </cell>
          <cell r="C1577" t="str">
            <v>UN</v>
          </cell>
          <cell r="D1577">
            <v>172.36</v>
          </cell>
          <cell r="E1577">
            <v>9.65</v>
          </cell>
          <cell r="F1577">
            <v>182.01</v>
          </cell>
        </row>
        <row r="1578">
          <cell r="A1578" t="str">
            <v>30.01.050</v>
          </cell>
          <cell r="B1578" t="str">
            <v>Barra de apoio em ângulo de 90°, para pessoas com mobilidade reduzida, em tubo de aço inoxidável de 1 1/2´ x 800 x 800 mm</v>
          </cell>
          <cell r="C1578" t="str">
            <v>UN</v>
          </cell>
          <cell r="D1578">
            <v>433.18</v>
          </cell>
          <cell r="E1578">
            <v>9.65</v>
          </cell>
          <cell r="F1578">
            <v>442.83</v>
          </cell>
        </row>
        <row r="1579">
          <cell r="A1579" t="str">
            <v>30.01.061</v>
          </cell>
          <cell r="B1579" t="str">
            <v>Barra de apoio lateral para lavatório, para pessoas com mobilidade reduzida, em tubo de aço inoxidável de 1.1/4", comprimento 25 a 30 cm</v>
          </cell>
          <cell r="C1579" t="str">
            <v>UN</v>
          </cell>
          <cell r="D1579">
            <v>195.86</v>
          </cell>
          <cell r="E1579">
            <v>9.65</v>
          </cell>
          <cell r="F1579">
            <v>205.51</v>
          </cell>
        </row>
        <row r="1580">
          <cell r="A1580" t="str">
            <v>30.01.080</v>
          </cell>
          <cell r="B1580" t="str">
            <v>Barra de apoio reta, para pessoas com mobilidade reduzida, em tubo de alumínio, comprimento de 800 mm, acabamento com pintura epóxi</v>
          </cell>
          <cell r="C1580" t="str">
            <v>UN</v>
          </cell>
          <cell r="D1580">
            <v>173.05</v>
          </cell>
          <cell r="E1580">
            <v>9.65</v>
          </cell>
          <cell r="F1580">
            <v>182.7</v>
          </cell>
        </row>
        <row r="1581">
          <cell r="A1581" t="str">
            <v>30.01.090</v>
          </cell>
          <cell r="B1581" t="str">
            <v>Barra de apoio em ângulo de 90°, para pessoas com mobilidade reduzida, em tubo de alumínio de 800 x 800 mm, acabamento com pintura epóxi</v>
          </cell>
          <cell r="C1581" t="str">
            <v>UN</v>
          </cell>
          <cell r="D1581">
            <v>361.58</v>
          </cell>
          <cell r="E1581">
            <v>9.65</v>
          </cell>
          <cell r="F1581">
            <v>371.23</v>
          </cell>
        </row>
        <row r="1582">
          <cell r="A1582" t="str">
            <v>30.01.110</v>
          </cell>
          <cell r="B1582" t="str">
            <v>Barra de proteção para sifão, para pessoas com mobilidade reduzida, em tubo de alumínio, acabamento com pintura epóxi</v>
          </cell>
          <cell r="C1582" t="str">
            <v>UN</v>
          </cell>
          <cell r="D1582">
            <v>306.24</v>
          </cell>
          <cell r="E1582">
            <v>9.65</v>
          </cell>
          <cell r="F1582">
            <v>315.89</v>
          </cell>
        </row>
        <row r="1583">
          <cell r="A1583" t="str">
            <v>30.01.120</v>
          </cell>
          <cell r="B1583" t="str">
            <v>Barra de apoio reta, para pessoas com mobilidade reduzida, em tubo de aço inoxidável de 1 1/4´ x 400 mm</v>
          </cell>
          <cell r="C1583" t="str">
            <v>UN</v>
          </cell>
          <cell r="D1583">
            <v>136.36000000000001</v>
          </cell>
          <cell r="E1583">
            <v>9.65</v>
          </cell>
          <cell r="F1583">
            <v>146.01</v>
          </cell>
        </row>
        <row r="1584">
          <cell r="A1584" t="str">
            <v>30.01.130</v>
          </cell>
          <cell r="B1584" t="str">
            <v>Barra de proteção para lavatório, para pessoas com mobilidade reduzida, em tubo de alumínio acabamento com pintura epóxi</v>
          </cell>
          <cell r="C1584" t="str">
            <v>UN</v>
          </cell>
          <cell r="D1584">
            <v>442.45</v>
          </cell>
          <cell r="E1584">
            <v>16.079999999999998</v>
          </cell>
          <cell r="F1584">
            <v>458.53</v>
          </cell>
        </row>
        <row r="1585">
          <cell r="A1585" t="str">
            <v>30.03</v>
          </cell>
          <cell r="B1585" t="str">
            <v>Aparelhos eletricos, hidraulicos e a gas</v>
          </cell>
          <cell r="C1585"/>
          <cell r="D1585"/>
          <cell r="E1585"/>
          <cell r="F1585"/>
        </row>
        <row r="1586">
          <cell r="A1586" t="str">
            <v>30.03.032</v>
          </cell>
          <cell r="B1586" t="str">
            <v>Purificador de pressão elétrico em chapa eletrozincado pré-pintada e tampo em aço inoxidável, capacidade de refrigeração de 2,75 l/h</v>
          </cell>
          <cell r="C1586" t="str">
            <v>UN</v>
          </cell>
          <cell r="D1586">
            <v>2322.52</v>
          </cell>
          <cell r="E1586">
            <v>50.91</v>
          </cell>
          <cell r="F1586">
            <v>2373.4299999999998</v>
          </cell>
        </row>
        <row r="1587">
          <cell r="A1587" t="str">
            <v>30.03.042</v>
          </cell>
          <cell r="B1587" t="str">
            <v>Purificador de pressão elétrico em chapa eletrozincado pré-pintada e tampo em aço inoxidável, capacidade de refrigeração de 7,2 l/h</v>
          </cell>
          <cell r="C1587" t="str">
            <v>UN</v>
          </cell>
          <cell r="D1587">
            <v>3003.84</v>
          </cell>
          <cell r="E1587">
            <v>50.91</v>
          </cell>
          <cell r="F1587">
            <v>3054.75</v>
          </cell>
        </row>
        <row r="1588">
          <cell r="A1588" t="str">
            <v>30.04</v>
          </cell>
          <cell r="B1588" t="str">
            <v>Revestimento</v>
          </cell>
          <cell r="C1588"/>
          <cell r="D1588"/>
          <cell r="E1588"/>
          <cell r="F1588"/>
        </row>
        <row r="1589">
          <cell r="A1589" t="str">
            <v>30.04.010</v>
          </cell>
          <cell r="B1589" t="str">
            <v>Revestimento em borracha sintética colorida de 5 mm, para sinalização tátil de alerta / direcional - assentamento argamassado</v>
          </cell>
          <cell r="C1589" t="str">
            <v>M2</v>
          </cell>
          <cell r="D1589">
            <v>235.23</v>
          </cell>
          <cell r="E1589">
            <v>17.68</v>
          </cell>
          <cell r="F1589">
            <v>252.91</v>
          </cell>
        </row>
        <row r="1590">
          <cell r="A1590" t="str">
            <v>30.04.020</v>
          </cell>
          <cell r="B1590" t="str">
            <v>Revestimento em borracha sintética colorida de 5 mm, para sinalização tátil de alerta / direcional - colado</v>
          </cell>
          <cell r="C1590" t="str">
            <v>M2</v>
          </cell>
          <cell r="D1590">
            <v>156.22999999999999</v>
          </cell>
          <cell r="E1590">
            <v>7.4</v>
          </cell>
          <cell r="F1590">
            <v>163.63</v>
          </cell>
        </row>
        <row r="1591">
          <cell r="A1591" t="str">
            <v>30.04.030</v>
          </cell>
          <cell r="B1591" t="str">
            <v>Piso em ladrilho hidráulico podotátil várias cores (25x25x2,5cm), assentado com argamassa mista</v>
          </cell>
          <cell r="C1591" t="str">
            <v>M2</v>
          </cell>
          <cell r="D1591">
            <v>107.25</v>
          </cell>
          <cell r="E1591">
            <v>20.74</v>
          </cell>
          <cell r="F1591">
            <v>127.99</v>
          </cell>
        </row>
        <row r="1592">
          <cell r="A1592" t="str">
            <v>30.04.040</v>
          </cell>
          <cell r="B1592" t="str">
            <v>Faixa em policarbonato para sinalização visual fotoluminescente, para degraus, comprimento de 20 cm</v>
          </cell>
          <cell r="C1592" t="str">
            <v>UN</v>
          </cell>
          <cell r="D1592">
            <v>3.62</v>
          </cell>
          <cell r="E1592">
            <v>1.1299999999999999</v>
          </cell>
          <cell r="F1592">
            <v>4.75</v>
          </cell>
        </row>
        <row r="1593">
          <cell r="A1593" t="str">
            <v>30.04.060</v>
          </cell>
          <cell r="B1593" t="str">
            <v>Revestimento em chapa de aço inoxidável para proteção de portas, altura de 40 cm</v>
          </cell>
          <cell r="C1593" t="str">
            <v>M</v>
          </cell>
          <cell r="D1593">
            <v>417.48</v>
          </cell>
          <cell r="E1593"/>
          <cell r="F1593">
            <v>417.48</v>
          </cell>
        </row>
        <row r="1594">
          <cell r="A1594" t="str">
            <v>30.04.070</v>
          </cell>
          <cell r="B1594" t="str">
            <v>Rejuntamento de piso em ladrilho hidráulico (25x25x2,5cm) com argamassa industrializada para rejunte, juntas de 2 mm</v>
          </cell>
          <cell r="C1594" t="str">
            <v>M2</v>
          </cell>
          <cell r="D1594">
            <v>4.18</v>
          </cell>
          <cell r="E1594">
            <v>7.31</v>
          </cell>
          <cell r="F1594">
            <v>11.49</v>
          </cell>
        </row>
        <row r="1595">
          <cell r="A1595" t="str">
            <v>30.04.090</v>
          </cell>
          <cell r="B1595" t="str">
            <v>Sinalização visual de degraus com pintura esmalte epóxi, comprimento de 20 cm</v>
          </cell>
          <cell r="C1595" t="str">
            <v>UN</v>
          </cell>
          <cell r="D1595">
            <v>0.39</v>
          </cell>
          <cell r="E1595">
            <v>11.77</v>
          </cell>
          <cell r="F1595">
            <v>12.16</v>
          </cell>
        </row>
        <row r="1596">
          <cell r="A1596" t="str">
            <v>30.04.100</v>
          </cell>
          <cell r="B1596" t="str">
            <v>Piso tátil de concreto, alerta / direcional, intertravado, espessura de 6 cm, com rejunte em areia</v>
          </cell>
          <cell r="C1596" t="str">
            <v>M2</v>
          </cell>
          <cell r="D1596">
            <v>67.7</v>
          </cell>
          <cell r="E1596">
            <v>11.45</v>
          </cell>
          <cell r="F1596">
            <v>79.150000000000006</v>
          </cell>
        </row>
        <row r="1597">
          <cell r="A1597" t="str">
            <v>30.06</v>
          </cell>
          <cell r="B1597" t="str">
            <v>Comunicacao visual e sonora</v>
          </cell>
          <cell r="C1597"/>
          <cell r="D1597"/>
          <cell r="E1597"/>
          <cell r="F1597"/>
        </row>
        <row r="1598">
          <cell r="A1598" t="str">
            <v>30.06.010</v>
          </cell>
          <cell r="B1598" t="str">
            <v>Placa para sinalização tátil (início ou final) em braile para corrimão</v>
          </cell>
          <cell r="C1598" t="str">
            <v>UN</v>
          </cell>
          <cell r="D1598">
            <v>13.64</v>
          </cell>
          <cell r="E1598">
            <v>1.1299999999999999</v>
          </cell>
          <cell r="F1598">
            <v>14.77</v>
          </cell>
        </row>
        <row r="1599">
          <cell r="A1599" t="str">
            <v>30.06.020</v>
          </cell>
          <cell r="B1599" t="str">
            <v>Placa para sinalização tátil (pavimento) em braile para corrimão</v>
          </cell>
          <cell r="C1599" t="str">
            <v>UN</v>
          </cell>
          <cell r="D1599">
            <v>13.74</v>
          </cell>
          <cell r="E1599">
            <v>1.1299999999999999</v>
          </cell>
          <cell r="F1599">
            <v>14.87</v>
          </cell>
        </row>
        <row r="1600">
          <cell r="A1600" t="str">
            <v>30.06.030</v>
          </cell>
          <cell r="B1600" t="str">
            <v>Anel de borracha para sinalização tátil para corrimão, diâmetro de 4,5 cm</v>
          </cell>
          <cell r="C1600" t="str">
            <v>UN</v>
          </cell>
          <cell r="D1600">
            <v>25.25</v>
          </cell>
          <cell r="E1600">
            <v>1.1299999999999999</v>
          </cell>
          <cell r="F1600">
            <v>26.38</v>
          </cell>
        </row>
        <row r="1601">
          <cell r="A1601" t="str">
            <v>30.06.050</v>
          </cell>
          <cell r="B1601" t="str">
            <v>Tinta acrílica para sinalização visual de piso, com acabamento microtexturizado e antiderrapante</v>
          </cell>
          <cell r="C1601" t="str">
            <v>M</v>
          </cell>
          <cell r="D1601">
            <v>28.08</v>
          </cell>
          <cell r="E1601">
            <v>17.829999999999998</v>
          </cell>
          <cell r="F1601">
            <v>45.91</v>
          </cell>
        </row>
        <row r="1602">
          <cell r="A1602" t="str">
            <v>30.06.061</v>
          </cell>
          <cell r="B1602" t="str">
            <v>Sistema de alarme PNE com indicador audiovisual, para pessoas com mobilidade reduzida ou cadeirante</v>
          </cell>
          <cell r="C1602" t="str">
            <v>CJ</v>
          </cell>
          <cell r="D1602">
            <v>411.17</v>
          </cell>
          <cell r="E1602">
            <v>18.2</v>
          </cell>
          <cell r="F1602">
            <v>429.37</v>
          </cell>
        </row>
        <row r="1603">
          <cell r="A1603" t="str">
            <v>30.06.064</v>
          </cell>
          <cell r="B1603" t="str">
            <v>Sistema de alarme PNE com indicador audiovisual, sistema sem fio (Wireless), para pessoas com mobilidade reduzida ou cadeirante</v>
          </cell>
          <cell r="C1603" t="str">
            <v>CJ</v>
          </cell>
          <cell r="D1603">
            <v>670.91</v>
          </cell>
          <cell r="E1603">
            <v>18.2</v>
          </cell>
          <cell r="F1603">
            <v>689.11</v>
          </cell>
        </row>
        <row r="1604">
          <cell r="A1604" t="str">
            <v>30.06.080</v>
          </cell>
          <cell r="B1604" t="str">
            <v>Placa de identificação em alumínio para WC, com desenho universal de acessibilidade</v>
          </cell>
          <cell r="C1604" t="str">
            <v>UN</v>
          </cell>
          <cell r="D1604">
            <v>22.91</v>
          </cell>
          <cell r="E1604">
            <v>2.9</v>
          </cell>
          <cell r="F1604">
            <v>25.81</v>
          </cell>
        </row>
        <row r="1605">
          <cell r="A1605" t="str">
            <v>30.06.090</v>
          </cell>
          <cell r="B1605" t="str">
            <v>Placa de identificação para estacionamento, com desenho universal de acessibilidade, tipo pedestal</v>
          </cell>
          <cell r="C1605" t="str">
            <v>UN</v>
          </cell>
          <cell r="D1605">
            <v>516.32000000000005</v>
          </cell>
          <cell r="E1605">
            <v>3.63</v>
          </cell>
          <cell r="F1605">
            <v>519.95000000000005</v>
          </cell>
        </row>
        <row r="1606">
          <cell r="A1606" t="str">
            <v>30.06.100</v>
          </cell>
          <cell r="B1606" t="str">
            <v>Sinalização com pictograma para vaga de estacionamento</v>
          </cell>
          <cell r="C1606" t="str">
            <v>UN</v>
          </cell>
          <cell r="D1606">
            <v>134.79</v>
          </cell>
          <cell r="E1606">
            <v>62.41</v>
          </cell>
          <cell r="F1606">
            <v>197.2</v>
          </cell>
        </row>
        <row r="1607">
          <cell r="A1607" t="str">
            <v>30.06.110</v>
          </cell>
          <cell r="B1607" t="str">
            <v>Sinalização com pictograma para vaga de estacionamento, com faixas demarcatórias</v>
          </cell>
          <cell r="C1607" t="str">
            <v>UN</v>
          </cell>
          <cell r="D1607">
            <v>256.72000000000003</v>
          </cell>
          <cell r="E1607">
            <v>142.63999999999999</v>
          </cell>
          <cell r="F1607">
            <v>399.36</v>
          </cell>
        </row>
        <row r="1608">
          <cell r="A1608" t="str">
            <v>30.06.124</v>
          </cell>
          <cell r="B1608" t="str">
            <v>Sinalização com pictograma autoadesivo em policarbonato para piso 80 cm x 120 cm - área de resgate</v>
          </cell>
          <cell r="C1608" t="str">
            <v>UN</v>
          </cell>
          <cell r="D1608">
            <v>205.06</v>
          </cell>
          <cell r="E1608">
            <v>16.079999999999998</v>
          </cell>
          <cell r="F1608">
            <v>221.14</v>
          </cell>
        </row>
        <row r="1609">
          <cell r="A1609" t="str">
            <v>30.06.132</v>
          </cell>
          <cell r="B1609" t="str">
            <v>Placa de sinalização tátil em poliestireno com alto relevo em braile, para identificação de pavimentos</v>
          </cell>
          <cell r="C1609" t="str">
            <v>UN</v>
          </cell>
          <cell r="D1609">
            <v>16.260000000000002</v>
          </cell>
          <cell r="E1609">
            <v>2.9</v>
          </cell>
          <cell r="F1609">
            <v>19.16</v>
          </cell>
        </row>
        <row r="1610">
          <cell r="A1610" t="str">
            <v>30.08</v>
          </cell>
          <cell r="B1610" t="str">
            <v>Aparelhos sanitarios</v>
          </cell>
          <cell r="C1610"/>
          <cell r="D1610"/>
          <cell r="E1610"/>
          <cell r="F1610"/>
        </row>
        <row r="1611">
          <cell r="A1611" t="str">
            <v>30.08.030</v>
          </cell>
          <cell r="B1611" t="str">
            <v>Assento articulado para banho, em alumínio com pintura epóxi de 700 x 450 mm</v>
          </cell>
          <cell r="C1611" t="str">
            <v>UN</v>
          </cell>
          <cell r="D1611">
            <v>715.02</v>
          </cell>
          <cell r="E1611">
            <v>3.63</v>
          </cell>
          <cell r="F1611">
            <v>718.65</v>
          </cell>
        </row>
        <row r="1612">
          <cell r="A1612" t="str">
            <v>30.08.040</v>
          </cell>
          <cell r="B1612" t="str">
            <v>Lavatório de louça para canto sem coluna para pessoas com mobilidade reduzida</v>
          </cell>
          <cell r="C1612" t="str">
            <v>UN</v>
          </cell>
          <cell r="D1612">
            <v>1195.3499999999999</v>
          </cell>
          <cell r="E1612">
            <v>50.91</v>
          </cell>
          <cell r="F1612">
            <v>1246.26</v>
          </cell>
        </row>
        <row r="1613">
          <cell r="A1613" t="str">
            <v>30.08.050</v>
          </cell>
          <cell r="B1613" t="str">
            <v>Trocador acessível em MDF com revestimento em laminado melamínico de 180x80cm</v>
          </cell>
          <cell r="C1613" t="str">
            <v>UN</v>
          </cell>
          <cell r="D1613">
            <v>2627.27</v>
          </cell>
          <cell r="E1613">
            <v>261.58</v>
          </cell>
          <cell r="F1613">
            <v>2888.85</v>
          </cell>
        </row>
        <row r="1614">
          <cell r="A1614" t="str">
            <v>30.08.060</v>
          </cell>
          <cell r="B1614" t="str">
            <v>Bacia sifonada de louça para pessoas com mobilidade reduzida - capacidade de 6 litros</v>
          </cell>
          <cell r="C1614" t="str">
            <v>UN</v>
          </cell>
          <cell r="D1614">
            <v>740.3</v>
          </cell>
          <cell r="E1614">
            <v>43.65</v>
          </cell>
          <cell r="F1614">
            <v>783.95</v>
          </cell>
        </row>
        <row r="1615">
          <cell r="A1615" t="str">
            <v>30.14</v>
          </cell>
          <cell r="B1615" t="str">
            <v>Elevador e plataforma</v>
          </cell>
          <cell r="C1615"/>
          <cell r="D1615"/>
          <cell r="E1615"/>
          <cell r="F1615"/>
        </row>
        <row r="1616">
          <cell r="A1616" t="str">
            <v>30.14.010</v>
          </cell>
          <cell r="B1616" t="str">
            <v>Elevador de uso restrito a pessoas com mobilidade reduzida com 02 paradas, capacidade de 225 kg - uso interno em alvenaria</v>
          </cell>
          <cell r="C1616" t="str">
            <v>CJ</v>
          </cell>
          <cell r="D1616">
            <v>117011.7</v>
          </cell>
          <cell r="E1616"/>
          <cell r="F1616">
            <v>117011.7</v>
          </cell>
        </row>
        <row r="1617">
          <cell r="A1617" t="str">
            <v>30.14.020</v>
          </cell>
          <cell r="B1617" t="str">
            <v>Elevador de uso restrito a pessoas com mobilidade reduzida com 03 paradas, capacidade de 225 kg - uso interno em alvenaria</v>
          </cell>
          <cell r="C1617" t="str">
            <v>CJ</v>
          </cell>
          <cell r="D1617">
            <v>148159.47</v>
          </cell>
          <cell r="E1617"/>
          <cell r="F1617">
            <v>148159.47</v>
          </cell>
        </row>
        <row r="1618">
          <cell r="A1618" t="str">
            <v>30.14.030</v>
          </cell>
          <cell r="B1618" t="str">
            <v>Plataforma para elevação até 2,00 m, nas dimensões de 900 x 1400 mm, capacidade de 250 kg- percurso até 1,00 m de altura</v>
          </cell>
          <cell r="C1618" t="str">
            <v>CJ</v>
          </cell>
          <cell r="D1618">
            <v>44245</v>
          </cell>
          <cell r="E1618"/>
          <cell r="F1618">
            <v>44245</v>
          </cell>
        </row>
        <row r="1619">
          <cell r="A1619" t="str">
            <v>30.14.040</v>
          </cell>
          <cell r="B1619" t="str">
            <v>Plataforma para elevação até 2,00 m, nas dimensões de 900 x 1400 mm, capacidade de 250 kg - percurso superior a 1,00 m de altura</v>
          </cell>
          <cell r="C1619" t="str">
            <v>CJ</v>
          </cell>
          <cell r="D1619">
            <v>43815.360000000001</v>
          </cell>
          <cell r="E1619"/>
          <cell r="F1619">
            <v>43815.360000000001</v>
          </cell>
        </row>
        <row r="1620">
          <cell r="A1620" t="str">
            <v>32</v>
          </cell>
          <cell r="B1620" t="str">
            <v>IMPERMEABILIZACAO, PROTECAO E JUNTA</v>
          </cell>
          <cell r="C1620"/>
          <cell r="D1620"/>
          <cell r="E1620"/>
          <cell r="F1620"/>
        </row>
        <row r="1621">
          <cell r="A1621" t="str">
            <v>32.06</v>
          </cell>
          <cell r="B1621" t="str">
            <v>Isolamentos termicos / acusticos</v>
          </cell>
          <cell r="C1621"/>
          <cell r="D1621"/>
          <cell r="E1621"/>
          <cell r="F1621"/>
        </row>
        <row r="1622">
          <cell r="A1622" t="str">
            <v>32.06.010</v>
          </cell>
          <cell r="B1622" t="str">
            <v>Lã de vidro e/ou lã de rocha com espessura de 1´</v>
          </cell>
          <cell r="C1622" t="str">
            <v>M2</v>
          </cell>
          <cell r="D1622">
            <v>18.920000000000002</v>
          </cell>
          <cell r="E1622">
            <v>2.9</v>
          </cell>
          <cell r="F1622">
            <v>21.82</v>
          </cell>
        </row>
        <row r="1623">
          <cell r="A1623" t="str">
            <v>32.06.030</v>
          </cell>
          <cell r="B1623" t="str">
            <v>Lã de vidro e/ou lã de rocha com espessura de 2´</v>
          </cell>
          <cell r="C1623" t="str">
            <v>M2</v>
          </cell>
          <cell r="D1623">
            <v>24.02</v>
          </cell>
          <cell r="E1623">
            <v>2.9</v>
          </cell>
          <cell r="F1623">
            <v>26.92</v>
          </cell>
        </row>
        <row r="1624">
          <cell r="A1624" t="str">
            <v>32.06.120</v>
          </cell>
          <cell r="B1624" t="str">
            <v>Argila expandida</v>
          </cell>
          <cell r="C1624" t="str">
            <v>M3</v>
          </cell>
          <cell r="D1624">
            <v>347.59</v>
          </cell>
          <cell r="E1624">
            <v>40.659999999999997</v>
          </cell>
          <cell r="F1624">
            <v>388.25</v>
          </cell>
        </row>
        <row r="1625">
          <cell r="A1625" t="str">
            <v>32.06.130</v>
          </cell>
          <cell r="B1625" t="str">
            <v>Espuma flexível de poliuretano poliéter/poliéster para absorção acústica, espessura de 50 mm</v>
          </cell>
          <cell r="C1625" t="str">
            <v>M2</v>
          </cell>
          <cell r="D1625">
            <v>108.54</v>
          </cell>
          <cell r="E1625">
            <v>5.34</v>
          </cell>
          <cell r="F1625">
            <v>113.88</v>
          </cell>
        </row>
        <row r="1626">
          <cell r="A1626" t="str">
            <v>32.06.151</v>
          </cell>
          <cell r="B1626" t="str">
            <v>Lâmina refletiva revestida com dupla face em alumínio, dupla malha de reforço e laminação entre camadas, para isolação térmica</v>
          </cell>
          <cell r="C1626" t="str">
            <v>M2</v>
          </cell>
          <cell r="D1626">
            <v>16.61</v>
          </cell>
          <cell r="E1626">
            <v>7.89</v>
          </cell>
          <cell r="F1626">
            <v>24.5</v>
          </cell>
        </row>
        <row r="1627">
          <cell r="A1627" t="str">
            <v>32.06.231</v>
          </cell>
          <cell r="B1627" t="str">
            <v>Película de controle solar refletiva na cor prata, para aplicação em vidros</v>
          </cell>
          <cell r="C1627" t="str">
            <v>M2</v>
          </cell>
          <cell r="D1627">
            <v>94.78</v>
          </cell>
          <cell r="E1627"/>
          <cell r="F1627">
            <v>94.78</v>
          </cell>
        </row>
        <row r="1628">
          <cell r="A1628" t="str">
            <v>32.06.380</v>
          </cell>
          <cell r="B1628" t="str">
            <v>Isolamento acústico em placas de espuma semirrígida, com uma camada de manta HD, espessura de 50 mm</v>
          </cell>
          <cell r="C1628" t="str">
            <v>M2</v>
          </cell>
          <cell r="D1628">
            <v>784.24</v>
          </cell>
          <cell r="E1628"/>
          <cell r="F1628">
            <v>784.24</v>
          </cell>
        </row>
        <row r="1629">
          <cell r="A1629" t="str">
            <v>32.06.396</v>
          </cell>
          <cell r="B1629" t="str">
            <v>Manta termoacústica em fibra cerâmica aluminizada, espessura de 38 mm</v>
          </cell>
          <cell r="C1629" t="str">
            <v>M2</v>
          </cell>
          <cell r="D1629">
            <v>85.33</v>
          </cell>
          <cell r="E1629">
            <v>21.83</v>
          </cell>
          <cell r="F1629">
            <v>107.16</v>
          </cell>
        </row>
        <row r="1630">
          <cell r="A1630" t="str">
            <v>32.06.400</v>
          </cell>
          <cell r="B1630" t="str">
            <v>Isolamento acústico em placas de espuma semirrígida incombustível, com superfície em cunhas anecóicas, espessura de 50 mm</v>
          </cell>
          <cell r="C1630" t="str">
            <v>M2</v>
          </cell>
          <cell r="D1630">
            <v>378.13</v>
          </cell>
          <cell r="E1630"/>
          <cell r="F1630">
            <v>378.13</v>
          </cell>
        </row>
        <row r="1631">
          <cell r="A1631" t="str">
            <v>32.07</v>
          </cell>
          <cell r="B1631" t="str">
            <v>Junta de dilatacao</v>
          </cell>
          <cell r="C1631"/>
          <cell r="D1631"/>
          <cell r="E1631"/>
          <cell r="F1631"/>
        </row>
        <row r="1632">
          <cell r="A1632" t="str">
            <v>32.07.040</v>
          </cell>
          <cell r="B1632" t="str">
            <v>Junta plástica de 3/4´ x 1/8´</v>
          </cell>
          <cell r="C1632" t="str">
            <v>M</v>
          </cell>
          <cell r="D1632">
            <v>1.35</v>
          </cell>
          <cell r="E1632">
            <v>5.47</v>
          </cell>
          <cell r="F1632">
            <v>6.82</v>
          </cell>
        </row>
        <row r="1633">
          <cell r="A1633" t="str">
            <v>32.07.060</v>
          </cell>
          <cell r="B1633" t="str">
            <v>Junta de latão bitola de 1/8´</v>
          </cell>
          <cell r="C1633" t="str">
            <v>M</v>
          </cell>
          <cell r="D1633">
            <v>78</v>
          </cell>
          <cell r="E1633">
            <v>5.47</v>
          </cell>
          <cell r="F1633">
            <v>83.47</v>
          </cell>
        </row>
        <row r="1634">
          <cell r="A1634" t="str">
            <v>32.07.090</v>
          </cell>
          <cell r="B1634" t="str">
            <v>Junta de dilatação ou vedação com mastique de silicone, 1,0 x 0,5 cm - inclusive guia de apoio em polietileno</v>
          </cell>
          <cell r="C1634" t="str">
            <v>M</v>
          </cell>
          <cell r="D1634">
            <v>4.9800000000000004</v>
          </cell>
          <cell r="E1634">
            <v>2.21</v>
          </cell>
          <cell r="F1634">
            <v>7.19</v>
          </cell>
        </row>
        <row r="1635">
          <cell r="A1635" t="str">
            <v>32.07.110</v>
          </cell>
          <cell r="B1635" t="str">
            <v>Junta a base de asfalto oxidado a quente</v>
          </cell>
          <cell r="C1635" t="str">
            <v>CM3</v>
          </cell>
          <cell r="D1635">
            <v>0.13</v>
          </cell>
          <cell r="E1635">
            <v>0.04</v>
          </cell>
          <cell r="F1635">
            <v>0.17</v>
          </cell>
        </row>
        <row r="1636">
          <cell r="A1636" t="str">
            <v>32.07.120</v>
          </cell>
          <cell r="B1636" t="str">
            <v>Mangueira plástica flexível para junta de dilatação</v>
          </cell>
          <cell r="C1636" t="str">
            <v>M</v>
          </cell>
          <cell r="D1636">
            <v>6.74</v>
          </cell>
          <cell r="E1636">
            <v>3.53</v>
          </cell>
          <cell r="F1636">
            <v>10.27</v>
          </cell>
        </row>
        <row r="1637">
          <cell r="A1637" t="str">
            <v>32.07.160</v>
          </cell>
          <cell r="B1637" t="str">
            <v>Junta de dilatação elástica a base de poliuretano</v>
          </cell>
          <cell r="C1637" t="str">
            <v>CM3</v>
          </cell>
          <cell r="D1637">
            <v>0.14000000000000001</v>
          </cell>
          <cell r="E1637">
            <v>0.09</v>
          </cell>
          <cell r="F1637">
            <v>0.23</v>
          </cell>
        </row>
        <row r="1638">
          <cell r="A1638" t="str">
            <v>32.07.230</v>
          </cell>
          <cell r="B1638" t="str">
            <v>Perfil de acabamento com borracha termoplástica vulcanizada contínua flexível, para junta de dilatação de embutir - piso-piso</v>
          </cell>
          <cell r="C1638" t="str">
            <v>M</v>
          </cell>
          <cell r="D1638">
            <v>264.77999999999997</v>
          </cell>
          <cell r="E1638">
            <v>3.21</v>
          </cell>
          <cell r="F1638">
            <v>267.99</v>
          </cell>
        </row>
        <row r="1639">
          <cell r="A1639" t="str">
            <v>32.07.240</v>
          </cell>
          <cell r="B1639" t="str">
            <v>Perfil de acabamento com borracha termoplástica vulcanizada contínua flexível, para junta de dilatação de embutir - piso-parede</v>
          </cell>
          <cell r="C1639" t="str">
            <v>M</v>
          </cell>
          <cell r="D1639">
            <v>225.91</v>
          </cell>
          <cell r="E1639">
            <v>3.21</v>
          </cell>
          <cell r="F1639">
            <v>229.12</v>
          </cell>
        </row>
        <row r="1640">
          <cell r="A1640" t="str">
            <v>32.07.250</v>
          </cell>
          <cell r="B1640" t="str">
            <v>Perfil de acabamento com borracha termoplástica vulcanizada contínua flexível, para junta de dilatação de embutir - parede-parede ou forro-forro</v>
          </cell>
          <cell r="C1640" t="str">
            <v>M</v>
          </cell>
          <cell r="D1640">
            <v>139.79</v>
          </cell>
          <cell r="E1640">
            <v>3.21</v>
          </cell>
          <cell r="F1640">
            <v>143</v>
          </cell>
        </row>
        <row r="1641">
          <cell r="A1641" t="str">
            <v>32.07.260</v>
          </cell>
          <cell r="B1641" t="str">
            <v>Perfil de acabamento com borracha termoplástica vulcanizada contínua flexível, para junta de dilatação de embutir - parede-parede ou forro-forro - canto</v>
          </cell>
          <cell r="C1641" t="str">
            <v>M</v>
          </cell>
          <cell r="D1641">
            <v>134.37</v>
          </cell>
          <cell r="E1641">
            <v>3.21</v>
          </cell>
          <cell r="F1641">
            <v>137.58000000000001</v>
          </cell>
        </row>
        <row r="1642">
          <cell r="A1642" t="str">
            <v>32.08</v>
          </cell>
          <cell r="B1642" t="str">
            <v>Junta de dilatacao estrutural</v>
          </cell>
          <cell r="C1642"/>
          <cell r="D1642"/>
          <cell r="E1642"/>
          <cell r="F1642"/>
        </row>
        <row r="1643">
          <cell r="A1643" t="str">
            <v>32.08.010</v>
          </cell>
          <cell r="B1643" t="str">
            <v>Junta estrutural com poliestireno expandido de alta densidade P-III, espessura de 10 mm</v>
          </cell>
          <cell r="C1643" t="str">
            <v>M2</v>
          </cell>
          <cell r="D1643">
            <v>8.9</v>
          </cell>
          <cell r="E1643">
            <v>2.1800000000000002</v>
          </cell>
          <cell r="F1643">
            <v>11.08</v>
          </cell>
        </row>
        <row r="1644">
          <cell r="A1644" t="str">
            <v>32.08.030</v>
          </cell>
          <cell r="B1644" t="str">
            <v>Junta estrutural com poliestireno expandido de alta densidade P-III, espessura de 20 mm</v>
          </cell>
          <cell r="C1644" t="str">
            <v>M2</v>
          </cell>
          <cell r="D1644">
            <v>15.31</v>
          </cell>
          <cell r="E1644">
            <v>2.1800000000000002</v>
          </cell>
          <cell r="F1644">
            <v>17.489999999999998</v>
          </cell>
        </row>
        <row r="1645">
          <cell r="A1645" t="str">
            <v>32.08.050</v>
          </cell>
          <cell r="B1645" t="str">
            <v>Junta estrutural com perfilado termoplástico em PVC, perfil O-12</v>
          </cell>
          <cell r="C1645" t="str">
            <v>M</v>
          </cell>
          <cell r="D1645">
            <v>43.65</v>
          </cell>
          <cell r="E1645">
            <v>14.94</v>
          </cell>
          <cell r="F1645">
            <v>58.59</v>
          </cell>
        </row>
        <row r="1646">
          <cell r="A1646" t="str">
            <v>32.08.060</v>
          </cell>
          <cell r="B1646" t="str">
            <v>Junta estrutural com perfilado termoplástico em PVC, perfil O-22</v>
          </cell>
          <cell r="C1646" t="str">
            <v>M</v>
          </cell>
          <cell r="D1646">
            <v>89.69</v>
          </cell>
          <cell r="E1646">
            <v>14.94</v>
          </cell>
          <cell r="F1646">
            <v>104.63</v>
          </cell>
        </row>
        <row r="1647">
          <cell r="A1647" t="str">
            <v>32.08.070</v>
          </cell>
          <cell r="B1647" t="str">
            <v>Junta estrutural com perfil elastomérico para fissuras, painéis e estruturas em geral, movimentação máxima 15 mm</v>
          </cell>
          <cell r="C1647" t="str">
            <v>M</v>
          </cell>
          <cell r="D1647">
            <v>152.15</v>
          </cell>
          <cell r="E1647"/>
          <cell r="F1647">
            <v>152.15</v>
          </cell>
        </row>
        <row r="1648">
          <cell r="A1648" t="str">
            <v>32.08.090</v>
          </cell>
          <cell r="B1648" t="str">
            <v>Junta estrutural com perfil elastomérico para fissuras, painéis e estruturas em geral, movimentação máxima 30 mm</v>
          </cell>
          <cell r="C1648" t="str">
            <v>M</v>
          </cell>
          <cell r="D1648">
            <v>322.61</v>
          </cell>
          <cell r="E1648"/>
          <cell r="F1648">
            <v>322.61</v>
          </cell>
        </row>
        <row r="1649">
          <cell r="A1649" t="str">
            <v>32.08.110</v>
          </cell>
          <cell r="B1649" t="str">
            <v>Junta estrutural com perfil elastomérico e lábios poliméricos para obras de arte, movimentação máxima 40 mm</v>
          </cell>
          <cell r="C1649" t="str">
            <v>M</v>
          </cell>
          <cell r="D1649">
            <v>668.53</v>
          </cell>
          <cell r="E1649">
            <v>7.26</v>
          </cell>
          <cell r="F1649">
            <v>675.79</v>
          </cell>
        </row>
        <row r="1650">
          <cell r="A1650" t="str">
            <v>32.08.130</v>
          </cell>
          <cell r="B1650" t="str">
            <v>Junta estrutural com perfil elastomérico e lábios poliméricos para obras de arte, movimentação máxima 55 mm</v>
          </cell>
          <cell r="C1650" t="str">
            <v>M</v>
          </cell>
          <cell r="D1650">
            <v>990.35</v>
          </cell>
          <cell r="E1650">
            <v>7.26</v>
          </cell>
          <cell r="F1650">
            <v>997.61</v>
          </cell>
        </row>
        <row r="1651">
          <cell r="A1651" t="str">
            <v>32.08.160</v>
          </cell>
          <cell r="B1651" t="str">
            <v>Junta elástica estrutural de neoprene</v>
          </cell>
          <cell r="C1651" t="str">
            <v>M</v>
          </cell>
          <cell r="D1651">
            <v>224</v>
          </cell>
          <cell r="E1651"/>
          <cell r="F1651">
            <v>224</v>
          </cell>
        </row>
        <row r="1652">
          <cell r="A1652" t="str">
            <v>32.09</v>
          </cell>
          <cell r="B1652" t="str">
            <v>Apoios e afins</v>
          </cell>
          <cell r="C1652"/>
          <cell r="D1652"/>
          <cell r="E1652"/>
          <cell r="F1652"/>
        </row>
        <row r="1653">
          <cell r="A1653" t="str">
            <v>32.09.020</v>
          </cell>
          <cell r="B1653" t="str">
            <v>Chapa de aço em bitolas medias</v>
          </cell>
          <cell r="C1653" t="str">
            <v>KG</v>
          </cell>
          <cell r="D1653">
            <v>11.28</v>
          </cell>
          <cell r="E1653">
            <v>9.65</v>
          </cell>
          <cell r="F1653">
            <v>20.93</v>
          </cell>
        </row>
        <row r="1654">
          <cell r="A1654" t="str">
            <v>32.09.040</v>
          </cell>
          <cell r="B1654" t="str">
            <v>Apoio em placa de neoprene fretado</v>
          </cell>
          <cell r="C1654" t="str">
            <v>DM3</v>
          </cell>
          <cell r="D1654">
            <v>134.02000000000001</v>
          </cell>
          <cell r="E1654">
            <v>6.43</v>
          </cell>
          <cell r="F1654">
            <v>140.44999999999999</v>
          </cell>
        </row>
        <row r="1655">
          <cell r="A1655" t="str">
            <v>32.10</v>
          </cell>
          <cell r="B1655" t="str">
            <v>Envelope de concreto e protecao de tubos</v>
          </cell>
          <cell r="C1655"/>
          <cell r="D1655"/>
          <cell r="E1655"/>
          <cell r="F1655"/>
        </row>
        <row r="1656">
          <cell r="A1656" t="str">
            <v>32.10.050</v>
          </cell>
          <cell r="B1656" t="str">
            <v>Proteção anticorrosiva, a base de resina epóxi com alcatrão, para ramais sob a terra, com DN até 1´</v>
          </cell>
          <cell r="C1656" t="str">
            <v>M</v>
          </cell>
          <cell r="D1656">
            <v>3.28</v>
          </cell>
          <cell r="E1656">
            <v>2</v>
          </cell>
          <cell r="F1656">
            <v>5.28</v>
          </cell>
        </row>
        <row r="1657">
          <cell r="A1657" t="str">
            <v>32.10.060</v>
          </cell>
          <cell r="B1657" t="str">
            <v>Proteção anticorrosiva, a base de resina epóxi com alcatrão, para ramais sob a terra, com DN acima de 1´ até 2´</v>
          </cell>
          <cell r="C1657" t="str">
            <v>M</v>
          </cell>
          <cell r="D1657">
            <v>6.58</v>
          </cell>
          <cell r="E1657">
            <v>4.01</v>
          </cell>
          <cell r="F1657">
            <v>10.59</v>
          </cell>
        </row>
        <row r="1658">
          <cell r="A1658" t="str">
            <v>32.10.070</v>
          </cell>
          <cell r="B1658" t="str">
            <v>Proteção anticorrosiva, a base de resina epóxi com alcatrão, para ramais sob a terra, com DN acima de 2´ até 3´</v>
          </cell>
          <cell r="C1658" t="str">
            <v>M</v>
          </cell>
          <cell r="D1658">
            <v>9.8800000000000008</v>
          </cell>
          <cell r="E1658">
            <v>6</v>
          </cell>
          <cell r="F1658">
            <v>15.88</v>
          </cell>
        </row>
        <row r="1659">
          <cell r="A1659" t="str">
            <v>32.10.080</v>
          </cell>
          <cell r="B1659" t="str">
            <v>Proteção anticorrosiva, a base de resina epóxi com alcatrão, para ramais sob a terra, com DN acima de 3´ até 4´</v>
          </cell>
          <cell r="C1659" t="str">
            <v>M</v>
          </cell>
          <cell r="D1659">
            <v>13.18</v>
          </cell>
          <cell r="E1659">
            <v>8.01</v>
          </cell>
          <cell r="F1659">
            <v>21.19</v>
          </cell>
        </row>
        <row r="1660">
          <cell r="A1660" t="str">
            <v>32.10.082</v>
          </cell>
          <cell r="B1660" t="str">
            <v>Proteção anticorrosiva, a base de resina epóxi com alcatrão, para ramais sob a terra, com DN acima de 5´ até 6´</v>
          </cell>
          <cell r="C1660" t="str">
            <v>M</v>
          </cell>
          <cell r="D1660">
            <v>19.79</v>
          </cell>
          <cell r="E1660">
            <v>12.02</v>
          </cell>
          <cell r="F1660">
            <v>31.81</v>
          </cell>
        </row>
        <row r="1661">
          <cell r="A1661" t="str">
            <v>32.10.090</v>
          </cell>
          <cell r="B1661" t="str">
            <v>Proteção anticorrosiva, com fita adesiva, para ramais sob a terra, com DN até 1´</v>
          </cell>
          <cell r="C1661" t="str">
            <v>M</v>
          </cell>
          <cell r="D1661">
            <v>22.47</v>
          </cell>
          <cell r="E1661">
            <v>1.21</v>
          </cell>
          <cell r="F1661">
            <v>23.68</v>
          </cell>
        </row>
        <row r="1662">
          <cell r="A1662" t="str">
            <v>32.10.100</v>
          </cell>
          <cell r="B1662" t="str">
            <v>Proteção anticorrosiva, com fita adesiva, para ramais sob a terra, com DN acima de 1´ até 2´</v>
          </cell>
          <cell r="C1662" t="str">
            <v>M</v>
          </cell>
          <cell r="D1662">
            <v>40.53</v>
          </cell>
          <cell r="E1662">
            <v>1.69</v>
          </cell>
          <cell r="F1662">
            <v>42.22</v>
          </cell>
        </row>
        <row r="1663">
          <cell r="A1663" t="str">
            <v>32.10.110</v>
          </cell>
          <cell r="B1663" t="str">
            <v>Proteção anticorrosiva, com fita adesiva, para ramais sob a terra, com DN acima de 2´ até 3´</v>
          </cell>
          <cell r="C1663" t="str">
            <v>M</v>
          </cell>
          <cell r="D1663">
            <v>68.09</v>
          </cell>
          <cell r="E1663">
            <v>2.1800000000000002</v>
          </cell>
          <cell r="F1663">
            <v>70.27</v>
          </cell>
        </row>
        <row r="1664">
          <cell r="A1664" t="str">
            <v>32.11</v>
          </cell>
          <cell r="B1664" t="str">
            <v>Isolante termico para tubos e dutos</v>
          </cell>
          <cell r="C1664"/>
          <cell r="D1664"/>
          <cell r="E1664"/>
          <cell r="F1664"/>
        </row>
        <row r="1665">
          <cell r="A1665" t="str">
            <v>32.11.150</v>
          </cell>
          <cell r="B1665" t="str">
            <v>Proteção para isolamento térmico em alumínio</v>
          </cell>
          <cell r="C1665" t="str">
            <v>M2</v>
          </cell>
          <cell r="D1665">
            <v>31.14</v>
          </cell>
          <cell r="E1665">
            <v>8.3699999999999992</v>
          </cell>
          <cell r="F1665">
            <v>39.51</v>
          </cell>
        </row>
        <row r="1666">
          <cell r="A1666" t="str">
            <v>32.11.200</v>
          </cell>
          <cell r="B1666" t="str">
            <v>Isolamento térmico em polietileno expandido, espessura de 5 mm, para tubulação de 1/2´ (15 mm)</v>
          </cell>
          <cell r="C1666" t="str">
            <v>M</v>
          </cell>
          <cell r="D1666">
            <v>1.03</v>
          </cell>
          <cell r="E1666">
            <v>8.3699999999999992</v>
          </cell>
          <cell r="F1666">
            <v>9.4</v>
          </cell>
        </row>
        <row r="1667">
          <cell r="A1667" t="str">
            <v>32.11.210</v>
          </cell>
          <cell r="B1667" t="str">
            <v>Isolamento térmico em polietileno expandido, espessura de 5 mm, para tubulação de 3/4´ (22 mm)</v>
          </cell>
          <cell r="C1667" t="str">
            <v>M</v>
          </cell>
          <cell r="D1667">
            <v>1.45</v>
          </cell>
          <cell r="E1667">
            <v>8.3699999999999992</v>
          </cell>
          <cell r="F1667">
            <v>9.82</v>
          </cell>
        </row>
        <row r="1668">
          <cell r="A1668" t="str">
            <v>32.11.220</v>
          </cell>
          <cell r="B1668" t="str">
            <v>Isolamento térmico em polietileno expandido, espessura de 5 mm, para tubulação de 1´ (28 mm)</v>
          </cell>
          <cell r="C1668" t="str">
            <v>M</v>
          </cell>
          <cell r="D1668">
            <v>1.8</v>
          </cell>
          <cell r="E1668">
            <v>8.3699999999999992</v>
          </cell>
          <cell r="F1668">
            <v>10.17</v>
          </cell>
        </row>
        <row r="1669">
          <cell r="A1669" t="str">
            <v>32.11.230</v>
          </cell>
          <cell r="B1669" t="str">
            <v>Isolamento térmico em polietileno expandido, espessura de 10 mm, para tubulação de 1 1/4´ (35 mm)</v>
          </cell>
          <cell r="C1669" t="str">
            <v>M</v>
          </cell>
          <cell r="D1669">
            <v>2.0299999999999998</v>
          </cell>
          <cell r="E1669">
            <v>8.3699999999999992</v>
          </cell>
          <cell r="F1669">
            <v>10.4</v>
          </cell>
        </row>
        <row r="1670">
          <cell r="A1670" t="str">
            <v>32.11.240</v>
          </cell>
          <cell r="B1670" t="str">
            <v>Isolamento térmico em polietileno expandido, espessura de 10 mm, para tubulação de 1 1/2´ (42 mm)</v>
          </cell>
          <cell r="C1670" t="str">
            <v>M</v>
          </cell>
          <cell r="D1670">
            <v>3.93</v>
          </cell>
          <cell r="E1670">
            <v>8.3699999999999992</v>
          </cell>
          <cell r="F1670">
            <v>12.3</v>
          </cell>
        </row>
        <row r="1671">
          <cell r="A1671" t="str">
            <v>32.11.250</v>
          </cell>
          <cell r="B1671" t="str">
            <v>Isolamento térmico em polietileno expandido, espessura de 10 mm, para tubulação de 2´ (54 mm)</v>
          </cell>
          <cell r="C1671" t="str">
            <v>M</v>
          </cell>
          <cell r="D1671">
            <v>4.6399999999999997</v>
          </cell>
          <cell r="E1671">
            <v>8.3699999999999992</v>
          </cell>
          <cell r="F1671">
            <v>13.01</v>
          </cell>
        </row>
        <row r="1672">
          <cell r="A1672" t="str">
            <v>32.11.270</v>
          </cell>
          <cell r="B1672" t="str">
            <v>Isolamento térmico em espuma elastomérica, espessura de 9 a 12 mm, para tubulação de 1/4´ (cobre)</v>
          </cell>
          <cell r="C1672" t="str">
            <v>M</v>
          </cell>
          <cell r="D1672">
            <v>5.13</v>
          </cell>
          <cell r="E1672">
            <v>8.3699999999999992</v>
          </cell>
          <cell r="F1672">
            <v>13.5</v>
          </cell>
        </row>
        <row r="1673">
          <cell r="A1673" t="str">
            <v>32.11.280</v>
          </cell>
          <cell r="B1673" t="str">
            <v>Isolamento térmico em espuma elastomérica, espessura de 9 a 12 mm, para tubulação de 1/2´ (cobre)</v>
          </cell>
          <cell r="C1673" t="str">
            <v>M</v>
          </cell>
          <cell r="D1673">
            <v>5.77</v>
          </cell>
          <cell r="E1673">
            <v>8.3699999999999992</v>
          </cell>
          <cell r="F1673">
            <v>14.14</v>
          </cell>
        </row>
        <row r="1674">
          <cell r="A1674" t="str">
            <v>32.11.290</v>
          </cell>
          <cell r="B1674" t="str">
            <v>Isolamento térmico em espuma elastomérica, espessura de 9 a 12 mm, para tubulação de 5/8´ (cobre) ou 1/4´ (ferro)</v>
          </cell>
          <cell r="C1674" t="str">
            <v>M</v>
          </cell>
          <cell r="D1674">
            <v>6.56</v>
          </cell>
          <cell r="E1674">
            <v>8.3699999999999992</v>
          </cell>
          <cell r="F1674">
            <v>14.93</v>
          </cell>
        </row>
        <row r="1675">
          <cell r="A1675" t="str">
            <v>32.11.300</v>
          </cell>
          <cell r="B1675" t="str">
            <v>Isolamento térmico em espuma elastomérica, espessura de 9 a 12 mm, para tubulação de 1´ (cobre)</v>
          </cell>
          <cell r="C1675" t="str">
            <v>M</v>
          </cell>
          <cell r="D1675">
            <v>7.56</v>
          </cell>
          <cell r="E1675">
            <v>8.3699999999999992</v>
          </cell>
          <cell r="F1675">
            <v>15.93</v>
          </cell>
        </row>
        <row r="1676">
          <cell r="A1676" t="str">
            <v>32.11.310</v>
          </cell>
          <cell r="B1676" t="str">
            <v>Isolamento térmico em espuma elastomérica, espessura de 19 a 26 mm, para tubulação de 7/8´ (cobre) ou 1/2´ (ferro)</v>
          </cell>
          <cell r="C1676" t="str">
            <v>M</v>
          </cell>
          <cell r="D1676">
            <v>17.48</v>
          </cell>
          <cell r="E1676">
            <v>8.3699999999999992</v>
          </cell>
          <cell r="F1676">
            <v>25.85</v>
          </cell>
        </row>
        <row r="1677">
          <cell r="A1677" t="str">
            <v>32.11.320</v>
          </cell>
          <cell r="B1677" t="str">
            <v>Isolamento térmico em espuma elastomérica, espessura de 19 a 26 mm, para tubulação de 1 1/8´ (cobre) ou 3/4´ (ferro)</v>
          </cell>
          <cell r="C1677" t="str">
            <v>M</v>
          </cell>
          <cell r="D1677">
            <v>19.940000000000001</v>
          </cell>
          <cell r="E1677">
            <v>8.3699999999999992</v>
          </cell>
          <cell r="F1677">
            <v>28.31</v>
          </cell>
        </row>
        <row r="1678">
          <cell r="A1678" t="str">
            <v>32.11.330</v>
          </cell>
          <cell r="B1678" t="str">
            <v>Isolamento térmico em espuma elastomérica, espessura de 19 a 26 mm, para tubulação de 1 3/8´ (cobre) ou 1´ (ferro)</v>
          </cell>
          <cell r="C1678" t="str">
            <v>M</v>
          </cell>
          <cell r="D1678">
            <v>23.5</v>
          </cell>
          <cell r="E1678">
            <v>8.3699999999999992</v>
          </cell>
          <cell r="F1678">
            <v>31.87</v>
          </cell>
        </row>
        <row r="1679">
          <cell r="A1679" t="str">
            <v>32.11.340</v>
          </cell>
          <cell r="B1679" t="str">
            <v>Isolamento térmico em espuma elastomérica, espessura de 19 a 26 mm, para tubulação de 1 5/8´ (cobre) ou 1 1/4´ (ferro)</v>
          </cell>
          <cell r="C1679" t="str">
            <v>M</v>
          </cell>
          <cell r="D1679">
            <v>28.74</v>
          </cell>
          <cell r="E1679">
            <v>8.3699999999999992</v>
          </cell>
          <cell r="F1679">
            <v>37.11</v>
          </cell>
        </row>
        <row r="1680">
          <cell r="A1680" t="str">
            <v>32.11.350</v>
          </cell>
          <cell r="B1680" t="str">
            <v>Isolamento térmico em espuma elastomérica, espessura de 19 a 26 mm, para tubulação de 1 1/2´ (ferro)</v>
          </cell>
          <cell r="C1680" t="str">
            <v>M</v>
          </cell>
          <cell r="D1680">
            <v>30.66</v>
          </cell>
          <cell r="E1680">
            <v>8.3699999999999992</v>
          </cell>
          <cell r="F1680">
            <v>39.03</v>
          </cell>
        </row>
        <row r="1681">
          <cell r="A1681" t="str">
            <v>32.11.360</v>
          </cell>
          <cell r="B1681" t="str">
            <v>Isolamento térmico em espuma elastomérica, espessura de 19 a 26 mm, para tubulação de 2´ (ferro)</v>
          </cell>
          <cell r="C1681" t="str">
            <v>M</v>
          </cell>
          <cell r="D1681">
            <v>33.799999999999997</v>
          </cell>
          <cell r="E1681">
            <v>8.3699999999999992</v>
          </cell>
          <cell r="F1681">
            <v>42.17</v>
          </cell>
        </row>
        <row r="1682">
          <cell r="A1682" t="str">
            <v>32.11.370</v>
          </cell>
          <cell r="B1682" t="str">
            <v>Isolamento térmico em espuma elastomérica, espessura de 19 a 26 mm, para tubulação de 2 1/2´ (ferro)</v>
          </cell>
          <cell r="C1682" t="str">
            <v>M</v>
          </cell>
          <cell r="D1682">
            <v>42.59</v>
          </cell>
          <cell r="E1682">
            <v>8.3699999999999992</v>
          </cell>
          <cell r="F1682">
            <v>50.96</v>
          </cell>
        </row>
        <row r="1683">
          <cell r="A1683" t="str">
            <v>32.11.380</v>
          </cell>
          <cell r="B1683" t="str">
            <v>Isolamento térmico em espuma elastomérica, espessura de 19 a 26 mm, para tubulação de 3 1/2´ (cobre) ou 3´ (ferro)</v>
          </cell>
          <cell r="C1683" t="str">
            <v>M</v>
          </cell>
          <cell r="D1683">
            <v>47.91</v>
          </cell>
          <cell r="E1683">
            <v>8.3699999999999992</v>
          </cell>
          <cell r="F1683">
            <v>56.28</v>
          </cell>
        </row>
        <row r="1684">
          <cell r="A1684" t="str">
            <v>32.11.390</v>
          </cell>
          <cell r="B1684" t="str">
            <v>Isolamento térmico em espuma elastomérica, espessura de 19 a 26 mm, para tubulação de 4´ (ferro)</v>
          </cell>
          <cell r="C1684" t="str">
            <v>M</v>
          </cell>
          <cell r="D1684">
            <v>64.349999999999994</v>
          </cell>
          <cell r="E1684">
            <v>8.3699999999999992</v>
          </cell>
          <cell r="F1684">
            <v>72.72</v>
          </cell>
        </row>
        <row r="1685">
          <cell r="A1685" t="str">
            <v>32.11.400</v>
          </cell>
          <cell r="B1685" t="str">
            <v>Isolamento térmico em espuma elastomérica, espessura de 19 a 26 mm, para tubulação de 5´ (ferro)</v>
          </cell>
          <cell r="C1685" t="str">
            <v>M</v>
          </cell>
          <cell r="D1685">
            <v>80.08</v>
          </cell>
          <cell r="E1685">
            <v>8.3699999999999992</v>
          </cell>
          <cell r="F1685">
            <v>88.45</v>
          </cell>
        </row>
        <row r="1686">
          <cell r="A1686" t="str">
            <v>32.11.410</v>
          </cell>
          <cell r="B1686" t="str">
            <v>Isolamento térmico em espuma elastomérica, espessura de 19 a 26 mm, para tubulação de 6´ (ferro)</v>
          </cell>
          <cell r="C1686" t="str">
            <v>M</v>
          </cell>
          <cell r="D1686">
            <v>113.52</v>
          </cell>
          <cell r="E1686">
            <v>8.3699999999999992</v>
          </cell>
          <cell r="F1686">
            <v>121.89</v>
          </cell>
        </row>
        <row r="1687">
          <cell r="A1687" t="str">
            <v>32.11.420</v>
          </cell>
          <cell r="B1687" t="str">
            <v>Manta em espuma elastomérica, espessura de 19 a 26 mm, para isolamento térmico de tubulação acima de 6´</v>
          </cell>
          <cell r="C1687" t="str">
            <v>M2</v>
          </cell>
          <cell r="D1687">
            <v>155.03</v>
          </cell>
          <cell r="E1687">
            <v>15.27</v>
          </cell>
          <cell r="F1687">
            <v>170.3</v>
          </cell>
        </row>
        <row r="1688">
          <cell r="A1688" t="str">
            <v>32.11.430</v>
          </cell>
          <cell r="B1688" t="str">
            <v>Isolamento térmico em espuma elastomérica, espessura de 19 a 26 mm, para tubulação de 3/8" (cobre) ou 1/8" (ferro)</v>
          </cell>
          <cell r="C1688" t="str">
            <v>M</v>
          </cell>
          <cell r="D1688">
            <v>12.53</v>
          </cell>
          <cell r="E1688">
            <v>8.3699999999999992</v>
          </cell>
          <cell r="F1688">
            <v>20.9</v>
          </cell>
        </row>
        <row r="1689">
          <cell r="A1689" t="str">
            <v>32.11.440</v>
          </cell>
          <cell r="B1689" t="str">
            <v>Isolamento térmico em espuma elastomérica, espessura de 19 a 26 mm, para tubulação de 3/4" (cobre) ou 3/8" (ferro)</v>
          </cell>
          <cell r="C1689" t="str">
            <v>M</v>
          </cell>
          <cell r="D1689">
            <v>15.67</v>
          </cell>
          <cell r="E1689">
            <v>8.3699999999999992</v>
          </cell>
          <cell r="F1689">
            <v>24.04</v>
          </cell>
        </row>
        <row r="1690">
          <cell r="A1690" t="str">
            <v>32.15</v>
          </cell>
          <cell r="B1690" t="str">
            <v>Impermeabilizacao flexivel com manta</v>
          </cell>
          <cell r="C1690"/>
          <cell r="D1690"/>
          <cell r="E1690"/>
          <cell r="F1690"/>
        </row>
        <row r="1691">
          <cell r="A1691" t="str">
            <v>32.15.030</v>
          </cell>
          <cell r="B1691" t="str">
            <v>Impermeabilização em manta asfáltica com armadura, tipo III-B, espessura de 3 mm</v>
          </cell>
          <cell r="C1691" t="str">
            <v>M2</v>
          </cell>
          <cell r="D1691">
            <v>47.19</v>
          </cell>
          <cell r="E1691">
            <v>14</v>
          </cell>
          <cell r="F1691">
            <v>61.19</v>
          </cell>
        </row>
        <row r="1692">
          <cell r="A1692" t="str">
            <v>32.15.040</v>
          </cell>
          <cell r="B1692" t="str">
            <v>Impermeabilização em manta asfáltica com armadura, tipo III-B, espessura de 4 mm</v>
          </cell>
          <cell r="C1692" t="str">
            <v>M2</v>
          </cell>
          <cell r="D1692">
            <v>50.33</v>
          </cell>
          <cell r="E1692">
            <v>14</v>
          </cell>
          <cell r="F1692">
            <v>64.33</v>
          </cell>
        </row>
        <row r="1693">
          <cell r="A1693" t="str">
            <v>32.15.080</v>
          </cell>
          <cell r="B1693" t="str">
            <v>Impermeabilização em manta asfáltica tipo III-B, espessura de 3 mm, face exposta em geotêxtil, com membrana acrílica</v>
          </cell>
          <cell r="C1693" t="str">
            <v>M2</v>
          </cell>
          <cell r="D1693">
            <v>130.29</v>
          </cell>
          <cell r="E1693">
            <v>17.63</v>
          </cell>
          <cell r="F1693">
            <v>147.91999999999999</v>
          </cell>
        </row>
        <row r="1694">
          <cell r="A1694" t="str">
            <v>32.15.100</v>
          </cell>
          <cell r="B1694" t="str">
            <v>Impermeabilização em manta asfáltica plastomérica com armadura, tipo III, espessura de 4 mm, face exposta em geotêxtil com membrana acrílica</v>
          </cell>
          <cell r="C1694" t="str">
            <v>M2</v>
          </cell>
          <cell r="D1694">
            <v>107.75</v>
          </cell>
          <cell r="E1694">
            <v>17.63</v>
          </cell>
          <cell r="F1694">
            <v>125.38</v>
          </cell>
        </row>
        <row r="1695">
          <cell r="A1695" t="str">
            <v>32.15.240</v>
          </cell>
          <cell r="B1695" t="str">
            <v>Impermeabilização com manta asfáltica tipo III, anti raiz, espessura de 4 mm</v>
          </cell>
          <cell r="C1695" t="str">
            <v>M2</v>
          </cell>
          <cell r="D1695">
            <v>98.4</v>
          </cell>
          <cell r="E1695"/>
          <cell r="F1695">
            <v>98.4</v>
          </cell>
        </row>
        <row r="1696">
          <cell r="A1696" t="str">
            <v>32.16</v>
          </cell>
          <cell r="B1696" t="str">
            <v>Impermeabilizacao flexivel com membranas</v>
          </cell>
          <cell r="C1696"/>
          <cell r="D1696"/>
          <cell r="E1696"/>
          <cell r="F1696"/>
        </row>
        <row r="1697">
          <cell r="A1697" t="str">
            <v>32.16.010</v>
          </cell>
          <cell r="B1697" t="str">
            <v>Impermeabilização em pintura de asfalto oxidado com solventes orgânicos, sobre massa</v>
          </cell>
          <cell r="C1697" t="str">
            <v>M2</v>
          </cell>
          <cell r="D1697">
            <v>7.89</v>
          </cell>
          <cell r="E1697">
            <v>5.81</v>
          </cell>
          <cell r="F1697">
            <v>13.7</v>
          </cell>
        </row>
        <row r="1698">
          <cell r="A1698" t="str">
            <v>32.16.020</v>
          </cell>
          <cell r="B1698" t="str">
            <v>Impermeabilização em pintura de asfalto oxidado com solventes orgânicos, sobre metal</v>
          </cell>
          <cell r="C1698" t="str">
            <v>M2</v>
          </cell>
          <cell r="D1698">
            <v>5.52</v>
          </cell>
          <cell r="E1698">
            <v>5.81</v>
          </cell>
          <cell r="F1698">
            <v>11.33</v>
          </cell>
        </row>
        <row r="1699">
          <cell r="A1699" t="str">
            <v>32.16.030</v>
          </cell>
          <cell r="B1699" t="str">
            <v>Impermeabilização em membrana de asfalto modificado com elastômeros, na cor preta</v>
          </cell>
          <cell r="C1699" t="str">
            <v>M2</v>
          </cell>
          <cell r="D1699">
            <v>34.200000000000003</v>
          </cell>
          <cell r="E1699">
            <v>5.81</v>
          </cell>
          <cell r="F1699">
            <v>40.01</v>
          </cell>
        </row>
        <row r="1700">
          <cell r="A1700" t="str">
            <v>32.16.040</v>
          </cell>
          <cell r="B1700" t="str">
            <v>Impermeabilização em membrana de asfalto modificado com elastômeros, na cor preta e reforço em tela poliéster</v>
          </cell>
          <cell r="C1700" t="str">
            <v>M2</v>
          </cell>
          <cell r="D1700">
            <v>50.27</v>
          </cell>
          <cell r="E1700">
            <v>16.079999999999998</v>
          </cell>
          <cell r="F1700">
            <v>66.349999999999994</v>
          </cell>
        </row>
        <row r="1701">
          <cell r="A1701" t="str">
            <v>32.16.050</v>
          </cell>
          <cell r="B1701" t="str">
            <v>Impermeabilização em membrana à base de polímeros acrílicos, na cor branca</v>
          </cell>
          <cell r="C1701" t="str">
            <v>M2</v>
          </cell>
          <cell r="D1701">
            <v>37.43</v>
          </cell>
          <cell r="E1701">
            <v>5.81</v>
          </cell>
          <cell r="F1701">
            <v>43.24</v>
          </cell>
        </row>
        <row r="1702">
          <cell r="A1702" t="str">
            <v>32.16.060</v>
          </cell>
          <cell r="B1702" t="str">
            <v>Impermeabilização em membrana à base de polímeros acrílicos, na cor branca e reforço em tela poliéster</v>
          </cell>
          <cell r="C1702" t="str">
            <v>M2</v>
          </cell>
          <cell r="D1702">
            <v>54.79</v>
          </cell>
          <cell r="E1702">
            <v>16.079999999999998</v>
          </cell>
          <cell r="F1702">
            <v>70.87</v>
          </cell>
        </row>
        <row r="1703">
          <cell r="A1703" t="str">
            <v>32.16.070</v>
          </cell>
          <cell r="B1703" t="str">
            <v>Impermeabilização em membrana à base de resina termoplástica e cimentos aditivados com reforço em tela poliéster</v>
          </cell>
          <cell r="C1703" t="str">
            <v>M2</v>
          </cell>
          <cell r="D1703">
            <v>29.45</v>
          </cell>
          <cell r="E1703">
            <v>18.98</v>
          </cell>
          <cell r="F1703">
            <v>48.43</v>
          </cell>
        </row>
        <row r="1704">
          <cell r="A1704" t="str">
            <v>32.17</v>
          </cell>
          <cell r="B1704" t="str">
            <v>Impermeabilizacao rigida</v>
          </cell>
          <cell r="C1704"/>
          <cell r="D1704"/>
          <cell r="E1704"/>
          <cell r="F1704"/>
        </row>
        <row r="1705">
          <cell r="A1705" t="str">
            <v>32.17.010</v>
          </cell>
          <cell r="B1705" t="str">
            <v>Impermeabilização em argamassa impermeável com aditivo hidrófugo</v>
          </cell>
          <cell r="C1705" t="str">
            <v>M3</v>
          </cell>
          <cell r="D1705">
            <v>403.99</v>
          </cell>
          <cell r="E1705">
            <v>251.04</v>
          </cell>
          <cell r="F1705">
            <v>655.03</v>
          </cell>
        </row>
        <row r="1706">
          <cell r="A1706" t="str">
            <v>32.17.012</v>
          </cell>
          <cell r="B1706" t="str">
            <v>Impermeabilização em argamassa de concreto não estrutural com aditivo hidrófugo</v>
          </cell>
          <cell r="C1706" t="str">
            <v>M3</v>
          </cell>
          <cell r="D1706">
            <v>430</v>
          </cell>
          <cell r="E1706"/>
          <cell r="F1706">
            <v>430</v>
          </cell>
        </row>
        <row r="1707">
          <cell r="A1707" t="str">
            <v>32.17.030</v>
          </cell>
          <cell r="B1707" t="str">
            <v>Impermeabilização em argamassa polimérica para umidade e água de percolação</v>
          </cell>
          <cell r="C1707" t="str">
            <v>M2</v>
          </cell>
          <cell r="D1707">
            <v>4.4400000000000004</v>
          </cell>
          <cell r="E1707">
            <v>6.12</v>
          </cell>
          <cell r="F1707">
            <v>10.56</v>
          </cell>
        </row>
        <row r="1708">
          <cell r="A1708" t="str">
            <v>32.17.040</v>
          </cell>
          <cell r="B1708" t="str">
            <v>Impermeabilização em argamassa polimérica com reforço em tela poliéster para pressão hidrostática positiva</v>
          </cell>
          <cell r="C1708" t="str">
            <v>M2</v>
          </cell>
          <cell r="D1708">
            <v>11.27</v>
          </cell>
          <cell r="E1708">
            <v>12.24</v>
          </cell>
          <cell r="F1708">
            <v>23.51</v>
          </cell>
        </row>
        <row r="1709">
          <cell r="A1709" t="str">
            <v>32.17.070</v>
          </cell>
          <cell r="B1709" t="str">
            <v>Impermeabilização anticorrosiva em membrana epoxídica com alcatrão de hulha, sobre massa</v>
          </cell>
          <cell r="C1709" t="str">
            <v>M2</v>
          </cell>
          <cell r="D1709">
            <v>40.78</v>
          </cell>
          <cell r="E1709">
            <v>6.12</v>
          </cell>
          <cell r="F1709">
            <v>46.9</v>
          </cell>
        </row>
        <row r="1710">
          <cell r="A1710" t="str">
            <v>32.20</v>
          </cell>
          <cell r="B1710" t="str">
            <v>Reparos, conservacoes e complementos - GRUPO 32</v>
          </cell>
          <cell r="C1710"/>
          <cell r="D1710"/>
          <cell r="E1710"/>
          <cell r="F1710"/>
        </row>
        <row r="1711">
          <cell r="A1711" t="str">
            <v>32.20.010</v>
          </cell>
          <cell r="B1711" t="str">
            <v>Recolocação de argila expandida</v>
          </cell>
          <cell r="C1711" t="str">
            <v>M3</v>
          </cell>
          <cell r="D1711"/>
          <cell r="E1711">
            <v>58.08</v>
          </cell>
          <cell r="F1711">
            <v>58.08</v>
          </cell>
        </row>
        <row r="1712">
          <cell r="A1712" t="str">
            <v>32.20.020</v>
          </cell>
          <cell r="B1712" t="str">
            <v>Aplicação de papel Kraft</v>
          </cell>
          <cell r="C1712" t="str">
            <v>M2</v>
          </cell>
          <cell r="D1712">
            <v>5</v>
          </cell>
          <cell r="E1712">
            <v>2.9</v>
          </cell>
          <cell r="F1712">
            <v>7.9</v>
          </cell>
        </row>
        <row r="1713">
          <cell r="A1713" t="str">
            <v>32.20.050</v>
          </cell>
          <cell r="B1713" t="str">
            <v>Tela em polietileno, malha hexagonal de 1/2´, para armadura de argamassa</v>
          </cell>
          <cell r="C1713" t="str">
            <v>M2</v>
          </cell>
          <cell r="D1713">
            <v>2.13</v>
          </cell>
          <cell r="E1713">
            <v>2.9</v>
          </cell>
          <cell r="F1713">
            <v>5.03</v>
          </cell>
        </row>
        <row r="1714">
          <cell r="A1714" t="str">
            <v>32.20.060</v>
          </cell>
          <cell r="B1714" t="str">
            <v>Tela galvanizada fio 24 BWG, malha hexagonal de 1/2´, para armadura de argamassa</v>
          </cell>
          <cell r="C1714" t="str">
            <v>M2</v>
          </cell>
          <cell r="D1714">
            <v>12.61</v>
          </cell>
          <cell r="E1714">
            <v>2.9</v>
          </cell>
          <cell r="F1714">
            <v>15.51</v>
          </cell>
        </row>
        <row r="1715">
          <cell r="A1715" t="str">
            <v>33</v>
          </cell>
          <cell r="B1715" t="str">
            <v>PINTURA</v>
          </cell>
          <cell r="C1715"/>
          <cell r="D1715"/>
          <cell r="E1715"/>
          <cell r="F1715"/>
        </row>
        <row r="1716">
          <cell r="A1716" t="str">
            <v>33.01</v>
          </cell>
          <cell r="B1716" t="str">
            <v>Preparo de base</v>
          </cell>
          <cell r="C1716"/>
          <cell r="D1716"/>
          <cell r="E1716"/>
          <cell r="F1716"/>
        </row>
        <row r="1717">
          <cell r="A1717" t="str">
            <v>33.01.040</v>
          </cell>
          <cell r="B1717" t="str">
            <v>Estucamento e lixamento de concreto deteriorado</v>
          </cell>
          <cell r="C1717" t="str">
            <v>M2</v>
          </cell>
          <cell r="D1717">
            <v>6.24</v>
          </cell>
          <cell r="E1717">
            <v>24.9</v>
          </cell>
          <cell r="F1717">
            <v>31.14</v>
          </cell>
        </row>
        <row r="1718">
          <cell r="A1718" t="str">
            <v>33.01.050</v>
          </cell>
          <cell r="B1718" t="str">
            <v>Estucamento e lixamento de concreto</v>
          </cell>
          <cell r="C1718" t="str">
            <v>M2</v>
          </cell>
          <cell r="D1718">
            <v>3.73</v>
          </cell>
          <cell r="E1718">
            <v>24.9</v>
          </cell>
          <cell r="F1718">
            <v>28.63</v>
          </cell>
        </row>
        <row r="1719">
          <cell r="A1719" t="str">
            <v>33.01.060</v>
          </cell>
          <cell r="B1719" t="str">
            <v>Imunizante para madeira</v>
          </cell>
          <cell r="C1719" t="str">
            <v>M2</v>
          </cell>
          <cell r="D1719">
            <v>5.19</v>
          </cell>
          <cell r="E1719">
            <v>6.34</v>
          </cell>
          <cell r="F1719">
            <v>11.53</v>
          </cell>
        </row>
        <row r="1720">
          <cell r="A1720" t="str">
            <v>33.01.280</v>
          </cell>
          <cell r="B1720" t="str">
            <v>Reparo de trincas rasas até 5 mm de largura, na massa</v>
          </cell>
          <cell r="C1720" t="str">
            <v>M</v>
          </cell>
          <cell r="D1720">
            <v>21.51</v>
          </cell>
          <cell r="E1720">
            <v>17.829999999999998</v>
          </cell>
          <cell r="F1720">
            <v>39.340000000000003</v>
          </cell>
        </row>
        <row r="1721">
          <cell r="A1721" t="str">
            <v>33.01.350</v>
          </cell>
          <cell r="B1721" t="str">
            <v>Preparo de base para superfície metálica com fundo antioxidante</v>
          </cell>
          <cell r="C1721" t="str">
            <v>M2</v>
          </cell>
          <cell r="D1721">
            <v>6.15</v>
          </cell>
          <cell r="E1721">
            <v>6.81</v>
          </cell>
          <cell r="F1721">
            <v>12.96</v>
          </cell>
        </row>
        <row r="1722">
          <cell r="A1722" t="str">
            <v>33.02</v>
          </cell>
          <cell r="B1722" t="str">
            <v>Massa corrida</v>
          </cell>
          <cell r="C1722"/>
          <cell r="D1722"/>
          <cell r="E1722"/>
          <cell r="F1722"/>
        </row>
        <row r="1723">
          <cell r="A1723" t="str">
            <v>33.02.060</v>
          </cell>
          <cell r="B1723" t="str">
            <v>Massa corrida a base de PVA</v>
          </cell>
          <cell r="C1723" t="str">
            <v>M2</v>
          </cell>
          <cell r="D1723">
            <v>2.36</v>
          </cell>
          <cell r="E1723">
            <v>8.59</v>
          </cell>
          <cell r="F1723">
            <v>10.95</v>
          </cell>
        </row>
        <row r="1724">
          <cell r="A1724" t="str">
            <v>33.02.080</v>
          </cell>
          <cell r="B1724" t="str">
            <v>Massa corrida à base de resina acrílica</v>
          </cell>
          <cell r="C1724" t="str">
            <v>M2</v>
          </cell>
          <cell r="D1724">
            <v>4.05</v>
          </cell>
          <cell r="E1724">
            <v>8.59</v>
          </cell>
          <cell r="F1724">
            <v>12.64</v>
          </cell>
        </row>
        <row r="1725">
          <cell r="A1725" t="str">
            <v>33.03</v>
          </cell>
          <cell r="B1725" t="str">
            <v>Pintura em superficies de concreto / massa / gesso / pedras</v>
          </cell>
          <cell r="C1725"/>
          <cell r="D1725"/>
          <cell r="E1725"/>
          <cell r="F1725"/>
        </row>
        <row r="1726">
          <cell r="A1726" t="str">
            <v>33.03.220</v>
          </cell>
          <cell r="B1726" t="str">
            <v>Tinta látex em elemento vazado</v>
          </cell>
          <cell r="C1726" t="str">
            <v>M2</v>
          </cell>
          <cell r="D1726">
            <v>4.5599999999999996</v>
          </cell>
          <cell r="E1726">
            <v>18.89</v>
          </cell>
          <cell r="F1726">
            <v>23.45</v>
          </cell>
        </row>
        <row r="1727">
          <cell r="A1727" t="str">
            <v>33.03.350</v>
          </cell>
          <cell r="B1727" t="str">
            <v>Pintura especial em esmalte para lousa cor verde</v>
          </cell>
          <cell r="C1727" t="str">
            <v>M2</v>
          </cell>
          <cell r="D1727">
            <v>6.34</v>
          </cell>
          <cell r="E1727">
            <v>16.04</v>
          </cell>
          <cell r="F1727">
            <v>22.38</v>
          </cell>
        </row>
        <row r="1728">
          <cell r="A1728" t="str">
            <v>33.03.740</v>
          </cell>
          <cell r="B1728" t="str">
            <v>Resina acrílica plastificante</v>
          </cell>
          <cell r="C1728" t="str">
            <v>M2</v>
          </cell>
          <cell r="D1728">
            <v>12.92</v>
          </cell>
          <cell r="E1728">
            <v>8.92</v>
          </cell>
          <cell r="F1728">
            <v>21.84</v>
          </cell>
        </row>
        <row r="1729">
          <cell r="A1729" t="str">
            <v>33.03.750</v>
          </cell>
          <cell r="B1729" t="str">
            <v>Verniz acrílico</v>
          </cell>
          <cell r="C1729" t="str">
            <v>M2</v>
          </cell>
          <cell r="D1729">
            <v>13.15</v>
          </cell>
          <cell r="E1729">
            <v>15.32</v>
          </cell>
          <cell r="F1729">
            <v>28.47</v>
          </cell>
        </row>
        <row r="1730">
          <cell r="A1730" t="str">
            <v>33.03.760</v>
          </cell>
          <cell r="B1730" t="str">
            <v>Hidrorepelente incolor para fachada à base de silano-siloxano oligomérico disperso em água</v>
          </cell>
          <cell r="C1730" t="str">
            <v>M2</v>
          </cell>
          <cell r="D1730">
            <v>6.72</v>
          </cell>
          <cell r="E1730">
            <v>11.36</v>
          </cell>
          <cell r="F1730">
            <v>18.079999999999998</v>
          </cell>
        </row>
        <row r="1731">
          <cell r="A1731" t="str">
            <v>33.03.770</v>
          </cell>
          <cell r="B1731" t="str">
            <v>Hidrorepelente incolor para fachada à base de silano-siloxano oligomérico disperso em solvente</v>
          </cell>
          <cell r="C1731" t="str">
            <v>M2</v>
          </cell>
          <cell r="D1731">
            <v>30.56</v>
          </cell>
          <cell r="E1731">
            <v>11.36</v>
          </cell>
          <cell r="F1731">
            <v>41.92</v>
          </cell>
        </row>
        <row r="1732">
          <cell r="A1732" t="str">
            <v>33.03.780</v>
          </cell>
          <cell r="B1732" t="str">
            <v>Verniz de proteção antipichação</v>
          </cell>
          <cell r="C1732" t="str">
            <v>M2</v>
          </cell>
          <cell r="D1732">
            <v>17.21</v>
          </cell>
          <cell r="E1732">
            <v>15.32</v>
          </cell>
          <cell r="F1732">
            <v>32.53</v>
          </cell>
        </row>
        <row r="1733">
          <cell r="A1733" t="str">
            <v>33.05</v>
          </cell>
          <cell r="B1733" t="str">
            <v>Pintura em superficies de madeira</v>
          </cell>
          <cell r="C1733"/>
          <cell r="D1733"/>
          <cell r="E1733"/>
          <cell r="F1733"/>
        </row>
        <row r="1734">
          <cell r="A1734" t="str">
            <v>33.05.010</v>
          </cell>
          <cell r="B1734" t="str">
            <v>Verniz fungicida para madeira</v>
          </cell>
          <cell r="C1734" t="str">
            <v>M2</v>
          </cell>
          <cell r="D1734">
            <v>5.98</v>
          </cell>
          <cell r="E1734">
            <v>11.36</v>
          </cell>
          <cell r="F1734">
            <v>17.34</v>
          </cell>
        </row>
        <row r="1735">
          <cell r="A1735" t="str">
            <v>33.05.120</v>
          </cell>
          <cell r="B1735" t="str">
            <v>Esmalte em rodapés, baguetes ou molduras de madeira</v>
          </cell>
          <cell r="C1735" t="str">
            <v>M</v>
          </cell>
          <cell r="D1735">
            <v>2.35</v>
          </cell>
          <cell r="E1735">
            <v>2.11</v>
          </cell>
          <cell r="F1735">
            <v>4.46</v>
          </cell>
        </row>
        <row r="1736">
          <cell r="A1736" t="str">
            <v>33.05.330</v>
          </cell>
          <cell r="B1736" t="str">
            <v>Verniz em superfície de madeira</v>
          </cell>
          <cell r="C1736" t="str">
            <v>M2</v>
          </cell>
          <cell r="D1736">
            <v>7.84</v>
          </cell>
          <cell r="E1736">
            <v>12.82</v>
          </cell>
          <cell r="F1736">
            <v>20.66</v>
          </cell>
        </row>
        <row r="1737">
          <cell r="A1737" t="str">
            <v>33.05.360</v>
          </cell>
          <cell r="B1737" t="str">
            <v>Verniz em rodapés, baguetes ou molduras de madeira</v>
          </cell>
          <cell r="C1737" t="str">
            <v>M</v>
          </cell>
          <cell r="D1737">
            <v>2.0699999999999998</v>
          </cell>
          <cell r="E1737">
            <v>1.69</v>
          </cell>
          <cell r="F1737">
            <v>3.76</v>
          </cell>
        </row>
        <row r="1738">
          <cell r="A1738" t="str">
            <v>33.06</v>
          </cell>
          <cell r="B1738" t="str">
            <v>Pintura em pisos</v>
          </cell>
          <cell r="C1738"/>
          <cell r="D1738"/>
          <cell r="E1738"/>
          <cell r="F1738"/>
        </row>
        <row r="1739">
          <cell r="A1739" t="str">
            <v>33.06.020</v>
          </cell>
          <cell r="B1739" t="str">
            <v>Acrílico para quadras e pisos cimentados</v>
          </cell>
          <cell r="C1739" t="str">
            <v>M2</v>
          </cell>
          <cell r="D1739">
            <v>3.25</v>
          </cell>
          <cell r="E1739">
            <v>15.32</v>
          </cell>
          <cell r="F1739">
            <v>18.57</v>
          </cell>
        </row>
        <row r="1740">
          <cell r="A1740" t="str">
            <v>33.07</v>
          </cell>
          <cell r="B1740" t="str">
            <v>Pintura em estruturas metalicas</v>
          </cell>
          <cell r="C1740"/>
          <cell r="D1740"/>
          <cell r="E1740"/>
          <cell r="F1740"/>
        </row>
        <row r="1741">
          <cell r="A1741" t="str">
            <v>33.07.102</v>
          </cell>
          <cell r="B1741" t="str">
            <v>Esmalte a base de água em estrutura metálica</v>
          </cell>
          <cell r="C1741" t="str">
            <v>M2</v>
          </cell>
          <cell r="D1741">
            <v>8.8000000000000007</v>
          </cell>
          <cell r="E1741">
            <v>28.53</v>
          </cell>
          <cell r="F1741">
            <v>37.33</v>
          </cell>
        </row>
        <row r="1742">
          <cell r="A1742" t="str">
            <v>33.07.130</v>
          </cell>
          <cell r="B1742" t="str">
            <v>Pintura epóxi bicomponente em estruturas metálicas</v>
          </cell>
          <cell r="C1742" t="str">
            <v>KG</v>
          </cell>
          <cell r="D1742">
            <v>4.0199999999999996</v>
          </cell>
          <cell r="E1742"/>
          <cell r="F1742">
            <v>4.0199999999999996</v>
          </cell>
        </row>
        <row r="1743">
          <cell r="A1743" t="str">
            <v>33.07.140</v>
          </cell>
          <cell r="B1743" t="str">
            <v>Pintura com esmalte alquídico em estrutura metálica</v>
          </cell>
          <cell r="C1743" t="str">
            <v>KG</v>
          </cell>
          <cell r="D1743">
            <v>2.85</v>
          </cell>
          <cell r="E1743"/>
          <cell r="F1743">
            <v>2.85</v>
          </cell>
        </row>
        <row r="1744">
          <cell r="A1744" t="str">
            <v>33.07.303</v>
          </cell>
          <cell r="B1744" t="str">
            <v>Proteção passiva contra incêndio com tinta intumescente, com tempo requerido de resistência ao fogo TRRF = 60 min - aplicação em estrutura metálica</v>
          </cell>
          <cell r="C1744" t="str">
            <v>M2</v>
          </cell>
          <cell r="D1744">
            <v>71.5</v>
          </cell>
          <cell r="E1744">
            <v>142.41</v>
          </cell>
          <cell r="F1744">
            <v>213.91</v>
          </cell>
        </row>
        <row r="1745">
          <cell r="A1745" t="str">
            <v>33.07.304</v>
          </cell>
          <cell r="B1745" t="str">
            <v>Proteção passiva contra incêndio com tinta intumescente, com tempo requerido de resistência ao fogo TRRF = 120 min - aplicação em estrutura metálica</v>
          </cell>
          <cell r="C1745" t="str">
            <v>M2</v>
          </cell>
          <cell r="D1745">
            <v>309.10000000000002</v>
          </cell>
          <cell r="E1745">
            <v>165</v>
          </cell>
          <cell r="F1745">
            <v>474.1</v>
          </cell>
        </row>
        <row r="1746">
          <cell r="A1746" t="str">
            <v>33.09</v>
          </cell>
          <cell r="B1746" t="str">
            <v>Pintura de sinalizacao</v>
          </cell>
          <cell r="C1746"/>
          <cell r="D1746"/>
          <cell r="E1746"/>
          <cell r="F1746"/>
        </row>
        <row r="1747">
          <cell r="A1747" t="str">
            <v>33.09.020</v>
          </cell>
          <cell r="B1747" t="str">
            <v>Borracha clorada para faixas demarcatórias</v>
          </cell>
          <cell r="C1747" t="str">
            <v>M</v>
          </cell>
          <cell r="D1747">
            <v>1.24</v>
          </cell>
          <cell r="E1747">
            <v>1.1599999999999999</v>
          </cell>
          <cell r="F1747">
            <v>2.4</v>
          </cell>
        </row>
        <row r="1748">
          <cell r="A1748" t="str">
            <v>33.09.021</v>
          </cell>
          <cell r="B1748" t="str">
            <v>Tinta acrílica para faixas demarcatórias</v>
          </cell>
          <cell r="C1748" t="str">
            <v>M</v>
          </cell>
          <cell r="D1748">
            <v>0.79</v>
          </cell>
          <cell r="E1748">
            <v>2.2999999999999998</v>
          </cell>
          <cell r="F1748">
            <v>3.09</v>
          </cell>
        </row>
        <row r="1749">
          <cell r="A1749" t="str">
            <v>33.10</v>
          </cell>
          <cell r="B1749" t="str">
            <v>Pintura em superficie de concreto/massa/gesso/pedras, inclusive preparo</v>
          </cell>
          <cell r="C1749"/>
          <cell r="D1749"/>
          <cell r="E1749"/>
          <cell r="F1749"/>
        </row>
        <row r="1750">
          <cell r="A1750" t="str">
            <v>33.10.010</v>
          </cell>
          <cell r="B1750" t="str">
            <v>Tinta látex antimofo em massa, inclusive preparo</v>
          </cell>
          <cell r="C1750" t="str">
            <v>M2</v>
          </cell>
          <cell r="D1750">
            <v>5.78</v>
          </cell>
          <cell r="E1750">
            <v>15.32</v>
          </cell>
          <cell r="F1750">
            <v>21.1</v>
          </cell>
        </row>
        <row r="1751">
          <cell r="A1751" t="str">
            <v>33.10.020</v>
          </cell>
          <cell r="B1751" t="str">
            <v>Tinta látex em massa, inclusive preparo</v>
          </cell>
          <cell r="C1751" t="str">
            <v>M2</v>
          </cell>
          <cell r="D1751">
            <v>7.08</v>
          </cell>
          <cell r="E1751">
            <v>15.32</v>
          </cell>
          <cell r="F1751">
            <v>22.4</v>
          </cell>
        </row>
        <row r="1752">
          <cell r="A1752" t="str">
            <v>33.10.030</v>
          </cell>
          <cell r="B1752" t="str">
            <v>Tinta acrílica antimofo em massa, inclusive preparo</v>
          </cell>
          <cell r="C1752" t="str">
            <v>M2</v>
          </cell>
          <cell r="D1752">
            <v>8.4</v>
          </cell>
          <cell r="E1752">
            <v>15.32</v>
          </cell>
          <cell r="F1752">
            <v>23.72</v>
          </cell>
        </row>
        <row r="1753">
          <cell r="A1753" t="str">
            <v>33.10.041</v>
          </cell>
          <cell r="B1753" t="str">
            <v>Esmalte à base de água em massa, inclusive preparo</v>
          </cell>
          <cell r="C1753" t="str">
            <v>M2</v>
          </cell>
          <cell r="D1753">
            <v>10.57</v>
          </cell>
          <cell r="E1753">
            <v>15.32</v>
          </cell>
          <cell r="F1753">
            <v>25.89</v>
          </cell>
        </row>
        <row r="1754">
          <cell r="A1754" t="str">
            <v>33.10.050</v>
          </cell>
          <cell r="B1754" t="str">
            <v>Tinta acrílica em massa, inclusive preparo</v>
          </cell>
          <cell r="C1754" t="str">
            <v>M2</v>
          </cell>
          <cell r="D1754">
            <v>8.4499999999999993</v>
          </cell>
          <cell r="E1754">
            <v>15.32</v>
          </cell>
          <cell r="F1754">
            <v>23.77</v>
          </cell>
        </row>
        <row r="1755">
          <cell r="A1755" t="str">
            <v>33.10.060</v>
          </cell>
          <cell r="B1755" t="str">
            <v>Epóxi em massa, inclusive preparo</v>
          </cell>
          <cell r="C1755" t="str">
            <v>M2</v>
          </cell>
          <cell r="D1755">
            <v>49.78</v>
          </cell>
          <cell r="E1755">
            <v>32.1</v>
          </cell>
          <cell r="F1755">
            <v>81.88</v>
          </cell>
        </row>
        <row r="1756">
          <cell r="A1756" t="str">
            <v>33.10.070</v>
          </cell>
          <cell r="B1756" t="str">
            <v>Borracha clorada em massa, inclusive preparo</v>
          </cell>
          <cell r="C1756" t="str">
            <v>M2</v>
          </cell>
          <cell r="D1756">
            <v>14.48</v>
          </cell>
          <cell r="E1756">
            <v>15.32</v>
          </cell>
          <cell r="F1756">
            <v>29.8</v>
          </cell>
        </row>
        <row r="1757">
          <cell r="A1757" t="str">
            <v>33.10.100</v>
          </cell>
          <cell r="B1757" t="str">
            <v>Textura acrílica para uso interno / externo, inclusive preparo</v>
          </cell>
          <cell r="C1757" t="str">
            <v>M2</v>
          </cell>
          <cell r="D1757">
            <v>11.39</v>
          </cell>
          <cell r="E1757">
            <v>21.39</v>
          </cell>
          <cell r="F1757">
            <v>32.78</v>
          </cell>
        </row>
        <row r="1758">
          <cell r="A1758" t="str">
            <v>33.10.120</v>
          </cell>
          <cell r="B1758" t="str">
            <v>Proteção passiva contra incêndio com tinta intumescente, tempo requerido de resistência ao fogo TRRF = 60 minutos - aplicação em painéis de gesso acartonado</v>
          </cell>
          <cell r="C1758" t="str">
            <v>M2</v>
          </cell>
          <cell r="D1758">
            <v>203</v>
          </cell>
          <cell r="E1758"/>
          <cell r="F1758">
            <v>203</v>
          </cell>
        </row>
        <row r="1759">
          <cell r="A1759" t="str">
            <v>33.10.130</v>
          </cell>
          <cell r="B1759" t="str">
            <v>Proteção passiva contra incêndio com tinta intumescente, tempo requerido de resistência ao fogo TRRF = 120 minutos - aplicação em painéis de gesso acartonado</v>
          </cell>
          <cell r="C1759" t="str">
            <v>M2</v>
          </cell>
          <cell r="D1759">
            <v>402.5</v>
          </cell>
          <cell r="E1759"/>
          <cell r="F1759">
            <v>402.5</v>
          </cell>
        </row>
        <row r="1760">
          <cell r="A1760" t="str">
            <v>33.11</v>
          </cell>
          <cell r="B1760" t="str">
            <v>Pintura em superficie metalica, inclusive preparo</v>
          </cell>
          <cell r="C1760"/>
          <cell r="D1760"/>
          <cell r="E1760"/>
          <cell r="F1760"/>
        </row>
        <row r="1761">
          <cell r="A1761" t="str">
            <v>33.11.050</v>
          </cell>
          <cell r="B1761" t="str">
            <v>Esmalte à base água em superfície metálica, inclusive preparo</v>
          </cell>
          <cell r="C1761" t="str">
            <v>M2</v>
          </cell>
          <cell r="D1761">
            <v>13.41</v>
          </cell>
          <cell r="E1761">
            <v>21.39</v>
          </cell>
          <cell r="F1761">
            <v>34.799999999999997</v>
          </cell>
        </row>
        <row r="1762">
          <cell r="A1762" t="str">
            <v>33.12</v>
          </cell>
          <cell r="B1762" t="str">
            <v>Pintura em superficie de madeira, inclusive preparo</v>
          </cell>
          <cell r="C1762"/>
          <cell r="D1762"/>
          <cell r="E1762"/>
          <cell r="F1762"/>
        </row>
        <row r="1763">
          <cell r="A1763" t="str">
            <v>33.12.011</v>
          </cell>
          <cell r="B1763" t="str">
            <v>Esmalte à base de água em madeira, inclusive preparo</v>
          </cell>
          <cell r="C1763" t="str">
            <v>M2</v>
          </cell>
          <cell r="D1763">
            <v>13.74</v>
          </cell>
          <cell r="E1763">
            <v>21.39</v>
          </cell>
          <cell r="F1763">
            <v>35.130000000000003</v>
          </cell>
        </row>
        <row r="1764">
          <cell r="A1764" t="str">
            <v>34</v>
          </cell>
          <cell r="B1764" t="str">
            <v>PAISAGISMO E FECHAMENTOS</v>
          </cell>
          <cell r="C1764"/>
          <cell r="D1764"/>
          <cell r="E1764"/>
          <cell r="F1764"/>
        </row>
        <row r="1765">
          <cell r="A1765" t="str">
            <v>34.01</v>
          </cell>
          <cell r="B1765" t="str">
            <v>Preparacao de solo</v>
          </cell>
          <cell r="C1765"/>
          <cell r="D1765"/>
          <cell r="E1765"/>
          <cell r="F1765"/>
        </row>
        <row r="1766">
          <cell r="A1766" t="str">
            <v>34.01.010</v>
          </cell>
          <cell r="B1766" t="str">
            <v>Terra vegetal orgânica comum</v>
          </cell>
          <cell r="C1766" t="str">
            <v>M3</v>
          </cell>
          <cell r="D1766">
            <v>119.03</v>
          </cell>
          <cell r="E1766">
            <v>36.299999999999997</v>
          </cell>
          <cell r="F1766">
            <v>155.33000000000001</v>
          </cell>
        </row>
        <row r="1767">
          <cell r="A1767" t="str">
            <v>34.01.020</v>
          </cell>
          <cell r="B1767" t="str">
            <v>Limpeza e regularização de áreas para ajardinamento (jardins e canteiros)</v>
          </cell>
          <cell r="C1767" t="str">
            <v>M2</v>
          </cell>
          <cell r="D1767"/>
          <cell r="E1767">
            <v>1.45</v>
          </cell>
          <cell r="F1767">
            <v>1.45</v>
          </cell>
        </row>
        <row r="1768">
          <cell r="A1768" t="str">
            <v>34.02</v>
          </cell>
          <cell r="B1768" t="str">
            <v>Vegetacao rasteira</v>
          </cell>
          <cell r="C1768"/>
          <cell r="D1768"/>
          <cell r="E1768"/>
          <cell r="F1768"/>
        </row>
        <row r="1769">
          <cell r="A1769" t="str">
            <v>34.02.020</v>
          </cell>
          <cell r="B1769" t="str">
            <v>Plantio de grama batatais em placas (praças e áreas abertas)</v>
          </cell>
          <cell r="C1769" t="str">
            <v>M2</v>
          </cell>
          <cell r="D1769">
            <v>6.56</v>
          </cell>
          <cell r="E1769">
            <v>2.4500000000000002</v>
          </cell>
          <cell r="F1769">
            <v>9.01</v>
          </cell>
        </row>
        <row r="1770">
          <cell r="A1770" t="str">
            <v>34.02.040</v>
          </cell>
          <cell r="B1770" t="str">
            <v>Plantio de grama batatais em placas (jardins e canteiros)</v>
          </cell>
          <cell r="C1770" t="str">
            <v>M2</v>
          </cell>
          <cell r="D1770">
            <v>5.84</v>
          </cell>
          <cell r="E1770">
            <v>3.67</v>
          </cell>
          <cell r="F1770">
            <v>9.51</v>
          </cell>
        </row>
        <row r="1771">
          <cell r="A1771" t="str">
            <v>34.02.070</v>
          </cell>
          <cell r="B1771" t="str">
            <v>Forração com Lírio Amarelo, mínimo 18 mudas / m² - h= 0,50 m</v>
          </cell>
          <cell r="C1771" t="str">
            <v>M2</v>
          </cell>
          <cell r="D1771">
            <v>42.4</v>
          </cell>
          <cell r="E1771">
            <v>4.66</v>
          </cell>
          <cell r="F1771">
            <v>47.06</v>
          </cell>
        </row>
        <row r="1772">
          <cell r="A1772" t="str">
            <v>34.02.080</v>
          </cell>
          <cell r="B1772" t="str">
            <v>Plantio de grama São Carlos em placas (jardins e canteiros)</v>
          </cell>
          <cell r="C1772" t="str">
            <v>M2</v>
          </cell>
          <cell r="D1772">
            <v>11.42</v>
          </cell>
          <cell r="E1772">
            <v>3.67</v>
          </cell>
          <cell r="F1772">
            <v>15.09</v>
          </cell>
        </row>
        <row r="1773">
          <cell r="A1773" t="str">
            <v>34.02.090</v>
          </cell>
          <cell r="B1773" t="str">
            <v>Forração com Hera Inglesa, mínimo 18 mudas / m² - h= 0,15 m</v>
          </cell>
          <cell r="C1773" t="str">
            <v>M2</v>
          </cell>
          <cell r="D1773">
            <v>33.94</v>
          </cell>
          <cell r="E1773">
            <v>4.66</v>
          </cell>
          <cell r="F1773">
            <v>38.6</v>
          </cell>
        </row>
        <row r="1774">
          <cell r="A1774" t="str">
            <v>34.02.100</v>
          </cell>
          <cell r="B1774" t="str">
            <v>Plantio de grama esmeralda em placas (jardins e canteiros)</v>
          </cell>
          <cell r="C1774" t="str">
            <v>M2</v>
          </cell>
          <cell r="D1774">
            <v>6.89</v>
          </cell>
          <cell r="E1774">
            <v>3.67</v>
          </cell>
          <cell r="F1774">
            <v>10.56</v>
          </cell>
        </row>
        <row r="1775">
          <cell r="A1775" t="str">
            <v>34.02.110</v>
          </cell>
          <cell r="B1775" t="str">
            <v>Forração com clorofito, mínimo de 20 mudas / m² - h= 0,15 m</v>
          </cell>
          <cell r="C1775" t="str">
            <v>M2</v>
          </cell>
          <cell r="D1775">
            <v>36</v>
          </cell>
          <cell r="E1775">
            <v>4.66</v>
          </cell>
          <cell r="F1775">
            <v>40.659999999999997</v>
          </cell>
        </row>
        <row r="1776">
          <cell r="A1776" t="str">
            <v>34.02.400</v>
          </cell>
          <cell r="B1776" t="str">
            <v>Plantio de grama pelo processo hidrossemeadura</v>
          </cell>
          <cell r="C1776" t="str">
            <v>M2</v>
          </cell>
          <cell r="D1776">
            <v>6.71</v>
          </cell>
          <cell r="E1776"/>
          <cell r="F1776">
            <v>6.71</v>
          </cell>
        </row>
        <row r="1777">
          <cell r="A1777" t="str">
            <v>34.03</v>
          </cell>
          <cell r="B1777" t="str">
            <v>Vegetacao arbustiva</v>
          </cell>
          <cell r="C1777"/>
          <cell r="D1777"/>
          <cell r="E1777"/>
          <cell r="F1777"/>
        </row>
        <row r="1778">
          <cell r="A1778" t="str">
            <v>34.03.020</v>
          </cell>
          <cell r="B1778" t="str">
            <v>Arbusto Azaléa - h= 0,60 a 0,80 m</v>
          </cell>
          <cell r="C1778" t="str">
            <v>UN</v>
          </cell>
          <cell r="D1778">
            <v>36.58</v>
          </cell>
          <cell r="E1778">
            <v>2.68</v>
          </cell>
          <cell r="F1778">
            <v>39.26</v>
          </cell>
        </row>
        <row r="1779">
          <cell r="A1779" t="str">
            <v>34.03.120</v>
          </cell>
          <cell r="B1779" t="str">
            <v>Arbusto Moréia - h= 0,50 m</v>
          </cell>
          <cell r="C1779" t="str">
            <v>UN</v>
          </cell>
          <cell r="D1779">
            <v>26.6</v>
          </cell>
          <cell r="E1779">
            <v>2.68</v>
          </cell>
          <cell r="F1779">
            <v>29.28</v>
          </cell>
        </row>
        <row r="1780">
          <cell r="A1780" t="str">
            <v>34.03.130</v>
          </cell>
          <cell r="B1780" t="str">
            <v>Arbusto Alamanda - h= 0,60 a 0,80 m</v>
          </cell>
          <cell r="C1780" t="str">
            <v>UN</v>
          </cell>
          <cell r="D1780">
            <v>26.37</v>
          </cell>
          <cell r="E1780">
            <v>2.68</v>
          </cell>
          <cell r="F1780">
            <v>29.05</v>
          </cell>
        </row>
        <row r="1781">
          <cell r="A1781" t="str">
            <v>34.03.150</v>
          </cell>
          <cell r="B1781" t="str">
            <v>Arbusto Curcúligo - h= 0,60 a 0,80 m</v>
          </cell>
          <cell r="C1781" t="str">
            <v>UN</v>
          </cell>
          <cell r="D1781">
            <v>34.24</v>
          </cell>
          <cell r="E1781">
            <v>2.68</v>
          </cell>
          <cell r="F1781">
            <v>36.92</v>
          </cell>
        </row>
        <row r="1782">
          <cell r="A1782" t="str">
            <v>34.04</v>
          </cell>
          <cell r="B1782" t="str">
            <v>arvores</v>
          </cell>
          <cell r="C1782"/>
          <cell r="D1782"/>
          <cell r="E1782"/>
          <cell r="F1782"/>
        </row>
        <row r="1783">
          <cell r="A1783" t="str">
            <v>34.04.050</v>
          </cell>
          <cell r="B1783" t="str">
            <v>Árvore ornamental tipo Pata de Vaca - h= 2,00 m</v>
          </cell>
          <cell r="C1783" t="str">
            <v>UN</v>
          </cell>
          <cell r="D1783">
            <v>62.23</v>
          </cell>
          <cell r="E1783">
            <v>23.34</v>
          </cell>
          <cell r="F1783">
            <v>85.57</v>
          </cell>
        </row>
        <row r="1784">
          <cell r="A1784" t="str">
            <v>34.04.130</v>
          </cell>
          <cell r="B1784" t="str">
            <v>Árvore ornamental tipo Ipê Amarelo - h= 2,00 m</v>
          </cell>
          <cell r="C1784" t="str">
            <v>UN</v>
          </cell>
          <cell r="D1784">
            <v>69.42</v>
          </cell>
          <cell r="E1784">
            <v>23.34</v>
          </cell>
          <cell r="F1784">
            <v>92.76</v>
          </cell>
        </row>
        <row r="1785">
          <cell r="A1785" t="str">
            <v>34.04.160</v>
          </cell>
          <cell r="B1785" t="str">
            <v>Árvore ornamental tipo Areca Bambu - h= 2,00 m</v>
          </cell>
          <cell r="C1785" t="str">
            <v>UN</v>
          </cell>
          <cell r="D1785">
            <v>85.14</v>
          </cell>
          <cell r="E1785">
            <v>23.34</v>
          </cell>
          <cell r="F1785">
            <v>108.48</v>
          </cell>
        </row>
        <row r="1786">
          <cell r="A1786" t="str">
            <v>34.04.164</v>
          </cell>
          <cell r="B1786" t="str">
            <v>Árvore ornamental tipo Falso barbatimão - h = 2,00 m</v>
          </cell>
          <cell r="C1786" t="str">
            <v>UN</v>
          </cell>
          <cell r="D1786">
            <v>164.03</v>
          </cell>
          <cell r="E1786">
            <v>2.63</v>
          </cell>
          <cell r="F1786">
            <v>166.66</v>
          </cell>
        </row>
        <row r="1787">
          <cell r="A1787" t="str">
            <v>34.04.166</v>
          </cell>
          <cell r="B1787" t="str">
            <v>Árvore ornamental tipo Aroeira salsa - h= 2,00 m</v>
          </cell>
          <cell r="C1787" t="str">
            <v>UN</v>
          </cell>
          <cell r="D1787">
            <v>84.67</v>
          </cell>
          <cell r="E1787">
            <v>2.63</v>
          </cell>
          <cell r="F1787">
            <v>87.3</v>
          </cell>
        </row>
        <row r="1788">
          <cell r="A1788" t="str">
            <v>34.04.280</v>
          </cell>
          <cell r="B1788" t="str">
            <v>Árvore ornamental tipo Manacá-da-serra</v>
          </cell>
          <cell r="C1788" t="str">
            <v>UN</v>
          </cell>
          <cell r="D1788">
            <v>93.76</v>
          </cell>
          <cell r="E1788">
            <v>23.34</v>
          </cell>
          <cell r="F1788">
            <v>117.1</v>
          </cell>
        </row>
        <row r="1789">
          <cell r="A1789" t="str">
            <v>34.04.360</v>
          </cell>
          <cell r="B1789" t="str">
            <v>Árvore ornamental tipo coqueiro Jerivá - h= 4,00 m</v>
          </cell>
          <cell r="C1789" t="str">
            <v>UN</v>
          </cell>
          <cell r="D1789">
            <v>226.41</v>
          </cell>
          <cell r="E1789">
            <v>23.34</v>
          </cell>
          <cell r="F1789">
            <v>249.75</v>
          </cell>
        </row>
        <row r="1790">
          <cell r="A1790" t="str">
            <v>34.04.370</v>
          </cell>
          <cell r="B1790" t="str">
            <v>Árvore ornamental tipo Quaresmeira (Tibouchina granulosa) - h= 1,50 / 2,00 m</v>
          </cell>
          <cell r="C1790" t="str">
            <v>UN</v>
          </cell>
          <cell r="D1790">
            <v>42.67</v>
          </cell>
          <cell r="E1790">
            <v>23.34</v>
          </cell>
          <cell r="F1790">
            <v>66.010000000000005</v>
          </cell>
        </row>
        <row r="1791">
          <cell r="A1791" t="str">
            <v>34.05</v>
          </cell>
          <cell r="B1791" t="str">
            <v>Cercas e fechamentos</v>
          </cell>
          <cell r="C1791"/>
          <cell r="D1791"/>
          <cell r="E1791"/>
          <cell r="F1791"/>
        </row>
        <row r="1792">
          <cell r="A1792" t="str">
            <v>34.05.020</v>
          </cell>
          <cell r="B1792" t="str">
            <v>Cerca em arame farpado com mourões de concreto</v>
          </cell>
          <cell r="C1792" t="str">
            <v>M</v>
          </cell>
          <cell r="D1792">
            <v>26.82</v>
          </cell>
          <cell r="E1792">
            <v>23.34</v>
          </cell>
          <cell r="F1792">
            <v>50.16</v>
          </cell>
        </row>
        <row r="1793">
          <cell r="A1793" t="str">
            <v>34.05.030</v>
          </cell>
          <cell r="B1793" t="str">
            <v>Cerca em arame farpado com mourões de concreto, com ponta inclinada</v>
          </cell>
          <cell r="C1793" t="str">
            <v>M</v>
          </cell>
          <cell r="D1793">
            <v>35.69</v>
          </cell>
          <cell r="E1793">
            <v>23.34</v>
          </cell>
          <cell r="F1793">
            <v>59.03</v>
          </cell>
        </row>
        <row r="1794">
          <cell r="A1794" t="str">
            <v>34.05.032</v>
          </cell>
          <cell r="B1794" t="str">
            <v>Cerca em arame farpado com mourões de concreto, com ponta inclinada - 12 fiadas</v>
          </cell>
          <cell r="C1794" t="str">
            <v>M</v>
          </cell>
          <cell r="D1794">
            <v>40.85</v>
          </cell>
          <cell r="E1794">
            <v>23.34</v>
          </cell>
          <cell r="F1794">
            <v>64.19</v>
          </cell>
        </row>
        <row r="1795">
          <cell r="A1795" t="str">
            <v>34.05.050</v>
          </cell>
          <cell r="B1795" t="str">
            <v>Cerca em tela de aço galvanizado de 2´, montantes em mourões de concreto com ponta inclinada e arame farpado</v>
          </cell>
          <cell r="C1795" t="str">
            <v>M</v>
          </cell>
          <cell r="D1795">
            <v>161.33000000000001</v>
          </cell>
          <cell r="E1795">
            <v>37.659999999999997</v>
          </cell>
          <cell r="F1795">
            <v>198.99</v>
          </cell>
        </row>
        <row r="1796">
          <cell r="A1796" t="str">
            <v>34.05.080</v>
          </cell>
          <cell r="B1796" t="str">
            <v>Alambrado em tela de aço galvanizado de 2´, montantes metálicos e arame farpado, até 4,00 m de altura</v>
          </cell>
          <cell r="C1796" t="str">
            <v>M2</v>
          </cell>
          <cell r="D1796">
            <v>191.59</v>
          </cell>
          <cell r="E1796"/>
          <cell r="F1796">
            <v>191.59</v>
          </cell>
        </row>
        <row r="1797">
          <cell r="A1797" t="str">
            <v>34.05.110</v>
          </cell>
          <cell r="B1797" t="str">
            <v>Alambrado em tela de aço galvanizado de 2´, montantes metálicos e arame farpado, acima de 4,00 m de altura</v>
          </cell>
          <cell r="C1797" t="str">
            <v>M2</v>
          </cell>
          <cell r="D1797">
            <v>188.79</v>
          </cell>
          <cell r="E1797"/>
          <cell r="F1797">
            <v>188.79</v>
          </cell>
        </row>
        <row r="1798">
          <cell r="A1798" t="str">
            <v>34.05.120</v>
          </cell>
          <cell r="B1798" t="str">
            <v>Alambrado em tela de aço galvanizado de 1´, montantes metálicos e arame farpado</v>
          </cell>
          <cell r="C1798" t="str">
            <v>M2</v>
          </cell>
          <cell r="D1798">
            <v>179.23</v>
          </cell>
          <cell r="E1798"/>
          <cell r="F1798">
            <v>179.23</v>
          </cell>
        </row>
        <row r="1799">
          <cell r="A1799" t="str">
            <v>34.05.170</v>
          </cell>
          <cell r="B1799" t="str">
            <v>Barreira de proteção perimetral em aço inoxidável AISI 430, dupla</v>
          </cell>
          <cell r="C1799" t="str">
            <v>M</v>
          </cell>
          <cell r="D1799">
            <v>35.090000000000003</v>
          </cell>
          <cell r="E1799"/>
          <cell r="F1799">
            <v>35.090000000000003</v>
          </cell>
        </row>
        <row r="1800">
          <cell r="A1800" t="str">
            <v>34.05.210</v>
          </cell>
          <cell r="B1800" t="str">
            <v>Alambrado em tela de aço galvanizado de 2´, montantes metálicos com extremo superior duplo e arame farpado, acima de 4,00 m de altura</v>
          </cell>
          <cell r="C1800" t="str">
            <v>M2</v>
          </cell>
          <cell r="D1800">
            <v>187.94</v>
          </cell>
          <cell r="E1800"/>
          <cell r="F1800">
            <v>187.94</v>
          </cell>
        </row>
        <row r="1801">
          <cell r="A1801" t="str">
            <v>34.05.260</v>
          </cell>
          <cell r="B1801" t="str">
            <v>Gradil em aço galvanizado eletrofundido, malha 65 x 132 mm e pintura eletrostática</v>
          </cell>
          <cell r="C1801" t="str">
            <v>M2</v>
          </cell>
          <cell r="D1801">
            <v>375.95</v>
          </cell>
          <cell r="E1801">
            <v>48.43</v>
          </cell>
          <cell r="F1801">
            <v>424.38</v>
          </cell>
        </row>
        <row r="1802">
          <cell r="A1802" t="str">
            <v>34.05.270</v>
          </cell>
          <cell r="B1802" t="str">
            <v>Alambrado em tela de aço galvanizado de 2´, montantes metálicos retos</v>
          </cell>
          <cell r="C1802" t="str">
            <v>M2</v>
          </cell>
          <cell r="D1802">
            <v>179.67</v>
          </cell>
          <cell r="E1802"/>
          <cell r="F1802">
            <v>179.67</v>
          </cell>
        </row>
        <row r="1803">
          <cell r="A1803" t="str">
            <v>34.05.290</v>
          </cell>
          <cell r="B1803" t="str">
            <v>Portão de abrir em grade de aço galvanizado eletrofundida, malha 65 x 132 mm, e pintura eletrostática</v>
          </cell>
          <cell r="C1803" t="str">
            <v>M2</v>
          </cell>
          <cell r="D1803">
            <v>1776.15</v>
          </cell>
          <cell r="E1803">
            <v>72.290000000000006</v>
          </cell>
          <cell r="F1803">
            <v>1848.44</v>
          </cell>
        </row>
        <row r="1804">
          <cell r="A1804" t="str">
            <v>34.05.300</v>
          </cell>
          <cell r="B1804" t="str">
            <v>Portão de correr em grade de aço galvanizado eletrofundida, malha 65 x 132 mm, e pintura eletrostática</v>
          </cell>
          <cell r="C1804" t="str">
            <v>M2</v>
          </cell>
          <cell r="D1804">
            <v>1265.4000000000001</v>
          </cell>
          <cell r="E1804">
            <v>72.290000000000006</v>
          </cell>
          <cell r="F1804">
            <v>1337.69</v>
          </cell>
        </row>
        <row r="1805">
          <cell r="A1805" t="str">
            <v>34.05.310</v>
          </cell>
          <cell r="B1805" t="str">
            <v>Gradil de ferro perfilado, tipo parque</v>
          </cell>
          <cell r="C1805" t="str">
            <v>M2</v>
          </cell>
          <cell r="D1805">
            <v>466.4</v>
          </cell>
          <cell r="E1805">
            <v>28.64</v>
          </cell>
          <cell r="F1805">
            <v>495.04</v>
          </cell>
        </row>
        <row r="1806">
          <cell r="A1806" t="str">
            <v>34.05.320</v>
          </cell>
          <cell r="B1806" t="str">
            <v>Portão de ferro perfilado, tipo parque</v>
          </cell>
          <cell r="C1806" t="str">
            <v>M2</v>
          </cell>
          <cell r="D1806">
            <v>648.62</v>
          </cell>
          <cell r="E1806">
            <v>24.5</v>
          </cell>
          <cell r="F1806">
            <v>673.12</v>
          </cell>
        </row>
        <row r="1807">
          <cell r="A1807" t="str">
            <v>34.05.350</v>
          </cell>
          <cell r="B1807" t="str">
            <v>Portão de abrir em gradil eletrofundido, malha 5 x 15 cm</v>
          </cell>
          <cell r="C1807" t="str">
            <v>M2</v>
          </cell>
          <cell r="D1807">
            <v>1784.42</v>
          </cell>
          <cell r="E1807">
            <v>58.25</v>
          </cell>
          <cell r="F1807">
            <v>1842.67</v>
          </cell>
        </row>
        <row r="1808">
          <cell r="A1808" t="str">
            <v>34.05.360</v>
          </cell>
          <cell r="B1808" t="str">
            <v>Gradil tela eletrosoldado, malha de 5 x 15cm, galvanizado</v>
          </cell>
          <cell r="C1808" t="str">
            <v>M2</v>
          </cell>
          <cell r="D1808">
            <v>71.59</v>
          </cell>
          <cell r="E1808">
            <v>72.14</v>
          </cell>
          <cell r="F1808">
            <v>143.72999999999999</v>
          </cell>
        </row>
        <row r="1809">
          <cell r="A1809" t="str">
            <v>34.05.370</v>
          </cell>
          <cell r="B1809" t="str">
            <v>Fechamento de divisa - mourão com placas pré moldadas</v>
          </cell>
          <cell r="C1809" t="str">
            <v>M</v>
          </cell>
          <cell r="D1809">
            <v>127.69</v>
          </cell>
          <cell r="E1809">
            <v>37.71</v>
          </cell>
          <cell r="F1809">
            <v>165.4</v>
          </cell>
        </row>
        <row r="1810">
          <cell r="A1810" t="str">
            <v>34.13</v>
          </cell>
          <cell r="B1810" t="str">
            <v>Corte, recorte e remocao</v>
          </cell>
          <cell r="C1810"/>
          <cell r="D1810"/>
          <cell r="E1810"/>
          <cell r="F1810"/>
        </row>
        <row r="1811">
          <cell r="A1811" t="str">
            <v>34.13.011</v>
          </cell>
          <cell r="B1811" t="str">
            <v>Corte, recorte e remoção de árvore  inclusive as raízes - diâmetro (DAP)&gt;5cm&lt;15cm</v>
          </cell>
          <cell r="C1811" t="str">
            <v>UN</v>
          </cell>
          <cell r="D1811">
            <v>121.19</v>
          </cell>
          <cell r="E1811">
            <v>115.16</v>
          </cell>
          <cell r="F1811">
            <v>236.35</v>
          </cell>
        </row>
        <row r="1812">
          <cell r="A1812" t="str">
            <v>34.13.021</v>
          </cell>
          <cell r="B1812" t="str">
            <v>Corte, recorte e remoção de árvore inclusive as raízes - diâmetro (DAP)&gt;15cm&lt;30cm</v>
          </cell>
          <cell r="C1812" t="str">
            <v>UN</v>
          </cell>
          <cell r="D1812">
            <v>494.87</v>
          </cell>
          <cell r="E1812">
            <v>143.19999999999999</v>
          </cell>
          <cell r="F1812">
            <v>638.07000000000005</v>
          </cell>
        </row>
        <row r="1813">
          <cell r="A1813" t="str">
            <v>34.13.031</v>
          </cell>
          <cell r="B1813" t="str">
            <v>Corte, recorte e remoção de árvore inclusive as raízes - diâmetro (DAP)&gt;30cm&lt;45cm</v>
          </cell>
          <cell r="C1813" t="str">
            <v>UN</v>
          </cell>
          <cell r="D1813">
            <v>1488.08</v>
          </cell>
          <cell r="E1813">
            <v>258.36</v>
          </cell>
          <cell r="F1813">
            <v>1746.44</v>
          </cell>
        </row>
        <row r="1814">
          <cell r="A1814" t="str">
            <v>34.13.041</v>
          </cell>
          <cell r="B1814" t="str">
            <v>Corte, recorte e remoção de árvore inclusive as raízes - diâmetro (DAP)&gt;45cm&lt;60cm</v>
          </cell>
          <cell r="C1814" t="str">
            <v>UN</v>
          </cell>
          <cell r="D1814">
            <v>2068.0700000000002</v>
          </cell>
          <cell r="E1814">
            <v>692.96</v>
          </cell>
          <cell r="F1814">
            <v>2761.03</v>
          </cell>
        </row>
        <row r="1815">
          <cell r="A1815" t="str">
            <v>34.13.051</v>
          </cell>
          <cell r="B1815" t="str">
            <v>Corte, recorte e remoção de árvore inclusive as raízes - diâmetro (DAP)&gt;60cm&lt;100cm</v>
          </cell>
          <cell r="C1815" t="str">
            <v>UN</v>
          </cell>
          <cell r="D1815">
            <v>4030.92</v>
          </cell>
          <cell r="E1815">
            <v>1385.92</v>
          </cell>
          <cell r="F1815">
            <v>5416.84</v>
          </cell>
        </row>
        <row r="1816">
          <cell r="A1816" t="str">
            <v>34.13.060</v>
          </cell>
          <cell r="B1816" t="str">
            <v>Corte, recorte e remoção de árvore inclusive as raízes - diâmetro (DAP) acima de 100 cm</v>
          </cell>
          <cell r="C1816" t="str">
            <v>UN</v>
          </cell>
          <cell r="D1816">
            <v>5936.09</v>
          </cell>
          <cell r="E1816">
            <v>1614.24</v>
          </cell>
          <cell r="F1816">
            <v>7550.33</v>
          </cell>
        </row>
        <row r="1817">
          <cell r="A1817" t="str">
            <v>34.20</v>
          </cell>
          <cell r="B1817" t="str">
            <v>Reparos, conservacoes e complementos - GRUPO 34</v>
          </cell>
          <cell r="C1817"/>
          <cell r="D1817"/>
          <cell r="E1817"/>
          <cell r="F1817"/>
        </row>
        <row r="1818">
          <cell r="A1818" t="str">
            <v>34.20.050</v>
          </cell>
          <cell r="B1818" t="str">
            <v>Tela de arame galvanizado fio nº 22 BWG, malha de 2´, tipo galinheiro</v>
          </cell>
          <cell r="C1818" t="str">
            <v>M2</v>
          </cell>
          <cell r="D1818">
            <v>8.43</v>
          </cell>
          <cell r="E1818">
            <v>5.78</v>
          </cell>
          <cell r="F1818">
            <v>14.21</v>
          </cell>
        </row>
        <row r="1819">
          <cell r="A1819" t="str">
            <v>34.20.080</v>
          </cell>
          <cell r="B1819" t="str">
            <v>Tela de aço galvanizado fio nº 10 BWG, malha de 2´, tipo alambrado de segurança</v>
          </cell>
          <cell r="C1819" t="str">
            <v>M2</v>
          </cell>
          <cell r="D1819">
            <v>73.22</v>
          </cell>
          <cell r="E1819">
            <v>7.96</v>
          </cell>
          <cell r="F1819">
            <v>81.180000000000007</v>
          </cell>
        </row>
        <row r="1820">
          <cell r="A1820" t="str">
            <v>34.20.110</v>
          </cell>
          <cell r="B1820" t="str">
            <v>Recolocação de barreira de proteção perimetral, simples ou dupla</v>
          </cell>
          <cell r="C1820" t="str">
            <v>M</v>
          </cell>
          <cell r="D1820">
            <v>13.53</v>
          </cell>
          <cell r="E1820"/>
          <cell r="F1820">
            <v>13.53</v>
          </cell>
        </row>
        <row r="1821">
          <cell r="A1821" t="str">
            <v>34.20.160</v>
          </cell>
          <cell r="B1821" t="str">
            <v>Recolocação de alambrado, com altura até 4,50 m</v>
          </cell>
          <cell r="C1821" t="str">
            <v>M2</v>
          </cell>
          <cell r="D1821">
            <v>2.1800000000000002</v>
          </cell>
          <cell r="E1821">
            <v>12.06</v>
          </cell>
          <cell r="F1821">
            <v>14.24</v>
          </cell>
        </row>
        <row r="1822">
          <cell r="A1822" t="str">
            <v>34.20.170</v>
          </cell>
          <cell r="B1822" t="str">
            <v>Recolocação de alambrado, com altura acima de 4,50 m</v>
          </cell>
          <cell r="C1822" t="str">
            <v>M2</v>
          </cell>
          <cell r="D1822">
            <v>2.2400000000000002</v>
          </cell>
          <cell r="E1822">
            <v>16.16</v>
          </cell>
          <cell r="F1822">
            <v>18.399999999999999</v>
          </cell>
        </row>
        <row r="1823">
          <cell r="A1823" t="str">
            <v>34.20.380</v>
          </cell>
          <cell r="B1823" t="str">
            <v>Suporte para apoio de bicicletas em tubo de aço galvanizado, diâmetro de 2 1/2´</v>
          </cell>
          <cell r="C1823" t="str">
            <v>UN</v>
          </cell>
          <cell r="D1823">
            <v>543.54</v>
          </cell>
          <cell r="E1823">
            <v>131.61000000000001</v>
          </cell>
          <cell r="F1823">
            <v>675.15</v>
          </cell>
        </row>
        <row r="1824">
          <cell r="A1824" t="str">
            <v>34.20.390</v>
          </cell>
          <cell r="B1824" t="str">
            <v>Grelha arvoreira em ferro fundido</v>
          </cell>
          <cell r="C1824" t="str">
            <v>M2</v>
          </cell>
          <cell r="D1824">
            <v>779.16</v>
          </cell>
          <cell r="E1824">
            <v>16.079999999999998</v>
          </cell>
          <cell r="F1824">
            <v>795.24</v>
          </cell>
        </row>
        <row r="1825">
          <cell r="A1825" t="str">
            <v>35</v>
          </cell>
          <cell r="B1825" t="str">
            <v>PLAYGROUND E EQUIPAMENTO RECREATIVO</v>
          </cell>
          <cell r="C1825"/>
          <cell r="D1825"/>
          <cell r="E1825"/>
          <cell r="F1825"/>
        </row>
        <row r="1826">
          <cell r="A1826" t="str">
            <v>35.01</v>
          </cell>
          <cell r="B1826" t="str">
            <v>Quadra e equipamento de esportes</v>
          </cell>
          <cell r="C1826"/>
          <cell r="D1826"/>
          <cell r="E1826"/>
          <cell r="F1826"/>
        </row>
        <row r="1827">
          <cell r="A1827" t="str">
            <v>35.01.070</v>
          </cell>
          <cell r="B1827" t="str">
            <v>Tela de arame galvanizado fio nº 12 BWG, malha de 2´</v>
          </cell>
          <cell r="C1827" t="str">
            <v>M2</v>
          </cell>
          <cell r="D1827">
            <v>46.97</v>
          </cell>
          <cell r="E1827">
            <v>4.83</v>
          </cell>
          <cell r="F1827">
            <v>51.8</v>
          </cell>
        </row>
        <row r="1828">
          <cell r="A1828" t="str">
            <v>35.01.150</v>
          </cell>
          <cell r="B1828" t="str">
            <v>Trave oficial completa com rede para futebol de salão</v>
          </cell>
          <cell r="C1828" t="str">
            <v>CJ</v>
          </cell>
          <cell r="D1828">
            <v>1217.97</v>
          </cell>
          <cell r="E1828">
            <v>115.77</v>
          </cell>
          <cell r="F1828">
            <v>1333.74</v>
          </cell>
        </row>
        <row r="1829">
          <cell r="A1829" t="str">
            <v>35.01.160</v>
          </cell>
          <cell r="B1829" t="str">
            <v>Tabela completa com suporte e rede para basquete</v>
          </cell>
          <cell r="C1829" t="str">
            <v>UN</v>
          </cell>
          <cell r="D1829">
            <v>2079.33</v>
          </cell>
          <cell r="E1829">
            <v>1458.37</v>
          </cell>
          <cell r="F1829">
            <v>3537.7</v>
          </cell>
        </row>
        <row r="1830">
          <cell r="A1830" t="str">
            <v>35.01.170</v>
          </cell>
          <cell r="B1830" t="str">
            <v>Poste oficial completo com rede para voleibol</v>
          </cell>
          <cell r="C1830" t="str">
            <v>CJ</v>
          </cell>
          <cell r="D1830">
            <v>1162.71</v>
          </cell>
          <cell r="E1830">
            <v>115.77</v>
          </cell>
          <cell r="F1830">
            <v>1278.48</v>
          </cell>
        </row>
        <row r="1831">
          <cell r="A1831" t="str">
            <v>35.01.550</v>
          </cell>
          <cell r="B1831" t="str">
            <v>Piso em fibra de polipropileno corrugado para quadra de esportes, inclusive pintura</v>
          </cell>
          <cell r="C1831" t="str">
            <v>M2</v>
          </cell>
          <cell r="D1831">
            <v>114.16</v>
          </cell>
          <cell r="E1831">
            <v>23.85</v>
          </cell>
          <cell r="F1831">
            <v>138.01</v>
          </cell>
        </row>
        <row r="1832">
          <cell r="A1832" t="str">
            <v>35.03</v>
          </cell>
          <cell r="B1832" t="str">
            <v>Abrigo, guarita e quiosque</v>
          </cell>
          <cell r="C1832"/>
          <cell r="D1832"/>
          <cell r="E1832"/>
          <cell r="F1832"/>
        </row>
        <row r="1833">
          <cell r="A1833" t="str">
            <v>35.03.030</v>
          </cell>
          <cell r="B1833" t="str">
            <v>Cancela automática metálica com barreira de alumínio de 3,50 até 4,00 m</v>
          </cell>
          <cell r="C1833" t="str">
            <v>UN</v>
          </cell>
          <cell r="D1833">
            <v>3344.33</v>
          </cell>
          <cell r="E1833">
            <v>70.19</v>
          </cell>
          <cell r="F1833">
            <v>3414.52</v>
          </cell>
        </row>
        <row r="1834">
          <cell r="A1834" t="str">
            <v>35.04</v>
          </cell>
          <cell r="B1834" t="str">
            <v>Bancos</v>
          </cell>
          <cell r="C1834"/>
          <cell r="D1834"/>
          <cell r="E1834"/>
          <cell r="F1834"/>
        </row>
        <row r="1835">
          <cell r="A1835" t="str">
            <v>35.04.020</v>
          </cell>
          <cell r="B1835" t="str">
            <v>Banco contínuo em concreto vazado</v>
          </cell>
          <cell r="C1835" t="str">
            <v>M</v>
          </cell>
          <cell r="D1835">
            <v>139.38</v>
          </cell>
          <cell r="E1835">
            <v>69.819999999999993</v>
          </cell>
          <cell r="F1835">
            <v>209.2</v>
          </cell>
        </row>
        <row r="1836">
          <cell r="A1836" t="str">
            <v>35.04.120</v>
          </cell>
          <cell r="B1836" t="str">
            <v>Banco em concreto pré-moldado, comprimento 150 cm</v>
          </cell>
          <cell r="C1836" t="str">
            <v>UN</v>
          </cell>
          <cell r="D1836">
            <v>413.24</v>
          </cell>
          <cell r="E1836">
            <v>15.56</v>
          </cell>
          <cell r="F1836">
            <v>428.8</v>
          </cell>
        </row>
        <row r="1837">
          <cell r="A1837" t="str">
            <v>35.04.130</v>
          </cell>
          <cell r="B1837" t="str">
            <v>Banco de madeira sobre alvenaria</v>
          </cell>
          <cell r="C1837" t="str">
            <v>M2</v>
          </cell>
          <cell r="D1837">
            <v>156.09</v>
          </cell>
          <cell r="E1837">
            <v>43.52</v>
          </cell>
          <cell r="F1837">
            <v>199.61</v>
          </cell>
        </row>
        <row r="1838">
          <cell r="A1838" t="str">
            <v>35.04.140</v>
          </cell>
          <cell r="B1838" t="str">
            <v>Banco em concreto pré-moldado com pés vazados, comprimento 200 cm</v>
          </cell>
          <cell r="C1838" t="str">
            <v>UN</v>
          </cell>
          <cell r="D1838">
            <v>465.12</v>
          </cell>
          <cell r="E1838">
            <v>21.87</v>
          </cell>
          <cell r="F1838">
            <v>486.99</v>
          </cell>
        </row>
        <row r="1839">
          <cell r="A1839" t="str">
            <v>35.04.150</v>
          </cell>
          <cell r="B1839" t="str">
            <v>Banco em concreto pré-moldado com 3 pés, comprimento 300 cm</v>
          </cell>
          <cell r="C1839" t="str">
            <v>UN</v>
          </cell>
          <cell r="D1839">
            <v>752.18</v>
          </cell>
          <cell r="E1839">
            <v>32.81</v>
          </cell>
          <cell r="F1839">
            <v>784.99</v>
          </cell>
        </row>
        <row r="1840">
          <cell r="A1840" t="str">
            <v>35.05</v>
          </cell>
          <cell r="B1840" t="str">
            <v>Equipamento recreativo</v>
          </cell>
          <cell r="C1840"/>
          <cell r="D1840"/>
          <cell r="E1840"/>
          <cell r="F1840"/>
        </row>
        <row r="1841">
          <cell r="A1841" t="str">
            <v>35.05.200</v>
          </cell>
          <cell r="B1841" t="str">
            <v>Centro de atividades em madeira rústica</v>
          </cell>
          <cell r="C1841" t="str">
            <v>CJ</v>
          </cell>
          <cell r="D1841">
            <v>4133.4399999999996</v>
          </cell>
          <cell r="E1841">
            <v>154.37</v>
          </cell>
          <cell r="F1841">
            <v>4287.8100000000004</v>
          </cell>
        </row>
        <row r="1842">
          <cell r="A1842" t="str">
            <v>35.05.210</v>
          </cell>
          <cell r="B1842" t="str">
            <v>Balanço duplo em madeira rústica</v>
          </cell>
          <cell r="C1842" t="str">
            <v>CJ</v>
          </cell>
          <cell r="D1842">
            <v>1302.5</v>
          </cell>
          <cell r="E1842">
            <v>154.37</v>
          </cell>
          <cell r="F1842">
            <v>1456.87</v>
          </cell>
        </row>
        <row r="1843">
          <cell r="A1843" t="str">
            <v>35.05.220</v>
          </cell>
          <cell r="B1843" t="str">
            <v>Gangorra dupla em madeira rústica</v>
          </cell>
          <cell r="C1843" t="str">
            <v>CJ</v>
          </cell>
          <cell r="D1843">
            <v>908.74</v>
          </cell>
          <cell r="E1843">
            <v>154.37</v>
          </cell>
          <cell r="F1843">
            <v>1063.1099999999999</v>
          </cell>
        </row>
        <row r="1844">
          <cell r="A1844" t="str">
            <v>35.05.240</v>
          </cell>
          <cell r="B1844" t="str">
            <v>Gira-gira em ferro com assento de madeira (8 lugares)</v>
          </cell>
          <cell r="C1844" t="str">
            <v>CJ</v>
          </cell>
          <cell r="D1844">
            <v>1155.5</v>
          </cell>
          <cell r="E1844">
            <v>154.37</v>
          </cell>
          <cell r="F1844">
            <v>1309.8699999999999</v>
          </cell>
        </row>
        <row r="1845">
          <cell r="A1845" t="str">
            <v>35.07</v>
          </cell>
          <cell r="B1845" t="str">
            <v>Mastro para bandeiras</v>
          </cell>
          <cell r="C1845"/>
          <cell r="D1845"/>
          <cell r="E1845"/>
          <cell r="F1845"/>
        </row>
        <row r="1846">
          <cell r="A1846" t="str">
            <v>35.07.020</v>
          </cell>
          <cell r="B1846" t="str">
            <v>Plataforma com 3 mastros galvanizados, h= 7,00 m</v>
          </cell>
          <cell r="C1846" t="str">
            <v>CJ</v>
          </cell>
          <cell r="D1846">
            <v>4373.29</v>
          </cell>
          <cell r="E1846">
            <v>245.49</v>
          </cell>
          <cell r="F1846">
            <v>4618.78</v>
          </cell>
        </row>
        <row r="1847">
          <cell r="A1847" t="str">
            <v>35.07.030</v>
          </cell>
          <cell r="B1847" t="str">
            <v>Plataforma com 3 mastros galvanizados, h= 9,00 m</v>
          </cell>
          <cell r="C1847" t="str">
            <v>CJ</v>
          </cell>
          <cell r="D1847">
            <v>6336.73</v>
          </cell>
          <cell r="E1847">
            <v>245.49</v>
          </cell>
          <cell r="F1847">
            <v>6582.22</v>
          </cell>
        </row>
        <row r="1848">
          <cell r="A1848" t="str">
            <v>35.07.060</v>
          </cell>
          <cell r="B1848" t="str">
            <v>Mastro para bandeira galvanizado, h= 9,00 m</v>
          </cell>
          <cell r="C1848" t="str">
            <v>UN</v>
          </cell>
          <cell r="D1848">
            <v>2088.98</v>
          </cell>
          <cell r="E1848">
            <v>36.26</v>
          </cell>
          <cell r="F1848">
            <v>2125.2399999999998</v>
          </cell>
        </row>
        <row r="1849">
          <cell r="A1849" t="str">
            <v>35.07.070</v>
          </cell>
          <cell r="B1849" t="str">
            <v>Mastro para bandeira galvanizado, h= 7,00 m</v>
          </cell>
          <cell r="C1849" t="str">
            <v>UN</v>
          </cell>
          <cell r="D1849">
            <v>1434.54</v>
          </cell>
          <cell r="E1849">
            <v>36.26</v>
          </cell>
          <cell r="F1849">
            <v>1470.8</v>
          </cell>
        </row>
        <row r="1850">
          <cell r="A1850" t="str">
            <v>35.20</v>
          </cell>
          <cell r="B1850" t="str">
            <v>Reparos, conservacoes e complementos - GRUPO 35</v>
          </cell>
          <cell r="C1850"/>
          <cell r="D1850"/>
          <cell r="E1850"/>
          <cell r="F1850"/>
        </row>
        <row r="1851">
          <cell r="A1851" t="str">
            <v>35.20.010</v>
          </cell>
          <cell r="B1851" t="str">
            <v>Tela em polietileno, malha 10 x 10 cm, fio 2 mm</v>
          </cell>
          <cell r="C1851" t="str">
            <v>M2</v>
          </cell>
          <cell r="D1851">
            <v>10.48</v>
          </cell>
          <cell r="E1851"/>
          <cell r="F1851">
            <v>10.48</v>
          </cell>
        </row>
        <row r="1852">
          <cell r="A1852" t="str">
            <v>35.20.050</v>
          </cell>
          <cell r="B1852" t="str">
            <v>Conjunto de 4 lixeiras para coleta seletiva, com tampa basculante, capacidade 50 litros</v>
          </cell>
          <cell r="C1852" t="str">
            <v>UN</v>
          </cell>
          <cell r="D1852">
            <v>973.22</v>
          </cell>
          <cell r="E1852">
            <v>24.12</v>
          </cell>
          <cell r="F1852">
            <v>997.34</v>
          </cell>
        </row>
        <row r="1853">
          <cell r="A1853" t="str">
            <v>36</v>
          </cell>
          <cell r="B1853" t="str">
            <v>ENTRADA DE ENERGIA ELETRICA E TELEFONIA</v>
          </cell>
          <cell r="C1853"/>
          <cell r="D1853"/>
          <cell r="E1853"/>
          <cell r="F1853"/>
        </row>
        <row r="1854">
          <cell r="A1854" t="str">
            <v>36.01</v>
          </cell>
          <cell r="B1854" t="str">
            <v>Entrada de energia - componentes</v>
          </cell>
          <cell r="C1854"/>
          <cell r="D1854"/>
          <cell r="E1854"/>
          <cell r="F1854"/>
        </row>
        <row r="1855">
          <cell r="A1855" t="str">
            <v>36.01.242</v>
          </cell>
          <cell r="B1855" t="str">
            <v>Cubículo de média tensão, para uso ao tempo, classe 24 kV</v>
          </cell>
          <cell r="C1855" t="str">
            <v>CJ</v>
          </cell>
          <cell r="D1855">
            <v>125229.64</v>
          </cell>
          <cell r="E1855">
            <v>193.6</v>
          </cell>
          <cell r="F1855">
            <v>125423.24</v>
          </cell>
        </row>
        <row r="1856">
          <cell r="A1856" t="str">
            <v>36.01.252</v>
          </cell>
          <cell r="B1856" t="str">
            <v>Cubículo de média tensão, para uso ao tempo, classe 17,5 kV</v>
          </cell>
          <cell r="C1856" t="str">
            <v>CJ</v>
          </cell>
          <cell r="D1856">
            <v>99706.78</v>
          </cell>
          <cell r="E1856">
            <v>193.6</v>
          </cell>
          <cell r="F1856">
            <v>99900.38</v>
          </cell>
        </row>
        <row r="1857">
          <cell r="A1857" t="str">
            <v>36.01.260</v>
          </cell>
          <cell r="B1857" t="str">
            <v>Cubículo de entrada e medição para uso abrigado, classe 15 kV</v>
          </cell>
          <cell r="C1857" t="str">
            <v>CJ</v>
          </cell>
          <cell r="D1857">
            <v>106237.09</v>
          </cell>
          <cell r="E1857">
            <v>387.2</v>
          </cell>
          <cell r="F1857">
            <v>106624.29</v>
          </cell>
        </row>
        <row r="1858">
          <cell r="A1858" t="str">
            <v>36.03</v>
          </cell>
          <cell r="B1858" t="str">
            <v>Caixas de entrada / medicao</v>
          </cell>
          <cell r="C1858"/>
          <cell r="D1858"/>
          <cell r="E1858"/>
          <cell r="F1858"/>
        </row>
        <row r="1859">
          <cell r="A1859" t="str">
            <v>36.03.010</v>
          </cell>
          <cell r="B1859" t="str">
            <v>Caixa de medição tipo II (300 x 560 x 200) mm, padrão concessionárias</v>
          </cell>
          <cell r="C1859" t="str">
            <v>UN</v>
          </cell>
          <cell r="D1859">
            <v>156.49</v>
          </cell>
          <cell r="E1859">
            <v>125.84</v>
          </cell>
          <cell r="F1859">
            <v>282.33</v>
          </cell>
        </row>
        <row r="1860">
          <cell r="A1860" t="str">
            <v>36.03.020</v>
          </cell>
          <cell r="B1860" t="str">
            <v>Caixa de medição polifásica (500 x 600 x 200) mm, padrão concessionárias</v>
          </cell>
          <cell r="C1860" t="str">
            <v>UN</v>
          </cell>
          <cell r="D1860">
            <v>286.83999999999997</v>
          </cell>
          <cell r="E1860">
            <v>125.84</v>
          </cell>
          <cell r="F1860">
            <v>412.68</v>
          </cell>
        </row>
        <row r="1861">
          <cell r="A1861" t="str">
            <v>36.03.030</v>
          </cell>
          <cell r="B1861" t="str">
            <v>Caixa de medição externa tipo ´L´ (900 x 600 x 270) mm, padrão Concessionárias</v>
          </cell>
          <cell r="C1861" t="str">
            <v>UN</v>
          </cell>
          <cell r="D1861">
            <v>903.18</v>
          </cell>
          <cell r="E1861">
            <v>145.56</v>
          </cell>
          <cell r="F1861">
            <v>1048.74</v>
          </cell>
        </row>
        <row r="1862">
          <cell r="A1862" t="str">
            <v>36.03.050</v>
          </cell>
          <cell r="B1862" t="str">
            <v>Caixa de medição externa tipo ´N´ (1300 x 1200 x 270) mm, padrão Concessionárias</v>
          </cell>
          <cell r="C1862" t="str">
            <v>UN</v>
          </cell>
          <cell r="D1862">
            <v>2173.02</v>
          </cell>
          <cell r="E1862">
            <v>145.56</v>
          </cell>
          <cell r="F1862">
            <v>2318.58</v>
          </cell>
        </row>
        <row r="1863">
          <cell r="A1863" t="str">
            <v>36.03.060</v>
          </cell>
          <cell r="B1863" t="str">
            <v>Caixa de medição externa tipo ´M´ (900 x 1200 x 270) mm, padrão Concessionárias</v>
          </cell>
          <cell r="C1863" t="str">
            <v>UN</v>
          </cell>
          <cell r="D1863">
            <v>1587.18</v>
          </cell>
          <cell r="E1863">
            <v>145.56</v>
          </cell>
          <cell r="F1863">
            <v>1732.74</v>
          </cell>
        </row>
        <row r="1864">
          <cell r="A1864" t="str">
            <v>36.03.080</v>
          </cell>
          <cell r="B1864" t="str">
            <v>Caixa para seccionadora tipo ´T´ (900 x 600 x 250) mm, padrão Concessionárias</v>
          </cell>
          <cell r="C1864" t="str">
            <v>UN</v>
          </cell>
          <cell r="D1864">
            <v>554.29999999999995</v>
          </cell>
          <cell r="E1864">
            <v>109.17</v>
          </cell>
          <cell r="F1864">
            <v>663.47</v>
          </cell>
        </row>
        <row r="1865">
          <cell r="A1865" t="str">
            <v>36.03.090</v>
          </cell>
          <cell r="B1865" t="str">
            <v>Caixa de medição interna tipo ´A1´ (1000 x 1000 x 300) mm, padrão Concessionárias</v>
          </cell>
          <cell r="C1865" t="str">
            <v>UN</v>
          </cell>
          <cell r="D1865">
            <v>2641.43</v>
          </cell>
          <cell r="E1865">
            <v>151.30000000000001</v>
          </cell>
          <cell r="F1865">
            <v>2792.73</v>
          </cell>
        </row>
        <row r="1866">
          <cell r="A1866" t="str">
            <v>36.03.120</v>
          </cell>
          <cell r="B1866" t="str">
            <v>Caixa de proteção para transformador de corrente, (1000 x 750 x 300) mm, padrão Concessionárias</v>
          </cell>
          <cell r="C1866" t="str">
            <v>UN</v>
          </cell>
          <cell r="D1866">
            <v>820.64</v>
          </cell>
          <cell r="E1866">
            <v>145.56</v>
          </cell>
          <cell r="F1866">
            <v>966.2</v>
          </cell>
        </row>
        <row r="1867">
          <cell r="A1867" t="str">
            <v>36.03.130</v>
          </cell>
          <cell r="B1867" t="str">
            <v>Caixa de proteção dos bornes do medidor, (300 x 250 x 90) mm, padrão Concessionárias</v>
          </cell>
          <cell r="C1867" t="str">
            <v>UN</v>
          </cell>
          <cell r="D1867">
            <v>103.86</v>
          </cell>
          <cell r="E1867">
            <v>72.78</v>
          </cell>
          <cell r="F1867">
            <v>176.64</v>
          </cell>
        </row>
        <row r="1868">
          <cell r="A1868" t="str">
            <v>36.03.150</v>
          </cell>
          <cell r="B1868" t="str">
            <v>Caixa de entrada tipo ´E´ (560 x 350 x 210) mm - padrão Concessionárias</v>
          </cell>
          <cell r="C1868" t="str">
            <v>UN</v>
          </cell>
          <cell r="D1868">
            <v>198.61</v>
          </cell>
          <cell r="E1868">
            <v>125.84</v>
          </cell>
          <cell r="F1868">
            <v>324.45</v>
          </cell>
        </row>
        <row r="1869">
          <cell r="A1869" t="str">
            <v>36.03.160</v>
          </cell>
          <cell r="B1869" t="str">
            <v>Caixa base lateral tipo ´N´ (1300 x 400 x 250) mm</v>
          </cell>
          <cell r="C1869" t="str">
            <v>UN</v>
          </cell>
          <cell r="D1869">
            <v>660.84</v>
          </cell>
          <cell r="E1869">
            <v>145.56</v>
          </cell>
          <cell r="F1869">
            <v>806.4</v>
          </cell>
        </row>
        <row r="1870">
          <cell r="A1870" t="str">
            <v>36.04</v>
          </cell>
          <cell r="B1870" t="str">
            <v>Suporte (Braquet)</v>
          </cell>
          <cell r="C1870"/>
          <cell r="D1870"/>
          <cell r="E1870"/>
          <cell r="F1870"/>
        </row>
        <row r="1871">
          <cell r="A1871" t="str">
            <v>36.04.010</v>
          </cell>
          <cell r="B1871" t="str">
            <v>Suporte para 1 isolador de baixa tensão</v>
          </cell>
          <cell r="C1871" t="str">
            <v>UN</v>
          </cell>
          <cell r="D1871">
            <v>20.21</v>
          </cell>
          <cell r="E1871">
            <v>10.92</v>
          </cell>
          <cell r="F1871">
            <v>31.13</v>
          </cell>
        </row>
        <row r="1872">
          <cell r="A1872" t="str">
            <v>36.04.030</v>
          </cell>
          <cell r="B1872" t="str">
            <v>Suporte para 2 isoladores de baixa tensão</v>
          </cell>
          <cell r="C1872" t="str">
            <v>UN</v>
          </cell>
          <cell r="D1872">
            <v>30.63</v>
          </cell>
          <cell r="E1872">
            <v>10.92</v>
          </cell>
          <cell r="F1872">
            <v>41.55</v>
          </cell>
        </row>
        <row r="1873">
          <cell r="A1873" t="str">
            <v>36.04.050</v>
          </cell>
          <cell r="B1873" t="str">
            <v>Suporte para 3 isoladores de baixa tensão</v>
          </cell>
          <cell r="C1873" t="str">
            <v>UN</v>
          </cell>
          <cell r="D1873">
            <v>54.88</v>
          </cell>
          <cell r="E1873">
            <v>10.92</v>
          </cell>
          <cell r="F1873">
            <v>65.8</v>
          </cell>
        </row>
        <row r="1874">
          <cell r="A1874" t="str">
            <v>36.04.070</v>
          </cell>
          <cell r="B1874" t="str">
            <v>Suporte para 4 isoladores de baixa tensão</v>
          </cell>
          <cell r="C1874" t="str">
            <v>UN</v>
          </cell>
          <cell r="D1874">
            <v>76.45</v>
          </cell>
          <cell r="E1874">
            <v>10.92</v>
          </cell>
          <cell r="F1874">
            <v>87.37</v>
          </cell>
        </row>
        <row r="1875">
          <cell r="A1875" t="str">
            <v>36.05</v>
          </cell>
          <cell r="B1875" t="str">
            <v>Isoladores</v>
          </cell>
          <cell r="C1875"/>
          <cell r="D1875"/>
          <cell r="E1875"/>
          <cell r="F1875"/>
        </row>
        <row r="1876">
          <cell r="A1876" t="str">
            <v>36.05.010</v>
          </cell>
          <cell r="B1876" t="str">
            <v>Isolador tipo roldana para baixa tensão de 76 x 79 mm</v>
          </cell>
          <cell r="C1876" t="str">
            <v>UN</v>
          </cell>
          <cell r="D1876">
            <v>27.55</v>
          </cell>
          <cell r="E1876">
            <v>7.27</v>
          </cell>
          <cell r="F1876">
            <v>34.82</v>
          </cell>
        </row>
        <row r="1877">
          <cell r="A1877" t="str">
            <v>36.05.020</v>
          </cell>
          <cell r="B1877" t="str">
            <v>Isolador tipo castanha incluindo grampo de sustentação</v>
          </cell>
          <cell r="C1877" t="str">
            <v>UN</v>
          </cell>
          <cell r="D1877">
            <v>20.34</v>
          </cell>
          <cell r="E1877">
            <v>7.27</v>
          </cell>
          <cell r="F1877">
            <v>27.61</v>
          </cell>
        </row>
        <row r="1878">
          <cell r="A1878" t="str">
            <v>36.05.040</v>
          </cell>
          <cell r="B1878" t="str">
            <v>Isolador tipo disco para 15 kV de 6´ - 150 mm</v>
          </cell>
          <cell r="C1878" t="str">
            <v>UN</v>
          </cell>
          <cell r="D1878">
            <v>68.92</v>
          </cell>
          <cell r="E1878">
            <v>7.27</v>
          </cell>
          <cell r="F1878">
            <v>76.19</v>
          </cell>
        </row>
        <row r="1879">
          <cell r="A1879" t="str">
            <v>36.05.080</v>
          </cell>
          <cell r="B1879" t="str">
            <v>Isolador tipo pino para 15 kV, inclusive pino (poste)</v>
          </cell>
          <cell r="C1879" t="str">
            <v>UN</v>
          </cell>
          <cell r="D1879">
            <v>47.26</v>
          </cell>
          <cell r="E1879">
            <v>27.29</v>
          </cell>
          <cell r="F1879">
            <v>74.55</v>
          </cell>
        </row>
        <row r="1880">
          <cell r="A1880" t="str">
            <v>36.05.100</v>
          </cell>
          <cell r="B1880" t="str">
            <v>Isolador pedestal para 15 kV</v>
          </cell>
          <cell r="C1880" t="str">
            <v>UN</v>
          </cell>
          <cell r="D1880">
            <v>100.65</v>
          </cell>
          <cell r="E1880">
            <v>7.27</v>
          </cell>
          <cell r="F1880">
            <v>107.92</v>
          </cell>
        </row>
        <row r="1881">
          <cell r="A1881" t="str">
            <v>36.05.110</v>
          </cell>
          <cell r="B1881" t="str">
            <v>Isolador pedestal para 25 kV</v>
          </cell>
          <cell r="C1881" t="str">
            <v>UN</v>
          </cell>
          <cell r="D1881">
            <v>155.34</v>
          </cell>
          <cell r="E1881">
            <v>7.27</v>
          </cell>
          <cell r="F1881">
            <v>162.61000000000001</v>
          </cell>
        </row>
        <row r="1882">
          <cell r="A1882" t="str">
            <v>36.06</v>
          </cell>
          <cell r="B1882" t="str">
            <v>Muflas e terminais</v>
          </cell>
          <cell r="C1882"/>
          <cell r="D1882"/>
          <cell r="E1882"/>
          <cell r="F1882"/>
        </row>
        <row r="1883">
          <cell r="A1883" t="str">
            <v>36.06.060</v>
          </cell>
          <cell r="B1883" t="str">
            <v>Terminal modular (mufla) unipolar externo para cabo até 70 mm²/15 kV</v>
          </cell>
          <cell r="C1883" t="str">
            <v>CJ</v>
          </cell>
          <cell r="D1883">
            <v>476.19</v>
          </cell>
          <cell r="E1883">
            <v>18.2</v>
          </cell>
          <cell r="F1883">
            <v>494.39</v>
          </cell>
        </row>
        <row r="1884">
          <cell r="A1884" t="str">
            <v>36.06.080</v>
          </cell>
          <cell r="B1884" t="str">
            <v>Terminal modular (mufla) unipolar interno para cabo até 70 mm²/15 kV</v>
          </cell>
          <cell r="C1884" t="str">
            <v>CJ</v>
          </cell>
          <cell r="D1884">
            <v>424.78</v>
          </cell>
          <cell r="E1884">
            <v>18.2</v>
          </cell>
          <cell r="F1884">
            <v>442.98</v>
          </cell>
        </row>
        <row r="1885">
          <cell r="A1885" t="str">
            <v>36.07</v>
          </cell>
          <cell r="B1885" t="str">
            <v>Para-raios de media tensao</v>
          </cell>
          <cell r="C1885"/>
          <cell r="D1885"/>
          <cell r="E1885"/>
          <cell r="F1885"/>
        </row>
        <row r="1886">
          <cell r="A1886" t="str">
            <v>36.07.010</v>
          </cell>
          <cell r="B1886" t="str">
            <v>Para-raios de distribuição, classe 12 kV/5 kA, completo, encapsulado com polímero</v>
          </cell>
          <cell r="C1886" t="str">
            <v>UN</v>
          </cell>
          <cell r="D1886">
            <v>179.54</v>
          </cell>
          <cell r="E1886">
            <v>16.97</v>
          </cell>
          <cell r="F1886">
            <v>196.51</v>
          </cell>
        </row>
        <row r="1887">
          <cell r="A1887" t="str">
            <v>36.07.030</v>
          </cell>
          <cell r="B1887" t="str">
            <v>Para-raios de distribuição, classe 12 kV/10 kA, completo, encapsulado com polímero</v>
          </cell>
          <cell r="C1887" t="str">
            <v>UN</v>
          </cell>
          <cell r="D1887">
            <v>186.03</v>
          </cell>
          <cell r="E1887">
            <v>16.97</v>
          </cell>
          <cell r="F1887">
            <v>203</v>
          </cell>
        </row>
        <row r="1888">
          <cell r="A1888" t="str">
            <v>36.07.050</v>
          </cell>
          <cell r="B1888" t="str">
            <v>Para-raios de distribuição, classe 15 kV/5 kA, completo, encapsulado com polímero</v>
          </cell>
          <cell r="C1888" t="str">
            <v>UN</v>
          </cell>
          <cell r="D1888">
            <v>217.49</v>
          </cell>
          <cell r="E1888">
            <v>16.97</v>
          </cell>
          <cell r="F1888">
            <v>234.46</v>
          </cell>
        </row>
        <row r="1889">
          <cell r="A1889" t="str">
            <v>36.07.060</v>
          </cell>
          <cell r="B1889" t="str">
            <v>Para-raios de distribuição, classe 15 kV/10 kA, completo, encapsulado com polímero</v>
          </cell>
          <cell r="C1889" t="str">
            <v>UN</v>
          </cell>
          <cell r="D1889">
            <v>173.23</v>
          </cell>
          <cell r="E1889">
            <v>16.97</v>
          </cell>
          <cell r="F1889">
            <v>190.2</v>
          </cell>
        </row>
        <row r="1890">
          <cell r="A1890" t="str">
            <v>36.08</v>
          </cell>
          <cell r="B1890" t="str">
            <v>Gerador e grupo gerador</v>
          </cell>
          <cell r="C1890"/>
          <cell r="D1890"/>
          <cell r="E1890"/>
          <cell r="F1890"/>
        </row>
        <row r="1891">
          <cell r="A1891" t="str">
            <v>36.08.030</v>
          </cell>
          <cell r="B1891" t="str">
            <v>Grupo gerador com potência de 250/228 kVA, variação de + ou - 5% - completo</v>
          </cell>
          <cell r="C1891" t="str">
            <v>UN</v>
          </cell>
          <cell r="D1891">
            <v>162948.13</v>
          </cell>
          <cell r="E1891">
            <v>1402.52</v>
          </cell>
          <cell r="F1891">
            <v>164350.65</v>
          </cell>
        </row>
        <row r="1892">
          <cell r="A1892" t="str">
            <v>36.08.040</v>
          </cell>
          <cell r="B1892" t="str">
            <v>Grupo gerador com potência de 350/320 kVA, variação de + ou - 10% - completo</v>
          </cell>
          <cell r="C1892" t="str">
            <v>UN</v>
          </cell>
          <cell r="D1892">
            <v>260974.84</v>
          </cell>
          <cell r="E1892">
            <v>1402.52</v>
          </cell>
          <cell r="F1892">
            <v>262377.36</v>
          </cell>
        </row>
        <row r="1893">
          <cell r="A1893" t="str">
            <v>36.08.050</v>
          </cell>
          <cell r="B1893" t="str">
            <v>Grupo gerador com potência de 88/80 kVA, variação de + ou - 10% - completo</v>
          </cell>
          <cell r="C1893" t="str">
            <v>UN</v>
          </cell>
          <cell r="D1893">
            <v>80497.41</v>
          </cell>
          <cell r="E1893">
            <v>1402.52</v>
          </cell>
          <cell r="F1893">
            <v>81899.929999999993</v>
          </cell>
        </row>
        <row r="1894">
          <cell r="A1894" t="str">
            <v>36.08.060</v>
          </cell>
          <cell r="B1894" t="str">
            <v>Grupo gerador com potência de 165/150 kVA, variação de + ou - 5% - completo</v>
          </cell>
          <cell r="C1894" t="str">
            <v>UN</v>
          </cell>
          <cell r="D1894">
            <v>114128.8</v>
          </cell>
          <cell r="E1894">
            <v>1402.52</v>
          </cell>
          <cell r="F1894">
            <v>115531.32</v>
          </cell>
        </row>
        <row r="1895">
          <cell r="A1895" t="str">
            <v>36.08.100</v>
          </cell>
          <cell r="B1895" t="str">
            <v>Grupo gerador com potência de 55/50 kVA, variação de + ou - 10% - completo</v>
          </cell>
          <cell r="C1895" t="str">
            <v>UN</v>
          </cell>
          <cell r="D1895">
            <v>89815.91</v>
          </cell>
          <cell r="E1895">
            <v>749.3</v>
          </cell>
          <cell r="F1895">
            <v>90565.21</v>
          </cell>
        </row>
        <row r="1896">
          <cell r="A1896" t="str">
            <v>36.08.110</v>
          </cell>
          <cell r="B1896" t="str">
            <v>Grupo gerador com potência de 180/168 kVA, variação de + ou - 5% - completo</v>
          </cell>
          <cell r="C1896" t="str">
            <v>UN</v>
          </cell>
          <cell r="D1896">
            <v>154753.03</v>
          </cell>
          <cell r="E1896">
            <v>1402.52</v>
          </cell>
          <cell r="F1896">
            <v>156155.54999999999</v>
          </cell>
        </row>
        <row r="1897">
          <cell r="A1897" t="str">
            <v>36.08.290</v>
          </cell>
          <cell r="B1897" t="str">
            <v>Grupo gerador com potência de 563/513 kVA, variação de + ou - 10% - completo</v>
          </cell>
          <cell r="C1897" t="str">
            <v>UN</v>
          </cell>
          <cell r="D1897">
            <v>311219.5</v>
          </cell>
          <cell r="E1897">
            <v>1552.38</v>
          </cell>
          <cell r="F1897">
            <v>312771.88</v>
          </cell>
        </row>
        <row r="1898">
          <cell r="A1898" t="str">
            <v>36.08.350</v>
          </cell>
          <cell r="B1898" t="str">
            <v>Grupo gerador carenado com potência de 150/136 kVA, variação de + ou - 5% - completo</v>
          </cell>
          <cell r="C1898" t="str">
            <v>UN</v>
          </cell>
          <cell r="D1898">
            <v>128435</v>
          </cell>
          <cell r="E1898">
            <v>1402.52</v>
          </cell>
          <cell r="F1898">
            <v>129837.52</v>
          </cell>
        </row>
        <row r="1899">
          <cell r="A1899" t="str">
            <v>36.08.360</v>
          </cell>
          <cell r="B1899" t="str">
            <v>Grupo gerador carenado com potência de 460/434 kVA, variação de + ou - 10% - completo</v>
          </cell>
          <cell r="C1899" t="str">
            <v>UN</v>
          </cell>
          <cell r="D1899">
            <v>318816.25</v>
          </cell>
          <cell r="E1899">
            <v>1549.52</v>
          </cell>
          <cell r="F1899">
            <v>320365.77</v>
          </cell>
        </row>
        <row r="1900">
          <cell r="A1900" t="str">
            <v>36.08.540</v>
          </cell>
          <cell r="B1900" t="str">
            <v>Grupo gerador com potência de 460/434 kVA, variação de + ou - 10% - completo</v>
          </cell>
          <cell r="C1900" t="str">
            <v>UN</v>
          </cell>
          <cell r="D1900">
            <v>250258.69</v>
          </cell>
          <cell r="E1900">
            <v>1552.38</v>
          </cell>
          <cell r="F1900">
            <v>251811.07</v>
          </cell>
        </row>
        <row r="1901">
          <cell r="A1901" t="str">
            <v>36.09</v>
          </cell>
          <cell r="B1901" t="str">
            <v>Transformador de entrada</v>
          </cell>
          <cell r="C1901"/>
          <cell r="D1901"/>
          <cell r="E1901"/>
          <cell r="F1901"/>
        </row>
        <row r="1902">
          <cell r="A1902" t="str">
            <v>36.09.020</v>
          </cell>
          <cell r="B1902" t="str">
            <v>Transformador de potência trifásico de 225 kVA, classe 15 kV, a óleo</v>
          </cell>
          <cell r="C1902" t="str">
            <v>UN</v>
          </cell>
          <cell r="D1902">
            <v>22910.44</v>
          </cell>
          <cell r="E1902">
            <v>749.3</v>
          </cell>
          <cell r="F1902">
            <v>23659.74</v>
          </cell>
        </row>
        <row r="1903">
          <cell r="A1903" t="str">
            <v>36.09.050</v>
          </cell>
          <cell r="B1903" t="str">
            <v>Transformador de potência trifásico de 150 kVA, classe 15 kV, a óleo</v>
          </cell>
          <cell r="C1903" t="str">
            <v>UN</v>
          </cell>
          <cell r="D1903">
            <v>16650.27</v>
          </cell>
          <cell r="E1903">
            <v>749.3</v>
          </cell>
          <cell r="F1903">
            <v>17399.57</v>
          </cell>
        </row>
        <row r="1904">
          <cell r="A1904" t="str">
            <v>36.09.060</v>
          </cell>
          <cell r="B1904" t="str">
            <v>Transformador de potência trifásico de 500 kVA, classe 15 kV, a seco</v>
          </cell>
          <cell r="C1904" t="str">
            <v>UN</v>
          </cell>
          <cell r="D1904">
            <v>45711.76</v>
          </cell>
          <cell r="E1904">
            <v>1198.8800000000001</v>
          </cell>
          <cell r="F1904">
            <v>46910.64</v>
          </cell>
        </row>
        <row r="1905">
          <cell r="A1905" t="str">
            <v>36.09.070</v>
          </cell>
          <cell r="B1905" t="str">
            <v>Transformador de potência trifásico de 1000 kVA, classe 15 kV, a seco com cabine</v>
          </cell>
          <cell r="C1905" t="str">
            <v>UN</v>
          </cell>
          <cell r="D1905">
            <v>90433</v>
          </cell>
          <cell r="E1905">
            <v>1198.8800000000001</v>
          </cell>
          <cell r="F1905">
            <v>91631.88</v>
          </cell>
        </row>
        <row r="1906">
          <cell r="A1906" t="str">
            <v>36.09.100</v>
          </cell>
          <cell r="B1906" t="str">
            <v>Transformador de potência trifásico de 5 kVA, classe 0,6 kV, a seco com cabine</v>
          </cell>
          <cell r="C1906" t="str">
            <v>UN</v>
          </cell>
          <cell r="D1906">
            <v>3883.26</v>
          </cell>
          <cell r="E1906">
            <v>299.72000000000003</v>
          </cell>
          <cell r="F1906">
            <v>4182.9799999999996</v>
          </cell>
        </row>
        <row r="1907">
          <cell r="A1907" t="str">
            <v>36.09.110</v>
          </cell>
          <cell r="B1907" t="str">
            <v>Transformador de potência trifásico de 7,5 kVA, classe 0,6 kV, a seco com cabine</v>
          </cell>
          <cell r="C1907" t="str">
            <v>UN</v>
          </cell>
          <cell r="D1907">
            <v>4285.03</v>
          </cell>
          <cell r="E1907">
            <v>299.72000000000003</v>
          </cell>
          <cell r="F1907">
            <v>4584.75</v>
          </cell>
        </row>
        <row r="1908">
          <cell r="A1908" t="str">
            <v>36.09.150</v>
          </cell>
          <cell r="B1908" t="str">
            <v>Transformador de potência trifásico de 75 kVA, classe 15 kV, a óleo</v>
          </cell>
          <cell r="C1908" t="str">
            <v>UN</v>
          </cell>
          <cell r="D1908">
            <v>14120.81</v>
          </cell>
          <cell r="E1908">
            <v>749.3</v>
          </cell>
          <cell r="F1908">
            <v>14870.11</v>
          </cell>
        </row>
        <row r="1909">
          <cell r="A1909" t="str">
            <v>36.09.170</v>
          </cell>
          <cell r="B1909" t="str">
            <v>Transformador de potência trifásico de 300 kVA, classe 15 kV, a óleo</v>
          </cell>
          <cell r="C1909" t="str">
            <v>UN</v>
          </cell>
          <cell r="D1909">
            <v>25577.68</v>
          </cell>
          <cell r="E1909">
            <v>749.3</v>
          </cell>
          <cell r="F1909">
            <v>26326.98</v>
          </cell>
        </row>
        <row r="1910">
          <cell r="A1910" t="str">
            <v>36.09.180</v>
          </cell>
          <cell r="B1910" t="str">
            <v>Transformador de potência trifásico de 112,5 kVA, classe 15 kV, a óleo</v>
          </cell>
          <cell r="C1910" t="str">
            <v>UN</v>
          </cell>
          <cell r="D1910">
            <v>13130.77</v>
          </cell>
          <cell r="E1910">
            <v>749.3</v>
          </cell>
          <cell r="F1910">
            <v>13880.07</v>
          </cell>
        </row>
        <row r="1911">
          <cell r="A1911" t="str">
            <v>36.09.220</v>
          </cell>
          <cell r="B1911" t="str">
            <v>Transformador de potência trifásico de 500 kVA, classe 15 kV, a seco com cabine</v>
          </cell>
          <cell r="C1911" t="str">
            <v>UN</v>
          </cell>
          <cell r="D1911">
            <v>69195.399999999994</v>
          </cell>
          <cell r="E1911">
            <v>1198.8800000000001</v>
          </cell>
          <cell r="F1911">
            <v>70394.28</v>
          </cell>
        </row>
        <row r="1912">
          <cell r="A1912" t="str">
            <v>36.09.230</v>
          </cell>
          <cell r="B1912" t="str">
            <v>Transformador de potência trifásico de 30 kVA, classe 1,2 KV, a seco com cabine</v>
          </cell>
          <cell r="C1912" t="str">
            <v>UN</v>
          </cell>
          <cell r="D1912">
            <v>14007.5</v>
          </cell>
          <cell r="E1912">
            <v>299.72000000000003</v>
          </cell>
          <cell r="F1912">
            <v>14307.22</v>
          </cell>
        </row>
        <row r="1913">
          <cell r="A1913" t="str">
            <v>36.09.250</v>
          </cell>
          <cell r="B1913" t="str">
            <v>Transformador de potência trifásico de 500 kVA, classe 15 kV, a óleo</v>
          </cell>
          <cell r="C1913" t="str">
            <v>UN</v>
          </cell>
          <cell r="D1913">
            <v>45862.99</v>
          </cell>
          <cell r="E1913">
            <v>1198.8800000000001</v>
          </cell>
          <cell r="F1913">
            <v>47061.87</v>
          </cell>
        </row>
        <row r="1914">
          <cell r="A1914" t="str">
            <v>36.09.300</v>
          </cell>
          <cell r="B1914" t="str">
            <v>Transformador de potência trifásico de 750 kVA, classe 15 kV, a óleo</v>
          </cell>
          <cell r="C1914" t="str">
            <v>UN</v>
          </cell>
          <cell r="D1914">
            <v>58686.64</v>
          </cell>
          <cell r="E1914">
            <v>1198.8800000000001</v>
          </cell>
          <cell r="F1914">
            <v>59885.52</v>
          </cell>
        </row>
        <row r="1915">
          <cell r="A1915" t="str">
            <v>36.09.360</v>
          </cell>
          <cell r="B1915" t="str">
            <v>Transformador de potência trifásico de 750 kVA, classe 15 kV, a seco</v>
          </cell>
          <cell r="C1915" t="str">
            <v>UN</v>
          </cell>
          <cell r="D1915">
            <v>91153.67</v>
          </cell>
          <cell r="E1915">
            <v>1198.8800000000001</v>
          </cell>
          <cell r="F1915">
            <v>92352.55</v>
          </cell>
        </row>
        <row r="1916">
          <cell r="A1916" t="str">
            <v>36.09.370</v>
          </cell>
          <cell r="B1916" t="str">
            <v>Transformador de potência trifásico de 300 kVA, classe 15 kV, a seco</v>
          </cell>
          <cell r="C1916" t="str">
            <v>UN</v>
          </cell>
          <cell r="D1916">
            <v>54272.7</v>
          </cell>
          <cell r="E1916">
            <v>749.3</v>
          </cell>
          <cell r="F1916">
            <v>55022</v>
          </cell>
        </row>
        <row r="1917">
          <cell r="A1917" t="str">
            <v>36.09.410</v>
          </cell>
          <cell r="B1917" t="str">
            <v>Transformador de potência trifásico de 45 kVA, classe 15 kV, a seco</v>
          </cell>
          <cell r="C1917" t="str">
            <v>UN</v>
          </cell>
          <cell r="D1917">
            <v>20476.79</v>
          </cell>
          <cell r="E1917">
            <v>749.3</v>
          </cell>
          <cell r="F1917">
            <v>21226.09</v>
          </cell>
        </row>
        <row r="1918">
          <cell r="A1918" t="str">
            <v>36.09.440</v>
          </cell>
          <cell r="B1918" t="str">
            <v>Transformador de potência trifásico de 500 kVA, classe 15 kV, a óleo - tipo pedestal</v>
          </cell>
          <cell r="C1918" t="str">
            <v>UN</v>
          </cell>
          <cell r="D1918">
            <v>94010.26</v>
          </cell>
          <cell r="E1918">
            <v>1198.8800000000001</v>
          </cell>
          <cell r="F1918">
            <v>95209.14</v>
          </cell>
        </row>
        <row r="1919">
          <cell r="A1919" t="str">
            <v>36.09.480</v>
          </cell>
          <cell r="B1919" t="str">
            <v>Transformador trifásico a seco de 112,5 kVA, encapsulado em resina epóxi sob vácuo</v>
          </cell>
          <cell r="C1919" t="str">
            <v>UN</v>
          </cell>
          <cell r="D1919">
            <v>25664.13</v>
          </cell>
          <cell r="E1919">
            <v>749.3</v>
          </cell>
          <cell r="F1919">
            <v>26413.43</v>
          </cell>
        </row>
        <row r="1920">
          <cell r="A1920" t="str">
            <v>36.09.490</v>
          </cell>
          <cell r="B1920" t="str">
            <v>Transformador trifásico a seco de 150 kVA, encapsulado em resina epóxi sob vácuo</v>
          </cell>
          <cell r="C1920" t="str">
            <v>UN</v>
          </cell>
          <cell r="D1920">
            <v>31461.8</v>
          </cell>
          <cell r="E1920">
            <v>749.3</v>
          </cell>
          <cell r="F1920">
            <v>32211.1</v>
          </cell>
        </row>
        <row r="1921">
          <cell r="A1921" t="str">
            <v>36.20</v>
          </cell>
          <cell r="B1921" t="str">
            <v>Reparos, conservacoes e complementos - GRUPO 36</v>
          </cell>
          <cell r="C1921"/>
          <cell r="D1921"/>
          <cell r="E1921"/>
          <cell r="F1921"/>
        </row>
        <row r="1922">
          <cell r="A1922" t="str">
            <v>36.20.010</v>
          </cell>
          <cell r="B1922" t="str">
            <v>Vergalhão de cobre eletrolítico, diâmetro de 3/8´</v>
          </cell>
          <cell r="C1922" t="str">
            <v>M</v>
          </cell>
          <cell r="D1922">
            <v>59.74</v>
          </cell>
          <cell r="E1922">
            <v>14.56</v>
          </cell>
          <cell r="F1922">
            <v>74.3</v>
          </cell>
        </row>
        <row r="1923">
          <cell r="A1923" t="str">
            <v>36.20.030</v>
          </cell>
          <cell r="B1923" t="str">
            <v>União angular para vergalhão, diâmetro de 3/8´</v>
          </cell>
          <cell r="C1923" t="str">
            <v>UN</v>
          </cell>
          <cell r="D1923">
            <v>49.04</v>
          </cell>
          <cell r="E1923">
            <v>7.27</v>
          </cell>
          <cell r="F1923">
            <v>56.31</v>
          </cell>
        </row>
        <row r="1924">
          <cell r="A1924" t="str">
            <v>36.20.040</v>
          </cell>
          <cell r="B1924" t="str">
            <v>Bobina mínima para disjuntor (a óleo)</v>
          </cell>
          <cell r="C1924" t="str">
            <v>UN</v>
          </cell>
          <cell r="D1924">
            <v>1170.1300000000001</v>
          </cell>
          <cell r="E1924">
            <v>48.04</v>
          </cell>
          <cell r="F1924">
            <v>1218.17</v>
          </cell>
        </row>
        <row r="1925">
          <cell r="A1925" t="str">
            <v>36.20.050</v>
          </cell>
          <cell r="B1925" t="str">
            <v>Terminal para vergalhão, diâmetro de 3/8´</v>
          </cell>
          <cell r="C1925" t="str">
            <v>UN</v>
          </cell>
          <cell r="D1925">
            <v>21.45</v>
          </cell>
          <cell r="E1925">
            <v>7.27</v>
          </cell>
          <cell r="F1925">
            <v>28.72</v>
          </cell>
        </row>
        <row r="1926">
          <cell r="A1926" t="str">
            <v>36.20.060</v>
          </cell>
          <cell r="B1926" t="str">
            <v>Braçadeira para fixação de eletroduto, até 4´</v>
          </cell>
          <cell r="C1926" t="str">
            <v>UN</v>
          </cell>
          <cell r="D1926">
            <v>2.99</v>
          </cell>
          <cell r="E1926">
            <v>5.46</v>
          </cell>
          <cell r="F1926">
            <v>8.4499999999999993</v>
          </cell>
        </row>
        <row r="1927">
          <cell r="A1927" t="str">
            <v>36.20.070</v>
          </cell>
          <cell r="B1927" t="str">
            <v>Prensa vergalhão ´T´, diâmetro de 3/8´</v>
          </cell>
          <cell r="C1927" t="str">
            <v>UN</v>
          </cell>
          <cell r="D1927">
            <v>19.59</v>
          </cell>
          <cell r="E1927">
            <v>7.27</v>
          </cell>
          <cell r="F1927">
            <v>26.86</v>
          </cell>
        </row>
        <row r="1928">
          <cell r="A1928" t="str">
            <v>36.20.090</v>
          </cell>
          <cell r="B1928" t="str">
            <v>Vara para manobra em cabine em fibra de vidro, para tensão até 36 kV</v>
          </cell>
          <cell r="C1928" t="str">
            <v>UN</v>
          </cell>
          <cell r="D1928">
            <v>524.96</v>
          </cell>
          <cell r="E1928">
            <v>0.73</v>
          </cell>
          <cell r="F1928">
            <v>525.69000000000005</v>
          </cell>
        </row>
        <row r="1929">
          <cell r="A1929" t="str">
            <v>36.20.100</v>
          </cell>
          <cell r="B1929" t="str">
            <v>Bucha para passagem interna/externa com isolação para 15 kV</v>
          </cell>
          <cell r="C1929" t="str">
            <v>UN</v>
          </cell>
          <cell r="D1929">
            <v>390.75</v>
          </cell>
          <cell r="E1929">
            <v>18.2</v>
          </cell>
          <cell r="F1929">
            <v>408.95</v>
          </cell>
        </row>
        <row r="1930">
          <cell r="A1930" t="str">
            <v>36.20.120</v>
          </cell>
          <cell r="B1930" t="str">
            <v>Chapa de ferro de 1,50 x 0,50 m para bucha de passagem</v>
          </cell>
          <cell r="C1930" t="str">
            <v>UN</v>
          </cell>
          <cell r="D1930">
            <v>294.89999999999998</v>
          </cell>
          <cell r="E1930">
            <v>18.2</v>
          </cell>
          <cell r="F1930">
            <v>313.10000000000002</v>
          </cell>
        </row>
        <row r="1931">
          <cell r="A1931" t="str">
            <v>36.20.140</v>
          </cell>
          <cell r="B1931" t="str">
            <v>Cruzeta de madeira de 2400 mm</v>
          </cell>
          <cell r="C1931" t="str">
            <v>UN</v>
          </cell>
          <cell r="D1931">
            <v>221.75</v>
          </cell>
          <cell r="E1931">
            <v>101.82</v>
          </cell>
          <cell r="F1931">
            <v>323.57</v>
          </cell>
        </row>
        <row r="1932">
          <cell r="A1932" t="str">
            <v>36.20.180</v>
          </cell>
          <cell r="B1932" t="str">
            <v>Luva isolante de borracha, acima de 10 até 20 kV</v>
          </cell>
          <cell r="C1932" t="str">
            <v>PAR</v>
          </cell>
          <cell r="D1932">
            <v>569.89</v>
          </cell>
          <cell r="E1932">
            <v>0.73</v>
          </cell>
          <cell r="F1932">
            <v>570.62</v>
          </cell>
        </row>
        <row r="1933">
          <cell r="A1933" t="str">
            <v>36.20.200</v>
          </cell>
          <cell r="B1933" t="str">
            <v>Mão francesa de 700 mm</v>
          </cell>
          <cell r="C1933" t="str">
            <v>UN</v>
          </cell>
          <cell r="D1933">
            <v>21.03</v>
          </cell>
          <cell r="E1933">
            <v>36.39</v>
          </cell>
          <cell r="F1933">
            <v>57.42</v>
          </cell>
        </row>
        <row r="1934">
          <cell r="A1934" t="str">
            <v>36.20.210</v>
          </cell>
          <cell r="B1934" t="str">
            <v>Luva isolante de borracha, até 10 kV</v>
          </cell>
          <cell r="C1934" t="str">
            <v>PAR</v>
          </cell>
          <cell r="D1934">
            <v>428.14</v>
          </cell>
          <cell r="E1934">
            <v>0.73</v>
          </cell>
          <cell r="F1934">
            <v>428.87</v>
          </cell>
        </row>
        <row r="1935">
          <cell r="A1935" t="str">
            <v>36.20.220</v>
          </cell>
          <cell r="B1935" t="str">
            <v>Mudança de tap do transformador</v>
          </cell>
          <cell r="C1935" t="str">
            <v>UN</v>
          </cell>
          <cell r="D1935"/>
          <cell r="E1935">
            <v>203.64</v>
          </cell>
          <cell r="F1935">
            <v>203.64</v>
          </cell>
        </row>
        <row r="1936">
          <cell r="A1936" t="str">
            <v>36.20.240</v>
          </cell>
          <cell r="B1936" t="str">
            <v>Óleo para disjuntor</v>
          </cell>
          <cell r="C1936" t="str">
            <v>L</v>
          </cell>
          <cell r="D1936">
            <v>15.3</v>
          </cell>
          <cell r="E1936">
            <v>0.57999999999999996</v>
          </cell>
          <cell r="F1936">
            <v>15.88</v>
          </cell>
        </row>
        <row r="1937">
          <cell r="A1937" t="str">
            <v>36.20.260</v>
          </cell>
          <cell r="B1937" t="str">
            <v>Óleo para transformador</v>
          </cell>
          <cell r="C1937" t="str">
            <v>L</v>
          </cell>
          <cell r="D1937">
            <v>15.3</v>
          </cell>
          <cell r="E1937">
            <v>0.87</v>
          </cell>
          <cell r="F1937">
            <v>16.170000000000002</v>
          </cell>
        </row>
        <row r="1938">
          <cell r="A1938" t="str">
            <v>36.20.282</v>
          </cell>
          <cell r="B1938" t="str">
            <v>Placa de advertência em chapa de aço, com pintura refletiva "Perigo Alta Tensão"</v>
          </cell>
          <cell r="C1938" t="str">
            <v>M2</v>
          </cell>
          <cell r="D1938">
            <v>519.75</v>
          </cell>
          <cell r="E1938">
            <v>7.26</v>
          </cell>
          <cell r="F1938">
            <v>527.01</v>
          </cell>
        </row>
        <row r="1939">
          <cell r="A1939" t="str">
            <v>36.20.284</v>
          </cell>
          <cell r="B1939" t="str">
            <v>Placa de advertência em chapa de alumínio, com pintura refletiva "Perigo Alta Tensão"</v>
          </cell>
          <cell r="C1939" t="str">
            <v>M2</v>
          </cell>
          <cell r="D1939">
            <v>648</v>
          </cell>
          <cell r="E1939">
            <v>7.26</v>
          </cell>
          <cell r="F1939">
            <v>655.26</v>
          </cell>
        </row>
        <row r="1940">
          <cell r="A1940" t="str">
            <v>36.20.330</v>
          </cell>
          <cell r="B1940" t="str">
            <v>Luva de couro para proteção de luva isolante</v>
          </cell>
          <cell r="C1940" t="str">
            <v>PAR</v>
          </cell>
          <cell r="D1940">
            <v>36.08</v>
          </cell>
          <cell r="E1940">
            <v>0.73</v>
          </cell>
          <cell r="F1940">
            <v>36.81</v>
          </cell>
        </row>
        <row r="1941">
          <cell r="A1941" t="str">
            <v>36.20.340</v>
          </cell>
          <cell r="B1941" t="str">
            <v>Sela para cruzeta de madeira</v>
          </cell>
          <cell r="C1941" t="str">
            <v>UN</v>
          </cell>
          <cell r="D1941">
            <v>13.43</v>
          </cell>
          <cell r="E1941">
            <v>50.91</v>
          </cell>
          <cell r="F1941">
            <v>64.34</v>
          </cell>
        </row>
        <row r="1942">
          <cell r="A1942" t="str">
            <v>36.20.350</v>
          </cell>
          <cell r="B1942" t="str">
            <v>Caixa porta luvas em madeira, com tampa</v>
          </cell>
          <cell r="C1942" t="str">
            <v>UN</v>
          </cell>
          <cell r="D1942">
            <v>58.51</v>
          </cell>
          <cell r="E1942">
            <v>0.73</v>
          </cell>
          <cell r="F1942">
            <v>59.24</v>
          </cell>
        </row>
        <row r="1943">
          <cell r="A1943" t="str">
            <v>36.20.360</v>
          </cell>
          <cell r="B1943" t="str">
            <v>Suporte de transformador em poste ou estaleiro</v>
          </cell>
          <cell r="C1943" t="str">
            <v>UN</v>
          </cell>
          <cell r="D1943">
            <v>119.22</v>
          </cell>
          <cell r="E1943">
            <v>101.82</v>
          </cell>
          <cell r="F1943">
            <v>221.04</v>
          </cell>
        </row>
        <row r="1944">
          <cell r="A1944" t="str">
            <v>36.20.380</v>
          </cell>
          <cell r="B1944" t="str">
            <v>Tapete de borracha isolante elétrico de 1000 x 1000 mm</v>
          </cell>
          <cell r="C1944" t="str">
            <v>UN</v>
          </cell>
          <cell r="D1944">
            <v>303.3</v>
          </cell>
          <cell r="E1944">
            <v>0.73</v>
          </cell>
          <cell r="F1944">
            <v>304.02999999999997</v>
          </cell>
        </row>
        <row r="1945">
          <cell r="A1945" t="str">
            <v>36.20.540</v>
          </cell>
          <cell r="B1945" t="str">
            <v>Cruzeta metálica de 2400 mm, para fixação de mufla ou para-raios</v>
          </cell>
          <cell r="C1945" t="str">
            <v>UN</v>
          </cell>
          <cell r="D1945">
            <v>489.16</v>
          </cell>
          <cell r="E1945">
            <v>101.82</v>
          </cell>
          <cell r="F1945">
            <v>590.98</v>
          </cell>
        </row>
        <row r="1946">
          <cell r="A1946" t="str">
            <v>36.20.560</v>
          </cell>
          <cell r="B1946" t="str">
            <v>Dispositivo Soft Starter para motor 15 cv, trifásico 220 V</v>
          </cell>
          <cell r="C1946" t="str">
            <v>UN</v>
          </cell>
          <cell r="D1946">
            <v>2185.5300000000002</v>
          </cell>
          <cell r="E1946">
            <v>36.39</v>
          </cell>
          <cell r="F1946">
            <v>2221.92</v>
          </cell>
        </row>
        <row r="1947">
          <cell r="A1947" t="str">
            <v>36.20.570</v>
          </cell>
          <cell r="B1947" t="str">
            <v>Dispositivo Soft Starter para motor 25 cv, trifásico 220 V</v>
          </cell>
          <cell r="C1947" t="str">
            <v>UN</v>
          </cell>
          <cell r="D1947">
            <v>3283.47</v>
          </cell>
          <cell r="E1947">
            <v>36.39</v>
          </cell>
          <cell r="F1947">
            <v>3319.86</v>
          </cell>
        </row>
        <row r="1948">
          <cell r="A1948" t="str">
            <v>36.20.580</v>
          </cell>
          <cell r="B1948" t="str">
            <v>Dispositivo Soft Starter para motor 50 cv, trifásico 220 V</v>
          </cell>
          <cell r="C1948" t="str">
            <v>UN</v>
          </cell>
          <cell r="D1948">
            <v>4248.76</v>
          </cell>
          <cell r="E1948">
            <v>36.39</v>
          </cell>
          <cell r="F1948">
            <v>4285.1499999999996</v>
          </cell>
        </row>
        <row r="1949">
          <cell r="A1949" t="str">
            <v>37</v>
          </cell>
          <cell r="B1949" t="str">
            <v>QUADRO E PAINEL PARA ENERGIA ELETRICA E TELEFONIA</v>
          </cell>
          <cell r="C1949"/>
          <cell r="D1949"/>
          <cell r="E1949"/>
          <cell r="F1949"/>
        </row>
        <row r="1950">
          <cell r="A1950" t="str">
            <v>37.01</v>
          </cell>
          <cell r="B1950" t="str">
            <v>Quadro para telefonia embutir, protecao IP40 chapa nº 16msg</v>
          </cell>
          <cell r="C1950"/>
          <cell r="D1950"/>
          <cell r="E1950"/>
          <cell r="F1950"/>
        </row>
        <row r="1951">
          <cell r="A1951" t="str">
            <v>37.01.020</v>
          </cell>
          <cell r="B1951" t="str">
            <v>Quadro Telebrás de embutir de 200 x 200 x 120 mm</v>
          </cell>
          <cell r="C1951" t="str">
            <v>UN</v>
          </cell>
          <cell r="D1951">
            <v>39.590000000000003</v>
          </cell>
          <cell r="E1951">
            <v>62.12</v>
          </cell>
          <cell r="F1951">
            <v>101.71</v>
          </cell>
        </row>
        <row r="1952">
          <cell r="A1952" t="str">
            <v>37.01.080</v>
          </cell>
          <cell r="B1952" t="str">
            <v>Quadro Telebrás de embutir de 400 x 400 x 120 mm</v>
          </cell>
          <cell r="C1952" t="str">
            <v>UN</v>
          </cell>
          <cell r="D1952">
            <v>81.13</v>
          </cell>
          <cell r="E1952">
            <v>86.75</v>
          </cell>
          <cell r="F1952">
            <v>167.88</v>
          </cell>
        </row>
        <row r="1953">
          <cell r="A1953" t="str">
            <v>37.01.120</v>
          </cell>
          <cell r="B1953" t="str">
            <v>Quadro Telebrás de embutir de 600 x 600 x 120 mm</v>
          </cell>
          <cell r="C1953" t="str">
            <v>UN</v>
          </cell>
          <cell r="D1953">
            <v>143.86000000000001</v>
          </cell>
          <cell r="E1953">
            <v>111.37</v>
          </cell>
          <cell r="F1953">
            <v>255.23</v>
          </cell>
        </row>
        <row r="1954">
          <cell r="A1954" t="str">
            <v>37.01.160</v>
          </cell>
          <cell r="B1954" t="str">
            <v>Quadro Telebrás de embutir de 800 x 800 x 120 mm</v>
          </cell>
          <cell r="C1954" t="str">
            <v>UN</v>
          </cell>
          <cell r="D1954">
            <v>347.56</v>
          </cell>
          <cell r="E1954">
            <v>138.19</v>
          </cell>
          <cell r="F1954">
            <v>485.75</v>
          </cell>
        </row>
        <row r="1955">
          <cell r="A1955" t="str">
            <v>37.01.220</v>
          </cell>
          <cell r="B1955" t="str">
            <v>Quadro Telebrás de embutir de 1200 x 1200 x 120 mm</v>
          </cell>
          <cell r="C1955" t="str">
            <v>UN</v>
          </cell>
          <cell r="D1955">
            <v>694.12</v>
          </cell>
          <cell r="E1955">
            <v>185.26</v>
          </cell>
          <cell r="F1955">
            <v>879.38</v>
          </cell>
        </row>
        <row r="1956">
          <cell r="A1956" t="str">
            <v>37.02</v>
          </cell>
          <cell r="B1956" t="str">
            <v>Quadro para telefonia de sobrepor, protecao IP40 chapa nº 16msg</v>
          </cell>
          <cell r="C1956"/>
          <cell r="D1956"/>
          <cell r="E1956"/>
          <cell r="F1956"/>
        </row>
        <row r="1957">
          <cell r="A1957" t="str">
            <v>37.02.020</v>
          </cell>
          <cell r="B1957" t="str">
            <v>Quadro Telebrás de sobrepor de 200 x 200 x 120 mm</v>
          </cell>
          <cell r="C1957" t="str">
            <v>UN</v>
          </cell>
          <cell r="D1957">
            <v>67.040000000000006</v>
          </cell>
          <cell r="E1957">
            <v>54.59</v>
          </cell>
          <cell r="F1957">
            <v>121.63</v>
          </cell>
        </row>
        <row r="1958">
          <cell r="A1958" t="str">
            <v>37.02.060</v>
          </cell>
          <cell r="B1958" t="str">
            <v>Quadro Telebrás de sobrepor de 400 x 400 x 120 mm</v>
          </cell>
          <cell r="C1958" t="str">
            <v>UN</v>
          </cell>
          <cell r="D1958">
            <v>152.94999999999999</v>
          </cell>
          <cell r="E1958">
            <v>72.78</v>
          </cell>
          <cell r="F1958">
            <v>225.73</v>
          </cell>
        </row>
        <row r="1959">
          <cell r="A1959" t="str">
            <v>37.02.100</v>
          </cell>
          <cell r="B1959" t="str">
            <v>Quadro Telebrás de sobrepor de 600 x 600 x 120 mm</v>
          </cell>
          <cell r="C1959" t="str">
            <v>UN</v>
          </cell>
          <cell r="D1959">
            <v>218.35</v>
          </cell>
          <cell r="E1959">
            <v>90.98</v>
          </cell>
          <cell r="F1959">
            <v>309.33</v>
          </cell>
        </row>
        <row r="1960">
          <cell r="A1960" t="str">
            <v>37.02.140</v>
          </cell>
          <cell r="B1960" t="str">
            <v>Quadro Telebrás de sobrepor de 800 x 800 x 120 mm</v>
          </cell>
          <cell r="C1960" t="str">
            <v>UN</v>
          </cell>
          <cell r="D1960">
            <v>350.91</v>
          </cell>
          <cell r="E1960">
            <v>109.17</v>
          </cell>
          <cell r="F1960">
            <v>460.08</v>
          </cell>
        </row>
        <row r="1961">
          <cell r="A1961" t="str">
            <v>37.03</v>
          </cell>
          <cell r="B1961" t="str">
            <v>Quadro distribuicao de luz e forca de embutir universal</v>
          </cell>
          <cell r="C1961"/>
          <cell r="D1961"/>
          <cell r="E1961"/>
          <cell r="F1961"/>
        </row>
        <row r="1962">
          <cell r="A1962" t="str">
            <v>37.03.200</v>
          </cell>
          <cell r="B1962" t="str">
            <v>Quadro de distribuição universal de embutir, para disjuntores 16 DIN / 12 Bolt-on - 150 A - sem componentes</v>
          </cell>
          <cell r="C1962" t="str">
            <v>UN</v>
          </cell>
          <cell r="D1962">
            <v>433.31</v>
          </cell>
          <cell r="E1962">
            <v>108.06</v>
          </cell>
          <cell r="F1962">
            <v>541.37</v>
          </cell>
        </row>
        <row r="1963">
          <cell r="A1963" t="str">
            <v>37.03.210</v>
          </cell>
          <cell r="B1963" t="str">
            <v>Quadro de distribuição universal de embutir, para disjuntores 24 DIN / 18 Bolt-on - 150 A - sem componentes</v>
          </cell>
          <cell r="C1963" t="str">
            <v>UN</v>
          </cell>
          <cell r="D1963">
            <v>477.16</v>
          </cell>
          <cell r="E1963">
            <v>108.06</v>
          </cell>
          <cell r="F1963">
            <v>585.22</v>
          </cell>
        </row>
        <row r="1964">
          <cell r="A1964" t="str">
            <v>37.03.220</v>
          </cell>
          <cell r="B1964" t="str">
            <v>Quadro de distribuição universal de embutir, para disjuntores 34 DIN / 24 Bolt-on - 150 A - sem componentes</v>
          </cell>
          <cell r="C1964" t="str">
            <v>UN</v>
          </cell>
          <cell r="D1964">
            <v>550.73</v>
          </cell>
          <cell r="E1964">
            <v>135.08000000000001</v>
          </cell>
          <cell r="F1964">
            <v>685.81</v>
          </cell>
        </row>
        <row r="1965">
          <cell r="A1965" t="str">
            <v>37.03.230</v>
          </cell>
          <cell r="B1965" t="str">
            <v>Quadro de distribuição universal de embutir, para disjuntores 44 DIN / 32 Bolt-on - 150 A - sem componentes</v>
          </cell>
          <cell r="C1965" t="str">
            <v>UN</v>
          </cell>
          <cell r="D1965">
            <v>617.77</v>
          </cell>
          <cell r="E1965">
            <v>135.08000000000001</v>
          </cell>
          <cell r="F1965">
            <v>752.85</v>
          </cell>
        </row>
        <row r="1966">
          <cell r="A1966" t="str">
            <v>37.03.240</v>
          </cell>
          <cell r="B1966" t="str">
            <v>Quadro de distribuição universal de embutir, para disjuntores 56 DIN / 40 Bolt-on - 225 A - sem componentes</v>
          </cell>
          <cell r="C1966" t="str">
            <v>UN</v>
          </cell>
          <cell r="D1966">
            <v>988.67</v>
          </cell>
          <cell r="E1966">
            <v>162.09</v>
          </cell>
          <cell r="F1966">
            <v>1150.76</v>
          </cell>
        </row>
        <row r="1967">
          <cell r="A1967" t="str">
            <v>37.03.250</v>
          </cell>
          <cell r="B1967" t="str">
            <v>Quadro de distribuição universal de embutir, para disjuntores 70 DIN / 50 Bolt-on - 225 A - sem componentes</v>
          </cell>
          <cell r="C1967" t="str">
            <v>UN</v>
          </cell>
          <cell r="D1967">
            <v>1296.54</v>
          </cell>
          <cell r="E1967">
            <v>162.09</v>
          </cell>
          <cell r="F1967">
            <v>1458.63</v>
          </cell>
        </row>
        <row r="1968">
          <cell r="A1968" t="str">
            <v>37.04</v>
          </cell>
          <cell r="B1968" t="str">
            <v>Quadro distribuicao de luz e forca de sobrepor universal</v>
          </cell>
          <cell r="C1968"/>
          <cell r="D1968"/>
          <cell r="E1968"/>
          <cell r="F1968"/>
        </row>
        <row r="1969">
          <cell r="A1969" t="str">
            <v>37.04.250</v>
          </cell>
          <cell r="B1969" t="str">
            <v>Quadro de distribuição universal de sobrepor, para disjuntores 16 DIN / 12 Bolt-on - 150 A - sem componentes</v>
          </cell>
          <cell r="C1969" t="str">
            <v>UN</v>
          </cell>
          <cell r="D1969">
            <v>516.76</v>
          </cell>
          <cell r="E1969">
            <v>81.05</v>
          </cell>
          <cell r="F1969">
            <v>597.80999999999995</v>
          </cell>
        </row>
        <row r="1970">
          <cell r="A1970" t="str">
            <v>37.04.260</v>
          </cell>
          <cell r="B1970" t="str">
            <v>Quadro de distribuição universal de sobrepor, para disjuntores 24 DIN / 18 Bolt-on - 150 A - sem componentes</v>
          </cell>
          <cell r="C1970" t="str">
            <v>UN</v>
          </cell>
          <cell r="D1970">
            <v>604.70000000000005</v>
          </cell>
          <cell r="E1970">
            <v>81.05</v>
          </cell>
          <cell r="F1970">
            <v>685.75</v>
          </cell>
        </row>
        <row r="1971">
          <cell r="A1971" t="str">
            <v>37.04.270</v>
          </cell>
          <cell r="B1971" t="str">
            <v>Quadro de distribuição universal de sobrepor, para disjuntores 34 DIN / 24 Bolt-on - 150 A - sem componentes</v>
          </cell>
          <cell r="C1971" t="str">
            <v>UN</v>
          </cell>
          <cell r="D1971">
            <v>696.5</v>
          </cell>
          <cell r="E1971">
            <v>108.06</v>
          </cell>
          <cell r="F1971">
            <v>804.56</v>
          </cell>
        </row>
        <row r="1972">
          <cell r="A1972" t="str">
            <v>37.04.280</v>
          </cell>
          <cell r="B1972" t="str">
            <v>Quadro de distribuição universal de sobrepor, para disjuntores 44 DIN / 32 Bolt-on - 150 A - sem componentes</v>
          </cell>
          <cell r="C1972" t="str">
            <v>UN</v>
          </cell>
          <cell r="D1972">
            <v>809.72</v>
          </cell>
          <cell r="E1972">
            <v>108.06</v>
          </cell>
          <cell r="F1972">
            <v>917.78</v>
          </cell>
        </row>
        <row r="1973">
          <cell r="A1973" t="str">
            <v>37.04.290</v>
          </cell>
          <cell r="B1973" t="str">
            <v>Quadro de distribuição universal de sobrepor, para disjuntores 56 DIN / 40 Bolt-on - 225 A - sem componentes</v>
          </cell>
          <cell r="C1973" t="str">
            <v>UN</v>
          </cell>
          <cell r="D1973">
            <v>1055.74</v>
          </cell>
          <cell r="E1973">
            <v>135.08000000000001</v>
          </cell>
          <cell r="F1973">
            <v>1190.82</v>
          </cell>
        </row>
        <row r="1974">
          <cell r="A1974" t="str">
            <v>37.04.300</v>
          </cell>
          <cell r="B1974" t="str">
            <v>Quadro de distribuição universal de sobrepor, para disjuntores 70 DIN / 50 Bolt-on - 225 A - sem componentes</v>
          </cell>
          <cell r="C1974" t="str">
            <v>UN</v>
          </cell>
          <cell r="D1974">
            <v>1503.8</v>
          </cell>
          <cell r="E1974">
            <v>135.08000000000001</v>
          </cell>
          <cell r="F1974">
            <v>1638.88</v>
          </cell>
        </row>
        <row r="1975">
          <cell r="A1975" t="str">
            <v>37.06</v>
          </cell>
          <cell r="B1975" t="str">
            <v>Painel autoportante</v>
          </cell>
          <cell r="C1975"/>
          <cell r="D1975"/>
          <cell r="E1975"/>
          <cell r="F1975"/>
        </row>
        <row r="1976">
          <cell r="A1976" t="str">
            <v>37.06.014</v>
          </cell>
          <cell r="B1976" t="str">
            <v>Painel autoportante em chapa de aço, com proteção mínima IP 54 - sem componentes</v>
          </cell>
          <cell r="C1976" t="str">
            <v>M2</v>
          </cell>
          <cell r="D1976">
            <v>2307.79</v>
          </cell>
          <cell r="E1976">
            <v>96.8</v>
          </cell>
          <cell r="F1976">
            <v>2404.59</v>
          </cell>
        </row>
        <row r="1977">
          <cell r="A1977" t="str">
            <v>37.10</v>
          </cell>
          <cell r="B1977" t="str">
            <v>Barramentos</v>
          </cell>
          <cell r="C1977"/>
          <cell r="D1977"/>
          <cell r="E1977"/>
          <cell r="F1977"/>
        </row>
        <row r="1978">
          <cell r="A1978" t="str">
            <v>37.10.010</v>
          </cell>
          <cell r="B1978" t="str">
            <v>Barramento de cobre nu</v>
          </cell>
          <cell r="C1978" t="str">
            <v>KG</v>
          </cell>
          <cell r="D1978">
            <v>110.72</v>
          </cell>
          <cell r="E1978">
            <v>6.56</v>
          </cell>
          <cell r="F1978">
            <v>117.28</v>
          </cell>
        </row>
        <row r="1979">
          <cell r="A1979" t="str">
            <v>37.11</v>
          </cell>
          <cell r="B1979" t="str">
            <v>Bases</v>
          </cell>
          <cell r="C1979"/>
          <cell r="D1979"/>
          <cell r="E1979"/>
          <cell r="F1979"/>
        </row>
        <row r="1980">
          <cell r="A1980" t="str">
            <v>37.11.020</v>
          </cell>
          <cell r="B1980" t="str">
            <v>Base de fusível Diazed completa para 25 A</v>
          </cell>
          <cell r="C1980" t="str">
            <v>UN</v>
          </cell>
          <cell r="D1980">
            <v>26.8</v>
          </cell>
          <cell r="E1980">
            <v>10.92</v>
          </cell>
          <cell r="F1980">
            <v>37.72</v>
          </cell>
        </row>
        <row r="1981">
          <cell r="A1981" t="str">
            <v>37.11.040</v>
          </cell>
          <cell r="B1981" t="str">
            <v>Base de fusível Diazed completa para 63 A</v>
          </cell>
          <cell r="C1981" t="str">
            <v>UN</v>
          </cell>
          <cell r="D1981">
            <v>40.72</v>
          </cell>
          <cell r="E1981">
            <v>18.2</v>
          </cell>
          <cell r="F1981">
            <v>58.92</v>
          </cell>
        </row>
        <row r="1982">
          <cell r="A1982" t="str">
            <v>37.11.060</v>
          </cell>
          <cell r="B1982" t="str">
            <v>Base de fusível NH até 125 A, com fusível</v>
          </cell>
          <cell r="C1982" t="str">
            <v>UN</v>
          </cell>
          <cell r="D1982">
            <v>46.95</v>
          </cell>
          <cell r="E1982">
            <v>36.39</v>
          </cell>
          <cell r="F1982">
            <v>83.34</v>
          </cell>
        </row>
        <row r="1983">
          <cell r="A1983" t="str">
            <v>37.11.080</v>
          </cell>
          <cell r="B1983" t="str">
            <v>Base de fusível NH até 250 A, com fusível</v>
          </cell>
          <cell r="C1983" t="str">
            <v>UN</v>
          </cell>
          <cell r="D1983">
            <v>129.66</v>
          </cell>
          <cell r="E1983">
            <v>36.39</v>
          </cell>
          <cell r="F1983">
            <v>166.05</v>
          </cell>
        </row>
        <row r="1984">
          <cell r="A1984" t="str">
            <v>37.11.100</v>
          </cell>
          <cell r="B1984" t="str">
            <v>Base de fusível NH até 400 A, com fusível</v>
          </cell>
          <cell r="C1984" t="str">
            <v>UN</v>
          </cell>
          <cell r="D1984">
            <v>203.52</v>
          </cell>
          <cell r="E1984">
            <v>36.39</v>
          </cell>
          <cell r="F1984">
            <v>239.91</v>
          </cell>
        </row>
        <row r="1985">
          <cell r="A1985" t="str">
            <v>37.11.120</v>
          </cell>
          <cell r="B1985" t="str">
            <v>Base de fusível tripolar de 15 kV</v>
          </cell>
          <cell r="C1985" t="str">
            <v>UN</v>
          </cell>
          <cell r="D1985">
            <v>816.07</v>
          </cell>
          <cell r="E1985">
            <v>43.66</v>
          </cell>
          <cell r="F1985">
            <v>859.73</v>
          </cell>
        </row>
        <row r="1986">
          <cell r="A1986" t="str">
            <v>37.11.140</v>
          </cell>
          <cell r="B1986" t="str">
            <v>Base de fusível unipolar de 15 kV</v>
          </cell>
          <cell r="C1986" t="str">
            <v>UN</v>
          </cell>
          <cell r="D1986">
            <v>299.85000000000002</v>
          </cell>
          <cell r="E1986">
            <v>43.66</v>
          </cell>
          <cell r="F1986">
            <v>343.51</v>
          </cell>
        </row>
        <row r="1987">
          <cell r="A1987" t="str">
            <v>37.12</v>
          </cell>
          <cell r="B1987" t="str">
            <v>Fusiveis</v>
          </cell>
          <cell r="C1987"/>
          <cell r="D1987"/>
          <cell r="E1987"/>
          <cell r="F1987"/>
        </row>
        <row r="1988">
          <cell r="A1988" t="str">
            <v>37.12.020</v>
          </cell>
          <cell r="B1988" t="str">
            <v>Fusível tipo NH 00 de 6 A até 160 A</v>
          </cell>
          <cell r="C1988" t="str">
            <v>UN</v>
          </cell>
          <cell r="D1988">
            <v>21.06</v>
          </cell>
          <cell r="E1988">
            <v>7.27</v>
          </cell>
          <cell r="F1988">
            <v>28.33</v>
          </cell>
        </row>
        <row r="1989">
          <cell r="A1989" t="str">
            <v>37.12.040</v>
          </cell>
          <cell r="B1989" t="str">
            <v>Fusível tipo NH 1 de 36 A até 250 A</v>
          </cell>
          <cell r="C1989" t="str">
            <v>UN</v>
          </cell>
          <cell r="D1989">
            <v>32.92</v>
          </cell>
          <cell r="E1989">
            <v>7.27</v>
          </cell>
          <cell r="F1989">
            <v>40.19</v>
          </cell>
        </row>
        <row r="1990">
          <cell r="A1990" t="str">
            <v>37.12.060</v>
          </cell>
          <cell r="B1990" t="str">
            <v>Fusível tipo NH 2 de 224 A até 400 A</v>
          </cell>
          <cell r="C1990" t="str">
            <v>UN</v>
          </cell>
          <cell r="D1990">
            <v>70.010000000000005</v>
          </cell>
          <cell r="E1990">
            <v>7.27</v>
          </cell>
          <cell r="F1990">
            <v>77.28</v>
          </cell>
        </row>
        <row r="1991">
          <cell r="A1991" t="str">
            <v>37.12.080</v>
          </cell>
          <cell r="B1991" t="str">
            <v>Fusível tipo NH 3 de 400 A até 630 A</v>
          </cell>
          <cell r="C1991" t="str">
            <v>UN</v>
          </cell>
          <cell r="D1991">
            <v>102.99</v>
          </cell>
          <cell r="E1991">
            <v>7.27</v>
          </cell>
          <cell r="F1991">
            <v>110.26</v>
          </cell>
        </row>
        <row r="1992">
          <cell r="A1992" t="str">
            <v>37.12.120</v>
          </cell>
          <cell r="B1992" t="str">
            <v>Fusível tipo HH para 15 kV de 2,5 A até 50 A</v>
          </cell>
          <cell r="C1992" t="str">
            <v>UN</v>
          </cell>
          <cell r="D1992">
            <v>146.57</v>
          </cell>
          <cell r="E1992">
            <v>7.27</v>
          </cell>
          <cell r="F1992">
            <v>153.84</v>
          </cell>
        </row>
        <row r="1993">
          <cell r="A1993" t="str">
            <v>37.12.140</v>
          </cell>
          <cell r="B1993" t="str">
            <v>Fusível tipo HH para 15 kV de 60 A até 100 A</v>
          </cell>
          <cell r="C1993" t="str">
            <v>UN</v>
          </cell>
          <cell r="D1993">
            <v>307.14999999999998</v>
          </cell>
          <cell r="E1993">
            <v>7.27</v>
          </cell>
          <cell r="F1993">
            <v>314.42</v>
          </cell>
        </row>
        <row r="1994">
          <cell r="A1994" t="str">
            <v>37.12.200</v>
          </cell>
          <cell r="B1994" t="str">
            <v>Fusível Diazed retardado de 2 A até 25 A</v>
          </cell>
          <cell r="C1994" t="str">
            <v>UN</v>
          </cell>
          <cell r="D1994">
            <v>6.29</v>
          </cell>
          <cell r="E1994">
            <v>7.27</v>
          </cell>
          <cell r="F1994">
            <v>13.56</v>
          </cell>
        </row>
        <row r="1995">
          <cell r="A1995" t="str">
            <v>37.12.220</v>
          </cell>
          <cell r="B1995" t="str">
            <v>Fusível Diazed retardado de 35 A até 63 A</v>
          </cell>
          <cell r="C1995" t="str">
            <v>UN</v>
          </cell>
          <cell r="D1995">
            <v>7.46</v>
          </cell>
          <cell r="E1995">
            <v>7.27</v>
          </cell>
          <cell r="F1995">
            <v>14.73</v>
          </cell>
        </row>
        <row r="1996">
          <cell r="A1996" t="str">
            <v>37.12.300</v>
          </cell>
          <cell r="B1996" t="str">
            <v>Fusível em vidro para ´TP´ de 0,5 A</v>
          </cell>
          <cell r="C1996" t="str">
            <v>UN</v>
          </cell>
          <cell r="D1996">
            <v>33.82</v>
          </cell>
          <cell r="E1996">
            <v>1.82</v>
          </cell>
          <cell r="F1996">
            <v>35.64</v>
          </cell>
        </row>
        <row r="1997">
          <cell r="A1997" t="str">
            <v>37.13</v>
          </cell>
          <cell r="B1997" t="str">
            <v>Disjuntores</v>
          </cell>
          <cell r="C1997"/>
          <cell r="D1997"/>
          <cell r="E1997"/>
          <cell r="F1997"/>
        </row>
        <row r="1998">
          <cell r="A1998" t="str">
            <v>37.13.510</v>
          </cell>
          <cell r="B1998" t="str">
            <v>Disjuntor fixo PVO trifásico, 17,5 kV, 630 A x 350 MVA, 50/60 Hz, com acessórios</v>
          </cell>
          <cell r="C1998" t="str">
            <v>UN</v>
          </cell>
          <cell r="D1998">
            <v>17375.560000000001</v>
          </cell>
          <cell r="E1998">
            <v>227.66</v>
          </cell>
          <cell r="F1998">
            <v>17603.22</v>
          </cell>
        </row>
        <row r="1999">
          <cell r="A1999" t="str">
            <v>37.13.520</v>
          </cell>
          <cell r="B1999" t="str">
            <v>Disjuntor a seco aberto trifásico, 600 V de 800 A, 50/60 Hz, com acessórios</v>
          </cell>
          <cell r="C1999" t="str">
            <v>UN</v>
          </cell>
          <cell r="D1999">
            <v>28374.83</v>
          </cell>
          <cell r="E1999">
            <v>203.64</v>
          </cell>
          <cell r="F1999">
            <v>28578.47</v>
          </cell>
        </row>
        <row r="2000">
          <cell r="A2000" t="str">
            <v>37.13.530</v>
          </cell>
          <cell r="B2000" t="str">
            <v>Disjuntor fixo PVO trifásico, 15 kV, 630 A x 350 MVA, com relé de proteção de sobrecorrente e transformadores de corrente</v>
          </cell>
          <cell r="C2000" t="str">
            <v>CJ</v>
          </cell>
          <cell r="D2000">
            <v>31102.78</v>
          </cell>
          <cell r="E2000">
            <v>300.99</v>
          </cell>
          <cell r="F2000">
            <v>31403.77</v>
          </cell>
        </row>
        <row r="2001">
          <cell r="A2001" t="str">
            <v>37.13.550</v>
          </cell>
          <cell r="B2001" t="str">
            <v>Disjuntor em caixa aberta tripolar extraível, 500V de 3200A, com acessórios</v>
          </cell>
          <cell r="C2001" t="str">
            <v>UN</v>
          </cell>
          <cell r="D2001">
            <v>63365.89</v>
          </cell>
          <cell r="E2001">
            <v>36.39</v>
          </cell>
          <cell r="F2001">
            <v>63402.28</v>
          </cell>
        </row>
        <row r="2002">
          <cell r="A2002" t="str">
            <v>37.13.570</v>
          </cell>
          <cell r="B2002" t="str">
            <v>Disjuntor em caixa aberta tripolar extraível, 500V de 4000A, com acessórios</v>
          </cell>
          <cell r="C2002" t="str">
            <v>UN</v>
          </cell>
          <cell r="D2002">
            <v>111523.89</v>
          </cell>
          <cell r="E2002">
            <v>36.39</v>
          </cell>
          <cell r="F2002">
            <v>111560.28</v>
          </cell>
        </row>
        <row r="2003">
          <cell r="A2003" t="str">
            <v>37.13.600</v>
          </cell>
          <cell r="B2003" t="str">
            <v>Disjuntor termomagnético, unipolar 127/220 V, corrente de 10 A até 30 A</v>
          </cell>
          <cell r="C2003" t="str">
            <v>UN</v>
          </cell>
          <cell r="D2003">
            <v>17.690000000000001</v>
          </cell>
          <cell r="E2003">
            <v>10.92</v>
          </cell>
          <cell r="F2003">
            <v>28.61</v>
          </cell>
        </row>
        <row r="2004">
          <cell r="A2004" t="str">
            <v>37.13.610</v>
          </cell>
          <cell r="B2004" t="str">
            <v>Disjuntor termomagnético, unipolar 127/220 V, corrente de 35 A até 50 A</v>
          </cell>
          <cell r="C2004" t="str">
            <v>UN</v>
          </cell>
          <cell r="D2004">
            <v>27.15</v>
          </cell>
          <cell r="E2004">
            <v>10.92</v>
          </cell>
          <cell r="F2004">
            <v>38.07</v>
          </cell>
        </row>
        <row r="2005">
          <cell r="A2005" t="str">
            <v>37.13.630</v>
          </cell>
          <cell r="B2005" t="str">
            <v>Disjuntor termomagnético, bipolar 220/380 V, corrente de 10 A até 50 A</v>
          </cell>
          <cell r="C2005" t="str">
            <v>UN</v>
          </cell>
          <cell r="D2005">
            <v>92.25</v>
          </cell>
          <cell r="E2005">
            <v>21.83</v>
          </cell>
          <cell r="F2005">
            <v>114.08</v>
          </cell>
        </row>
        <row r="2006">
          <cell r="A2006" t="str">
            <v>37.13.640</v>
          </cell>
          <cell r="B2006" t="str">
            <v>Disjuntor termomagnético, bipolar 220/380 V, corrente de 60 A até 100 A</v>
          </cell>
          <cell r="C2006" t="str">
            <v>UN</v>
          </cell>
          <cell r="D2006">
            <v>132.97999999999999</v>
          </cell>
          <cell r="E2006">
            <v>21.83</v>
          </cell>
          <cell r="F2006">
            <v>154.81</v>
          </cell>
        </row>
        <row r="2007">
          <cell r="A2007" t="str">
            <v>37.13.650</v>
          </cell>
          <cell r="B2007" t="str">
            <v>Disjuntor termomagnético, tripolar 220/380 V, corrente de 10 A até 50 A</v>
          </cell>
          <cell r="C2007" t="str">
            <v>UN</v>
          </cell>
          <cell r="D2007">
            <v>105.77</v>
          </cell>
          <cell r="E2007">
            <v>32.75</v>
          </cell>
          <cell r="F2007">
            <v>138.52000000000001</v>
          </cell>
        </row>
        <row r="2008">
          <cell r="A2008" t="str">
            <v>37.13.660</v>
          </cell>
          <cell r="B2008" t="str">
            <v>Disjuntor termomagnético, tripolar 220/380 V, corrente de 60 A até 100 A</v>
          </cell>
          <cell r="C2008" t="str">
            <v>UN</v>
          </cell>
          <cell r="D2008">
            <v>121.81</v>
          </cell>
          <cell r="E2008">
            <v>32.75</v>
          </cell>
          <cell r="F2008">
            <v>154.56</v>
          </cell>
        </row>
        <row r="2009">
          <cell r="A2009" t="str">
            <v>37.13.690</v>
          </cell>
          <cell r="B2009" t="str">
            <v>Disjuntor série universal, em caixa moldada, térmico e magnético fixos, bipolar 480 V, corrente de 60 A até 100 A</v>
          </cell>
          <cell r="C2009" t="str">
            <v>UN</v>
          </cell>
          <cell r="D2009">
            <v>412.63</v>
          </cell>
          <cell r="E2009">
            <v>36.39</v>
          </cell>
          <cell r="F2009">
            <v>449.02</v>
          </cell>
        </row>
        <row r="2010">
          <cell r="A2010" t="str">
            <v>37.13.700</v>
          </cell>
          <cell r="B2010" t="str">
            <v>Disjuntor série universal, em caixa moldada, térmico e magnético fixos, bipolar 480/600 V, corrente de 125 A</v>
          </cell>
          <cell r="C2010" t="str">
            <v>UN</v>
          </cell>
          <cell r="D2010">
            <v>630.64</v>
          </cell>
          <cell r="E2010">
            <v>36.39</v>
          </cell>
          <cell r="F2010">
            <v>667.03</v>
          </cell>
        </row>
        <row r="2011">
          <cell r="A2011" t="str">
            <v>37.13.720</v>
          </cell>
          <cell r="B2011" t="str">
            <v>Disjuntor série universal, em caixa moldada, térmico fixo e magnético ajustável, tripolar 600 V, corrente de 300 A até 400 A</v>
          </cell>
          <cell r="C2011" t="str">
            <v>UN</v>
          </cell>
          <cell r="D2011">
            <v>1960.42</v>
          </cell>
          <cell r="E2011">
            <v>72.78</v>
          </cell>
          <cell r="F2011">
            <v>2033.2</v>
          </cell>
        </row>
        <row r="2012">
          <cell r="A2012" t="str">
            <v>37.13.730</v>
          </cell>
          <cell r="B2012" t="str">
            <v>Disjuntor série universal, em caixa moldada, térmico fixo e magnético ajustável, tripolar 600 V, corrente de 500 A até 630 A</v>
          </cell>
          <cell r="C2012" t="str">
            <v>UN</v>
          </cell>
          <cell r="D2012">
            <v>2637.62</v>
          </cell>
          <cell r="E2012">
            <v>72.78</v>
          </cell>
          <cell r="F2012">
            <v>2710.4</v>
          </cell>
        </row>
        <row r="2013">
          <cell r="A2013" t="str">
            <v>37.13.740</v>
          </cell>
          <cell r="B2013" t="str">
            <v>Disjuntor série universal, em caixa moldada, térmico fixo e magnético ajustável, tripolar 600 V, corrente de 700 A até 800 A</v>
          </cell>
          <cell r="C2013" t="str">
            <v>UN</v>
          </cell>
          <cell r="D2013">
            <v>6693.2</v>
          </cell>
          <cell r="E2013">
            <v>72.78</v>
          </cell>
          <cell r="F2013">
            <v>6765.98</v>
          </cell>
        </row>
        <row r="2014">
          <cell r="A2014" t="str">
            <v>37.13.760</v>
          </cell>
          <cell r="B2014" t="str">
            <v>Disjuntor em caixa moldada, térmico e magnético ajustáveis, tripolar 630/690 V, faixa de ajuste de 440 até 630 A</v>
          </cell>
          <cell r="C2014" t="str">
            <v>UN</v>
          </cell>
          <cell r="D2014">
            <v>9709.0400000000009</v>
          </cell>
          <cell r="E2014">
            <v>72.78</v>
          </cell>
          <cell r="F2014">
            <v>9781.82</v>
          </cell>
        </row>
        <row r="2015">
          <cell r="A2015" t="str">
            <v>37.13.770</v>
          </cell>
          <cell r="B2015" t="str">
            <v>Disjuntor em caixa moldada, térmico e magnético ajustáveis, tripolar 1250/690 V, faixa de ajuste de 800 até 1250 A</v>
          </cell>
          <cell r="C2015" t="str">
            <v>UN</v>
          </cell>
          <cell r="D2015">
            <v>11135.27</v>
          </cell>
          <cell r="E2015">
            <v>72.78</v>
          </cell>
          <cell r="F2015">
            <v>11208.05</v>
          </cell>
        </row>
        <row r="2016">
          <cell r="A2016" t="str">
            <v>37.13.780</v>
          </cell>
          <cell r="B2016" t="str">
            <v>Disjuntor em caixa moldada, térmico e magnético ajustáveis, tripolar 1600/690 V, faixa de ajuste de 1000 até 1600 A</v>
          </cell>
          <cell r="C2016" t="str">
            <v>UN</v>
          </cell>
          <cell r="D2016">
            <v>15130.19</v>
          </cell>
          <cell r="E2016">
            <v>72.78</v>
          </cell>
          <cell r="F2016">
            <v>15202.97</v>
          </cell>
        </row>
        <row r="2017">
          <cell r="A2017" t="str">
            <v>37.13.791</v>
          </cell>
          <cell r="B2017" t="str">
            <v>Disjuntor em caixa aberta, com corrente nominal de 1600 A, tensão nominal de 500 V</v>
          </cell>
          <cell r="C2017" t="str">
            <v>UN</v>
          </cell>
          <cell r="D2017">
            <v>23999.01</v>
          </cell>
          <cell r="E2017">
            <v>72.78</v>
          </cell>
          <cell r="F2017">
            <v>24071.79</v>
          </cell>
        </row>
        <row r="2018">
          <cell r="A2018" t="str">
            <v>37.13.800</v>
          </cell>
          <cell r="B2018" t="str">
            <v>Mini-disjuntor termomagnético, unipolar 127/220 V, corrente de 10 A até 32 A</v>
          </cell>
          <cell r="C2018" t="str">
            <v>UN</v>
          </cell>
          <cell r="D2018">
            <v>11.02</v>
          </cell>
          <cell r="E2018">
            <v>7.27</v>
          </cell>
          <cell r="F2018">
            <v>18.29</v>
          </cell>
        </row>
        <row r="2019">
          <cell r="A2019" t="str">
            <v>37.13.810</v>
          </cell>
          <cell r="B2019" t="str">
            <v>Mini-disjuntor termomagnético, unipolar 127/220 V, corrente de 40 A até 50 A</v>
          </cell>
          <cell r="C2019" t="str">
            <v>UN</v>
          </cell>
          <cell r="D2019">
            <v>13.96</v>
          </cell>
          <cell r="E2019">
            <v>7.27</v>
          </cell>
          <cell r="F2019">
            <v>21.23</v>
          </cell>
        </row>
        <row r="2020">
          <cell r="A2020" t="str">
            <v>37.13.840</v>
          </cell>
          <cell r="B2020" t="str">
            <v>Mini-disjuntor termomagnético, bipolar 220/380 V, corrente de 10 A até 32 A</v>
          </cell>
          <cell r="C2020" t="str">
            <v>UN</v>
          </cell>
          <cell r="D2020">
            <v>42.03</v>
          </cell>
          <cell r="E2020">
            <v>7.27</v>
          </cell>
          <cell r="F2020">
            <v>49.3</v>
          </cell>
        </row>
        <row r="2021">
          <cell r="A2021" t="str">
            <v>37.13.850</v>
          </cell>
          <cell r="B2021" t="str">
            <v>Mini-disjuntor termomagnético, bipolar 220/380 V, corrente de 40 A até 50 A</v>
          </cell>
          <cell r="C2021" t="str">
            <v>UN</v>
          </cell>
          <cell r="D2021">
            <v>45.53</v>
          </cell>
          <cell r="E2021">
            <v>7.27</v>
          </cell>
          <cell r="F2021">
            <v>52.8</v>
          </cell>
        </row>
        <row r="2022">
          <cell r="A2022" t="str">
            <v>37.13.860</v>
          </cell>
          <cell r="B2022" t="str">
            <v>Mini-disjuntor termomagnético, bipolar 220/380 V, corrente de 63 A</v>
          </cell>
          <cell r="C2022" t="str">
            <v>UN</v>
          </cell>
          <cell r="D2022">
            <v>48.09</v>
          </cell>
          <cell r="E2022">
            <v>7.27</v>
          </cell>
          <cell r="F2022">
            <v>55.36</v>
          </cell>
        </row>
        <row r="2023">
          <cell r="A2023" t="str">
            <v>37.13.870</v>
          </cell>
          <cell r="B2023" t="str">
            <v>Mini-disjuntor termomagnético, bipolar 400 V, corrente de 80 A até 100 A</v>
          </cell>
          <cell r="C2023" t="str">
            <v>UN</v>
          </cell>
          <cell r="D2023">
            <v>141.47</v>
          </cell>
          <cell r="E2023">
            <v>7.27</v>
          </cell>
          <cell r="F2023">
            <v>148.74</v>
          </cell>
        </row>
        <row r="2024">
          <cell r="A2024" t="str">
            <v>37.13.880</v>
          </cell>
          <cell r="B2024" t="str">
            <v>Mini-disjuntor termomagnético, tripolar 220/380 V, corrente de 10 A até 32 A</v>
          </cell>
          <cell r="C2024" t="str">
            <v>UN</v>
          </cell>
          <cell r="D2024">
            <v>60.18</v>
          </cell>
          <cell r="E2024">
            <v>7.27</v>
          </cell>
          <cell r="F2024">
            <v>67.45</v>
          </cell>
        </row>
        <row r="2025">
          <cell r="A2025" t="str">
            <v>37.13.890</v>
          </cell>
          <cell r="B2025" t="str">
            <v>Mini-disjuntor termomagnético, tripolar 220/380 V, corrente de 40 A até 50 A</v>
          </cell>
          <cell r="C2025" t="str">
            <v>UN</v>
          </cell>
          <cell r="D2025">
            <v>63.18</v>
          </cell>
          <cell r="E2025">
            <v>7.27</v>
          </cell>
          <cell r="F2025">
            <v>70.45</v>
          </cell>
        </row>
        <row r="2026">
          <cell r="A2026" t="str">
            <v>37.13.900</v>
          </cell>
          <cell r="B2026" t="str">
            <v>Mini-disjuntor termomagnético, tripolar 220/380 V, corrente de 63 A</v>
          </cell>
          <cell r="C2026" t="str">
            <v>UN</v>
          </cell>
          <cell r="D2026">
            <v>70.17</v>
          </cell>
          <cell r="E2026">
            <v>7.27</v>
          </cell>
          <cell r="F2026">
            <v>77.44</v>
          </cell>
        </row>
        <row r="2027">
          <cell r="A2027" t="str">
            <v>37.13.910</v>
          </cell>
          <cell r="B2027" t="str">
            <v>Mini-disjuntor termomagnético, tripolar 400 V, corrente de 80 A até 125 A</v>
          </cell>
          <cell r="C2027" t="str">
            <v>UN</v>
          </cell>
          <cell r="D2027">
            <v>1445.19</v>
          </cell>
          <cell r="E2027">
            <v>7.27</v>
          </cell>
          <cell r="F2027">
            <v>1452.46</v>
          </cell>
        </row>
        <row r="2028">
          <cell r="A2028" t="str">
            <v>37.13.920</v>
          </cell>
          <cell r="B2028" t="str">
            <v>Disjuntor em caixa moldada, térmico ajustável e magnético fixo, tripolar 2000/1200 V, faixa de ajuste de 1600 até 2000 A</v>
          </cell>
          <cell r="C2028" t="str">
            <v>UN</v>
          </cell>
          <cell r="D2028">
            <v>34112.559999999998</v>
          </cell>
          <cell r="E2028">
            <v>72.78</v>
          </cell>
          <cell r="F2028">
            <v>34185.339999999997</v>
          </cell>
        </row>
        <row r="2029">
          <cell r="A2029" t="str">
            <v>37.13.930</v>
          </cell>
          <cell r="B2029" t="str">
            <v>Disjuntor em caixa moldada, térmico ajustável e magnético fixo, tripolar 2500/1200 V, faixa de ajuste de 2000 até 2500 A</v>
          </cell>
          <cell r="C2029" t="str">
            <v>UN</v>
          </cell>
          <cell r="D2029">
            <v>51760.3</v>
          </cell>
          <cell r="E2029">
            <v>72.78</v>
          </cell>
          <cell r="F2029">
            <v>51833.08</v>
          </cell>
        </row>
        <row r="2030">
          <cell r="A2030" t="str">
            <v>37.13.940</v>
          </cell>
          <cell r="B2030" t="str">
            <v>Disjuntor em caixa aberta tripolar extraível, 500 V de 6300 A, com acessórios</v>
          </cell>
          <cell r="C2030" t="str">
            <v>UN</v>
          </cell>
          <cell r="D2030">
            <v>350576.81</v>
          </cell>
          <cell r="E2030">
            <v>36.39</v>
          </cell>
          <cell r="F2030">
            <v>350613.2</v>
          </cell>
        </row>
        <row r="2031">
          <cell r="A2031" t="str">
            <v>37.14</v>
          </cell>
          <cell r="B2031" t="str">
            <v>Chave de baixa tensao</v>
          </cell>
          <cell r="C2031"/>
          <cell r="D2031"/>
          <cell r="E2031"/>
          <cell r="F2031"/>
        </row>
        <row r="2032">
          <cell r="A2032" t="str">
            <v>37.14.050</v>
          </cell>
          <cell r="B2032" t="str">
            <v>Chave comutadora, reversão sob carga, tetrapolar, sem porta fusível, para 100 A</v>
          </cell>
          <cell r="C2032" t="str">
            <v>UN</v>
          </cell>
          <cell r="D2032">
            <v>2698.69</v>
          </cell>
          <cell r="E2032">
            <v>36.39</v>
          </cell>
          <cell r="F2032">
            <v>2735.08</v>
          </cell>
        </row>
        <row r="2033">
          <cell r="A2033" t="str">
            <v>37.14.300</v>
          </cell>
          <cell r="B2033" t="str">
            <v>Chave seccionadora sob carga, tripolar, acionamento rotativo, com prolongador, sem porta-fusível, de 160 A</v>
          </cell>
          <cell r="C2033" t="str">
            <v>UN</v>
          </cell>
          <cell r="D2033">
            <v>1527.7</v>
          </cell>
          <cell r="E2033">
            <v>29.12</v>
          </cell>
          <cell r="F2033">
            <v>1556.82</v>
          </cell>
        </row>
        <row r="2034">
          <cell r="A2034" t="str">
            <v>37.14.310</v>
          </cell>
          <cell r="B2034" t="str">
            <v>Chave seccionadora sob carga, tripolar, acionamento rotativo, com prolongador, sem porta-fusível, de 250 A</v>
          </cell>
          <cell r="C2034" t="str">
            <v>UN</v>
          </cell>
          <cell r="D2034">
            <v>1324.72</v>
          </cell>
          <cell r="E2034">
            <v>29.12</v>
          </cell>
          <cell r="F2034">
            <v>1353.84</v>
          </cell>
        </row>
        <row r="2035">
          <cell r="A2035" t="str">
            <v>37.14.320</v>
          </cell>
          <cell r="B2035" t="str">
            <v>Chave seccionadora sob carga, tripolar, acionamento rotativo, com prolongador, sem porta-fusível, de 400 A</v>
          </cell>
          <cell r="C2035" t="str">
            <v>UN</v>
          </cell>
          <cell r="D2035">
            <v>1857.78</v>
          </cell>
          <cell r="E2035">
            <v>36.39</v>
          </cell>
          <cell r="F2035">
            <v>1894.17</v>
          </cell>
        </row>
        <row r="2036">
          <cell r="A2036" t="str">
            <v>37.14.330</v>
          </cell>
          <cell r="B2036" t="str">
            <v>Chave seccionadora sob carga, tripolar, acionamento rotativo, com prolongador, sem porta-fusível, de 630 A</v>
          </cell>
          <cell r="C2036" t="str">
            <v>UN</v>
          </cell>
          <cell r="D2036">
            <v>2018.3</v>
          </cell>
          <cell r="E2036">
            <v>43.66</v>
          </cell>
          <cell r="F2036">
            <v>2061.96</v>
          </cell>
        </row>
        <row r="2037">
          <cell r="A2037" t="str">
            <v>37.14.340</v>
          </cell>
          <cell r="B2037" t="str">
            <v>Chave seccionadora sob carga, tripolar, acionamento rotativo, com prolongador, sem porta-fusível, de 1000 A</v>
          </cell>
          <cell r="C2037" t="str">
            <v>UN</v>
          </cell>
          <cell r="D2037">
            <v>4255.66</v>
          </cell>
          <cell r="E2037">
            <v>54.59</v>
          </cell>
          <cell r="F2037">
            <v>4310.25</v>
          </cell>
        </row>
        <row r="2038">
          <cell r="A2038" t="str">
            <v>37.14.350</v>
          </cell>
          <cell r="B2038" t="str">
            <v>Chave seccionadora sob carga, tripolar, acionamento rotativo, com prolongador, sem porta-fusível, de 1250 A</v>
          </cell>
          <cell r="C2038" t="str">
            <v>UN</v>
          </cell>
          <cell r="D2038">
            <v>8404.4</v>
          </cell>
          <cell r="E2038">
            <v>54.59</v>
          </cell>
          <cell r="F2038">
            <v>8458.99</v>
          </cell>
        </row>
        <row r="2039">
          <cell r="A2039" t="str">
            <v>37.14.410</v>
          </cell>
          <cell r="B2039" t="str">
            <v>Chave seccionadora sob carga, tripolar, acionamento rotativo, com prolongador e porta-fusível até NH-00-125 A - sem fusíveis</v>
          </cell>
          <cell r="C2039" t="str">
            <v>UN</v>
          </cell>
          <cell r="D2039">
            <v>1601.77</v>
          </cell>
          <cell r="E2039">
            <v>29.12</v>
          </cell>
          <cell r="F2039">
            <v>1630.89</v>
          </cell>
        </row>
        <row r="2040">
          <cell r="A2040" t="str">
            <v>37.14.420</v>
          </cell>
          <cell r="B2040" t="str">
            <v>Chave seccionadora sob carga, tripolar, acionamento rotativo, com prolongador e porta-fusível até NH-00-160 A - sem fusíveis</v>
          </cell>
          <cell r="C2040" t="str">
            <v>UN</v>
          </cell>
          <cell r="D2040">
            <v>1698.69</v>
          </cell>
          <cell r="E2040">
            <v>29.12</v>
          </cell>
          <cell r="F2040">
            <v>1727.81</v>
          </cell>
        </row>
        <row r="2041">
          <cell r="A2041" t="str">
            <v>37.14.430</v>
          </cell>
          <cell r="B2041" t="str">
            <v>Chave seccionadora sob carga, tripolar, acionamento rotativo, com prolongador e porta-fusível até NH-1-250 A - sem fusíveis</v>
          </cell>
          <cell r="C2041" t="str">
            <v>UN</v>
          </cell>
          <cell r="D2041">
            <v>3354.03</v>
          </cell>
          <cell r="E2041">
            <v>29.12</v>
          </cell>
          <cell r="F2041">
            <v>3383.15</v>
          </cell>
        </row>
        <row r="2042">
          <cell r="A2042" t="str">
            <v>37.14.440</v>
          </cell>
          <cell r="B2042" t="str">
            <v>Chave seccionadora sob carga, tripolar, acionamento rotativo, com prolongador e porta-fusível até NH-2-400 A - sem fusíveis</v>
          </cell>
          <cell r="C2042" t="str">
            <v>UN</v>
          </cell>
          <cell r="D2042">
            <v>3899.83</v>
          </cell>
          <cell r="E2042">
            <v>36.39</v>
          </cell>
          <cell r="F2042">
            <v>3936.22</v>
          </cell>
        </row>
        <row r="2043">
          <cell r="A2043" t="str">
            <v>37.14.450</v>
          </cell>
          <cell r="B2043" t="str">
            <v>Chave seccionadora sob carga, tripolar, acionamento rotativo, com prolongador e porta-fusível até NH-3-630 A - sem fusíveis</v>
          </cell>
          <cell r="C2043" t="str">
            <v>UN</v>
          </cell>
          <cell r="D2043">
            <v>8131.71</v>
          </cell>
          <cell r="E2043">
            <v>43.66</v>
          </cell>
          <cell r="F2043">
            <v>8175.37</v>
          </cell>
        </row>
        <row r="2044">
          <cell r="A2044" t="str">
            <v>37.14.500</v>
          </cell>
          <cell r="B2044" t="str">
            <v>Chave seccionadora sob carga, tripolar, acionamento tipo punho, com porta-fusível até NH-00-160 A - sem fusíveis</v>
          </cell>
          <cell r="C2044" t="str">
            <v>UN</v>
          </cell>
          <cell r="D2044">
            <v>311.89</v>
          </cell>
          <cell r="E2044">
            <v>29.12</v>
          </cell>
          <cell r="F2044">
            <v>341.01</v>
          </cell>
        </row>
        <row r="2045">
          <cell r="A2045" t="str">
            <v>37.14.510</v>
          </cell>
          <cell r="B2045" t="str">
            <v>Chave seccionadora sob carga, tripolar, acionamento tipo punho, com porta-fusível até NH-1-250 A - sem fusíveis</v>
          </cell>
          <cell r="C2045" t="str">
            <v>UN</v>
          </cell>
          <cell r="D2045">
            <v>515.53</v>
          </cell>
          <cell r="E2045">
            <v>29.12</v>
          </cell>
          <cell r="F2045">
            <v>544.65</v>
          </cell>
        </row>
        <row r="2046">
          <cell r="A2046" t="str">
            <v>37.14.520</v>
          </cell>
          <cell r="B2046" t="str">
            <v>Chave seccionadora sob carga, tripolar, acionamento tipo punho, com porta-fusível até NH-2-400 A - sem fusíveis</v>
          </cell>
          <cell r="C2046" t="str">
            <v>UN</v>
          </cell>
          <cell r="D2046">
            <v>784.22</v>
          </cell>
          <cell r="E2046">
            <v>36.39</v>
          </cell>
          <cell r="F2046">
            <v>820.61</v>
          </cell>
        </row>
        <row r="2047">
          <cell r="A2047" t="str">
            <v>37.14.530</v>
          </cell>
          <cell r="B2047" t="str">
            <v>Chave seccionadora sob carga, tripolar, acionamento tipo punho, com porta-fusível até NH-3-630 A - sem fusíveis</v>
          </cell>
          <cell r="C2047" t="str">
            <v>UN</v>
          </cell>
          <cell r="D2047">
            <v>1596.83</v>
          </cell>
          <cell r="E2047">
            <v>43.66</v>
          </cell>
          <cell r="F2047">
            <v>1640.49</v>
          </cell>
        </row>
        <row r="2048">
          <cell r="A2048" t="str">
            <v>37.14.600</v>
          </cell>
          <cell r="B2048" t="str">
            <v>Chave comutadora, reversão sob carga, tripolar, sem porta fusível, para 400 A</v>
          </cell>
          <cell r="C2048" t="str">
            <v>UN</v>
          </cell>
          <cell r="D2048">
            <v>4902.51</v>
          </cell>
          <cell r="E2048">
            <v>43.66</v>
          </cell>
          <cell r="F2048">
            <v>4946.17</v>
          </cell>
        </row>
        <row r="2049">
          <cell r="A2049" t="str">
            <v>37.14.610</v>
          </cell>
          <cell r="B2049" t="str">
            <v>Chave comutadora, reversão sob carga, tripolar, sem porta fusível, para 600/630 A</v>
          </cell>
          <cell r="C2049" t="str">
            <v>UN</v>
          </cell>
          <cell r="D2049">
            <v>6636.22</v>
          </cell>
          <cell r="E2049">
            <v>54.59</v>
          </cell>
          <cell r="F2049">
            <v>6690.81</v>
          </cell>
        </row>
        <row r="2050">
          <cell r="A2050" t="str">
            <v>37.14.620</v>
          </cell>
          <cell r="B2050" t="str">
            <v>Chave comutadora, reversão sob carga, tripolar, sem porta fusível, para 1000 A</v>
          </cell>
          <cell r="C2050" t="str">
            <v>UN</v>
          </cell>
          <cell r="D2050">
            <v>10288.5</v>
          </cell>
          <cell r="E2050">
            <v>65.510000000000005</v>
          </cell>
          <cell r="F2050">
            <v>10354.01</v>
          </cell>
        </row>
        <row r="2051">
          <cell r="A2051" t="str">
            <v>37.14.640</v>
          </cell>
          <cell r="B2051" t="str">
            <v>Chave comutadora, reversão sob carga, tetrapolar, sem porta fusível, para 630 A / 690 V</v>
          </cell>
          <cell r="C2051" t="str">
            <v>UN</v>
          </cell>
          <cell r="D2051">
            <v>9009.67</v>
          </cell>
          <cell r="E2051">
            <v>84.43</v>
          </cell>
          <cell r="F2051">
            <v>9094.1</v>
          </cell>
        </row>
        <row r="2052">
          <cell r="A2052" t="str">
            <v>37.14.830</v>
          </cell>
          <cell r="B2052" t="str">
            <v>Barra de contato para chave seccionadora tipo NH3-630 A</v>
          </cell>
          <cell r="C2052" t="str">
            <v>UN</v>
          </cell>
          <cell r="D2052">
            <v>56.88</v>
          </cell>
          <cell r="E2052">
            <v>7.27</v>
          </cell>
          <cell r="F2052">
            <v>64.150000000000006</v>
          </cell>
        </row>
        <row r="2053">
          <cell r="A2053" t="str">
            <v>37.14.912</v>
          </cell>
          <cell r="B2053" t="str">
            <v>Chave seccionadora tripolar, abertura sob carga seca até 160 A / 690 V</v>
          </cell>
          <cell r="C2053" t="str">
            <v>UN</v>
          </cell>
          <cell r="D2053">
            <v>711.72</v>
          </cell>
          <cell r="E2053">
            <v>29.12</v>
          </cell>
          <cell r="F2053">
            <v>740.84</v>
          </cell>
        </row>
        <row r="2054">
          <cell r="A2054" t="str">
            <v>37.15</v>
          </cell>
          <cell r="B2054" t="str">
            <v>Chave de media tensao</v>
          </cell>
          <cell r="C2054"/>
          <cell r="D2054"/>
          <cell r="E2054"/>
          <cell r="F2054"/>
        </row>
        <row r="2055">
          <cell r="A2055" t="str">
            <v>37.15.110</v>
          </cell>
          <cell r="B2055" t="str">
            <v>Chave seccionadora tripolar sob carga para 400 A - 25 kV - com prolongador</v>
          </cell>
          <cell r="C2055" t="str">
            <v>UN</v>
          </cell>
          <cell r="D2055">
            <v>2058.92</v>
          </cell>
          <cell r="E2055">
            <v>176.75</v>
          </cell>
          <cell r="F2055">
            <v>2235.67</v>
          </cell>
        </row>
        <row r="2056">
          <cell r="A2056" t="str">
            <v>37.15.120</v>
          </cell>
          <cell r="B2056" t="str">
            <v>Chave seccionadora tripolar sob carga para 400 A - 15 kV - com prolongador</v>
          </cell>
          <cell r="C2056" t="str">
            <v>UN</v>
          </cell>
          <cell r="D2056">
            <v>1534.22</v>
          </cell>
          <cell r="E2056">
            <v>176.75</v>
          </cell>
          <cell r="F2056">
            <v>1710.97</v>
          </cell>
        </row>
        <row r="2057">
          <cell r="A2057" t="str">
            <v>37.15.150</v>
          </cell>
          <cell r="B2057" t="str">
            <v>Chave fusível base ´C´ para 15 kV/100 A, com capacidade de ruptura até 10 kA - com fusível</v>
          </cell>
          <cell r="C2057" t="str">
            <v>UN</v>
          </cell>
          <cell r="D2057">
            <v>254.8</v>
          </cell>
          <cell r="E2057">
            <v>65.319999999999993</v>
          </cell>
          <cell r="F2057">
            <v>320.12</v>
          </cell>
        </row>
        <row r="2058">
          <cell r="A2058" t="str">
            <v>37.15.160</v>
          </cell>
          <cell r="B2058" t="str">
            <v>Chave fusível base ''C''  para 15 kV/200 A, com capacidade de ruptura até 10 kA - com fusível</v>
          </cell>
          <cell r="C2058" t="str">
            <v>UN</v>
          </cell>
          <cell r="D2058">
            <v>444.99</v>
          </cell>
          <cell r="E2058">
            <v>65.319999999999993</v>
          </cell>
          <cell r="F2058">
            <v>510.31</v>
          </cell>
        </row>
        <row r="2059">
          <cell r="A2059" t="str">
            <v>37.15.170</v>
          </cell>
          <cell r="B2059" t="str">
            <v>Chave fusível base ''C'' para 25 kV/100 A, com capacidade de ruptura até 6,3 kA - com fusível</v>
          </cell>
          <cell r="C2059" t="str">
            <v>UN</v>
          </cell>
          <cell r="D2059">
            <v>260.58</v>
          </cell>
          <cell r="E2059">
            <v>65.319999999999993</v>
          </cell>
          <cell r="F2059">
            <v>325.89999999999998</v>
          </cell>
        </row>
        <row r="2060">
          <cell r="A2060" t="str">
            <v>37.15.200</v>
          </cell>
          <cell r="B2060" t="str">
            <v>Chave seccionadora tripolar seca para 400 A - 15 kV - com prolongador</v>
          </cell>
          <cell r="C2060" t="str">
            <v>UN</v>
          </cell>
          <cell r="D2060">
            <v>1276.9100000000001</v>
          </cell>
          <cell r="E2060">
            <v>176.75</v>
          </cell>
          <cell r="F2060">
            <v>1453.66</v>
          </cell>
        </row>
        <row r="2061">
          <cell r="A2061" t="str">
            <v>37.15.210</v>
          </cell>
          <cell r="B2061" t="str">
            <v>Chave seccionadora tripolar seca para 600 / 630 A - 15 kV - com prolongador</v>
          </cell>
          <cell r="C2061" t="str">
            <v>UN</v>
          </cell>
          <cell r="D2061">
            <v>1503.66</v>
          </cell>
          <cell r="E2061">
            <v>176.75</v>
          </cell>
          <cell r="F2061">
            <v>1680.41</v>
          </cell>
        </row>
        <row r="2062">
          <cell r="A2062" t="str">
            <v>37.16</v>
          </cell>
          <cell r="B2062" t="str">
            <v>Bus-way</v>
          </cell>
          <cell r="C2062"/>
          <cell r="D2062"/>
          <cell r="E2062"/>
          <cell r="F2062"/>
        </row>
        <row r="2063">
          <cell r="A2063" t="str">
            <v>37.16.071</v>
          </cell>
          <cell r="B2063" t="str">
            <v>Sistema de barramento blindado de 100 a 2500 A, trifásico, barra de cobre</v>
          </cell>
          <cell r="C2063" t="str">
            <v>Axm</v>
          </cell>
          <cell r="D2063">
            <v>220.58</v>
          </cell>
          <cell r="E2063">
            <v>0.45</v>
          </cell>
          <cell r="F2063">
            <v>221.03</v>
          </cell>
        </row>
        <row r="2064">
          <cell r="A2064" t="str">
            <v>37.17</v>
          </cell>
          <cell r="B2064" t="str">
            <v>Dispositivo DR ou interruptor de corrente de fuga</v>
          </cell>
          <cell r="C2064"/>
          <cell r="D2064"/>
          <cell r="E2064"/>
          <cell r="F2064"/>
        </row>
        <row r="2065">
          <cell r="A2065" t="str">
            <v>37.17.060</v>
          </cell>
          <cell r="B2065" t="str">
            <v>Dispositivo diferencial residual de 25 A x 30 mA - 2 polos</v>
          </cell>
          <cell r="C2065" t="str">
            <v>UN</v>
          </cell>
          <cell r="D2065">
            <v>194.59</v>
          </cell>
          <cell r="E2065">
            <v>9.1</v>
          </cell>
          <cell r="F2065">
            <v>203.69</v>
          </cell>
        </row>
        <row r="2066">
          <cell r="A2066" t="str">
            <v>37.17.070</v>
          </cell>
          <cell r="B2066" t="str">
            <v>Dispositivo diferencial residual de 40 A x 30 mA - 2 polos</v>
          </cell>
          <cell r="C2066" t="str">
            <v>UN</v>
          </cell>
          <cell r="D2066">
            <v>189.02</v>
          </cell>
          <cell r="E2066">
            <v>9.1</v>
          </cell>
          <cell r="F2066">
            <v>198.12</v>
          </cell>
        </row>
        <row r="2067">
          <cell r="A2067" t="str">
            <v>37.17.074</v>
          </cell>
          <cell r="B2067" t="str">
            <v>Dispositivo diferencial residual de 25 A x 30 mA - 4 polos</v>
          </cell>
          <cell r="C2067" t="str">
            <v>UN</v>
          </cell>
          <cell r="D2067">
            <v>242.22</v>
          </cell>
          <cell r="E2067">
            <v>9.1</v>
          </cell>
          <cell r="F2067">
            <v>251.32</v>
          </cell>
        </row>
        <row r="2068">
          <cell r="A2068" t="str">
            <v>37.17.080</v>
          </cell>
          <cell r="B2068" t="str">
            <v>Dispositivo diferencial residual de 40 A x 30 mA - 4 polos</v>
          </cell>
          <cell r="C2068" t="str">
            <v>UN</v>
          </cell>
          <cell r="D2068">
            <v>247.22</v>
          </cell>
          <cell r="E2068">
            <v>9.1</v>
          </cell>
          <cell r="F2068">
            <v>256.32</v>
          </cell>
        </row>
        <row r="2069">
          <cell r="A2069" t="str">
            <v>37.17.090</v>
          </cell>
          <cell r="B2069" t="str">
            <v>Dispositivo diferencial residual de 63 A x 30 mA - 4 polos</v>
          </cell>
          <cell r="C2069" t="str">
            <v>UN</v>
          </cell>
          <cell r="D2069">
            <v>304.18</v>
          </cell>
          <cell r="E2069">
            <v>9.1</v>
          </cell>
          <cell r="F2069">
            <v>313.27999999999997</v>
          </cell>
        </row>
        <row r="2070">
          <cell r="A2070" t="str">
            <v>37.17.100</v>
          </cell>
          <cell r="B2070" t="str">
            <v>Dispositivo diferencial residual de 80 A x 30 mA - 4 polos</v>
          </cell>
          <cell r="C2070" t="str">
            <v>UN</v>
          </cell>
          <cell r="D2070">
            <v>371.31</v>
          </cell>
          <cell r="E2070">
            <v>9.1</v>
          </cell>
          <cell r="F2070">
            <v>380.41</v>
          </cell>
        </row>
        <row r="2071">
          <cell r="A2071" t="str">
            <v>37.17.110</v>
          </cell>
          <cell r="B2071" t="str">
            <v>Dispositivo diferencial residual de 100 A x 30 mA - 4 polos</v>
          </cell>
          <cell r="C2071" t="str">
            <v>UN</v>
          </cell>
          <cell r="D2071">
            <v>435.09</v>
          </cell>
          <cell r="E2071">
            <v>9.1</v>
          </cell>
          <cell r="F2071">
            <v>444.19</v>
          </cell>
        </row>
        <row r="2072">
          <cell r="A2072" t="str">
            <v>37.17.114</v>
          </cell>
          <cell r="B2072" t="str">
            <v>Dispositivo diferencial residual de 125 A x 30 mA - 4 polos</v>
          </cell>
          <cell r="C2072" t="str">
            <v>UN</v>
          </cell>
          <cell r="D2072">
            <v>2067.61</v>
          </cell>
          <cell r="E2072">
            <v>9.1</v>
          </cell>
          <cell r="F2072">
            <v>2076.71</v>
          </cell>
        </row>
        <row r="2073">
          <cell r="A2073" t="str">
            <v>37.17.130</v>
          </cell>
          <cell r="B2073" t="str">
            <v>Dispositivo diferencial residual de 25 A x 300 mA - 4 polos</v>
          </cell>
          <cell r="C2073" t="str">
            <v>UN</v>
          </cell>
          <cell r="D2073">
            <v>276.42</v>
          </cell>
          <cell r="E2073">
            <v>9.1</v>
          </cell>
          <cell r="F2073">
            <v>285.52</v>
          </cell>
        </row>
        <row r="2074">
          <cell r="A2074" t="str">
            <v>37.18</v>
          </cell>
          <cell r="B2074" t="str">
            <v>Transformador de Potencial</v>
          </cell>
          <cell r="C2074"/>
          <cell r="D2074"/>
          <cell r="E2074"/>
          <cell r="F2074"/>
        </row>
        <row r="2075">
          <cell r="A2075" t="str">
            <v>37.18.010</v>
          </cell>
          <cell r="B2075" t="str">
            <v>Transformador de potencial monofásico até 1000 VA classe 15 kV, a seco, com fusíveis</v>
          </cell>
          <cell r="C2075" t="str">
            <v>UN</v>
          </cell>
          <cell r="D2075">
            <v>2653.65</v>
          </cell>
          <cell r="E2075">
            <v>55.14</v>
          </cell>
          <cell r="F2075">
            <v>2708.79</v>
          </cell>
        </row>
        <row r="2076">
          <cell r="A2076" t="str">
            <v>37.18.020</v>
          </cell>
          <cell r="B2076" t="str">
            <v>Transformador de potencial monofásico até 2000 VA classe 15 kV, a seco, com fusíveis</v>
          </cell>
          <cell r="C2076" t="str">
            <v>UN</v>
          </cell>
          <cell r="D2076">
            <v>3640.74</v>
          </cell>
          <cell r="E2076">
            <v>55.14</v>
          </cell>
          <cell r="F2076">
            <v>3695.88</v>
          </cell>
        </row>
        <row r="2077">
          <cell r="A2077" t="str">
            <v>37.18.030</v>
          </cell>
          <cell r="B2077" t="str">
            <v>Transformador de potencial monofásico até 500 VA classe 15 kV, a seco, sem fusíveis</v>
          </cell>
          <cell r="C2077" t="str">
            <v>UN</v>
          </cell>
          <cell r="D2077">
            <v>1886.2</v>
          </cell>
          <cell r="E2077">
            <v>55.14</v>
          </cell>
          <cell r="F2077">
            <v>1941.34</v>
          </cell>
        </row>
        <row r="2078">
          <cell r="A2078" t="str">
            <v>37.19</v>
          </cell>
          <cell r="B2078" t="str">
            <v>Transformador de corrente</v>
          </cell>
          <cell r="C2078"/>
          <cell r="D2078"/>
          <cell r="E2078"/>
          <cell r="F2078"/>
        </row>
        <row r="2079">
          <cell r="A2079" t="str">
            <v>37.19.010</v>
          </cell>
          <cell r="B2079" t="str">
            <v>Transformador de corrente 800-5 A, janela</v>
          </cell>
          <cell r="C2079" t="str">
            <v>UN</v>
          </cell>
          <cell r="D2079">
            <v>261.12</v>
          </cell>
          <cell r="E2079">
            <v>55.14</v>
          </cell>
          <cell r="F2079">
            <v>316.26</v>
          </cell>
        </row>
        <row r="2080">
          <cell r="A2080" t="str">
            <v>37.19.020</v>
          </cell>
          <cell r="B2080" t="str">
            <v>Transformador de corrente 200-5 A até 600-5 A, janela</v>
          </cell>
          <cell r="C2080" t="str">
            <v>UN</v>
          </cell>
          <cell r="D2080">
            <v>220.66</v>
          </cell>
          <cell r="E2080">
            <v>55.14</v>
          </cell>
          <cell r="F2080">
            <v>275.8</v>
          </cell>
        </row>
        <row r="2081">
          <cell r="A2081" t="str">
            <v>37.19.030</v>
          </cell>
          <cell r="B2081" t="str">
            <v>Transformador de corrente 1000-5 A até 1500-5 A, janela</v>
          </cell>
          <cell r="C2081" t="str">
            <v>UN</v>
          </cell>
          <cell r="D2081">
            <v>482.76</v>
          </cell>
          <cell r="E2081">
            <v>55.14</v>
          </cell>
          <cell r="F2081">
            <v>537.9</v>
          </cell>
        </row>
        <row r="2082">
          <cell r="A2082" t="str">
            <v>37.19.060</v>
          </cell>
          <cell r="B2082" t="str">
            <v>Transformador de corrente 50-5 A até 150-5 A, janela</v>
          </cell>
          <cell r="C2082" t="str">
            <v>UN</v>
          </cell>
          <cell r="D2082">
            <v>183.14</v>
          </cell>
          <cell r="E2082">
            <v>55.14</v>
          </cell>
          <cell r="F2082">
            <v>238.28</v>
          </cell>
        </row>
        <row r="2083">
          <cell r="A2083" t="str">
            <v>37.19.080</v>
          </cell>
          <cell r="B2083" t="str">
            <v>Transformador de corrente 2000-5 A até 2500-5 A - janela</v>
          </cell>
          <cell r="C2083" t="str">
            <v>UN</v>
          </cell>
          <cell r="D2083">
            <v>927.45</v>
          </cell>
          <cell r="E2083">
            <v>55.14</v>
          </cell>
          <cell r="F2083">
            <v>982.59</v>
          </cell>
        </row>
        <row r="2084">
          <cell r="A2084" t="str">
            <v>37.20</v>
          </cell>
          <cell r="B2084" t="str">
            <v>Reparos, conservacoes e complementos - GRUPO 37</v>
          </cell>
          <cell r="C2084"/>
          <cell r="D2084"/>
          <cell r="E2084"/>
          <cell r="F2084"/>
        </row>
        <row r="2085">
          <cell r="A2085" t="str">
            <v>37.20.010</v>
          </cell>
          <cell r="B2085" t="str">
            <v>Isolador em epóxi de 1 kV para barramento</v>
          </cell>
          <cell r="C2085" t="str">
            <v>UN</v>
          </cell>
          <cell r="D2085">
            <v>24.86</v>
          </cell>
          <cell r="E2085">
            <v>5.46</v>
          </cell>
          <cell r="F2085">
            <v>30.32</v>
          </cell>
        </row>
        <row r="2086">
          <cell r="A2086" t="str">
            <v>37.20.030</v>
          </cell>
          <cell r="B2086" t="str">
            <v>Régua de bornes para 9 polos de 600 V / 50 A</v>
          </cell>
          <cell r="C2086" t="str">
            <v>UN</v>
          </cell>
          <cell r="D2086">
            <v>27.57</v>
          </cell>
          <cell r="E2086">
            <v>1.82</v>
          </cell>
          <cell r="F2086">
            <v>29.39</v>
          </cell>
        </row>
        <row r="2087">
          <cell r="A2087" t="str">
            <v>37.20.080</v>
          </cell>
          <cell r="B2087" t="str">
            <v>Barra de neutro e/ou terra</v>
          </cell>
          <cell r="C2087" t="str">
            <v>UN</v>
          </cell>
          <cell r="D2087">
            <v>17.38</v>
          </cell>
          <cell r="E2087">
            <v>5.46</v>
          </cell>
          <cell r="F2087">
            <v>22.84</v>
          </cell>
        </row>
        <row r="2088">
          <cell r="A2088" t="str">
            <v>37.20.090</v>
          </cell>
          <cell r="B2088" t="str">
            <v>Recolocação de chave seccionadora tripolar de 125 A até 650 A, sem base fusível</v>
          </cell>
          <cell r="C2088" t="str">
            <v>UN</v>
          </cell>
          <cell r="D2088"/>
          <cell r="E2088">
            <v>18.2</v>
          </cell>
          <cell r="F2088">
            <v>18.2</v>
          </cell>
        </row>
        <row r="2089">
          <cell r="A2089" t="str">
            <v>37.20.100</v>
          </cell>
          <cell r="B2089" t="str">
            <v>Recolocação de fundo de quadro de distribuição, sem componentes</v>
          </cell>
          <cell r="C2089" t="str">
            <v>M2</v>
          </cell>
          <cell r="D2089"/>
          <cell r="E2089">
            <v>25.46</v>
          </cell>
          <cell r="F2089">
            <v>25.46</v>
          </cell>
        </row>
        <row r="2090">
          <cell r="A2090" t="str">
            <v>37.20.110</v>
          </cell>
          <cell r="B2090" t="str">
            <v>Recolocação de quadro de distribuição de sobrepor, sem componentes</v>
          </cell>
          <cell r="C2090" t="str">
            <v>M2</v>
          </cell>
          <cell r="D2090"/>
          <cell r="E2090">
            <v>50.91</v>
          </cell>
          <cell r="F2090">
            <v>50.91</v>
          </cell>
        </row>
        <row r="2091">
          <cell r="A2091" t="str">
            <v>37.20.130</v>
          </cell>
          <cell r="B2091" t="str">
            <v>Banco de medição para transformadores TC/TP, padrão Eletropaulo e/ou Cesp</v>
          </cell>
          <cell r="C2091" t="str">
            <v>UN</v>
          </cell>
          <cell r="D2091">
            <v>809.9</v>
          </cell>
          <cell r="E2091">
            <v>1.45</v>
          </cell>
          <cell r="F2091">
            <v>811.35</v>
          </cell>
        </row>
        <row r="2092">
          <cell r="A2092" t="str">
            <v>37.20.140</v>
          </cell>
          <cell r="B2092" t="str">
            <v>Suporte fixo para transformadores de potencial</v>
          </cell>
          <cell r="C2092" t="str">
            <v>UN</v>
          </cell>
          <cell r="D2092">
            <v>163.22</v>
          </cell>
          <cell r="E2092">
            <v>3.63</v>
          </cell>
          <cell r="F2092">
            <v>166.85</v>
          </cell>
        </row>
        <row r="2093">
          <cell r="A2093" t="str">
            <v>37.20.156</v>
          </cell>
          <cell r="B2093" t="str">
            <v>Placa de montagem para quadros em geral, em chapa de aço</v>
          </cell>
          <cell r="C2093" t="str">
            <v>M2</v>
          </cell>
          <cell r="D2093">
            <v>475.94</v>
          </cell>
          <cell r="E2093">
            <v>25.46</v>
          </cell>
          <cell r="F2093">
            <v>501.4</v>
          </cell>
        </row>
        <row r="2094">
          <cell r="A2094" t="str">
            <v>37.20.190</v>
          </cell>
          <cell r="B2094" t="str">
            <v>Inversor de frequência para variação de velocidade em motores, potência de 0,25 a 20 cv</v>
          </cell>
          <cell r="C2094" t="str">
            <v>UN</v>
          </cell>
          <cell r="D2094">
            <v>6261.34</v>
          </cell>
          <cell r="E2094">
            <v>40.729999999999997</v>
          </cell>
          <cell r="F2094">
            <v>6302.07</v>
          </cell>
        </row>
        <row r="2095">
          <cell r="A2095" t="str">
            <v>37.20.191</v>
          </cell>
          <cell r="B2095" t="str">
            <v>Inversor de frequência para variação de velocidade em motores, potência de 25 a 30 CV</v>
          </cell>
          <cell r="C2095" t="str">
            <v>UN</v>
          </cell>
          <cell r="D2095">
            <v>13545.56</v>
          </cell>
          <cell r="E2095">
            <v>40.729999999999997</v>
          </cell>
          <cell r="F2095">
            <v>13586.29</v>
          </cell>
        </row>
        <row r="2096">
          <cell r="A2096" t="str">
            <v>37.20.193</v>
          </cell>
          <cell r="B2096" t="str">
            <v>Inversor de frequência para variação de velocidade em motores, potência de 50 cv</v>
          </cell>
          <cell r="C2096" t="str">
            <v>UN</v>
          </cell>
          <cell r="D2096">
            <v>24438.2</v>
          </cell>
          <cell r="E2096">
            <v>40.729999999999997</v>
          </cell>
          <cell r="F2096">
            <v>24478.93</v>
          </cell>
        </row>
        <row r="2097">
          <cell r="A2097" t="str">
            <v>37.20.210</v>
          </cell>
          <cell r="B2097" t="str">
            <v>Punho de manobra com articulador de acionamento</v>
          </cell>
          <cell r="C2097" t="str">
            <v>UN</v>
          </cell>
          <cell r="D2097">
            <v>497.14</v>
          </cell>
          <cell r="E2097">
            <v>18.2</v>
          </cell>
          <cell r="F2097">
            <v>515.34</v>
          </cell>
        </row>
        <row r="2098">
          <cell r="A2098" t="str">
            <v>37.21</v>
          </cell>
          <cell r="B2098" t="str">
            <v>Capacitor de potencia</v>
          </cell>
          <cell r="C2098"/>
          <cell r="D2098"/>
          <cell r="E2098"/>
          <cell r="F2098"/>
        </row>
        <row r="2099">
          <cell r="A2099" t="str">
            <v>37.21.010</v>
          </cell>
          <cell r="B2099" t="str">
            <v>Capacitor de potência trifásico de 10 kVAr, 220 V/60 Hz, para correção de fator de potência</v>
          </cell>
          <cell r="C2099" t="str">
            <v>UN</v>
          </cell>
          <cell r="D2099">
            <v>894.53</v>
          </cell>
          <cell r="E2099">
            <v>18.2</v>
          </cell>
          <cell r="F2099">
            <v>912.73</v>
          </cell>
        </row>
        <row r="2100">
          <cell r="A2100" t="str">
            <v>37.22</v>
          </cell>
          <cell r="B2100" t="str">
            <v>Transformador de comando</v>
          </cell>
          <cell r="C2100"/>
          <cell r="D2100"/>
          <cell r="E2100"/>
          <cell r="F2100"/>
        </row>
        <row r="2101">
          <cell r="A2101" t="str">
            <v>37.22.010</v>
          </cell>
          <cell r="B2101" t="str">
            <v>Transformador monofásico de comando de 200 VA classe 0,6 kV, a seco</v>
          </cell>
          <cell r="C2101" t="str">
            <v>UN</v>
          </cell>
          <cell r="D2101">
            <v>367.24</v>
          </cell>
          <cell r="E2101">
            <v>55.14</v>
          </cell>
          <cell r="F2101">
            <v>422.38</v>
          </cell>
        </row>
        <row r="2102">
          <cell r="A2102" t="str">
            <v>37.24</v>
          </cell>
          <cell r="B2102" t="str">
            <v>Supressor de surto</v>
          </cell>
          <cell r="C2102"/>
          <cell r="D2102"/>
          <cell r="E2102"/>
          <cell r="F2102"/>
        </row>
        <row r="2103">
          <cell r="A2103" t="str">
            <v>37.24.031</v>
          </cell>
          <cell r="B2103" t="str">
            <v>Supressor de surto monofásico, Fase-Terra, In 4 a 11 kA, Imax. de surto de 12 até 15 kA</v>
          </cell>
          <cell r="C2103" t="str">
            <v>UN</v>
          </cell>
          <cell r="D2103">
            <v>50.22</v>
          </cell>
          <cell r="E2103">
            <v>20.85</v>
          </cell>
          <cell r="F2103">
            <v>71.069999999999993</v>
          </cell>
        </row>
        <row r="2104">
          <cell r="A2104" t="str">
            <v>37.24.032</v>
          </cell>
          <cell r="B2104" t="str">
            <v>Supressor de surto monofásico, Fase-Terra, In &gt; ou = 20 kA, Imax. de surto de 50 até 80 kA</v>
          </cell>
          <cell r="C2104" t="str">
            <v>UN</v>
          </cell>
          <cell r="D2104">
            <v>172.5</v>
          </cell>
          <cell r="E2104">
            <v>20.85</v>
          </cell>
          <cell r="F2104">
            <v>193.35</v>
          </cell>
        </row>
        <row r="2105">
          <cell r="A2105" t="str">
            <v>37.24.040</v>
          </cell>
          <cell r="B2105" t="str">
            <v>Supressor de surto monofásico, Neutro-Terra, In &gt; ou = 20 kA, Imax. de surto de 65 até 80 kA</v>
          </cell>
          <cell r="C2105" t="str">
            <v>UN</v>
          </cell>
          <cell r="D2105">
            <v>175.82</v>
          </cell>
          <cell r="E2105">
            <v>20.85</v>
          </cell>
          <cell r="F2105">
            <v>196.67</v>
          </cell>
        </row>
        <row r="2106">
          <cell r="A2106" t="str">
            <v>37.24.042</v>
          </cell>
          <cell r="B2106" t="str">
            <v>Dispositivo de proteção contra surto, 1 polo, suportabilidade &lt;= 4 kV, Un até 240V/415V, Iimp = 60 kA, curva de ensaio 10/350µs - classe 1</v>
          </cell>
          <cell r="C2106" t="str">
            <v>UN</v>
          </cell>
          <cell r="D2106">
            <v>616.48</v>
          </cell>
          <cell r="E2106">
            <v>23.3</v>
          </cell>
          <cell r="F2106">
            <v>639.78</v>
          </cell>
        </row>
        <row r="2107">
          <cell r="A2107" t="str">
            <v>37.24.043</v>
          </cell>
          <cell r="B2107" t="str">
            <v>Dispositivo de proteção contra surto, 4 polos, 3F+N, Un até 240/415V, Iimp= 75 kA (25 kA por fase), curva de ensaio 10/350 µs - classe 1</v>
          </cell>
          <cell r="C2107" t="str">
            <v>UN</v>
          </cell>
          <cell r="D2107">
            <v>6834.62</v>
          </cell>
          <cell r="E2107">
            <v>23.3</v>
          </cell>
          <cell r="F2107">
            <v>6857.92</v>
          </cell>
        </row>
        <row r="2108">
          <cell r="A2108" t="str">
            <v>37.24.044</v>
          </cell>
          <cell r="B2108" t="str">
            <v>Dispositivo de proteção contra surto, 4 polos, suportabilidade &lt;= 2,5 kV, 3F+N, Un até 240/415V, curva de ensaio 8/20µs, In=20kA/40kA - classe 2</v>
          </cell>
          <cell r="C2108" t="str">
            <v>UN</v>
          </cell>
          <cell r="D2108">
            <v>2433.41</v>
          </cell>
          <cell r="E2108">
            <v>23.3</v>
          </cell>
          <cell r="F2108">
            <v>2456.71</v>
          </cell>
        </row>
        <row r="2109">
          <cell r="A2109" t="str">
            <v>37.24.045</v>
          </cell>
          <cell r="B2109" t="str">
            <v>Dispositivo de proteção contra surto, 1 polo, monobloco, suportabilidade &lt;=1,5kV, F+N / F+F, Un até 230/264V, curva de ensaio 8/20µs - classe 3</v>
          </cell>
          <cell r="C2109" t="str">
            <v>UN</v>
          </cell>
          <cell r="D2109">
            <v>819.4</v>
          </cell>
          <cell r="E2109">
            <v>23.3</v>
          </cell>
          <cell r="F2109">
            <v>842.7</v>
          </cell>
        </row>
        <row r="2110">
          <cell r="A2110" t="str">
            <v>37.25</v>
          </cell>
          <cell r="B2110" t="str">
            <v>Disjuntores.</v>
          </cell>
          <cell r="C2110"/>
          <cell r="D2110"/>
          <cell r="E2110"/>
          <cell r="F2110"/>
        </row>
        <row r="2111">
          <cell r="A2111" t="str">
            <v>37.25.090</v>
          </cell>
          <cell r="B2111" t="str">
            <v>Disjuntor em caixa moldada tripolar, térmico e magnético fixos, tensão de isolamento 480/690V, de 10A a 60A</v>
          </cell>
          <cell r="C2111" t="str">
            <v>UN</v>
          </cell>
          <cell r="D2111">
            <v>501.47</v>
          </cell>
          <cell r="E2111">
            <v>60.41</v>
          </cell>
          <cell r="F2111">
            <v>561.88</v>
          </cell>
        </row>
        <row r="2112">
          <cell r="A2112" t="str">
            <v>37.25.100</v>
          </cell>
          <cell r="B2112" t="str">
            <v>Disjuntor em caixa moldada tripolar, térmico e magnético fixos, tensão de isolamento 480/690V, de 70A até 150A</v>
          </cell>
          <cell r="C2112" t="str">
            <v>UN</v>
          </cell>
          <cell r="D2112">
            <v>465.43</v>
          </cell>
          <cell r="E2112">
            <v>60.41</v>
          </cell>
          <cell r="F2112">
            <v>525.84</v>
          </cell>
        </row>
        <row r="2113">
          <cell r="A2113" t="str">
            <v>37.25.110</v>
          </cell>
          <cell r="B2113" t="str">
            <v>Disjuntor em caixa moldada tripolar, térmico e magnético fixos, tensão de isolamento 415/690V, de 175A a 250A</v>
          </cell>
          <cell r="C2113" t="str">
            <v>UN</v>
          </cell>
          <cell r="D2113">
            <v>468.93</v>
          </cell>
          <cell r="E2113">
            <v>60.41</v>
          </cell>
          <cell r="F2113">
            <v>529.34</v>
          </cell>
        </row>
        <row r="2114">
          <cell r="A2114" t="str">
            <v>37.25.200</v>
          </cell>
          <cell r="B2114" t="str">
            <v>Disjuntor em caixa moldada bipolar, térmico e magnético fixos - 480 V, de 10 A a 50 A para 120/240 Vca - 25 KA e para 380/440 Vca - 18 KA</v>
          </cell>
          <cell r="C2114" t="str">
            <v>UN</v>
          </cell>
          <cell r="D2114">
            <v>404.3</v>
          </cell>
          <cell r="E2114">
            <v>60.41</v>
          </cell>
          <cell r="F2114">
            <v>464.71</v>
          </cell>
        </row>
        <row r="2115">
          <cell r="A2115" t="str">
            <v>37.25.210</v>
          </cell>
          <cell r="B2115" t="str">
            <v>Disjuntor em caixa moldada bipolar, térmico e magnético fixos - 600 V, de 150 A para 120/240 Vca - 25 KA e para 380/440 Vca - 18 KA</v>
          </cell>
          <cell r="C2115" t="str">
            <v>UN</v>
          </cell>
          <cell r="D2115">
            <v>668.34</v>
          </cell>
          <cell r="E2115">
            <v>60.41</v>
          </cell>
          <cell r="F2115">
            <v>728.75</v>
          </cell>
        </row>
        <row r="2116">
          <cell r="A2116" t="str">
            <v>37.25.215</v>
          </cell>
          <cell r="B2116" t="str">
            <v>Disjuntor fixo a vácuo de 15 a 17,5 kV, equipado com motorização de fechamento, com relê de proteção</v>
          </cell>
          <cell r="C2116" t="str">
            <v>CJ</v>
          </cell>
          <cell r="D2116">
            <v>29725.48</v>
          </cell>
          <cell r="E2116">
            <v>84.43</v>
          </cell>
          <cell r="F2116">
            <v>29809.91</v>
          </cell>
        </row>
        <row r="2117">
          <cell r="A2117" t="str">
            <v>38</v>
          </cell>
          <cell r="B2117" t="str">
            <v>TUBULACAO E CONDUTOR PARA ENERGIA ELETRICA E TELEFONIA BASICA</v>
          </cell>
          <cell r="C2117"/>
          <cell r="D2117"/>
          <cell r="E2117"/>
          <cell r="F2117"/>
        </row>
        <row r="2118">
          <cell r="A2118" t="str">
            <v>38.01</v>
          </cell>
          <cell r="B2118" t="str">
            <v>Eletroduto em PVC rigido roscavel</v>
          </cell>
          <cell r="C2118"/>
          <cell r="D2118"/>
          <cell r="E2118"/>
          <cell r="F2118"/>
        </row>
        <row r="2119">
          <cell r="A2119" t="str">
            <v>38.01.040</v>
          </cell>
          <cell r="B2119" t="str">
            <v>Eletroduto de PVC rígido roscável de 3/4´ - com acessórios</v>
          </cell>
          <cell r="C2119" t="str">
            <v>M</v>
          </cell>
          <cell r="D2119">
            <v>5.8</v>
          </cell>
          <cell r="E2119">
            <v>18.2</v>
          </cell>
          <cell r="F2119">
            <v>24</v>
          </cell>
        </row>
        <row r="2120">
          <cell r="A2120" t="str">
            <v>38.01.060</v>
          </cell>
          <cell r="B2120" t="str">
            <v>Eletroduto de PVC rígido roscável de 1´ - com acessórios</v>
          </cell>
          <cell r="C2120" t="str">
            <v>M</v>
          </cell>
          <cell r="D2120">
            <v>8.4700000000000006</v>
          </cell>
          <cell r="E2120">
            <v>21.83</v>
          </cell>
          <cell r="F2120">
            <v>30.3</v>
          </cell>
        </row>
        <row r="2121">
          <cell r="A2121" t="str">
            <v>38.01.080</v>
          </cell>
          <cell r="B2121" t="str">
            <v>Eletroduto de PVC rígido roscável de 1 1/4´ - com acessórios</v>
          </cell>
          <cell r="C2121" t="str">
            <v>M</v>
          </cell>
          <cell r="D2121">
            <v>12.45</v>
          </cell>
          <cell r="E2121">
            <v>25.47</v>
          </cell>
          <cell r="F2121">
            <v>37.92</v>
          </cell>
        </row>
        <row r="2122">
          <cell r="A2122" t="str">
            <v>38.01.100</v>
          </cell>
          <cell r="B2122" t="str">
            <v>Eletroduto de PVC rígido roscável de 1 1/2´ - com acessórios</v>
          </cell>
          <cell r="C2122" t="str">
            <v>M</v>
          </cell>
          <cell r="D2122">
            <v>15.44</v>
          </cell>
          <cell r="E2122">
            <v>29.12</v>
          </cell>
          <cell r="F2122">
            <v>44.56</v>
          </cell>
        </row>
        <row r="2123">
          <cell r="A2123" t="str">
            <v>38.01.120</v>
          </cell>
          <cell r="B2123" t="str">
            <v>Eletroduto de PVC rígido roscável de 2´ - com acessórios</v>
          </cell>
          <cell r="C2123" t="str">
            <v>M</v>
          </cell>
          <cell r="D2123">
            <v>20.34</v>
          </cell>
          <cell r="E2123">
            <v>32.75</v>
          </cell>
          <cell r="F2123">
            <v>53.09</v>
          </cell>
        </row>
        <row r="2124">
          <cell r="A2124" t="str">
            <v>38.01.140</v>
          </cell>
          <cell r="B2124" t="str">
            <v>Eletroduto de PVC rígido roscável de 2 1/2´ - com acessórios</v>
          </cell>
          <cell r="C2124" t="str">
            <v>M</v>
          </cell>
          <cell r="D2124">
            <v>32.75</v>
          </cell>
          <cell r="E2124">
            <v>36.39</v>
          </cell>
          <cell r="F2124">
            <v>69.14</v>
          </cell>
        </row>
        <row r="2125">
          <cell r="A2125" t="str">
            <v>38.01.160</v>
          </cell>
          <cell r="B2125" t="str">
            <v>Eletroduto de PVC rígido roscável de 3´ - com acessórios</v>
          </cell>
          <cell r="C2125" t="str">
            <v>M</v>
          </cell>
          <cell r="D2125">
            <v>42</v>
          </cell>
          <cell r="E2125">
            <v>40.03</v>
          </cell>
          <cell r="F2125">
            <v>82.03</v>
          </cell>
        </row>
        <row r="2126">
          <cell r="A2126" t="str">
            <v>38.01.180</v>
          </cell>
          <cell r="B2126" t="str">
            <v>Eletroduto de PVC rígido roscável de 4´ - com acessórios</v>
          </cell>
          <cell r="C2126" t="str">
            <v>M</v>
          </cell>
          <cell r="D2126">
            <v>71.290000000000006</v>
          </cell>
          <cell r="E2126">
            <v>47.31</v>
          </cell>
          <cell r="F2126">
            <v>118.6</v>
          </cell>
        </row>
        <row r="2127">
          <cell r="A2127" t="str">
            <v>38.04</v>
          </cell>
          <cell r="B2127" t="str">
            <v>Eletroduto rígido em aço carbono galvanizado com acessórios - NBR 13057</v>
          </cell>
          <cell r="C2127"/>
          <cell r="D2127"/>
          <cell r="E2127"/>
          <cell r="F2127"/>
        </row>
        <row r="2128">
          <cell r="A2128" t="str">
            <v>38.04.040</v>
          </cell>
          <cell r="B2128" t="str">
            <v>Eletroduto galvanizado conforme NBR13057 -  3/4´ com acessórios</v>
          </cell>
          <cell r="C2128" t="str">
            <v>M</v>
          </cell>
          <cell r="D2128">
            <v>9.4</v>
          </cell>
          <cell r="E2128">
            <v>21.83</v>
          </cell>
          <cell r="F2128">
            <v>31.23</v>
          </cell>
        </row>
        <row r="2129">
          <cell r="A2129" t="str">
            <v>38.04.060</v>
          </cell>
          <cell r="B2129" t="str">
            <v>Eletroduto galvanizado conforme NBR13057 -  1´ com acessórios</v>
          </cell>
          <cell r="C2129" t="str">
            <v>M</v>
          </cell>
          <cell r="D2129">
            <v>11.67</v>
          </cell>
          <cell r="E2129">
            <v>25.47</v>
          </cell>
          <cell r="F2129">
            <v>37.14</v>
          </cell>
        </row>
        <row r="2130">
          <cell r="A2130" t="str">
            <v>38.04.080</v>
          </cell>
          <cell r="B2130" t="str">
            <v>Eletroduto galvanizado conforme NBR13057 -  1 1/4´ com acessórios</v>
          </cell>
          <cell r="C2130" t="str">
            <v>M</v>
          </cell>
          <cell r="D2130">
            <v>18.850000000000001</v>
          </cell>
          <cell r="E2130">
            <v>29.12</v>
          </cell>
          <cell r="F2130">
            <v>47.97</v>
          </cell>
        </row>
        <row r="2131">
          <cell r="A2131" t="str">
            <v>38.04.100</v>
          </cell>
          <cell r="B2131" t="str">
            <v>Eletroduto galvanizado conforme NBR13057 -  1 1/2´ com acessórios</v>
          </cell>
          <cell r="C2131" t="str">
            <v>M</v>
          </cell>
          <cell r="D2131">
            <v>22.64</v>
          </cell>
          <cell r="E2131">
            <v>32.75</v>
          </cell>
          <cell r="F2131">
            <v>55.39</v>
          </cell>
        </row>
        <row r="2132">
          <cell r="A2132" t="str">
            <v>38.04.120</v>
          </cell>
          <cell r="B2132" t="str">
            <v>Eletroduto galvanizado conforme NBR13057 -  2´ com acessórios</v>
          </cell>
          <cell r="C2132" t="str">
            <v>M</v>
          </cell>
          <cell r="D2132">
            <v>25.71</v>
          </cell>
          <cell r="E2132">
            <v>36.39</v>
          </cell>
          <cell r="F2132">
            <v>62.1</v>
          </cell>
        </row>
        <row r="2133">
          <cell r="A2133" t="str">
            <v>38.04.140</v>
          </cell>
          <cell r="B2133" t="str">
            <v>Eletroduto galvanizado conforme NBR13057 -  2 1/2´ com acessórios</v>
          </cell>
          <cell r="C2133" t="str">
            <v>M</v>
          </cell>
          <cell r="D2133">
            <v>45.34</v>
          </cell>
          <cell r="E2133">
            <v>43.66</v>
          </cell>
          <cell r="F2133">
            <v>89</v>
          </cell>
        </row>
        <row r="2134">
          <cell r="A2134" t="str">
            <v>38.04.160</v>
          </cell>
          <cell r="B2134" t="str">
            <v>Eletroduto galvanizado conforme NBR13057 -  3´ com acessórios</v>
          </cell>
          <cell r="C2134" t="str">
            <v>M</v>
          </cell>
          <cell r="D2134">
            <v>59.19</v>
          </cell>
          <cell r="E2134">
            <v>54.59</v>
          </cell>
          <cell r="F2134">
            <v>113.78</v>
          </cell>
        </row>
        <row r="2135">
          <cell r="A2135" t="str">
            <v>38.04.180</v>
          </cell>
          <cell r="B2135" t="str">
            <v>Eletroduto galvanizado conforme NBR13057 -  4´ com acessórios</v>
          </cell>
          <cell r="C2135" t="str">
            <v>M</v>
          </cell>
          <cell r="D2135">
            <v>89.37</v>
          </cell>
          <cell r="E2135">
            <v>65.510000000000005</v>
          </cell>
          <cell r="F2135">
            <v>154.88</v>
          </cell>
        </row>
        <row r="2136">
          <cell r="A2136" t="str">
            <v>38.05</v>
          </cell>
          <cell r="B2136" t="str">
            <v>Eletroduto rígido em aço carbono galvanizado com acessórios - NBR 6323</v>
          </cell>
          <cell r="C2136"/>
          <cell r="D2136"/>
          <cell r="E2136"/>
          <cell r="F2136"/>
        </row>
        <row r="2137">
          <cell r="A2137" t="str">
            <v>38.05.040</v>
          </cell>
          <cell r="B2137" t="str">
            <v>Eletroduto galvanizado a quente conforme NBR6323 - 3/4´ - com acessórios</v>
          </cell>
          <cell r="C2137" t="str">
            <v>M</v>
          </cell>
          <cell r="D2137">
            <v>19.440000000000001</v>
          </cell>
          <cell r="E2137">
            <v>21.83</v>
          </cell>
          <cell r="F2137">
            <v>41.27</v>
          </cell>
        </row>
        <row r="2138">
          <cell r="A2138" t="str">
            <v>38.05.060</v>
          </cell>
          <cell r="B2138" t="str">
            <v>Eletroduto galvanizado a quente conforme NBR6323 - 1´ - com acessórios</v>
          </cell>
          <cell r="C2138" t="str">
            <v>M</v>
          </cell>
          <cell r="D2138">
            <v>20.170000000000002</v>
          </cell>
          <cell r="E2138">
            <v>25.47</v>
          </cell>
          <cell r="F2138">
            <v>45.64</v>
          </cell>
        </row>
        <row r="2139">
          <cell r="A2139" t="str">
            <v>38.05.090</v>
          </cell>
          <cell r="B2139" t="str">
            <v>Eletroduto galvanizado a quente conforme NBR6323 - 1 1/4´ com acessórios</v>
          </cell>
          <cell r="C2139" t="str">
            <v>M</v>
          </cell>
          <cell r="D2139">
            <v>34.79</v>
          </cell>
          <cell r="E2139">
            <v>29.12</v>
          </cell>
          <cell r="F2139">
            <v>63.91</v>
          </cell>
        </row>
        <row r="2140">
          <cell r="A2140" t="str">
            <v>38.05.100</v>
          </cell>
          <cell r="B2140" t="str">
            <v>Eletroduto galvanizado a quente conforme NBR6323 - 1 1/2´ com acessórios</v>
          </cell>
          <cell r="C2140" t="str">
            <v>M</v>
          </cell>
          <cell r="D2140">
            <v>41.11</v>
          </cell>
          <cell r="E2140">
            <v>32.75</v>
          </cell>
          <cell r="F2140">
            <v>73.86</v>
          </cell>
        </row>
        <row r="2141">
          <cell r="A2141" t="str">
            <v>38.05.120</v>
          </cell>
          <cell r="B2141" t="str">
            <v>Eletroduto galvanizado a quente conforme NBR6323 - 2´ com acessórios</v>
          </cell>
          <cell r="C2141" t="str">
            <v>M</v>
          </cell>
          <cell r="D2141">
            <v>50.25</v>
          </cell>
          <cell r="E2141">
            <v>36.39</v>
          </cell>
          <cell r="F2141">
            <v>86.64</v>
          </cell>
        </row>
        <row r="2142">
          <cell r="A2142" t="str">
            <v>38.05.140</v>
          </cell>
          <cell r="B2142" t="str">
            <v>Eletroduto galvanizado a quente conforme NBR6323 - 2 1/2´ com acessórios</v>
          </cell>
          <cell r="C2142" t="str">
            <v>M</v>
          </cell>
          <cell r="D2142">
            <v>75.59</v>
          </cell>
          <cell r="E2142">
            <v>43.66</v>
          </cell>
          <cell r="F2142">
            <v>119.25</v>
          </cell>
        </row>
        <row r="2143">
          <cell r="A2143" t="str">
            <v>38.05.160</v>
          </cell>
          <cell r="B2143" t="str">
            <v>Eletroduto galvanizado a quente conforme NBR6323 - 3´ com acessórios</v>
          </cell>
          <cell r="C2143" t="str">
            <v>M</v>
          </cell>
          <cell r="D2143">
            <v>85.89</v>
          </cell>
          <cell r="E2143">
            <v>54.59</v>
          </cell>
          <cell r="F2143">
            <v>140.47999999999999</v>
          </cell>
        </row>
        <row r="2144">
          <cell r="A2144" t="str">
            <v>38.05.180</v>
          </cell>
          <cell r="B2144" t="str">
            <v>Eletroduto galvanizado a quente conforme NBR6323 - 4´ com acessórios</v>
          </cell>
          <cell r="C2144" t="str">
            <v>M</v>
          </cell>
          <cell r="D2144">
            <v>123.13</v>
          </cell>
          <cell r="E2144">
            <v>65.510000000000005</v>
          </cell>
          <cell r="F2144">
            <v>188.64</v>
          </cell>
        </row>
        <row r="2145">
          <cell r="A2145" t="str">
            <v>38.06</v>
          </cell>
          <cell r="B2145" t="str">
            <v>Eletroduto rígido em aço carbono galvanizado por imersão a quente com acessórios – NBR 5598</v>
          </cell>
          <cell r="C2145"/>
          <cell r="D2145"/>
          <cell r="E2145"/>
          <cell r="F2145"/>
        </row>
        <row r="2146">
          <cell r="A2146" t="str">
            <v>38.06.020</v>
          </cell>
          <cell r="B2146" t="str">
            <v>Eletroduto galvanizado a quente conforme NBR5598 - 1/2´ com acessórios</v>
          </cell>
          <cell r="C2146" t="str">
            <v>M</v>
          </cell>
          <cell r="D2146">
            <v>14.7</v>
          </cell>
          <cell r="E2146">
            <v>18.2</v>
          </cell>
          <cell r="F2146">
            <v>32.9</v>
          </cell>
        </row>
        <row r="2147">
          <cell r="A2147" t="str">
            <v>38.06.040</v>
          </cell>
          <cell r="B2147" t="str">
            <v>Eletroduto galvanizado a quente conforme NBR5598 - 3/4´ com acessórios</v>
          </cell>
          <cell r="C2147" t="str">
            <v>M</v>
          </cell>
          <cell r="D2147">
            <v>17.309999999999999</v>
          </cell>
          <cell r="E2147">
            <v>21.83</v>
          </cell>
          <cell r="F2147">
            <v>39.14</v>
          </cell>
        </row>
        <row r="2148">
          <cell r="A2148" t="str">
            <v>38.06.060</v>
          </cell>
          <cell r="B2148" t="str">
            <v>Eletroduto galvanizado a quente conforme NBR5598 - 1´ com acessórios</v>
          </cell>
          <cell r="C2148" t="str">
            <v>M</v>
          </cell>
          <cell r="D2148">
            <v>21.82</v>
          </cell>
          <cell r="E2148">
            <v>25.47</v>
          </cell>
          <cell r="F2148">
            <v>47.29</v>
          </cell>
        </row>
        <row r="2149">
          <cell r="A2149" t="str">
            <v>38.06.080</v>
          </cell>
          <cell r="B2149" t="str">
            <v>Eletroduto galvanizado a quente conforme NBR5598 - 1 1/4´ com acessórios</v>
          </cell>
          <cell r="C2149" t="str">
            <v>M</v>
          </cell>
          <cell r="D2149">
            <v>33.090000000000003</v>
          </cell>
          <cell r="E2149">
            <v>29.12</v>
          </cell>
          <cell r="F2149">
            <v>62.21</v>
          </cell>
        </row>
        <row r="2150">
          <cell r="A2150" t="str">
            <v>38.06.100</v>
          </cell>
          <cell r="B2150" t="str">
            <v>Eletroduto galvanizado a quente conforme NBR5598 - 1 1/2´ com acessórios</v>
          </cell>
          <cell r="C2150" t="str">
            <v>M</v>
          </cell>
          <cell r="D2150">
            <v>39.950000000000003</v>
          </cell>
          <cell r="E2150">
            <v>32.75</v>
          </cell>
          <cell r="F2150">
            <v>72.7</v>
          </cell>
        </row>
        <row r="2151">
          <cell r="A2151" t="str">
            <v>38.06.120</v>
          </cell>
          <cell r="B2151" t="str">
            <v>Eletroduto galvanizado a quente conforme NBR5598 - 2´ com acessórios</v>
          </cell>
          <cell r="C2151" t="str">
            <v>M</v>
          </cell>
          <cell r="D2151">
            <v>50.75</v>
          </cell>
          <cell r="E2151">
            <v>36.39</v>
          </cell>
          <cell r="F2151">
            <v>87.14</v>
          </cell>
        </row>
        <row r="2152">
          <cell r="A2152" t="str">
            <v>38.06.140</v>
          </cell>
          <cell r="B2152" t="str">
            <v>Eletroduto galvanizado a quente conforme NBR5598 - 2 1/2´ com acessórios</v>
          </cell>
          <cell r="C2152" t="str">
            <v>M</v>
          </cell>
          <cell r="D2152">
            <v>70.19</v>
          </cell>
          <cell r="E2152">
            <v>43.66</v>
          </cell>
          <cell r="F2152">
            <v>113.85</v>
          </cell>
        </row>
        <row r="2153">
          <cell r="A2153" t="str">
            <v>38.06.160</v>
          </cell>
          <cell r="B2153" t="str">
            <v>Eletroduto galvanizado a quente conforme NBR5598 - 3´ com acessórios</v>
          </cell>
          <cell r="C2153" t="str">
            <v>M</v>
          </cell>
          <cell r="D2153">
            <v>80.819999999999993</v>
          </cell>
          <cell r="E2153">
            <v>54.59</v>
          </cell>
          <cell r="F2153">
            <v>135.41</v>
          </cell>
        </row>
        <row r="2154">
          <cell r="A2154" t="str">
            <v>38.06.180</v>
          </cell>
          <cell r="B2154" t="str">
            <v>Eletroduto galvanizado a quente conforme NBR5598 - 4´ com acessórios</v>
          </cell>
          <cell r="C2154" t="str">
            <v>M</v>
          </cell>
          <cell r="D2154">
            <v>117.25</v>
          </cell>
          <cell r="E2154">
            <v>65.510000000000005</v>
          </cell>
          <cell r="F2154">
            <v>182.76</v>
          </cell>
        </row>
        <row r="2155">
          <cell r="A2155" t="str">
            <v>38.07</v>
          </cell>
          <cell r="B2155" t="str">
            <v>Canaleta, perfilado e acessorios</v>
          </cell>
          <cell r="C2155"/>
          <cell r="D2155"/>
          <cell r="E2155"/>
          <cell r="F2155"/>
        </row>
        <row r="2156">
          <cell r="A2156" t="str">
            <v>38.07.030</v>
          </cell>
          <cell r="B2156" t="str">
            <v>Grampo tipo ´C´ diâmetro 3/8`, com balancim tamanho grande</v>
          </cell>
          <cell r="C2156" t="str">
            <v>CJ</v>
          </cell>
          <cell r="D2156">
            <v>7.46</v>
          </cell>
          <cell r="E2156">
            <v>9.1</v>
          </cell>
          <cell r="F2156">
            <v>16.559999999999999</v>
          </cell>
        </row>
        <row r="2157">
          <cell r="A2157" t="str">
            <v>38.07.050</v>
          </cell>
          <cell r="B2157" t="str">
            <v>Tampa de pressão para perfilado de 38 x 38 mm</v>
          </cell>
          <cell r="C2157" t="str">
            <v>M</v>
          </cell>
          <cell r="D2157">
            <v>5.82</v>
          </cell>
          <cell r="E2157">
            <v>1.82</v>
          </cell>
          <cell r="F2157">
            <v>7.64</v>
          </cell>
        </row>
        <row r="2158">
          <cell r="A2158" t="str">
            <v>38.07.120</v>
          </cell>
          <cell r="B2158" t="str">
            <v>Saída final, diâmetro de 3/4´</v>
          </cell>
          <cell r="C2158" t="str">
            <v>UN</v>
          </cell>
          <cell r="D2158">
            <v>1.07</v>
          </cell>
          <cell r="E2158">
            <v>5.46</v>
          </cell>
          <cell r="F2158">
            <v>6.53</v>
          </cell>
        </row>
        <row r="2159">
          <cell r="A2159" t="str">
            <v>38.07.130</v>
          </cell>
          <cell r="B2159" t="str">
            <v>Saída lateral simples, diâmetro de 3/4´</v>
          </cell>
          <cell r="C2159" t="str">
            <v>UN</v>
          </cell>
          <cell r="D2159">
            <v>2.33</v>
          </cell>
          <cell r="E2159">
            <v>6.55</v>
          </cell>
          <cell r="F2159">
            <v>8.8800000000000008</v>
          </cell>
        </row>
        <row r="2160">
          <cell r="A2160" t="str">
            <v>38.07.134</v>
          </cell>
          <cell r="B2160" t="str">
            <v>Saída lateral simples, diâmetro de 1´</v>
          </cell>
          <cell r="C2160" t="str">
            <v>UN</v>
          </cell>
          <cell r="D2160">
            <v>2.0699999999999998</v>
          </cell>
          <cell r="E2160">
            <v>6.55</v>
          </cell>
          <cell r="F2160">
            <v>8.6199999999999992</v>
          </cell>
        </row>
        <row r="2161">
          <cell r="A2161" t="str">
            <v>38.07.140</v>
          </cell>
          <cell r="B2161" t="str">
            <v>Saída superior, diâmetro de 3/4´</v>
          </cell>
          <cell r="C2161" t="str">
            <v>UN</v>
          </cell>
          <cell r="D2161">
            <v>2.13</v>
          </cell>
          <cell r="E2161">
            <v>5.46</v>
          </cell>
          <cell r="F2161">
            <v>7.59</v>
          </cell>
        </row>
        <row r="2162">
          <cell r="A2162" t="str">
            <v>38.07.172</v>
          </cell>
          <cell r="B2162" t="str">
            <v>Canaleta em PVC de 20 x 12 mm, inclusive acessórios</v>
          </cell>
          <cell r="C2162" t="str">
            <v>M</v>
          </cell>
          <cell r="D2162">
            <v>4.66</v>
          </cell>
          <cell r="E2162">
            <v>10.92</v>
          </cell>
          <cell r="F2162">
            <v>15.58</v>
          </cell>
        </row>
        <row r="2163">
          <cell r="A2163" t="str">
            <v>38.07.200</v>
          </cell>
          <cell r="B2163" t="str">
            <v>Vergalhão com rosca, porca e arruela de diâmetro 3/8´ (tirante)</v>
          </cell>
          <cell r="C2163" t="str">
            <v>M</v>
          </cell>
          <cell r="D2163">
            <v>8.82</v>
          </cell>
          <cell r="E2163">
            <v>5.09</v>
          </cell>
          <cell r="F2163">
            <v>13.91</v>
          </cell>
        </row>
        <row r="2164">
          <cell r="A2164" t="str">
            <v>38.07.210</v>
          </cell>
          <cell r="B2164" t="str">
            <v>Vergalhão com rosca, porca e arruela de diâmetro 1/4´ (tirante)</v>
          </cell>
          <cell r="C2164" t="str">
            <v>M</v>
          </cell>
          <cell r="D2164">
            <v>4.5199999999999996</v>
          </cell>
          <cell r="E2164">
            <v>5.09</v>
          </cell>
          <cell r="F2164">
            <v>9.61</v>
          </cell>
        </row>
        <row r="2165">
          <cell r="A2165" t="str">
            <v>38.07.216</v>
          </cell>
          <cell r="B2165" t="str">
            <v>Vergalhão com rosca, porca e arruela de diâmetro 5/16´ (tirante)</v>
          </cell>
          <cell r="C2165" t="str">
            <v>M</v>
          </cell>
          <cell r="D2165">
            <v>6.69</v>
          </cell>
          <cell r="E2165">
            <v>5.09</v>
          </cell>
          <cell r="F2165">
            <v>11.78</v>
          </cell>
        </row>
        <row r="2166">
          <cell r="A2166" t="str">
            <v>38.07.300</v>
          </cell>
          <cell r="B2166" t="str">
            <v>Perfilado perfurado 38 x 38 mm em chapa 14 pré-zincada, com acessórios</v>
          </cell>
          <cell r="C2166" t="str">
            <v>M</v>
          </cell>
          <cell r="D2166">
            <v>35.86</v>
          </cell>
          <cell r="E2166">
            <v>9.1</v>
          </cell>
          <cell r="F2166">
            <v>44.96</v>
          </cell>
        </row>
        <row r="2167">
          <cell r="A2167" t="str">
            <v>38.07.310</v>
          </cell>
          <cell r="B2167" t="str">
            <v>Perfilado perfurado 38 x 76 mm em chapa 14 pré-zincada, com acessórios</v>
          </cell>
          <cell r="C2167" t="str">
            <v>M</v>
          </cell>
          <cell r="D2167">
            <v>67.63</v>
          </cell>
          <cell r="E2167">
            <v>9.1</v>
          </cell>
          <cell r="F2167">
            <v>76.73</v>
          </cell>
        </row>
        <row r="2168">
          <cell r="A2168" t="str">
            <v>38.07.340</v>
          </cell>
          <cell r="B2168" t="str">
            <v>Perfilado liso 38 x 38 mm - com acessórios</v>
          </cell>
          <cell r="C2168" t="str">
            <v>M</v>
          </cell>
          <cell r="D2168">
            <v>36.18</v>
          </cell>
          <cell r="E2168">
            <v>9.1</v>
          </cell>
          <cell r="F2168">
            <v>45.28</v>
          </cell>
        </row>
        <row r="2169">
          <cell r="A2169" t="str">
            <v>38.07.700</v>
          </cell>
          <cell r="B2169" t="str">
            <v>Canaleta aparente com tampa em PVC, autoextinguível, de 85 x 35 mm, com acessórios</v>
          </cell>
          <cell r="C2169" t="str">
            <v>M</v>
          </cell>
          <cell r="D2169">
            <v>65.34</v>
          </cell>
          <cell r="E2169">
            <v>10.92</v>
          </cell>
          <cell r="F2169">
            <v>76.260000000000005</v>
          </cell>
        </row>
        <row r="2170">
          <cell r="A2170" t="str">
            <v>38.07.710</v>
          </cell>
          <cell r="B2170" t="str">
            <v>Canaleta aparente com duas tampas em PVC, autoextinguível, de 120 x 35 mm, com acessórios</v>
          </cell>
          <cell r="C2170" t="str">
            <v>M</v>
          </cell>
          <cell r="D2170">
            <v>94.67</v>
          </cell>
          <cell r="E2170">
            <v>12.73</v>
          </cell>
          <cell r="F2170">
            <v>107.4</v>
          </cell>
        </row>
        <row r="2171">
          <cell r="A2171" t="str">
            <v>38.07.720</v>
          </cell>
          <cell r="B2171" t="str">
            <v>Canaleta aparente com duas tampas em PVC, autoextinguível, de 120 x 60 mm, com acessórios</v>
          </cell>
          <cell r="C2171" t="str">
            <v>M</v>
          </cell>
          <cell r="D2171">
            <v>119.6</v>
          </cell>
          <cell r="E2171">
            <v>14.56</v>
          </cell>
          <cell r="F2171">
            <v>134.16</v>
          </cell>
        </row>
        <row r="2172">
          <cell r="A2172" t="str">
            <v>38.07.730</v>
          </cell>
          <cell r="B2172" t="str">
            <v>Suporte com furos de tomada em PVC de 60 x 35 x 150 mm, para canaleta aparente</v>
          </cell>
          <cell r="C2172" t="str">
            <v>UN</v>
          </cell>
          <cell r="D2172">
            <v>9.84</v>
          </cell>
          <cell r="E2172">
            <v>1.45</v>
          </cell>
          <cell r="F2172">
            <v>11.29</v>
          </cell>
        </row>
        <row r="2173">
          <cell r="A2173" t="str">
            <v>38.07.740</v>
          </cell>
          <cell r="B2173" t="str">
            <v>Suporte com furos de tomada em PVC de 85 x 35 x 150 mm, para canaleta aparente</v>
          </cell>
          <cell r="C2173" t="str">
            <v>UN</v>
          </cell>
          <cell r="D2173">
            <v>10.96</v>
          </cell>
          <cell r="E2173">
            <v>1.45</v>
          </cell>
          <cell r="F2173">
            <v>12.41</v>
          </cell>
        </row>
        <row r="2174">
          <cell r="A2174" t="str">
            <v>38.07.750</v>
          </cell>
          <cell r="B2174" t="str">
            <v>Suporte com furos de tomada em PVC de 60 x 60 x 150 mm, para canaleta aparente</v>
          </cell>
          <cell r="C2174" t="str">
            <v>UN</v>
          </cell>
          <cell r="D2174">
            <v>10.89</v>
          </cell>
          <cell r="E2174">
            <v>1.45</v>
          </cell>
          <cell r="F2174">
            <v>12.34</v>
          </cell>
        </row>
        <row r="2175">
          <cell r="A2175" t="str">
            <v>38.10</v>
          </cell>
          <cell r="B2175" t="str">
            <v>Duto fechado de piso e acessorios</v>
          </cell>
          <cell r="C2175"/>
          <cell r="D2175"/>
          <cell r="E2175"/>
          <cell r="F2175"/>
        </row>
        <row r="2176">
          <cell r="A2176" t="str">
            <v>38.10.010</v>
          </cell>
          <cell r="B2176" t="str">
            <v>Duto de piso liso em aço, medindo 2 x 25 x 70 mm, com acessórios</v>
          </cell>
          <cell r="C2176" t="str">
            <v>M</v>
          </cell>
          <cell r="D2176">
            <v>42.74</v>
          </cell>
          <cell r="E2176">
            <v>10.92</v>
          </cell>
          <cell r="F2176">
            <v>53.66</v>
          </cell>
        </row>
        <row r="2177">
          <cell r="A2177" t="str">
            <v>38.10.020</v>
          </cell>
          <cell r="B2177" t="str">
            <v>Duto de piso liso em aço, medindo 3 x 25 x 70 mm, com acessórios</v>
          </cell>
          <cell r="C2177" t="str">
            <v>M</v>
          </cell>
          <cell r="D2177">
            <v>39.299999999999997</v>
          </cell>
          <cell r="E2177">
            <v>10.92</v>
          </cell>
          <cell r="F2177">
            <v>50.22</v>
          </cell>
        </row>
        <row r="2178">
          <cell r="A2178" t="str">
            <v>38.10.024</v>
          </cell>
          <cell r="B2178" t="str">
            <v>Caixa de derivação ou passagem, para cruzamento de duto, medindo 4 x 25 x 70 mm, sem cruzadora</v>
          </cell>
          <cell r="C2178" t="str">
            <v>UN</v>
          </cell>
          <cell r="D2178">
            <v>40.880000000000003</v>
          </cell>
          <cell r="E2178">
            <v>11.28</v>
          </cell>
          <cell r="F2178">
            <v>52.16</v>
          </cell>
        </row>
        <row r="2179">
          <cell r="A2179" t="str">
            <v>38.10.026</v>
          </cell>
          <cell r="B2179" t="str">
            <v>Caixa de derivação ou passagem, para cruzamento de duto, medindo 12 x 25 x 70 mm, com cruzadora</v>
          </cell>
          <cell r="C2179" t="str">
            <v>UN</v>
          </cell>
          <cell r="D2179">
            <v>115.34</v>
          </cell>
          <cell r="E2179">
            <v>21.83</v>
          </cell>
          <cell r="F2179">
            <v>137.16999999999999</v>
          </cell>
        </row>
        <row r="2180">
          <cell r="A2180" t="str">
            <v>38.10.030</v>
          </cell>
          <cell r="B2180" t="str">
            <v>Caixa de derivação ou passagem, para cruzamento de duto, medindo 16 x 25 x 70 mm, com cruzadora</v>
          </cell>
          <cell r="C2180" t="str">
            <v>UN</v>
          </cell>
          <cell r="D2180">
            <v>210.51</v>
          </cell>
          <cell r="E2180">
            <v>21.83</v>
          </cell>
          <cell r="F2180">
            <v>232.34</v>
          </cell>
        </row>
        <row r="2181">
          <cell r="A2181" t="str">
            <v>38.10.060</v>
          </cell>
          <cell r="B2181" t="str">
            <v>Caixa de tomada e tampa basculante com rebaixo de 2 x (25 x 70 mm)</v>
          </cell>
          <cell r="C2181" t="str">
            <v>UN</v>
          </cell>
          <cell r="D2181">
            <v>143.82</v>
          </cell>
          <cell r="E2181">
            <v>6.91</v>
          </cell>
          <cell r="F2181">
            <v>150.72999999999999</v>
          </cell>
        </row>
        <row r="2182">
          <cell r="A2182" t="str">
            <v>38.10.070</v>
          </cell>
          <cell r="B2182" t="str">
            <v>Caixa de tomada e tampa basculante com rebaixo de 3 x (25 x 70 mm)</v>
          </cell>
          <cell r="C2182" t="str">
            <v>UN</v>
          </cell>
          <cell r="D2182">
            <v>176.01</v>
          </cell>
          <cell r="E2182">
            <v>6.91</v>
          </cell>
          <cell r="F2182">
            <v>182.92</v>
          </cell>
        </row>
        <row r="2183">
          <cell r="A2183" t="str">
            <v>38.10.080</v>
          </cell>
          <cell r="B2183" t="str">
            <v>Caixa de tomada e tampa basculante com rebaixo de 4 x (25 x 70 mm)</v>
          </cell>
          <cell r="C2183" t="str">
            <v>UN</v>
          </cell>
          <cell r="D2183">
            <v>344.36</v>
          </cell>
          <cell r="E2183">
            <v>6.91</v>
          </cell>
          <cell r="F2183">
            <v>351.27</v>
          </cell>
        </row>
        <row r="2184">
          <cell r="A2184" t="str">
            <v>38.10.090</v>
          </cell>
          <cell r="B2184" t="str">
            <v>Suporte de tomada para caixas com 2, 3 ou 4 vias</v>
          </cell>
          <cell r="C2184" t="str">
            <v>UN</v>
          </cell>
          <cell r="D2184">
            <v>9.1</v>
          </cell>
          <cell r="E2184">
            <v>0.73</v>
          </cell>
          <cell r="F2184">
            <v>9.83</v>
          </cell>
        </row>
        <row r="2185">
          <cell r="A2185" t="str">
            <v>38.12</v>
          </cell>
          <cell r="B2185" t="str">
            <v>Leitos e acessorios</v>
          </cell>
          <cell r="C2185"/>
          <cell r="D2185"/>
          <cell r="E2185"/>
          <cell r="F2185"/>
        </row>
        <row r="2186">
          <cell r="A2186" t="str">
            <v>38.12.086</v>
          </cell>
          <cell r="B2186" t="str">
            <v>Leito para cabos, tipo pesado, em aço galvanizado de 300 x 100 mm - com acessórios</v>
          </cell>
          <cell r="C2186" t="str">
            <v>M</v>
          </cell>
          <cell r="D2186">
            <v>197.05</v>
          </cell>
          <cell r="E2186">
            <v>10.92</v>
          </cell>
          <cell r="F2186">
            <v>207.97</v>
          </cell>
        </row>
        <row r="2187">
          <cell r="A2187" t="str">
            <v>38.12.090</v>
          </cell>
          <cell r="B2187" t="str">
            <v>Leito para cabos, tipo pesado, em aço galvanizado de 400 x 100 mm - com acessórios</v>
          </cell>
          <cell r="C2187" t="str">
            <v>M</v>
          </cell>
          <cell r="D2187">
            <v>207.23</v>
          </cell>
          <cell r="E2187">
            <v>10.92</v>
          </cell>
          <cell r="F2187">
            <v>218.15</v>
          </cell>
        </row>
        <row r="2188">
          <cell r="A2188" t="str">
            <v>38.12.100</v>
          </cell>
          <cell r="B2188" t="str">
            <v>Leito para cabos, tipo pesado, em aço galvanizado de 600 x 100 mm - com acessórios</v>
          </cell>
          <cell r="C2188" t="str">
            <v>M</v>
          </cell>
          <cell r="D2188">
            <v>243.43</v>
          </cell>
          <cell r="E2188">
            <v>10.92</v>
          </cell>
          <cell r="F2188">
            <v>254.35</v>
          </cell>
        </row>
        <row r="2189">
          <cell r="A2189" t="str">
            <v>38.12.120</v>
          </cell>
          <cell r="B2189" t="str">
            <v>Leito para cabos, tipo pesado, em aço galvanizado de 500 x 100 mm - com acessórios</v>
          </cell>
          <cell r="C2189" t="str">
            <v>M</v>
          </cell>
          <cell r="D2189">
            <v>225.3</v>
          </cell>
          <cell r="E2189">
            <v>10.92</v>
          </cell>
          <cell r="F2189">
            <v>236.22</v>
          </cell>
        </row>
        <row r="2190">
          <cell r="A2190" t="str">
            <v>38.12.130</v>
          </cell>
          <cell r="B2190" t="str">
            <v>Leito para cabos, tipo pesado, em aço galvanizado de 800 x 100 mm - com acessórios</v>
          </cell>
          <cell r="C2190" t="str">
            <v>M</v>
          </cell>
          <cell r="D2190">
            <v>279.64</v>
          </cell>
          <cell r="E2190">
            <v>10.92</v>
          </cell>
          <cell r="F2190">
            <v>290.56</v>
          </cell>
        </row>
        <row r="2191">
          <cell r="A2191" t="str">
            <v>38.13</v>
          </cell>
          <cell r="B2191" t="str">
            <v>Eletroduto em polietileno de alta densidade</v>
          </cell>
          <cell r="C2191"/>
          <cell r="D2191"/>
          <cell r="E2191"/>
          <cell r="F2191"/>
        </row>
        <row r="2192">
          <cell r="A2192" t="str">
            <v>38.13.010</v>
          </cell>
          <cell r="B2192" t="str">
            <v>Eletroduto corrugado em polietileno de alta densidade, DN= 30 mm, com acessórios</v>
          </cell>
          <cell r="C2192" t="str">
            <v>M</v>
          </cell>
          <cell r="D2192">
            <v>8.36</v>
          </cell>
          <cell r="E2192">
            <v>1.45</v>
          </cell>
          <cell r="F2192">
            <v>9.81</v>
          </cell>
        </row>
        <row r="2193">
          <cell r="A2193" t="str">
            <v>38.13.016</v>
          </cell>
          <cell r="B2193" t="str">
            <v>Eletroduto corrugado em polietileno de alta densidade, DN= 40 mm, com acessórios</v>
          </cell>
          <cell r="C2193" t="str">
            <v>M</v>
          </cell>
          <cell r="D2193">
            <v>10.39</v>
          </cell>
          <cell r="E2193">
            <v>1.45</v>
          </cell>
          <cell r="F2193">
            <v>11.84</v>
          </cell>
        </row>
        <row r="2194">
          <cell r="A2194" t="str">
            <v>38.13.020</v>
          </cell>
          <cell r="B2194" t="str">
            <v>Eletroduto corrugado em polietileno de alta densidade, DN= 50 mm, com acessórios</v>
          </cell>
          <cell r="C2194" t="str">
            <v>M</v>
          </cell>
          <cell r="D2194">
            <v>12.68</v>
          </cell>
          <cell r="E2194">
            <v>1.45</v>
          </cell>
          <cell r="F2194">
            <v>14.13</v>
          </cell>
        </row>
        <row r="2195">
          <cell r="A2195" t="str">
            <v>38.13.030</v>
          </cell>
          <cell r="B2195" t="str">
            <v>Eletroduto corrugado em polietileno de alta densidade, DN= 75 mm, com acessórios</v>
          </cell>
          <cell r="C2195" t="str">
            <v>M</v>
          </cell>
          <cell r="D2195">
            <v>18.989999999999998</v>
          </cell>
          <cell r="E2195">
            <v>1.45</v>
          </cell>
          <cell r="F2195">
            <v>20.440000000000001</v>
          </cell>
        </row>
        <row r="2196">
          <cell r="A2196" t="str">
            <v>38.13.040</v>
          </cell>
          <cell r="B2196" t="str">
            <v>Eletroduto corrugado em polietileno de alta densidade, DN= 100 mm, com acessórios</v>
          </cell>
          <cell r="C2196" t="str">
            <v>M</v>
          </cell>
          <cell r="D2196">
            <v>27.44</v>
          </cell>
          <cell r="E2196">
            <v>1.45</v>
          </cell>
          <cell r="F2196">
            <v>28.89</v>
          </cell>
        </row>
        <row r="2197">
          <cell r="A2197" t="str">
            <v>38.13.050</v>
          </cell>
          <cell r="B2197" t="str">
            <v>Eletroduto corrugado em polietileno de alta densidade, DN= 125 mm, com acessórios</v>
          </cell>
          <cell r="C2197" t="str">
            <v>M</v>
          </cell>
          <cell r="D2197">
            <v>41.77</v>
          </cell>
          <cell r="E2197">
            <v>1.45</v>
          </cell>
          <cell r="F2197">
            <v>43.22</v>
          </cell>
        </row>
        <row r="2198">
          <cell r="A2198" t="str">
            <v>38.13.060</v>
          </cell>
          <cell r="B2198" t="str">
            <v>Eletroduto corrugado em polietileno de alta densidade, DN= 150 mm, com acessórios</v>
          </cell>
          <cell r="C2198" t="str">
            <v>M</v>
          </cell>
          <cell r="D2198">
            <v>62.42</v>
          </cell>
          <cell r="E2198">
            <v>1.45</v>
          </cell>
          <cell r="F2198">
            <v>63.87</v>
          </cell>
        </row>
        <row r="2199">
          <cell r="A2199" t="str">
            <v>38.15</v>
          </cell>
          <cell r="B2199" t="str">
            <v>Eletroduto metalico flexivel</v>
          </cell>
          <cell r="C2199"/>
          <cell r="D2199"/>
          <cell r="E2199"/>
          <cell r="F2199"/>
        </row>
        <row r="2200">
          <cell r="A2200" t="str">
            <v>38.15.010</v>
          </cell>
          <cell r="B2200" t="str">
            <v>Eletroduto metálico flexível com capa em PVC de 3/4´</v>
          </cell>
          <cell r="C2200" t="str">
            <v>M</v>
          </cell>
          <cell r="D2200">
            <v>9.2100000000000009</v>
          </cell>
          <cell r="E2200">
            <v>12.73</v>
          </cell>
          <cell r="F2200">
            <v>21.94</v>
          </cell>
        </row>
        <row r="2201">
          <cell r="A2201" t="str">
            <v>38.15.020</v>
          </cell>
          <cell r="B2201" t="str">
            <v>Eletroduto metálico flexível com capa em PVC de 1´</v>
          </cell>
          <cell r="C2201" t="str">
            <v>M</v>
          </cell>
          <cell r="D2201">
            <v>14.21</v>
          </cell>
          <cell r="E2201">
            <v>12.73</v>
          </cell>
          <cell r="F2201">
            <v>26.94</v>
          </cell>
        </row>
        <row r="2202">
          <cell r="A2202" t="str">
            <v>38.15.040</v>
          </cell>
          <cell r="B2202" t="str">
            <v>Eletroduto metálico flexível com capa em PVC de 2´</v>
          </cell>
          <cell r="C2202" t="str">
            <v>M</v>
          </cell>
          <cell r="D2202">
            <v>33.729999999999997</v>
          </cell>
          <cell r="E2202">
            <v>12.73</v>
          </cell>
          <cell r="F2202">
            <v>46.46</v>
          </cell>
        </row>
        <row r="2203">
          <cell r="A2203" t="str">
            <v>38.15.110</v>
          </cell>
          <cell r="B2203" t="str">
            <v>Terminal macho fixo em latão zincado de 3/4´</v>
          </cell>
          <cell r="C2203" t="str">
            <v>UN</v>
          </cell>
          <cell r="D2203">
            <v>14.99</v>
          </cell>
          <cell r="E2203">
            <v>2.42</v>
          </cell>
          <cell r="F2203">
            <v>17.41</v>
          </cell>
        </row>
        <row r="2204">
          <cell r="A2204" t="str">
            <v>38.15.120</v>
          </cell>
          <cell r="B2204" t="str">
            <v>Terminal macho fixo em latão zincado de 1´</v>
          </cell>
          <cell r="C2204" t="str">
            <v>UN</v>
          </cell>
          <cell r="D2204">
            <v>23.52</v>
          </cell>
          <cell r="E2204">
            <v>2.42</v>
          </cell>
          <cell r="F2204">
            <v>25.94</v>
          </cell>
        </row>
        <row r="2205">
          <cell r="A2205" t="str">
            <v>38.15.140</v>
          </cell>
          <cell r="B2205" t="str">
            <v>Terminal macho fixo em latão zincado de 2´</v>
          </cell>
          <cell r="C2205" t="str">
            <v>UN</v>
          </cell>
          <cell r="D2205">
            <v>65.510000000000005</v>
          </cell>
          <cell r="E2205">
            <v>2.42</v>
          </cell>
          <cell r="F2205">
            <v>67.930000000000007</v>
          </cell>
        </row>
        <row r="2206">
          <cell r="A2206" t="str">
            <v>38.15.310</v>
          </cell>
          <cell r="B2206" t="str">
            <v>Terminal macho giratório em latão zincado de 3/4´</v>
          </cell>
          <cell r="C2206" t="str">
            <v>UN</v>
          </cell>
          <cell r="D2206">
            <v>16.73</v>
          </cell>
          <cell r="E2206">
            <v>2.42</v>
          </cell>
          <cell r="F2206">
            <v>19.149999999999999</v>
          </cell>
        </row>
        <row r="2207">
          <cell r="A2207" t="str">
            <v>38.15.320</v>
          </cell>
          <cell r="B2207" t="str">
            <v>Terminal macho giratório em latão zincado de 1´</v>
          </cell>
          <cell r="C2207" t="str">
            <v>UN</v>
          </cell>
          <cell r="D2207">
            <v>26.33</v>
          </cell>
          <cell r="E2207">
            <v>2.42</v>
          </cell>
          <cell r="F2207">
            <v>28.75</v>
          </cell>
        </row>
        <row r="2208">
          <cell r="A2208" t="str">
            <v>38.15.340</v>
          </cell>
          <cell r="B2208" t="str">
            <v>Terminal macho giratório em latão zincado de 2´</v>
          </cell>
          <cell r="C2208" t="str">
            <v>UN</v>
          </cell>
          <cell r="D2208">
            <v>72.67</v>
          </cell>
          <cell r="E2208">
            <v>2.42</v>
          </cell>
          <cell r="F2208">
            <v>75.09</v>
          </cell>
        </row>
        <row r="2209">
          <cell r="A2209" t="str">
            <v>38.16</v>
          </cell>
          <cell r="B2209" t="str">
            <v>Rodape tecnico e acessorios</v>
          </cell>
          <cell r="C2209"/>
          <cell r="D2209"/>
          <cell r="E2209"/>
          <cell r="F2209"/>
        </row>
        <row r="2210">
          <cell r="A2210" t="str">
            <v>38.16.030</v>
          </cell>
          <cell r="B2210" t="str">
            <v>Rodapé técnico triplo e tampa com pintura eletrostática</v>
          </cell>
          <cell r="C2210" t="str">
            <v>M</v>
          </cell>
          <cell r="D2210">
            <v>50.97</v>
          </cell>
          <cell r="E2210">
            <v>10.92</v>
          </cell>
          <cell r="F2210">
            <v>61.89</v>
          </cell>
        </row>
        <row r="2211">
          <cell r="A2211" t="str">
            <v>38.16.060</v>
          </cell>
          <cell r="B2211" t="str">
            <v>Curva horizontal tripla de 90°, interna ou externa e tampa com pintura eletrostática</v>
          </cell>
          <cell r="C2211" t="str">
            <v>UN</v>
          </cell>
          <cell r="D2211">
            <v>57.8</v>
          </cell>
          <cell r="E2211">
            <v>18.2</v>
          </cell>
          <cell r="F2211">
            <v>76</v>
          </cell>
        </row>
        <row r="2212">
          <cell r="A2212" t="str">
            <v>38.16.080</v>
          </cell>
          <cell r="B2212" t="str">
            <v>Tê triplo de 90°, horizontal ou vertical e tampa com pintura eletrostática</v>
          </cell>
          <cell r="C2212" t="str">
            <v>UN</v>
          </cell>
          <cell r="D2212">
            <v>72.98</v>
          </cell>
          <cell r="E2212">
            <v>18.2</v>
          </cell>
          <cell r="F2212">
            <v>91.18</v>
          </cell>
        </row>
        <row r="2213">
          <cell r="A2213" t="str">
            <v>38.16.090</v>
          </cell>
          <cell r="B2213" t="str">
            <v>Caixa para tomadas: de energia, RJ, sobressalente, interruptor ou espelho, com pintura eletrostática, para rodapé técnico triplo</v>
          </cell>
          <cell r="C2213" t="str">
            <v>UN</v>
          </cell>
          <cell r="D2213">
            <v>17.03</v>
          </cell>
          <cell r="E2213">
            <v>6.91</v>
          </cell>
          <cell r="F2213">
            <v>23.94</v>
          </cell>
        </row>
        <row r="2214">
          <cell r="A2214" t="str">
            <v>38.16.110</v>
          </cell>
          <cell r="B2214" t="str">
            <v>Caixa de derivação embutida ou externa com pintura eletrostática, para rodapé técnico triplo</v>
          </cell>
          <cell r="C2214" t="str">
            <v>UN</v>
          </cell>
          <cell r="D2214">
            <v>23.55</v>
          </cell>
          <cell r="E2214">
            <v>18.2</v>
          </cell>
          <cell r="F2214">
            <v>41.75</v>
          </cell>
        </row>
        <row r="2215">
          <cell r="A2215" t="str">
            <v>38.16.130</v>
          </cell>
          <cell r="B2215" t="str">
            <v>Caixa para tomadas: de energia, RJ, sobressalente, interruptor ou espelho, com pintura eletrostática, para rodapé técnico duplo</v>
          </cell>
          <cell r="C2215" t="str">
            <v>UN</v>
          </cell>
          <cell r="D2215">
            <v>12.19</v>
          </cell>
          <cell r="E2215">
            <v>6.91</v>
          </cell>
          <cell r="F2215">
            <v>19.100000000000001</v>
          </cell>
        </row>
        <row r="2216">
          <cell r="A2216" t="str">
            <v>38.16.140</v>
          </cell>
          <cell r="B2216" t="str">
            <v>Terminal de fechamento ou mata junta com pintura eletrostática, para rodapé técnico triplo</v>
          </cell>
          <cell r="C2216" t="str">
            <v>UN</v>
          </cell>
          <cell r="D2216">
            <v>8.35</v>
          </cell>
          <cell r="E2216">
            <v>5.46</v>
          </cell>
          <cell r="F2216">
            <v>13.81</v>
          </cell>
        </row>
        <row r="2217">
          <cell r="A2217" t="str">
            <v>38.16.150</v>
          </cell>
          <cell r="B2217" t="str">
            <v>Rodapé técnico duplo e tampa com pintura eletrostática</v>
          </cell>
          <cell r="C2217" t="str">
            <v>M</v>
          </cell>
          <cell r="D2217">
            <v>44.91</v>
          </cell>
          <cell r="E2217">
            <v>10.92</v>
          </cell>
          <cell r="F2217">
            <v>55.83</v>
          </cell>
        </row>
        <row r="2218">
          <cell r="A2218" t="str">
            <v>38.16.160</v>
          </cell>
          <cell r="B2218" t="str">
            <v>Curva vertical dupla de 90°, interna ou externa e tampa com pintura eletrostática</v>
          </cell>
          <cell r="C2218" t="str">
            <v>UN</v>
          </cell>
          <cell r="D2218">
            <v>46.17</v>
          </cell>
          <cell r="E2218">
            <v>18.2</v>
          </cell>
          <cell r="F2218">
            <v>64.37</v>
          </cell>
        </row>
        <row r="2219">
          <cell r="A2219" t="str">
            <v>38.16.190</v>
          </cell>
          <cell r="B2219" t="str">
            <v>Terminal de fechamento ou mata junta com pintura eletrostática, para rodapé técnico duplo</v>
          </cell>
          <cell r="C2219" t="str">
            <v>UN</v>
          </cell>
          <cell r="D2219">
            <v>5.8</v>
          </cell>
          <cell r="E2219">
            <v>5.46</v>
          </cell>
          <cell r="F2219">
            <v>11.26</v>
          </cell>
        </row>
        <row r="2220">
          <cell r="A2220" t="str">
            <v>38.16.200</v>
          </cell>
          <cell r="B2220" t="str">
            <v>Curva horizontal dupla de 90°, interna ou externa e tampa com pintura eletrostática</v>
          </cell>
          <cell r="C2220" t="str">
            <v>UN</v>
          </cell>
          <cell r="D2220">
            <v>42.73</v>
          </cell>
          <cell r="E2220">
            <v>18.2</v>
          </cell>
          <cell r="F2220">
            <v>60.93</v>
          </cell>
        </row>
        <row r="2221">
          <cell r="A2221" t="str">
            <v>38.16.230</v>
          </cell>
          <cell r="B2221" t="str">
            <v>Curva vertical tripla de 90°, interna ou externa e tampa com pintura eletrostática</v>
          </cell>
          <cell r="C2221" t="str">
            <v>UN</v>
          </cell>
          <cell r="D2221">
            <v>57.2</v>
          </cell>
          <cell r="E2221">
            <v>18.2</v>
          </cell>
          <cell r="F2221">
            <v>75.400000000000006</v>
          </cell>
        </row>
        <row r="2222">
          <cell r="A2222" t="str">
            <v>38.16.250</v>
          </cell>
          <cell r="B2222" t="str">
            <v>Poste condutor metálico para distribuição, com suporte para tomadas elétricas e RJ, com pintura eletrostática, altura de 3 m</v>
          </cell>
          <cell r="C2222" t="str">
            <v>UN</v>
          </cell>
          <cell r="D2222">
            <v>756.04</v>
          </cell>
          <cell r="E2222">
            <v>24.36</v>
          </cell>
          <cell r="F2222">
            <v>780.4</v>
          </cell>
        </row>
        <row r="2223">
          <cell r="A2223" t="str">
            <v>38.16.270</v>
          </cell>
          <cell r="B2223" t="str">
            <v>Caixa de derivação embutida ou externa para rodapé técnico duplo</v>
          </cell>
          <cell r="C2223" t="str">
            <v>UN</v>
          </cell>
          <cell r="D2223">
            <v>29.27</v>
          </cell>
          <cell r="E2223">
            <v>18.2</v>
          </cell>
          <cell r="F2223">
            <v>47.47</v>
          </cell>
        </row>
        <row r="2224">
          <cell r="A2224" t="str">
            <v>38.19</v>
          </cell>
          <cell r="B2224" t="str">
            <v>Eletroduto em PVC corrugado flexivel</v>
          </cell>
          <cell r="C2224"/>
          <cell r="D2224"/>
          <cell r="E2224"/>
          <cell r="F2224"/>
        </row>
        <row r="2225">
          <cell r="A2225" t="str">
            <v>38.19.020</v>
          </cell>
          <cell r="B2225" t="str">
            <v>Eletroduto de PVC corrugado flexível leve, diâmetro externo de 20 mm</v>
          </cell>
          <cell r="C2225" t="str">
            <v>M</v>
          </cell>
          <cell r="D2225">
            <v>2.46</v>
          </cell>
          <cell r="E2225">
            <v>10.92</v>
          </cell>
          <cell r="F2225">
            <v>13.38</v>
          </cell>
        </row>
        <row r="2226">
          <cell r="A2226" t="str">
            <v>38.19.030</v>
          </cell>
          <cell r="B2226" t="str">
            <v>Eletroduto de PVC corrugado flexível leve, diâmetro externo de 25 mm</v>
          </cell>
          <cell r="C2226" t="str">
            <v>M</v>
          </cell>
          <cell r="D2226">
            <v>2.76</v>
          </cell>
          <cell r="E2226">
            <v>10.92</v>
          </cell>
          <cell r="F2226">
            <v>13.68</v>
          </cell>
        </row>
        <row r="2227">
          <cell r="A2227" t="str">
            <v>38.19.040</v>
          </cell>
          <cell r="B2227" t="str">
            <v>Eletroduto de PVC corrugado flexível leve, diâmetro externo de 32 mm</v>
          </cell>
          <cell r="C2227" t="str">
            <v>M</v>
          </cell>
          <cell r="D2227">
            <v>4.53</v>
          </cell>
          <cell r="E2227">
            <v>10.92</v>
          </cell>
          <cell r="F2227">
            <v>15.45</v>
          </cell>
        </row>
        <row r="2228">
          <cell r="A2228" t="str">
            <v>38.19.210</v>
          </cell>
          <cell r="B2228" t="str">
            <v>Eletroduto de PVC corrugado flexível reforçado, diâmetro externo de 25 mm</v>
          </cell>
          <cell r="C2228" t="str">
            <v>M</v>
          </cell>
          <cell r="D2228">
            <v>3.45</v>
          </cell>
          <cell r="E2228">
            <v>10.92</v>
          </cell>
          <cell r="F2228">
            <v>14.37</v>
          </cell>
        </row>
        <row r="2229">
          <cell r="A2229" t="str">
            <v>38.19.220</v>
          </cell>
          <cell r="B2229" t="str">
            <v>Eletroduto de PVC corrugado flexível reforçado, diâmetro externo de 32 mm</v>
          </cell>
          <cell r="C2229" t="str">
            <v>M</v>
          </cell>
          <cell r="D2229">
            <v>5.63</v>
          </cell>
          <cell r="E2229">
            <v>10.92</v>
          </cell>
          <cell r="F2229">
            <v>16.55</v>
          </cell>
        </row>
        <row r="2230">
          <cell r="A2230" t="str">
            <v>38.20</v>
          </cell>
          <cell r="B2230" t="str">
            <v>Reparos, conservacoes e complementos - GRUPO 38</v>
          </cell>
          <cell r="C2230"/>
          <cell r="D2230"/>
          <cell r="E2230"/>
          <cell r="F2230"/>
        </row>
        <row r="2231">
          <cell r="A2231" t="str">
            <v>38.20.010</v>
          </cell>
          <cell r="B2231" t="str">
            <v>Recolocação de perfilado 38x38 mm</v>
          </cell>
          <cell r="C2231" t="str">
            <v>M</v>
          </cell>
          <cell r="D2231"/>
          <cell r="E2231">
            <v>9.1</v>
          </cell>
          <cell r="F2231">
            <v>9.1</v>
          </cell>
        </row>
        <row r="2232">
          <cell r="A2232" t="str">
            <v>38.20.020</v>
          </cell>
          <cell r="B2232" t="str">
            <v>Recolocação de vergalhão</v>
          </cell>
          <cell r="C2232" t="str">
            <v>M</v>
          </cell>
          <cell r="D2232"/>
          <cell r="E2232">
            <v>14.56</v>
          </cell>
          <cell r="F2232">
            <v>14.56</v>
          </cell>
        </row>
        <row r="2233">
          <cell r="A2233" t="str">
            <v>38.20.030</v>
          </cell>
          <cell r="B2233" t="str">
            <v>Recolocação de caixa de tomada para perfilado</v>
          </cell>
          <cell r="C2233" t="str">
            <v>UN</v>
          </cell>
          <cell r="D2233"/>
          <cell r="E2233">
            <v>10.92</v>
          </cell>
          <cell r="F2233">
            <v>10.92</v>
          </cell>
        </row>
        <row r="2234">
          <cell r="A2234" t="str">
            <v>38.20.040</v>
          </cell>
          <cell r="B2234" t="str">
            <v>Recolocação de eletrodutos</v>
          </cell>
          <cell r="C2234" t="str">
            <v>M</v>
          </cell>
          <cell r="D2234"/>
          <cell r="E2234">
            <v>36.39</v>
          </cell>
          <cell r="F2234">
            <v>36.39</v>
          </cell>
        </row>
        <row r="2235">
          <cell r="A2235" t="str">
            <v>38.21</v>
          </cell>
          <cell r="B2235" t="str">
            <v>Eletrocalha e acessorios</v>
          </cell>
          <cell r="C2235"/>
          <cell r="D2235"/>
          <cell r="E2235"/>
          <cell r="F2235"/>
        </row>
        <row r="2236">
          <cell r="A2236" t="str">
            <v>38.21.110</v>
          </cell>
          <cell r="B2236" t="str">
            <v>Eletrocalha lisa galvanizada a fogo, 50 x 50 mm, com acessórios</v>
          </cell>
          <cell r="C2236" t="str">
            <v>M</v>
          </cell>
          <cell r="D2236">
            <v>51.45</v>
          </cell>
          <cell r="E2236">
            <v>18.2</v>
          </cell>
          <cell r="F2236">
            <v>69.650000000000006</v>
          </cell>
        </row>
        <row r="2237">
          <cell r="A2237" t="str">
            <v>38.21.120</v>
          </cell>
          <cell r="B2237" t="str">
            <v>Eletrocalha lisa galvanizada a fogo, 100 x 50 mm, com acessórios</v>
          </cell>
          <cell r="C2237" t="str">
            <v>M</v>
          </cell>
          <cell r="D2237">
            <v>67.02</v>
          </cell>
          <cell r="E2237">
            <v>18.2</v>
          </cell>
          <cell r="F2237">
            <v>85.22</v>
          </cell>
        </row>
        <row r="2238">
          <cell r="A2238" t="str">
            <v>38.21.130</v>
          </cell>
          <cell r="B2238" t="str">
            <v>Eletrocalha lisa galvanizada a fogo, 150 x 50 mm, com acessórios</v>
          </cell>
          <cell r="C2238" t="str">
            <v>M</v>
          </cell>
          <cell r="D2238">
            <v>81.739999999999995</v>
          </cell>
          <cell r="E2238">
            <v>18.2</v>
          </cell>
          <cell r="F2238">
            <v>99.94</v>
          </cell>
        </row>
        <row r="2239">
          <cell r="A2239" t="str">
            <v>38.21.140</v>
          </cell>
          <cell r="B2239" t="str">
            <v>Eletrocalha lisa galvanizada a fogo, 200 x 50 mm, com acessórios</v>
          </cell>
          <cell r="C2239" t="str">
            <v>M</v>
          </cell>
          <cell r="D2239">
            <v>98.03</v>
          </cell>
          <cell r="E2239">
            <v>18.2</v>
          </cell>
          <cell r="F2239">
            <v>116.23</v>
          </cell>
        </row>
        <row r="2240">
          <cell r="A2240" t="str">
            <v>38.21.150</v>
          </cell>
          <cell r="B2240" t="str">
            <v>Eletrocalha lisa galvanizada a fogo, 250 x 50 mm, com acessórios</v>
          </cell>
          <cell r="C2240" t="str">
            <v>M</v>
          </cell>
          <cell r="D2240">
            <v>114.39</v>
          </cell>
          <cell r="E2240">
            <v>18.2</v>
          </cell>
          <cell r="F2240">
            <v>132.59</v>
          </cell>
        </row>
        <row r="2241">
          <cell r="A2241" t="str">
            <v>38.21.310</v>
          </cell>
          <cell r="B2241" t="str">
            <v>Eletrocalha lisa galvanizada a fogo, 100 x 100 mm, com acessórios</v>
          </cell>
          <cell r="C2241" t="str">
            <v>M</v>
          </cell>
          <cell r="D2241">
            <v>102.54</v>
          </cell>
          <cell r="E2241">
            <v>27.29</v>
          </cell>
          <cell r="F2241">
            <v>129.83000000000001</v>
          </cell>
        </row>
        <row r="2242">
          <cell r="A2242" t="str">
            <v>38.21.320</v>
          </cell>
          <cell r="B2242" t="str">
            <v>Eletrocalha lisa galvanizada a fogo, 150 x 100 mm, com acessórios</v>
          </cell>
          <cell r="C2242" t="str">
            <v>M</v>
          </cell>
          <cell r="D2242">
            <v>115.13</v>
          </cell>
          <cell r="E2242">
            <v>27.29</v>
          </cell>
          <cell r="F2242">
            <v>142.41999999999999</v>
          </cell>
        </row>
        <row r="2243">
          <cell r="A2243" t="str">
            <v>38.21.330</v>
          </cell>
          <cell r="B2243" t="str">
            <v>Eletrocalha lisa galvanizada a fogo, 200 x 100 mm, com acessórios</v>
          </cell>
          <cell r="C2243" t="str">
            <v>M</v>
          </cell>
          <cell r="D2243">
            <v>130.78</v>
          </cell>
          <cell r="E2243">
            <v>27.29</v>
          </cell>
          <cell r="F2243">
            <v>158.07</v>
          </cell>
        </row>
        <row r="2244">
          <cell r="A2244" t="str">
            <v>38.21.340</v>
          </cell>
          <cell r="B2244" t="str">
            <v>Eletrocalha lisa galvanizada a fogo, 250 x 100 mm, com acessórios</v>
          </cell>
          <cell r="C2244" t="str">
            <v>M</v>
          </cell>
          <cell r="D2244">
            <v>147.06</v>
          </cell>
          <cell r="E2244">
            <v>27.29</v>
          </cell>
          <cell r="F2244">
            <v>174.35</v>
          </cell>
        </row>
        <row r="2245">
          <cell r="A2245" t="str">
            <v>38.21.350</v>
          </cell>
          <cell r="B2245" t="str">
            <v>Eletrocalha lisa galvanizada a fogo, 300 x 100 mm, com acessórios</v>
          </cell>
          <cell r="C2245" t="str">
            <v>M</v>
          </cell>
          <cell r="D2245">
            <v>171.51</v>
          </cell>
          <cell r="E2245">
            <v>36.39</v>
          </cell>
          <cell r="F2245">
            <v>207.9</v>
          </cell>
        </row>
        <row r="2246">
          <cell r="A2246" t="str">
            <v>38.21.360</v>
          </cell>
          <cell r="B2246" t="str">
            <v>Eletrocalha lisa galvanizada a fogo, 400 x 100 mm, com acessórios</v>
          </cell>
          <cell r="C2246" t="str">
            <v>M</v>
          </cell>
          <cell r="D2246">
            <v>257.79000000000002</v>
          </cell>
          <cell r="E2246">
            <v>36.39</v>
          </cell>
          <cell r="F2246">
            <v>294.18</v>
          </cell>
        </row>
        <row r="2247">
          <cell r="A2247" t="str">
            <v>38.21.920</v>
          </cell>
          <cell r="B2247" t="str">
            <v>Eletrocalha perfurada galvanizada a fogo, 100 x 50 mm, com acessórios</v>
          </cell>
          <cell r="C2247" t="str">
            <v>M</v>
          </cell>
          <cell r="D2247">
            <v>67.459999999999994</v>
          </cell>
          <cell r="E2247">
            <v>18.2</v>
          </cell>
          <cell r="F2247">
            <v>85.66</v>
          </cell>
        </row>
        <row r="2248">
          <cell r="A2248" t="str">
            <v>38.21.930</v>
          </cell>
          <cell r="B2248" t="str">
            <v>Eletrocalha perfurada galvanizada a fogo, 150 x 50 mm, com acessórios</v>
          </cell>
          <cell r="C2248" t="str">
            <v>M</v>
          </cell>
          <cell r="D2248">
            <v>78.489999999999995</v>
          </cell>
          <cell r="E2248">
            <v>18.2</v>
          </cell>
          <cell r="F2248">
            <v>96.69</v>
          </cell>
        </row>
        <row r="2249">
          <cell r="A2249" t="str">
            <v>38.21.940</v>
          </cell>
          <cell r="B2249" t="str">
            <v>Eletrocalha perfurada galvanizada a fogo, 200 x 50 mm, com acessórios</v>
          </cell>
          <cell r="C2249" t="str">
            <v>M</v>
          </cell>
          <cell r="D2249">
            <v>95.93</v>
          </cell>
          <cell r="E2249">
            <v>18.2</v>
          </cell>
          <cell r="F2249">
            <v>114.13</v>
          </cell>
        </row>
        <row r="2250">
          <cell r="A2250" t="str">
            <v>38.21.950</v>
          </cell>
          <cell r="B2250" t="str">
            <v>Eletrocalha perfurada galvanizada a fogo, 250 x 50 mm, com acessórios</v>
          </cell>
          <cell r="C2250" t="str">
            <v>M</v>
          </cell>
          <cell r="D2250">
            <v>124.01</v>
          </cell>
          <cell r="E2250">
            <v>18.2</v>
          </cell>
          <cell r="F2250">
            <v>142.21</v>
          </cell>
        </row>
        <row r="2251">
          <cell r="A2251" t="str">
            <v>38.22</v>
          </cell>
          <cell r="B2251" t="str">
            <v>Eletrocalha e acessorios.</v>
          </cell>
          <cell r="C2251"/>
          <cell r="D2251"/>
          <cell r="E2251"/>
          <cell r="F2251"/>
        </row>
        <row r="2252">
          <cell r="A2252" t="str">
            <v>38.22.120</v>
          </cell>
          <cell r="B2252" t="str">
            <v>Eletrocalha perfurada galvanizada a fogo, 150x100mm, com acessórios</v>
          </cell>
          <cell r="C2252" t="str">
            <v>M</v>
          </cell>
          <cell r="D2252">
            <v>107.42</v>
          </cell>
          <cell r="E2252">
            <v>27.29</v>
          </cell>
          <cell r="F2252">
            <v>134.71</v>
          </cell>
        </row>
        <row r="2253">
          <cell r="A2253" t="str">
            <v>38.22.130</v>
          </cell>
          <cell r="B2253" t="str">
            <v>Eletrocalha perfurada galvanizada a fogo, 200x100mm, com acessórios</v>
          </cell>
          <cell r="C2253" t="str">
            <v>M</v>
          </cell>
          <cell r="D2253">
            <v>125.61</v>
          </cell>
          <cell r="E2253">
            <v>27.29</v>
          </cell>
          <cell r="F2253">
            <v>152.9</v>
          </cell>
        </row>
        <row r="2254">
          <cell r="A2254" t="str">
            <v>38.22.140</v>
          </cell>
          <cell r="B2254" t="str">
            <v>Eletrocalha perfurada galvanizada a fogo, 250x100mm, com acessórios</v>
          </cell>
          <cell r="C2254" t="str">
            <v>M</v>
          </cell>
          <cell r="D2254">
            <v>148.07</v>
          </cell>
          <cell r="E2254">
            <v>27.29</v>
          </cell>
          <cell r="F2254">
            <v>175.36</v>
          </cell>
        </row>
        <row r="2255">
          <cell r="A2255" t="str">
            <v>38.22.150</v>
          </cell>
          <cell r="B2255" t="str">
            <v>Eletrocalha perfurada galvanizada a fogo, 300x100mm, com acessórios</v>
          </cell>
          <cell r="C2255" t="str">
            <v>M</v>
          </cell>
          <cell r="D2255">
            <v>157.07</v>
          </cell>
          <cell r="E2255">
            <v>36.39</v>
          </cell>
          <cell r="F2255">
            <v>193.46</v>
          </cell>
        </row>
        <row r="2256">
          <cell r="A2256" t="str">
            <v>38.22.160</v>
          </cell>
          <cell r="B2256" t="str">
            <v>Eletrocalha perfurada galvanizada a fogo, 400x100mm, com acessórios</v>
          </cell>
          <cell r="C2256" t="str">
            <v>M</v>
          </cell>
          <cell r="D2256">
            <v>224.26</v>
          </cell>
          <cell r="E2256">
            <v>36.39</v>
          </cell>
          <cell r="F2256">
            <v>260.64999999999998</v>
          </cell>
        </row>
        <row r="2257">
          <cell r="A2257" t="str">
            <v>38.22.610</v>
          </cell>
          <cell r="B2257" t="str">
            <v>Tampa de encaixe para eletrocalha, galvanizada a fogo, L= 50mm</v>
          </cell>
          <cell r="C2257" t="str">
            <v>M</v>
          </cell>
          <cell r="D2257">
            <v>26.7</v>
          </cell>
          <cell r="E2257">
            <v>1.82</v>
          </cell>
          <cell r="F2257">
            <v>28.52</v>
          </cell>
        </row>
        <row r="2258">
          <cell r="A2258" t="str">
            <v>38.22.620</v>
          </cell>
          <cell r="B2258" t="str">
            <v>Tampa de encaixe para eletrocalha, galvanizada a fogo, L= 100mm</v>
          </cell>
          <cell r="C2258" t="str">
            <v>M</v>
          </cell>
          <cell r="D2258">
            <v>44.81</v>
          </cell>
          <cell r="E2258">
            <v>1.82</v>
          </cell>
          <cell r="F2258">
            <v>46.63</v>
          </cell>
        </row>
        <row r="2259">
          <cell r="A2259" t="str">
            <v>38.22.630</v>
          </cell>
          <cell r="B2259" t="str">
            <v>Tampa de encaixe para eletrocalha, galvanizada a fogo, L= 150mm</v>
          </cell>
          <cell r="C2259" t="str">
            <v>M</v>
          </cell>
          <cell r="D2259">
            <v>62.34</v>
          </cell>
          <cell r="E2259">
            <v>1.82</v>
          </cell>
          <cell r="F2259">
            <v>64.16</v>
          </cell>
        </row>
        <row r="2260">
          <cell r="A2260" t="str">
            <v>38.22.640</v>
          </cell>
          <cell r="B2260" t="str">
            <v>Tampa de encaixe para eletrocalha, galvanizada a fogo, L= 200mm</v>
          </cell>
          <cell r="C2260" t="str">
            <v>M</v>
          </cell>
          <cell r="D2260">
            <v>88.66</v>
          </cell>
          <cell r="E2260">
            <v>1.82</v>
          </cell>
          <cell r="F2260">
            <v>90.48</v>
          </cell>
        </row>
        <row r="2261">
          <cell r="A2261" t="str">
            <v>38.22.650</v>
          </cell>
          <cell r="B2261" t="str">
            <v>Tampa de encaixe para eletrocalha, galvanizada a fogo, L= 250mm</v>
          </cell>
          <cell r="C2261" t="str">
            <v>M</v>
          </cell>
          <cell r="D2261">
            <v>101.18</v>
          </cell>
          <cell r="E2261">
            <v>1.82</v>
          </cell>
          <cell r="F2261">
            <v>103</v>
          </cell>
        </row>
        <row r="2262">
          <cell r="A2262" t="str">
            <v>38.22.660</v>
          </cell>
          <cell r="B2262" t="str">
            <v>Tampa de encaixe para eletrocalha, galvanizada a fogo, L= 300mm</v>
          </cell>
          <cell r="C2262" t="str">
            <v>M</v>
          </cell>
          <cell r="D2262">
            <v>143.55000000000001</v>
          </cell>
          <cell r="E2262">
            <v>1.82</v>
          </cell>
          <cell r="F2262">
            <v>145.37</v>
          </cell>
        </row>
        <row r="2263">
          <cell r="A2263" t="str">
            <v>38.22.670</v>
          </cell>
          <cell r="B2263" t="str">
            <v>Tampa de encaixe para eletrocalha, galvanizada a fogo, L= 400mm</v>
          </cell>
          <cell r="C2263" t="str">
            <v>M</v>
          </cell>
          <cell r="D2263">
            <v>172.43</v>
          </cell>
          <cell r="E2263">
            <v>1.82</v>
          </cell>
          <cell r="F2263">
            <v>174.25</v>
          </cell>
        </row>
        <row r="2264">
          <cell r="A2264" t="str">
            <v>38.23</v>
          </cell>
          <cell r="B2264" t="str">
            <v>Eletrocalha e acessorios..</v>
          </cell>
          <cell r="C2264"/>
          <cell r="D2264"/>
          <cell r="E2264"/>
          <cell r="F2264"/>
        </row>
        <row r="2265">
          <cell r="A2265" t="str">
            <v>38.23.010</v>
          </cell>
          <cell r="B2265" t="str">
            <v>Suporte para eletrocalha, galvanizado a fogo, 50x50mm</v>
          </cell>
          <cell r="C2265" t="str">
            <v>UN</v>
          </cell>
          <cell r="D2265">
            <v>6.51</v>
          </cell>
          <cell r="E2265">
            <v>9.1</v>
          </cell>
          <cell r="F2265">
            <v>15.61</v>
          </cell>
        </row>
        <row r="2266">
          <cell r="A2266" t="str">
            <v>38.23.020</v>
          </cell>
          <cell r="B2266" t="str">
            <v>Suporte para eletrocalha, galvanizado a fogo, 100x50mm</v>
          </cell>
          <cell r="C2266" t="str">
            <v>UN</v>
          </cell>
          <cell r="D2266">
            <v>8.08</v>
          </cell>
          <cell r="E2266">
            <v>9.1</v>
          </cell>
          <cell r="F2266">
            <v>17.18</v>
          </cell>
        </row>
        <row r="2267">
          <cell r="A2267" t="str">
            <v>38.23.030</v>
          </cell>
          <cell r="B2267" t="str">
            <v>Suporte para eletrocalha, galvanizado a fogo, 150x50mm</v>
          </cell>
          <cell r="C2267" t="str">
            <v>UN</v>
          </cell>
          <cell r="D2267">
            <v>11.46</v>
          </cell>
          <cell r="E2267">
            <v>9.1</v>
          </cell>
          <cell r="F2267">
            <v>20.56</v>
          </cell>
        </row>
        <row r="2268">
          <cell r="A2268" t="str">
            <v>38.23.040</v>
          </cell>
          <cell r="B2268" t="str">
            <v>Suporte para eletrocalha, galvanizado a fogo, 200x50mm</v>
          </cell>
          <cell r="C2268" t="str">
            <v>UN</v>
          </cell>
          <cell r="D2268">
            <v>14.17</v>
          </cell>
          <cell r="E2268">
            <v>9.1</v>
          </cell>
          <cell r="F2268">
            <v>23.27</v>
          </cell>
        </row>
        <row r="2269">
          <cell r="A2269" t="str">
            <v>38.23.050</v>
          </cell>
          <cell r="B2269" t="str">
            <v>Suporte para eletrocalha, galvanizado a fogo, 250x50mm</v>
          </cell>
          <cell r="C2269" t="str">
            <v>UN</v>
          </cell>
          <cell r="D2269">
            <v>13.49</v>
          </cell>
          <cell r="E2269">
            <v>9.1</v>
          </cell>
          <cell r="F2269">
            <v>22.59</v>
          </cell>
        </row>
        <row r="2270">
          <cell r="A2270" t="str">
            <v>38.23.060</v>
          </cell>
          <cell r="B2270" t="str">
            <v>Suporte para eletrocalha, galvanizado a fogo, 300x50mm</v>
          </cell>
          <cell r="C2270" t="str">
            <v>UN</v>
          </cell>
          <cell r="D2270">
            <v>18</v>
          </cell>
          <cell r="E2270">
            <v>9.1</v>
          </cell>
          <cell r="F2270">
            <v>27.1</v>
          </cell>
        </row>
        <row r="2271">
          <cell r="A2271" t="str">
            <v>38.23.110</v>
          </cell>
          <cell r="B2271" t="str">
            <v>Suporte para eletrocalha, galvanizado a fogo, 100x100mm</v>
          </cell>
          <cell r="C2271" t="str">
            <v>UN</v>
          </cell>
          <cell r="D2271">
            <v>10.58</v>
          </cell>
          <cell r="E2271">
            <v>9.1</v>
          </cell>
          <cell r="F2271">
            <v>19.68</v>
          </cell>
        </row>
        <row r="2272">
          <cell r="A2272" t="str">
            <v>38.23.120</v>
          </cell>
          <cell r="B2272" t="str">
            <v>Suporte para eletrocalha, galvanizado a fogo, 150x100mm</v>
          </cell>
          <cell r="C2272" t="str">
            <v>UN</v>
          </cell>
          <cell r="D2272">
            <v>14.22</v>
          </cell>
          <cell r="E2272">
            <v>9.1</v>
          </cell>
          <cell r="F2272">
            <v>23.32</v>
          </cell>
        </row>
        <row r="2273">
          <cell r="A2273" t="str">
            <v>38.23.130</v>
          </cell>
          <cell r="B2273" t="str">
            <v>Suporte para eletrocalha, galvanizado a fogo, 200x100mm</v>
          </cell>
          <cell r="C2273" t="str">
            <v>UN</v>
          </cell>
          <cell r="D2273">
            <v>16.38</v>
          </cell>
          <cell r="E2273">
            <v>9.1</v>
          </cell>
          <cell r="F2273">
            <v>25.48</v>
          </cell>
        </row>
        <row r="2274">
          <cell r="A2274" t="str">
            <v>38.23.140</v>
          </cell>
          <cell r="B2274" t="str">
            <v>Suporte para eletrocalha, galvanizado a fogo, 250x100mm</v>
          </cell>
          <cell r="C2274" t="str">
            <v>UN</v>
          </cell>
          <cell r="D2274">
            <v>17.649999999999999</v>
          </cell>
          <cell r="E2274">
            <v>9.1</v>
          </cell>
          <cell r="F2274">
            <v>26.75</v>
          </cell>
        </row>
        <row r="2275">
          <cell r="A2275" t="str">
            <v>38.23.150</v>
          </cell>
          <cell r="B2275" t="str">
            <v>Suporte para eletrocalha, galvanizado a fogo, 300x100mm</v>
          </cell>
          <cell r="C2275" t="str">
            <v>UN</v>
          </cell>
          <cell r="D2275">
            <v>21.1</v>
          </cell>
          <cell r="E2275">
            <v>9.1</v>
          </cell>
          <cell r="F2275">
            <v>30.2</v>
          </cell>
        </row>
        <row r="2276">
          <cell r="A2276" t="str">
            <v>38.23.160</v>
          </cell>
          <cell r="B2276" t="str">
            <v>Suporte para eletrocalha, galvanizado a fogo, 400x100mm</v>
          </cell>
          <cell r="C2276" t="str">
            <v>UN</v>
          </cell>
          <cell r="D2276">
            <v>27.41</v>
          </cell>
          <cell r="E2276">
            <v>9.1</v>
          </cell>
          <cell r="F2276">
            <v>36.51</v>
          </cell>
        </row>
        <row r="2277">
          <cell r="A2277" t="str">
            <v>38.23.210</v>
          </cell>
          <cell r="B2277" t="str">
            <v>Mão francesa simples, galvanizada a fogo, L= 200mm</v>
          </cell>
          <cell r="C2277" t="str">
            <v>UN</v>
          </cell>
          <cell r="D2277">
            <v>12.59</v>
          </cell>
          <cell r="E2277">
            <v>9.1</v>
          </cell>
          <cell r="F2277">
            <v>21.69</v>
          </cell>
        </row>
        <row r="2278">
          <cell r="A2278" t="str">
            <v>38.23.220</v>
          </cell>
          <cell r="B2278" t="str">
            <v>Mão francesa simples, galvanizada a fogo, L= 300mm</v>
          </cell>
          <cell r="C2278" t="str">
            <v>UN</v>
          </cell>
          <cell r="D2278">
            <v>16.489999999999998</v>
          </cell>
          <cell r="E2278">
            <v>9.1</v>
          </cell>
          <cell r="F2278">
            <v>25.59</v>
          </cell>
        </row>
        <row r="2279">
          <cell r="A2279" t="str">
            <v>38.23.230</v>
          </cell>
          <cell r="B2279" t="str">
            <v>Mão francesa simples, galvanizada a fogo, L= 400mm</v>
          </cell>
          <cell r="C2279" t="str">
            <v>UN</v>
          </cell>
          <cell r="D2279">
            <v>23.19</v>
          </cell>
          <cell r="E2279">
            <v>9.1</v>
          </cell>
          <cell r="F2279">
            <v>32.29</v>
          </cell>
        </row>
        <row r="2280">
          <cell r="A2280" t="str">
            <v>38.23.240</v>
          </cell>
          <cell r="B2280" t="str">
            <v>Mão francesa simples, galvanizada a fogo, L= 500mm</v>
          </cell>
          <cell r="C2280" t="str">
            <v>UN</v>
          </cell>
          <cell r="D2280">
            <v>26.85</v>
          </cell>
          <cell r="E2280">
            <v>9.1</v>
          </cell>
          <cell r="F2280">
            <v>35.950000000000003</v>
          </cell>
        </row>
        <row r="2281">
          <cell r="A2281" t="str">
            <v>38.23.310</v>
          </cell>
          <cell r="B2281" t="str">
            <v>Mão francesa dupla, galvanizada a fogo, L= 300mm</v>
          </cell>
          <cell r="C2281" t="str">
            <v>UN</v>
          </cell>
          <cell r="D2281">
            <v>33.26</v>
          </cell>
          <cell r="E2281">
            <v>12.73</v>
          </cell>
          <cell r="F2281">
            <v>45.99</v>
          </cell>
        </row>
        <row r="2282">
          <cell r="A2282" t="str">
            <v>38.23.320</v>
          </cell>
          <cell r="B2282" t="str">
            <v>Mão francesa dupla, galvanizada a fogo, L= 400mm</v>
          </cell>
          <cell r="C2282" t="str">
            <v>UN</v>
          </cell>
          <cell r="D2282">
            <v>43.62</v>
          </cell>
          <cell r="E2282">
            <v>12.73</v>
          </cell>
          <cell r="F2282">
            <v>56.35</v>
          </cell>
        </row>
        <row r="2283">
          <cell r="A2283" t="str">
            <v>38.23.330</v>
          </cell>
          <cell r="B2283" t="str">
            <v>Mão francesa dupla, galvanizada a fogo, L= 500mm</v>
          </cell>
          <cell r="C2283" t="str">
            <v>UN</v>
          </cell>
          <cell r="D2283">
            <v>50.8</v>
          </cell>
          <cell r="E2283">
            <v>12.73</v>
          </cell>
          <cell r="F2283">
            <v>63.53</v>
          </cell>
        </row>
        <row r="2284">
          <cell r="A2284" t="str">
            <v>39</v>
          </cell>
          <cell r="B2284" t="str">
            <v>CONDUTOR E ENFIACAO DE ENERGIA ELETRICA E TELEFONIA</v>
          </cell>
          <cell r="C2284"/>
          <cell r="D2284"/>
          <cell r="E2284"/>
          <cell r="F2284"/>
        </row>
        <row r="2285">
          <cell r="A2285" t="str">
            <v>39.02</v>
          </cell>
          <cell r="B2285" t="str">
            <v>Cabo de cobre, isolamento 450V / 750 V, isolacao em PVC 70°C</v>
          </cell>
          <cell r="C2285"/>
          <cell r="D2285"/>
          <cell r="E2285"/>
          <cell r="F2285"/>
        </row>
        <row r="2286">
          <cell r="A2286" t="str">
            <v>39.02.010</v>
          </cell>
          <cell r="B2286" t="str">
            <v>Cabo de cobre de 1,5 mm², isolamento 750 V - isolação em PVC 70°C</v>
          </cell>
          <cell r="C2286" t="str">
            <v>M</v>
          </cell>
          <cell r="D2286">
            <v>1.65</v>
          </cell>
          <cell r="E2286">
            <v>1.45</v>
          </cell>
          <cell r="F2286">
            <v>3.1</v>
          </cell>
        </row>
        <row r="2287">
          <cell r="A2287" t="str">
            <v>39.02.016</v>
          </cell>
          <cell r="B2287" t="str">
            <v>Cabo de cobre de 2,5 mm², isolamento 750 V - isolação em PVC 70°C</v>
          </cell>
          <cell r="C2287" t="str">
            <v>M</v>
          </cell>
          <cell r="D2287">
            <v>2.62</v>
          </cell>
          <cell r="E2287">
            <v>1.45</v>
          </cell>
          <cell r="F2287">
            <v>4.07</v>
          </cell>
        </row>
        <row r="2288">
          <cell r="A2288" t="str">
            <v>39.02.020</v>
          </cell>
          <cell r="B2288" t="str">
            <v>Cabo de cobre de 4 mm², isolamento 750 V - isolação em PVC 70°C</v>
          </cell>
          <cell r="C2288" t="str">
            <v>M</v>
          </cell>
          <cell r="D2288">
            <v>4.09</v>
          </cell>
          <cell r="E2288">
            <v>2.1800000000000002</v>
          </cell>
          <cell r="F2288">
            <v>6.27</v>
          </cell>
        </row>
        <row r="2289">
          <cell r="A2289" t="str">
            <v>39.02.030</v>
          </cell>
          <cell r="B2289" t="str">
            <v>Cabo de cobre de 6 mm², isolamento 750 V - isolação em PVC 70°C</v>
          </cell>
          <cell r="C2289" t="str">
            <v>M</v>
          </cell>
          <cell r="D2289">
            <v>6.61</v>
          </cell>
          <cell r="E2289">
            <v>2.5499999999999998</v>
          </cell>
          <cell r="F2289">
            <v>9.16</v>
          </cell>
        </row>
        <row r="2290">
          <cell r="A2290" t="str">
            <v>39.02.040</v>
          </cell>
          <cell r="B2290" t="str">
            <v>Cabo de cobre de 10 mm², isolamento 750 V - isolação em PVC 70°C</v>
          </cell>
          <cell r="C2290" t="str">
            <v>M</v>
          </cell>
          <cell r="D2290">
            <v>11.14</v>
          </cell>
          <cell r="E2290">
            <v>2.91</v>
          </cell>
          <cell r="F2290">
            <v>14.05</v>
          </cell>
        </row>
        <row r="2291">
          <cell r="A2291" t="str">
            <v>39.03</v>
          </cell>
          <cell r="B2291" t="str">
            <v>Cabo de cobre, isolamento 0,6/1kV, isolacao em PVC 70°C</v>
          </cell>
          <cell r="C2291"/>
          <cell r="D2291"/>
          <cell r="E2291"/>
          <cell r="F2291"/>
        </row>
        <row r="2292">
          <cell r="A2292" t="str">
            <v>39.03.160</v>
          </cell>
          <cell r="B2292" t="str">
            <v>Cabo de cobre de 1,5 mm², isolamento 0,6/1 kV - isolação em PVC 70°C</v>
          </cell>
          <cell r="C2292" t="str">
            <v>M</v>
          </cell>
          <cell r="D2292">
            <v>1.86</v>
          </cell>
          <cell r="E2292">
            <v>1.45</v>
          </cell>
          <cell r="F2292">
            <v>3.31</v>
          </cell>
        </row>
        <row r="2293">
          <cell r="A2293" t="str">
            <v>39.03.170</v>
          </cell>
          <cell r="B2293" t="str">
            <v>Cabo de cobre de 2,5 mm², isolamento 0,6/1 kV - isolação em PVC 70°C</v>
          </cell>
          <cell r="C2293" t="str">
            <v>M</v>
          </cell>
          <cell r="D2293">
            <v>2.9</v>
          </cell>
          <cell r="E2293">
            <v>1.82</v>
          </cell>
          <cell r="F2293">
            <v>4.72</v>
          </cell>
        </row>
        <row r="2294">
          <cell r="A2294" t="str">
            <v>39.03.174</v>
          </cell>
          <cell r="B2294" t="str">
            <v>Cabo de cobre de 4 mm², isolamento 0,6/1 kV - isolação em PVC 70°C.</v>
          </cell>
          <cell r="C2294" t="str">
            <v>M</v>
          </cell>
          <cell r="D2294">
            <v>4.37</v>
          </cell>
          <cell r="E2294">
            <v>2.1800000000000002</v>
          </cell>
          <cell r="F2294">
            <v>6.55</v>
          </cell>
        </row>
        <row r="2295">
          <cell r="A2295" t="str">
            <v>39.03.178</v>
          </cell>
          <cell r="B2295" t="str">
            <v>Cabo de cobre de 6 mm², isolamento 0,6/1 kV - isolação em PVC 70°C</v>
          </cell>
          <cell r="C2295" t="str">
            <v>M</v>
          </cell>
          <cell r="D2295">
            <v>6.59</v>
          </cell>
          <cell r="E2295">
            <v>2.5499999999999998</v>
          </cell>
          <cell r="F2295">
            <v>9.14</v>
          </cell>
        </row>
        <row r="2296">
          <cell r="A2296" t="str">
            <v>39.03.182</v>
          </cell>
          <cell r="B2296" t="str">
            <v>Cabo de cobre de 10 mm², isolamento 0,6/1 kV - isolação em PVC 70°C</v>
          </cell>
          <cell r="C2296" t="str">
            <v>M</v>
          </cell>
          <cell r="D2296">
            <v>10.63</v>
          </cell>
          <cell r="E2296">
            <v>2.91</v>
          </cell>
          <cell r="F2296">
            <v>13.54</v>
          </cell>
        </row>
        <row r="2297">
          <cell r="A2297" t="str">
            <v>39.04</v>
          </cell>
          <cell r="B2297" t="str">
            <v>Cabo de cobre nu, tempera mole, classe 2</v>
          </cell>
          <cell r="C2297"/>
          <cell r="D2297"/>
          <cell r="E2297"/>
          <cell r="F2297"/>
        </row>
        <row r="2298">
          <cell r="A2298" t="str">
            <v>39.04.040</v>
          </cell>
          <cell r="B2298" t="str">
            <v>Cabo de cobre nu, têmpera mole, classe 2, de 10 mm²</v>
          </cell>
          <cell r="C2298" t="str">
            <v>M</v>
          </cell>
          <cell r="D2298">
            <v>8.67</v>
          </cell>
          <cell r="E2298">
            <v>1.82</v>
          </cell>
          <cell r="F2298">
            <v>10.49</v>
          </cell>
        </row>
        <row r="2299">
          <cell r="A2299" t="str">
            <v>39.04.050</v>
          </cell>
          <cell r="B2299" t="str">
            <v>Cabo de cobre nu, têmpera mole, classe 2, de 16 mm²</v>
          </cell>
          <cell r="C2299" t="str">
            <v>M</v>
          </cell>
          <cell r="D2299">
            <v>14.94</v>
          </cell>
          <cell r="E2299">
            <v>1.82</v>
          </cell>
          <cell r="F2299">
            <v>16.760000000000002</v>
          </cell>
        </row>
        <row r="2300">
          <cell r="A2300" t="str">
            <v>39.04.060</v>
          </cell>
          <cell r="B2300" t="str">
            <v>Cabo de cobre nu, têmpera mole, classe 2, de 25 mm²</v>
          </cell>
          <cell r="C2300" t="str">
            <v>M</v>
          </cell>
          <cell r="D2300">
            <v>21.2</v>
          </cell>
          <cell r="E2300">
            <v>3.64</v>
          </cell>
          <cell r="F2300">
            <v>24.84</v>
          </cell>
        </row>
        <row r="2301">
          <cell r="A2301" t="str">
            <v>39.04.070</v>
          </cell>
          <cell r="B2301" t="str">
            <v>Cabo de cobre nu, têmpera mole, classe 2, de 35 mm²</v>
          </cell>
          <cell r="C2301" t="str">
            <v>M</v>
          </cell>
          <cell r="D2301">
            <v>30.99</v>
          </cell>
          <cell r="E2301">
            <v>5.46</v>
          </cell>
          <cell r="F2301">
            <v>36.450000000000003</v>
          </cell>
        </row>
        <row r="2302">
          <cell r="A2302" t="str">
            <v>39.04.080</v>
          </cell>
          <cell r="B2302" t="str">
            <v>Cabo de cobre nu, têmpera mole, classe 2, de 50 mm²</v>
          </cell>
          <cell r="C2302" t="str">
            <v>M</v>
          </cell>
          <cell r="D2302">
            <v>46.32</v>
          </cell>
          <cell r="E2302">
            <v>7.27</v>
          </cell>
          <cell r="F2302">
            <v>53.59</v>
          </cell>
        </row>
        <row r="2303">
          <cell r="A2303" t="str">
            <v>39.04.100</v>
          </cell>
          <cell r="B2303" t="str">
            <v>Cabo de cobre nu, têmpera mole, classe 2, de 70 mm²</v>
          </cell>
          <cell r="C2303" t="str">
            <v>M</v>
          </cell>
          <cell r="D2303">
            <v>57.75</v>
          </cell>
          <cell r="E2303">
            <v>9.1</v>
          </cell>
          <cell r="F2303">
            <v>66.849999999999994</v>
          </cell>
        </row>
        <row r="2304">
          <cell r="A2304" t="str">
            <v>39.04.120</v>
          </cell>
          <cell r="B2304" t="str">
            <v>Cabo de cobre nu, têmpera mole, classe 2, de 95 mm²</v>
          </cell>
          <cell r="C2304" t="str">
            <v>M</v>
          </cell>
          <cell r="D2304">
            <v>92.54</v>
          </cell>
          <cell r="E2304">
            <v>10.92</v>
          </cell>
          <cell r="F2304">
            <v>103.46</v>
          </cell>
        </row>
        <row r="2305">
          <cell r="A2305" t="str">
            <v>39.04.180</v>
          </cell>
          <cell r="B2305" t="str">
            <v>Cabo de cobre nu, têmpera mole, classe 2, de 185 mm²</v>
          </cell>
          <cell r="C2305" t="str">
            <v>M</v>
          </cell>
          <cell r="D2305">
            <v>201.67</v>
          </cell>
          <cell r="E2305">
            <v>16.37</v>
          </cell>
          <cell r="F2305">
            <v>218.04</v>
          </cell>
        </row>
        <row r="2306">
          <cell r="A2306" t="str">
            <v>39.05</v>
          </cell>
          <cell r="B2306" t="str">
            <v>Cabo de cobre tripolar, isolamento 8,7/15 kV, isolacao EPR 90°C</v>
          </cell>
          <cell r="C2306"/>
          <cell r="D2306"/>
          <cell r="E2306"/>
          <cell r="F2306"/>
        </row>
        <row r="2307">
          <cell r="A2307" t="str">
            <v>39.05.070</v>
          </cell>
          <cell r="B2307" t="str">
            <v>Cabo de cobre de 3x35 mm², isolamento 8,7/15 kV - isolação EPR 90°C</v>
          </cell>
          <cell r="C2307" t="str">
            <v>M</v>
          </cell>
          <cell r="D2307">
            <v>261.75</v>
          </cell>
          <cell r="E2307">
            <v>32.72</v>
          </cell>
          <cell r="F2307">
            <v>294.47000000000003</v>
          </cell>
        </row>
        <row r="2308">
          <cell r="A2308" t="str">
            <v>39.06</v>
          </cell>
          <cell r="B2308" t="str">
            <v>Cabo de cobre unipolar, isolamento 8,7/15 kV, isolacao EPR 90°C</v>
          </cell>
          <cell r="C2308"/>
          <cell r="D2308"/>
          <cell r="E2308"/>
          <cell r="F2308"/>
        </row>
        <row r="2309">
          <cell r="A2309" t="str">
            <v>39.06.060</v>
          </cell>
          <cell r="B2309" t="str">
            <v>Cabo de cobre de 25 mm², isolamento 8,7/15 kV - isolação EPR 90°C</v>
          </cell>
          <cell r="C2309" t="str">
            <v>M</v>
          </cell>
          <cell r="D2309">
            <v>55.93</v>
          </cell>
          <cell r="E2309">
            <v>19.63</v>
          </cell>
          <cell r="F2309">
            <v>75.56</v>
          </cell>
        </row>
        <row r="2310">
          <cell r="A2310" t="str">
            <v>39.06.070</v>
          </cell>
          <cell r="B2310" t="str">
            <v>Cabo de cobre de 35 mm², isolamento 8,7/15 kV - isolação EPR 90°C</v>
          </cell>
          <cell r="C2310" t="str">
            <v>M</v>
          </cell>
          <cell r="D2310">
            <v>76.02</v>
          </cell>
          <cell r="E2310">
            <v>23.62</v>
          </cell>
          <cell r="F2310">
            <v>99.64</v>
          </cell>
        </row>
        <row r="2311">
          <cell r="A2311" t="str">
            <v>39.06.074</v>
          </cell>
          <cell r="B2311" t="str">
            <v>Cabo de cobre de 50 mm², isolamento 8,7/15 kV - isolação EPR 90°C</v>
          </cell>
          <cell r="C2311" t="str">
            <v>M</v>
          </cell>
          <cell r="D2311">
            <v>104.85</v>
          </cell>
          <cell r="E2311">
            <v>32.72</v>
          </cell>
          <cell r="F2311">
            <v>137.57</v>
          </cell>
        </row>
        <row r="2312">
          <cell r="A2312" t="str">
            <v>39.06.084</v>
          </cell>
          <cell r="B2312" t="str">
            <v>Cabo de cobre de 120 mm², isolamento 8,7/15 kV - isolação EPR 90°C</v>
          </cell>
          <cell r="C2312" t="str">
            <v>M</v>
          </cell>
          <cell r="D2312">
            <v>200.24</v>
          </cell>
          <cell r="E2312">
            <v>39.26</v>
          </cell>
          <cell r="F2312">
            <v>239.5</v>
          </cell>
        </row>
        <row r="2313">
          <cell r="A2313" t="str">
            <v>39.09</v>
          </cell>
          <cell r="B2313" t="str">
            <v>Conectores</v>
          </cell>
          <cell r="C2313"/>
          <cell r="D2313"/>
          <cell r="E2313"/>
          <cell r="F2313"/>
        </row>
        <row r="2314">
          <cell r="A2314" t="str">
            <v>39.09.010</v>
          </cell>
          <cell r="B2314" t="str">
            <v>Conector terminal tipo BNC para cabo coaxial RG 59</v>
          </cell>
          <cell r="C2314" t="str">
            <v>UN</v>
          </cell>
          <cell r="D2314">
            <v>6.67</v>
          </cell>
          <cell r="E2314">
            <v>3.64</v>
          </cell>
          <cell r="F2314">
            <v>10.31</v>
          </cell>
        </row>
        <row r="2315">
          <cell r="A2315" t="str">
            <v>39.09.015</v>
          </cell>
          <cell r="B2315" t="str">
            <v>Conector de emenda tipo BNC para cabo coaxial RG 59</v>
          </cell>
          <cell r="C2315" t="str">
            <v>UN</v>
          </cell>
          <cell r="D2315">
            <v>4.6900000000000004</v>
          </cell>
          <cell r="E2315">
            <v>3.64</v>
          </cell>
          <cell r="F2315">
            <v>8.33</v>
          </cell>
        </row>
        <row r="2316">
          <cell r="A2316" t="str">
            <v>39.09.020</v>
          </cell>
          <cell r="B2316" t="str">
            <v>Conector split-bolt para cabo de 25 mm², latão, simples</v>
          </cell>
          <cell r="C2316" t="str">
            <v>UN</v>
          </cell>
          <cell r="D2316">
            <v>9.9499999999999993</v>
          </cell>
          <cell r="E2316">
            <v>3.64</v>
          </cell>
          <cell r="F2316">
            <v>13.59</v>
          </cell>
        </row>
        <row r="2317">
          <cell r="A2317" t="str">
            <v>39.09.040</v>
          </cell>
          <cell r="B2317" t="str">
            <v>Conector split-bolt para cabo de 35 mm², latão, simples</v>
          </cell>
          <cell r="C2317" t="str">
            <v>UN</v>
          </cell>
          <cell r="D2317">
            <v>10.29</v>
          </cell>
          <cell r="E2317">
            <v>3.64</v>
          </cell>
          <cell r="F2317">
            <v>13.93</v>
          </cell>
        </row>
        <row r="2318">
          <cell r="A2318" t="str">
            <v>39.09.060</v>
          </cell>
          <cell r="B2318" t="str">
            <v>Conector split-bolt para cabo de 50 mm², latão, simples</v>
          </cell>
          <cell r="C2318" t="str">
            <v>UN</v>
          </cell>
          <cell r="D2318">
            <v>13.73</v>
          </cell>
          <cell r="E2318">
            <v>3.64</v>
          </cell>
          <cell r="F2318">
            <v>17.37</v>
          </cell>
        </row>
        <row r="2319">
          <cell r="A2319" t="str">
            <v>39.09.100</v>
          </cell>
          <cell r="B2319" t="str">
            <v>Conector split-bolt para cabo de 25 mm², latão, com rabicho</v>
          </cell>
          <cell r="C2319" t="str">
            <v>UN</v>
          </cell>
          <cell r="D2319">
            <v>15.13</v>
          </cell>
          <cell r="E2319">
            <v>3.64</v>
          </cell>
          <cell r="F2319">
            <v>18.77</v>
          </cell>
        </row>
        <row r="2320">
          <cell r="A2320" t="str">
            <v>39.09.120</v>
          </cell>
          <cell r="B2320" t="str">
            <v>Conector split-bolt para cabo de 35 mm², latão, com rabicho</v>
          </cell>
          <cell r="C2320" t="str">
            <v>UN</v>
          </cell>
          <cell r="D2320">
            <v>19.260000000000002</v>
          </cell>
          <cell r="E2320">
            <v>3.64</v>
          </cell>
          <cell r="F2320">
            <v>22.9</v>
          </cell>
        </row>
        <row r="2321">
          <cell r="A2321" t="str">
            <v>39.09.140</v>
          </cell>
          <cell r="B2321" t="str">
            <v>Conector split-bolt para cabo de 50 mm², latão, com rabicho</v>
          </cell>
          <cell r="C2321" t="str">
            <v>UN</v>
          </cell>
          <cell r="D2321">
            <v>22.48</v>
          </cell>
          <cell r="E2321">
            <v>3.64</v>
          </cell>
          <cell r="F2321">
            <v>26.12</v>
          </cell>
        </row>
        <row r="2322">
          <cell r="A2322" t="str">
            <v>39.10</v>
          </cell>
          <cell r="B2322" t="str">
            <v>Terminais de pressao e compressao</v>
          </cell>
          <cell r="C2322"/>
          <cell r="D2322"/>
          <cell r="E2322"/>
          <cell r="F2322"/>
        </row>
        <row r="2323">
          <cell r="A2323" t="str">
            <v>39.10.050</v>
          </cell>
          <cell r="B2323" t="str">
            <v>Terminal de compressão para cabo de 2,5 mm²</v>
          </cell>
          <cell r="C2323" t="str">
            <v>UN</v>
          </cell>
          <cell r="D2323">
            <v>0.81</v>
          </cell>
          <cell r="E2323">
            <v>2.91</v>
          </cell>
          <cell r="F2323">
            <v>3.72</v>
          </cell>
        </row>
        <row r="2324">
          <cell r="A2324" t="str">
            <v>39.10.060</v>
          </cell>
          <cell r="B2324" t="str">
            <v>Terminal de pressão/compressão para cabo de 6 até 10 mm²</v>
          </cell>
          <cell r="C2324" t="str">
            <v>UN</v>
          </cell>
          <cell r="D2324">
            <v>4.8099999999999996</v>
          </cell>
          <cell r="E2324">
            <v>5.46</v>
          </cell>
          <cell r="F2324">
            <v>10.27</v>
          </cell>
        </row>
        <row r="2325">
          <cell r="A2325" t="str">
            <v>39.10.080</v>
          </cell>
          <cell r="B2325" t="str">
            <v>Terminal de pressão/compressão para cabo de 16 mm²</v>
          </cell>
          <cell r="C2325" t="str">
            <v>UN</v>
          </cell>
          <cell r="D2325">
            <v>7.21</v>
          </cell>
          <cell r="E2325">
            <v>5.46</v>
          </cell>
          <cell r="F2325">
            <v>12.67</v>
          </cell>
        </row>
        <row r="2326">
          <cell r="A2326" t="str">
            <v>39.10.120</v>
          </cell>
          <cell r="B2326" t="str">
            <v>Terminal de pressão/compressão para cabo de 25 mm²</v>
          </cell>
          <cell r="C2326" t="str">
            <v>UN</v>
          </cell>
          <cell r="D2326">
            <v>7.01</v>
          </cell>
          <cell r="E2326">
            <v>5.46</v>
          </cell>
          <cell r="F2326">
            <v>12.47</v>
          </cell>
        </row>
        <row r="2327">
          <cell r="A2327" t="str">
            <v>39.10.130</v>
          </cell>
          <cell r="B2327" t="str">
            <v>Terminal de pressão/compressão para cabo de 35 mm²</v>
          </cell>
          <cell r="C2327" t="str">
            <v>UN</v>
          </cell>
          <cell r="D2327">
            <v>7.64</v>
          </cell>
          <cell r="E2327">
            <v>5.46</v>
          </cell>
          <cell r="F2327">
            <v>13.1</v>
          </cell>
        </row>
        <row r="2328">
          <cell r="A2328" t="str">
            <v>39.10.160</v>
          </cell>
          <cell r="B2328" t="str">
            <v>Terminal de pressão/compressão para cabo de 50 mm²</v>
          </cell>
          <cell r="C2328" t="str">
            <v>UN</v>
          </cell>
          <cell r="D2328">
            <v>11.86</v>
          </cell>
          <cell r="E2328">
            <v>5.46</v>
          </cell>
          <cell r="F2328">
            <v>17.32</v>
          </cell>
        </row>
        <row r="2329">
          <cell r="A2329" t="str">
            <v>39.10.200</v>
          </cell>
          <cell r="B2329" t="str">
            <v>Terminal de pressão/compressão para cabo de 70 mm²</v>
          </cell>
          <cell r="C2329" t="str">
            <v>UN</v>
          </cell>
          <cell r="D2329">
            <v>11.61</v>
          </cell>
          <cell r="E2329">
            <v>5.46</v>
          </cell>
          <cell r="F2329">
            <v>17.07</v>
          </cell>
        </row>
        <row r="2330">
          <cell r="A2330" t="str">
            <v>39.10.240</v>
          </cell>
          <cell r="B2330" t="str">
            <v>Terminal de pressão/compressão para cabo de 95 mm²</v>
          </cell>
          <cell r="C2330" t="str">
            <v>UN</v>
          </cell>
          <cell r="D2330">
            <v>18.28</v>
          </cell>
          <cell r="E2330">
            <v>5.46</v>
          </cell>
          <cell r="F2330">
            <v>23.74</v>
          </cell>
        </row>
        <row r="2331">
          <cell r="A2331" t="str">
            <v>39.10.246</v>
          </cell>
          <cell r="B2331" t="str">
            <v>Terminal de pressão/compressão para cabo de 120 mm²</v>
          </cell>
          <cell r="C2331" t="str">
            <v>UN</v>
          </cell>
          <cell r="D2331">
            <v>24.28</v>
          </cell>
          <cell r="E2331">
            <v>7.27</v>
          </cell>
          <cell r="F2331">
            <v>31.55</v>
          </cell>
        </row>
        <row r="2332">
          <cell r="A2332" t="str">
            <v>39.10.250</v>
          </cell>
          <cell r="B2332" t="str">
            <v>Terminal de pressão/compressão para cabo de 150 mm²</v>
          </cell>
          <cell r="C2332" t="str">
            <v>UN</v>
          </cell>
          <cell r="D2332">
            <v>25.72</v>
          </cell>
          <cell r="E2332">
            <v>7.27</v>
          </cell>
          <cell r="F2332">
            <v>32.99</v>
          </cell>
        </row>
        <row r="2333">
          <cell r="A2333" t="str">
            <v>39.10.280</v>
          </cell>
          <cell r="B2333" t="str">
            <v>Terminal de pressão/compressão para cabo de 185 mm²</v>
          </cell>
          <cell r="C2333" t="str">
            <v>UN</v>
          </cell>
          <cell r="D2333">
            <v>33.549999999999997</v>
          </cell>
          <cell r="E2333">
            <v>7.27</v>
          </cell>
          <cell r="F2333">
            <v>40.82</v>
          </cell>
        </row>
        <row r="2334">
          <cell r="A2334" t="str">
            <v>39.10.300</v>
          </cell>
          <cell r="B2334" t="str">
            <v>Terminal de pressão/compressão para cabo de 240 mm²</v>
          </cell>
          <cell r="C2334" t="str">
            <v>UN</v>
          </cell>
          <cell r="D2334">
            <v>36.14</v>
          </cell>
          <cell r="E2334">
            <v>7.27</v>
          </cell>
          <cell r="F2334">
            <v>43.41</v>
          </cell>
        </row>
        <row r="2335">
          <cell r="A2335" t="str">
            <v>39.11</v>
          </cell>
          <cell r="B2335" t="str">
            <v>Fios e cabos telefônicos</v>
          </cell>
          <cell r="C2335"/>
          <cell r="D2335"/>
          <cell r="E2335"/>
          <cell r="F2335"/>
        </row>
        <row r="2336">
          <cell r="A2336" t="str">
            <v>39.11.020</v>
          </cell>
          <cell r="B2336" t="str">
            <v>Cabo telefônico CI, com 10 pares de 0,50 mm, para centrais telefônicas, equipamentos e rede interna</v>
          </cell>
          <cell r="C2336" t="str">
            <v>M</v>
          </cell>
          <cell r="D2336">
            <v>6.03</v>
          </cell>
          <cell r="E2336">
            <v>5.46</v>
          </cell>
          <cell r="F2336">
            <v>11.49</v>
          </cell>
        </row>
        <row r="2337">
          <cell r="A2337" t="str">
            <v>39.11.040</v>
          </cell>
          <cell r="B2337" t="str">
            <v>Cabo telefônico CI, com 20 pares de 0,50 mm, para centrais telefônicas, equipamentos e rede interna</v>
          </cell>
          <cell r="C2337" t="str">
            <v>M</v>
          </cell>
          <cell r="D2337">
            <v>11.62</v>
          </cell>
          <cell r="E2337">
            <v>5.46</v>
          </cell>
          <cell r="F2337">
            <v>17.079999999999998</v>
          </cell>
        </row>
        <row r="2338">
          <cell r="A2338" t="str">
            <v>39.11.080</v>
          </cell>
          <cell r="B2338" t="str">
            <v>Cabo telefônico CI, com 50 pares de 0,50 mm, para centrais telefônicas, equipamentos e rede interna</v>
          </cell>
          <cell r="C2338" t="str">
            <v>M</v>
          </cell>
          <cell r="D2338">
            <v>26.83</v>
          </cell>
          <cell r="E2338">
            <v>5.46</v>
          </cell>
          <cell r="F2338">
            <v>32.29</v>
          </cell>
        </row>
        <row r="2339">
          <cell r="A2339" t="str">
            <v>39.11.090</v>
          </cell>
          <cell r="B2339" t="str">
            <v>Fio telefônico tipo FI-60, para ligação de aparelhos telefônicos</v>
          </cell>
          <cell r="C2339" t="str">
            <v>M</v>
          </cell>
          <cell r="D2339">
            <v>0.72</v>
          </cell>
          <cell r="E2339">
            <v>2.91</v>
          </cell>
          <cell r="F2339">
            <v>3.63</v>
          </cell>
        </row>
        <row r="2340">
          <cell r="A2340" t="str">
            <v>39.11.110</v>
          </cell>
          <cell r="B2340" t="str">
            <v>Fio telefônico externo tipo FE-160</v>
          </cell>
          <cell r="C2340" t="str">
            <v>M</v>
          </cell>
          <cell r="D2340">
            <v>2.4</v>
          </cell>
          <cell r="E2340">
            <v>10.92</v>
          </cell>
          <cell r="F2340">
            <v>13.32</v>
          </cell>
        </row>
        <row r="2341">
          <cell r="A2341" t="str">
            <v>39.11.120</v>
          </cell>
          <cell r="B2341" t="str">
            <v>Cabo telefônico CTP-APL-SN, com 10 pares de 0,50 mm, para cotos de transição em caixas e entradas</v>
          </cell>
          <cell r="C2341" t="str">
            <v>M</v>
          </cell>
          <cell r="D2341">
            <v>6.14</v>
          </cell>
          <cell r="E2341">
            <v>4.3600000000000003</v>
          </cell>
          <cell r="F2341">
            <v>10.5</v>
          </cell>
        </row>
        <row r="2342">
          <cell r="A2342" t="str">
            <v>39.11.190</v>
          </cell>
          <cell r="B2342" t="str">
            <v>Cabo telefônico CCE-APL, com 4 pares de 0,50 mm, para conexões em rede externa</v>
          </cell>
          <cell r="C2342" t="str">
            <v>M</v>
          </cell>
          <cell r="D2342">
            <v>3.79</v>
          </cell>
          <cell r="E2342">
            <v>3.64</v>
          </cell>
          <cell r="F2342">
            <v>7.43</v>
          </cell>
        </row>
        <row r="2343">
          <cell r="A2343" t="str">
            <v>39.11.210</v>
          </cell>
          <cell r="B2343" t="str">
            <v>Cabo telefônico secundário de distribuição CTP-APL, com 20 pares de 0,50 mm, para rede externa</v>
          </cell>
          <cell r="C2343" t="str">
            <v>M</v>
          </cell>
          <cell r="D2343">
            <v>13.82</v>
          </cell>
          <cell r="E2343">
            <v>4.7300000000000004</v>
          </cell>
          <cell r="F2343">
            <v>18.55</v>
          </cell>
        </row>
        <row r="2344">
          <cell r="A2344" t="str">
            <v>39.11.230</v>
          </cell>
          <cell r="B2344" t="str">
            <v>Cabo telefônico secundário de distribuição CTP-APL, com 50 pares de 0,50 mm, para rede externa</v>
          </cell>
          <cell r="C2344" t="str">
            <v>M</v>
          </cell>
          <cell r="D2344">
            <v>28.63</v>
          </cell>
          <cell r="E2344">
            <v>5.82</v>
          </cell>
          <cell r="F2344">
            <v>34.450000000000003</v>
          </cell>
        </row>
        <row r="2345">
          <cell r="A2345" t="str">
            <v>39.11.240</v>
          </cell>
          <cell r="B2345" t="str">
            <v>Cabo telefônico secundário de distribuição CTP-APL, com 100 pares de 0,50 mm, para rede externa</v>
          </cell>
          <cell r="C2345" t="str">
            <v>M</v>
          </cell>
          <cell r="D2345">
            <v>55.97</v>
          </cell>
          <cell r="E2345">
            <v>7.64</v>
          </cell>
          <cell r="F2345">
            <v>63.61</v>
          </cell>
        </row>
        <row r="2346">
          <cell r="A2346" t="str">
            <v>39.11.270</v>
          </cell>
          <cell r="B2346" t="str">
            <v>Cabo telefônico secundário de distribuição CTP-APL-G, com 10 pares de 0,50 mm, para rede subterrânea</v>
          </cell>
          <cell r="C2346" t="str">
            <v>M</v>
          </cell>
          <cell r="D2346">
            <v>10.95</v>
          </cell>
          <cell r="E2346">
            <v>4.3600000000000003</v>
          </cell>
          <cell r="F2346">
            <v>15.31</v>
          </cell>
        </row>
        <row r="2347">
          <cell r="A2347" t="str">
            <v>39.11.280</v>
          </cell>
          <cell r="B2347" t="str">
            <v>Cabo telefônico secundário de distribuição CTP-APL-G, com 20 pares de 0,50 mm, para rede subterrânea</v>
          </cell>
          <cell r="C2347" t="str">
            <v>M</v>
          </cell>
          <cell r="D2347">
            <v>17.260000000000002</v>
          </cell>
          <cell r="E2347">
            <v>4.7300000000000004</v>
          </cell>
          <cell r="F2347">
            <v>21.99</v>
          </cell>
        </row>
        <row r="2348">
          <cell r="A2348" t="str">
            <v>39.11.300</v>
          </cell>
          <cell r="B2348" t="str">
            <v>Cabo telefônico secundário de distribuição CTP-APL-G, com 50 pares de 0,50 mm, para rede subterrânea</v>
          </cell>
          <cell r="C2348" t="str">
            <v>M</v>
          </cell>
          <cell r="D2348">
            <v>32.54</v>
          </cell>
          <cell r="E2348">
            <v>5.82</v>
          </cell>
          <cell r="F2348">
            <v>38.36</v>
          </cell>
        </row>
        <row r="2349">
          <cell r="A2349" t="str">
            <v>39.11.400</v>
          </cell>
          <cell r="B2349" t="str">
            <v>Cabo telefônico secundário de distribuição CTP-APL, com 10 pares de 0,65 mm, para rede externa</v>
          </cell>
          <cell r="C2349" t="str">
            <v>M</v>
          </cell>
          <cell r="D2349">
            <v>11.24</v>
          </cell>
          <cell r="E2349">
            <v>4.3600000000000003</v>
          </cell>
          <cell r="F2349">
            <v>15.6</v>
          </cell>
        </row>
        <row r="2350">
          <cell r="A2350" t="str">
            <v>39.11.410</v>
          </cell>
          <cell r="B2350" t="str">
            <v>Cabo telefônico secundário de distribuição CTP-APL, com 20 pares de 0,65 mm, para rede externa</v>
          </cell>
          <cell r="C2350" t="str">
            <v>M</v>
          </cell>
          <cell r="D2350">
            <v>20.23</v>
          </cell>
          <cell r="E2350">
            <v>4.7300000000000004</v>
          </cell>
          <cell r="F2350">
            <v>24.96</v>
          </cell>
        </row>
        <row r="2351">
          <cell r="A2351" t="str">
            <v>39.11.430</v>
          </cell>
          <cell r="B2351" t="str">
            <v>Cabo telefônico secundário de distribuição CTP-APL, com 50 pares de 0,65 mm, para rede externa</v>
          </cell>
          <cell r="C2351" t="str">
            <v>M</v>
          </cell>
          <cell r="D2351">
            <v>40.950000000000003</v>
          </cell>
          <cell r="E2351">
            <v>5.82</v>
          </cell>
          <cell r="F2351">
            <v>46.77</v>
          </cell>
        </row>
        <row r="2352">
          <cell r="A2352" t="str">
            <v>39.12</v>
          </cell>
          <cell r="B2352" t="str">
            <v>Cabo de cobre flexivel, isolamento 600 V, isolacao em VC/E 105°C</v>
          </cell>
          <cell r="C2352"/>
          <cell r="D2352"/>
          <cell r="E2352"/>
          <cell r="F2352"/>
        </row>
        <row r="2353">
          <cell r="A2353" t="str">
            <v>39.12.510</v>
          </cell>
          <cell r="B2353" t="str">
            <v>Cabo de cobre flexível blindado de 2 x 1,5 mm², isolamento 600V, isolação em VC/E 105°C - para detecção de incêndio</v>
          </cell>
          <cell r="C2353" t="str">
            <v>M</v>
          </cell>
          <cell r="D2353">
            <v>5.69</v>
          </cell>
          <cell r="E2353">
            <v>3.64</v>
          </cell>
          <cell r="F2353">
            <v>9.33</v>
          </cell>
        </row>
        <row r="2354">
          <cell r="A2354" t="str">
            <v>39.12.520</v>
          </cell>
          <cell r="B2354" t="str">
            <v>Cabo de cobre flexível blindado de 3 x 1,5 mm², isolamento 600V, isolação em VC/E 105°C - para detecção de incêndio</v>
          </cell>
          <cell r="C2354" t="str">
            <v>M</v>
          </cell>
          <cell r="D2354">
            <v>7.17</v>
          </cell>
          <cell r="E2354">
            <v>3.64</v>
          </cell>
          <cell r="F2354">
            <v>10.81</v>
          </cell>
        </row>
        <row r="2355">
          <cell r="A2355" t="str">
            <v>39.12.530</v>
          </cell>
          <cell r="B2355" t="str">
            <v>Cabo de cobre flexível blindado de 2 x 2,5 mm², isolamento 600V, isolação em VC/E 105°C - para detecção de incêndio</v>
          </cell>
          <cell r="C2355" t="str">
            <v>M</v>
          </cell>
          <cell r="D2355">
            <v>7.41</v>
          </cell>
          <cell r="E2355">
            <v>3.64</v>
          </cell>
          <cell r="F2355">
            <v>11.05</v>
          </cell>
        </row>
        <row r="2356">
          <cell r="A2356" t="str">
            <v>39.14</v>
          </cell>
          <cell r="B2356" t="str">
            <v>Cabo de aluminio nu com alma de aco</v>
          </cell>
          <cell r="C2356"/>
          <cell r="D2356"/>
          <cell r="E2356"/>
          <cell r="F2356"/>
        </row>
        <row r="2357">
          <cell r="A2357" t="str">
            <v>39.14.010</v>
          </cell>
          <cell r="B2357" t="str">
            <v>Cabo de alumínio nu com alma de aço CAA, 1/0 AWG - Raven</v>
          </cell>
          <cell r="C2357" t="str">
            <v>M</v>
          </cell>
          <cell r="D2357">
            <v>9</v>
          </cell>
          <cell r="E2357">
            <v>5.23</v>
          </cell>
          <cell r="F2357">
            <v>14.23</v>
          </cell>
        </row>
        <row r="2358">
          <cell r="A2358" t="str">
            <v>39.14.050</v>
          </cell>
          <cell r="B2358" t="str">
            <v>Cabo de alumínio nu com alma de aço CAA, 4 AWG - Swan</v>
          </cell>
          <cell r="C2358" t="str">
            <v>M</v>
          </cell>
          <cell r="D2358">
            <v>3.55</v>
          </cell>
          <cell r="E2358">
            <v>5.23</v>
          </cell>
          <cell r="F2358">
            <v>8.7799999999999994</v>
          </cell>
        </row>
        <row r="2359">
          <cell r="A2359" t="str">
            <v>39.15</v>
          </cell>
          <cell r="B2359" t="str">
            <v>Cabo de aluminio nu sem alma de aco</v>
          </cell>
          <cell r="C2359"/>
          <cell r="D2359"/>
          <cell r="E2359"/>
          <cell r="F2359"/>
        </row>
        <row r="2360">
          <cell r="A2360" t="str">
            <v>39.15.040</v>
          </cell>
          <cell r="B2360" t="str">
            <v>Cabo de alumínio nu sem alma de aço CA, 2 AWG - Iris</v>
          </cell>
          <cell r="C2360" t="str">
            <v>M</v>
          </cell>
          <cell r="D2360">
            <v>3.69</v>
          </cell>
          <cell r="E2360">
            <v>5.23</v>
          </cell>
          <cell r="F2360">
            <v>8.92</v>
          </cell>
        </row>
        <row r="2361">
          <cell r="A2361" t="str">
            <v>39.15.070</v>
          </cell>
          <cell r="B2361" t="str">
            <v>Cabo de alumínio nu sem alma de aço CA, 2/0 AWG - Aster</v>
          </cell>
          <cell r="C2361" t="str">
            <v>M</v>
          </cell>
          <cell r="D2361">
            <v>7.39</v>
          </cell>
          <cell r="E2361">
            <v>5.23</v>
          </cell>
          <cell r="F2361">
            <v>12.62</v>
          </cell>
        </row>
        <row r="2362">
          <cell r="A2362" t="str">
            <v>39.18</v>
          </cell>
          <cell r="B2362" t="str">
            <v>Cabo para transmissao de dados</v>
          </cell>
          <cell r="C2362"/>
          <cell r="D2362"/>
          <cell r="E2362"/>
          <cell r="F2362"/>
        </row>
        <row r="2363">
          <cell r="A2363" t="str">
            <v>39.18.100</v>
          </cell>
          <cell r="B2363" t="str">
            <v>Cabo coaxial tipo RG 6</v>
          </cell>
          <cell r="C2363" t="str">
            <v>M</v>
          </cell>
          <cell r="D2363">
            <v>3.25</v>
          </cell>
          <cell r="E2363">
            <v>4.01</v>
          </cell>
          <cell r="F2363">
            <v>7.26</v>
          </cell>
        </row>
        <row r="2364">
          <cell r="A2364" t="str">
            <v>39.18.104</v>
          </cell>
          <cell r="B2364" t="str">
            <v>Cabo coaxial tipo RG 11</v>
          </cell>
          <cell r="C2364" t="str">
            <v>M</v>
          </cell>
          <cell r="D2364">
            <v>14.22</v>
          </cell>
          <cell r="E2364">
            <v>4.01</v>
          </cell>
          <cell r="F2364">
            <v>18.23</v>
          </cell>
        </row>
        <row r="2365">
          <cell r="A2365" t="str">
            <v>39.18.106</v>
          </cell>
          <cell r="B2365" t="str">
            <v>Cabo coaxial tipo RG 59</v>
          </cell>
          <cell r="C2365" t="str">
            <v>M</v>
          </cell>
          <cell r="D2365">
            <v>5.41</v>
          </cell>
          <cell r="E2365">
            <v>3.09</v>
          </cell>
          <cell r="F2365">
            <v>8.5</v>
          </cell>
        </row>
        <row r="2366">
          <cell r="A2366" t="str">
            <v>39.18.110</v>
          </cell>
          <cell r="B2366" t="str">
            <v>Cabo coaxial tipo RGC 06</v>
          </cell>
          <cell r="C2366" t="str">
            <v>M</v>
          </cell>
          <cell r="D2366">
            <v>3.41</v>
          </cell>
          <cell r="E2366">
            <v>4.01</v>
          </cell>
          <cell r="F2366">
            <v>7.42</v>
          </cell>
        </row>
        <row r="2367">
          <cell r="A2367" t="str">
            <v>39.18.114</v>
          </cell>
          <cell r="B2367" t="str">
            <v>Cabo coaxial tipo RGC 59</v>
          </cell>
          <cell r="C2367" t="str">
            <v>M</v>
          </cell>
          <cell r="D2367">
            <v>3.13</v>
          </cell>
          <cell r="E2367">
            <v>3.09</v>
          </cell>
          <cell r="F2367">
            <v>6.22</v>
          </cell>
        </row>
        <row r="2368">
          <cell r="A2368" t="str">
            <v>39.18.120</v>
          </cell>
          <cell r="B2368" t="str">
            <v>Cabo para rede U/UTP 23 AWG com 4 pares - categoria 6A</v>
          </cell>
          <cell r="C2368" t="str">
            <v>M</v>
          </cell>
          <cell r="D2368">
            <v>21.13</v>
          </cell>
          <cell r="E2368">
            <v>4.01</v>
          </cell>
          <cell r="F2368">
            <v>25.14</v>
          </cell>
        </row>
        <row r="2369">
          <cell r="A2369" t="str">
            <v>39.18.126</v>
          </cell>
          <cell r="B2369" t="str">
            <v>Cabo para rede 24 AWG com 4 pares, categoria 6</v>
          </cell>
          <cell r="C2369" t="str">
            <v>M</v>
          </cell>
          <cell r="D2369">
            <v>3.8</v>
          </cell>
          <cell r="E2369">
            <v>4.01</v>
          </cell>
          <cell r="F2369">
            <v>7.81</v>
          </cell>
        </row>
        <row r="2370">
          <cell r="A2370" t="str">
            <v>39.20</v>
          </cell>
          <cell r="B2370" t="str">
            <v>Reparos, conservacoes e complementos - GRUPO 39</v>
          </cell>
          <cell r="C2370"/>
          <cell r="D2370"/>
          <cell r="E2370"/>
          <cell r="F2370"/>
        </row>
        <row r="2371">
          <cell r="A2371" t="str">
            <v>39.20.005</v>
          </cell>
          <cell r="B2371" t="str">
            <v>Conector prensa-cabo de 3/4´</v>
          </cell>
          <cell r="C2371" t="str">
            <v>UN</v>
          </cell>
          <cell r="D2371">
            <v>8.48</v>
          </cell>
          <cell r="E2371">
            <v>6.07</v>
          </cell>
          <cell r="F2371">
            <v>14.55</v>
          </cell>
        </row>
        <row r="2372">
          <cell r="A2372" t="str">
            <v>39.20.010</v>
          </cell>
          <cell r="B2372" t="str">
            <v>Recolocação de condutor aparente com diâmetro externo até 6,5 mm</v>
          </cell>
          <cell r="C2372" t="str">
            <v>M</v>
          </cell>
          <cell r="D2372"/>
          <cell r="E2372">
            <v>5.23</v>
          </cell>
          <cell r="F2372">
            <v>5.23</v>
          </cell>
        </row>
        <row r="2373">
          <cell r="A2373" t="str">
            <v>39.20.030</v>
          </cell>
          <cell r="B2373" t="str">
            <v>Recolocação de condutor aparente com diâmetro externo acima de 6,5 mm</v>
          </cell>
          <cell r="C2373" t="str">
            <v>M</v>
          </cell>
          <cell r="D2373"/>
          <cell r="E2373">
            <v>10.47</v>
          </cell>
          <cell r="F2373">
            <v>10.47</v>
          </cell>
        </row>
        <row r="2374">
          <cell r="A2374" t="str">
            <v>39.21</v>
          </cell>
          <cell r="B2374" t="str">
            <v>Cabo de cobre flexivel, isolamento 0,6/1 kV, isolacao em HEPR 90°C</v>
          </cell>
          <cell r="C2374"/>
          <cell r="D2374"/>
          <cell r="E2374"/>
          <cell r="F2374"/>
        </row>
        <row r="2375">
          <cell r="A2375" t="str">
            <v>39.21.010</v>
          </cell>
          <cell r="B2375" t="str">
            <v>Cabo de cobre flexível de 1,5 mm², isolamento 0,6/1kV - isolação HEPR 90°C</v>
          </cell>
          <cell r="C2375" t="str">
            <v>M</v>
          </cell>
          <cell r="D2375">
            <v>1.82</v>
          </cell>
          <cell r="E2375">
            <v>0.73</v>
          </cell>
          <cell r="F2375">
            <v>2.5499999999999998</v>
          </cell>
        </row>
        <row r="2376">
          <cell r="A2376" t="str">
            <v>39.21.020</v>
          </cell>
          <cell r="B2376" t="str">
            <v>Cabo de cobre flexível de 2,5 mm², isolamento 0,6/1kV - isolação HEPR 90°C</v>
          </cell>
          <cell r="C2376" t="str">
            <v>M</v>
          </cell>
          <cell r="D2376">
            <v>2.64</v>
          </cell>
          <cell r="E2376">
            <v>0.73</v>
          </cell>
          <cell r="F2376">
            <v>3.37</v>
          </cell>
        </row>
        <row r="2377">
          <cell r="A2377" t="str">
            <v>39.21.030</v>
          </cell>
          <cell r="B2377" t="str">
            <v>Cabo de cobre flexível de 4 mm², isolamento 0,6/1kV - isolação HEPR 90°C</v>
          </cell>
          <cell r="C2377" t="str">
            <v>M</v>
          </cell>
          <cell r="D2377">
            <v>4.26</v>
          </cell>
          <cell r="E2377">
            <v>0.73</v>
          </cell>
          <cell r="F2377">
            <v>4.99</v>
          </cell>
        </row>
        <row r="2378">
          <cell r="A2378" t="str">
            <v>39.21.040</v>
          </cell>
          <cell r="B2378" t="str">
            <v>Cabo de cobre flexível de 6 mm², isolamento 0,6/1kV - isolação HEPR 90°C</v>
          </cell>
          <cell r="C2378" t="str">
            <v>M</v>
          </cell>
          <cell r="D2378">
            <v>5.82</v>
          </cell>
          <cell r="E2378">
            <v>0.73</v>
          </cell>
          <cell r="F2378">
            <v>6.55</v>
          </cell>
        </row>
        <row r="2379">
          <cell r="A2379" t="str">
            <v>39.21.050</v>
          </cell>
          <cell r="B2379" t="str">
            <v>Cabo de cobre flexível de 10 mm², isolamento 0,6/1kV - isolação HEPR 90°C</v>
          </cell>
          <cell r="C2379" t="str">
            <v>M</v>
          </cell>
          <cell r="D2379">
            <v>9.7799999999999994</v>
          </cell>
          <cell r="E2379">
            <v>2.91</v>
          </cell>
          <cell r="F2379">
            <v>12.69</v>
          </cell>
        </row>
        <row r="2380">
          <cell r="A2380" t="str">
            <v>39.21.060</v>
          </cell>
          <cell r="B2380" t="str">
            <v>Cabo de cobre flexível de 16 mm², isolamento 0,6/1kV - isolação HEPR 90°C</v>
          </cell>
          <cell r="C2380" t="str">
            <v>M</v>
          </cell>
          <cell r="D2380">
            <v>15.06</v>
          </cell>
          <cell r="E2380">
            <v>3.28</v>
          </cell>
          <cell r="F2380">
            <v>18.34</v>
          </cell>
        </row>
        <row r="2381">
          <cell r="A2381" t="str">
            <v>39.21.070</v>
          </cell>
          <cell r="B2381" t="str">
            <v>Cabo de cobre flexível de 25 mm², isolamento 0,6/1kV - isolação HEPR 90°C</v>
          </cell>
          <cell r="C2381" t="str">
            <v>M</v>
          </cell>
          <cell r="D2381">
            <v>22.85</v>
          </cell>
          <cell r="E2381">
            <v>3.64</v>
          </cell>
          <cell r="F2381">
            <v>26.49</v>
          </cell>
        </row>
        <row r="2382">
          <cell r="A2382" t="str">
            <v>39.21.080</v>
          </cell>
          <cell r="B2382" t="str">
            <v>Cabo de cobre flexível de 35 mm², isolamento 0,6/1kV - isolação HEPR 90°C</v>
          </cell>
          <cell r="C2382" t="str">
            <v>M</v>
          </cell>
          <cell r="D2382">
            <v>32.75</v>
          </cell>
          <cell r="E2382">
            <v>5.46</v>
          </cell>
          <cell r="F2382">
            <v>38.21</v>
          </cell>
        </row>
        <row r="2383">
          <cell r="A2383" t="str">
            <v>39.21.090</v>
          </cell>
          <cell r="B2383" t="str">
            <v>Cabo de cobre flexível de 50 mm², isolamento 0,6/1kV - isolação HEPR 90°C</v>
          </cell>
          <cell r="C2383" t="str">
            <v>M</v>
          </cell>
          <cell r="D2383">
            <v>45.03</v>
          </cell>
          <cell r="E2383">
            <v>7.27</v>
          </cell>
          <cell r="F2383">
            <v>52.3</v>
          </cell>
        </row>
        <row r="2384">
          <cell r="A2384" t="str">
            <v>39.21.100</v>
          </cell>
          <cell r="B2384" t="str">
            <v>Cabo de cobre flexível de 70 mm², isolamento 0,6/1kV - isolação HEPR 90°C</v>
          </cell>
          <cell r="C2384" t="str">
            <v>M</v>
          </cell>
          <cell r="D2384">
            <v>57.67</v>
          </cell>
          <cell r="E2384">
            <v>9.1</v>
          </cell>
          <cell r="F2384">
            <v>66.77</v>
          </cell>
        </row>
        <row r="2385">
          <cell r="A2385" t="str">
            <v>39.21.110</v>
          </cell>
          <cell r="B2385" t="str">
            <v>Cabo de cobre flexível de 95 mm², isolamento 0,6/1kV - isolação HEPR 90°C</v>
          </cell>
          <cell r="C2385" t="str">
            <v>M</v>
          </cell>
          <cell r="D2385">
            <v>75.77</v>
          </cell>
          <cell r="E2385">
            <v>10.92</v>
          </cell>
          <cell r="F2385">
            <v>86.69</v>
          </cell>
        </row>
        <row r="2386">
          <cell r="A2386" t="str">
            <v>39.21.120</v>
          </cell>
          <cell r="B2386" t="str">
            <v>Cabo de cobre flexível de 120 mm², isolamento 0,6/1kV - isolação HEPR 90°C</v>
          </cell>
          <cell r="C2386" t="str">
            <v>M</v>
          </cell>
          <cell r="D2386">
            <v>105.05</v>
          </cell>
          <cell r="E2386">
            <v>12.73</v>
          </cell>
          <cell r="F2386">
            <v>117.78</v>
          </cell>
        </row>
        <row r="2387">
          <cell r="A2387" t="str">
            <v>39.21.125</v>
          </cell>
          <cell r="B2387" t="str">
            <v>Cabo de cobre flexível de 150 mm², isolamento 0,6/1 kV - isolação HEPR 90°C</v>
          </cell>
          <cell r="C2387" t="str">
            <v>M</v>
          </cell>
          <cell r="D2387">
            <v>132.72</v>
          </cell>
          <cell r="E2387">
            <v>12.73</v>
          </cell>
          <cell r="F2387">
            <v>145.44999999999999</v>
          </cell>
        </row>
        <row r="2388">
          <cell r="A2388" t="str">
            <v>39.21.130</v>
          </cell>
          <cell r="B2388" t="str">
            <v>Cabo de cobre flexível de 185 mm², isolamento 0,6/1kV - isolação HEPR 90°C</v>
          </cell>
          <cell r="C2388" t="str">
            <v>M</v>
          </cell>
          <cell r="D2388">
            <v>165.18</v>
          </cell>
          <cell r="E2388">
            <v>14.56</v>
          </cell>
          <cell r="F2388">
            <v>179.74</v>
          </cell>
        </row>
        <row r="2389">
          <cell r="A2389" t="str">
            <v>39.21.140</v>
          </cell>
          <cell r="B2389" t="str">
            <v>Cabo de cobre flexível de 240 mm², isolamento 0,6/1kV - isolação HEPR 90°C</v>
          </cell>
          <cell r="C2389" t="str">
            <v>M</v>
          </cell>
          <cell r="D2389">
            <v>211.97</v>
          </cell>
          <cell r="E2389">
            <v>16.37</v>
          </cell>
          <cell r="F2389">
            <v>228.34</v>
          </cell>
        </row>
        <row r="2390">
          <cell r="A2390" t="str">
            <v>39.21.201</v>
          </cell>
          <cell r="B2390" t="str">
            <v>Cabo de cobre flexível de 2 x 2,5 mm², isolamento 0,6/1 kV - isolação HEPR 90°C</v>
          </cell>
          <cell r="C2390" t="str">
            <v>M</v>
          </cell>
          <cell r="D2390">
            <v>6.31</v>
          </cell>
          <cell r="E2390">
            <v>1.45</v>
          </cell>
          <cell r="F2390">
            <v>7.76</v>
          </cell>
        </row>
        <row r="2391">
          <cell r="A2391" t="str">
            <v>39.21.230</v>
          </cell>
          <cell r="B2391" t="str">
            <v>Cabo de cobre flexível de 3 x 1,5 mm², isolamento 0,6/1 kV - isolação HEPR 90°C</v>
          </cell>
          <cell r="C2391" t="str">
            <v>M</v>
          </cell>
          <cell r="D2391">
            <v>5.79</v>
          </cell>
          <cell r="E2391">
            <v>0.73</v>
          </cell>
          <cell r="F2391">
            <v>6.52</v>
          </cell>
        </row>
        <row r="2392">
          <cell r="A2392" t="str">
            <v>39.21.231</v>
          </cell>
          <cell r="B2392" t="str">
            <v>Cabo de cobre flexível de 3 x 2,5 mm², isolamento 0,6/1 kV - isolação HEPR 90°C</v>
          </cell>
          <cell r="C2392" t="str">
            <v>M</v>
          </cell>
          <cell r="D2392">
            <v>8.69</v>
          </cell>
          <cell r="E2392">
            <v>1.82</v>
          </cell>
          <cell r="F2392">
            <v>10.51</v>
          </cell>
        </row>
        <row r="2393">
          <cell r="A2393" t="str">
            <v>39.21.234</v>
          </cell>
          <cell r="B2393" t="str">
            <v>Cabo de cobre flexível de 3 x 10 mm², isolamento 0,6/1 kV - isolação HEPR 90°C</v>
          </cell>
          <cell r="C2393" t="str">
            <v>M</v>
          </cell>
          <cell r="D2393">
            <v>31.88</v>
          </cell>
          <cell r="E2393">
            <v>3.64</v>
          </cell>
          <cell r="F2393">
            <v>35.520000000000003</v>
          </cell>
        </row>
        <row r="2394">
          <cell r="A2394" t="str">
            <v>39.21.236</v>
          </cell>
          <cell r="B2394" t="str">
            <v>Cabo de cobre flexível de 3 x 25 mm², isolamento 0,6/1 kV - isolação HEPR 90°C</v>
          </cell>
          <cell r="C2394" t="str">
            <v>M</v>
          </cell>
          <cell r="D2394">
            <v>76.87</v>
          </cell>
          <cell r="E2394">
            <v>10.92</v>
          </cell>
          <cell r="F2394">
            <v>87.79</v>
          </cell>
        </row>
        <row r="2395">
          <cell r="A2395" t="str">
            <v>39.21.237</v>
          </cell>
          <cell r="B2395" t="str">
            <v>Cabo de cobre flexível de 3 x 35 mm², isolamento 0,6/1 kV - isolação HEPR 90°C</v>
          </cell>
          <cell r="C2395" t="str">
            <v>M</v>
          </cell>
          <cell r="D2395">
            <v>110.66</v>
          </cell>
          <cell r="E2395">
            <v>14.56</v>
          </cell>
          <cell r="F2395">
            <v>125.22</v>
          </cell>
        </row>
        <row r="2396">
          <cell r="A2396" t="str">
            <v>39.21.254</v>
          </cell>
          <cell r="B2396" t="str">
            <v>Cabo de cobre flexível de 4 x 10 mm², isolamento 0,6/1 kV - isolação HEPR 90°C</v>
          </cell>
          <cell r="C2396" t="str">
            <v>M</v>
          </cell>
          <cell r="D2396">
            <v>39.99</v>
          </cell>
          <cell r="E2396">
            <v>4.7300000000000004</v>
          </cell>
          <cell r="F2396">
            <v>44.72</v>
          </cell>
        </row>
        <row r="2397">
          <cell r="A2397" t="str">
            <v>39.24</v>
          </cell>
          <cell r="B2397" t="str">
            <v>Cabo de cobre flexivel, isolamento 500 V, isolacao PP 70°C</v>
          </cell>
          <cell r="C2397"/>
          <cell r="D2397"/>
          <cell r="E2397"/>
          <cell r="F2397"/>
        </row>
        <row r="2398">
          <cell r="A2398" t="str">
            <v>39.24.151</v>
          </cell>
          <cell r="B2398" t="str">
            <v>Cabo de cobre flexível de 3 x 1,5 mm², isolamento 500 V - isolação PP 70°C</v>
          </cell>
          <cell r="C2398" t="str">
            <v>M</v>
          </cell>
          <cell r="D2398">
            <v>5.93</v>
          </cell>
          <cell r="E2398">
            <v>4.3600000000000003</v>
          </cell>
          <cell r="F2398">
            <v>10.29</v>
          </cell>
        </row>
        <row r="2399">
          <cell r="A2399" t="str">
            <v>39.24.152</v>
          </cell>
          <cell r="B2399" t="str">
            <v>Cabo de cobre flexível de 3 x 2,5 mm², isolamento 500 V - isolação PP 70°C</v>
          </cell>
          <cell r="C2399" t="str">
            <v>M</v>
          </cell>
          <cell r="D2399">
            <v>9.42</v>
          </cell>
          <cell r="E2399">
            <v>5.46</v>
          </cell>
          <cell r="F2399">
            <v>14.88</v>
          </cell>
        </row>
        <row r="2400">
          <cell r="A2400" t="str">
            <v>39.24.153</v>
          </cell>
          <cell r="B2400" t="str">
            <v>Cabo de cobre flexível de 3 x 4 mm², isolamento 500 V - isolação PP 70°C</v>
          </cell>
          <cell r="C2400" t="str">
            <v>M</v>
          </cell>
          <cell r="D2400">
            <v>14.46</v>
          </cell>
          <cell r="E2400">
            <v>6.55</v>
          </cell>
          <cell r="F2400">
            <v>21.01</v>
          </cell>
        </row>
        <row r="2401">
          <cell r="A2401" t="str">
            <v>39.24.154</v>
          </cell>
          <cell r="B2401" t="str">
            <v>Cabo de cobre flexível de 3 x 6 mm², isolamento 500 V - isolação PP 70°C</v>
          </cell>
          <cell r="C2401" t="str">
            <v>M</v>
          </cell>
          <cell r="D2401">
            <v>21.3</v>
          </cell>
          <cell r="E2401">
            <v>7.64</v>
          </cell>
          <cell r="F2401">
            <v>28.94</v>
          </cell>
        </row>
        <row r="2402">
          <cell r="A2402" t="str">
            <v>39.24.173</v>
          </cell>
          <cell r="B2402" t="str">
            <v>Cabo de cobre flexível de 4 x 4 mm², isolamento 500 V - isolação PP 70°C</v>
          </cell>
          <cell r="C2402" t="str">
            <v>M</v>
          </cell>
          <cell r="D2402">
            <v>18.37</v>
          </cell>
          <cell r="E2402">
            <v>4.3600000000000003</v>
          </cell>
          <cell r="F2402">
            <v>22.73</v>
          </cell>
        </row>
        <row r="2403">
          <cell r="A2403" t="str">
            <v>39.24.174</v>
          </cell>
          <cell r="B2403" t="str">
            <v>Cabo de cobre flexível de 4 x 6 mm², isolamento 500 V - isolação PP 70°C</v>
          </cell>
          <cell r="C2403" t="str">
            <v>M</v>
          </cell>
          <cell r="D2403">
            <v>27.47</v>
          </cell>
          <cell r="E2403">
            <v>10.19</v>
          </cell>
          <cell r="F2403">
            <v>37.659999999999997</v>
          </cell>
        </row>
        <row r="2404">
          <cell r="A2404" t="str">
            <v>39.25</v>
          </cell>
          <cell r="B2404" t="str">
            <v>Cabo de cobre unipolar, isolamento 15/25 kV, isolacao EPR 90 °C / 105 °C</v>
          </cell>
          <cell r="C2404"/>
          <cell r="D2404"/>
          <cell r="E2404"/>
          <cell r="F2404"/>
        </row>
        <row r="2405">
          <cell r="A2405" t="str">
            <v>39.25.020</v>
          </cell>
          <cell r="B2405" t="str">
            <v>Cabo de cobre de 35 mm², isolamento 15/25 kV - isolação EPR 105°C</v>
          </cell>
          <cell r="C2405" t="str">
            <v>M</v>
          </cell>
          <cell r="D2405">
            <v>63.53</v>
          </cell>
          <cell r="E2405">
            <v>1.1000000000000001</v>
          </cell>
          <cell r="F2405">
            <v>64.63</v>
          </cell>
        </row>
        <row r="2406">
          <cell r="A2406" t="str">
            <v>39.25.030</v>
          </cell>
          <cell r="B2406" t="str">
            <v>Cabo de cobre de 50 mm², isolamento 15/25 kV - isolação EPR 105°C</v>
          </cell>
          <cell r="C2406" t="str">
            <v>M</v>
          </cell>
          <cell r="D2406">
            <v>89.29</v>
          </cell>
          <cell r="E2406">
            <v>1.1000000000000001</v>
          </cell>
          <cell r="F2406">
            <v>90.39</v>
          </cell>
        </row>
        <row r="2407">
          <cell r="A2407" t="str">
            <v>39.26</v>
          </cell>
          <cell r="B2407" t="str">
            <v>Cabo de cobre flexivel, isolamento 0,6/1kV - isolacao HEPR 90° C - baixa emissao fumaca e gases</v>
          </cell>
          <cell r="C2407"/>
          <cell r="D2407"/>
          <cell r="E2407"/>
          <cell r="F2407"/>
        </row>
        <row r="2408">
          <cell r="A2408" t="str">
            <v>39.26.010</v>
          </cell>
          <cell r="B2408" t="str">
            <v>Cabo de cobre flexível de 1,5 mm², isolamento 0,6/1 kV - isolação HEPR 90°C - baixa emissão de fumaça e gases</v>
          </cell>
          <cell r="C2408" t="str">
            <v>M</v>
          </cell>
          <cell r="D2408">
            <v>2.74</v>
          </cell>
          <cell r="E2408">
            <v>1.45</v>
          </cell>
          <cell r="F2408">
            <v>4.1900000000000004</v>
          </cell>
        </row>
        <row r="2409">
          <cell r="A2409" t="str">
            <v>39.26.020</v>
          </cell>
          <cell r="B2409" t="str">
            <v>Cabo de cobre flexível de 2,5 mm², isolamento 0,6/1 kV - isolação HEPR 90°C - baixa emissão de fumaça e gases</v>
          </cell>
          <cell r="C2409" t="str">
            <v>M</v>
          </cell>
          <cell r="D2409">
            <v>3.44</v>
          </cell>
          <cell r="E2409">
            <v>1.82</v>
          </cell>
          <cell r="F2409">
            <v>5.26</v>
          </cell>
        </row>
        <row r="2410">
          <cell r="A2410" t="str">
            <v>39.26.030</v>
          </cell>
          <cell r="B2410" t="str">
            <v>Cabo de cobre flexível de 4 mm², isolamento 0,6/1 kV -  isolação HEPR 90°C - baixa emissão de fumaça e gases</v>
          </cell>
          <cell r="C2410" t="str">
            <v>M</v>
          </cell>
          <cell r="D2410">
            <v>5.34</v>
          </cell>
          <cell r="E2410">
            <v>2.1800000000000002</v>
          </cell>
          <cell r="F2410">
            <v>7.52</v>
          </cell>
        </row>
        <row r="2411">
          <cell r="A2411" t="str">
            <v>39.26.040</v>
          </cell>
          <cell r="B2411" t="str">
            <v>Cabo de cobre flexível de 6 mm², isolamento 0,6/1 kV - isolação HEPR 90°C - baixa emissão de fumaça e gases</v>
          </cell>
          <cell r="C2411" t="str">
            <v>M</v>
          </cell>
          <cell r="D2411">
            <v>6.78</v>
          </cell>
          <cell r="E2411">
            <v>2.5499999999999998</v>
          </cell>
          <cell r="F2411">
            <v>9.33</v>
          </cell>
        </row>
        <row r="2412">
          <cell r="A2412" t="str">
            <v>39.26.050</v>
          </cell>
          <cell r="B2412" t="str">
            <v>Cabo de cobre flexível de 10 mm², isolamento 0,6/1 kV - isolação HEPR 90°C - baixa emissão de fumaça e gases</v>
          </cell>
          <cell r="C2412" t="str">
            <v>M</v>
          </cell>
          <cell r="D2412">
            <v>11.76</v>
          </cell>
          <cell r="E2412">
            <v>2.91</v>
          </cell>
          <cell r="F2412">
            <v>14.67</v>
          </cell>
        </row>
        <row r="2413">
          <cell r="A2413" t="str">
            <v>39.26.060</v>
          </cell>
          <cell r="B2413" t="str">
            <v>Cabo de cobre flexível de 16 mm², isolamento 0,6/1 kV - isolação HEPR 90°C - baixa emissão de fumaça e gases</v>
          </cell>
          <cell r="C2413" t="str">
            <v>M</v>
          </cell>
          <cell r="D2413">
            <v>17.78</v>
          </cell>
          <cell r="E2413">
            <v>3.28</v>
          </cell>
          <cell r="F2413">
            <v>21.06</v>
          </cell>
        </row>
        <row r="2414">
          <cell r="A2414" t="str">
            <v>39.26.070</v>
          </cell>
          <cell r="B2414" t="str">
            <v>Cabo de cobre flexível de 25 mm², isolamento 0,6/1 kV - isolação HEPR 90°C - baixa emissão de fumaça e gases</v>
          </cell>
          <cell r="C2414" t="str">
            <v>M</v>
          </cell>
          <cell r="D2414">
            <v>28.35</v>
          </cell>
          <cell r="E2414">
            <v>3.64</v>
          </cell>
          <cell r="F2414">
            <v>31.99</v>
          </cell>
        </row>
        <row r="2415">
          <cell r="A2415" t="str">
            <v>39.26.080</v>
          </cell>
          <cell r="B2415" t="str">
            <v>Cabo de cobre flexível de 35 mm², isolamento 0,6/1 kV - isolação HEPR 90°C - baixa emissão de fumaça e gases</v>
          </cell>
          <cell r="C2415" t="str">
            <v>M</v>
          </cell>
          <cell r="D2415">
            <v>37.119999999999997</v>
          </cell>
          <cell r="E2415">
            <v>5.46</v>
          </cell>
          <cell r="F2415">
            <v>42.58</v>
          </cell>
        </row>
        <row r="2416">
          <cell r="A2416" t="str">
            <v>39.26.090</v>
          </cell>
          <cell r="B2416" t="str">
            <v>Cabo de cobre flexível de 50 mm², isolamento 0,6/1 kV - isolação HEPR 90°C - baixa emissão de fumaça e gases</v>
          </cell>
          <cell r="C2416" t="str">
            <v>M</v>
          </cell>
          <cell r="D2416">
            <v>52.47</v>
          </cell>
          <cell r="E2416">
            <v>7.27</v>
          </cell>
          <cell r="F2416">
            <v>59.74</v>
          </cell>
        </row>
        <row r="2417">
          <cell r="A2417" t="str">
            <v>39.26.100</v>
          </cell>
          <cell r="B2417" t="str">
            <v>Cabo de cobre flexível de 70 mm², isolamento 0,6/1 kV - isolação HEPR 90°C - baixa emissão de fumaça e gases</v>
          </cell>
          <cell r="C2417" t="str">
            <v>M</v>
          </cell>
          <cell r="D2417">
            <v>75.349999999999994</v>
          </cell>
          <cell r="E2417">
            <v>9.1</v>
          </cell>
          <cell r="F2417">
            <v>84.45</v>
          </cell>
        </row>
        <row r="2418">
          <cell r="A2418" t="str">
            <v>39.26.110</v>
          </cell>
          <cell r="B2418" t="str">
            <v>Cabo de cobre flexível de 95 mm², isolamento 0,6/1 kV - isolação HEPR 90°C - baixa emissão de fumaça e gases</v>
          </cell>
          <cell r="C2418" t="str">
            <v>M</v>
          </cell>
          <cell r="D2418">
            <v>97.83</v>
          </cell>
          <cell r="E2418">
            <v>10.92</v>
          </cell>
          <cell r="F2418">
            <v>108.75</v>
          </cell>
        </row>
        <row r="2419">
          <cell r="A2419" t="str">
            <v>39.26.120</v>
          </cell>
          <cell r="B2419" t="str">
            <v>Cabo de cobre flexível de 120 mm², isolamento 0,6/1 kV - isolação HEPR 90°C - baixa emissão de fumaça e gases</v>
          </cell>
          <cell r="C2419" t="str">
            <v>M</v>
          </cell>
          <cell r="D2419">
            <v>126.81</v>
          </cell>
          <cell r="E2419">
            <v>12.73</v>
          </cell>
          <cell r="F2419">
            <v>139.54</v>
          </cell>
        </row>
        <row r="2420">
          <cell r="A2420" t="str">
            <v>39.26.130</v>
          </cell>
          <cell r="B2420" t="str">
            <v>Cabo de cobre flexível de 150 mm², isolamento 0,6/1 kV - isolação HEPR 90°C - baixa emissão de fumaça e gases</v>
          </cell>
          <cell r="C2420" t="str">
            <v>M</v>
          </cell>
          <cell r="D2420">
            <v>155.54</v>
          </cell>
          <cell r="E2420">
            <v>14.56</v>
          </cell>
          <cell r="F2420">
            <v>170.1</v>
          </cell>
        </row>
        <row r="2421">
          <cell r="A2421" t="str">
            <v>39.26.140</v>
          </cell>
          <cell r="B2421" t="str">
            <v>Cabo de cobre flexível de 185 mm², isolamento 0,6/1 kV - isolação HEPR 90°C - baixa emissão de fumaça e gases</v>
          </cell>
          <cell r="C2421" t="str">
            <v>M</v>
          </cell>
          <cell r="D2421">
            <v>185.15</v>
          </cell>
          <cell r="E2421">
            <v>16.37</v>
          </cell>
          <cell r="F2421">
            <v>201.52</v>
          </cell>
        </row>
        <row r="2422">
          <cell r="A2422" t="str">
            <v>39.26.150</v>
          </cell>
          <cell r="B2422" t="str">
            <v>Cabo de cobre flexível de 240 mm², isolamento 0,6/1 kV - isolação HEPR 90°C - baixa emissão de fumaça e gases</v>
          </cell>
          <cell r="C2422" t="str">
            <v>M</v>
          </cell>
          <cell r="D2422">
            <v>242.55</v>
          </cell>
          <cell r="E2422">
            <v>18.2</v>
          </cell>
          <cell r="F2422">
            <v>260.75</v>
          </cell>
        </row>
        <row r="2423">
          <cell r="A2423" t="str">
            <v>39.27</v>
          </cell>
          <cell r="B2423" t="str">
            <v>Cabo optico</v>
          </cell>
          <cell r="C2423"/>
          <cell r="D2423"/>
          <cell r="E2423"/>
          <cell r="F2423"/>
        </row>
        <row r="2424">
          <cell r="A2424" t="str">
            <v>39.27.010</v>
          </cell>
          <cell r="B2424" t="str">
            <v>Cabo óptico de terminação, 2 fibras, 50/125 µm - uso interno/externo</v>
          </cell>
          <cell r="C2424" t="str">
            <v>M</v>
          </cell>
          <cell r="D2424">
            <v>5.74</v>
          </cell>
          <cell r="E2424">
            <v>1.82</v>
          </cell>
          <cell r="F2424">
            <v>7.56</v>
          </cell>
        </row>
        <row r="2425">
          <cell r="A2425" t="str">
            <v>39.27.020</v>
          </cell>
          <cell r="B2425" t="str">
            <v>Cabo óptico multimodo, 4 fibras, 50/125 µm - uso interno/externo</v>
          </cell>
          <cell r="C2425" t="str">
            <v>M</v>
          </cell>
          <cell r="D2425">
            <v>8.6300000000000008</v>
          </cell>
          <cell r="E2425">
            <v>3.64</v>
          </cell>
          <cell r="F2425">
            <v>12.27</v>
          </cell>
        </row>
        <row r="2426">
          <cell r="A2426" t="str">
            <v>39.27.030</v>
          </cell>
          <cell r="B2426" t="str">
            <v>Cabo óptico multimodo, 6 fibras, 50/125 µm - uso interno/externo</v>
          </cell>
          <cell r="C2426" t="str">
            <v>M</v>
          </cell>
          <cell r="D2426">
            <v>11.42</v>
          </cell>
          <cell r="E2426">
            <v>3.64</v>
          </cell>
          <cell r="F2426">
            <v>15.06</v>
          </cell>
        </row>
        <row r="2427">
          <cell r="A2427" t="str">
            <v>39.27.110</v>
          </cell>
          <cell r="B2427" t="str">
            <v>Cabo óptico multimodo, núcleo geleado, 4 fibras, 50/125 µm - uso externo</v>
          </cell>
          <cell r="C2427" t="str">
            <v>M</v>
          </cell>
          <cell r="D2427">
            <v>13.65</v>
          </cell>
          <cell r="E2427">
            <v>3.64</v>
          </cell>
          <cell r="F2427">
            <v>17.29</v>
          </cell>
        </row>
        <row r="2428">
          <cell r="A2428" t="str">
            <v>39.27.120</v>
          </cell>
          <cell r="B2428" t="str">
            <v>Cabo óptico multimodo, núcleo geleado, 6 fibras, 50/125 µm - uso externo</v>
          </cell>
          <cell r="C2428" t="str">
            <v>M</v>
          </cell>
          <cell r="D2428">
            <v>22.57</v>
          </cell>
          <cell r="E2428">
            <v>3.64</v>
          </cell>
          <cell r="F2428">
            <v>26.21</v>
          </cell>
        </row>
        <row r="2429">
          <cell r="A2429" t="str">
            <v>39.29</v>
          </cell>
          <cell r="B2429" t="str">
            <v>Cabo de cobre flexivel, isolamento 750 V - isolacao 70°C, baixa emissao de fumaca e gases</v>
          </cell>
          <cell r="C2429"/>
          <cell r="D2429"/>
          <cell r="E2429"/>
          <cell r="F2429"/>
        </row>
        <row r="2430">
          <cell r="A2430" t="str">
            <v>39.29.110</v>
          </cell>
          <cell r="B2430" t="str">
            <v>Cabo de cobre flexível de 1,5 mm², isolamento 750 V - isolação LSHF/A 70°C - baixa emissão de fumaça e gases</v>
          </cell>
          <cell r="C2430" t="str">
            <v>M</v>
          </cell>
          <cell r="D2430">
            <v>1.83</v>
          </cell>
          <cell r="E2430">
            <v>1.45</v>
          </cell>
          <cell r="F2430">
            <v>3.28</v>
          </cell>
        </row>
        <row r="2431">
          <cell r="A2431" t="str">
            <v>39.29.111</v>
          </cell>
          <cell r="B2431" t="str">
            <v>Cabo de cobre flexível de 2,5 mm², isolamento 750 V - isolação LSHF/A 70°C - baixa emissão de fumaça e gases</v>
          </cell>
          <cell r="C2431" t="str">
            <v>M</v>
          </cell>
          <cell r="D2431">
            <v>2.61</v>
          </cell>
          <cell r="E2431">
            <v>1.82</v>
          </cell>
          <cell r="F2431">
            <v>4.43</v>
          </cell>
        </row>
        <row r="2432">
          <cell r="A2432" t="str">
            <v>39.29.112</v>
          </cell>
          <cell r="B2432" t="str">
            <v>Cabo de cobre flexível de 4 mm², isolamento 750 V - isolação LSHF/A 70°C - baixa emissão de fumaça e gases</v>
          </cell>
          <cell r="C2432" t="str">
            <v>M</v>
          </cell>
          <cell r="D2432">
            <v>4.2699999999999996</v>
          </cell>
          <cell r="E2432">
            <v>2.1800000000000002</v>
          </cell>
          <cell r="F2432">
            <v>6.45</v>
          </cell>
        </row>
        <row r="2433">
          <cell r="A2433" t="str">
            <v>39.29.113</v>
          </cell>
          <cell r="B2433" t="str">
            <v>Cabo de cobre flexível de 6 mm², isolamento 750 V - isolação LSHF/A 70°C - baixa emissão de fumaça e gases</v>
          </cell>
          <cell r="C2433" t="str">
            <v>M</v>
          </cell>
          <cell r="D2433">
            <v>5.52</v>
          </cell>
          <cell r="E2433">
            <v>2.5499999999999998</v>
          </cell>
          <cell r="F2433">
            <v>8.07</v>
          </cell>
        </row>
        <row r="2434">
          <cell r="A2434" t="str">
            <v>39.29.114</v>
          </cell>
          <cell r="B2434" t="str">
            <v>Cabo de cobre flexível de 10 mm², isolamento 750 V - isolação LSHF/A 70°C - baixa emissão de fumaça e gases</v>
          </cell>
          <cell r="C2434" t="str">
            <v>M</v>
          </cell>
          <cell r="D2434">
            <v>9.9700000000000006</v>
          </cell>
          <cell r="E2434">
            <v>2.91</v>
          </cell>
          <cell r="F2434">
            <v>12.88</v>
          </cell>
        </row>
        <row r="2435">
          <cell r="A2435" t="str">
            <v>39.30</v>
          </cell>
          <cell r="B2435" t="str">
            <v>Fios e cabos - audio e video</v>
          </cell>
          <cell r="C2435"/>
          <cell r="D2435"/>
          <cell r="E2435"/>
          <cell r="F2435"/>
        </row>
        <row r="2436">
          <cell r="A2436" t="str">
            <v>39.30.010</v>
          </cell>
          <cell r="B2436" t="str">
            <v>Cabo torcido flexível de 2 x 2,5 mm², isolação em PVC antichama</v>
          </cell>
          <cell r="C2436" t="str">
            <v>M</v>
          </cell>
          <cell r="D2436">
            <v>5.0199999999999996</v>
          </cell>
          <cell r="E2436">
            <v>9.1</v>
          </cell>
          <cell r="F2436">
            <v>14.12</v>
          </cell>
        </row>
        <row r="2437">
          <cell r="A2437" t="str">
            <v>40</v>
          </cell>
          <cell r="B2437" t="str">
            <v>DISTRIBUICAO DE FORCA E COMANDO DE ENERGIA ELETRICA E TELEFONIA</v>
          </cell>
          <cell r="C2437"/>
          <cell r="D2437"/>
          <cell r="E2437"/>
          <cell r="F2437"/>
        </row>
        <row r="2438">
          <cell r="A2438" t="str">
            <v>40.01</v>
          </cell>
          <cell r="B2438" t="str">
            <v>Caixa de passagem estampada</v>
          </cell>
          <cell r="C2438"/>
          <cell r="D2438"/>
          <cell r="E2438"/>
          <cell r="F2438"/>
        </row>
        <row r="2439">
          <cell r="A2439" t="str">
            <v>40.01.020</v>
          </cell>
          <cell r="B2439" t="str">
            <v>Caixa de ferro estampada 4´ x 2´</v>
          </cell>
          <cell r="C2439" t="str">
            <v>UN</v>
          </cell>
          <cell r="D2439">
            <v>2.35</v>
          </cell>
          <cell r="E2439">
            <v>9.1</v>
          </cell>
          <cell r="F2439">
            <v>11.45</v>
          </cell>
        </row>
        <row r="2440">
          <cell r="A2440" t="str">
            <v>40.01.040</v>
          </cell>
          <cell r="B2440" t="str">
            <v>Caixa de ferro estampada 4´ x 4´</v>
          </cell>
          <cell r="C2440" t="str">
            <v>UN</v>
          </cell>
          <cell r="D2440">
            <v>6.74</v>
          </cell>
          <cell r="E2440">
            <v>9.1</v>
          </cell>
          <cell r="F2440">
            <v>15.84</v>
          </cell>
        </row>
        <row r="2441">
          <cell r="A2441" t="str">
            <v>40.01.080</v>
          </cell>
          <cell r="B2441" t="str">
            <v>Caixa de ferro estampada octogonal fundo móvel 4´ x 4´</v>
          </cell>
          <cell r="C2441" t="str">
            <v>UN</v>
          </cell>
          <cell r="D2441">
            <v>4.4800000000000004</v>
          </cell>
          <cell r="E2441">
            <v>10.92</v>
          </cell>
          <cell r="F2441">
            <v>15.4</v>
          </cell>
        </row>
        <row r="2442">
          <cell r="A2442" t="str">
            <v>40.01.090</v>
          </cell>
          <cell r="B2442" t="str">
            <v>Caixa de ferro estampada octogonal de 3´ x 3´</v>
          </cell>
          <cell r="C2442" t="str">
            <v>UN</v>
          </cell>
          <cell r="D2442">
            <v>3.71</v>
          </cell>
          <cell r="E2442">
            <v>9.1</v>
          </cell>
          <cell r="F2442">
            <v>12.81</v>
          </cell>
        </row>
        <row r="2443">
          <cell r="A2443" t="str">
            <v>40.02</v>
          </cell>
          <cell r="B2443" t="str">
            <v>Caixa de passagem com tampa</v>
          </cell>
          <cell r="C2443"/>
          <cell r="D2443"/>
          <cell r="E2443"/>
          <cell r="F2443"/>
        </row>
        <row r="2444">
          <cell r="A2444" t="str">
            <v>40.02.010</v>
          </cell>
          <cell r="B2444" t="str">
            <v>Caixa de tomada em alumínio para piso 4´ x 4´</v>
          </cell>
          <cell r="C2444" t="str">
            <v>UN</v>
          </cell>
          <cell r="D2444">
            <v>27.11</v>
          </cell>
          <cell r="E2444">
            <v>29.12</v>
          </cell>
          <cell r="F2444">
            <v>56.23</v>
          </cell>
        </row>
        <row r="2445">
          <cell r="A2445" t="str">
            <v>40.02.020</v>
          </cell>
          <cell r="B2445" t="str">
            <v>Caixa de passagem em chapa, com tampa parafusada, 100 x 100 x 80 mm</v>
          </cell>
          <cell r="C2445" t="str">
            <v>UN</v>
          </cell>
          <cell r="D2445">
            <v>12.28</v>
          </cell>
          <cell r="E2445">
            <v>10.92</v>
          </cell>
          <cell r="F2445">
            <v>23.2</v>
          </cell>
        </row>
        <row r="2446">
          <cell r="A2446" t="str">
            <v>40.02.040</v>
          </cell>
          <cell r="B2446" t="str">
            <v>Caixa de passagem em chapa, com tampa parafusada, 150 x 150 x 80 mm</v>
          </cell>
          <cell r="C2446" t="str">
            <v>UN</v>
          </cell>
          <cell r="D2446">
            <v>18.89</v>
          </cell>
          <cell r="E2446">
            <v>10.92</v>
          </cell>
          <cell r="F2446">
            <v>29.81</v>
          </cell>
        </row>
        <row r="2447">
          <cell r="A2447" t="str">
            <v>40.02.060</v>
          </cell>
          <cell r="B2447" t="str">
            <v>Caixa de passagem em chapa, com tampa parafusada, 200 x 200 x 100 mm</v>
          </cell>
          <cell r="C2447" t="str">
            <v>UN</v>
          </cell>
          <cell r="D2447">
            <v>23.66</v>
          </cell>
          <cell r="E2447">
            <v>10.92</v>
          </cell>
          <cell r="F2447">
            <v>34.58</v>
          </cell>
        </row>
        <row r="2448">
          <cell r="A2448" t="str">
            <v>40.02.080</v>
          </cell>
          <cell r="B2448" t="str">
            <v>Caixa de passagem em chapa, com tampa parafusada, 300 x 300 x 120 mm</v>
          </cell>
          <cell r="C2448" t="str">
            <v>UN</v>
          </cell>
          <cell r="D2448">
            <v>57.07</v>
          </cell>
          <cell r="E2448">
            <v>14.56</v>
          </cell>
          <cell r="F2448">
            <v>71.63</v>
          </cell>
        </row>
        <row r="2449">
          <cell r="A2449" t="str">
            <v>40.02.100</v>
          </cell>
          <cell r="B2449" t="str">
            <v>Caixa de passagem em chapa, com tampa parafusada, 400 x 400 x 150 mm</v>
          </cell>
          <cell r="C2449" t="str">
            <v>UN</v>
          </cell>
          <cell r="D2449">
            <v>167.89</v>
          </cell>
          <cell r="E2449">
            <v>14.56</v>
          </cell>
          <cell r="F2449">
            <v>182.45</v>
          </cell>
        </row>
        <row r="2450">
          <cell r="A2450" t="str">
            <v>40.02.120</v>
          </cell>
          <cell r="B2450" t="str">
            <v>Caixa de passagem em chapa, com tampa parafusada, 500 x 500 x 150 mm</v>
          </cell>
          <cell r="C2450" t="str">
            <v>UN</v>
          </cell>
          <cell r="D2450">
            <v>181.48</v>
          </cell>
          <cell r="E2450">
            <v>18.2</v>
          </cell>
          <cell r="F2450">
            <v>199.68</v>
          </cell>
        </row>
        <row r="2451">
          <cell r="A2451" t="str">
            <v>40.02.440</v>
          </cell>
          <cell r="B2451" t="str">
            <v>Caixa em alumínio fundido à prova de tempo, umidade, gases, vapores e pó, 150 x 150 x 150 mm</v>
          </cell>
          <cell r="C2451" t="str">
            <v>UN</v>
          </cell>
          <cell r="D2451">
            <v>245.82</v>
          </cell>
          <cell r="E2451">
            <v>10.92</v>
          </cell>
          <cell r="F2451">
            <v>256.74</v>
          </cell>
        </row>
        <row r="2452">
          <cell r="A2452" t="str">
            <v>40.02.450</v>
          </cell>
          <cell r="B2452" t="str">
            <v>Caixa em alumínio fundido à prova de tempo, umidade, gases, vapores e pó, 200 x 200 x 200 mm</v>
          </cell>
          <cell r="C2452" t="str">
            <v>UN</v>
          </cell>
          <cell r="D2452">
            <v>363.56</v>
          </cell>
          <cell r="E2452">
            <v>10.92</v>
          </cell>
          <cell r="F2452">
            <v>374.48</v>
          </cell>
        </row>
        <row r="2453">
          <cell r="A2453" t="str">
            <v>40.02.460</v>
          </cell>
          <cell r="B2453" t="str">
            <v>Caixa em alumínio fundido à prova de tempo, umidade, gases, vapores e pó, 240 x 240 x 150 mm</v>
          </cell>
          <cell r="C2453" t="str">
            <v>UN</v>
          </cell>
          <cell r="D2453">
            <v>366.36</v>
          </cell>
          <cell r="E2453">
            <v>10.92</v>
          </cell>
          <cell r="F2453">
            <v>377.28</v>
          </cell>
        </row>
        <row r="2454">
          <cell r="A2454" t="str">
            <v>40.02.470</v>
          </cell>
          <cell r="B2454" t="str">
            <v>Caixa em alumínio fundido à prova de tempo, umidade, gases, vapores e pó, 445 x 350 x 220 mm</v>
          </cell>
          <cell r="C2454" t="str">
            <v>UN</v>
          </cell>
          <cell r="D2454">
            <v>1185.6600000000001</v>
          </cell>
          <cell r="E2454">
            <v>14.56</v>
          </cell>
          <cell r="F2454">
            <v>1200.22</v>
          </cell>
        </row>
        <row r="2455">
          <cell r="A2455" t="str">
            <v>40.02.600</v>
          </cell>
          <cell r="B2455" t="str">
            <v>Caixa de passagem em alumínio fundido à prova de tempo, 100 x 100 mm</v>
          </cell>
          <cell r="C2455" t="str">
            <v>UN</v>
          </cell>
          <cell r="D2455">
            <v>26.28</v>
          </cell>
          <cell r="E2455">
            <v>10.92</v>
          </cell>
          <cell r="F2455">
            <v>37.200000000000003</v>
          </cell>
        </row>
        <row r="2456">
          <cell r="A2456" t="str">
            <v>40.02.610</v>
          </cell>
          <cell r="B2456" t="str">
            <v>Caixa de passagem em alumínio fundido à prova de tempo, 200 x 200 mm</v>
          </cell>
          <cell r="C2456" t="str">
            <v>UN</v>
          </cell>
          <cell r="D2456">
            <v>68.459999999999994</v>
          </cell>
          <cell r="E2456">
            <v>10.92</v>
          </cell>
          <cell r="F2456">
            <v>79.38</v>
          </cell>
        </row>
        <row r="2457">
          <cell r="A2457" t="str">
            <v>40.02.620</v>
          </cell>
          <cell r="B2457" t="str">
            <v>Caixa de passagem em alumínio fundido à prova de tempo, 300 x 300 mm</v>
          </cell>
          <cell r="C2457" t="str">
            <v>UN</v>
          </cell>
          <cell r="D2457">
            <v>161.82</v>
          </cell>
          <cell r="E2457">
            <v>14.56</v>
          </cell>
          <cell r="F2457">
            <v>176.38</v>
          </cell>
        </row>
        <row r="2458">
          <cell r="A2458" t="str">
            <v>40.04</v>
          </cell>
          <cell r="B2458" t="str">
            <v>Tomadas</v>
          </cell>
          <cell r="C2458"/>
          <cell r="D2458"/>
          <cell r="E2458"/>
          <cell r="F2458"/>
        </row>
        <row r="2459">
          <cell r="A2459" t="str">
            <v>40.04.080</v>
          </cell>
          <cell r="B2459" t="str">
            <v>Tomada para telefone 4P, padrão TELEBRÁS, com placa</v>
          </cell>
          <cell r="C2459" t="str">
            <v>CJ</v>
          </cell>
          <cell r="D2459">
            <v>11.64</v>
          </cell>
          <cell r="E2459">
            <v>10.92</v>
          </cell>
          <cell r="F2459">
            <v>22.56</v>
          </cell>
        </row>
        <row r="2460">
          <cell r="A2460" t="str">
            <v>40.04.090</v>
          </cell>
          <cell r="B2460" t="str">
            <v>Tomada RJ 11 para telefone, sem placa</v>
          </cell>
          <cell r="C2460" t="str">
            <v>UN</v>
          </cell>
          <cell r="D2460">
            <v>15.86</v>
          </cell>
          <cell r="E2460">
            <v>10.92</v>
          </cell>
          <cell r="F2460">
            <v>26.78</v>
          </cell>
        </row>
        <row r="2461">
          <cell r="A2461" t="str">
            <v>40.04.096</v>
          </cell>
          <cell r="B2461" t="str">
            <v>Tomada RJ 45 para rede de dados, com placa</v>
          </cell>
          <cell r="C2461" t="str">
            <v>UN</v>
          </cell>
          <cell r="D2461">
            <v>52.09</v>
          </cell>
          <cell r="E2461">
            <v>10.92</v>
          </cell>
          <cell r="F2461">
            <v>63.01</v>
          </cell>
        </row>
        <row r="2462">
          <cell r="A2462" t="str">
            <v>40.04.140</v>
          </cell>
          <cell r="B2462" t="str">
            <v>Tomada 3P+T de 32 A, blindada industrial de sobrepor negativa</v>
          </cell>
          <cell r="C2462" t="str">
            <v>CJ</v>
          </cell>
          <cell r="D2462">
            <v>228.96</v>
          </cell>
          <cell r="E2462">
            <v>10.92</v>
          </cell>
          <cell r="F2462">
            <v>239.88</v>
          </cell>
        </row>
        <row r="2463">
          <cell r="A2463" t="str">
            <v>40.04.146</v>
          </cell>
          <cell r="B2463" t="str">
            <v>Tomada 3P+T de 63 A, blindada industrial de embutir</v>
          </cell>
          <cell r="C2463" t="str">
            <v>CJ</v>
          </cell>
          <cell r="D2463">
            <v>210.2</v>
          </cell>
          <cell r="E2463">
            <v>10.92</v>
          </cell>
          <cell r="F2463">
            <v>221.12</v>
          </cell>
        </row>
        <row r="2464">
          <cell r="A2464" t="str">
            <v>40.04.230</v>
          </cell>
          <cell r="B2464" t="str">
            <v>Tomada de canaleta/perfilado universal 2P+T, com caixa e tampa</v>
          </cell>
          <cell r="C2464" t="str">
            <v>CJ</v>
          </cell>
          <cell r="D2464">
            <v>15.99</v>
          </cell>
          <cell r="E2464">
            <v>10.92</v>
          </cell>
          <cell r="F2464">
            <v>26.91</v>
          </cell>
        </row>
        <row r="2465">
          <cell r="A2465" t="str">
            <v>40.04.340</v>
          </cell>
          <cell r="B2465" t="str">
            <v>Plugue e tomada 2P+T de 16 A de sobrepor - 380 / 440 V</v>
          </cell>
          <cell r="C2465" t="str">
            <v>CJ</v>
          </cell>
          <cell r="D2465">
            <v>284.26</v>
          </cell>
          <cell r="E2465">
            <v>10.92</v>
          </cell>
          <cell r="F2465">
            <v>295.18</v>
          </cell>
        </row>
        <row r="2466">
          <cell r="A2466" t="str">
            <v>40.04.390</v>
          </cell>
          <cell r="B2466" t="str">
            <v>Tomada de energia quadrada com rabicho de 10 A - 250 V , para instalação em painel / rodapé / caixa de tomadas</v>
          </cell>
          <cell r="C2466" t="str">
            <v>UN</v>
          </cell>
          <cell r="D2466">
            <v>8.8699999999999992</v>
          </cell>
          <cell r="E2466">
            <v>10.92</v>
          </cell>
          <cell r="F2466">
            <v>19.79</v>
          </cell>
        </row>
        <row r="2467">
          <cell r="A2467" t="str">
            <v>40.04.450</v>
          </cell>
          <cell r="B2467" t="str">
            <v>Tomada 2P+T de 10 A - 250 V, completa</v>
          </cell>
          <cell r="C2467" t="str">
            <v>CJ</v>
          </cell>
          <cell r="D2467">
            <v>11.86</v>
          </cell>
          <cell r="E2467">
            <v>10.92</v>
          </cell>
          <cell r="F2467">
            <v>22.78</v>
          </cell>
        </row>
        <row r="2468">
          <cell r="A2468" t="str">
            <v>40.04.460</v>
          </cell>
          <cell r="B2468" t="str">
            <v>Tomada 2P+T de 20 A - 250 V, completa</v>
          </cell>
          <cell r="C2468" t="str">
            <v>CJ</v>
          </cell>
          <cell r="D2468">
            <v>15.38</v>
          </cell>
          <cell r="E2468">
            <v>10.92</v>
          </cell>
          <cell r="F2468">
            <v>26.3</v>
          </cell>
        </row>
        <row r="2469">
          <cell r="A2469" t="str">
            <v>40.04.470</v>
          </cell>
          <cell r="B2469" t="str">
            <v>Conjunto 2 tomadas 2P+T de 10 A, completo</v>
          </cell>
          <cell r="C2469" t="str">
            <v>CJ</v>
          </cell>
          <cell r="D2469">
            <v>21.55</v>
          </cell>
          <cell r="E2469">
            <v>10.92</v>
          </cell>
          <cell r="F2469">
            <v>32.47</v>
          </cell>
        </row>
        <row r="2470">
          <cell r="A2470" t="str">
            <v>40.04.480</v>
          </cell>
          <cell r="B2470" t="str">
            <v>Conjunto 1 interruptor simples e 1 tomada 2P+T de 10 A, completo</v>
          </cell>
          <cell r="C2470" t="str">
            <v>CJ</v>
          </cell>
          <cell r="D2470">
            <v>20.190000000000001</v>
          </cell>
          <cell r="E2470">
            <v>10.92</v>
          </cell>
          <cell r="F2470">
            <v>31.11</v>
          </cell>
        </row>
        <row r="2471">
          <cell r="A2471" t="str">
            <v>40.04.490</v>
          </cell>
          <cell r="B2471" t="str">
            <v>Conjunto 2 interruptores simples e 1 tomada 2P+T de 10 A, completo</v>
          </cell>
          <cell r="C2471" t="str">
            <v>CJ</v>
          </cell>
          <cell r="D2471">
            <v>25.87</v>
          </cell>
          <cell r="E2471">
            <v>10.92</v>
          </cell>
          <cell r="F2471">
            <v>36.79</v>
          </cell>
        </row>
        <row r="2472">
          <cell r="A2472" t="str">
            <v>40.05</v>
          </cell>
          <cell r="B2472" t="str">
            <v>Interruptores e minuterias</v>
          </cell>
          <cell r="C2472"/>
          <cell r="D2472"/>
          <cell r="E2472"/>
          <cell r="F2472"/>
        </row>
        <row r="2473">
          <cell r="A2473" t="str">
            <v>40.05.020</v>
          </cell>
          <cell r="B2473" t="str">
            <v>Interruptor com 1 tecla simples e placa</v>
          </cell>
          <cell r="C2473" t="str">
            <v>CJ</v>
          </cell>
          <cell r="D2473">
            <v>8.59</v>
          </cell>
          <cell r="E2473">
            <v>12.38</v>
          </cell>
          <cell r="F2473">
            <v>20.97</v>
          </cell>
        </row>
        <row r="2474">
          <cell r="A2474" t="str">
            <v>40.05.040</v>
          </cell>
          <cell r="B2474" t="str">
            <v>Interruptor com 2 teclas simples e placa</v>
          </cell>
          <cell r="C2474" t="str">
            <v>CJ</v>
          </cell>
          <cell r="D2474">
            <v>17.34</v>
          </cell>
          <cell r="E2474">
            <v>12.73</v>
          </cell>
          <cell r="F2474">
            <v>30.07</v>
          </cell>
        </row>
        <row r="2475">
          <cell r="A2475" t="str">
            <v>40.05.060</v>
          </cell>
          <cell r="B2475" t="str">
            <v>Interruptor com 3 teclas simples e placa</v>
          </cell>
          <cell r="C2475" t="str">
            <v>CJ</v>
          </cell>
          <cell r="D2475">
            <v>25.9</v>
          </cell>
          <cell r="E2475">
            <v>18.2</v>
          </cell>
          <cell r="F2475">
            <v>44.1</v>
          </cell>
        </row>
        <row r="2476">
          <cell r="A2476" t="str">
            <v>40.05.080</v>
          </cell>
          <cell r="B2476" t="str">
            <v>Interruptor com 1 tecla paralelo e placa</v>
          </cell>
          <cell r="C2476" t="str">
            <v>CJ</v>
          </cell>
          <cell r="D2476">
            <v>12.14</v>
          </cell>
          <cell r="E2476">
            <v>9.82</v>
          </cell>
          <cell r="F2476">
            <v>21.96</v>
          </cell>
        </row>
        <row r="2477">
          <cell r="A2477" t="str">
            <v>40.05.100</v>
          </cell>
          <cell r="B2477" t="str">
            <v>Interruptor com 2 teclas paralelo e placa</v>
          </cell>
          <cell r="C2477" t="str">
            <v>CJ</v>
          </cell>
          <cell r="D2477">
            <v>12.8</v>
          </cell>
          <cell r="E2477">
            <v>16.37</v>
          </cell>
          <cell r="F2477">
            <v>29.17</v>
          </cell>
        </row>
        <row r="2478">
          <cell r="A2478" t="str">
            <v>40.05.120</v>
          </cell>
          <cell r="B2478" t="str">
            <v>Interruptor com 2 teclas, 1 simples, 1 paralelo e placa</v>
          </cell>
          <cell r="C2478" t="str">
            <v>CJ</v>
          </cell>
          <cell r="D2478">
            <v>11.78</v>
          </cell>
          <cell r="E2478">
            <v>13.83</v>
          </cell>
          <cell r="F2478">
            <v>25.61</v>
          </cell>
        </row>
        <row r="2479">
          <cell r="A2479" t="str">
            <v>40.05.140</v>
          </cell>
          <cell r="B2479" t="str">
            <v>Interruptor com 3 teclas, 2 simples, 1 paralelo e placa</v>
          </cell>
          <cell r="C2479" t="str">
            <v>CJ</v>
          </cell>
          <cell r="D2479">
            <v>14.56</v>
          </cell>
          <cell r="E2479">
            <v>16.37</v>
          </cell>
          <cell r="F2479">
            <v>30.93</v>
          </cell>
        </row>
        <row r="2480">
          <cell r="A2480" t="str">
            <v>40.05.160</v>
          </cell>
          <cell r="B2480" t="str">
            <v>Interruptor com 3 teclas, 1 simples, 2 paralelo e placa</v>
          </cell>
          <cell r="C2480" t="str">
            <v>CJ</v>
          </cell>
          <cell r="D2480">
            <v>22.45</v>
          </cell>
          <cell r="E2480">
            <v>18.2</v>
          </cell>
          <cell r="F2480">
            <v>40.65</v>
          </cell>
        </row>
        <row r="2481">
          <cell r="A2481" t="str">
            <v>40.05.170</v>
          </cell>
          <cell r="B2481" t="str">
            <v>Interruptor bipolar paralelo, 1 tecla dupla e placa</v>
          </cell>
          <cell r="C2481" t="str">
            <v>CJ</v>
          </cell>
          <cell r="D2481">
            <v>39.340000000000003</v>
          </cell>
          <cell r="E2481">
            <v>12.73</v>
          </cell>
          <cell r="F2481">
            <v>52.07</v>
          </cell>
        </row>
        <row r="2482">
          <cell r="A2482" t="str">
            <v>40.05.180</v>
          </cell>
          <cell r="B2482" t="str">
            <v>Interruptor bipolar simples, 1 tecla dupla e placa</v>
          </cell>
          <cell r="C2482" t="str">
            <v>CJ</v>
          </cell>
          <cell r="D2482">
            <v>30.69</v>
          </cell>
          <cell r="E2482">
            <v>12.73</v>
          </cell>
          <cell r="F2482">
            <v>43.42</v>
          </cell>
        </row>
        <row r="2483">
          <cell r="A2483" t="str">
            <v>40.05.320</v>
          </cell>
          <cell r="B2483" t="str">
            <v>Pulsador 2 A - 250 V, para minuteria com placa</v>
          </cell>
          <cell r="C2483" t="str">
            <v>CJ</v>
          </cell>
          <cell r="D2483">
            <v>11.05</v>
          </cell>
          <cell r="E2483">
            <v>9.1</v>
          </cell>
          <cell r="F2483">
            <v>20.149999999999999</v>
          </cell>
        </row>
        <row r="2484">
          <cell r="A2484" t="str">
            <v>40.05.330</v>
          </cell>
          <cell r="B2484" t="str">
            <v>Variador de luminosidade rotativo até 1000 W, 127/220 V, com placa</v>
          </cell>
          <cell r="C2484" t="str">
            <v>CJ</v>
          </cell>
          <cell r="D2484">
            <v>75.66</v>
          </cell>
          <cell r="E2484">
            <v>13.83</v>
          </cell>
          <cell r="F2484">
            <v>89.49</v>
          </cell>
        </row>
        <row r="2485">
          <cell r="A2485" t="str">
            <v>40.05.340</v>
          </cell>
          <cell r="B2485" t="str">
            <v>Sensor de presença para teto, com fotocélula, para lâmpada qualquer</v>
          </cell>
          <cell r="C2485" t="str">
            <v>UN</v>
          </cell>
          <cell r="D2485">
            <v>26.17</v>
          </cell>
          <cell r="E2485">
            <v>10.92</v>
          </cell>
          <cell r="F2485">
            <v>37.090000000000003</v>
          </cell>
        </row>
        <row r="2486">
          <cell r="A2486" t="str">
            <v>40.05.350</v>
          </cell>
          <cell r="B2486" t="str">
            <v>Sensor de presença infravermelho passivo e microondas, alcance de 12 m - sem fio</v>
          </cell>
          <cell r="C2486" t="str">
            <v>UN</v>
          </cell>
          <cell r="D2486">
            <v>84.71</v>
          </cell>
          <cell r="E2486">
            <v>18.2</v>
          </cell>
          <cell r="F2486">
            <v>102.91</v>
          </cell>
        </row>
        <row r="2487">
          <cell r="A2487" t="str">
            <v>40.06</v>
          </cell>
          <cell r="B2487" t="str">
            <v>Conduletes</v>
          </cell>
          <cell r="C2487"/>
          <cell r="D2487"/>
          <cell r="E2487"/>
          <cell r="F2487"/>
        </row>
        <row r="2488">
          <cell r="A2488" t="str">
            <v>40.06.040</v>
          </cell>
          <cell r="B2488" t="str">
            <v>Condulete metálico de 3/4´</v>
          </cell>
          <cell r="C2488" t="str">
            <v>CJ</v>
          </cell>
          <cell r="D2488">
            <v>11.88</v>
          </cell>
          <cell r="E2488">
            <v>18.2</v>
          </cell>
          <cell r="F2488">
            <v>30.08</v>
          </cell>
        </row>
        <row r="2489">
          <cell r="A2489" t="str">
            <v>40.06.060</v>
          </cell>
          <cell r="B2489" t="str">
            <v>Condulete metálico de 1´</v>
          </cell>
          <cell r="C2489" t="str">
            <v>CJ</v>
          </cell>
          <cell r="D2489">
            <v>16.98</v>
          </cell>
          <cell r="E2489">
            <v>18.2</v>
          </cell>
          <cell r="F2489">
            <v>35.18</v>
          </cell>
        </row>
        <row r="2490">
          <cell r="A2490" t="str">
            <v>40.06.080</v>
          </cell>
          <cell r="B2490" t="str">
            <v>Condulete metálico de 1 1/4´</v>
          </cell>
          <cell r="C2490" t="str">
            <v>CJ</v>
          </cell>
          <cell r="D2490">
            <v>28.04</v>
          </cell>
          <cell r="E2490">
            <v>18.2</v>
          </cell>
          <cell r="F2490">
            <v>46.24</v>
          </cell>
        </row>
        <row r="2491">
          <cell r="A2491" t="str">
            <v>40.06.100</v>
          </cell>
          <cell r="B2491" t="str">
            <v>Condulete metálico de 1 1/2´</v>
          </cell>
          <cell r="C2491" t="str">
            <v>CJ</v>
          </cell>
          <cell r="D2491">
            <v>28.68</v>
          </cell>
          <cell r="E2491">
            <v>18.2</v>
          </cell>
          <cell r="F2491">
            <v>46.88</v>
          </cell>
        </row>
        <row r="2492">
          <cell r="A2492" t="str">
            <v>40.06.120</v>
          </cell>
          <cell r="B2492" t="str">
            <v>Condulete metálico de 2´</v>
          </cell>
          <cell r="C2492" t="str">
            <v>CJ</v>
          </cell>
          <cell r="D2492">
            <v>72.650000000000006</v>
          </cell>
          <cell r="E2492">
            <v>18.2</v>
          </cell>
          <cell r="F2492">
            <v>90.85</v>
          </cell>
        </row>
        <row r="2493">
          <cell r="A2493" t="str">
            <v>40.06.140</v>
          </cell>
          <cell r="B2493" t="str">
            <v>Condulete metálico de 2 1/2´</v>
          </cell>
          <cell r="C2493" t="str">
            <v>CJ</v>
          </cell>
          <cell r="D2493">
            <v>155.94999999999999</v>
          </cell>
          <cell r="E2493">
            <v>18.2</v>
          </cell>
          <cell r="F2493">
            <v>174.15</v>
          </cell>
        </row>
        <row r="2494">
          <cell r="A2494" t="str">
            <v>40.06.160</v>
          </cell>
          <cell r="B2494" t="str">
            <v>Condulete metálico de 3´</v>
          </cell>
          <cell r="C2494" t="str">
            <v>CJ</v>
          </cell>
          <cell r="D2494">
            <v>170.06</v>
          </cell>
          <cell r="E2494">
            <v>18.2</v>
          </cell>
          <cell r="F2494">
            <v>188.26</v>
          </cell>
        </row>
        <row r="2495">
          <cell r="A2495" t="str">
            <v>40.06.170</v>
          </cell>
          <cell r="B2495" t="str">
            <v>Condulete metálico de 4´</v>
          </cell>
          <cell r="C2495" t="str">
            <v>CJ</v>
          </cell>
          <cell r="D2495">
            <v>255.15</v>
          </cell>
          <cell r="E2495">
            <v>18.2</v>
          </cell>
          <cell r="F2495">
            <v>273.35000000000002</v>
          </cell>
        </row>
        <row r="2496">
          <cell r="A2496" t="str">
            <v>40.06.510</v>
          </cell>
          <cell r="B2496" t="str">
            <v>Condulete em PVC de 1´ - com tampa</v>
          </cell>
          <cell r="C2496" t="str">
            <v>CJ</v>
          </cell>
          <cell r="D2496">
            <v>18.940000000000001</v>
          </cell>
          <cell r="E2496">
            <v>18.2</v>
          </cell>
          <cell r="F2496">
            <v>37.14</v>
          </cell>
        </row>
        <row r="2497">
          <cell r="A2497" t="str">
            <v>40.07</v>
          </cell>
          <cell r="B2497" t="str">
            <v>Caixa de passagem em PVC</v>
          </cell>
          <cell r="C2497"/>
          <cell r="D2497"/>
          <cell r="E2497"/>
          <cell r="F2497"/>
        </row>
        <row r="2498">
          <cell r="A2498" t="str">
            <v>40.07.010</v>
          </cell>
          <cell r="B2498" t="str">
            <v>Caixa em PVC de 4´ x 2´</v>
          </cell>
          <cell r="C2498" t="str">
            <v>UN</v>
          </cell>
          <cell r="D2498">
            <v>3.15</v>
          </cell>
          <cell r="E2498">
            <v>9.1</v>
          </cell>
          <cell r="F2498">
            <v>12.25</v>
          </cell>
        </row>
        <row r="2499">
          <cell r="A2499" t="str">
            <v>40.07.020</v>
          </cell>
          <cell r="B2499" t="str">
            <v>Caixa em PVC de 4´ x 4´</v>
          </cell>
          <cell r="C2499" t="str">
            <v>UN</v>
          </cell>
          <cell r="D2499">
            <v>6.68</v>
          </cell>
          <cell r="E2499">
            <v>9.1</v>
          </cell>
          <cell r="F2499">
            <v>15.78</v>
          </cell>
        </row>
        <row r="2500">
          <cell r="A2500" t="str">
            <v>40.07.040</v>
          </cell>
          <cell r="B2500" t="str">
            <v>Caixa em PVC octogonal de 4´ x 4´</v>
          </cell>
          <cell r="C2500" t="str">
            <v>UN</v>
          </cell>
          <cell r="D2500">
            <v>7.62</v>
          </cell>
          <cell r="E2500">
            <v>9.1</v>
          </cell>
          <cell r="F2500">
            <v>16.72</v>
          </cell>
        </row>
        <row r="2501">
          <cell r="A2501" t="str">
            <v>40.10</v>
          </cell>
          <cell r="B2501" t="str">
            <v>Contator</v>
          </cell>
          <cell r="C2501"/>
          <cell r="D2501"/>
          <cell r="E2501"/>
          <cell r="F2501"/>
        </row>
        <row r="2502">
          <cell r="A2502" t="str">
            <v>40.10.016</v>
          </cell>
          <cell r="B2502" t="str">
            <v>Contator de potência 12 A - 1na+1nf</v>
          </cell>
          <cell r="C2502" t="str">
            <v>UN</v>
          </cell>
          <cell r="D2502">
            <v>216.62</v>
          </cell>
          <cell r="E2502">
            <v>18.2</v>
          </cell>
          <cell r="F2502">
            <v>234.82</v>
          </cell>
        </row>
        <row r="2503">
          <cell r="A2503" t="str">
            <v>40.10.020</v>
          </cell>
          <cell r="B2503" t="str">
            <v>Contator de potência 9 A - 2na+2nf</v>
          </cell>
          <cell r="C2503" t="str">
            <v>UN</v>
          </cell>
          <cell r="D2503">
            <v>241.19</v>
          </cell>
          <cell r="E2503">
            <v>18.2</v>
          </cell>
          <cell r="F2503">
            <v>259.39</v>
          </cell>
        </row>
        <row r="2504">
          <cell r="A2504" t="str">
            <v>40.10.040</v>
          </cell>
          <cell r="B2504" t="str">
            <v>Contator de potência 12 A - 2na+2nf</v>
          </cell>
          <cell r="C2504" t="str">
            <v>UN</v>
          </cell>
          <cell r="D2504">
            <v>273.24</v>
          </cell>
          <cell r="E2504">
            <v>18.2</v>
          </cell>
          <cell r="F2504">
            <v>291.44</v>
          </cell>
        </row>
        <row r="2505">
          <cell r="A2505" t="str">
            <v>40.10.060</v>
          </cell>
          <cell r="B2505" t="str">
            <v>Contator de potência 16 A - 2na+2nf</v>
          </cell>
          <cell r="C2505" t="str">
            <v>UN</v>
          </cell>
          <cell r="D2505">
            <v>258.37</v>
          </cell>
          <cell r="E2505">
            <v>18.2</v>
          </cell>
          <cell r="F2505">
            <v>276.57</v>
          </cell>
        </row>
        <row r="2506">
          <cell r="A2506" t="str">
            <v>40.10.080</v>
          </cell>
          <cell r="B2506" t="str">
            <v>Contator de potência 22 A/25 A - 2na+2nf</v>
          </cell>
          <cell r="C2506" t="str">
            <v>UN</v>
          </cell>
          <cell r="D2506">
            <v>316.57</v>
          </cell>
          <cell r="E2506">
            <v>18.2</v>
          </cell>
          <cell r="F2506">
            <v>334.77</v>
          </cell>
        </row>
        <row r="2507">
          <cell r="A2507" t="str">
            <v>40.10.100</v>
          </cell>
          <cell r="B2507" t="str">
            <v>Contator de potência 32 A - 2na+2nf</v>
          </cell>
          <cell r="C2507" t="str">
            <v>UN</v>
          </cell>
          <cell r="D2507">
            <v>520.28</v>
          </cell>
          <cell r="E2507">
            <v>18.2</v>
          </cell>
          <cell r="F2507">
            <v>538.48</v>
          </cell>
        </row>
        <row r="2508">
          <cell r="A2508" t="str">
            <v>40.10.106</v>
          </cell>
          <cell r="B2508" t="str">
            <v>Contator de potência 38 A/40 A - 2na+2nf</v>
          </cell>
          <cell r="C2508" t="str">
            <v>UN</v>
          </cell>
          <cell r="D2508">
            <v>722.54</v>
          </cell>
          <cell r="E2508">
            <v>18.2</v>
          </cell>
          <cell r="F2508">
            <v>740.74</v>
          </cell>
        </row>
        <row r="2509">
          <cell r="A2509" t="str">
            <v>40.10.110</v>
          </cell>
          <cell r="B2509" t="str">
            <v>Contator de potência 50 A - 2na+2nf</v>
          </cell>
          <cell r="C2509" t="str">
            <v>UN</v>
          </cell>
          <cell r="D2509">
            <v>885.6</v>
          </cell>
          <cell r="E2509">
            <v>18.2</v>
          </cell>
          <cell r="F2509">
            <v>903.8</v>
          </cell>
        </row>
        <row r="2510">
          <cell r="A2510" t="str">
            <v>40.10.132</v>
          </cell>
          <cell r="B2510" t="str">
            <v>Contator de potência 65 A - 2na+2nf</v>
          </cell>
          <cell r="C2510" t="str">
            <v>UN</v>
          </cell>
          <cell r="D2510">
            <v>1085.47</v>
          </cell>
          <cell r="E2510">
            <v>18.2</v>
          </cell>
          <cell r="F2510">
            <v>1103.67</v>
          </cell>
        </row>
        <row r="2511">
          <cell r="A2511" t="str">
            <v>40.10.136</v>
          </cell>
          <cell r="B2511" t="str">
            <v>Contator de potência 110 A - 2na+2nf</v>
          </cell>
          <cell r="C2511" t="str">
            <v>UN</v>
          </cell>
          <cell r="D2511">
            <v>2439.4299999999998</v>
          </cell>
          <cell r="E2511">
            <v>18.2</v>
          </cell>
          <cell r="F2511">
            <v>2457.63</v>
          </cell>
        </row>
        <row r="2512">
          <cell r="A2512" t="str">
            <v>40.10.140</v>
          </cell>
          <cell r="B2512" t="str">
            <v>Contator de potência 150 A - 2na+2nf</v>
          </cell>
          <cell r="C2512" t="str">
            <v>UN</v>
          </cell>
          <cell r="D2512">
            <v>2702.46</v>
          </cell>
          <cell r="E2512">
            <v>18.2</v>
          </cell>
          <cell r="F2512">
            <v>2720.66</v>
          </cell>
        </row>
        <row r="2513">
          <cell r="A2513" t="str">
            <v>40.10.150</v>
          </cell>
          <cell r="B2513" t="str">
            <v>Contator de potência 220 A - 2na+2nf</v>
          </cell>
          <cell r="C2513" t="str">
            <v>UN</v>
          </cell>
          <cell r="D2513">
            <v>5532.41</v>
          </cell>
          <cell r="E2513">
            <v>18.2</v>
          </cell>
          <cell r="F2513">
            <v>5550.61</v>
          </cell>
        </row>
        <row r="2514">
          <cell r="A2514" t="str">
            <v>40.10.500</v>
          </cell>
          <cell r="B2514" t="str">
            <v>Minicontator auxiliar - 4na</v>
          </cell>
          <cell r="C2514" t="str">
            <v>UN</v>
          </cell>
          <cell r="D2514">
            <v>94.02</v>
          </cell>
          <cell r="E2514">
            <v>18.2</v>
          </cell>
          <cell r="F2514">
            <v>112.22</v>
          </cell>
        </row>
        <row r="2515">
          <cell r="A2515" t="str">
            <v>40.10.510</v>
          </cell>
          <cell r="B2515" t="str">
            <v>Contator auxiliar - 2na+2nf</v>
          </cell>
          <cell r="C2515" t="str">
            <v>UN</v>
          </cell>
          <cell r="D2515">
            <v>120.68</v>
          </cell>
          <cell r="E2515">
            <v>18.2</v>
          </cell>
          <cell r="F2515">
            <v>138.88</v>
          </cell>
        </row>
        <row r="2516">
          <cell r="A2516" t="str">
            <v>40.10.520</v>
          </cell>
          <cell r="B2516" t="str">
            <v>Contator auxiliar - 4na+4nf</v>
          </cell>
          <cell r="C2516" t="str">
            <v>UN</v>
          </cell>
          <cell r="D2516">
            <v>148.38</v>
          </cell>
          <cell r="E2516">
            <v>18.2</v>
          </cell>
          <cell r="F2516">
            <v>166.58</v>
          </cell>
        </row>
        <row r="2517">
          <cell r="A2517" t="str">
            <v>40.11</v>
          </cell>
          <cell r="B2517" t="str">
            <v>Rele</v>
          </cell>
          <cell r="C2517"/>
          <cell r="D2517"/>
          <cell r="E2517"/>
          <cell r="F2517"/>
        </row>
        <row r="2518">
          <cell r="A2518" t="str">
            <v>40.11.010</v>
          </cell>
          <cell r="B2518" t="str">
            <v>Relé fotoelétrico 50/60 Hz, 110/220 V, 1200 VA, completo</v>
          </cell>
          <cell r="C2518" t="str">
            <v>UN</v>
          </cell>
          <cell r="D2518">
            <v>65.61</v>
          </cell>
          <cell r="E2518">
            <v>16.37</v>
          </cell>
          <cell r="F2518">
            <v>81.98</v>
          </cell>
        </row>
        <row r="2519">
          <cell r="A2519" t="str">
            <v>40.11.020</v>
          </cell>
          <cell r="B2519" t="str">
            <v>Relé bimetálico de sobrecarga para acoplamento direto, faixas de ajuste de 9/12 A</v>
          </cell>
          <cell r="C2519" t="str">
            <v>UN</v>
          </cell>
          <cell r="D2519">
            <v>110.6</v>
          </cell>
          <cell r="E2519">
            <v>18.2</v>
          </cell>
          <cell r="F2519">
            <v>128.80000000000001</v>
          </cell>
        </row>
        <row r="2520">
          <cell r="A2520" t="str">
            <v>40.11.030</v>
          </cell>
          <cell r="B2520" t="str">
            <v>Relé bimetálico de sobrecarga para acoplamento direto, faixas de ajuste de 20/32 A até 50/63 A</v>
          </cell>
          <cell r="C2520" t="str">
            <v>UN</v>
          </cell>
          <cell r="D2520">
            <v>415.89</v>
          </cell>
          <cell r="E2520">
            <v>18.2</v>
          </cell>
          <cell r="F2520">
            <v>434.09</v>
          </cell>
        </row>
        <row r="2521">
          <cell r="A2521" t="str">
            <v>40.11.050</v>
          </cell>
          <cell r="B2521" t="str">
            <v>Relé bimetálico de sobrecarga para acoplamento direto, faixas de ajuste 0,4/0,63 A até 16/25 A</v>
          </cell>
          <cell r="C2521" t="str">
            <v>UN</v>
          </cell>
          <cell r="D2521">
            <v>297.64999999999998</v>
          </cell>
          <cell r="E2521">
            <v>18.2</v>
          </cell>
          <cell r="F2521">
            <v>315.85000000000002</v>
          </cell>
        </row>
        <row r="2522">
          <cell r="A2522" t="str">
            <v>40.11.060</v>
          </cell>
          <cell r="B2522" t="str">
            <v>Relé de tempo eletrônico de 0,6 até 6 s - 220V - 50/60 Hz</v>
          </cell>
          <cell r="C2522" t="str">
            <v>UN</v>
          </cell>
          <cell r="D2522">
            <v>85.28</v>
          </cell>
          <cell r="E2522">
            <v>36.39</v>
          </cell>
          <cell r="F2522">
            <v>121.67</v>
          </cell>
        </row>
        <row r="2523">
          <cell r="A2523" t="str">
            <v>40.11.070</v>
          </cell>
          <cell r="B2523" t="str">
            <v>Relé supervisor trifásico contra falta de fase, inversão de fase e mínima tensão</v>
          </cell>
          <cell r="C2523" t="str">
            <v>UN</v>
          </cell>
          <cell r="D2523">
            <v>2104.6799999999998</v>
          </cell>
          <cell r="E2523">
            <v>36.39</v>
          </cell>
          <cell r="F2523">
            <v>2141.0700000000002</v>
          </cell>
        </row>
        <row r="2524">
          <cell r="A2524" t="str">
            <v>40.11.120</v>
          </cell>
          <cell r="B2524" t="str">
            <v>Relé de tempo eletrônico de 1,5 até 15 minutos - 110V - 50/60Hz</v>
          </cell>
          <cell r="C2524" t="str">
            <v>UN</v>
          </cell>
          <cell r="D2524">
            <v>75.33</v>
          </cell>
          <cell r="E2524">
            <v>36.39</v>
          </cell>
          <cell r="F2524">
            <v>111.72</v>
          </cell>
        </row>
        <row r="2525">
          <cell r="A2525" t="str">
            <v>40.11.191</v>
          </cell>
          <cell r="B2525" t="str">
            <v>Relé de tempo eletrônico cíclico regulável - 110/127 V - 48/63 Hz</v>
          </cell>
          <cell r="C2525" t="str">
            <v>UN</v>
          </cell>
          <cell r="D2525">
            <v>148.46</v>
          </cell>
          <cell r="E2525">
            <v>36.39</v>
          </cell>
          <cell r="F2525">
            <v>184.85</v>
          </cell>
        </row>
        <row r="2526">
          <cell r="A2526" t="str">
            <v>40.11.230</v>
          </cell>
          <cell r="B2526" t="str">
            <v>Relé de sobrecarga eletrônico para acoplamento direto, faixa de ajuste de 55 A até 250 A</v>
          </cell>
          <cell r="C2526" t="str">
            <v>UN</v>
          </cell>
          <cell r="D2526">
            <v>2521.84</v>
          </cell>
          <cell r="E2526">
            <v>18.2</v>
          </cell>
          <cell r="F2526">
            <v>2540.04</v>
          </cell>
        </row>
        <row r="2527">
          <cell r="A2527" t="str">
            <v>40.11.240</v>
          </cell>
          <cell r="B2527" t="str">
            <v>Relé de tempo eletrônico de 3 até 30s - 220V - 50/60Hz</v>
          </cell>
          <cell r="C2527" t="str">
            <v>UN</v>
          </cell>
          <cell r="D2527">
            <v>82.16</v>
          </cell>
          <cell r="E2527">
            <v>36.39</v>
          </cell>
          <cell r="F2527">
            <v>118.55</v>
          </cell>
        </row>
        <row r="2528">
          <cell r="A2528" t="str">
            <v>40.11.250</v>
          </cell>
          <cell r="B2528" t="str">
            <v>Relé de impulso bipolar, 16 A, 250 V CA</v>
          </cell>
          <cell r="C2528" t="str">
            <v>UN</v>
          </cell>
          <cell r="D2528">
            <v>208.59</v>
          </cell>
          <cell r="E2528">
            <v>21.83</v>
          </cell>
          <cell r="F2528">
            <v>230.42</v>
          </cell>
        </row>
        <row r="2529">
          <cell r="A2529" t="str">
            <v>40.12</v>
          </cell>
          <cell r="B2529" t="str">
            <v>Chave comutadora e seletora</v>
          </cell>
          <cell r="C2529"/>
          <cell r="D2529"/>
          <cell r="E2529"/>
          <cell r="F2529"/>
        </row>
        <row r="2530">
          <cell r="A2530" t="str">
            <v>40.12.020</v>
          </cell>
          <cell r="B2530" t="str">
            <v>Chave comutadora/seletora com 1 polo e 3 posições para 63 A</v>
          </cell>
          <cell r="C2530" t="str">
            <v>UN</v>
          </cell>
          <cell r="D2530">
            <v>516.87</v>
          </cell>
          <cell r="E2530">
            <v>14.56</v>
          </cell>
          <cell r="F2530">
            <v>531.42999999999995</v>
          </cell>
        </row>
        <row r="2531">
          <cell r="A2531" t="str">
            <v>40.12.030</v>
          </cell>
          <cell r="B2531" t="str">
            <v>Chave comutadora/seletora com 1 polo e 3 posições para 25 A</v>
          </cell>
          <cell r="C2531" t="str">
            <v>UN</v>
          </cell>
          <cell r="D2531">
            <v>248.76</v>
          </cell>
          <cell r="E2531">
            <v>14.56</v>
          </cell>
          <cell r="F2531">
            <v>263.32</v>
          </cell>
        </row>
        <row r="2532">
          <cell r="A2532" t="str">
            <v>40.12.200</v>
          </cell>
          <cell r="B2532" t="str">
            <v>Chave comutadora/seletora com 1 polo e 2 posições para 25 A</v>
          </cell>
          <cell r="C2532" t="str">
            <v>UN</v>
          </cell>
          <cell r="D2532">
            <v>138.78</v>
          </cell>
          <cell r="E2532">
            <v>14.56</v>
          </cell>
          <cell r="F2532">
            <v>153.34</v>
          </cell>
        </row>
        <row r="2533">
          <cell r="A2533" t="str">
            <v>40.12.210</v>
          </cell>
          <cell r="B2533" t="str">
            <v>Chave comutadora/seletora com 3 polos e 3 posições para 25 A</v>
          </cell>
          <cell r="C2533" t="str">
            <v>UN</v>
          </cell>
          <cell r="D2533">
            <v>324.14</v>
          </cell>
          <cell r="E2533">
            <v>14.56</v>
          </cell>
          <cell r="F2533">
            <v>338.7</v>
          </cell>
        </row>
        <row r="2534">
          <cell r="A2534" t="str">
            <v>40.13</v>
          </cell>
          <cell r="B2534" t="str">
            <v>Amperimetro</v>
          </cell>
          <cell r="C2534"/>
          <cell r="D2534"/>
          <cell r="E2534"/>
          <cell r="F2534"/>
        </row>
        <row r="2535">
          <cell r="A2535" t="str">
            <v>40.13.010</v>
          </cell>
          <cell r="B2535" t="str">
            <v>Chave comutadora para amperímetro</v>
          </cell>
          <cell r="C2535" t="str">
            <v>UN</v>
          </cell>
          <cell r="D2535">
            <v>139.88</v>
          </cell>
          <cell r="E2535">
            <v>14.56</v>
          </cell>
          <cell r="F2535">
            <v>154.44</v>
          </cell>
        </row>
        <row r="2536">
          <cell r="A2536" t="str">
            <v>40.13.040</v>
          </cell>
          <cell r="B2536" t="str">
            <v>Amperímetro de ferro móvel de 96 x 96 mm, para ligação em transformador de corrente, escala fixa de 0A/50 A até 0A/2 kA</v>
          </cell>
          <cell r="C2536" t="str">
            <v>UN</v>
          </cell>
          <cell r="D2536">
            <v>370.06</v>
          </cell>
          <cell r="E2536">
            <v>9.1</v>
          </cell>
          <cell r="F2536">
            <v>379.16</v>
          </cell>
        </row>
        <row r="2537">
          <cell r="A2537" t="str">
            <v>40.14</v>
          </cell>
          <cell r="B2537" t="str">
            <v>Voltimetro</v>
          </cell>
          <cell r="C2537"/>
          <cell r="D2537"/>
          <cell r="E2537"/>
          <cell r="F2537"/>
        </row>
        <row r="2538">
          <cell r="A2538" t="str">
            <v>40.14.010</v>
          </cell>
          <cell r="B2538" t="str">
            <v>Chave comutadora para voltímetro</v>
          </cell>
          <cell r="C2538" t="str">
            <v>UN</v>
          </cell>
          <cell r="D2538">
            <v>98.78</v>
          </cell>
          <cell r="E2538">
            <v>14.56</v>
          </cell>
          <cell r="F2538">
            <v>113.34</v>
          </cell>
        </row>
        <row r="2539">
          <cell r="A2539" t="str">
            <v>40.14.030</v>
          </cell>
          <cell r="B2539" t="str">
            <v>Voltímetro de ferro móvel de 96 x 96 mm, escalas variáveis de 0/150 V, 0/250 V, 0/300 V, 0/500 V e 0/600 V</v>
          </cell>
          <cell r="C2539" t="str">
            <v>UN</v>
          </cell>
          <cell r="D2539">
            <v>142.43</v>
          </cell>
          <cell r="E2539">
            <v>18.2</v>
          </cell>
          <cell r="F2539">
            <v>160.63</v>
          </cell>
        </row>
        <row r="2540">
          <cell r="A2540" t="str">
            <v>40.20</v>
          </cell>
          <cell r="B2540" t="str">
            <v>Reparos, conservacoes e complementos - GRUPO 40</v>
          </cell>
          <cell r="C2540"/>
          <cell r="D2540"/>
          <cell r="E2540"/>
          <cell r="F2540"/>
        </row>
        <row r="2541">
          <cell r="A2541" t="str">
            <v>40.20.050</v>
          </cell>
          <cell r="B2541" t="str">
            <v>Sinalizador com lâmpada</v>
          </cell>
          <cell r="C2541" t="str">
            <v>UN</v>
          </cell>
          <cell r="D2541">
            <v>89.11</v>
          </cell>
          <cell r="E2541">
            <v>29.12</v>
          </cell>
          <cell r="F2541">
            <v>118.23</v>
          </cell>
        </row>
        <row r="2542">
          <cell r="A2542" t="str">
            <v>40.20.060</v>
          </cell>
          <cell r="B2542" t="str">
            <v>Botão de comando duplo sem sinalizador</v>
          </cell>
          <cell r="C2542" t="str">
            <v>UN</v>
          </cell>
          <cell r="D2542">
            <v>55.35</v>
          </cell>
          <cell r="E2542">
            <v>29.12</v>
          </cell>
          <cell r="F2542">
            <v>84.47</v>
          </cell>
        </row>
        <row r="2543">
          <cell r="A2543" t="str">
            <v>40.20.090</v>
          </cell>
          <cell r="B2543" t="str">
            <v>Botoeira com retenção para quadro/painel</v>
          </cell>
          <cell r="C2543" t="str">
            <v>UN</v>
          </cell>
          <cell r="D2543">
            <v>30.43</v>
          </cell>
          <cell r="E2543">
            <v>10.92</v>
          </cell>
          <cell r="F2543">
            <v>41.35</v>
          </cell>
        </row>
        <row r="2544">
          <cell r="A2544" t="str">
            <v>40.20.100</v>
          </cell>
          <cell r="B2544" t="str">
            <v>Botoeira de comando liga-desliga, sem sinalização</v>
          </cell>
          <cell r="C2544" t="str">
            <v>UN</v>
          </cell>
          <cell r="D2544">
            <v>148.09</v>
          </cell>
          <cell r="E2544">
            <v>10.92</v>
          </cell>
          <cell r="F2544">
            <v>159.01</v>
          </cell>
        </row>
        <row r="2545">
          <cell r="A2545" t="str">
            <v>40.20.110</v>
          </cell>
          <cell r="B2545" t="str">
            <v>Alarme sonoro bitonal 220 V para painel de comando</v>
          </cell>
          <cell r="C2545" t="str">
            <v>UN</v>
          </cell>
          <cell r="D2545">
            <v>378.13</v>
          </cell>
          <cell r="E2545">
            <v>10.92</v>
          </cell>
          <cell r="F2545">
            <v>389.05</v>
          </cell>
        </row>
        <row r="2546">
          <cell r="A2546" t="str">
            <v>40.20.120</v>
          </cell>
          <cell r="B2546" t="str">
            <v>Placa de 4´ x 2´</v>
          </cell>
          <cell r="C2546" t="str">
            <v>UN</v>
          </cell>
          <cell r="D2546">
            <v>2.76</v>
          </cell>
          <cell r="E2546">
            <v>1.1599999999999999</v>
          </cell>
          <cell r="F2546">
            <v>3.92</v>
          </cell>
        </row>
        <row r="2547">
          <cell r="A2547" t="str">
            <v>40.20.140</v>
          </cell>
          <cell r="B2547" t="str">
            <v>Placa de 4´ x 4´</v>
          </cell>
          <cell r="C2547" t="str">
            <v>UN</v>
          </cell>
          <cell r="D2547">
            <v>8.0299999999999994</v>
          </cell>
          <cell r="E2547">
            <v>1.1599999999999999</v>
          </cell>
          <cell r="F2547">
            <v>9.19</v>
          </cell>
        </row>
        <row r="2548">
          <cell r="A2548" t="str">
            <v>40.20.200</v>
          </cell>
          <cell r="B2548" t="str">
            <v>Chave de boia normalmente fechada ou aberta</v>
          </cell>
          <cell r="C2548" t="str">
            <v>UN</v>
          </cell>
          <cell r="D2548">
            <v>46.18</v>
          </cell>
          <cell r="E2548">
            <v>14.56</v>
          </cell>
          <cell r="F2548">
            <v>60.74</v>
          </cell>
        </row>
        <row r="2549">
          <cell r="A2549" t="str">
            <v>40.20.240</v>
          </cell>
          <cell r="B2549" t="str">
            <v>Plugue com 2P+T de 10A, 250V</v>
          </cell>
          <cell r="C2549" t="str">
            <v>UN</v>
          </cell>
          <cell r="D2549">
            <v>6.95</v>
          </cell>
          <cell r="E2549">
            <v>7.27</v>
          </cell>
          <cell r="F2549">
            <v>14.22</v>
          </cell>
        </row>
        <row r="2550">
          <cell r="A2550" t="str">
            <v>40.20.250</v>
          </cell>
          <cell r="B2550" t="str">
            <v>Plugue prolongador com 2P+T de 10A, 250V</v>
          </cell>
          <cell r="C2550" t="str">
            <v>UN</v>
          </cell>
          <cell r="D2550">
            <v>8.08</v>
          </cell>
          <cell r="E2550">
            <v>7.27</v>
          </cell>
          <cell r="F2550">
            <v>15.35</v>
          </cell>
        </row>
        <row r="2551">
          <cell r="A2551" t="str">
            <v>40.20.300</v>
          </cell>
          <cell r="B2551" t="str">
            <v>Chave de nível tipo boia pendular (pera), com contato micro switch</v>
          </cell>
          <cell r="C2551" t="str">
            <v>UN</v>
          </cell>
          <cell r="D2551">
            <v>427.03</v>
          </cell>
          <cell r="E2551">
            <v>36.39</v>
          </cell>
          <cell r="F2551">
            <v>463.42</v>
          </cell>
        </row>
        <row r="2552">
          <cell r="A2552" t="str">
            <v>40.20.310</v>
          </cell>
          <cell r="B2552" t="str">
            <v>Placa/espelho em latão escovado 4´ x 4´, para 02 tomadas elétrica</v>
          </cell>
          <cell r="C2552" t="str">
            <v>UN</v>
          </cell>
          <cell r="D2552">
            <v>25.57</v>
          </cell>
          <cell r="E2552">
            <v>16.27</v>
          </cell>
          <cell r="F2552">
            <v>41.84</v>
          </cell>
        </row>
        <row r="2553">
          <cell r="A2553" t="str">
            <v>40.20.320</v>
          </cell>
          <cell r="B2553" t="str">
            <v>Placa/espelho em latão escovado 4´ x 4´, para 01 tomada elétrica</v>
          </cell>
          <cell r="C2553" t="str">
            <v>UN</v>
          </cell>
          <cell r="D2553">
            <v>22.45</v>
          </cell>
          <cell r="E2553">
            <v>16.27</v>
          </cell>
          <cell r="F2553">
            <v>38.72</v>
          </cell>
        </row>
        <row r="2554">
          <cell r="A2554" t="str">
            <v>41</v>
          </cell>
          <cell r="B2554" t="str">
            <v>ILUMINACAO</v>
          </cell>
          <cell r="C2554"/>
          <cell r="D2554"/>
          <cell r="E2554"/>
          <cell r="F2554"/>
        </row>
        <row r="2555">
          <cell r="A2555" t="str">
            <v>41.02</v>
          </cell>
          <cell r="B2555" t="str">
            <v>Lampadas</v>
          </cell>
          <cell r="C2555"/>
          <cell r="D2555"/>
          <cell r="E2555"/>
          <cell r="F2555"/>
        </row>
        <row r="2556">
          <cell r="A2556" t="str">
            <v>41.02.541</v>
          </cell>
          <cell r="B2556" t="str">
            <v>Lâmpada LED tubular T8 com base G13, de 900 até 1050 Im - 9 a 10W</v>
          </cell>
          <cell r="C2556" t="str">
            <v>UN</v>
          </cell>
          <cell r="D2556">
            <v>20.239999999999998</v>
          </cell>
          <cell r="E2556">
            <v>2.9</v>
          </cell>
          <cell r="F2556">
            <v>23.14</v>
          </cell>
        </row>
        <row r="2557">
          <cell r="A2557" t="str">
            <v>41.02.551</v>
          </cell>
          <cell r="B2557" t="str">
            <v>Lâmpada LED tubular T8 com base G13, de 1850 até 2000 Im - 18 a 20W</v>
          </cell>
          <cell r="C2557" t="str">
            <v>UN</v>
          </cell>
          <cell r="D2557">
            <v>36.380000000000003</v>
          </cell>
          <cell r="E2557">
            <v>2.9</v>
          </cell>
          <cell r="F2557">
            <v>39.28</v>
          </cell>
        </row>
        <row r="2558">
          <cell r="A2558" t="str">
            <v>41.02.562</v>
          </cell>
          <cell r="B2558" t="str">
            <v>Lâmpada LED tubular T8 com base G13, de 3400 até 4000 Im - 36 a 40W</v>
          </cell>
          <cell r="C2558" t="str">
            <v>UN</v>
          </cell>
          <cell r="D2558">
            <v>77.19</v>
          </cell>
          <cell r="E2558">
            <v>2.9</v>
          </cell>
          <cell r="F2558">
            <v>80.09</v>
          </cell>
        </row>
        <row r="2559">
          <cell r="A2559" t="str">
            <v>41.02.580</v>
          </cell>
          <cell r="B2559" t="str">
            <v>Lâmpada LED 13,5W, com base E-27, 1400 até 1510lm</v>
          </cell>
          <cell r="C2559" t="str">
            <v>UN</v>
          </cell>
          <cell r="D2559">
            <v>29.21</v>
          </cell>
          <cell r="E2559">
            <v>2.9</v>
          </cell>
          <cell r="F2559">
            <v>32.11</v>
          </cell>
        </row>
        <row r="2560">
          <cell r="A2560" t="str">
            <v>41.04</v>
          </cell>
          <cell r="B2560" t="str">
            <v>Acessorios para iluminacao</v>
          </cell>
          <cell r="C2560"/>
          <cell r="D2560"/>
          <cell r="E2560"/>
          <cell r="F2560"/>
        </row>
        <row r="2561">
          <cell r="A2561" t="str">
            <v>41.04.020</v>
          </cell>
          <cell r="B2561" t="str">
            <v>Receptáculo de porcelana com parafuso de fixação com rosca E-27</v>
          </cell>
          <cell r="C2561" t="str">
            <v>UN</v>
          </cell>
          <cell r="D2561">
            <v>4.1500000000000004</v>
          </cell>
          <cell r="E2561">
            <v>2.92</v>
          </cell>
          <cell r="F2561">
            <v>7.07</v>
          </cell>
        </row>
        <row r="2562">
          <cell r="A2562" t="str">
            <v>41.04.050</v>
          </cell>
          <cell r="B2562" t="str">
            <v>Trilho eletrificado de alimentação com 1 circuito, em alumínio com pintura na cor branco, inclusive acessórios</v>
          </cell>
          <cell r="C2562" t="str">
            <v>M</v>
          </cell>
          <cell r="D2562">
            <v>113.1</v>
          </cell>
          <cell r="E2562">
            <v>14.56</v>
          </cell>
          <cell r="F2562">
            <v>127.66</v>
          </cell>
        </row>
        <row r="2563">
          <cell r="A2563" t="str">
            <v>41.05</v>
          </cell>
          <cell r="B2563" t="str">
            <v>Lampada de descarga de alta potencia</v>
          </cell>
          <cell r="C2563"/>
          <cell r="D2563"/>
          <cell r="E2563"/>
          <cell r="F2563"/>
        </row>
        <row r="2564">
          <cell r="A2564" t="str">
            <v>41.05.710</v>
          </cell>
          <cell r="B2564" t="str">
            <v>Lâmpada de vapor metálico tubular, base G12 de 70 W</v>
          </cell>
          <cell r="C2564" t="str">
            <v>UN</v>
          </cell>
          <cell r="D2564">
            <v>118.52</v>
          </cell>
          <cell r="E2564">
            <v>2.9</v>
          </cell>
          <cell r="F2564">
            <v>121.42</v>
          </cell>
        </row>
        <row r="2565">
          <cell r="A2565" t="str">
            <v>41.05.720</v>
          </cell>
          <cell r="B2565" t="str">
            <v>Lâmpada de vapor metálico tubular, base G12 de 150 W</v>
          </cell>
          <cell r="C2565" t="str">
            <v>UN</v>
          </cell>
          <cell r="D2565">
            <v>122.68</v>
          </cell>
          <cell r="E2565">
            <v>2.9</v>
          </cell>
          <cell r="F2565">
            <v>125.58</v>
          </cell>
        </row>
        <row r="2566">
          <cell r="A2566" t="str">
            <v>41.05.800</v>
          </cell>
          <cell r="B2566" t="str">
            <v>Lâmpada de vapor metálico tubular, base RX7s bilateral de 70 W</v>
          </cell>
          <cell r="C2566" t="str">
            <v>UN</v>
          </cell>
          <cell r="D2566">
            <v>84.8</v>
          </cell>
          <cell r="E2566">
            <v>2.9</v>
          </cell>
          <cell r="F2566">
            <v>87.7</v>
          </cell>
        </row>
        <row r="2567">
          <cell r="A2567" t="str">
            <v>41.06</v>
          </cell>
          <cell r="B2567" t="str">
            <v>Lampada halogena</v>
          </cell>
          <cell r="C2567"/>
          <cell r="D2567"/>
          <cell r="E2567"/>
          <cell r="F2567"/>
        </row>
        <row r="2568">
          <cell r="A2568" t="str">
            <v>41.06.100</v>
          </cell>
          <cell r="B2568" t="str">
            <v>Lâmpada halógena refletora PAR20, base E27 de 50 W - 220 V</v>
          </cell>
          <cell r="C2568" t="str">
            <v>UN</v>
          </cell>
          <cell r="D2568">
            <v>27.16</v>
          </cell>
          <cell r="E2568">
            <v>2.9</v>
          </cell>
          <cell r="F2568">
            <v>30.06</v>
          </cell>
        </row>
        <row r="2569">
          <cell r="A2569" t="str">
            <v>41.06.130</v>
          </cell>
          <cell r="B2569" t="str">
            <v>Lâmpada halógena com refletor dicroico de 50 W - 12 V</v>
          </cell>
          <cell r="C2569" t="str">
            <v>UN</v>
          </cell>
          <cell r="D2569">
            <v>19.899999999999999</v>
          </cell>
          <cell r="E2569">
            <v>2.9</v>
          </cell>
          <cell r="F2569">
            <v>22.8</v>
          </cell>
        </row>
        <row r="2570">
          <cell r="A2570" t="str">
            <v>41.06.410</v>
          </cell>
          <cell r="B2570" t="str">
            <v>Lâmpada halógena tubular, base R7s bilateral de 300 W - 110 ou 220 V</v>
          </cell>
          <cell r="C2570" t="str">
            <v>UN</v>
          </cell>
          <cell r="D2570">
            <v>14.33</v>
          </cell>
          <cell r="E2570">
            <v>2.9</v>
          </cell>
          <cell r="F2570">
            <v>17.23</v>
          </cell>
        </row>
        <row r="2571">
          <cell r="A2571" t="str">
            <v>41.07</v>
          </cell>
          <cell r="B2571" t="str">
            <v>Lampada fluorescente</v>
          </cell>
          <cell r="C2571"/>
          <cell r="D2571"/>
          <cell r="E2571"/>
          <cell r="F2571"/>
        </row>
        <row r="2572">
          <cell r="A2572" t="str">
            <v>41.07.020</v>
          </cell>
          <cell r="B2572" t="str">
            <v>Lâmpada fluorescente tubular, base bipino bilateral de 15 W</v>
          </cell>
          <cell r="C2572" t="str">
            <v>UN</v>
          </cell>
          <cell r="D2572">
            <v>20.190000000000001</v>
          </cell>
          <cell r="E2572">
            <v>2.9</v>
          </cell>
          <cell r="F2572">
            <v>23.09</v>
          </cell>
        </row>
        <row r="2573">
          <cell r="A2573" t="str">
            <v>41.07.030</v>
          </cell>
          <cell r="B2573" t="str">
            <v>Lâmpada fluorescente tubular, base bipino bilateral de 16 W</v>
          </cell>
          <cell r="C2573" t="str">
            <v>UN</v>
          </cell>
          <cell r="D2573">
            <v>9.98</v>
          </cell>
          <cell r="E2573">
            <v>2.9</v>
          </cell>
          <cell r="F2573">
            <v>12.88</v>
          </cell>
        </row>
        <row r="2574">
          <cell r="A2574" t="str">
            <v>41.07.050</v>
          </cell>
          <cell r="B2574" t="str">
            <v>Lâmpada fluorescente tubular, base bipino bilateral de 20 W</v>
          </cell>
          <cell r="C2574" t="str">
            <v>UN</v>
          </cell>
          <cell r="D2574">
            <v>9.66</v>
          </cell>
          <cell r="E2574">
            <v>2.9</v>
          </cell>
          <cell r="F2574">
            <v>12.56</v>
          </cell>
        </row>
        <row r="2575">
          <cell r="A2575" t="str">
            <v>41.07.060</v>
          </cell>
          <cell r="B2575" t="str">
            <v>Lâmpada fluorescente tubular, base bipino bilateral de 28 W</v>
          </cell>
          <cell r="C2575" t="str">
            <v>UN</v>
          </cell>
          <cell r="D2575">
            <v>11.62</v>
          </cell>
          <cell r="E2575">
            <v>2.9</v>
          </cell>
          <cell r="F2575">
            <v>14.52</v>
          </cell>
        </row>
        <row r="2576">
          <cell r="A2576" t="str">
            <v>41.07.070</v>
          </cell>
          <cell r="B2576" t="str">
            <v>Lâmpada fluorescente tubular, base bipino bilateral de 32 W</v>
          </cell>
          <cell r="C2576" t="str">
            <v>UN</v>
          </cell>
          <cell r="D2576">
            <v>9.58</v>
          </cell>
          <cell r="E2576">
            <v>2.9</v>
          </cell>
          <cell r="F2576">
            <v>12.48</v>
          </cell>
        </row>
        <row r="2577">
          <cell r="A2577" t="str">
            <v>41.07.200</v>
          </cell>
          <cell r="B2577" t="str">
            <v>Lâmpada fluorescente tubular, base bipino bilateral de 32 W, com camada trifósforo</v>
          </cell>
          <cell r="C2577" t="str">
            <v>UN</v>
          </cell>
          <cell r="D2577">
            <v>13.93</v>
          </cell>
          <cell r="E2577">
            <v>2.9</v>
          </cell>
          <cell r="F2577">
            <v>16.829999999999998</v>
          </cell>
        </row>
        <row r="2578">
          <cell r="A2578" t="str">
            <v>41.07.400</v>
          </cell>
          <cell r="B2578" t="str">
            <v>Lâmpada fluorescente compacta eletrônica "2U", base E27 de 9 W - 110 ou 220 V</v>
          </cell>
          <cell r="C2578" t="str">
            <v>UN</v>
          </cell>
          <cell r="D2578">
            <v>7.55</v>
          </cell>
          <cell r="E2578">
            <v>2.9</v>
          </cell>
          <cell r="F2578">
            <v>10.45</v>
          </cell>
        </row>
        <row r="2579">
          <cell r="A2579" t="str">
            <v>41.07.420</v>
          </cell>
          <cell r="B2579" t="str">
            <v>Lâmpada fluorescente compacta eletrônica "3U", base E27 de 15 W - 110 ou 220 V</v>
          </cell>
          <cell r="C2579" t="str">
            <v>UN</v>
          </cell>
          <cell r="D2579">
            <v>13.74</v>
          </cell>
          <cell r="E2579">
            <v>2.9</v>
          </cell>
          <cell r="F2579">
            <v>16.64</v>
          </cell>
        </row>
        <row r="2580">
          <cell r="A2580" t="str">
            <v>41.07.430</v>
          </cell>
          <cell r="B2580" t="str">
            <v>Lâmpada fluorescente compacta eletrônica "3U", base E27 de 20 W - 110 ou 220 V</v>
          </cell>
          <cell r="C2580" t="str">
            <v>UN</v>
          </cell>
          <cell r="D2580">
            <v>13.59</v>
          </cell>
          <cell r="E2580">
            <v>2.9</v>
          </cell>
          <cell r="F2580">
            <v>16.489999999999998</v>
          </cell>
        </row>
        <row r="2581">
          <cell r="A2581" t="str">
            <v>41.07.440</v>
          </cell>
          <cell r="B2581" t="str">
            <v>Lâmpada fluorescente compacta eletrônica "3U", base E27 de 23 W - 110 ou 220 V</v>
          </cell>
          <cell r="C2581" t="str">
            <v>UN</v>
          </cell>
          <cell r="D2581">
            <v>18.21</v>
          </cell>
          <cell r="E2581">
            <v>2.9</v>
          </cell>
          <cell r="F2581">
            <v>21.11</v>
          </cell>
        </row>
        <row r="2582">
          <cell r="A2582" t="str">
            <v>41.07.450</v>
          </cell>
          <cell r="B2582" t="str">
            <v>Lâmpada fluorescente compacta eletrônica "3U", base E27 de 25 W - 110 ou 220 V</v>
          </cell>
          <cell r="C2582" t="str">
            <v>UN</v>
          </cell>
          <cell r="D2582">
            <v>12.72</v>
          </cell>
          <cell r="E2582">
            <v>2.9</v>
          </cell>
          <cell r="F2582">
            <v>15.62</v>
          </cell>
        </row>
        <row r="2583">
          <cell r="A2583" t="str">
            <v>41.07.800</v>
          </cell>
          <cell r="B2583" t="str">
            <v>Lâmpada fluorescente compacta "1U", base G-23 de 9 W</v>
          </cell>
          <cell r="C2583" t="str">
            <v>UN</v>
          </cell>
          <cell r="D2583">
            <v>29.04</v>
          </cell>
          <cell r="E2583">
            <v>2.9</v>
          </cell>
          <cell r="F2583">
            <v>31.94</v>
          </cell>
        </row>
        <row r="2584">
          <cell r="A2584" t="str">
            <v>41.07.810</v>
          </cell>
          <cell r="B2584" t="str">
            <v>Lâmpada fluorescente compacta "2U", base G-24D-2 de 18 W</v>
          </cell>
          <cell r="C2584" t="str">
            <v>UN</v>
          </cell>
          <cell r="D2584">
            <v>14.8</v>
          </cell>
          <cell r="E2584">
            <v>2.9</v>
          </cell>
          <cell r="F2584">
            <v>17.7</v>
          </cell>
        </row>
        <row r="2585">
          <cell r="A2585" t="str">
            <v>41.07.820</v>
          </cell>
          <cell r="B2585" t="str">
            <v>Lâmpada fluorescente compacta "2U", base G-24D-3 de 26 W</v>
          </cell>
          <cell r="C2585" t="str">
            <v>UN</v>
          </cell>
          <cell r="D2585">
            <v>15.27</v>
          </cell>
          <cell r="E2585">
            <v>2.9</v>
          </cell>
          <cell r="F2585">
            <v>18.170000000000002</v>
          </cell>
        </row>
        <row r="2586">
          <cell r="A2586" t="str">
            <v>41.07.830</v>
          </cell>
          <cell r="B2586" t="str">
            <v>Lâmpada fluorescente compacta longa "1U", base 2G-11 de 36 W</v>
          </cell>
          <cell r="C2586" t="str">
            <v>UN</v>
          </cell>
          <cell r="D2586">
            <v>39.14</v>
          </cell>
          <cell r="E2586">
            <v>2.9</v>
          </cell>
          <cell r="F2586">
            <v>42.04</v>
          </cell>
        </row>
        <row r="2587">
          <cell r="A2587" t="str">
            <v>41.07.860</v>
          </cell>
          <cell r="B2587" t="str">
            <v>Lâmpada fluorescente compacta "2U", base G24q-3 de 26 W</v>
          </cell>
          <cell r="C2587" t="str">
            <v>UN</v>
          </cell>
          <cell r="D2587">
            <v>15.52</v>
          </cell>
          <cell r="E2587">
            <v>2.9</v>
          </cell>
          <cell r="F2587">
            <v>18.420000000000002</v>
          </cell>
        </row>
        <row r="2588">
          <cell r="A2588" t="str">
            <v>41.08</v>
          </cell>
          <cell r="B2588" t="str">
            <v>Reator e equipamentos para lampada de descarga de alta potencia</v>
          </cell>
          <cell r="C2588"/>
          <cell r="D2588"/>
          <cell r="E2588"/>
          <cell r="F2588"/>
        </row>
        <row r="2589">
          <cell r="A2589" t="str">
            <v>41.08.010</v>
          </cell>
          <cell r="B2589" t="str">
            <v>Transformador eletrônico para lâmpada halógena dicroica de 50 W - 220 V</v>
          </cell>
          <cell r="C2589" t="str">
            <v>UN</v>
          </cell>
          <cell r="D2589">
            <v>20.46</v>
          </cell>
          <cell r="E2589">
            <v>7.27</v>
          </cell>
          <cell r="F2589">
            <v>27.73</v>
          </cell>
        </row>
        <row r="2590">
          <cell r="A2590" t="str">
            <v>41.08.230</v>
          </cell>
          <cell r="B2590" t="str">
            <v>Reator eletromagnético de alto fator de potência, para lâmpada vapor de sódio 150 W / 220 V</v>
          </cell>
          <cell r="C2590" t="str">
            <v>UN</v>
          </cell>
          <cell r="D2590">
            <v>86.62</v>
          </cell>
          <cell r="E2590">
            <v>7.27</v>
          </cell>
          <cell r="F2590">
            <v>93.89</v>
          </cell>
        </row>
        <row r="2591">
          <cell r="A2591" t="str">
            <v>41.08.250</v>
          </cell>
          <cell r="B2591" t="str">
            <v>Reator eletromagnético de alto fator de potência, para lâmpada vapor de sódio 250 W / 220 V</v>
          </cell>
          <cell r="C2591" t="str">
            <v>UN</v>
          </cell>
          <cell r="D2591">
            <v>120.59</v>
          </cell>
          <cell r="E2591">
            <v>7.27</v>
          </cell>
          <cell r="F2591">
            <v>127.86</v>
          </cell>
        </row>
        <row r="2592">
          <cell r="A2592" t="str">
            <v>41.08.270</v>
          </cell>
          <cell r="B2592" t="str">
            <v>Reator eletromagnético de alto fator de potência, para lâmpada vapor de sódio 400 W / 220 V</v>
          </cell>
          <cell r="C2592" t="str">
            <v>UN</v>
          </cell>
          <cell r="D2592">
            <v>153.36000000000001</v>
          </cell>
          <cell r="E2592">
            <v>7.27</v>
          </cell>
          <cell r="F2592">
            <v>160.63</v>
          </cell>
        </row>
        <row r="2593">
          <cell r="A2593" t="str">
            <v>41.08.280</v>
          </cell>
          <cell r="B2593" t="str">
            <v>Reator eletromagnético de alto fator de potência, para lâmpada vapor de sódio 1000 W / 220 V</v>
          </cell>
          <cell r="C2593" t="str">
            <v>UN</v>
          </cell>
          <cell r="D2593">
            <v>403.08</v>
          </cell>
          <cell r="E2593">
            <v>7.27</v>
          </cell>
          <cell r="F2593">
            <v>410.35</v>
          </cell>
        </row>
        <row r="2594">
          <cell r="A2594" t="str">
            <v>41.08.420</v>
          </cell>
          <cell r="B2594" t="str">
            <v>Reator eletromagnético de alto fator de potência, para lâmpada vapor metálico 70 W / 220 V</v>
          </cell>
          <cell r="C2594" t="str">
            <v>UN</v>
          </cell>
          <cell r="D2594">
            <v>84.23</v>
          </cell>
          <cell r="E2594">
            <v>7.27</v>
          </cell>
          <cell r="F2594">
            <v>91.5</v>
          </cell>
        </row>
        <row r="2595">
          <cell r="A2595" t="str">
            <v>41.08.440</v>
          </cell>
          <cell r="B2595" t="str">
            <v>Reator eletromagnético de alto fator de potência, para lâmpada vapor metálico 150 W / 220 V</v>
          </cell>
          <cell r="C2595" t="str">
            <v>UN</v>
          </cell>
          <cell r="D2595">
            <v>88.64</v>
          </cell>
          <cell r="E2595">
            <v>7.27</v>
          </cell>
          <cell r="F2595">
            <v>95.91</v>
          </cell>
        </row>
        <row r="2596">
          <cell r="A2596" t="str">
            <v>41.08.450</v>
          </cell>
          <cell r="B2596" t="str">
            <v>Reator eletromagnético de alto fator de potência, para lâmpada vapor metálico 250 W / 220 V</v>
          </cell>
          <cell r="C2596" t="str">
            <v>UN</v>
          </cell>
          <cell r="D2596">
            <v>109.73</v>
          </cell>
          <cell r="E2596">
            <v>7.27</v>
          </cell>
          <cell r="F2596">
            <v>117</v>
          </cell>
        </row>
        <row r="2597">
          <cell r="A2597" t="str">
            <v>41.08.460</v>
          </cell>
          <cell r="B2597" t="str">
            <v>Reator eletromagnético de alto fator de potência, para lâmpada vapor metálico 400 W / 220 V</v>
          </cell>
          <cell r="C2597" t="str">
            <v>UN</v>
          </cell>
          <cell r="D2597">
            <v>114.65</v>
          </cell>
          <cell r="E2597">
            <v>7.27</v>
          </cell>
          <cell r="F2597">
            <v>121.92</v>
          </cell>
        </row>
        <row r="2598">
          <cell r="A2598" t="str">
            <v>41.09</v>
          </cell>
          <cell r="B2598" t="str">
            <v>Reator e equipamentos para lampada fluorescente</v>
          </cell>
          <cell r="C2598"/>
          <cell r="D2598"/>
          <cell r="E2598"/>
          <cell r="F2598"/>
        </row>
        <row r="2599">
          <cell r="A2599" t="str">
            <v>41.09.720</v>
          </cell>
          <cell r="B2599" t="str">
            <v>Reator eletrônico de alto fator de potência com partida instantânea, para duas lâmpadas fluorescentes tubulares, base bipino bilateral, 16 W - 127 V / 220 V</v>
          </cell>
          <cell r="C2599" t="str">
            <v>UN</v>
          </cell>
          <cell r="D2599">
            <v>32.17</v>
          </cell>
          <cell r="E2599">
            <v>14.56</v>
          </cell>
          <cell r="F2599">
            <v>46.73</v>
          </cell>
        </row>
        <row r="2600">
          <cell r="A2600" t="str">
            <v>41.09.740</v>
          </cell>
          <cell r="B2600" t="str">
            <v>Reator eletrônico de alto fator de potência com partida instantânea, para duas lâmpadas fluorescentes tubulares, base bipino bilateral, 28 W - 127 V / 220 V</v>
          </cell>
          <cell r="C2600" t="str">
            <v>UN</v>
          </cell>
          <cell r="D2600">
            <v>66.540000000000006</v>
          </cell>
          <cell r="E2600">
            <v>7.27</v>
          </cell>
          <cell r="F2600">
            <v>73.81</v>
          </cell>
        </row>
        <row r="2601">
          <cell r="A2601" t="str">
            <v>41.09.750</v>
          </cell>
          <cell r="B2601" t="str">
            <v>Reator eletrônico de alto fator de potência com partida instantânea, para duas lâmpadas fluorescentes tubulares, base bipino bilateral, 32 W - 127 V / 220 V</v>
          </cell>
          <cell r="C2601" t="str">
            <v>UN</v>
          </cell>
          <cell r="D2601">
            <v>33.51</v>
          </cell>
          <cell r="E2601">
            <v>14.56</v>
          </cell>
          <cell r="F2601">
            <v>48.07</v>
          </cell>
        </row>
        <row r="2602">
          <cell r="A2602" t="str">
            <v>41.09.830</v>
          </cell>
          <cell r="B2602" t="str">
            <v>Reator eletrônico de alto fator de potência com partida instantânea, para duas lâmpadas fluorescentes tubulares "HO", base bipino bilateral, 110 W - 220 V</v>
          </cell>
          <cell r="C2602" t="str">
            <v>UN</v>
          </cell>
          <cell r="D2602">
            <v>101.08</v>
          </cell>
          <cell r="E2602">
            <v>14.56</v>
          </cell>
          <cell r="F2602">
            <v>115.64</v>
          </cell>
        </row>
        <row r="2603">
          <cell r="A2603" t="str">
            <v>41.09.870</v>
          </cell>
          <cell r="B2603" t="str">
            <v>Reator eletrônico de alto fator de potência com partida instantânea, para uma lâmpada fluorescente compacta "2U", base G24q-3, 26 W - 220 V</v>
          </cell>
          <cell r="C2603" t="str">
            <v>UN</v>
          </cell>
          <cell r="D2603">
            <v>26.65</v>
          </cell>
          <cell r="E2603">
            <v>7.27</v>
          </cell>
          <cell r="F2603">
            <v>33.92</v>
          </cell>
        </row>
        <row r="2604">
          <cell r="A2604" t="str">
            <v>41.09.890</v>
          </cell>
          <cell r="B2604" t="str">
            <v>Reator eletrônico de alto fator de potência com partida instantânea, para duas lâmpadas fluorescentes compactas "2U", base G24q-3, 26 W - 220 V</v>
          </cell>
          <cell r="C2604" t="str">
            <v>UN</v>
          </cell>
          <cell r="D2604">
            <v>35.96</v>
          </cell>
          <cell r="E2604">
            <v>14.56</v>
          </cell>
          <cell r="F2604">
            <v>50.52</v>
          </cell>
        </row>
        <row r="2605">
          <cell r="A2605" t="str">
            <v>41.10</v>
          </cell>
          <cell r="B2605" t="str">
            <v>Postes e acessorios</v>
          </cell>
          <cell r="C2605"/>
          <cell r="D2605"/>
          <cell r="E2605"/>
          <cell r="F2605"/>
        </row>
        <row r="2606">
          <cell r="A2606" t="str">
            <v>41.10.060</v>
          </cell>
          <cell r="B2606" t="str">
            <v>Braço em tubo de ferro galvanizado de 1´ x 1,00 m para fixação de uma luminária</v>
          </cell>
          <cell r="C2606" t="str">
            <v>UN</v>
          </cell>
          <cell r="D2606">
            <v>57.86</v>
          </cell>
          <cell r="E2606">
            <v>50.91</v>
          </cell>
          <cell r="F2606">
            <v>108.77</v>
          </cell>
        </row>
        <row r="2607">
          <cell r="A2607" t="str">
            <v>41.10.070</v>
          </cell>
          <cell r="B2607" t="str">
            <v>Cruzeta reforçada em ferro galvanizado para fixação de quatro luminárias</v>
          </cell>
          <cell r="C2607" t="str">
            <v>UN</v>
          </cell>
          <cell r="D2607">
            <v>659.88</v>
          </cell>
          <cell r="E2607">
            <v>50.91</v>
          </cell>
          <cell r="F2607">
            <v>710.79</v>
          </cell>
        </row>
        <row r="2608">
          <cell r="A2608" t="str">
            <v>41.10.080</v>
          </cell>
          <cell r="B2608" t="str">
            <v>Cruzeta reforçada em ferro galvanizado para fixação de duas luminárias</v>
          </cell>
          <cell r="C2608" t="str">
            <v>UN</v>
          </cell>
          <cell r="D2608">
            <v>494.57</v>
          </cell>
          <cell r="E2608">
            <v>50.91</v>
          </cell>
          <cell r="F2608">
            <v>545.48</v>
          </cell>
        </row>
        <row r="2609">
          <cell r="A2609" t="str">
            <v>41.10.260</v>
          </cell>
          <cell r="B2609" t="str">
            <v>Poste telecônico curvo em aço SAE 1010/1020 galvanizado a fogo, altura de 8,00 m</v>
          </cell>
          <cell r="C2609" t="str">
            <v>UN</v>
          </cell>
          <cell r="D2609">
            <v>2048.9299999999998</v>
          </cell>
          <cell r="E2609">
            <v>218.2</v>
          </cell>
          <cell r="F2609">
            <v>2267.13</v>
          </cell>
        </row>
        <row r="2610">
          <cell r="A2610" t="str">
            <v>41.10.330</v>
          </cell>
          <cell r="B2610" t="str">
            <v>Poste telecônico reto em aço SAE 1010/1020 galvanizado a fogo, altura de 10,00 m</v>
          </cell>
          <cell r="C2610" t="str">
            <v>UN</v>
          </cell>
          <cell r="D2610">
            <v>2713.19</v>
          </cell>
          <cell r="E2610">
            <v>80.959999999999994</v>
          </cell>
          <cell r="F2610">
            <v>2794.15</v>
          </cell>
        </row>
        <row r="2611">
          <cell r="A2611" t="str">
            <v>41.10.340</v>
          </cell>
          <cell r="B2611" t="str">
            <v>Poste telecônico reto em aço SAE 1010/1020 galvanizado a fogo, altura de 8,00 m</v>
          </cell>
          <cell r="C2611" t="str">
            <v>UN</v>
          </cell>
          <cell r="D2611">
            <v>2090.1999999999998</v>
          </cell>
          <cell r="E2611">
            <v>80.959999999999994</v>
          </cell>
          <cell r="F2611">
            <v>2171.16</v>
          </cell>
        </row>
        <row r="2612">
          <cell r="A2612" t="str">
            <v>41.10.400</v>
          </cell>
          <cell r="B2612" t="str">
            <v>Poste telecônico em aço SAE 1010/1020 galvanizado a fogo, com espera para uma luminária, altura de 3,00 m</v>
          </cell>
          <cell r="C2612" t="str">
            <v>UN</v>
          </cell>
          <cell r="D2612">
            <v>660.98</v>
          </cell>
          <cell r="E2612">
            <v>52.15</v>
          </cell>
          <cell r="F2612">
            <v>713.13</v>
          </cell>
        </row>
        <row r="2613">
          <cell r="A2613" t="str">
            <v>41.10.410</v>
          </cell>
          <cell r="B2613" t="str">
            <v>Poste telecônico em aço SAE 1010/1020 galvanizado a fogo, com espera para duas luminárias, altura de 3,00 m</v>
          </cell>
          <cell r="C2613" t="str">
            <v>UN</v>
          </cell>
          <cell r="D2613">
            <v>798.53</v>
          </cell>
          <cell r="E2613">
            <v>52.15</v>
          </cell>
          <cell r="F2613">
            <v>850.68</v>
          </cell>
        </row>
        <row r="2614">
          <cell r="A2614" t="str">
            <v>41.10.430</v>
          </cell>
          <cell r="B2614" t="str">
            <v>Poste telecônico reto em aço SAE 1010/1020 galvanizado a fogo, altura de 6,00 m</v>
          </cell>
          <cell r="C2614" t="str">
            <v>UN</v>
          </cell>
          <cell r="D2614">
            <v>1326.49</v>
          </cell>
          <cell r="E2614">
            <v>80.959999999999994</v>
          </cell>
          <cell r="F2614">
            <v>1407.45</v>
          </cell>
        </row>
        <row r="2615">
          <cell r="A2615" t="str">
            <v>41.10.490</v>
          </cell>
          <cell r="B2615" t="str">
            <v>Poste telecônico reto em aço SAE 1010/1020 galvanizado a fogo, com base, altura de 7,00 m</v>
          </cell>
          <cell r="C2615" t="str">
            <v>UN</v>
          </cell>
          <cell r="D2615">
            <v>1245.6500000000001</v>
          </cell>
          <cell r="E2615">
            <v>367.4</v>
          </cell>
          <cell r="F2615">
            <v>1613.05</v>
          </cell>
        </row>
        <row r="2616">
          <cell r="A2616" t="str">
            <v>41.10.500</v>
          </cell>
          <cell r="B2616" t="str">
            <v>Poste telecônico reto em aço SAE 1010/1020 galvanizado a fogo, altura de 4,00 m</v>
          </cell>
          <cell r="C2616" t="str">
            <v>UN</v>
          </cell>
          <cell r="D2616">
            <v>1064.76</v>
          </cell>
          <cell r="E2616">
            <v>80.959999999999994</v>
          </cell>
          <cell r="F2616">
            <v>1145.72</v>
          </cell>
        </row>
        <row r="2617">
          <cell r="A2617" t="str">
            <v>41.11</v>
          </cell>
          <cell r="B2617" t="str">
            <v>Aparelho de iluminacao publica e decorativa</v>
          </cell>
          <cell r="C2617"/>
          <cell r="D2617"/>
          <cell r="E2617"/>
          <cell r="F2617"/>
        </row>
        <row r="2618">
          <cell r="A2618" t="str">
            <v>41.11.060</v>
          </cell>
          <cell r="B2618" t="str">
            <v>Luminária fechada para iluminação pública tipo pétala pequena</v>
          </cell>
          <cell r="C2618" t="str">
            <v>UN</v>
          </cell>
          <cell r="D2618">
            <v>555.17999999999995</v>
          </cell>
          <cell r="E2618">
            <v>25.46</v>
          </cell>
          <cell r="F2618">
            <v>580.64</v>
          </cell>
        </row>
        <row r="2619">
          <cell r="A2619" t="str">
            <v>41.11.090</v>
          </cell>
          <cell r="B2619" t="str">
            <v>Luminária com corpo em tubo de alumínio tipo balizador para uso externo</v>
          </cell>
          <cell r="C2619" t="str">
            <v>UN</v>
          </cell>
          <cell r="D2619">
            <v>77.84</v>
          </cell>
          <cell r="E2619">
            <v>10.92</v>
          </cell>
          <cell r="F2619">
            <v>88.76</v>
          </cell>
        </row>
        <row r="2620">
          <cell r="A2620" t="str">
            <v>41.11.100</v>
          </cell>
          <cell r="B2620" t="str">
            <v>Luminária retangular fechada para iluminação externa em poste, tipo pétala grande</v>
          </cell>
          <cell r="C2620" t="str">
            <v>UN</v>
          </cell>
          <cell r="D2620">
            <v>465.98</v>
          </cell>
          <cell r="E2620">
            <v>25.46</v>
          </cell>
          <cell r="F2620">
            <v>491.44</v>
          </cell>
        </row>
        <row r="2621">
          <cell r="A2621" t="str">
            <v>41.11.110</v>
          </cell>
          <cell r="B2621" t="str">
            <v>Luminária retangular fechada para iluminação externa em poste, tipo pétala pequena</v>
          </cell>
          <cell r="C2621" t="str">
            <v>UN</v>
          </cell>
          <cell r="D2621">
            <v>404.88</v>
          </cell>
          <cell r="E2621">
            <v>25.46</v>
          </cell>
          <cell r="F2621">
            <v>430.34</v>
          </cell>
        </row>
        <row r="2622">
          <cell r="A2622" t="str">
            <v>41.11.440</v>
          </cell>
          <cell r="B2622" t="str">
            <v>Suporte tubular de fixação em poste para 1 luminária tipo pétala</v>
          </cell>
          <cell r="C2622" t="str">
            <v>UN</v>
          </cell>
          <cell r="D2622">
            <v>79.69</v>
          </cell>
          <cell r="E2622">
            <v>10.92</v>
          </cell>
          <cell r="F2622">
            <v>90.61</v>
          </cell>
        </row>
        <row r="2623">
          <cell r="A2623" t="str">
            <v>41.11.450</v>
          </cell>
          <cell r="B2623" t="str">
            <v>Suporte tubular de fixação em poste para 2 luminárias tipo pétala</v>
          </cell>
          <cell r="C2623" t="str">
            <v>UN</v>
          </cell>
          <cell r="D2623">
            <v>99.85</v>
          </cell>
          <cell r="E2623">
            <v>10.92</v>
          </cell>
          <cell r="F2623">
            <v>110.77</v>
          </cell>
        </row>
        <row r="2624">
          <cell r="A2624" t="str">
            <v>41.11.702</v>
          </cell>
          <cell r="B2624" t="str">
            <v>Luminária LED solar integrada para poste, eficiência mínima de 130,5 lm/W</v>
          </cell>
          <cell r="C2624" t="str">
            <v>UN</v>
          </cell>
          <cell r="D2624">
            <v>6203.54</v>
          </cell>
          <cell r="E2624">
            <v>123.87</v>
          </cell>
          <cell r="F2624">
            <v>6327.41</v>
          </cell>
        </row>
        <row r="2625">
          <cell r="A2625" t="str">
            <v>41.11.703</v>
          </cell>
          <cell r="B2625" t="str">
            <v>Luminária LED retangular para poste de 14.160 até 17.475 lm, eficiência mínima 118 lm/W</v>
          </cell>
          <cell r="C2625" t="str">
            <v>UN</v>
          </cell>
          <cell r="D2625">
            <v>1250.6099999999999</v>
          </cell>
          <cell r="E2625">
            <v>25.46</v>
          </cell>
          <cell r="F2625">
            <v>1276.07</v>
          </cell>
        </row>
        <row r="2626">
          <cell r="A2626" t="str">
            <v>41.11.711</v>
          </cell>
          <cell r="B2626" t="str">
            <v>Luminária LED retangular para parede/piso de 11.838 até 12.150 lm, eficiência mínima 107 lm/W</v>
          </cell>
          <cell r="C2626" t="str">
            <v>UN</v>
          </cell>
          <cell r="D2626">
            <v>786.48</v>
          </cell>
          <cell r="E2626">
            <v>25.46</v>
          </cell>
          <cell r="F2626">
            <v>811.94</v>
          </cell>
        </row>
        <row r="2627">
          <cell r="A2627" t="str">
            <v>41.11.712</v>
          </cell>
          <cell r="B2627" t="str">
            <v>Luminária LED redonda para piso/parede, potência 6W - bivolt</v>
          </cell>
          <cell r="C2627" t="str">
            <v>UN</v>
          </cell>
          <cell r="D2627">
            <v>112.58</v>
          </cell>
          <cell r="E2627">
            <v>25.46</v>
          </cell>
          <cell r="F2627">
            <v>138.04</v>
          </cell>
        </row>
        <row r="2628">
          <cell r="A2628" t="str">
            <v>41.11.721</v>
          </cell>
          <cell r="B2628" t="str">
            <v>Luminária LED retangular para poste de 6250 até 6674 lm, eficiência mínima 113 lm/W</v>
          </cell>
          <cell r="C2628" t="str">
            <v>UN</v>
          </cell>
          <cell r="D2628">
            <v>926.68</v>
          </cell>
          <cell r="E2628">
            <v>25.46</v>
          </cell>
          <cell r="F2628">
            <v>952.14</v>
          </cell>
        </row>
        <row r="2629">
          <cell r="A2629" t="str">
            <v>41.12</v>
          </cell>
          <cell r="B2629" t="str">
            <v>Aparelho de iluminacao de longo alcance e especifica</v>
          </cell>
          <cell r="C2629"/>
          <cell r="D2629"/>
          <cell r="E2629"/>
          <cell r="F2629"/>
        </row>
        <row r="2630">
          <cell r="A2630" t="str">
            <v>41.12.050</v>
          </cell>
          <cell r="B2630" t="str">
            <v>Projetor retangular fechado, com alojamento para reator, para lâmpada vapor metálico ou vapor de sódio de 150 W a 400 W</v>
          </cell>
          <cell r="C2630" t="str">
            <v>UN</v>
          </cell>
          <cell r="D2630">
            <v>1184.69</v>
          </cell>
          <cell r="E2630">
            <v>18.2</v>
          </cell>
          <cell r="F2630">
            <v>1202.8900000000001</v>
          </cell>
        </row>
        <row r="2631">
          <cell r="A2631" t="str">
            <v>41.12.060</v>
          </cell>
          <cell r="B2631" t="str">
            <v>Projetor retangular fechado, para lâmpada vapor de sódio de 1.000 W ou vapor metálico de 2.000 W</v>
          </cell>
          <cell r="C2631" t="str">
            <v>UN</v>
          </cell>
          <cell r="D2631">
            <v>930.49</v>
          </cell>
          <cell r="E2631">
            <v>18.2</v>
          </cell>
          <cell r="F2631">
            <v>948.69</v>
          </cell>
        </row>
        <row r="2632">
          <cell r="A2632" t="str">
            <v>41.12.070</v>
          </cell>
          <cell r="B2632" t="str">
            <v>Projetor retangular fechado, para lâmpada vapor metálico de 70 W/150 W ou halógena de 300 W/500 W</v>
          </cell>
          <cell r="C2632" t="str">
            <v>UN</v>
          </cell>
          <cell r="D2632">
            <v>660.65</v>
          </cell>
          <cell r="E2632">
            <v>18.2</v>
          </cell>
          <cell r="F2632">
            <v>678.85</v>
          </cell>
        </row>
        <row r="2633">
          <cell r="A2633" t="str">
            <v>41.12.080</v>
          </cell>
          <cell r="B2633" t="str">
            <v>Projetor retangular fechado, para lâmpada vapor metálico ou vapor de sódio de 250 W/400 W</v>
          </cell>
          <cell r="C2633" t="str">
            <v>UN</v>
          </cell>
          <cell r="D2633">
            <v>348.15</v>
          </cell>
          <cell r="E2633">
            <v>18.2</v>
          </cell>
          <cell r="F2633">
            <v>366.35</v>
          </cell>
        </row>
        <row r="2634">
          <cell r="A2634" t="str">
            <v>41.12.090</v>
          </cell>
          <cell r="B2634" t="str">
            <v>Projetor cônico fechado, para lâmpadas vapor metálico, vapor de sódio de 250 W/400 W ou mista de 250 W/500 W</v>
          </cell>
          <cell r="C2634" t="str">
            <v>UN</v>
          </cell>
          <cell r="D2634">
            <v>815.35</v>
          </cell>
          <cell r="E2634">
            <v>18.2</v>
          </cell>
          <cell r="F2634">
            <v>833.55</v>
          </cell>
        </row>
        <row r="2635">
          <cell r="A2635" t="str">
            <v>41.12.210</v>
          </cell>
          <cell r="B2635" t="str">
            <v>Projetor LED modular de 150 a 200W, eficiência mínima de 125 l/W, para uso externo</v>
          </cell>
          <cell r="C2635" t="str">
            <v>UN</v>
          </cell>
          <cell r="D2635">
            <v>947.81</v>
          </cell>
          <cell r="E2635">
            <v>18.2</v>
          </cell>
          <cell r="F2635">
            <v>966.01</v>
          </cell>
        </row>
        <row r="2636">
          <cell r="A2636" t="str">
            <v>41.13</v>
          </cell>
          <cell r="B2636" t="str">
            <v>Aparelho de iluminacao a prova de tempo, gases e vapores</v>
          </cell>
          <cell r="C2636"/>
          <cell r="D2636"/>
          <cell r="E2636"/>
          <cell r="F2636"/>
        </row>
        <row r="2637">
          <cell r="A2637" t="str">
            <v>41.13.030</v>
          </cell>
          <cell r="B2637" t="str">
            <v>Luminária blindada retangular de embutir, para lâmpada de 160 W</v>
          </cell>
          <cell r="C2637" t="str">
            <v>UN</v>
          </cell>
          <cell r="D2637">
            <v>303.82</v>
          </cell>
          <cell r="E2637">
            <v>14.56</v>
          </cell>
          <cell r="F2637">
            <v>318.38</v>
          </cell>
        </row>
        <row r="2638">
          <cell r="A2638" t="str">
            <v>41.13.040</v>
          </cell>
          <cell r="B2638" t="str">
            <v>Luminária blindada de sobrepor ou pendente em calha fechada, para 1 lâmpada fluorescente de 32 W/36 W/40 W</v>
          </cell>
          <cell r="C2638" t="str">
            <v>UN</v>
          </cell>
          <cell r="D2638">
            <v>250.17</v>
          </cell>
          <cell r="E2638">
            <v>14.56</v>
          </cell>
          <cell r="F2638">
            <v>264.73</v>
          </cell>
        </row>
        <row r="2639">
          <cell r="A2639" t="str">
            <v>41.13.050</v>
          </cell>
          <cell r="B2639" t="str">
            <v>Luminária blindada de sobrepor ou pendente em calha fechada, para 2 lâmpadas fluorescentes de 32 W/36 W/40 W</v>
          </cell>
          <cell r="C2639" t="str">
            <v>UN</v>
          </cell>
          <cell r="D2639">
            <v>200.73</v>
          </cell>
          <cell r="E2639">
            <v>14.56</v>
          </cell>
          <cell r="F2639">
            <v>215.29</v>
          </cell>
        </row>
        <row r="2640">
          <cell r="A2640" t="str">
            <v>41.13.102</v>
          </cell>
          <cell r="B2640" t="str">
            <v>Luminária blindada tipo arandela de 45º e 90º, para lâmpada LED</v>
          </cell>
          <cell r="C2640" t="str">
            <v>UN</v>
          </cell>
          <cell r="D2640">
            <v>212.45</v>
          </cell>
          <cell r="E2640">
            <v>14.56</v>
          </cell>
          <cell r="F2640">
            <v>227.01</v>
          </cell>
        </row>
        <row r="2641">
          <cell r="A2641" t="str">
            <v>41.13.200</v>
          </cell>
          <cell r="B2641" t="str">
            <v>Luminária blindada oval de sobrepor ou arandela, para lâmpada fluorescentes compacta</v>
          </cell>
          <cell r="C2641" t="str">
            <v>UN</v>
          </cell>
          <cell r="D2641">
            <v>86.2</v>
          </cell>
          <cell r="E2641">
            <v>14.56</v>
          </cell>
          <cell r="F2641">
            <v>100.76</v>
          </cell>
        </row>
        <row r="2642">
          <cell r="A2642" t="str">
            <v>41.14</v>
          </cell>
          <cell r="B2642" t="str">
            <v>Aparelho de iluminacao comercial e industrial</v>
          </cell>
          <cell r="C2642"/>
          <cell r="D2642"/>
          <cell r="E2642"/>
          <cell r="F2642"/>
        </row>
        <row r="2643">
          <cell r="A2643" t="str">
            <v>41.14.020</v>
          </cell>
          <cell r="B2643" t="str">
            <v>Luminária retangular de embutir tipo calha fechada, com difusor plano, para 2 lâmpadas fluorescentes tubulares de 28 W/32 W/36 W/54 W</v>
          </cell>
          <cell r="C2643" t="str">
            <v>UN</v>
          </cell>
          <cell r="D2643">
            <v>148.78</v>
          </cell>
          <cell r="E2643">
            <v>14.56</v>
          </cell>
          <cell r="F2643">
            <v>163.34</v>
          </cell>
        </row>
        <row r="2644">
          <cell r="A2644" t="str">
            <v>41.14.070</v>
          </cell>
          <cell r="B2644" t="str">
            <v>Luminária retangular de sobrepor tipo calha aberta, para 2 lâmpadas fluorescentes tubulares de 32 W</v>
          </cell>
          <cell r="C2644" t="str">
            <v>UN</v>
          </cell>
          <cell r="D2644">
            <v>57.81</v>
          </cell>
          <cell r="E2644">
            <v>14.56</v>
          </cell>
          <cell r="F2644">
            <v>72.37</v>
          </cell>
        </row>
        <row r="2645">
          <cell r="A2645" t="str">
            <v>41.14.090</v>
          </cell>
          <cell r="B2645" t="str">
            <v>Luminária retangular de sobrepor tipo calha fechada, com difusor translúcido, para 2 lâmpadas fluorescentes de 28 W/32 W/36 W/54 W</v>
          </cell>
          <cell r="C2645" t="str">
            <v>UN</v>
          </cell>
          <cell r="D2645">
            <v>151.76</v>
          </cell>
          <cell r="E2645">
            <v>14.56</v>
          </cell>
          <cell r="F2645">
            <v>166.32</v>
          </cell>
        </row>
        <row r="2646">
          <cell r="A2646" t="str">
            <v>41.14.180</v>
          </cell>
          <cell r="B2646" t="str">
            <v>Luminária industrial de sobrepor ou pendente com refletor, para 1 lâmpada multivapor metálico elipsoidal de 250 W/400 W</v>
          </cell>
          <cell r="C2646" t="str">
            <v>UN</v>
          </cell>
          <cell r="D2646">
            <v>135.97999999999999</v>
          </cell>
          <cell r="E2646">
            <v>10.92</v>
          </cell>
          <cell r="F2646">
            <v>146.9</v>
          </cell>
        </row>
        <row r="2647">
          <cell r="A2647" t="str">
            <v>41.14.210</v>
          </cell>
          <cell r="B2647" t="str">
            <v>Luminária quadrada de embutir tipo calha aberta com aletas planas, para 2 lâmpadas fluorescentes compactas de 18 W/26 W</v>
          </cell>
          <cell r="C2647" t="str">
            <v>UN</v>
          </cell>
          <cell r="D2647">
            <v>58.3</v>
          </cell>
          <cell r="E2647">
            <v>18.2</v>
          </cell>
          <cell r="F2647">
            <v>76.5</v>
          </cell>
        </row>
        <row r="2648">
          <cell r="A2648" t="str">
            <v>41.14.310</v>
          </cell>
          <cell r="B2648" t="str">
            <v>Luminária redonda de embutir com difusor recuado, para 1 ou 2 lâmpadas fluorescentes compactas de 15 W/18 W/20 W/23 W/26 W</v>
          </cell>
          <cell r="C2648" t="str">
            <v>UN</v>
          </cell>
          <cell r="D2648">
            <v>89.93</v>
          </cell>
          <cell r="E2648">
            <v>14.56</v>
          </cell>
          <cell r="F2648">
            <v>104.49</v>
          </cell>
        </row>
        <row r="2649">
          <cell r="A2649" t="str">
            <v>41.14.390</v>
          </cell>
          <cell r="B2649" t="str">
            <v>Luminária retangular de sobrepor tipo calha aberta, com refletor em alumínio de alto brilho, para 2 lâmpadas fluorescentes tubulares 32 W/36 W</v>
          </cell>
          <cell r="C2649" t="str">
            <v>UN</v>
          </cell>
          <cell r="D2649">
            <v>113.74</v>
          </cell>
          <cell r="E2649">
            <v>14.56</v>
          </cell>
          <cell r="F2649">
            <v>128.30000000000001</v>
          </cell>
        </row>
        <row r="2650">
          <cell r="A2650" t="str">
            <v>41.14.430</v>
          </cell>
          <cell r="B2650" t="str">
            <v>Luminária quadrada de embutir tipo calha aberta, com refletor e aleta parabólicas em alumínio de alto brilho, para 4 lâmpadas fluorescentes de 14 W/16 W/18 W</v>
          </cell>
          <cell r="C2650" t="str">
            <v>UN</v>
          </cell>
          <cell r="D2650">
            <v>177.82</v>
          </cell>
          <cell r="E2650">
            <v>14.56</v>
          </cell>
          <cell r="F2650">
            <v>192.38</v>
          </cell>
        </row>
        <row r="2651">
          <cell r="A2651" t="str">
            <v>41.14.510</v>
          </cell>
          <cell r="B2651" t="str">
            <v>Luminária industrial pendente com refletor prismático sem alojamento para reator, para lâmpadas vapor de sódio/metálico ou mista de 150/250/400W</v>
          </cell>
          <cell r="C2651" t="str">
            <v>UN</v>
          </cell>
          <cell r="D2651">
            <v>140.18</v>
          </cell>
          <cell r="E2651">
            <v>10.92</v>
          </cell>
          <cell r="F2651">
            <v>151.1</v>
          </cell>
        </row>
        <row r="2652">
          <cell r="A2652" t="str">
            <v>41.14.530</v>
          </cell>
          <cell r="B2652" t="str">
            <v>Luminária redonda de sobrepor com difusor em vidro temperado jateado para 1 ou 2 lâmpadas fluorescentes compactas de 18/26W</v>
          </cell>
          <cell r="C2652" t="str">
            <v>UN</v>
          </cell>
          <cell r="D2652">
            <v>54.54</v>
          </cell>
          <cell r="E2652">
            <v>10.92</v>
          </cell>
          <cell r="F2652">
            <v>65.459999999999994</v>
          </cell>
        </row>
        <row r="2653">
          <cell r="A2653" t="str">
            <v>41.14.560</v>
          </cell>
          <cell r="B2653" t="str">
            <v>Luminária retangular de embutir tipo calha aberta com aletas parabólicas para 2 lâmpadas fluorescentes tubulares de 28/54W</v>
          </cell>
          <cell r="C2653" t="str">
            <v>UN</v>
          </cell>
          <cell r="D2653">
            <v>128.65</v>
          </cell>
          <cell r="E2653">
            <v>14.56</v>
          </cell>
          <cell r="F2653">
            <v>143.21</v>
          </cell>
        </row>
        <row r="2654">
          <cell r="A2654" t="str">
            <v>41.14.590</v>
          </cell>
          <cell r="B2654" t="str">
            <v>Luminária industrial pendente tipo calha aberta instalação em perfilado para 1 ou 2 lâmpadas fluorescentes tubulares 14W</v>
          </cell>
          <cell r="C2654" t="str">
            <v>UN</v>
          </cell>
          <cell r="D2654">
            <v>68.87</v>
          </cell>
          <cell r="E2654">
            <v>18.2</v>
          </cell>
          <cell r="F2654">
            <v>87.07</v>
          </cell>
        </row>
        <row r="2655">
          <cell r="A2655" t="str">
            <v>41.14.600</v>
          </cell>
          <cell r="B2655" t="str">
            <v>Luminária industrial pendente tipo calha aberta instalação em perfilado para 1 ou 2 lâmpadas fluorescentes tubulares 28/54W</v>
          </cell>
          <cell r="C2655" t="str">
            <v>UN</v>
          </cell>
          <cell r="D2655">
            <v>94.24</v>
          </cell>
          <cell r="E2655">
            <v>18.2</v>
          </cell>
          <cell r="F2655">
            <v>112.44</v>
          </cell>
        </row>
        <row r="2656">
          <cell r="A2656" t="str">
            <v>41.14.620</v>
          </cell>
          <cell r="B2656" t="str">
            <v>Luminária retangular de sobrepor tipo calha aberta com refletor e aletas parabólicas para 2 lâmpadas fluorescentes tubulares 28/54W</v>
          </cell>
          <cell r="C2656" t="str">
            <v>UN</v>
          </cell>
          <cell r="D2656">
            <v>143.35</v>
          </cell>
          <cell r="E2656">
            <v>18.2</v>
          </cell>
          <cell r="F2656">
            <v>161.55000000000001</v>
          </cell>
        </row>
        <row r="2657">
          <cell r="A2657" t="str">
            <v>41.14.640</v>
          </cell>
          <cell r="B2657" t="str">
            <v>Luminária retangular de embutir tipo calha aberta com refletor em alumínio de alto brilho para 2 lâmpadas fluorescentes tubulares de 28W/54W</v>
          </cell>
          <cell r="C2657" t="str">
            <v>UN</v>
          </cell>
          <cell r="D2657">
            <v>90.41</v>
          </cell>
          <cell r="E2657">
            <v>18.2</v>
          </cell>
          <cell r="F2657">
            <v>108.61</v>
          </cell>
        </row>
        <row r="2658">
          <cell r="A2658" t="str">
            <v>41.14.670</v>
          </cell>
          <cell r="B2658" t="str">
            <v>Luminária triangular de sobrepor tipo arandela para fluorescente compacta de 15/20/23W</v>
          </cell>
          <cell r="C2658" t="str">
            <v>UN</v>
          </cell>
          <cell r="D2658">
            <v>71.459999999999994</v>
          </cell>
          <cell r="E2658">
            <v>18.2</v>
          </cell>
          <cell r="F2658">
            <v>89.66</v>
          </cell>
        </row>
        <row r="2659">
          <cell r="A2659" t="str">
            <v>41.14.700</v>
          </cell>
          <cell r="B2659" t="str">
            <v>Luminária retangular de sobrepor ou arandela tipo calha fechada com difusor para 1 lâmpada fluorescente tubular de 28 W/54 W</v>
          </cell>
          <cell r="C2659" t="str">
            <v>UN</v>
          </cell>
          <cell r="D2659">
            <v>208.57</v>
          </cell>
          <cell r="E2659">
            <v>18.2</v>
          </cell>
          <cell r="F2659">
            <v>226.77</v>
          </cell>
        </row>
        <row r="2660">
          <cell r="A2660" t="str">
            <v>41.14.730</v>
          </cell>
          <cell r="B2660" t="str">
            <v>Luminária redonda de embutir com refletor em alumínio jateado e difusor em vidro para 2 lâmpadas fluorescentes compactas duplas de 18/26W</v>
          </cell>
          <cell r="C2660" t="str">
            <v>UN</v>
          </cell>
          <cell r="D2660">
            <v>57.07</v>
          </cell>
          <cell r="E2660">
            <v>14.56</v>
          </cell>
          <cell r="F2660">
            <v>71.63</v>
          </cell>
        </row>
        <row r="2661">
          <cell r="A2661" t="str">
            <v>41.14.740</v>
          </cell>
          <cell r="B2661" t="str">
            <v>Luminária retangular de embutir assimétrica para 1 lâmpada fluorescente tubular de 14W</v>
          </cell>
          <cell r="C2661" t="str">
            <v>UN</v>
          </cell>
          <cell r="D2661">
            <v>99.81</v>
          </cell>
          <cell r="E2661">
            <v>14.56</v>
          </cell>
          <cell r="F2661">
            <v>114.37</v>
          </cell>
        </row>
        <row r="2662">
          <cell r="A2662" t="str">
            <v>41.14.750</v>
          </cell>
          <cell r="B2662" t="str">
            <v>Luminária redonda de sobrepor ou pendente com refletor em alumínio anodizado facho concentrado para 1 lâmpada vapor metálico elipsoidal de 250 ou 400W</v>
          </cell>
          <cell r="C2662" t="str">
            <v>UN</v>
          </cell>
          <cell r="D2662">
            <v>340.59</v>
          </cell>
          <cell r="E2662">
            <v>14.56</v>
          </cell>
          <cell r="F2662">
            <v>355.15</v>
          </cell>
        </row>
        <row r="2663">
          <cell r="A2663" t="str">
            <v>41.14.770</v>
          </cell>
          <cell r="B2663" t="str">
            <v>Luminária quadrada de embutir tipo calha fechada, com difusor plano, para 4 lâmpadas fluorescentes tubulares de 14/16/18 W</v>
          </cell>
          <cell r="C2663" t="str">
            <v>UN</v>
          </cell>
          <cell r="D2663">
            <v>200.15</v>
          </cell>
          <cell r="E2663">
            <v>14.56</v>
          </cell>
          <cell r="F2663">
            <v>214.71</v>
          </cell>
        </row>
        <row r="2664">
          <cell r="A2664" t="str">
            <v>41.14.780</v>
          </cell>
          <cell r="B2664" t="str">
            <v>Luminária retangular de sobrepor tipo calha fechada, com difusor plano, para 4 lâmpadas fluorescentes tubulares de 14/16/18 W</v>
          </cell>
          <cell r="C2664" t="str">
            <v>UN</v>
          </cell>
          <cell r="D2664">
            <v>194.79</v>
          </cell>
          <cell r="E2664">
            <v>14.56</v>
          </cell>
          <cell r="F2664">
            <v>209.35</v>
          </cell>
        </row>
        <row r="2665">
          <cell r="A2665" t="str">
            <v>41.14.790</v>
          </cell>
          <cell r="B2665" t="str">
            <v>Luminária retangular de embutir tipo calha aberta com refletor assimétrico em alumínio de alto brilho para 2 lâmpadas fluorescentes tubulares de 28/54W</v>
          </cell>
          <cell r="C2665" t="str">
            <v>UN</v>
          </cell>
          <cell r="D2665">
            <v>154</v>
          </cell>
          <cell r="E2665">
            <v>14.56</v>
          </cell>
          <cell r="F2665">
            <v>168.56</v>
          </cell>
        </row>
        <row r="2666">
          <cell r="A2666" t="str">
            <v>41.15</v>
          </cell>
          <cell r="B2666" t="str">
            <v>Aparelho de iluminacao interna decorativa</v>
          </cell>
          <cell r="C2666"/>
          <cell r="D2666"/>
          <cell r="E2666"/>
          <cell r="F2666"/>
        </row>
        <row r="2667">
          <cell r="A2667" t="str">
            <v>41.15.170</v>
          </cell>
          <cell r="B2667" t="str">
            <v>Luminária redonda de embutir, com foco orientável e acessório antiofuscante, para 1 lâmpada dicroica de 50 W</v>
          </cell>
          <cell r="C2667" t="str">
            <v>UN</v>
          </cell>
          <cell r="D2667">
            <v>36.24</v>
          </cell>
          <cell r="E2667">
            <v>10.92</v>
          </cell>
          <cell r="F2667">
            <v>47.16</v>
          </cell>
        </row>
        <row r="2668">
          <cell r="A2668" t="str">
            <v>41.20</v>
          </cell>
          <cell r="B2668" t="str">
            <v>Reparos, conservacoes e complementos - GRUPO 41</v>
          </cell>
          <cell r="C2668"/>
          <cell r="D2668"/>
          <cell r="E2668"/>
          <cell r="F2668"/>
        </row>
        <row r="2669">
          <cell r="A2669" t="str">
            <v>41.20.020</v>
          </cell>
          <cell r="B2669" t="str">
            <v>Recolocação de aparelhos de iluminação ou projetores fixos em teto, piso ou parede</v>
          </cell>
          <cell r="C2669" t="str">
            <v>UN</v>
          </cell>
          <cell r="D2669">
            <v>0.35</v>
          </cell>
          <cell r="E2669">
            <v>14.56</v>
          </cell>
          <cell r="F2669">
            <v>14.91</v>
          </cell>
        </row>
        <row r="2670">
          <cell r="A2670" t="str">
            <v>41.20.080</v>
          </cell>
          <cell r="B2670" t="str">
            <v>Plafon plástico e/ou PVC para acabamento de ponto de luz, com soquete E-27 para lâmpada fluorescente compacta</v>
          </cell>
          <cell r="C2670" t="str">
            <v>UN</v>
          </cell>
          <cell r="D2670">
            <v>6.13</v>
          </cell>
          <cell r="E2670">
            <v>2.9</v>
          </cell>
          <cell r="F2670">
            <v>9.0299999999999994</v>
          </cell>
        </row>
        <row r="2671">
          <cell r="A2671" t="str">
            <v>41.20.120</v>
          </cell>
          <cell r="B2671" t="str">
            <v>Recolocação de reator</v>
          </cell>
          <cell r="C2671" t="str">
            <v>UN</v>
          </cell>
          <cell r="D2671"/>
          <cell r="E2671">
            <v>14.56</v>
          </cell>
          <cell r="F2671">
            <v>14.56</v>
          </cell>
        </row>
        <row r="2672">
          <cell r="A2672" t="str">
            <v>41.20.130</v>
          </cell>
          <cell r="B2672" t="str">
            <v>Recolocação de lâmpada</v>
          </cell>
          <cell r="C2672" t="str">
            <v>UN</v>
          </cell>
          <cell r="D2672"/>
          <cell r="E2672">
            <v>2.9</v>
          </cell>
          <cell r="F2672">
            <v>2.9</v>
          </cell>
        </row>
        <row r="2673">
          <cell r="A2673" t="str">
            <v>41.31</v>
          </cell>
          <cell r="B2673" t="str">
            <v>Iluminacao Led</v>
          </cell>
          <cell r="C2673"/>
          <cell r="D2673"/>
          <cell r="E2673"/>
          <cell r="F2673"/>
        </row>
        <row r="2674">
          <cell r="A2674" t="str">
            <v>41.31.040</v>
          </cell>
          <cell r="B2674" t="str">
            <v>Luminária LED retangular de sobrepor com difusor translúcido, 4000 K, fluxo luminoso de 3690 a 4800 lm, potência de 38 a 41 W</v>
          </cell>
          <cell r="C2674" t="str">
            <v>UN</v>
          </cell>
          <cell r="D2674">
            <v>308.31</v>
          </cell>
          <cell r="E2674">
            <v>14.56</v>
          </cell>
          <cell r="F2674">
            <v>322.87</v>
          </cell>
        </row>
        <row r="2675">
          <cell r="A2675" t="str">
            <v>41.31.070</v>
          </cell>
          <cell r="B2675" t="str">
            <v>Luminária LED quadrada de sobrepor com difusor prismático translúcido, 4000 K, fluxo luminoso de 1363 a 1800 lm, potência de 15 a 24 W</v>
          </cell>
          <cell r="C2675" t="str">
            <v>UN</v>
          </cell>
          <cell r="D2675">
            <v>241.53</v>
          </cell>
          <cell r="E2675">
            <v>10.92</v>
          </cell>
          <cell r="F2675">
            <v>252.45</v>
          </cell>
        </row>
        <row r="2676">
          <cell r="A2676" t="str">
            <v>41.31.080</v>
          </cell>
          <cell r="B2676" t="str">
            <v>Luminária LED redonda de embutir com difusor translúcido, 4000 K, fluxo luminoso de 800 a 1060 lm, potência de 9 a 12 W</v>
          </cell>
          <cell r="C2676" t="str">
            <v>UN</v>
          </cell>
          <cell r="D2676">
            <v>145.28</v>
          </cell>
          <cell r="E2676">
            <v>14.56</v>
          </cell>
          <cell r="F2676">
            <v>159.84</v>
          </cell>
        </row>
        <row r="2677">
          <cell r="A2677" t="str">
            <v>41.31.087</v>
          </cell>
          <cell r="B2677" t="str">
            <v>Luminária LED redonda de sobrepor com difusor recuado translucido, 4000 K, fluxo luminoso de 1900 a 2000 lm, potência de 17 a 19 W</v>
          </cell>
          <cell r="C2677" t="str">
            <v>UN</v>
          </cell>
          <cell r="D2677">
            <v>245.97</v>
          </cell>
          <cell r="E2677">
            <v>10.92</v>
          </cell>
          <cell r="F2677">
            <v>256.89</v>
          </cell>
        </row>
        <row r="2678">
          <cell r="A2678" t="str">
            <v>41.31.100</v>
          </cell>
          <cell r="B2678" t="str">
            <v>Projetor LED verde retangular, foco orientável, para fixação no piso ou parede, potência de 7,5 W</v>
          </cell>
          <cell r="C2678" t="str">
            <v>UN</v>
          </cell>
          <cell r="D2678">
            <v>39.32</v>
          </cell>
          <cell r="E2678">
            <v>10.92</v>
          </cell>
          <cell r="F2678">
            <v>50.24</v>
          </cell>
        </row>
        <row r="2679">
          <cell r="A2679" t="str">
            <v>42</v>
          </cell>
          <cell r="B2679" t="str">
            <v>PARA-RAIOS PARA EDIFICACAO</v>
          </cell>
          <cell r="C2679"/>
          <cell r="D2679"/>
          <cell r="E2679"/>
          <cell r="F2679"/>
        </row>
        <row r="2680">
          <cell r="A2680" t="str">
            <v>42.01</v>
          </cell>
          <cell r="B2680" t="str">
            <v>Complementos para para-raios</v>
          </cell>
          <cell r="C2680"/>
          <cell r="D2680"/>
          <cell r="E2680"/>
          <cell r="F2680"/>
        </row>
        <row r="2681">
          <cell r="A2681" t="str">
            <v>42.01.020</v>
          </cell>
          <cell r="B2681" t="str">
            <v>Captor tipo Franklin, h= 300 mm, 4 pontos, 1 descida, acabamento cromado</v>
          </cell>
          <cell r="C2681" t="str">
            <v>UN</v>
          </cell>
          <cell r="D2681">
            <v>73.260000000000005</v>
          </cell>
          <cell r="E2681">
            <v>9.1</v>
          </cell>
          <cell r="F2681">
            <v>82.36</v>
          </cell>
        </row>
        <row r="2682">
          <cell r="A2682" t="str">
            <v>42.01.040</v>
          </cell>
          <cell r="B2682" t="str">
            <v>Captor tipo Franklin, h= 300 mm, 4 pontos, 2 descidas, acabamento cromado</v>
          </cell>
          <cell r="C2682" t="str">
            <v>UN</v>
          </cell>
          <cell r="D2682">
            <v>76.69</v>
          </cell>
          <cell r="E2682">
            <v>9.1</v>
          </cell>
          <cell r="F2682">
            <v>85.79</v>
          </cell>
        </row>
        <row r="2683">
          <cell r="A2683" t="str">
            <v>42.01.060</v>
          </cell>
          <cell r="B2683" t="str">
            <v>Luva de redução galvanizada de 2´ x 3/4´</v>
          </cell>
          <cell r="C2683" t="str">
            <v>UN</v>
          </cell>
          <cell r="D2683">
            <v>69.87</v>
          </cell>
          <cell r="E2683">
            <v>9.1</v>
          </cell>
          <cell r="F2683">
            <v>78.97</v>
          </cell>
        </row>
        <row r="2684">
          <cell r="A2684" t="str">
            <v>42.01.080</v>
          </cell>
          <cell r="B2684" t="str">
            <v>Niple duplo galvanizado de 2´</v>
          </cell>
          <cell r="C2684" t="str">
            <v>UN</v>
          </cell>
          <cell r="D2684">
            <v>49.79</v>
          </cell>
          <cell r="E2684">
            <v>9.1</v>
          </cell>
          <cell r="F2684">
            <v>58.89</v>
          </cell>
        </row>
        <row r="2685">
          <cell r="A2685" t="str">
            <v>42.01.086</v>
          </cell>
          <cell r="B2685" t="str">
            <v>Captor tipo terminal aéreo, h= 300 mm em alumínio</v>
          </cell>
          <cell r="C2685" t="str">
            <v>UN</v>
          </cell>
          <cell r="D2685">
            <v>4.76</v>
          </cell>
          <cell r="E2685">
            <v>9.1</v>
          </cell>
          <cell r="F2685">
            <v>13.86</v>
          </cell>
        </row>
        <row r="2686">
          <cell r="A2686" t="str">
            <v>42.01.090</v>
          </cell>
          <cell r="B2686" t="str">
            <v>Captor tipo terminal aéreo, h= 300 mm, diâmetro de 1/4´ em cobre</v>
          </cell>
          <cell r="C2686" t="str">
            <v>UN</v>
          </cell>
          <cell r="D2686">
            <v>9.27</v>
          </cell>
          <cell r="E2686">
            <v>9.1</v>
          </cell>
          <cell r="F2686">
            <v>18.37</v>
          </cell>
        </row>
        <row r="2687">
          <cell r="A2687" t="str">
            <v>42.01.096</v>
          </cell>
          <cell r="B2687" t="str">
            <v>Captor tipo terminal aéreo, h= 250 mm, diâmetro de 3/8´ galvanizado a fogo</v>
          </cell>
          <cell r="C2687" t="str">
            <v>UN</v>
          </cell>
          <cell r="D2687">
            <v>10.98</v>
          </cell>
          <cell r="E2687">
            <v>9.1</v>
          </cell>
          <cell r="F2687">
            <v>20.079999999999998</v>
          </cell>
        </row>
        <row r="2688">
          <cell r="A2688" t="str">
            <v>42.01.098</v>
          </cell>
          <cell r="B2688" t="str">
            <v>Captor tipo terminal aéreo, h= 600 mm, diâmetro de 3/8´ galvanizado a fogo</v>
          </cell>
          <cell r="C2688" t="str">
            <v>UN</v>
          </cell>
          <cell r="D2688">
            <v>13.25</v>
          </cell>
          <cell r="E2688">
            <v>9.1</v>
          </cell>
          <cell r="F2688">
            <v>22.35</v>
          </cell>
        </row>
        <row r="2689">
          <cell r="A2689" t="str">
            <v>42.02</v>
          </cell>
          <cell r="B2689" t="str">
            <v>Isolador galvanizado uso geral</v>
          </cell>
          <cell r="C2689"/>
          <cell r="D2689"/>
          <cell r="E2689"/>
          <cell r="F2689"/>
        </row>
        <row r="2690">
          <cell r="A2690" t="str">
            <v>42.02.010</v>
          </cell>
          <cell r="B2690" t="str">
            <v>Isolador galvanizado uso geral, simples com rosca mecânica</v>
          </cell>
          <cell r="C2690" t="str">
            <v>UN</v>
          </cell>
          <cell r="D2690">
            <v>5.16</v>
          </cell>
          <cell r="E2690">
            <v>9.1</v>
          </cell>
          <cell r="F2690">
            <v>14.26</v>
          </cell>
        </row>
        <row r="2691">
          <cell r="A2691" t="str">
            <v>42.02.020</v>
          </cell>
          <cell r="B2691" t="str">
            <v>Isolador galvanizado uso geral, reforçado para fixação a 90°</v>
          </cell>
          <cell r="C2691" t="str">
            <v>UN</v>
          </cell>
          <cell r="D2691">
            <v>13.85</v>
          </cell>
          <cell r="E2691">
            <v>9.1</v>
          </cell>
          <cell r="F2691">
            <v>22.95</v>
          </cell>
        </row>
        <row r="2692">
          <cell r="A2692" t="str">
            <v>42.02.040</v>
          </cell>
          <cell r="B2692" t="str">
            <v>Isolador galvanizado uso geral, simples com chapa de encosto</v>
          </cell>
          <cell r="C2692" t="str">
            <v>UN</v>
          </cell>
          <cell r="D2692">
            <v>4.8499999999999996</v>
          </cell>
          <cell r="E2692">
            <v>9.1</v>
          </cell>
          <cell r="F2692">
            <v>13.95</v>
          </cell>
        </row>
        <row r="2693">
          <cell r="A2693" t="str">
            <v>42.02.060</v>
          </cell>
          <cell r="B2693" t="str">
            <v>Isolador galvanizado uso geral, reforçado com chapa de encosto</v>
          </cell>
          <cell r="C2693" t="str">
            <v>UN</v>
          </cell>
          <cell r="D2693">
            <v>7.13</v>
          </cell>
          <cell r="E2693">
            <v>9.1</v>
          </cell>
          <cell r="F2693">
            <v>16.23</v>
          </cell>
        </row>
        <row r="2694">
          <cell r="A2694" t="str">
            <v>42.02.080</v>
          </cell>
          <cell r="B2694" t="str">
            <v>Isolador galvanizado uso geral, simples com calha para telha ondulada</v>
          </cell>
          <cell r="C2694" t="str">
            <v>UN</v>
          </cell>
          <cell r="D2694">
            <v>12.09</v>
          </cell>
          <cell r="E2694">
            <v>9.1</v>
          </cell>
          <cell r="F2694">
            <v>21.19</v>
          </cell>
        </row>
        <row r="2695">
          <cell r="A2695" t="str">
            <v>42.02.100</v>
          </cell>
          <cell r="B2695" t="str">
            <v>Isolador galvanizado uso geral, reforçado com calha para telha ondulada</v>
          </cell>
          <cell r="C2695" t="str">
            <v>UN</v>
          </cell>
          <cell r="D2695">
            <v>14.87</v>
          </cell>
          <cell r="E2695">
            <v>9.1</v>
          </cell>
          <cell r="F2695">
            <v>23.97</v>
          </cell>
        </row>
        <row r="2696">
          <cell r="A2696" t="str">
            <v>42.03</v>
          </cell>
          <cell r="B2696" t="str">
            <v>Isolador galvanizado para mastro</v>
          </cell>
          <cell r="C2696"/>
          <cell r="D2696"/>
          <cell r="E2696"/>
          <cell r="F2696"/>
        </row>
        <row r="2697">
          <cell r="A2697" t="str">
            <v>42.03.020</v>
          </cell>
          <cell r="B2697" t="str">
            <v>Isolador galvanizado para mastro de diâmetro 2´, simples com 1 descida</v>
          </cell>
          <cell r="C2697" t="str">
            <v>UN</v>
          </cell>
          <cell r="D2697">
            <v>8.24</v>
          </cell>
          <cell r="E2697">
            <v>9.1</v>
          </cell>
          <cell r="F2697">
            <v>17.34</v>
          </cell>
        </row>
        <row r="2698">
          <cell r="A2698" t="str">
            <v>42.03.040</v>
          </cell>
          <cell r="B2698" t="str">
            <v>Isolador galvanizado para mastro de diâmetro 2´, simples com 2 descidas</v>
          </cell>
          <cell r="C2698" t="str">
            <v>UN</v>
          </cell>
          <cell r="D2698">
            <v>13.82</v>
          </cell>
          <cell r="E2698">
            <v>9.1</v>
          </cell>
          <cell r="F2698">
            <v>22.92</v>
          </cell>
        </row>
        <row r="2699">
          <cell r="A2699" t="str">
            <v>42.03.060</v>
          </cell>
          <cell r="B2699" t="str">
            <v>Isolador galvanizado para mastro de diâmetro 2´, reforçado com 1 descida</v>
          </cell>
          <cell r="C2699" t="str">
            <v>UN</v>
          </cell>
          <cell r="D2699">
            <v>12.42</v>
          </cell>
          <cell r="E2699">
            <v>9.1</v>
          </cell>
          <cell r="F2699">
            <v>21.52</v>
          </cell>
        </row>
        <row r="2700">
          <cell r="A2700" t="str">
            <v>42.03.080</v>
          </cell>
          <cell r="B2700" t="str">
            <v>Isolador galvanizado para mastro de diâmetro 2´, reforçado com 2 descidas</v>
          </cell>
          <cell r="C2700" t="str">
            <v>UN</v>
          </cell>
          <cell r="D2700">
            <v>13.54</v>
          </cell>
          <cell r="E2700">
            <v>9.1</v>
          </cell>
          <cell r="F2700">
            <v>22.64</v>
          </cell>
        </row>
        <row r="2701">
          <cell r="A2701" t="str">
            <v>42.04</v>
          </cell>
          <cell r="B2701" t="str">
            <v>Componentes de sustentacao para mastro galvanizado</v>
          </cell>
          <cell r="C2701"/>
          <cell r="D2701"/>
          <cell r="E2701"/>
          <cell r="F2701"/>
        </row>
        <row r="2702">
          <cell r="A2702" t="str">
            <v>42.04.020</v>
          </cell>
          <cell r="B2702" t="str">
            <v>Braçadeira de contraventagem para mastro de diâmetro 2´</v>
          </cell>
          <cell r="C2702" t="str">
            <v>UN</v>
          </cell>
          <cell r="D2702">
            <v>12.22</v>
          </cell>
          <cell r="E2702">
            <v>9.1</v>
          </cell>
          <cell r="F2702">
            <v>21.32</v>
          </cell>
        </row>
        <row r="2703">
          <cell r="A2703" t="str">
            <v>42.04.040</v>
          </cell>
          <cell r="B2703" t="str">
            <v>Apoio para mastro de diâmetro 2´</v>
          </cell>
          <cell r="C2703" t="str">
            <v>UN</v>
          </cell>
          <cell r="D2703">
            <v>11.31</v>
          </cell>
          <cell r="E2703">
            <v>9.1</v>
          </cell>
          <cell r="F2703">
            <v>20.41</v>
          </cell>
        </row>
        <row r="2704">
          <cell r="A2704" t="str">
            <v>42.04.060</v>
          </cell>
          <cell r="B2704" t="str">
            <v>Base para mastro de diâmetro 2´</v>
          </cell>
          <cell r="C2704" t="str">
            <v>UN</v>
          </cell>
          <cell r="D2704">
            <v>52.95</v>
          </cell>
          <cell r="E2704">
            <v>9.1</v>
          </cell>
          <cell r="F2704">
            <v>62.05</v>
          </cell>
        </row>
        <row r="2705">
          <cell r="A2705" t="str">
            <v>42.04.080</v>
          </cell>
          <cell r="B2705" t="str">
            <v>Contraventagem com cabo para mastro de diâmetro 2´</v>
          </cell>
          <cell r="C2705" t="str">
            <v>UN</v>
          </cell>
          <cell r="D2705">
            <v>178.08</v>
          </cell>
          <cell r="E2705">
            <v>10.92</v>
          </cell>
          <cell r="F2705">
            <v>189</v>
          </cell>
        </row>
        <row r="2706">
          <cell r="A2706" t="str">
            <v>42.04.120</v>
          </cell>
          <cell r="B2706" t="str">
            <v>Mastro simples galvanizado de diâmetro 2´</v>
          </cell>
          <cell r="C2706" t="str">
            <v>M</v>
          </cell>
          <cell r="D2706">
            <v>84.31</v>
          </cell>
          <cell r="E2706">
            <v>10.92</v>
          </cell>
          <cell r="F2706">
            <v>95.23</v>
          </cell>
        </row>
        <row r="2707">
          <cell r="A2707" t="str">
            <v>42.04.140</v>
          </cell>
          <cell r="B2707" t="str">
            <v>Suporte porta bandeira simples para mastro de diâmetro 2´</v>
          </cell>
          <cell r="C2707" t="str">
            <v>UN</v>
          </cell>
          <cell r="D2707">
            <v>17.46</v>
          </cell>
          <cell r="E2707">
            <v>9.1</v>
          </cell>
          <cell r="F2707">
            <v>26.56</v>
          </cell>
        </row>
        <row r="2708">
          <cell r="A2708" t="str">
            <v>42.04.160</v>
          </cell>
          <cell r="B2708" t="str">
            <v>Suporte porta bandeira reforçado para mastro de diâmetro 2´</v>
          </cell>
          <cell r="C2708" t="str">
            <v>UN</v>
          </cell>
          <cell r="D2708">
            <v>27.49</v>
          </cell>
          <cell r="E2708">
            <v>9.1</v>
          </cell>
          <cell r="F2708">
            <v>36.590000000000003</v>
          </cell>
        </row>
        <row r="2709">
          <cell r="A2709" t="str">
            <v>42.05</v>
          </cell>
          <cell r="B2709" t="str">
            <v>Componentes para cabo de descida</v>
          </cell>
          <cell r="C2709"/>
          <cell r="D2709"/>
          <cell r="E2709"/>
          <cell r="F2709"/>
        </row>
        <row r="2710">
          <cell r="A2710" t="str">
            <v>42.05.010</v>
          </cell>
          <cell r="B2710" t="str">
            <v>Sinalizador de obstáculo simples, sem célula fotoelétrica</v>
          </cell>
          <cell r="C2710" t="str">
            <v>UN</v>
          </cell>
          <cell r="D2710">
            <v>37.99</v>
          </cell>
          <cell r="E2710">
            <v>9.1</v>
          </cell>
          <cell r="F2710">
            <v>47.09</v>
          </cell>
        </row>
        <row r="2711">
          <cell r="A2711" t="str">
            <v>42.05.020</v>
          </cell>
          <cell r="B2711" t="str">
            <v>Braçadeira para fixação do aparelho sinalizador para mastro de diâmetro 2´</v>
          </cell>
          <cell r="C2711" t="str">
            <v>UN</v>
          </cell>
          <cell r="D2711">
            <v>15.26</v>
          </cell>
          <cell r="E2711">
            <v>9.1</v>
          </cell>
          <cell r="F2711">
            <v>24.36</v>
          </cell>
        </row>
        <row r="2712">
          <cell r="A2712" t="str">
            <v>42.05.030</v>
          </cell>
          <cell r="B2712" t="str">
            <v>Sinalizador de obstáculo duplo, sem célula fotoelétrica</v>
          </cell>
          <cell r="C2712" t="str">
            <v>UN</v>
          </cell>
          <cell r="D2712">
            <v>71.17</v>
          </cell>
          <cell r="E2712">
            <v>9.1</v>
          </cell>
          <cell r="F2712">
            <v>80.27</v>
          </cell>
        </row>
        <row r="2713">
          <cell r="A2713" t="str">
            <v>42.05.050</v>
          </cell>
          <cell r="B2713" t="str">
            <v>Sinalizador de obstáculo simples, com célula fotoelétrica</v>
          </cell>
          <cell r="C2713" t="str">
            <v>UN</v>
          </cell>
          <cell r="D2713">
            <v>57.22</v>
          </cell>
          <cell r="E2713">
            <v>9.1</v>
          </cell>
          <cell r="F2713">
            <v>66.319999999999993</v>
          </cell>
        </row>
        <row r="2714">
          <cell r="A2714" t="str">
            <v>42.05.070</v>
          </cell>
          <cell r="B2714" t="str">
            <v>Sinalizador de obstáculo duplo, com célula fotoelétrica</v>
          </cell>
          <cell r="C2714" t="str">
            <v>UN</v>
          </cell>
          <cell r="D2714">
            <v>118.95</v>
          </cell>
          <cell r="E2714">
            <v>9.1</v>
          </cell>
          <cell r="F2714">
            <v>128.05000000000001</v>
          </cell>
        </row>
        <row r="2715">
          <cell r="A2715" t="str">
            <v>42.05.100</v>
          </cell>
          <cell r="B2715" t="str">
            <v>Caixa de inspeção suspensa</v>
          </cell>
          <cell r="C2715" t="str">
            <v>UN</v>
          </cell>
          <cell r="D2715">
            <v>18.920000000000002</v>
          </cell>
          <cell r="E2715">
            <v>36.39</v>
          </cell>
          <cell r="F2715">
            <v>55.31</v>
          </cell>
        </row>
        <row r="2716">
          <cell r="A2716" t="str">
            <v>42.05.110</v>
          </cell>
          <cell r="B2716" t="str">
            <v>Conector cabo/haste de 3/4´</v>
          </cell>
          <cell r="C2716" t="str">
            <v>UN</v>
          </cell>
          <cell r="D2716">
            <v>18.78</v>
          </cell>
          <cell r="E2716">
            <v>3.64</v>
          </cell>
          <cell r="F2716">
            <v>22.42</v>
          </cell>
        </row>
        <row r="2717">
          <cell r="A2717" t="str">
            <v>42.05.120</v>
          </cell>
          <cell r="B2717" t="str">
            <v>Conector de emenda em latão para cabo de até 50 mm² com 4 parafusos</v>
          </cell>
          <cell r="C2717" t="str">
            <v>UN</v>
          </cell>
          <cell r="D2717">
            <v>23.93</v>
          </cell>
          <cell r="E2717">
            <v>3.64</v>
          </cell>
          <cell r="F2717">
            <v>27.57</v>
          </cell>
        </row>
        <row r="2718">
          <cell r="A2718" t="str">
            <v>42.05.140</v>
          </cell>
          <cell r="B2718" t="str">
            <v>Conector olhal cabo/haste de 3/4´</v>
          </cell>
          <cell r="C2718" t="str">
            <v>UN</v>
          </cell>
          <cell r="D2718">
            <v>13.29</v>
          </cell>
          <cell r="E2718">
            <v>3.64</v>
          </cell>
          <cell r="F2718">
            <v>16.93</v>
          </cell>
        </row>
        <row r="2719">
          <cell r="A2719" t="str">
            <v>42.05.160</v>
          </cell>
          <cell r="B2719" t="str">
            <v>Conector olhal cabo/haste de 5/8´</v>
          </cell>
          <cell r="C2719" t="str">
            <v>UN</v>
          </cell>
          <cell r="D2719">
            <v>5.0199999999999996</v>
          </cell>
          <cell r="E2719">
            <v>3.64</v>
          </cell>
          <cell r="F2719">
            <v>8.66</v>
          </cell>
        </row>
        <row r="2720">
          <cell r="A2720" t="str">
            <v>42.05.170</v>
          </cell>
          <cell r="B2720" t="str">
            <v>Vergalhão liso de aço galvanizado, diâmetro de 3/8´</v>
          </cell>
          <cell r="C2720" t="str">
            <v>M</v>
          </cell>
          <cell r="D2720">
            <v>13.36</v>
          </cell>
          <cell r="E2720">
            <v>14.56</v>
          </cell>
          <cell r="F2720">
            <v>27.92</v>
          </cell>
        </row>
        <row r="2721">
          <cell r="A2721" t="str">
            <v>42.05.180</v>
          </cell>
          <cell r="B2721" t="str">
            <v>Esticador em latão para cabo de cobre</v>
          </cell>
          <cell r="C2721" t="str">
            <v>UN</v>
          </cell>
          <cell r="D2721">
            <v>17.93</v>
          </cell>
          <cell r="E2721">
            <v>9.1</v>
          </cell>
          <cell r="F2721">
            <v>27.03</v>
          </cell>
        </row>
        <row r="2722">
          <cell r="A2722" t="str">
            <v>42.05.190</v>
          </cell>
          <cell r="B2722" t="str">
            <v>Haste de aterramento de 3/4'' x 3 m</v>
          </cell>
          <cell r="C2722" t="str">
            <v>UN</v>
          </cell>
          <cell r="D2722">
            <v>187.63</v>
          </cell>
          <cell r="E2722">
            <v>18.2</v>
          </cell>
          <cell r="F2722">
            <v>205.83</v>
          </cell>
        </row>
        <row r="2723">
          <cell r="A2723" t="str">
            <v>42.05.200</v>
          </cell>
          <cell r="B2723" t="str">
            <v>Haste de aterramento de 5/8'' x 2,4 m</v>
          </cell>
          <cell r="C2723" t="str">
            <v>UN</v>
          </cell>
          <cell r="D2723">
            <v>107.68</v>
          </cell>
          <cell r="E2723">
            <v>18.2</v>
          </cell>
          <cell r="F2723">
            <v>125.88</v>
          </cell>
        </row>
        <row r="2724">
          <cell r="A2724" t="str">
            <v>42.05.210</v>
          </cell>
          <cell r="B2724" t="str">
            <v>Haste de aterramento de 5/8'' x 3 m</v>
          </cell>
          <cell r="C2724" t="str">
            <v>UN</v>
          </cell>
          <cell r="D2724">
            <v>135.37</v>
          </cell>
          <cell r="E2724">
            <v>18.2</v>
          </cell>
          <cell r="F2724">
            <v>153.57</v>
          </cell>
        </row>
        <row r="2725">
          <cell r="A2725" t="str">
            <v>42.05.220</v>
          </cell>
          <cell r="B2725" t="str">
            <v>Mastro para sinalizador de obstáculo, de 1,5 m x 3/4''</v>
          </cell>
          <cell r="C2725" t="str">
            <v>UN</v>
          </cell>
          <cell r="D2725">
            <v>48.35</v>
          </cell>
          <cell r="E2725">
            <v>9.1</v>
          </cell>
          <cell r="F2725">
            <v>57.45</v>
          </cell>
        </row>
        <row r="2726">
          <cell r="A2726" t="str">
            <v>42.05.230</v>
          </cell>
          <cell r="B2726" t="str">
            <v>Clips de fixação para vergalhão em aço galvanizado de 3/8´</v>
          </cell>
          <cell r="C2726" t="str">
            <v>UN</v>
          </cell>
          <cell r="D2726">
            <v>3.7</v>
          </cell>
          <cell r="E2726">
            <v>7.27</v>
          </cell>
          <cell r="F2726">
            <v>10.97</v>
          </cell>
        </row>
        <row r="2727">
          <cell r="A2727" t="str">
            <v>42.05.240</v>
          </cell>
          <cell r="B2727" t="str">
            <v>Suporte para tubo de proteção com chapa de encosto, diâmetro 2´</v>
          </cell>
          <cell r="C2727" t="str">
            <v>UN</v>
          </cell>
          <cell r="D2727">
            <v>9.7899999999999991</v>
          </cell>
          <cell r="E2727">
            <v>9.1</v>
          </cell>
          <cell r="F2727">
            <v>18.89</v>
          </cell>
        </row>
        <row r="2728">
          <cell r="A2728" t="str">
            <v>42.05.250</v>
          </cell>
          <cell r="B2728" t="str">
            <v>Barra condutora chata em alumínio de 3/4´ x 1/4´, inclusive acessórios de fixação</v>
          </cell>
          <cell r="C2728" t="str">
            <v>M</v>
          </cell>
          <cell r="D2728">
            <v>15.69</v>
          </cell>
          <cell r="E2728">
            <v>18.2</v>
          </cell>
          <cell r="F2728">
            <v>33.89</v>
          </cell>
        </row>
        <row r="2729">
          <cell r="A2729" t="str">
            <v>42.05.260</v>
          </cell>
          <cell r="B2729" t="str">
            <v>Suporte para tubo de proteção com grapa para chumbar, diâmetro 2´</v>
          </cell>
          <cell r="C2729" t="str">
            <v>UN</v>
          </cell>
          <cell r="D2729">
            <v>11.18</v>
          </cell>
          <cell r="E2729">
            <v>9.1</v>
          </cell>
          <cell r="F2729">
            <v>20.28</v>
          </cell>
        </row>
        <row r="2730">
          <cell r="A2730" t="str">
            <v>42.05.270</v>
          </cell>
          <cell r="B2730" t="str">
            <v>Conector em latão estanhado para cabos de 16 a 50 mm² e vergalhões até 3/8"</v>
          </cell>
          <cell r="C2730" t="str">
            <v>UN</v>
          </cell>
          <cell r="D2730">
            <v>33.78</v>
          </cell>
          <cell r="E2730">
            <v>7.27</v>
          </cell>
          <cell r="F2730">
            <v>41.05</v>
          </cell>
        </row>
        <row r="2731">
          <cell r="A2731" t="str">
            <v>42.05.290</v>
          </cell>
          <cell r="B2731" t="str">
            <v>Suporte para fixação de terminal aéreo e/ou de cabo de cobre nu, com base plana</v>
          </cell>
          <cell r="C2731" t="str">
            <v>UN</v>
          </cell>
          <cell r="D2731">
            <v>4.4800000000000004</v>
          </cell>
          <cell r="E2731">
            <v>9.1</v>
          </cell>
          <cell r="F2731">
            <v>13.58</v>
          </cell>
        </row>
        <row r="2732">
          <cell r="A2732" t="str">
            <v>42.05.300</v>
          </cell>
          <cell r="B2732" t="str">
            <v>Tampa para caixa de inspeção cilíndrica, aço galvanizado</v>
          </cell>
          <cell r="C2732" t="str">
            <v>UN</v>
          </cell>
          <cell r="D2732">
            <v>44.4</v>
          </cell>
          <cell r="E2732">
            <v>1.82</v>
          </cell>
          <cell r="F2732">
            <v>46.22</v>
          </cell>
        </row>
        <row r="2733">
          <cell r="A2733" t="str">
            <v>42.05.310</v>
          </cell>
          <cell r="B2733" t="str">
            <v>Caixa de inspeção do terra cilíndrica em PVC rígido, diâmetro de 300 mm - h= 250 mm</v>
          </cell>
          <cell r="C2733" t="str">
            <v>UN</v>
          </cell>
          <cell r="D2733">
            <v>22.83</v>
          </cell>
          <cell r="E2733">
            <v>9.1</v>
          </cell>
          <cell r="F2733">
            <v>31.93</v>
          </cell>
        </row>
        <row r="2734">
          <cell r="A2734" t="str">
            <v>42.05.320</v>
          </cell>
          <cell r="B2734" t="str">
            <v>Caixa de inspeção do terra cilíndrica em PVC rígido, diâmetro de 300 mm - h= 400 mm</v>
          </cell>
          <cell r="C2734" t="str">
            <v>UN</v>
          </cell>
          <cell r="D2734">
            <v>36.81</v>
          </cell>
          <cell r="E2734">
            <v>9.1</v>
          </cell>
          <cell r="F2734">
            <v>45.91</v>
          </cell>
        </row>
        <row r="2735">
          <cell r="A2735" t="str">
            <v>42.05.330</v>
          </cell>
          <cell r="B2735" t="str">
            <v>Caixa de inspeção do terra cilíndrica em PVC rígido, diâmetro de 300 mm - h= 600 mm</v>
          </cell>
          <cell r="C2735" t="str">
            <v>UN</v>
          </cell>
          <cell r="D2735">
            <v>50.23</v>
          </cell>
          <cell r="E2735">
            <v>9.1</v>
          </cell>
          <cell r="F2735">
            <v>59.33</v>
          </cell>
        </row>
        <row r="2736">
          <cell r="A2736" t="str">
            <v>42.05.340</v>
          </cell>
          <cell r="B2736" t="str">
            <v>Barra condutora chata em cobre de 3/4´ x 3/16´, inclusive acessórios de fixação</v>
          </cell>
          <cell r="C2736" t="str">
            <v>M</v>
          </cell>
          <cell r="D2736">
            <v>157.33000000000001</v>
          </cell>
          <cell r="E2736">
            <v>18.2</v>
          </cell>
          <cell r="F2736">
            <v>175.53</v>
          </cell>
        </row>
        <row r="2737">
          <cell r="A2737" t="str">
            <v>42.05.370</v>
          </cell>
          <cell r="B2737" t="str">
            <v>Caixa de equalização, de embutir, em aço com barramento, de 400 x 400 mm e tampa</v>
          </cell>
          <cell r="C2737" t="str">
            <v>UN</v>
          </cell>
          <cell r="D2737">
            <v>550.65</v>
          </cell>
          <cell r="E2737">
            <v>36.39</v>
          </cell>
          <cell r="F2737">
            <v>587.04</v>
          </cell>
        </row>
        <row r="2738">
          <cell r="A2738" t="str">
            <v>42.05.380</v>
          </cell>
          <cell r="B2738" t="str">
            <v>Caixa de equalização, de embutir, em aço com barramento, de 200 x 200 mm e tampa</v>
          </cell>
          <cell r="C2738" t="str">
            <v>UN</v>
          </cell>
          <cell r="D2738">
            <v>370.8</v>
          </cell>
          <cell r="E2738">
            <v>36.39</v>
          </cell>
          <cell r="F2738">
            <v>407.19</v>
          </cell>
        </row>
        <row r="2739">
          <cell r="A2739" t="str">
            <v>42.05.390</v>
          </cell>
          <cell r="B2739" t="str">
            <v>Presilha em latão para cabos de 16 até 50 mm²</v>
          </cell>
          <cell r="C2739" t="str">
            <v>UN</v>
          </cell>
          <cell r="D2739">
            <v>1.38</v>
          </cell>
          <cell r="E2739">
            <v>1.45</v>
          </cell>
          <cell r="F2739">
            <v>2.83</v>
          </cell>
        </row>
        <row r="2740">
          <cell r="A2740" t="str">
            <v>42.05.410</v>
          </cell>
          <cell r="B2740" t="str">
            <v>Suporte para fixação de terminal aéreo e/ou de cabo de cobre nu, com base ondulada</v>
          </cell>
          <cell r="C2740" t="str">
            <v>UN</v>
          </cell>
          <cell r="D2740">
            <v>5.55</v>
          </cell>
          <cell r="E2740">
            <v>9.1</v>
          </cell>
          <cell r="F2740">
            <v>14.65</v>
          </cell>
        </row>
        <row r="2741">
          <cell r="A2741" t="str">
            <v>42.05.440</v>
          </cell>
          <cell r="B2741" t="str">
            <v>Barra condutora chata em alumínio de 7/8´ x 1/8´, inclusive acessórios de fixação</v>
          </cell>
          <cell r="C2741" t="str">
            <v>M</v>
          </cell>
          <cell r="D2741">
            <v>6.94</v>
          </cell>
          <cell r="E2741">
            <v>18.2</v>
          </cell>
          <cell r="F2741">
            <v>25.14</v>
          </cell>
        </row>
        <row r="2742">
          <cell r="A2742" t="str">
            <v>42.05.450</v>
          </cell>
          <cell r="B2742" t="str">
            <v>Conector com rabicho e porca em latão para cabo de 16 a 35 mm²</v>
          </cell>
          <cell r="C2742" t="str">
            <v>UN</v>
          </cell>
          <cell r="D2742">
            <v>15.14</v>
          </cell>
          <cell r="E2742">
            <v>3.64</v>
          </cell>
          <cell r="F2742">
            <v>18.78</v>
          </cell>
        </row>
        <row r="2743">
          <cell r="A2743" t="str">
            <v>42.05.510</v>
          </cell>
          <cell r="B2743" t="str">
            <v>Suporte para fixação de fita de alumínio 7/8" x 1/8" e/ou cabo de cobre nu, com base ondulada</v>
          </cell>
          <cell r="C2743" t="str">
            <v>UN</v>
          </cell>
          <cell r="D2743">
            <v>5.55</v>
          </cell>
          <cell r="E2743">
            <v>9.1</v>
          </cell>
          <cell r="F2743">
            <v>14.65</v>
          </cell>
        </row>
        <row r="2744">
          <cell r="A2744" t="str">
            <v>42.05.520</v>
          </cell>
          <cell r="B2744" t="str">
            <v>Suporte para fixação de fita de alumínio 7/8" x 1/8", com base plana</v>
          </cell>
          <cell r="C2744" t="str">
            <v>UN</v>
          </cell>
          <cell r="D2744">
            <v>4.34</v>
          </cell>
          <cell r="E2744">
            <v>9.1</v>
          </cell>
          <cell r="F2744">
            <v>13.44</v>
          </cell>
        </row>
        <row r="2745">
          <cell r="A2745" t="str">
            <v>42.05.542</v>
          </cell>
          <cell r="B2745" t="str">
            <v>Tela equipotencial em aço inoxidável, largura de 200 mm, espessura de 1,4 mm</v>
          </cell>
          <cell r="C2745" t="str">
            <v>M</v>
          </cell>
          <cell r="D2745">
            <v>67.8</v>
          </cell>
          <cell r="E2745">
            <v>9.1</v>
          </cell>
          <cell r="F2745">
            <v>76.900000000000006</v>
          </cell>
        </row>
        <row r="2746">
          <cell r="A2746" t="str">
            <v>42.05.550</v>
          </cell>
          <cell r="B2746" t="str">
            <v>Cordoalha flexível "Jumpers" de 25 x 235 mm, com 4 furos de 11 mm</v>
          </cell>
          <cell r="C2746" t="str">
            <v>UN</v>
          </cell>
          <cell r="D2746">
            <v>59.1</v>
          </cell>
          <cell r="E2746">
            <v>9.1</v>
          </cell>
          <cell r="F2746">
            <v>68.2</v>
          </cell>
        </row>
        <row r="2747">
          <cell r="A2747" t="str">
            <v>42.05.560</v>
          </cell>
          <cell r="B2747" t="str">
            <v>Cordoalha flexível "Jumpers" de 25 x 300 mm, com 4 furos de 11 mm</v>
          </cell>
          <cell r="C2747" t="str">
            <v>UN</v>
          </cell>
          <cell r="D2747">
            <v>68.209999999999994</v>
          </cell>
          <cell r="E2747">
            <v>9.1</v>
          </cell>
          <cell r="F2747">
            <v>77.31</v>
          </cell>
        </row>
        <row r="2748">
          <cell r="A2748" t="str">
            <v>42.05.570</v>
          </cell>
          <cell r="B2748" t="str">
            <v>Terminal estanhado com 1 furo e 1 compressão - 16 mm²</v>
          </cell>
          <cell r="C2748" t="str">
            <v>UN</v>
          </cell>
          <cell r="D2748">
            <v>5.74</v>
          </cell>
          <cell r="E2748">
            <v>9.1</v>
          </cell>
          <cell r="F2748">
            <v>14.84</v>
          </cell>
        </row>
        <row r="2749">
          <cell r="A2749" t="str">
            <v>42.05.580</v>
          </cell>
          <cell r="B2749" t="str">
            <v>Terminal estanhado com 1 furo e 1 compressão - 35 mm²</v>
          </cell>
          <cell r="C2749" t="str">
            <v>UN</v>
          </cell>
          <cell r="D2749">
            <v>7.98</v>
          </cell>
          <cell r="E2749">
            <v>9.1</v>
          </cell>
          <cell r="F2749">
            <v>17.079999999999998</v>
          </cell>
        </row>
        <row r="2750">
          <cell r="A2750" t="str">
            <v>42.05.590</v>
          </cell>
          <cell r="B2750" t="str">
            <v>Terminal estanhado com 1 furo e 1 compressão - 50 mm²</v>
          </cell>
          <cell r="C2750" t="str">
            <v>UN</v>
          </cell>
          <cell r="D2750">
            <v>11.12</v>
          </cell>
          <cell r="E2750">
            <v>9.1</v>
          </cell>
          <cell r="F2750">
            <v>20.22</v>
          </cell>
        </row>
        <row r="2751">
          <cell r="A2751" t="str">
            <v>42.05.620</v>
          </cell>
          <cell r="B2751" t="str">
            <v>Terminal estanhado com 2 furos e 1 compressão - 50 mm²</v>
          </cell>
          <cell r="C2751" t="str">
            <v>UN</v>
          </cell>
          <cell r="D2751">
            <v>20.07</v>
          </cell>
          <cell r="E2751">
            <v>9.1</v>
          </cell>
          <cell r="F2751">
            <v>29.17</v>
          </cell>
        </row>
        <row r="2752">
          <cell r="A2752" t="str">
            <v>42.05.630</v>
          </cell>
          <cell r="B2752" t="str">
            <v>Conector tipo ´X´ para aterramento de telas, acabamento estanhado, para cabo de 16 - 50 mm²</v>
          </cell>
          <cell r="C2752" t="str">
            <v>UN</v>
          </cell>
          <cell r="D2752">
            <v>76.819999999999993</v>
          </cell>
          <cell r="E2752">
            <v>9.1</v>
          </cell>
          <cell r="F2752">
            <v>85.92</v>
          </cell>
        </row>
        <row r="2753">
          <cell r="A2753" t="str">
            <v>42.05.650</v>
          </cell>
          <cell r="B2753" t="str">
            <v>Malha fechada pré-fabricada em fio de cobre de 16mm e mesch 30 x 30cm para aterramento</v>
          </cell>
          <cell r="C2753" t="str">
            <v>M2</v>
          </cell>
          <cell r="D2753">
            <v>165.78</v>
          </cell>
          <cell r="E2753">
            <v>3.63</v>
          </cell>
          <cell r="F2753">
            <v>169.41</v>
          </cell>
        </row>
        <row r="2754">
          <cell r="A2754" t="str">
            <v>42.20</v>
          </cell>
          <cell r="B2754" t="str">
            <v>Reparos, conservacoes e complementos - GRUPO 42</v>
          </cell>
          <cell r="C2754"/>
          <cell r="D2754"/>
          <cell r="E2754"/>
          <cell r="F2754"/>
        </row>
        <row r="2755">
          <cell r="A2755" t="str">
            <v>42.20.080</v>
          </cell>
          <cell r="B2755" t="str">
            <v>Solda exotérmica conexão cabo-cabo horizontal em X, bitola do cabo de 16-16mm² a 35-35mm²</v>
          </cell>
          <cell r="C2755" t="str">
            <v>UN</v>
          </cell>
          <cell r="D2755">
            <v>7.25</v>
          </cell>
          <cell r="E2755">
            <v>18.2</v>
          </cell>
          <cell r="F2755">
            <v>25.45</v>
          </cell>
        </row>
        <row r="2756">
          <cell r="A2756" t="str">
            <v>42.20.090</v>
          </cell>
          <cell r="B2756" t="str">
            <v>Solda exotérmica conexão cabo-cabo horizontal em X, bitola do cabo de 50-25mm² a 95-50mm²</v>
          </cell>
          <cell r="C2756" t="str">
            <v>UN</v>
          </cell>
          <cell r="D2756">
            <v>14.29</v>
          </cell>
          <cell r="E2756">
            <v>18.2</v>
          </cell>
          <cell r="F2756">
            <v>32.49</v>
          </cell>
        </row>
        <row r="2757">
          <cell r="A2757" t="str">
            <v>42.20.120</v>
          </cell>
          <cell r="B2757" t="str">
            <v>Solda exotérmica conexão cabo-cabo horizontal em X sobreposto, bitola do cabo de 35-35mm² a 50-35mm²</v>
          </cell>
          <cell r="C2757" t="str">
            <v>UN</v>
          </cell>
          <cell r="D2757">
            <v>14.26</v>
          </cell>
          <cell r="E2757">
            <v>18.2</v>
          </cell>
          <cell r="F2757">
            <v>32.46</v>
          </cell>
        </row>
        <row r="2758">
          <cell r="A2758" t="str">
            <v>42.20.130</v>
          </cell>
          <cell r="B2758" t="str">
            <v>Solda exotérmica conexão cabo-cabo horizontal em X sobreposto, bitola do cabo de 50-50mm² a 95-50mm²</v>
          </cell>
          <cell r="C2758" t="str">
            <v>UN</v>
          </cell>
          <cell r="D2758">
            <v>25.34</v>
          </cell>
          <cell r="E2758">
            <v>18.2</v>
          </cell>
          <cell r="F2758">
            <v>43.54</v>
          </cell>
        </row>
        <row r="2759">
          <cell r="A2759" t="str">
            <v>42.20.150</v>
          </cell>
          <cell r="B2759" t="str">
            <v>Solda exotérmica conexão cabo-cabo horizontal em T, bitola do cabo de 16-16mm² a 50-35mm², 70-35mm² e 95-35mm²</v>
          </cell>
          <cell r="C2759" t="str">
            <v>UN</v>
          </cell>
          <cell r="D2759">
            <v>7.42</v>
          </cell>
          <cell r="E2759">
            <v>18.2</v>
          </cell>
          <cell r="F2759">
            <v>25.62</v>
          </cell>
        </row>
        <row r="2760">
          <cell r="A2760" t="str">
            <v>42.20.160</v>
          </cell>
          <cell r="B2760" t="str">
            <v>Solda exotérmica conexão cabo-cabo horizontal em T, bitola do cabo de 50-50mm² a 95-50mm²</v>
          </cell>
          <cell r="C2760" t="str">
            <v>UN</v>
          </cell>
          <cell r="D2760">
            <v>14.22</v>
          </cell>
          <cell r="E2760">
            <v>18.2</v>
          </cell>
          <cell r="F2760">
            <v>32.42</v>
          </cell>
        </row>
        <row r="2761">
          <cell r="A2761" t="str">
            <v>42.20.170</v>
          </cell>
          <cell r="B2761" t="str">
            <v>Solda exotérmica conexão cabo-cabo horizontal reto, bitola do cabo de 16mm² a 70mm²</v>
          </cell>
          <cell r="C2761" t="str">
            <v>UN</v>
          </cell>
          <cell r="D2761">
            <v>7.25</v>
          </cell>
          <cell r="E2761">
            <v>18.2</v>
          </cell>
          <cell r="F2761">
            <v>25.45</v>
          </cell>
        </row>
        <row r="2762">
          <cell r="A2762" t="str">
            <v>42.20.190</v>
          </cell>
          <cell r="B2762" t="str">
            <v>Solda exotérmica conexão cabo-haste em X sobreposto, bitola do cabo de 35mm² a 50mm² para haste de 5/8" e 3/4"</v>
          </cell>
          <cell r="C2762" t="str">
            <v>UN</v>
          </cell>
          <cell r="D2762">
            <v>25.59</v>
          </cell>
          <cell r="E2762">
            <v>18.2</v>
          </cell>
          <cell r="F2762">
            <v>43.79</v>
          </cell>
        </row>
        <row r="2763">
          <cell r="A2763" t="str">
            <v>42.20.210</v>
          </cell>
          <cell r="B2763" t="str">
            <v>Solda exotérmica conexão cabo-haste em T, bitola do cabo de 35mm² para haste de 5/8" e 3/4"</v>
          </cell>
          <cell r="C2763" t="str">
            <v>UN</v>
          </cell>
          <cell r="D2763">
            <v>14.49</v>
          </cell>
          <cell r="E2763">
            <v>18.2</v>
          </cell>
          <cell r="F2763">
            <v>32.69</v>
          </cell>
        </row>
        <row r="2764">
          <cell r="A2764" t="str">
            <v>42.20.220</v>
          </cell>
          <cell r="B2764" t="str">
            <v>Solda exotérmica conexão cabo-haste em T, bitola do cabo de 50mm² a 95mm² para haste de 5/8" e 3/4"</v>
          </cell>
          <cell r="C2764" t="str">
            <v>UN</v>
          </cell>
          <cell r="D2764">
            <v>25.5</v>
          </cell>
          <cell r="E2764">
            <v>18.2</v>
          </cell>
          <cell r="F2764">
            <v>43.7</v>
          </cell>
        </row>
        <row r="2765">
          <cell r="A2765" t="str">
            <v>42.20.230</v>
          </cell>
          <cell r="B2765" t="str">
            <v>Solda exotérmica conexão cabo-haste na lateral, bitola do cabo de 25mm² a 70mm² para haste de 5/8" e 3/4"</v>
          </cell>
          <cell r="C2765" t="str">
            <v>UN</v>
          </cell>
          <cell r="D2765">
            <v>14.77</v>
          </cell>
          <cell r="E2765">
            <v>18.2</v>
          </cell>
          <cell r="F2765">
            <v>32.97</v>
          </cell>
        </row>
        <row r="2766">
          <cell r="A2766" t="str">
            <v>42.20.240</v>
          </cell>
          <cell r="B2766" t="str">
            <v>Solda exotérmica conexão cabo-haste no topo, bitola do cabo de 25mm² a 35mm² para haste de 5/8"</v>
          </cell>
          <cell r="C2766" t="str">
            <v>UN</v>
          </cell>
          <cell r="D2766">
            <v>13.72</v>
          </cell>
          <cell r="E2766">
            <v>18.2</v>
          </cell>
          <cell r="F2766">
            <v>31.92</v>
          </cell>
        </row>
        <row r="2767">
          <cell r="A2767" t="str">
            <v>42.20.250</v>
          </cell>
          <cell r="B2767" t="str">
            <v>Solda exotérmica conexão cabo-haste no topo, bitola do cabo de 50mm² a 95mm² para haste de 5/8" e 3/4"</v>
          </cell>
          <cell r="C2767" t="str">
            <v>UN</v>
          </cell>
          <cell r="D2767">
            <v>14.3</v>
          </cell>
          <cell r="E2767">
            <v>18.2</v>
          </cell>
          <cell r="F2767">
            <v>32.5</v>
          </cell>
        </row>
        <row r="2768">
          <cell r="A2768" t="str">
            <v>42.20.260</v>
          </cell>
          <cell r="B2768" t="str">
            <v>Solda exotérmica conexão cabo-ferro de construção com cabo paralelo, bitola do cabo de 35mm² para haste de 5/8" e 3/4"</v>
          </cell>
          <cell r="C2768" t="str">
            <v>UN</v>
          </cell>
          <cell r="D2768">
            <v>7.5</v>
          </cell>
          <cell r="E2768">
            <v>18.2</v>
          </cell>
          <cell r="F2768">
            <v>25.7</v>
          </cell>
        </row>
        <row r="2769">
          <cell r="A2769" t="str">
            <v>42.20.270</v>
          </cell>
          <cell r="B2769" t="str">
            <v>Solda exotérmica conexão cabo-ferro de construção com cabo paralelo, bitola do cabo de 50mm² a 70mm² para haste de 5/8" e 3/4"</v>
          </cell>
          <cell r="C2769" t="str">
            <v>UN</v>
          </cell>
          <cell r="D2769">
            <v>15.65</v>
          </cell>
          <cell r="E2769">
            <v>18.2</v>
          </cell>
          <cell r="F2769">
            <v>33.85</v>
          </cell>
        </row>
        <row r="2770">
          <cell r="A2770" t="str">
            <v>42.20.280</v>
          </cell>
          <cell r="B2770" t="str">
            <v>Solda exotérmica conexão cabo-ferro de construção com cabo em X sobreposto, bitola do cabo de 35mm² a 70mm² para haste de 5/8"</v>
          </cell>
          <cell r="C2770" t="str">
            <v>UN</v>
          </cell>
          <cell r="D2770">
            <v>14.37</v>
          </cell>
          <cell r="E2770">
            <v>18.2</v>
          </cell>
          <cell r="F2770">
            <v>32.57</v>
          </cell>
        </row>
        <row r="2771">
          <cell r="A2771" t="str">
            <v>42.20.290</v>
          </cell>
          <cell r="B2771" t="str">
            <v>Solda exotérmica conexão cabo-ferro de construção com cabo em X sobreposto, bitola do cabo de 35mm² a 70mm² para haste de 3/8"</v>
          </cell>
          <cell r="C2771" t="str">
            <v>UN</v>
          </cell>
          <cell r="D2771">
            <v>14.38</v>
          </cell>
          <cell r="E2771">
            <v>18.2</v>
          </cell>
          <cell r="F2771">
            <v>32.58</v>
          </cell>
        </row>
        <row r="2772">
          <cell r="A2772" t="str">
            <v>42.20.300</v>
          </cell>
          <cell r="B2772" t="str">
            <v>Solda exotérmica conexão cabo-terminal com duas fixações, bitola do cabo de 25mm² a 50mm² para terminal 3x25</v>
          </cell>
          <cell r="C2772" t="str">
            <v>UN</v>
          </cell>
          <cell r="D2772">
            <v>7.17</v>
          </cell>
          <cell r="E2772">
            <v>18.2</v>
          </cell>
          <cell r="F2772">
            <v>25.37</v>
          </cell>
        </row>
        <row r="2773">
          <cell r="A2773" t="str">
            <v>42.20.310</v>
          </cell>
          <cell r="B2773" t="str">
            <v>Solda exotérmica conexão cabo-superfície de aço, bitola do cabo de 16mm² a 35mm²</v>
          </cell>
          <cell r="C2773" t="str">
            <v>UN</v>
          </cell>
          <cell r="D2773">
            <v>7.62</v>
          </cell>
          <cell r="E2773">
            <v>18.2</v>
          </cell>
          <cell r="F2773">
            <v>25.82</v>
          </cell>
        </row>
        <row r="2774">
          <cell r="A2774" t="str">
            <v>42.20.320</v>
          </cell>
          <cell r="B2774" t="str">
            <v>Solda exotérmica conexão cabo-superfície de aço, bitola do cabo de 50mm² a 95mm²</v>
          </cell>
          <cell r="C2774" t="str">
            <v>UN</v>
          </cell>
          <cell r="D2774">
            <v>14.45</v>
          </cell>
          <cell r="E2774">
            <v>18.2</v>
          </cell>
          <cell r="F2774">
            <v>32.65</v>
          </cell>
        </row>
        <row r="2775">
          <cell r="A2775" t="str">
            <v>43</v>
          </cell>
          <cell r="B2775" t="str">
            <v>APARELHOS ELETRICOS, HIDRAULICOS E A GAS.</v>
          </cell>
          <cell r="C2775"/>
          <cell r="D2775"/>
          <cell r="E2775"/>
          <cell r="F2775"/>
        </row>
        <row r="2776">
          <cell r="A2776" t="str">
            <v>43.01</v>
          </cell>
          <cell r="B2776" t="str">
            <v>Bebedouros</v>
          </cell>
          <cell r="C2776"/>
          <cell r="D2776"/>
          <cell r="E2776"/>
          <cell r="F2776"/>
        </row>
        <row r="2777">
          <cell r="A2777" t="str">
            <v>43.01.012</v>
          </cell>
          <cell r="B2777" t="str">
            <v>Purificador de pressão elétrico em chapa eletrozincado pré-pintada e tampo em aço inoxidável, tipo coluna, capacidade de refrigeração de 2 l/h - simples</v>
          </cell>
          <cell r="C2777" t="str">
            <v>UN</v>
          </cell>
          <cell r="D2777">
            <v>1213.1500000000001</v>
          </cell>
          <cell r="E2777">
            <v>50.91</v>
          </cell>
          <cell r="F2777">
            <v>1264.06</v>
          </cell>
        </row>
        <row r="2778">
          <cell r="A2778" t="str">
            <v>43.01.032</v>
          </cell>
          <cell r="B2778" t="str">
            <v>Purificador de pressão elétrico em chapa eletrozincado pré-pintada e tampo em aço inoxidável, tipo coluna, capacidade de refrigeração de 2 l/h - conjugado</v>
          </cell>
          <cell r="C2778" t="str">
            <v>UN</v>
          </cell>
          <cell r="D2778">
            <v>1371.97</v>
          </cell>
          <cell r="E2778">
            <v>50.91</v>
          </cell>
          <cell r="F2778">
            <v>1422.88</v>
          </cell>
        </row>
        <row r="2779">
          <cell r="A2779" t="str">
            <v>43.02</v>
          </cell>
          <cell r="B2779" t="str">
            <v>Chuveiros</v>
          </cell>
          <cell r="C2779"/>
          <cell r="D2779"/>
          <cell r="E2779"/>
          <cell r="F2779"/>
        </row>
        <row r="2780">
          <cell r="A2780" t="str">
            <v>43.02.010</v>
          </cell>
          <cell r="B2780" t="str">
            <v>Chuveiro frio em PVC, diâmetro de 10 cm</v>
          </cell>
          <cell r="C2780" t="str">
            <v>UN</v>
          </cell>
          <cell r="D2780">
            <v>9.5399999999999991</v>
          </cell>
          <cell r="E2780">
            <v>18.2</v>
          </cell>
          <cell r="F2780">
            <v>27.74</v>
          </cell>
        </row>
        <row r="2781">
          <cell r="A2781" t="str">
            <v>43.02.070</v>
          </cell>
          <cell r="B2781" t="str">
            <v>Chuveiro com válvula de acionamento antivandalismo, DN= 3/4´</v>
          </cell>
          <cell r="C2781" t="str">
            <v>UN</v>
          </cell>
          <cell r="D2781">
            <v>607.44000000000005</v>
          </cell>
          <cell r="E2781">
            <v>34.57</v>
          </cell>
          <cell r="F2781">
            <v>642.01</v>
          </cell>
        </row>
        <row r="2782">
          <cell r="A2782" t="str">
            <v>43.02.080</v>
          </cell>
          <cell r="B2782" t="str">
            <v>Chuveiro elétrico de 6.500W / 220V com resistência blindada</v>
          </cell>
          <cell r="C2782" t="str">
            <v>UN</v>
          </cell>
          <cell r="D2782">
            <v>399.66</v>
          </cell>
          <cell r="E2782">
            <v>29.14</v>
          </cell>
          <cell r="F2782">
            <v>428.8</v>
          </cell>
        </row>
        <row r="2783">
          <cell r="A2783" t="str">
            <v>43.02.100</v>
          </cell>
          <cell r="B2783" t="str">
            <v>Chuveiro com jato regulável em metal com acabamento cromado</v>
          </cell>
          <cell r="C2783" t="str">
            <v>UN</v>
          </cell>
          <cell r="D2783">
            <v>152.78</v>
          </cell>
          <cell r="E2783">
            <v>18.2</v>
          </cell>
          <cell r="F2783">
            <v>170.98</v>
          </cell>
        </row>
        <row r="2784">
          <cell r="A2784" t="str">
            <v>43.02.122</v>
          </cell>
          <cell r="B2784" t="str">
            <v>Chuveiro frio em PVC, com registro e tubo de ligação acoplados</v>
          </cell>
          <cell r="C2784" t="str">
            <v>UN</v>
          </cell>
          <cell r="D2784">
            <v>14.55</v>
          </cell>
          <cell r="E2784">
            <v>21.83</v>
          </cell>
          <cell r="F2784">
            <v>36.380000000000003</v>
          </cell>
        </row>
        <row r="2785">
          <cell r="A2785" t="str">
            <v>43.02.140</v>
          </cell>
          <cell r="B2785" t="str">
            <v>Chuveiro elétrico de 5.500 W / 220 V em PVC</v>
          </cell>
          <cell r="C2785" t="str">
            <v>UN</v>
          </cell>
          <cell r="D2785">
            <v>74.13</v>
          </cell>
          <cell r="E2785">
            <v>29.14</v>
          </cell>
          <cell r="F2785">
            <v>103.27</v>
          </cell>
        </row>
        <row r="2786">
          <cell r="A2786" t="str">
            <v>43.02.160</v>
          </cell>
          <cell r="B2786" t="str">
            <v>Chuveiro lava-olhos, acionamento manual, tubulação em ferro galvanizado com pintura epóxi cor verde</v>
          </cell>
          <cell r="C2786" t="str">
            <v>UN</v>
          </cell>
          <cell r="D2786">
            <v>3024.48</v>
          </cell>
          <cell r="E2786">
            <v>72.78</v>
          </cell>
          <cell r="F2786">
            <v>3097.26</v>
          </cell>
        </row>
        <row r="2787">
          <cell r="A2787" t="str">
            <v>43.02.170</v>
          </cell>
          <cell r="B2787" t="str">
            <v>Chuveiro elétrico de 7.500W / 220 V, com resistência blindada</v>
          </cell>
          <cell r="C2787" t="str">
            <v>UN</v>
          </cell>
          <cell r="D2787">
            <v>440.35</v>
          </cell>
          <cell r="E2787">
            <v>29.14</v>
          </cell>
          <cell r="F2787">
            <v>469.49</v>
          </cell>
        </row>
        <row r="2788">
          <cell r="A2788" t="str">
            <v>43.02.180</v>
          </cell>
          <cell r="B2788" t="str">
            <v>Ducha eletrônica de 6.800W até 7.900 W / 220 V</v>
          </cell>
          <cell r="C2788" t="str">
            <v>UN</v>
          </cell>
          <cell r="D2788">
            <v>144.63999999999999</v>
          </cell>
          <cell r="E2788">
            <v>29.14</v>
          </cell>
          <cell r="F2788">
            <v>173.78</v>
          </cell>
        </row>
        <row r="2789">
          <cell r="A2789" t="str">
            <v>43.03</v>
          </cell>
          <cell r="B2789" t="str">
            <v>Aquecedores</v>
          </cell>
          <cell r="C2789"/>
          <cell r="D2789"/>
          <cell r="E2789"/>
          <cell r="F2789"/>
        </row>
        <row r="2790">
          <cell r="A2790" t="str">
            <v>43.03.050</v>
          </cell>
          <cell r="B2790" t="str">
            <v>Aquecedor a gás de acumulação, capacidade 300 l</v>
          </cell>
          <cell r="C2790" t="str">
            <v>UN</v>
          </cell>
          <cell r="D2790">
            <v>14520.16</v>
          </cell>
          <cell r="E2790">
            <v>145.56</v>
          </cell>
          <cell r="F2790">
            <v>14665.72</v>
          </cell>
        </row>
        <row r="2791">
          <cell r="A2791" t="str">
            <v>43.03.130</v>
          </cell>
          <cell r="B2791" t="str">
            <v>Aquecedor a gás de acumulação, capacidade 500 l</v>
          </cell>
          <cell r="C2791" t="str">
            <v>UN</v>
          </cell>
          <cell r="D2791">
            <v>12700.34</v>
          </cell>
          <cell r="E2791">
            <v>163.76</v>
          </cell>
          <cell r="F2791">
            <v>12864.1</v>
          </cell>
        </row>
        <row r="2792">
          <cell r="A2792" t="str">
            <v>43.03.212</v>
          </cell>
          <cell r="B2792" t="str">
            <v>Aquecedor de passagem elétrico individual, baixa pressão - 5.000 W / 6.400 W</v>
          </cell>
          <cell r="C2792" t="str">
            <v>UN</v>
          </cell>
          <cell r="D2792">
            <v>529.29999999999995</v>
          </cell>
          <cell r="E2792">
            <v>181.95</v>
          </cell>
          <cell r="F2792">
            <v>711.25</v>
          </cell>
        </row>
        <row r="2793">
          <cell r="A2793" t="str">
            <v>43.03.220</v>
          </cell>
          <cell r="B2793" t="str">
            <v>Sistema de aquecimento de passagem a gás com sistema misturador para abastecimento de até 08 duchas</v>
          </cell>
          <cell r="C2793" t="str">
            <v>CJ</v>
          </cell>
          <cell r="D2793">
            <v>11149.81</v>
          </cell>
          <cell r="E2793">
            <v>3840.48</v>
          </cell>
          <cell r="F2793">
            <v>14990.29</v>
          </cell>
        </row>
        <row r="2794">
          <cell r="A2794" t="str">
            <v>43.03.230</v>
          </cell>
          <cell r="B2794" t="str">
            <v>Sistema de aquecimento de passagem a gás com sistema misturador para abastecimento de até 16 duchas</v>
          </cell>
          <cell r="C2794" t="str">
            <v>CJ</v>
          </cell>
          <cell r="D2794">
            <v>20091.47</v>
          </cell>
          <cell r="E2794">
            <v>4320.54</v>
          </cell>
          <cell r="F2794">
            <v>24412.01</v>
          </cell>
        </row>
        <row r="2795">
          <cell r="A2795" t="str">
            <v>43.03.240</v>
          </cell>
          <cell r="B2795" t="str">
            <v>Sistema de aquecimento de passagem a gás com sistema misturador para abastecimento de até 24 duchas</v>
          </cell>
          <cell r="C2795" t="str">
            <v>CJ</v>
          </cell>
          <cell r="D2795">
            <v>25086.65</v>
          </cell>
          <cell r="E2795">
            <v>5080.7299999999996</v>
          </cell>
          <cell r="F2795">
            <v>30167.38</v>
          </cell>
        </row>
        <row r="2796">
          <cell r="A2796" t="str">
            <v>43.03.500</v>
          </cell>
          <cell r="B2796" t="str">
            <v>Coletor em alumínio para sistema de aquecimento solar com área coletora até 1,60 m²</v>
          </cell>
          <cell r="C2796" t="str">
            <v>UN</v>
          </cell>
          <cell r="D2796">
            <v>1050.3499999999999</v>
          </cell>
          <cell r="E2796">
            <v>37.869999999999997</v>
          </cell>
          <cell r="F2796">
            <v>1088.22</v>
          </cell>
        </row>
        <row r="2797">
          <cell r="A2797" t="str">
            <v>43.03.510</v>
          </cell>
          <cell r="B2797" t="str">
            <v>Coletor em alumínio para sistema de aquecimento solar com área coletora até 2,00 m²</v>
          </cell>
          <cell r="C2797" t="str">
            <v>UN</v>
          </cell>
          <cell r="D2797">
            <v>1330.22</v>
          </cell>
          <cell r="E2797">
            <v>47.33</v>
          </cell>
          <cell r="F2797">
            <v>1377.55</v>
          </cell>
        </row>
        <row r="2798">
          <cell r="A2798" t="str">
            <v>43.03.550</v>
          </cell>
          <cell r="B2798" t="str">
            <v>Reservatório térmico horizontal em aço inoxidável AISI 304, capacidade de 500 litros</v>
          </cell>
          <cell r="C2798" t="str">
            <v>UN</v>
          </cell>
          <cell r="D2798">
            <v>2677.52</v>
          </cell>
          <cell r="E2798">
            <v>50.91</v>
          </cell>
          <cell r="F2798">
            <v>2728.43</v>
          </cell>
        </row>
        <row r="2799">
          <cell r="A2799" t="str">
            <v>43.04</v>
          </cell>
          <cell r="B2799" t="str">
            <v>Torneiras eletricas</v>
          </cell>
          <cell r="C2799"/>
          <cell r="D2799"/>
          <cell r="E2799"/>
          <cell r="F2799"/>
        </row>
        <row r="2800">
          <cell r="A2800" t="str">
            <v>43.04.020</v>
          </cell>
          <cell r="B2800" t="str">
            <v>Torneira elétrica</v>
          </cell>
          <cell r="C2800" t="str">
            <v>UN</v>
          </cell>
          <cell r="D2800">
            <v>176</v>
          </cell>
          <cell r="E2800">
            <v>29.14</v>
          </cell>
          <cell r="F2800">
            <v>205.14</v>
          </cell>
        </row>
        <row r="2801">
          <cell r="A2801" t="str">
            <v>43.05</v>
          </cell>
          <cell r="B2801" t="str">
            <v>Exaustor, ventilador e circulador de ar</v>
          </cell>
          <cell r="C2801"/>
          <cell r="D2801"/>
          <cell r="E2801"/>
          <cell r="F2801"/>
        </row>
        <row r="2802">
          <cell r="A2802" t="str">
            <v>43.05.030</v>
          </cell>
          <cell r="B2802" t="str">
            <v>Exaustor elétrico em plástico, vazão de 150 a 190m³/h</v>
          </cell>
          <cell r="C2802" t="str">
            <v>UN</v>
          </cell>
          <cell r="D2802">
            <v>381.03</v>
          </cell>
          <cell r="E2802">
            <v>36.39</v>
          </cell>
          <cell r="F2802">
            <v>417.42</v>
          </cell>
        </row>
        <row r="2803">
          <cell r="A2803" t="str">
            <v>43.05.100</v>
          </cell>
          <cell r="B2803" t="str">
            <v>Insuflador de ar compacto, para renovação de ar em ambientes, vazão máxima 93 m³/h</v>
          </cell>
          <cell r="C2803" t="str">
            <v>UN</v>
          </cell>
          <cell r="D2803">
            <v>289.48</v>
          </cell>
          <cell r="E2803">
            <v>36.39</v>
          </cell>
          <cell r="F2803">
            <v>325.87</v>
          </cell>
        </row>
        <row r="2804">
          <cell r="A2804" t="str">
            <v>43.06</v>
          </cell>
          <cell r="B2804" t="str">
            <v>Emissores de som</v>
          </cell>
          <cell r="C2804"/>
          <cell r="D2804"/>
          <cell r="E2804"/>
          <cell r="F2804"/>
        </row>
        <row r="2805">
          <cell r="A2805" t="str">
            <v>43.06.010</v>
          </cell>
          <cell r="B2805" t="str">
            <v>Cigarra de embutir 50/60HZ até 127V, com placa</v>
          </cell>
          <cell r="C2805" t="str">
            <v>UN</v>
          </cell>
          <cell r="D2805">
            <v>33.18</v>
          </cell>
          <cell r="E2805">
            <v>18.2</v>
          </cell>
          <cell r="F2805">
            <v>51.38</v>
          </cell>
        </row>
        <row r="2806">
          <cell r="A2806" t="str">
            <v>43.07</v>
          </cell>
          <cell r="B2806" t="str">
            <v>Aparelho condicionador de ar</v>
          </cell>
          <cell r="C2806"/>
          <cell r="D2806"/>
          <cell r="E2806"/>
          <cell r="F2806"/>
        </row>
        <row r="2807">
          <cell r="A2807" t="str">
            <v>43.07.070</v>
          </cell>
          <cell r="B2807" t="str">
            <v>Ar condicionado a frio, tipo split piso teto com capacidade de 48.000 BTU/h</v>
          </cell>
          <cell r="C2807" t="str">
            <v>CJ</v>
          </cell>
          <cell r="D2807">
            <v>7222.21</v>
          </cell>
          <cell r="E2807">
            <v>297.69</v>
          </cell>
          <cell r="F2807">
            <v>7519.9</v>
          </cell>
        </row>
        <row r="2808">
          <cell r="A2808" t="str">
            <v>43.07.300</v>
          </cell>
          <cell r="B2808" t="str">
            <v>Ar condicionado a frio, tipo split cassete com capacidade de 18.000 BTU/h</v>
          </cell>
          <cell r="C2808" t="str">
            <v>CJ</v>
          </cell>
          <cell r="D2808">
            <v>6410.82</v>
          </cell>
          <cell r="E2808">
            <v>288.41000000000003</v>
          </cell>
          <cell r="F2808">
            <v>6699.23</v>
          </cell>
        </row>
        <row r="2809">
          <cell r="A2809" t="str">
            <v>43.07.310</v>
          </cell>
          <cell r="B2809" t="str">
            <v>Ar condicionado a frio, tipo split cassete com capacidade de 24.000 BTU/h</v>
          </cell>
          <cell r="C2809" t="str">
            <v>CJ</v>
          </cell>
          <cell r="D2809">
            <v>7766.26</v>
          </cell>
          <cell r="E2809">
            <v>297.69</v>
          </cell>
          <cell r="F2809">
            <v>8063.95</v>
          </cell>
        </row>
        <row r="2810">
          <cell r="A2810" t="str">
            <v>43.07.320</v>
          </cell>
          <cell r="B2810" t="str">
            <v>Ar condicionado a frio, tipo split cassete com capacidade de 36.000 BTU/h</v>
          </cell>
          <cell r="C2810" t="str">
            <v>CJ</v>
          </cell>
          <cell r="D2810">
            <v>11307.54</v>
          </cell>
          <cell r="E2810">
            <v>297.69</v>
          </cell>
          <cell r="F2810">
            <v>11605.23</v>
          </cell>
        </row>
        <row r="2811">
          <cell r="A2811" t="str">
            <v>43.07.330</v>
          </cell>
          <cell r="B2811" t="str">
            <v>Ar condicionado a frio, tipo split parede com capacidade de 12.000 BTU/h</v>
          </cell>
          <cell r="C2811" t="str">
            <v>CJ</v>
          </cell>
          <cell r="D2811">
            <v>2775.19</v>
          </cell>
          <cell r="E2811">
            <v>288.41000000000003</v>
          </cell>
          <cell r="F2811">
            <v>3063.6</v>
          </cell>
        </row>
        <row r="2812">
          <cell r="A2812" t="str">
            <v>43.07.340</v>
          </cell>
          <cell r="B2812" t="str">
            <v>Ar condicionado a frio, tipo split parede com capacidade de 18.000 BTU/h</v>
          </cell>
          <cell r="C2812" t="str">
            <v>CJ</v>
          </cell>
          <cell r="D2812">
            <v>3755.95</v>
          </cell>
          <cell r="E2812">
            <v>288.41000000000003</v>
          </cell>
          <cell r="F2812">
            <v>4044.36</v>
          </cell>
        </row>
        <row r="2813">
          <cell r="A2813" t="str">
            <v>43.07.350</v>
          </cell>
          <cell r="B2813" t="str">
            <v>Ar condicionado a frio, tipo split parede com capacidade de 24.000 BTU/h</v>
          </cell>
          <cell r="C2813" t="str">
            <v>CJ</v>
          </cell>
          <cell r="D2813">
            <v>5673.03</v>
          </cell>
          <cell r="E2813">
            <v>297.69</v>
          </cell>
          <cell r="F2813">
            <v>5970.72</v>
          </cell>
        </row>
        <row r="2814">
          <cell r="A2814" t="str">
            <v>43.07.360</v>
          </cell>
          <cell r="B2814" t="str">
            <v>Ar condicionado a frio, tipo split parede com capacidade de 30.000 BTU/h</v>
          </cell>
          <cell r="C2814" t="str">
            <v>CJ</v>
          </cell>
          <cell r="D2814">
            <v>6177.44</v>
          </cell>
          <cell r="E2814">
            <v>297.69</v>
          </cell>
          <cell r="F2814">
            <v>6475.13</v>
          </cell>
        </row>
        <row r="2815">
          <cell r="A2815" t="str">
            <v>43.07.380</v>
          </cell>
          <cell r="B2815" t="str">
            <v>Ar condicionado a frio, tipo split piso teto com capacidade de 24.000 BTU/h</v>
          </cell>
          <cell r="C2815" t="str">
            <v>CJ</v>
          </cell>
          <cell r="D2815">
            <v>6221.08</v>
          </cell>
          <cell r="E2815">
            <v>297.69</v>
          </cell>
          <cell r="F2815">
            <v>6518.77</v>
          </cell>
        </row>
        <row r="2816">
          <cell r="A2816" t="str">
            <v>43.07.390</v>
          </cell>
          <cell r="B2816" t="str">
            <v>Ar condicionado a frio, tipo split piso teto com capacidade de 36.000 BTU/h</v>
          </cell>
          <cell r="C2816" t="str">
            <v>CJ</v>
          </cell>
          <cell r="D2816">
            <v>9321.4599999999991</v>
          </cell>
          <cell r="E2816">
            <v>297.69</v>
          </cell>
          <cell r="F2816">
            <v>9619.15</v>
          </cell>
        </row>
        <row r="2817">
          <cell r="A2817" t="str">
            <v>43.08</v>
          </cell>
          <cell r="B2817" t="str">
            <v>Equipamentos para sistema VRF ar condicionado</v>
          </cell>
          <cell r="C2817"/>
          <cell r="D2817"/>
          <cell r="E2817"/>
          <cell r="F2817"/>
        </row>
        <row r="2818">
          <cell r="A2818" t="str">
            <v>43.08.001</v>
          </cell>
          <cell r="B2818" t="str">
            <v>Condensador para sistema VRF de ar condicionado, capacidade até 6 TR</v>
          </cell>
          <cell r="C2818" t="str">
            <v>UN</v>
          </cell>
          <cell r="D2818">
            <v>36238.230000000003</v>
          </cell>
          <cell r="E2818">
            <v>675.44</v>
          </cell>
          <cell r="F2818">
            <v>36913.67</v>
          </cell>
        </row>
        <row r="2819">
          <cell r="A2819" t="str">
            <v>43.08.002</v>
          </cell>
          <cell r="B2819" t="str">
            <v>Condensador para sistema VRF de ar condicionado, capacidade de 8 TR a 10 TR</v>
          </cell>
          <cell r="C2819" t="str">
            <v>UN</v>
          </cell>
          <cell r="D2819">
            <v>41889.769999999997</v>
          </cell>
          <cell r="E2819">
            <v>675.44</v>
          </cell>
          <cell r="F2819">
            <v>42565.21</v>
          </cell>
        </row>
        <row r="2820">
          <cell r="A2820" t="str">
            <v>43.08.003</v>
          </cell>
          <cell r="B2820" t="str">
            <v>Condensador para sistema VRF de ar condicionado, capacidade de 11 TR a 13 TR</v>
          </cell>
          <cell r="C2820" t="str">
            <v>UN</v>
          </cell>
          <cell r="D2820">
            <v>48400.55</v>
          </cell>
          <cell r="E2820">
            <v>675.44</v>
          </cell>
          <cell r="F2820">
            <v>49075.99</v>
          </cell>
        </row>
        <row r="2821">
          <cell r="A2821" t="str">
            <v>43.08.004</v>
          </cell>
          <cell r="B2821" t="str">
            <v>Condensador para sistema VRF de ar condicionado, capacidade de 14 TR a 16 TR</v>
          </cell>
          <cell r="C2821" t="str">
            <v>UN</v>
          </cell>
          <cell r="D2821">
            <v>53936.94</v>
          </cell>
          <cell r="E2821">
            <v>675.44</v>
          </cell>
          <cell r="F2821">
            <v>54612.38</v>
          </cell>
        </row>
        <row r="2822">
          <cell r="A2822" t="str">
            <v>43.08.020</v>
          </cell>
          <cell r="B2822" t="str">
            <v>Evaporador para sistema VRF de ar condicionado, tipo parede, capacidade de 1 TR</v>
          </cell>
          <cell r="C2822" t="str">
            <v>UN</v>
          </cell>
          <cell r="D2822">
            <v>3484.32</v>
          </cell>
          <cell r="E2822">
            <v>591.01</v>
          </cell>
          <cell r="F2822">
            <v>4075.33</v>
          </cell>
        </row>
        <row r="2823">
          <cell r="A2823" t="str">
            <v>43.08.021</v>
          </cell>
          <cell r="B2823" t="str">
            <v>Evaporador para sistema VRF de ar condicionado, tipo parede, capacidade de 2 TR</v>
          </cell>
          <cell r="C2823" t="str">
            <v>UN</v>
          </cell>
          <cell r="D2823">
            <v>4504.6099999999997</v>
          </cell>
          <cell r="E2823">
            <v>591.01</v>
          </cell>
          <cell r="F2823">
            <v>5095.62</v>
          </cell>
        </row>
        <row r="2824">
          <cell r="A2824" t="str">
            <v>43.08.022</v>
          </cell>
          <cell r="B2824" t="str">
            <v>Evaporador para sistema VRF de ar condicionado, tipo parede, capacidade de 3 TR</v>
          </cell>
          <cell r="C2824" t="str">
            <v>UN</v>
          </cell>
          <cell r="D2824">
            <v>6056.92</v>
          </cell>
          <cell r="E2824">
            <v>591.01</v>
          </cell>
          <cell r="F2824">
            <v>6647.93</v>
          </cell>
        </row>
        <row r="2825">
          <cell r="A2825" t="str">
            <v>43.08.030</v>
          </cell>
          <cell r="B2825" t="str">
            <v>Evaporador para sistema VRF de ar condicionado, tipo piso teto, capacidade de 1 TR</v>
          </cell>
          <cell r="C2825" t="str">
            <v>UN</v>
          </cell>
          <cell r="D2825">
            <v>3878.83</v>
          </cell>
          <cell r="E2825">
            <v>591.01</v>
          </cell>
          <cell r="F2825">
            <v>4469.84</v>
          </cell>
        </row>
        <row r="2826">
          <cell r="A2826" t="str">
            <v>43.08.031</v>
          </cell>
          <cell r="B2826" t="str">
            <v>Evaporador para sistema VRF de ar condicionado, tipo piso teto, capacidade de 2 TR</v>
          </cell>
          <cell r="C2826" t="str">
            <v>UN</v>
          </cell>
          <cell r="D2826">
            <v>4466.3500000000004</v>
          </cell>
          <cell r="E2826">
            <v>591.01</v>
          </cell>
          <cell r="F2826">
            <v>5057.3599999999997</v>
          </cell>
        </row>
        <row r="2827">
          <cell r="A2827" t="str">
            <v>43.08.032</v>
          </cell>
          <cell r="B2827" t="str">
            <v>Evaporador para sistema VRF de ar condicionado, tipo piso teto, capacidade de 3 TR</v>
          </cell>
          <cell r="C2827" t="str">
            <v>UN</v>
          </cell>
          <cell r="D2827">
            <v>5302.67</v>
          </cell>
          <cell r="E2827">
            <v>591.01</v>
          </cell>
          <cell r="F2827">
            <v>5893.68</v>
          </cell>
        </row>
        <row r="2828">
          <cell r="A2828" t="str">
            <v>43.08.033</v>
          </cell>
          <cell r="B2828" t="str">
            <v>Evaporador para sistema VRF de ar condicionado, tipo piso teto, capacidade de 4 TR</v>
          </cell>
          <cell r="C2828" t="str">
            <v>UN</v>
          </cell>
          <cell r="D2828">
            <v>6141.67</v>
          </cell>
          <cell r="E2828">
            <v>591.01</v>
          </cell>
          <cell r="F2828">
            <v>6732.68</v>
          </cell>
        </row>
        <row r="2829">
          <cell r="A2829" t="str">
            <v>43.08.040</v>
          </cell>
          <cell r="B2829" t="str">
            <v>Evaporador para sistema VRF de ar condicionado, tipo cassete, capacidade de 1 TR</v>
          </cell>
          <cell r="C2829" t="str">
            <v>UN</v>
          </cell>
          <cell r="D2829">
            <v>3579.83</v>
          </cell>
          <cell r="E2829">
            <v>591.01</v>
          </cell>
          <cell r="F2829">
            <v>4170.84</v>
          </cell>
        </row>
        <row r="2830">
          <cell r="A2830" t="str">
            <v>43.08.041</v>
          </cell>
          <cell r="B2830" t="str">
            <v>Evaporador para sistema VRF de ar condicionado, tipo cassete, capacidade de 2 TR</v>
          </cell>
          <cell r="C2830" t="str">
            <v>UN</v>
          </cell>
          <cell r="D2830">
            <v>4067.14</v>
          </cell>
          <cell r="E2830">
            <v>591.01</v>
          </cell>
          <cell r="F2830">
            <v>4658.1499999999996</v>
          </cell>
        </row>
        <row r="2831">
          <cell r="A2831" t="str">
            <v>43.08.042</v>
          </cell>
          <cell r="B2831" t="str">
            <v>Evaporador para sistema VRF de ar condicionado, tipo cassete, capacidade de 3 TR</v>
          </cell>
          <cell r="C2831" t="str">
            <v>UN</v>
          </cell>
          <cell r="D2831">
            <v>4414.43</v>
          </cell>
          <cell r="E2831">
            <v>591.01</v>
          </cell>
          <cell r="F2831">
            <v>5005.4399999999996</v>
          </cell>
        </row>
        <row r="2832">
          <cell r="A2832" t="str">
            <v>43.08.043</v>
          </cell>
          <cell r="B2832" t="str">
            <v>Evaporador para sistema VRF de ar condicionado, tipo cassete, capacidade de 4 TR</v>
          </cell>
          <cell r="C2832" t="str">
            <v>UN</v>
          </cell>
          <cell r="D2832">
            <v>4559.24</v>
          </cell>
          <cell r="E2832">
            <v>591.01</v>
          </cell>
          <cell r="F2832">
            <v>5150.25</v>
          </cell>
        </row>
        <row r="2833">
          <cell r="A2833" t="str">
            <v>43.10</v>
          </cell>
          <cell r="B2833" t="str">
            <v>Bombas centrifugas, uso geral</v>
          </cell>
          <cell r="C2833"/>
          <cell r="D2833"/>
          <cell r="E2833"/>
          <cell r="F2833"/>
        </row>
        <row r="2834">
          <cell r="A2834" t="str">
            <v>43.10.050</v>
          </cell>
          <cell r="B2834" t="str">
            <v>Conjunto motor-bomba (centrífuga) 10 cv, monoestágio, Hman= 24 a 36 mca, Q= 53 a 45 m³/h</v>
          </cell>
          <cell r="C2834" t="str">
            <v>UN</v>
          </cell>
          <cell r="D2834">
            <v>7451.83</v>
          </cell>
          <cell r="E2834">
            <v>203.64</v>
          </cell>
          <cell r="F2834">
            <v>7655.47</v>
          </cell>
        </row>
        <row r="2835">
          <cell r="A2835" t="str">
            <v>43.10.090</v>
          </cell>
          <cell r="B2835" t="str">
            <v>Conjunto motor-bomba (centrífuga) 20 cv, monoestágio, Hman= 40 a 70 mca, Q= 76 a 28 m³/h</v>
          </cell>
          <cell r="C2835" t="str">
            <v>UN</v>
          </cell>
          <cell r="D2835">
            <v>13123.81</v>
          </cell>
          <cell r="E2835">
            <v>203.64</v>
          </cell>
          <cell r="F2835">
            <v>13327.45</v>
          </cell>
        </row>
        <row r="2836">
          <cell r="A2836" t="str">
            <v>43.10.110</v>
          </cell>
          <cell r="B2836" t="str">
            <v>Conjunto motor-bomba (centrífuga) 5 cv, monoestágio, Hmam= 14 a 26 mca, Q= 56 a 30 m³/h</v>
          </cell>
          <cell r="C2836" t="str">
            <v>UN</v>
          </cell>
          <cell r="D2836">
            <v>3600.62</v>
          </cell>
          <cell r="E2836">
            <v>203.64</v>
          </cell>
          <cell r="F2836">
            <v>3804.26</v>
          </cell>
        </row>
        <row r="2837">
          <cell r="A2837" t="str">
            <v>43.10.130</v>
          </cell>
          <cell r="B2837" t="str">
            <v>Conjunto motor-bomba (centrífuga) 3/4 cv, monoestágio, Hman= 10 a 16 mca, Q= 12,7 a 8 m³/h</v>
          </cell>
          <cell r="C2837" t="str">
            <v>UN</v>
          </cell>
          <cell r="D2837">
            <v>1924.37</v>
          </cell>
          <cell r="E2837">
            <v>203.64</v>
          </cell>
          <cell r="F2837">
            <v>2128.0100000000002</v>
          </cell>
        </row>
        <row r="2838">
          <cell r="A2838" t="str">
            <v>43.10.210</v>
          </cell>
          <cell r="B2838" t="str">
            <v>Conjunto motor-bomba (centrífuga) 60 cv, monoestágio, Hman= 90 a 125 mca, Q= 115 a 50 m³/h</v>
          </cell>
          <cell r="C2838" t="str">
            <v>UN</v>
          </cell>
          <cell r="D2838">
            <v>34874.949999999997</v>
          </cell>
          <cell r="E2838">
            <v>203.64</v>
          </cell>
          <cell r="F2838">
            <v>35078.589999999997</v>
          </cell>
        </row>
        <row r="2839">
          <cell r="A2839" t="str">
            <v>43.10.230</v>
          </cell>
          <cell r="B2839" t="str">
            <v>Conjunto motor-bomba (centrífuga) 2 cv, monoestágio, Hman= 12 a 27 mca, Q= 25 a 8 m³/h</v>
          </cell>
          <cell r="C2839" t="str">
            <v>UN</v>
          </cell>
          <cell r="D2839">
            <v>2380.16</v>
          </cell>
          <cell r="E2839">
            <v>203.64</v>
          </cell>
          <cell r="F2839">
            <v>2583.8000000000002</v>
          </cell>
        </row>
        <row r="2840">
          <cell r="A2840" t="str">
            <v>43.10.250</v>
          </cell>
          <cell r="B2840" t="str">
            <v>Conjunto motor-bomba (centrífuga) 15 cv, monoestágio, Hman= 30 a 60 mca, Q= 82 a 20 m³/h</v>
          </cell>
          <cell r="C2840" t="str">
            <v>UN</v>
          </cell>
          <cell r="D2840">
            <v>7656.78</v>
          </cell>
          <cell r="E2840">
            <v>203.64</v>
          </cell>
          <cell r="F2840">
            <v>7860.42</v>
          </cell>
        </row>
        <row r="2841">
          <cell r="A2841" t="str">
            <v>43.10.290</v>
          </cell>
          <cell r="B2841" t="str">
            <v>Conjunto motor-bomba (centrífuga) 5 cv, monoestágio, Hman= 24 a 33 mca, Q= 41,6 a 35,2 m³/h</v>
          </cell>
          <cell r="C2841" t="str">
            <v>UN</v>
          </cell>
          <cell r="D2841">
            <v>3669.46</v>
          </cell>
          <cell r="E2841">
            <v>203.64</v>
          </cell>
          <cell r="F2841">
            <v>3873.1</v>
          </cell>
        </row>
        <row r="2842">
          <cell r="A2842" t="str">
            <v>43.10.450</v>
          </cell>
          <cell r="B2842" t="str">
            <v>Conjunto motor-bomba (centrífuga) 30 cv, monoestágio, Hman= 20 a 50 mca, Q= 197 a 112 m³/h</v>
          </cell>
          <cell r="C2842" t="str">
            <v>UN</v>
          </cell>
          <cell r="D2842">
            <v>13958.95</v>
          </cell>
          <cell r="E2842">
            <v>203.64</v>
          </cell>
          <cell r="F2842">
            <v>14162.59</v>
          </cell>
        </row>
        <row r="2843">
          <cell r="A2843" t="str">
            <v>43.10.452</v>
          </cell>
          <cell r="B2843" t="str">
            <v>Conjunto motor-bomba (centrífuga) 1,5 cv, multiestágio, Hman= 20 a 35 mca, Q= 7,1 a 4,5 m³/h</v>
          </cell>
          <cell r="C2843" t="str">
            <v>UN</v>
          </cell>
          <cell r="D2843">
            <v>2953.74</v>
          </cell>
          <cell r="E2843">
            <v>203.64</v>
          </cell>
          <cell r="F2843">
            <v>3157.38</v>
          </cell>
        </row>
        <row r="2844">
          <cell r="A2844" t="str">
            <v>43.10.454</v>
          </cell>
          <cell r="B2844" t="str">
            <v>Conjunto motor-bomba (centrífuga) 3 cv, multiestágio, Hman= 30 a 45 mca, Q= 12,4 a 8,4 m³/h</v>
          </cell>
          <cell r="C2844" t="str">
            <v>UN</v>
          </cell>
          <cell r="D2844">
            <v>4070.81</v>
          </cell>
          <cell r="E2844">
            <v>203.64</v>
          </cell>
          <cell r="F2844">
            <v>4274.45</v>
          </cell>
        </row>
        <row r="2845">
          <cell r="A2845" t="str">
            <v>43.10.456</v>
          </cell>
          <cell r="B2845" t="str">
            <v>Conjunto motor-bomba (centrífuga) 3 cv, multiestágio, Hman= 35 a 60 mca, Q= 7,8 a 5,8 m³/h</v>
          </cell>
          <cell r="C2845" t="str">
            <v>UN</v>
          </cell>
          <cell r="D2845">
            <v>4510.05</v>
          </cell>
          <cell r="E2845">
            <v>203.64</v>
          </cell>
          <cell r="F2845">
            <v>4713.6899999999996</v>
          </cell>
        </row>
        <row r="2846">
          <cell r="A2846" t="str">
            <v>43.10.480</v>
          </cell>
          <cell r="B2846" t="str">
            <v>Conjunto motor-bomba (centrífuga) 7,5 cv, multiestágio, Hman= 30 a 80 mca, Q= 21,6 a 12,0 m³/h</v>
          </cell>
          <cell r="C2846" t="str">
            <v>UN</v>
          </cell>
          <cell r="D2846">
            <v>6210.39</v>
          </cell>
          <cell r="E2846">
            <v>203.64</v>
          </cell>
          <cell r="F2846">
            <v>6414.03</v>
          </cell>
        </row>
        <row r="2847">
          <cell r="A2847" t="str">
            <v>43.10.490</v>
          </cell>
          <cell r="B2847" t="str">
            <v>Conjunto motor-bomba (centrífuga) 5 cv, multiestágio, Hman= 25 a 50 mca, Q= 21,0 a 13,3 m³/h</v>
          </cell>
          <cell r="C2847" t="str">
            <v>UN</v>
          </cell>
          <cell r="D2847">
            <v>4733.93</v>
          </cell>
          <cell r="E2847">
            <v>203.64</v>
          </cell>
          <cell r="F2847">
            <v>4937.57</v>
          </cell>
        </row>
        <row r="2848">
          <cell r="A2848" t="str">
            <v>43.10.620</v>
          </cell>
          <cell r="B2848" t="str">
            <v>Conjunto motor-bomba (centrífuga), 0,5 cv, monoestágio, Hman= 10 a 20 mca, Q= 7,5 a 1,5 m³/h</v>
          </cell>
          <cell r="C2848" t="str">
            <v>UN</v>
          </cell>
          <cell r="D2848">
            <v>1194.72</v>
          </cell>
          <cell r="E2848">
            <v>203.64</v>
          </cell>
          <cell r="F2848">
            <v>1398.36</v>
          </cell>
        </row>
        <row r="2849">
          <cell r="A2849" t="str">
            <v>43.10.670</v>
          </cell>
          <cell r="B2849" t="str">
            <v>Conjunto motor-bomba (centrífuga) 0,5 cv, monoestágio, trifásico, Hman= 9 a 21 mca, Q= 8,3 a 2,0 m³/h</v>
          </cell>
          <cell r="C2849" t="str">
            <v>UN</v>
          </cell>
          <cell r="D2849">
            <v>976.61</v>
          </cell>
          <cell r="E2849">
            <v>203.64</v>
          </cell>
          <cell r="F2849">
            <v>1180.25</v>
          </cell>
        </row>
        <row r="2850">
          <cell r="A2850" t="str">
            <v>43.10.730</v>
          </cell>
          <cell r="B2850" t="str">
            <v>Conjunto motor-bomba (centrífuga) 30 cv, monoestágio trifásico, Hman= 70 a 94 mca, Q= 34,80 a 61,7 m³/h</v>
          </cell>
          <cell r="C2850" t="str">
            <v>UN</v>
          </cell>
          <cell r="D2850">
            <v>13217.39</v>
          </cell>
          <cell r="E2850">
            <v>203.64</v>
          </cell>
          <cell r="F2850">
            <v>13421.03</v>
          </cell>
        </row>
        <row r="2851">
          <cell r="A2851" t="str">
            <v>43.10.740</v>
          </cell>
          <cell r="B2851" t="str">
            <v>Conjunto motor-bomba (centrífuga) 20 cv, monoestágio trifásico, Hman= 62 a 90 mca, Q= 21,1 a 43,8 m³/h</v>
          </cell>
          <cell r="C2851" t="str">
            <v>UN</v>
          </cell>
          <cell r="D2851">
            <v>9600.0300000000007</v>
          </cell>
          <cell r="E2851">
            <v>203.64</v>
          </cell>
          <cell r="F2851">
            <v>9803.67</v>
          </cell>
        </row>
        <row r="2852">
          <cell r="A2852" t="str">
            <v>43.10.750</v>
          </cell>
          <cell r="B2852" t="str">
            <v>Conjunto motor-bomba (centrífuga) 1 cv, monoestágio trifásico, Hman= 8 a 25 mca e Q= 11 a 1,50 m³/h</v>
          </cell>
          <cell r="C2852" t="str">
            <v>UN</v>
          </cell>
          <cell r="D2852">
            <v>1210.6199999999999</v>
          </cell>
          <cell r="E2852">
            <v>203.64</v>
          </cell>
          <cell r="F2852">
            <v>1414.26</v>
          </cell>
        </row>
        <row r="2853">
          <cell r="A2853" t="str">
            <v>43.10.770</v>
          </cell>
          <cell r="B2853" t="str">
            <v>Conjunto motor-bomba (centrífuga) 40 cv, monoestágio trifásico, Hman= 45 a 75 mca e Q= 120 a 75 m³/h</v>
          </cell>
          <cell r="C2853" t="str">
            <v>UN</v>
          </cell>
          <cell r="D2853">
            <v>24621.32</v>
          </cell>
          <cell r="E2853">
            <v>203.64</v>
          </cell>
          <cell r="F2853">
            <v>24824.959999999999</v>
          </cell>
        </row>
        <row r="2854">
          <cell r="A2854" t="str">
            <v>43.10.780</v>
          </cell>
          <cell r="B2854" t="str">
            <v>Conjunto motor-bomba (centrífuga) 50 cv, monoestágio trifásico, Hman= 61 a 81 mca e Q= 170 a 80 m³/h</v>
          </cell>
          <cell r="C2854" t="str">
            <v>UN</v>
          </cell>
          <cell r="D2854">
            <v>27760.82</v>
          </cell>
          <cell r="E2854">
            <v>203.64</v>
          </cell>
          <cell r="F2854">
            <v>27964.46</v>
          </cell>
        </row>
        <row r="2855">
          <cell r="A2855" t="str">
            <v>43.10.790</v>
          </cell>
          <cell r="B2855" t="str">
            <v>Conjunto motor-bomba (centrífuga) 1 cv, multiestágio trifásico, Hman= 15 a 30 mca, Q= 6,5 a 4,2 m³/h</v>
          </cell>
          <cell r="C2855" t="str">
            <v>UN</v>
          </cell>
          <cell r="D2855">
            <v>1692.76</v>
          </cell>
          <cell r="E2855">
            <v>203.64</v>
          </cell>
          <cell r="F2855">
            <v>1896.4</v>
          </cell>
        </row>
        <row r="2856">
          <cell r="A2856" t="str">
            <v>43.10.794</v>
          </cell>
          <cell r="B2856" t="str">
            <v>Conjunto motor-bomba (centrífuga) 1 cv, multiestágio trifásico, Hman= 70 a 115 mca e Q= 1,0 a 1,6 m³/h</v>
          </cell>
          <cell r="C2856" t="str">
            <v>UN</v>
          </cell>
          <cell r="D2856">
            <v>2522.86</v>
          </cell>
          <cell r="E2856">
            <v>203.64</v>
          </cell>
          <cell r="F2856">
            <v>2726.5</v>
          </cell>
        </row>
        <row r="2857">
          <cell r="A2857" t="str">
            <v>43.11</v>
          </cell>
          <cell r="B2857" t="str">
            <v>Bombas submersiveis</v>
          </cell>
          <cell r="C2857"/>
          <cell r="D2857"/>
          <cell r="E2857"/>
          <cell r="F2857"/>
        </row>
        <row r="2858">
          <cell r="A2858" t="str">
            <v>43.11.050</v>
          </cell>
          <cell r="B2858" t="str">
            <v>Conjunto motor-bomba submersível para poço profundo de 6´, Q= 10 a 20m³/h, Hman= 80 a 48 mca, até 6 HP</v>
          </cell>
          <cell r="C2858" t="str">
            <v>UN</v>
          </cell>
          <cell r="D2858">
            <v>6589.24</v>
          </cell>
          <cell r="E2858">
            <v>436.68</v>
          </cell>
          <cell r="F2858">
            <v>7025.92</v>
          </cell>
        </row>
        <row r="2859">
          <cell r="A2859" t="str">
            <v>43.11.060</v>
          </cell>
          <cell r="B2859" t="str">
            <v>Conjunto motor-bomba submersível para poço profundo de 6´, Q= 10 a 20m³/h, Hman= 108 a 64,5 mca, 8 HP</v>
          </cell>
          <cell r="C2859" t="str">
            <v>UN</v>
          </cell>
          <cell r="D2859">
            <v>7420.76</v>
          </cell>
          <cell r="E2859">
            <v>436.68</v>
          </cell>
          <cell r="F2859">
            <v>7857.44</v>
          </cell>
        </row>
        <row r="2860">
          <cell r="A2860" t="str">
            <v>43.11.100</v>
          </cell>
          <cell r="B2860" t="str">
            <v>Conjunto motor-bomba submersível para poço profundo de 6´, Q= 10 a 20m³/h, Hman= 274 a 170 mca, 20 HP</v>
          </cell>
          <cell r="C2860" t="str">
            <v>UN</v>
          </cell>
          <cell r="D2860">
            <v>16370.61</v>
          </cell>
          <cell r="E2860">
            <v>436.68</v>
          </cell>
          <cell r="F2860">
            <v>16807.29</v>
          </cell>
        </row>
        <row r="2861">
          <cell r="A2861" t="str">
            <v>43.11.110</v>
          </cell>
          <cell r="B2861" t="str">
            <v>Conjunto motor-bomba submersível para poço profundo de 6´, Q= 20 a 34m³/h, Hman= 56,5 a 32 mca, até 8 HP</v>
          </cell>
          <cell r="C2861" t="str">
            <v>UN</v>
          </cell>
          <cell r="D2861">
            <v>6985.16</v>
          </cell>
          <cell r="E2861">
            <v>436.68</v>
          </cell>
          <cell r="F2861">
            <v>7421.84</v>
          </cell>
        </row>
        <row r="2862">
          <cell r="A2862" t="str">
            <v>43.11.130</v>
          </cell>
          <cell r="B2862" t="str">
            <v>Conjunto motor-bomba submersível para poço profundo de 6´, Q= 20 a 34m³/h, Hman= 92,5 a 53 mca, 12,5 HP</v>
          </cell>
          <cell r="C2862" t="str">
            <v>UN</v>
          </cell>
          <cell r="D2862">
            <v>8243.17</v>
          </cell>
          <cell r="E2862">
            <v>436.68</v>
          </cell>
          <cell r="F2862">
            <v>8679.85</v>
          </cell>
        </row>
        <row r="2863">
          <cell r="A2863" t="str">
            <v>43.11.150</v>
          </cell>
          <cell r="B2863" t="str">
            <v>Conjunto motor-bomba submersível para poço profundo de 6´, Q= 20 a 34m³/h, Hman= 152 a 88 mca, 20 HP</v>
          </cell>
          <cell r="C2863" t="str">
            <v>UN</v>
          </cell>
          <cell r="D2863">
            <v>14656.6</v>
          </cell>
          <cell r="E2863">
            <v>436.68</v>
          </cell>
          <cell r="F2863">
            <v>15093.28</v>
          </cell>
        </row>
        <row r="2864">
          <cell r="A2864" t="str">
            <v>43.11.320</v>
          </cell>
          <cell r="B2864" t="str">
            <v>Conjunto motor-bomba submersível vertical para esgoto, Q= 4,8 a 25,8 m³/h, Hmam= 19 a 5 mca, potência 1 cv, diâmetro de sólidos até 20mm</v>
          </cell>
          <cell r="C2864" t="str">
            <v>UN</v>
          </cell>
          <cell r="D2864">
            <v>5079.1400000000003</v>
          </cell>
          <cell r="E2864">
            <v>291.12</v>
          </cell>
          <cell r="F2864">
            <v>5370.26</v>
          </cell>
        </row>
        <row r="2865">
          <cell r="A2865" t="str">
            <v>43.11.330</v>
          </cell>
          <cell r="B2865" t="str">
            <v>Conjunto motor-bomba submersível vertical para esgoto, Q= 4,6 a 57,2 m³/h, Hman= 13 a 4 mca, potência 2 a 3,5 cv, diâmetro de sólidos até 50mm</v>
          </cell>
          <cell r="C2865" t="str">
            <v>UN</v>
          </cell>
          <cell r="D2865">
            <v>6801.57</v>
          </cell>
          <cell r="E2865">
            <v>291.12</v>
          </cell>
          <cell r="F2865">
            <v>7092.69</v>
          </cell>
        </row>
        <row r="2866">
          <cell r="A2866" t="str">
            <v>43.11.360</v>
          </cell>
          <cell r="B2866" t="str">
            <v>Conjunto motor-bomba submersível vertical para águas residuais, Q= 2 a16 m³/h, Hman= 12 a 2 mca, potência de 0,5 cv</v>
          </cell>
          <cell r="C2866" t="str">
            <v>UN</v>
          </cell>
          <cell r="D2866">
            <v>2025.31</v>
          </cell>
          <cell r="E2866">
            <v>291.12</v>
          </cell>
          <cell r="F2866">
            <v>2316.4299999999998</v>
          </cell>
        </row>
        <row r="2867">
          <cell r="A2867" t="str">
            <v>43.11.370</v>
          </cell>
          <cell r="B2867" t="str">
            <v>Conjunto motor-bomba submersível vertical para águas residuais, Q= 3 a 20 m³/h, Hman= 13 a 5 mca, potência de 1 cv</v>
          </cell>
          <cell r="C2867" t="str">
            <v>UN</v>
          </cell>
          <cell r="D2867">
            <v>2458.1</v>
          </cell>
          <cell r="E2867">
            <v>291.12</v>
          </cell>
          <cell r="F2867">
            <v>2749.22</v>
          </cell>
        </row>
        <row r="2868">
          <cell r="A2868" t="str">
            <v>43.11.380</v>
          </cell>
          <cell r="B2868" t="str">
            <v>Conjunto motor-bomba submersível vertical para águas residuais, Q= 10 a 50 m³/h, Hman= 22 a 4 mca, potência 4 cv</v>
          </cell>
          <cell r="C2868" t="str">
            <v>UN</v>
          </cell>
          <cell r="D2868">
            <v>5243.17</v>
          </cell>
          <cell r="E2868">
            <v>291.12</v>
          </cell>
          <cell r="F2868">
            <v>5534.29</v>
          </cell>
        </row>
        <row r="2869">
          <cell r="A2869" t="str">
            <v>43.11.390</v>
          </cell>
          <cell r="B2869" t="str">
            <v>Conjunto motor-bomba submersível vertical para águas residuais, Q= 8 a 45 m³/h, Hman= 10,5 a 3,5 mca, potência 1,5 cv</v>
          </cell>
          <cell r="C2869" t="str">
            <v>UN</v>
          </cell>
          <cell r="D2869">
            <v>3418.2</v>
          </cell>
          <cell r="E2869">
            <v>291.12</v>
          </cell>
          <cell r="F2869">
            <v>3709.32</v>
          </cell>
        </row>
        <row r="2870">
          <cell r="A2870" t="str">
            <v>43.11.400</v>
          </cell>
          <cell r="B2870" t="str">
            <v>Conjunto motor-bomba submersível vertical para esgoto, Q= 3,4 a 86,3 m³/h, Hman= 14 a 5 mca, potência 5 cv</v>
          </cell>
          <cell r="C2870" t="str">
            <v>UN</v>
          </cell>
          <cell r="D2870">
            <v>12599.53</v>
          </cell>
          <cell r="E2870">
            <v>291.12</v>
          </cell>
          <cell r="F2870">
            <v>12890.65</v>
          </cell>
        </row>
        <row r="2871">
          <cell r="A2871" t="str">
            <v>43.11.410</v>
          </cell>
          <cell r="B2871" t="str">
            <v>Conjunto motor-bomba submersível vertical para esgoto, Q= 9,1 a 113,6m³/h, Hman= 20 a 15 mca, potência 10 cv</v>
          </cell>
          <cell r="C2871" t="str">
            <v>UN</v>
          </cell>
          <cell r="D2871">
            <v>19878.96</v>
          </cell>
          <cell r="E2871">
            <v>291.12</v>
          </cell>
          <cell r="F2871">
            <v>20170.080000000002</v>
          </cell>
        </row>
        <row r="2872">
          <cell r="A2872" t="str">
            <v>43.11.420</v>
          </cell>
          <cell r="B2872" t="str">
            <v>Conjunto motor-bomba submersível vertical para esgoto, Q=9,3 a 69,0 m³/h, Hman=15 a 7 mca, potência 3cv, diâmetro de sólidos 50/65mm</v>
          </cell>
          <cell r="C2872" t="str">
            <v>UN</v>
          </cell>
          <cell r="D2872">
            <v>6195.44</v>
          </cell>
          <cell r="E2872">
            <v>291.12</v>
          </cell>
          <cell r="F2872">
            <v>6486.56</v>
          </cell>
        </row>
        <row r="2873">
          <cell r="A2873" t="str">
            <v>43.11.460</v>
          </cell>
          <cell r="B2873" t="str">
            <v>Conjunto motor-bomba submersível vertical para esgoto, Q= 40 m³/h, Hman= 40 mca, diâmetro de sólidos até 50 mm</v>
          </cell>
          <cell r="C2873" t="str">
            <v>UN</v>
          </cell>
          <cell r="D2873">
            <v>22108.59</v>
          </cell>
          <cell r="E2873">
            <v>291.12</v>
          </cell>
          <cell r="F2873">
            <v>22399.71</v>
          </cell>
        </row>
        <row r="2874">
          <cell r="A2874" t="str">
            <v>43.12</v>
          </cell>
          <cell r="B2874" t="str">
            <v>Bombas especiais, uso industrial</v>
          </cell>
          <cell r="C2874"/>
          <cell r="D2874"/>
          <cell r="E2874"/>
          <cell r="F2874"/>
        </row>
        <row r="2875">
          <cell r="A2875" t="str">
            <v>43.12.500</v>
          </cell>
          <cell r="B2875" t="str">
            <v>Filtro de areia com carga de areia filtrante, vazão de 16,9 m³/h</v>
          </cell>
          <cell r="C2875" t="str">
            <v>UN</v>
          </cell>
          <cell r="D2875">
            <v>3052.41</v>
          </cell>
          <cell r="E2875">
            <v>101.82</v>
          </cell>
          <cell r="F2875">
            <v>3154.23</v>
          </cell>
        </row>
        <row r="2876">
          <cell r="A2876" t="str">
            <v>43.20</v>
          </cell>
          <cell r="B2876" t="str">
            <v>Reparos, conservacoes e complementos - GRUPO 43</v>
          </cell>
          <cell r="C2876"/>
          <cell r="D2876"/>
          <cell r="E2876"/>
          <cell r="F2876"/>
        </row>
        <row r="2877">
          <cell r="A2877" t="str">
            <v>43.20.130</v>
          </cell>
          <cell r="B2877" t="str">
            <v>Caixa de passagem para condicionamento de ar tipo Split, com saída de dreno único na vertical - 39 x 22 x 6 cm</v>
          </cell>
          <cell r="C2877" t="str">
            <v>UN</v>
          </cell>
          <cell r="D2877">
            <v>26.82</v>
          </cell>
          <cell r="E2877">
            <v>9.65</v>
          </cell>
          <cell r="F2877">
            <v>36.47</v>
          </cell>
        </row>
        <row r="2878">
          <cell r="A2878" t="str">
            <v>43.20.140</v>
          </cell>
          <cell r="B2878" t="str">
            <v>Bomba de remoção de condensados para condicionadores de ar</v>
          </cell>
          <cell r="C2878" t="str">
            <v>UN</v>
          </cell>
          <cell r="D2878">
            <v>649.45000000000005</v>
          </cell>
          <cell r="E2878">
            <v>36.39</v>
          </cell>
          <cell r="F2878">
            <v>685.84</v>
          </cell>
        </row>
        <row r="2879">
          <cell r="A2879" t="str">
            <v>43.20.200</v>
          </cell>
          <cell r="B2879" t="str">
            <v>Controlador de temperatura analógico</v>
          </cell>
          <cell r="C2879" t="str">
            <v>UN</v>
          </cell>
          <cell r="D2879">
            <v>280.49</v>
          </cell>
          <cell r="E2879">
            <v>18.2</v>
          </cell>
          <cell r="F2879">
            <v>298.69</v>
          </cell>
        </row>
        <row r="2880">
          <cell r="A2880" t="str">
            <v>43.20.210</v>
          </cell>
          <cell r="B2880" t="str">
            <v>Bomba de circulação para água quente</v>
          </cell>
          <cell r="C2880" t="str">
            <v>UN</v>
          </cell>
          <cell r="D2880">
            <v>633.54</v>
          </cell>
          <cell r="E2880">
            <v>18.2</v>
          </cell>
          <cell r="F2880">
            <v>651.74</v>
          </cell>
        </row>
        <row r="2881">
          <cell r="A2881" t="str">
            <v>43.20.250</v>
          </cell>
          <cell r="B2881" t="str">
            <v>Poço termométrico em alumínio, com haste de 30mm e rosca 1/2" npt</v>
          </cell>
          <cell r="C2881" t="str">
            <v>UN</v>
          </cell>
          <cell r="D2881">
            <v>55.99</v>
          </cell>
          <cell r="E2881">
            <v>7.27</v>
          </cell>
          <cell r="F2881">
            <v>63.26</v>
          </cell>
        </row>
        <row r="2882">
          <cell r="A2882" t="str">
            <v>44</v>
          </cell>
          <cell r="B2882" t="str">
            <v>APARELHOS E METAIS HIDRAULICOS</v>
          </cell>
          <cell r="C2882"/>
          <cell r="D2882"/>
          <cell r="E2882"/>
          <cell r="F2882"/>
        </row>
        <row r="2883">
          <cell r="A2883" t="str">
            <v>44.01</v>
          </cell>
          <cell r="B2883" t="str">
            <v>Aparelhos e loucas</v>
          </cell>
          <cell r="C2883"/>
          <cell r="D2883"/>
          <cell r="E2883"/>
          <cell r="F2883"/>
        </row>
        <row r="2884">
          <cell r="A2884" t="str">
            <v>44.01.030</v>
          </cell>
          <cell r="B2884" t="str">
            <v>Bacia turca de louça - 6 litros</v>
          </cell>
          <cell r="C2884" t="str">
            <v>UN</v>
          </cell>
          <cell r="D2884">
            <v>495.47</v>
          </cell>
          <cell r="E2884">
            <v>43.65</v>
          </cell>
          <cell r="F2884">
            <v>539.12</v>
          </cell>
        </row>
        <row r="2885">
          <cell r="A2885" t="str">
            <v>44.01.040</v>
          </cell>
          <cell r="B2885" t="str">
            <v xml:space="preserve">Bacia sifonada com caixa de descarga acoplada e tampa - infantil	</v>
          </cell>
          <cell r="C2885" t="str">
            <v>UN</v>
          </cell>
          <cell r="D2885">
            <v>730.73</v>
          </cell>
          <cell r="E2885">
            <v>50.91</v>
          </cell>
          <cell r="F2885">
            <v>781.64</v>
          </cell>
        </row>
        <row r="2886">
          <cell r="A2886" t="str">
            <v>44.01.050</v>
          </cell>
          <cell r="B2886" t="str">
            <v>Bacia sifonada de louça sem tampa - 6 litros</v>
          </cell>
          <cell r="C2886" t="str">
            <v>UN</v>
          </cell>
          <cell r="D2886">
            <v>202.33</v>
          </cell>
          <cell r="E2886">
            <v>43.65</v>
          </cell>
          <cell r="F2886">
            <v>245.98</v>
          </cell>
        </row>
        <row r="2887">
          <cell r="A2887" t="str">
            <v>44.01.070</v>
          </cell>
          <cell r="B2887" t="str">
            <v>Bacia sifonada de louça sem tampa com saída horizontal - 6 litros</v>
          </cell>
          <cell r="C2887" t="str">
            <v>UN</v>
          </cell>
          <cell r="D2887">
            <v>385.07</v>
          </cell>
          <cell r="E2887">
            <v>43.65</v>
          </cell>
          <cell r="F2887">
            <v>428.72</v>
          </cell>
        </row>
        <row r="2888">
          <cell r="A2888" t="str">
            <v>44.01.100</v>
          </cell>
          <cell r="B2888" t="str">
            <v>Lavatório de louça sem coluna</v>
          </cell>
          <cell r="C2888" t="str">
            <v>UN</v>
          </cell>
          <cell r="D2888">
            <v>70.010000000000005</v>
          </cell>
          <cell r="E2888">
            <v>50.91</v>
          </cell>
          <cell r="F2888">
            <v>120.92</v>
          </cell>
        </row>
        <row r="2889">
          <cell r="A2889" t="str">
            <v>44.01.110</v>
          </cell>
          <cell r="B2889" t="str">
            <v>Lavatório de louça com coluna</v>
          </cell>
          <cell r="C2889" t="str">
            <v>UN</v>
          </cell>
          <cell r="D2889">
            <v>187.8</v>
          </cell>
          <cell r="E2889">
            <v>50.91</v>
          </cell>
          <cell r="F2889">
            <v>238.71</v>
          </cell>
        </row>
        <row r="2890">
          <cell r="A2890" t="str">
            <v>44.01.160</v>
          </cell>
          <cell r="B2890" t="str">
            <v>Lavatório de louça pequeno com coluna suspensa - linha especial</v>
          </cell>
          <cell r="C2890" t="str">
            <v>UN</v>
          </cell>
          <cell r="D2890">
            <v>551.88</v>
          </cell>
          <cell r="E2890">
            <v>50.91</v>
          </cell>
          <cell r="F2890">
            <v>602.79</v>
          </cell>
        </row>
        <row r="2891">
          <cell r="A2891" t="str">
            <v>44.01.170</v>
          </cell>
          <cell r="B2891" t="str">
            <v>Lavatório em polipropileno</v>
          </cell>
          <cell r="C2891" t="str">
            <v>UN</v>
          </cell>
          <cell r="D2891">
            <v>35.950000000000003</v>
          </cell>
          <cell r="E2891">
            <v>18.2</v>
          </cell>
          <cell r="F2891">
            <v>54.15</v>
          </cell>
        </row>
        <row r="2892">
          <cell r="A2892" t="str">
            <v>44.01.200</v>
          </cell>
          <cell r="B2892" t="str">
            <v>Mictório de louça sifonado auto aspirante</v>
          </cell>
          <cell r="C2892" t="str">
            <v>UN</v>
          </cell>
          <cell r="D2892">
            <v>336.77</v>
          </cell>
          <cell r="E2892">
            <v>50.91</v>
          </cell>
          <cell r="F2892">
            <v>387.68</v>
          </cell>
        </row>
        <row r="2893">
          <cell r="A2893" t="str">
            <v>44.01.240</v>
          </cell>
          <cell r="B2893" t="str">
            <v>Lavatório em louça com coluna suspensa</v>
          </cell>
          <cell r="C2893" t="str">
            <v>UN</v>
          </cell>
          <cell r="D2893">
            <v>411.98</v>
          </cell>
          <cell r="E2893">
            <v>50.91</v>
          </cell>
          <cell r="F2893">
            <v>462.89</v>
          </cell>
        </row>
        <row r="2894">
          <cell r="A2894" t="str">
            <v>44.01.270</v>
          </cell>
          <cell r="B2894" t="str">
            <v>Cuba de louça de embutir oval</v>
          </cell>
          <cell r="C2894" t="str">
            <v>UN</v>
          </cell>
          <cell r="D2894">
            <v>82.86</v>
          </cell>
          <cell r="E2894">
            <v>18.2</v>
          </cell>
          <cell r="F2894">
            <v>101.06</v>
          </cell>
        </row>
        <row r="2895">
          <cell r="A2895" t="str">
            <v>44.01.310</v>
          </cell>
          <cell r="B2895" t="str">
            <v>Tanque de louça com coluna de 30 litros</v>
          </cell>
          <cell r="C2895" t="str">
            <v>UN</v>
          </cell>
          <cell r="D2895">
            <v>576.38</v>
          </cell>
          <cell r="E2895">
            <v>109.17</v>
          </cell>
          <cell r="F2895">
            <v>685.55</v>
          </cell>
        </row>
        <row r="2896">
          <cell r="A2896" t="str">
            <v>44.01.360</v>
          </cell>
          <cell r="B2896" t="str">
            <v>Tanque de louça com coluna de 18 a 20 litros</v>
          </cell>
          <cell r="C2896" t="str">
            <v>UN</v>
          </cell>
          <cell r="D2896">
            <v>468.14</v>
          </cell>
          <cell r="E2896">
            <v>109.17</v>
          </cell>
          <cell r="F2896">
            <v>577.30999999999995</v>
          </cell>
        </row>
        <row r="2897">
          <cell r="A2897" t="str">
            <v>44.01.370</v>
          </cell>
          <cell r="B2897" t="str">
            <v>Tanque em granito sintético, linha comercial - sem pertences</v>
          </cell>
          <cell r="C2897" t="str">
            <v>UN</v>
          </cell>
          <cell r="D2897">
            <v>199.76</v>
          </cell>
          <cell r="E2897">
            <v>36.39</v>
          </cell>
          <cell r="F2897">
            <v>236.15</v>
          </cell>
        </row>
        <row r="2898">
          <cell r="A2898" t="str">
            <v>44.01.610</v>
          </cell>
          <cell r="B2898" t="str">
            <v>Lavatório de louça para canto, sem coluna - sem pertences</v>
          </cell>
          <cell r="C2898" t="str">
            <v>UN</v>
          </cell>
          <cell r="D2898">
            <v>161.69999999999999</v>
          </cell>
          <cell r="E2898">
            <v>18.2</v>
          </cell>
          <cell r="F2898">
            <v>179.9</v>
          </cell>
        </row>
        <row r="2899">
          <cell r="A2899" t="str">
            <v>44.01.680</v>
          </cell>
          <cell r="B2899" t="str">
            <v>Caixa de descarga em plástico, de sobrepor, capacidade 9 litros com engate flexível</v>
          </cell>
          <cell r="C2899" t="str">
            <v>UN</v>
          </cell>
          <cell r="D2899">
            <v>76.680000000000007</v>
          </cell>
          <cell r="E2899">
            <v>12.01</v>
          </cell>
          <cell r="F2899">
            <v>88.69</v>
          </cell>
        </row>
        <row r="2900">
          <cell r="A2900" t="str">
            <v>44.01.690</v>
          </cell>
          <cell r="B2900" t="str">
            <v>Tanque de louça sem coluna de 30 litros</v>
          </cell>
          <cell r="C2900" t="str">
            <v>UN</v>
          </cell>
          <cell r="D2900">
            <v>451.18</v>
          </cell>
          <cell r="E2900">
            <v>109.17</v>
          </cell>
          <cell r="F2900">
            <v>560.35</v>
          </cell>
        </row>
        <row r="2901">
          <cell r="A2901" t="str">
            <v>44.01.800</v>
          </cell>
          <cell r="B2901" t="str">
            <v>Bacia sifonada com caixa de descarga acoplada sem tampa - 6 litros</v>
          </cell>
          <cell r="C2901" t="str">
            <v>CJ</v>
          </cell>
          <cell r="D2901">
            <v>545.58000000000004</v>
          </cell>
          <cell r="E2901">
            <v>43.65</v>
          </cell>
          <cell r="F2901">
            <v>589.23</v>
          </cell>
        </row>
        <row r="2902">
          <cell r="A2902" t="str">
            <v>44.01.850</v>
          </cell>
          <cell r="B2902" t="str">
            <v>Cuba de louça de embutir redonda</v>
          </cell>
          <cell r="C2902" t="str">
            <v>UN</v>
          </cell>
          <cell r="D2902">
            <v>90.25</v>
          </cell>
          <cell r="E2902">
            <v>18.2</v>
          </cell>
          <cell r="F2902">
            <v>108.45</v>
          </cell>
        </row>
        <row r="2903">
          <cell r="A2903" t="str">
            <v>44.02</v>
          </cell>
          <cell r="B2903" t="str">
            <v>Bancadas e tampos</v>
          </cell>
          <cell r="C2903"/>
          <cell r="D2903"/>
          <cell r="E2903"/>
          <cell r="F2903"/>
        </row>
        <row r="2904">
          <cell r="A2904" t="str">
            <v>44.02.062</v>
          </cell>
          <cell r="B2904" t="str">
            <v>Tampo/bancada em granito, com frontão, espessura de 2 cm, acabamento polido</v>
          </cell>
          <cell r="C2904" t="str">
            <v>M2</v>
          </cell>
          <cell r="D2904">
            <v>477.25</v>
          </cell>
          <cell r="E2904">
            <v>60.29</v>
          </cell>
          <cell r="F2904">
            <v>537.54</v>
          </cell>
        </row>
        <row r="2905">
          <cell r="A2905" t="str">
            <v>44.02.100</v>
          </cell>
          <cell r="B2905" t="str">
            <v>Tampo/bancada em mármore nacional espessura de 3 cm</v>
          </cell>
          <cell r="C2905" t="str">
            <v>M2</v>
          </cell>
          <cell r="D2905">
            <v>986.06</v>
          </cell>
          <cell r="E2905">
            <v>64.319999999999993</v>
          </cell>
          <cell r="F2905">
            <v>1050.3800000000001</v>
          </cell>
        </row>
        <row r="2906">
          <cell r="A2906" t="str">
            <v>44.02.200</v>
          </cell>
          <cell r="B2906" t="str">
            <v>Tampo/bancada em concreto armado, revestido em aço inoxidável fosco polido</v>
          </cell>
          <cell r="C2906" t="str">
            <v>M2</v>
          </cell>
          <cell r="D2906">
            <v>1104.77</v>
          </cell>
          <cell r="E2906">
            <v>130.29</v>
          </cell>
          <cell r="F2906">
            <v>1235.06</v>
          </cell>
        </row>
        <row r="2907">
          <cell r="A2907" t="str">
            <v>44.02.300</v>
          </cell>
          <cell r="B2907" t="str">
            <v>Superfície sólido mineral para bancadas, saias, frontões e/ou cubas</v>
          </cell>
          <cell r="C2907" t="str">
            <v>M2</v>
          </cell>
          <cell r="D2907">
            <v>2274.7399999999998</v>
          </cell>
          <cell r="E2907"/>
          <cell r="F2907">
            <v>2274.7399999999998</v>
          </cell>
        </row>
        <row r="2908">
          <cell r="A2908" t="str">
            <v>44.03</v>
          </cell>
          <cell r="B2908" t="str">
            <v>Acessorios e metais</v>
          </cell>
          <cell r="C2908"/>
          <cell r="D2908"/>
          <cell r="E2908"/>
          <cell r="F2908"/>
        </row>
        <row r="2909">
          <cell r="A2909" t="str">
            <v>44.03.010</v>
          </cell>
          <cell r="B2909" t="str">
            <v>Dispenser toalheiro em ABS e policarbonato para bobina de 20 cm x 200 m, com alavanca</v>
          </cell>
          <cell r="C2909" t="str">
            <v>UN</v>
          </cell>
          <cell r="D2909">
            <v>235</v>
          </cell>
          <cell r="E2909">
            <v>4.41</v>
          </cell>
          <cell r="F2909">
            <v>239.41</v>
          </cell>
        </row>
        <row r="2910">
          <cell r="A2910" t="str">
            <v>44.03.020</v>
          </cell>
          <cell r="B2910" t="str">
            <v>Meia saboneteira de louça de embutir</v>
          </cell>
          <cell r="C2910" t="str">
            <v>UN</v>
          </cell>
          <cell r="D2910">
            <v>35.86</v>
          </cell>
          <cell r="E2910">
            <v>10.61</v>
          </cell>
          <cell r="F2910">
            <v>46.47</v>
          </cell>
        </row>
        <row r="2911">
          <cell r="A2911" t="str">
            <v>44.03.030</v>
          </cell>
          <cell r="B2911" t="str">
            <v>Dispenser toalheiro metálico esmaltado para bobina de 25cm x 50m, sem alavanca</v>
          </cell>
          <cell r="C2911" t="str">
            <v>UN</v>
          </cell>
          <cell r="D2911">
            <v>51.48</v>
          </cell>
          <cell r="E2911">
            <v>4.41</v>
          </cell>
          <cell r="F2911">
            <v>55.89</v>
          </cell>
        </row>
        <row r="2912">
          <cell r="A2912" t="str">
            <v>44.03.040</v>
          </cell>
          <cell r="B2912" t="str">
            <v>Saboneteira de louça de embutir</v>
          </cell>
          <cell r="C2912" t="str">
            <v>UN</v>
          </cell>
          <cell r="D2912">
            <v>43.46</v>
          </cell>
          <cell r="E2912">
            <v>10.61</v>
          </cell>
          <cell r="F2912">
            <v>54.07</v>
          </cell>
        </row>
        <row r="2913">
          <cell r="A2913" t="str">
            <v>44.03.050</v>
          </cell>
          <cell r="B2913" t="str">
            <v>Dispenser papel higiênico em ABS para rolão 300 / 600 m, com visor</v>
          </cell>
          <cell r="C2913" t="str">
            <v>UN</v>
          </cell>
          <cell r="D2913">
            <v>76.09</v>
          </cell>
          <cell r="E2913">
            <v>4.41</v>
          </cell>
          <cell r="F2913">
            <v>80.5</v>
          </cell>
        </row>
        <row r="2914">
          <cell r="A2914" t="str">
            <v>44.03.080</v>
          </cell>
          <cell r="B2914" t="str">
            <v>Porta-papel de louça de embutir</v>
          </cell>
          <cell r="C2914" t="str">
            <v>UN</v>
          </cell>
          <cell r="D2914">
            <v>43.3</v>
          </cell>
          <cell r="E2914">
            <v>10.61</v>
          </cell>
          <cell r="F2914">
            <v>53.91</v>
          </cell>
        </row>
        <row r="2915">
          <cell r="A2915" t="str">
            <v>44.03.090</v>
          </cell>
          <cell r="B2915" t="str">
            <v>Cabide cromado para banheiro</v>
          </cell>
          <cell r="C2915" t="str">
            <v>UN</v>
          </cell>
          <cell r="D2915">
            <v>40.880000000000003</v>
          </cell>
          <cell r="E2915">
            <v>4.41</v>
          </cell>
          <cell r="F2915">
            <v>45.29</v>
          </cell>
        </row>
        <row r="2916">
          <cell r="A2916" t="str">
            <v>44.03.130</v>
          </cell>
          <cell r="B2916" t="str">
            <v>Saboneteira tipo dispenser, para refil de 800 ml</v>
          </cell>
          <cell r="C2916" t="str">
            <v>UN</v>
          </cell>
          <cell r="D2916">
            <v>37.880000000000003</v>
          </cell>
          <cell r="E2916">
            <v>4.41</v>
          </cell>
          <cell r="F2916">
            <v>42.29</v>
          </cell>
        </row>
        <row r="2917">
          <cell r="A2917" t="str">
            <v>44.03.180</v>
          </cell>
          <cell r="B2917" t="str">
            <v>Dispenser toalheiro em ABS, para folhas</v>
          </cell>
          <cell r="C2917" t="str">
            <v>UN</v>
          </cell>
          <cell r="D2917">
            <v>54.49</v>
          </cell>
          <cell r="E2917">
            <v>4.41</v>
          </cell>
          <cell r="F2917">
            <v>58.9</v>
          </cell>
        </row>
        <row r="2918">
          <cell r="A2918" t="str">
            <v>44.03.210</v>
          </cell>
          <cell r="B2918" t="str">
            <v>Ducha cromada simples</v>
          </cell>
          <cell r="C2918" t="str">
            <v>UN</v>
          </cell>
          <cell r="D2918">
            <v>57.72</v>
          </cell>
          <cell r="E2918">
            <v>18.2</v>
          </cell>
          <cell r="F2918">
            <v>75.92</v>
          </cell>
        </row>
        <row r="2919">
          <cell r="A2919" t="str">
            <v>44.03.260</v>
          </cell>
          <cell r="B2919" t="str">
            <v>Armário de plástico de embutir, para lavatório</v>
          </cell>
          <cell r="C2919" t="str">
            <v>UN</v>
          </cell>
          <cell r="D2919">
            <v>111.71</v>
          </cell>
          <cell r="E2919">
            <v>32.159999999999997</v>
          </cell>
          <cell r="F2919">
            <v>143.87</v>
          </cell>
        </row>
        <row r="2920">
          <cell r="A2920" t="str">
            <v>44.03.300</v>
          </cell>
          <cell r="B2920" t="str">
            <v>Torneira volante tipo alavanca</v>
          </cell>
          <cell r="C2920" t="str">
            <v>UN</v>
          </cell>
          <cell r="D2920">
            <v>177.64</v>
          </cell>
          <cell r="E2920">
            <v>13.82</v>
          </cell>
          <cell r="F2920">
            <v>191.46</v>
          </cell>
        </row>
        <row r="2921">
          <cell r="A2921" t="str">
            <v>44.03.310</v>
          </cell>
          <cell r="B2921" t="str">
            <v>Torneira de mesa para lavatório, acionamento hidromecânico, com registro integrado regulador de vazão, em latão cromado, DN= 1/2´</v>
          </cell>
          <cell r="C2921" t="str">
            <v>UN</v>
          </cell>
          <cell r="D2921">
            <v>843.96</v>
          </cell>
          <cell r="E2921">
            <v>13.82</v>
          </cell>
          <cell r="F2921">
            <v>857.78</v>
          </cell>
        </row>
        <row r="2922">
          <cell r="A2922" t="str">
            <v>44.03.315</v>
          </cell>
          <cell r="B2922" t="str">
            <v>Torneira de mesa com bica móvel e alavanca</v>
          </cell>
          <cell r="C2922" t="str">
            <v>UN</v>
          </cell>
          <cell r="D2922">
            <v>142.13</v>
          </cell>
          <cell r="E2922">
            <v>13.82</v>
          </cell>
          <cell r="F2922">
            <v>155.94999999999999</v>
          </cell>
        </row>
        <row r="2923">
          <cell r="A2923" t="str">
            <v>44.03.316</v>
          </cell>
          <cell r="B2923" t="str">
            <v>Torneira misturador clínica de mesa com arejador articulado, acionamento cotovelo</v>
          </cell>
          <cell r="C2923" t="str">
            <v>UN</v>
          </cell>
          <cell r="D2923">
            <v>405.1</v>
          </cell>
          <cell r="E2923">
            <v>50.95</v>
          </cell>
          <cell r="F2923">
            <v>456.05</v>
          </cell>
        </row>
        <row r="2924">
          <cell r="A2924" t="str">
            <v>44.03.360</v>
          </cell>
          <cell r="B2924" t="str">
            <v>Ducha higiênica cromada</v>
          </cell>
          <cell r="C2924" t="str">
            <v>UN</v>
          </cell>
          <cell r="D2924">
            <v>435.94</v>
          </cell>
          <cell r="E2924">
            <v>18.2</v>
          </cell>
          <cell r="F2924">
            <v>454.14</v>
          </cell>
        </row>
        <row r="2925">
          <cell r="A2925" t="str">
            <v>44.03.370</v>
          </cell>
          <cell r="B2925" t="str">
            <v>Torneira curta com rosca para uso geral, em latão fundido sem acabamento, DN= 1/2´</v>
          </cell>
          <cell r="C2925" t="str">
            <v>UN</v>
          </cell>
          <cell r="D2925">
            <v>27.97</v>
          </cell>
          <cell r="E2925">
            <v>12.73</v>
          </cell>
          <cell r="F2925">
            <v>40.700000000000003</v>
          </cell>
        </row>
        <row r="2926">
          <cell r="A2926" t="str">
            <v>44.03.380</v>
          </cell>
          <cell r="B2926" t="str">
            <v>Torneira curta com rosca para uso geral, em latão fundido sem acabamento, DN= 3/4´</v>
          </cell>
          <cell r="C2926" t="str">
            <v>UN</v>
          </cell>
          <cell r="D2926">
            <v>27.69</v>
          </cell>
          <cell r="E2926">
            <v>12.73</v>
          </cell>
          <cell r="F2926">
            <v>40.42</v>
          </cell>
        </row>
        <row r="2927">
          <cell r="A2927" t="str">
            <v>44.03.400</v>
          </cell>
          <cell r="B2927" t="str">
            <v>Torneira curta com rosca para uso geral, em latão fundido cromado, DN= 3/4´</v>
          </cell>
          <cell r="C2927" t="str">
            <v>UN</v>
          </cell>
          <cell r="D2927">
            <v>35.4</v>
          </cell>
          <cell r="E2927">
            <v>12.73</v>
          </cell>
          <cell r="F2927">
            <v>48.13</v>
          </cell>
        </row>
        <row r="2928">
          <cell r="A2928" t="str">
            <v>44.03.420</v>
          </cell>
          <cell r="B2928" t="str">
            <v>Torneira curta sem rosca para uso geral, em latão fundido sem acabamento, DN= 3/4´</v>
          </cell>
          <cell r="C2928" t="str">
            <v>UN</v>
          </cell>
          <cell r="D2928">
            <v>20.45</v>
          </cell>
          <cell r="E2928">
            <v>12.73</v>
          </cell>
          <cell r="F2928">
            <v>33.18</v>
          </cell>
        </row>
        <row r="2929">
          <cell r="A2929" t="str">
            <v>44.03.430</v>
          </cell>
          <cell r="B2929" t="str">
            <v>Torneira curta sem rosca para uso geral, em latão fundido cromado, DN= 1/2´</v>
          </cell>
          <cell r="C2929" t="str">
            <v>UN</v>
          </cell>
          <cell r="D2929">
            <v>24.81</v>
          </cell>
          <cell r="E2929">
            <v>12.73</v>
          </cell>
          <cell r="F2929">
            <v>37.54</v>
          </cell>
        </row>
        <row r="2930">
          <cell r="A2930" t="str">
            <v>44.03.440</v>
          </cell>
          <cell r="B2930" t="str">
            <v>Torneira curta sem rosca para uso geral, em latão fundido cromado, DN= 3/4´</v>
          </cell>
          <cell r="C2930" t="str">
            <v>UN</v>
          </cell>
          <cell r="D2930">
            <v>26.42</v>
          </cell>
          <cell r="E2930">
            <v>12.73</v>
          </cell>
          <cell r="F2930">
            <v>39.15</v>
          </cell>
        </row>
        <row r="2931">
          <cell r="A2931" t="str">
            <v>44.03.450</v>
          </cell>
          <cell r="B2931" t="str">
            <v>Torneira longa sem rosca para uso geral, em latão fundido cromado</v>
          </cell>
          <cell r="C2931" t="str">
            <v>UN</v>
          </cell>
          <cell r="D2931">
            <v>47.8</v>
          </cell>
          <cell r="E2931">
            <v>12.73</v>
          </cell>
          <cell r="F2931">
            <v>60.53</v>
          </cell>
        </row>
        <row r="2932">
          <cell r="A2932" t="str">
            <v>44.03.470</v>
          </cell>
          <cell r="B2932" t="str">
            <v>Torneira de parede para pia com bica móvel e arejador, em latão fundido cromado</v>
          </cell>
          <cell r="C2932" t="str">
            <v>UN</v>
          </cell>
          <cell r="D2932">
            <v>74.86</v>
          </cell>
          <cell r="E2932">
            <v>12.73</v>
          </cell>
          <cell r="F2932">
            <v>87.59</v>
          </cell>
        </row>
        <row r="2933">
          <cell r="A2933" t="str">
            <v>44.03.480</v>
          </cell>
          <cell r="B2933" t="str">
            <v>Torneira de mesa para lavatório compacta, acionamento hidromecânico, em latão cromado, DN= 1/2´</v>
          </cell>
          <cell r="C2933" t="str">
            <v>UN</v>
          </cell>
          <cell r="D2933">
            <v>180.73</v>
          </cell>
          <cell r="E2933">
            <v>13.82</v>
          </cell>
          <cell r="F2933">
            <v>194.55</v>
          </cell>
        </row>
        <row r="2934">
          <cell r="A2934" t="str">
            <v>44.03.500</v>
          </cell>
          <cell r="B2934" t="str">
            <v>Aparelho misturador de parede, para pia, com bica móvel, acabamento cromado</v>
          </cell>
          <cell r="C2934" t="str">
            <v>UN</v>
          </cell>
          <cell r="D2934">
            <v>495.34</v>
          </cell>
          <cell r="E2934">
            <v>50.95</v>
          </cell>
          <cell r="F2934">
            <v>546.29</v>
          </cell>
        </row>
        <row r="2935">
          <cell r="A2935" t="str">
            <v>44.03.510</v>
          </cell>
          <cell r="B2935" t="str">
            <v>Torneira de parede antivandalismo, DN= 3/4´</v>
          </cell>
          <cell r="C2935" t="str">
            <v>UN</v>
          </cell>
          <cell r="D2935">
            <v>371.51</v>
          </cell>
          <cell r="E2935">
            <v>29.1</v>
          </cell>
          <cell r="F2935">
            <v>400.61</v>
          </cell>
        </row>
        <row r="2936">
          <cell r="A2936" t="str">
            <v>44.03.590</v>
          </cell>
          <cell r="B2936" t="str">
            <v>Torneira de mesa para pia com bica móvel e arejador em latão fundido cromado</v>
          </cell>
          <cell r="C2936" t="str">
            <v>UN</v>
          </cell>
          <cell r="D2936">
            <v>169.68</v>
          </cell>
          <cell r="E2936">
            <v>13.82</v>
          </cell>
          <cell r="F2936">
            <v>183.5</v>
          </cell>
        </row>
        <row r="2937">
          <cell r="A2937" t="str">
            <v>44.03.630</v>
          </cell>
          <cell r="B2937" t="str">
            <v>Torneira de acionamento restrito em latão cromado, DN= 1/2´ com adaptador para 3/4´</v>
          </cell>
          <cell r="C2937" t="str">
            <v>UN</v>
          </cell>
          <cell r="D2937">
            <v>51.3</v>
          </cell>
          <cell r="E2937">
            <v>12.73</v>
          </cell>
          <cell r="F2937">
            <v>64.03</v>
          </cell>
        </row>
        <row r="2938">
          <cell r="A2938" t="str">
            <v>44.03.640</v>
          </cell>
          <cell r="B2938" t="str">
            <v>Torneira de parede acionamento hidromecânico, em latão cromado, DN= 1/2´ ou 3/4´</v>
          </cell>
          <cell r="C2938" t="str">
            <v>UN</v>
          </cell>
          <cell r="D2938">
            <v>360.33</v>
          </cell>
          <cell r="E2938">
            <v>12.73</v>
          </cell>
          <cell r="F2938">
            <v>373.06</v>
          </cell>
        </row>
        <row r="2939">
          <cell r="A2939" t="str">
            <v>44.03.670</v>
          </cell>
          <cell r="B2939" t="str">
            <v>Caixa de descarga de embutir, acionamento frontal, completa</v>
          </cell>
          <cell r="C2939" t="str">
            <v>CJ</v>
          </cell>
          <cell r="D2939">
            <v>808.87</v>
          </cell>
          <cell r="E2939">
            <v>50.36</v>
          </cell>
          <cell r="F2939">
            <v>859.23</v>
          </cell>
        </row>
        <row r="2940">
          <cell r="A2940" t="str">
            <v>44.03.690</v>
          </cell>
          <cell r="B2940" t="str">
            <v>Torneira de parede em ABS, DN 1/2´ ou 3/4´, 10cm</v>
          </cell>
          <cell r="C2940" t="str">
            <v>UN</v>
          </cell>
          <cell r="D2940">
            <v>3.68</v>
          </cell>
          <cell r="E2940">
            <v>12.73</v>
          </cell>
          <cell r="F2940">
            <v>16.41</v>
          </cell>
        </row>
        <row r="2941">
          <cell r="A2941" t="str">
            <v>44.03.700</v>
          </cell>
          <cell r="B2941" t="str">
            <v>Torneira de parede em ABS, DN 1/2´ ou 3/4´, 15cm</v>
          </cell>
          <cell r="C2941" t="str">
            <v>UN</v>
          </cell>
          <cell r="D2941">
            <v>4.08</v>
          </cell>
          <cell r="E2941">
            <v>12.73</v>
          </cell>
          <cell r="F2941">
            <v>16.809999999999999</v>
          </cell>
        </row>
        <row r="2942">
          <cell r="A2942" t="str">
            <v>44.03.720</v>
          </cell>
          <cell r="B2942" t="str">
            <v>Torneira de mesa para lavatório, acionamento hidromecânico com alavanca, registro integrado regulador de vazão, em latão cromado, DN= 1/2´</v>
          </cell>
          <cell r="C2942" t="str">
            <v>UN</v>
          </cell>
          <cell r="D2942">
            <v>604.6</v>
          </cell>
          <cell r="E2942">
            <v>13.82</v>
          </cell>
          <cell r="F2942">
            <v>618.41999999999996</v>
          </cell>
        </row>
        <row r="2943">
          <cell r="A2943" t="str">
            <v>44.03.810</v>
          </cell>
          <cell r="B2943" t="str">
            <v>Aparelho misturador de mesa para pia com bica móvel, acabamento cromado</v>
          </cell>
          <cell r="C2943" t="str">
            <v>UN</v>
          </cell>
          <cell r="D2943">
            <v>590.11</v>
          </cell>
          <cell r="E2943">
            <v>50.95</v>
          </cell>
          <cell r="F2943">
            <v>641.05999999999995</v>
          </cell>
        </row>
        <row r="2944">
          <cell r="A2944" t="str">
            <v>44.03.825</v>
          </cell>
          <cell r="B2944" t="str">
            <v>Misturador termostato para chuveiro ou ducha, acabamento cromado</v>
          </cell>
          <cell r="C2944" t="str">
            <v>UN</v>
          </cell>
          <cell r="D2944">
            <v>1380.22</v>
          </cell>
          <cell r="E2944">
            <v>50.95</v>
          </cell>
          <cell r="F2944">
            <v>1431.17</v>
          </cell>
        </row>
        <row r="2945">
          <cell r="A2945" t="str">
            <v>44.03.900</v>
          </cell>
          <cell r="B2945" t="str">
            <v>Secador de mãos em ABS</v>
          </cell>
          <cell r="C2945" t="str">
            <v>UN</v>
          </cell>
          <cell r="D2945">
            <v>1131.82</v>
          </cell>
          <cell r="E2945">
            <v>4.41</v>
          </cell>
          <cell r="F2945">
            <v>1136.23</v>
          </cell>
        </row>
        <row r="2946">
          <cell r="A2946" t="str">
            <v>44.03.920</v>
          </cell>
          <cell r="B2946" t="str">
            <v>Ducha higiênica com registro</v>
          </cell>
          <cell r="C2946" t="str">
            <v>UN</v>
          </cell>
          <cell r="D2946">
            <v>352.02</v>
          </cell>
          <cell r="E2946">
            <v>18.2</v>
          </cell>
          <cell r="F2946">
            <v>370.22</v>
          </cell>
        </row>
        <row r="2947">
          <cell r="A2947" t="str">
            <v>44.03.931</v>
          </cell>
          <cell r="B2947" t="str">
            <v>Desviador para duchas e chuveiros</v>
          </cell>
          <cell r="C2947" t="str">
            <v>UN</v>
          </cell>
          <cell r="D2947">
            <v>44.4</v>
          </cell>
          <cell r="E2947">
            <v>21.87</v>
          </cell>
          <cell r="F2947">
            <v>66.27</v>
          </cell>
        </row>
        <row r="2948">
          <cell r="A2948" t="str">
            <v>44.03.940</v>
          </cell>
          <cell r="B2948" t="str">
            <v>Válvula dupla para bancada de laboratório, uso em GLP, com bico para mangueira - diâmetro de 1/4´ a 1/2´</v>
          </cell>
          <cell r="C2948" t="str">
            <v>UN</v>
          </cell>
          <cell r="D2948">
            <v>266.35000000000002</v>
          </cell>
          <cell r="E2948">
            <v>18.2</v>
          </cell>
          <cell r="F2948">
            <v>284.55</v>
          </cell>
        </row>
        <row r="2949">
          <cell r="A2949" t="str">
            <v>44.03.950</v>
          </cell>
          <cell r="B2949" t="str">
            <v>Válvula para cuba de laboratório, com nuca giratória e bico escalonado para mangueira</v>
          </cell>
          <cell r="C2949" t="str">
            <v>UN</v>
          </cell>
          <cell r="D2949">
            <v>428.67</v>
          </cell>
          <cell r="E2949">
            <v>18.2</v>
          </cell>
          <cell r="F2949">
            <v>446.87</v>
          </cell>
        </row>
        <row r="2950">
          <cell r="A2950" t="str">
            <v>44.04</v>
          </cell>
          <cell r="B2950" t="str">
            <v>Prateleiras</v>
          </cell>
          <cell r="C2950"/>
          <cell r="D2950"/>
          <cell r="E2950"/>
          <cell r="F2950"/>
        </row>
        <row r="2951">
          <cell r="A2951" t="str">
            <v>44.04.030</v>
          </cell>
          <cell r="B2951" t="str">
            <v>Prateleira em granito com espessura de 2 cm</v>
          </cell>
          <cell r="C2951" t="str">
            <v>M2</v>
          </cell>
          <cell r="D2951">
            <v>375.35</v>
          </cell>
          <cell r="E2951">
            <v>20.91</v>
          </cell>
          <cell r="F2951">
            <v>396.26</v>
          </cell>
        </row>
        <row r="2952">
          <cell r="A2952" t="str">
            <v>44.04.040</v>
          </cell>
          <cell r="B2952" t="str">
            <v>Prateleira em granilite</v>
          </cell>
          <cell r="C2952" t="str">
            <v>M2</v>
          </cell>
          <cell r="D2952">
            <v>199.59</v>
          </cell>
          <cell r="E2952">
            <v>64.319999999999993</v>
          </cell>
          <cell r="F2952">
            <v>263.91000000000003</v>
          </cell>
        </row>
        <row r="2953">
          <cell r="A2953" t="str">
            <v>44.04.050</v>
          </cell>
          <cell r="B2953" t="str">
            <v>Prateleira em granito com espessura de 3 cm</v>
          </cell>
          <cell r="C2953" t="str">
            <v>M2</v>
          </cell>
          <cell r="D2953">
            <v>723.7</v>
          </cell>
          <cell r="E2953">
            <v>20.91</v>
          </cell>
          <cell r="F2953">
            <v>744.61</v>
          </cell>
        </row>
        <row r="2954">
          <cell r="A2954" t="str">
            <v>44.06</v>
          </cell>
          <cell r="B2954" t="str">
            <v>Aparelhos de aco inoxidavel</v>
          </cell>
          <cell r="C2954"/>
          <cell r="D2954"/>
          <cell r="E2954"/>
          <cell r="F2954"/>
        </row>
        <row r="2955">
          <cell r="A2955" t="str">
            <v>44.06.010</v>
          </cell>
          <cell r="B2955" t="str">
            <v>Lavatório coletivo em aço inoxidável</v>
          </cell>
          <cell r="C2955" t="str">
            <v>M</v>
          </cell>
          <cell r="D2955">
            <v>1154.31</v>
          </cell>
          <cell r="E2955">
            <v>50.91</v>
          </cell>
          <cell r="F2955">
            <v>1205.22</v>
          </cell>
        </row>
        <row r="2956">
          <cell r="A2956" t="str">
            <v>44.06.100</v>
          </cell>
          <cell r="B2956" t="str">
            <v>Mictório coletivo em aço inoxidável</v>
          </cell>
          <cell r="C2956" t="str">
            <v>M</v>
          </cell>
          <cell r="D2956">
            <v>708.87</v>
          </cell>
          <cell r="E2956">
            <v>50.91</v>
          </cell>
          <cell r="F2956">
            <v>759.78</v>
          </cell>
        </row>
        <row r="2957">
          <cell r="A2957" t="str">
            <v>44.06.200</v>
          </cell>
          <cell r="B2957" t="str">
            <v>Tanque em aço inoxidável</v>
          </cell>
          <cell r="C2957" t="str">
            <v>UN</v>
          </cell>
          <cell r="D2957">
            <v>891.14</v>
          </cell>
          <cell r="E2957">
            <v>109.17</v>
          </cell>
          <cell r="F2957">
            <v>1000.31</v>
          </cell>
        </row>
        <row r="2958">
          <cell r="A2958" t="str">
            <v>44.06.250</v>
          </cell>
          <cell r="B2958" t="str">
            <v>Cuba em aço inoxidável simples de 300 x 140mm</v>
          </cell>
          <cell r="C2958" t="str">
            <v>UN</v>
          </cell>
          <cell r="D2958">
            <v>145.57</v>
          </cell>
          <cell r="E2958">
            <v>18.2</v>
          </cell>
          <cell r="F2958">
            <v>163.77000000000001</v>
          </cell>
        </row>
        <row r="2959">
          <cell r="A2959" t="str">
            <v>44.06.300</v>
          </cell>
          <cell r="B2959" t="str">
            <v>Cuba em aço inoxidável simples de 400x340x140mm</v>
          </cell>
          <cell r="C2959" t="str">
            <v>UN</v>
          </cell>
          <cell r="D2959">
            <v>194.13</v>
          </cell>
          <cell r="E2959">
            <v>18.2</v>
          </cell>
          <cell r="F2959">
            <v>212.33</v>
          </cell>
        </row>
        <row r="2960">
          <cell r="A2960" t="str">
            <v>44.06.310</v>
          </cell>
          <cell r="B2960" t="str">
            <v>Cuba em aço inoxidável simples de 465x300x140mm</v>
          </cell>
          <cell r="C2960" t="str">
            <v>UN</v>
          </cell>
          <cell r="D2960">
            <v>219.7</v>
          </cell>
          <cell r="E2960">
            <v>18.2</v>
          </cell>
          <cell r="F2960">
            <v>237.9</v>
          </cell>
        </row>
        <row r="2961">
          <cell r="A2961" t="str">
            <v>44.06.320</v>
          </cell>
          <cell r="B2961" t="str">
            <v>Cuba em aço inoxidável simples de 560x330x140mm</v>
          </cell>
          <cell r="C2961" t="str">
            <v>UN</v>
          </cell>
          <cell r="D2961">
            <v>274.45</v>
          </cell>
          <cell r="E2961">
            <v>18.2</v>
          </cell>
          <cell r="F2961">
            <v>292.64999999999998</v>
          </cell>
        </row>
        <row r="2962">
          <cell r="A2962" t="str">
            <v>44.06.330</v>
          </cell>
          <cell r="B2962" t="str">
            <v>Cuba em aço inoxidável simples de 500x400x400mm</v>
          </cell>
          <cell r="C2962" t="str">
            <v>UN</v>
          </cell>
          <cell r="D2962">
            <v>639.01</v>
          </cell>
          <cell r="E2962">
            <v>18.2</v>
          </cell>
          <cell r="F2962">
            <v>657.21</v>
          </cell>
        </row>
        <row r="2963">
          <cell r="A2963" t="str">
            <v>44.06.360</v>
          </cell>
          <cell r="B2963" t="str">
            <v>Cuba em aço inoxidável simples de 500x400x200mm</v>
          </cell>
          <cell r="C2963" t="str">
            <v>UN</v>
          </cell>
          <cell r="D2963">
            <v>336.27</v>
          </cell>
          <cell r="E2963">
            <v>18.2</v>
          </cell>
          <cell r="F2963">
            <v>354.47</v>
          </cell>
        </row>
        <row r="2964">
          <cell r="A2964" t="str">
            <v>44.06.370</v>
          </cell>
          <cell r="B2964" t="str">
            <v>Cuba em aço inoxidável simples de 500x400x250mm</v>
          </cell>
          <cell r="C2964" t="str">
            <v>UN</v>
          </cell>
          <cell r="D2964">
            <v>469.38</v>
          </cell>
          <cell r="E2964">
            <v>18.2</v>
          </cell>
          <cell r="F2964">
            <v>487.58</v>
          </cell>
        </row>
        <row r="2965">
          <cell r="A2965" t="str">
            <v>44.06.400</v>
          </cell>
          <cell r="B2965" t="str">
            <v>Cuba em aço inoxidável simples de 500x400x300mm</v>
          </cell>
          <cell r="C2965" t="str">
            <v>UN</v>
          </cell>
          <cell r="D2965">
            <v>562.23</v>
          </cell>
          <cell r="E2965">
            <v>18.2</v>
          </cell>
          <cell r="F2965">
            <v>580.42999999999995</v>
          </cell>
        </row>
        <row r="2966">
          <cell r="A2966" t="str">
            <v>44.06.410</v>
          </cell>
          <cell r="B2966" t="str">
            <v>Cuba em aço inoxidável simples de 600x500x300mm</v>
          </cell>
          <cell r="C2966" t="str">
            <v>UN</v>
          </cell>
          <cell r="D2966">
            <v>715.92</v>
          </cell>
          <cell r="E2966">
            <v>18.2</v>
          </cell>
          <cell r="F2966">
            <v>734.12</v>
          </cell>
        </row>
        <row r="2967">
          <cell r="A2967" t="str">
            <v>44.06.470</v>
          </cell>
          <cell r="B2967" t="str">
            <v>Cuba em aço inoxidável simples de 600x500x350mm</v>
          </cell>
          <cell r="C2967" t="str">
            <v>UN</v>
          </cell>
          <cell r="D2967">
            <v>874.59</v>
          </cell>
          <cell r="E2967">
            <v>18.2</v>
          </cell>
          <cell r="F2967">
            <v>892.79</v>
          </cell>
        </row>
        <row r="2968">
          <cell r="A2968" t="str">
            <v>44.06.520</v>
          </cell>
          <cell r="B2968" t="str">
            <v>Cuba em aço inoxidável simples de 600x500x400mm</v>
          </cell>
          <cell r="C2968" t="str">
            <v>UN</v>
          </cell>
          <cell r="D2968">
            <v>939.21</v>
          </cell>
          <cell r="E2968">
            <v>18.2</v>
          </cell>
          <cell r="F2968">
            <v>957.41</v>
          </cell>
        </row>
        <row r="2969">
          <cell r="A2969" t="str">
            <v>44.06.570</v>
          </cell>
          <cell r="B2969" t="str">
            <v>Cuba em aço inoxidável simples de 700x600x450mm</v>
          </cell>
          <cell r="C2969" t="str">
            <v>UN</v>
          </cell>
          <cell r="D2969">
            <v>1409.48</v>
          </cell>
          <cell r="E2969">
            <v>18.2</v>
          </cell>
          <cell r="F2969">
            <v>1427.68</v>
          </cell>
        </row>
        <row r="2970">
          <cell r="A2970" t="str">
            <v>44.06.600</v>
          </cell>
          <cell r="B2970" t="str">
            <v>Cuba em aço inoxidável simples de 1400x900x500mm</v>
          </cell>
          <cell r="C2970" t="str">
            <v>UN</v>
          </cell>
          <cell r="D2970">
            <v>3838.28</v>
          </cell>
          <cell r="E2970">
            <v>18.2</v>
          </cell>
          <cell r="F2970">
            <v>3856.48</v>
          </cell>
        </row>
        <row r="2971">
          <cell r="A2971" t="str">
            <v>44.06.610</v>
          </cell>
          <cell r="B2971" t="str">
            <v>Cuba em aço inoxidável simples de 1100x600x400mm</v>
          </cell>
          <cell r="C2971" t="str">
            <v>UN</v>
          </cell>
          <cell r="D2971">
            <v>1622.87</v>
          </cell>
          <cell r="E2971">
            <v>18.2</v>
          </cell>
          <cell r="F2971">
            <v>1641.07</v>
          </cell>
        </row>
        <row r="2972">
          <cell r="A2972" t="str">
            <v>44.06.700</v>
          </cell>
          <cell r="B2972" t="str">
            <v>Cuba em aço inoxidável dupla de 715x400x140mm</v>
          </cell>
          <cell r="C2972" t="str">
            <v>UN</v>
          </cell>
          <cell r="D2972">
            <v>598.54</v>
          </cell>
          <cell r="E2972">
            <v>18.2</v>
          </cell>
          <cell r="F2972">
            <v>616.74</v>
          </cell>
        </row>
        <row r="2973">
          <cell r="A2973" t="str">
            <v>44.06.710</v>
          </cell>
          <cell r="B2973" t="str">
            <v>Cuba em aço inoxidável dupla de 835x340x140mm</v>
          </cell>
          <cell r="C2973" t="str">
            <v>UN</v>
          </cell>
          <cell r="D2973">
            <v>561.25</v>
          </cell>
          <cell r="E2973">
            <v>18.2</v>
          </cell>
          <cell r="F2973">
            <v>579.45000000000005</v>
          </cell>
        </row>
        <row r="2974">
          <cell r="A2974" t="str">
            <v>44.06.750</v>
          </cell>
          <cell r="B2974" t="str">
            <v>Cuba em aço inoxidável dupla de 1020x400x250mm</v>
          </cell>
          <cell r="C2974" t="str">
            <v>UN</v>
          </cell>
          <cell r="D2974">
            <v>1011.31</v>
          </cell>
          <cell r="E2974">
            <v>18.2</v>
          </cell>
          <cell r="F2974">
            <v>1029.51</v>
          </cell>
        </row>
        <row r="2975">
          <cell r="A2975" t="str">
            <v>44.20</v>
          </cell>
          <cell r="B2975" t="str">
            <v>Reparos, conservacoes e complementos - GRUPO 44</v>
          </cell>
          <cell r="C2975"/>
          <cell r="D2975"/>
          <cell r="E2975"/>
          <cell r="F2975"/>
        </row>
        <row r="2976">
          <cell r="A2976" t="str">
            <v>44.20.010</v>
          </cell>
          <cell r="B2976" t="str">
            <v>Sifão plástico sanfonado universal de 1´</v>
          </cell>
          <cell r="C2976" t="str">
            <v>UN</v>
          </cell>
          <cell r="D2976">
            <v>15.18</v>
          </cell>
          <cell r="E2976">
            <v>14.56</v>
          </cell>
          <cell r="F2976">
            <v>29.74</v>
          </cell>
        </row>
        <row r="2977">
          <cell r="A2977" t="str">
            <v>44.20.020</v>
          </cell>
          <cell r="B2977" t="str">
            <v>Recolocação de torneiras</v>
          </cell>
          <cell r="C2977" t="str">
            <v>UN</v>
          </cell>
          <cell r="D2977">
            <v>0.05</v>
          </cell>
          <cell r="E2977">
            <v>18.2</v>
          </cell>
          <cell r="F2977">
            <v>18.25</v>
          </cell>
        </row>
        <row r="2978">
          <cell r="A2978" t="str">
            <v>44.20.040</v>
          </cell>
          <cell r="B2978" t="str">
            <v>Recolocação de sifões</v>
          </cell>
          <cell r="C2978" t="str">
            <v>UN</v>
          </cell>
          <cell r="D2978">
            <v>0.06</v>
          </cell>
          <cell r="E2978">
            <v>18.2</v>
          </cell>
          <cell r="F2978">
            <v>18.260000000000002</v>
          </cell>
        </row>
        <row r="2979">
          <cell r="A2979" t="str">
            <v>44.20.060</v>
          </cell>
          <cell r="B2979" t="str">
            <v>Recolocação de aparelhos sanitários, incluindo acessórios</v>
          </cell>
          <cell r="C2979" t="str">
            <v>UN</v>
          </cell>
          <cell r="D2979">
            <v>0.75</v>
          </cell>
          <cell r="E2979">
            <v>50.91</v>
          </cell>
          <cell r="F2979">
            <v>51.66</v>
          </cell>
        </row>
        <row r="2980">
          <cell r="A2980" t="str">
            <v>44.20.080</v>
          </cell>
          <cell r="B2980" t="str">
            <v>Recolocação de caixas de descarga de sobrepor</v>
          </cell>
          <cell r="C2980" t="str">
            <v>UN</v>
          </cell>
          <cell r="D2980"/>
          <cell r="E2980">
            <v>90.98</v>
          </cell>
          <cell r="F2980">
            <v>90.98</v>
          </cell>
        </row>
        <row r="2981">
          <cell r="A2981" t="str">
            <v>44.20.100</v>
          </cell>
          <cell r="B2981" t="str">
            <v>Engate flexível metálico DN= 1/2´</v>
          </cell>
          <cell r="C2981" t="str">
            <v>UN</v>
          </cell>
          <cell r="D2981">
            <v>35.17</v>
          </cell>
          <cell r="E2981">
            <v>4.3600000000000003</v>
          </cell>
          <cell r="F2981">
            <v>39.53</v>
          </cell>
        </row>
        <row r="2982">
          <cell r="A2982" t="str">
            <v>44.20.110</v>
          </cell>
          <cell r="B2982" t="str">
            <v>Engate flexível de PVC DN= 1/2´</v>
          </cell>
          <cell r="C2982" t="str">
            <v>UN</v>
          </cell>
          <cell r="D2982">
            <v>7.84</v>
          </cell>
          <cell r="E2982">
            <v>4.3600000000000003</v>
          </cell>
          <cell r="F2982">
            <v>12.2</v>
          </cell>
        </row>
        <row r="2983">
          <cell r="A2983" t="str">
            <v>44.20.120</v>
          </cell>
          <cell r="B2983" t="str">
            <v>Canopla para válvula de descarga</v>
          </cell>
          <cell r="C2983" t="str">
            <v>UN</v>
          </cell>
          <cell r="D2983">
            <v>113.38</v>
          </cell>
          <cell r="E2983">
            <v>2.4700000000000002</v>
          </cell>
          <cell r="F2983">
            <v>115.85</v>
          </cell>
        </row>
        <row r="2984">
          <cell r="A2984" t="str">
            <v>44.20.121</v>
          </cell>
          <cell r="B2984" t="str">
            <v>Arejador com articulador em ABS cromado para torneira padrão, completo</v>
          </cell>
          <cell r="C2984" t="str">
            <v>UN</v>
          </cell>
          <cell r="D2984">
            <v>32.58</v>
          </cell>
          <cell r="E2984">
            <v>1.45</v>
          </cell>
          <cell r="F2984">
            <v>34.03</v>
          </cell>
        </row>
        <row r="2985">
          <cell r="A2985" t="str">
            <v>44.20.130</v>
          </cell>
          <cell r="B2985" t="str">
            <v>Tubo de ligação para mictório, DN= 1/2´</v>
          </cell>
          <cell r="C2985" t="str">
            <v>UN</v>
          </cell>
          <cell r="D2985">
            <v>60.36</v>
          </cell>
          <cell r="E2985">
            <v>4.3600000000000003</v>
          </cell>
          <cell r="F2985">
            <v>64.72</v>
          </cell>
        </row>
        <row r="2986">
          <cell r="A2986" t="str">
            <v>44.20.150</v>
          </cell>
          <cell r="B2986" t="str">
            <v>Acabamento cromado para registro</v>
          </cell>
          <cell r="C2986" t="str">
            <v>UN</v>
          </cell>
          <cell r="D2986">
            <v>47.66</v>
          </cell>
          <cell r="E2986">
            <v>2.4700000000000002</v>
          </cell>
          <cell r="F2986">
            <v>50.13</v>
          </cell>
        </row>
        <row r="2987">
          <cell r="A2987" t="str">
            <v>44.20.160</v>
          </cell>
          <cell r="B2987" t="str">
            <v>Botão para válvula de descarga</v>
          </cell>
          <cell r="C2987" t="str">
            <v>UN</v>
          </cell>
          <cell r="D2987">
            <v>53.79</v>
          </cell>
          <cell r="E2987">
            <v>2.4700000000000002</v>
          </cell>
          <cell r="F2987">
            <v>56.26</v>
          </cell>
        </row>
        <row r="2988">
          <cell r="A2988" t="str">
            <v>44.20.180</v>
          </cell>
          <cell r="B2988" t="str">
            <v>Reparo para válvula de descarga</v>
          </cell>
          <cell r="C2988" t="str">
            <v>UN</v>
          </cell>
          <cell r="D2988">
            <v>59.31</v>
          </cell>
          <cell r="E2988">
            <v>32.75</v>
          </cell>
          <cell r="F2988">
            <v>92.06</v>
          </cell>
        </row>
        <row r="2989">
          <cell r="A2989" t="str">
            <v>44.20.200</v>
          </cell>
          <cell r="B2989" t="str">
            <v>Sifão de metal cromado de 1 1/2´ x 2´</v>
          </cell>
          <cell r="C2989" t="str">
            <v>UN</v>
          </cell>
          <cell r="D2989">
            <v>148.87</v>
          </cell>
          <cell r="E2989">
            <v>18.2</v>
          </cell>
          <cell r="F2989">
            <v>167.07</v>
          </cell>
        </row>
        <row r="2990">
          <cell r="A2990" t="str">
            <v>44.20.220</v>
          </cell>
          <cell r="B2990" t="str">
            <v>Sifão de metal cromado de 1´ x 1 1/2´</v>
          </cell>
          <cell r="C2990" t="str">
            <v>UN</v>
          </cell>
          <cell r="D2990">
            <v>146.06</v>
          </cell>
          <cell r="E2990">
            <v>18.2</v>
          </cell>
          <cell r="F2990">
            <v>164.26</v>
          </cell>
        </row>
        <row r="2991">
          <cell r="A2991" t="str">
            <v>44.20.230</v>
          </cell>
          <cell r="B2991" t="str">
            <v>Tubo de ligação para sanitário</v>
          </cell>
          <cell r="C2991" t="str">
            <v>UN</v>
          </cell>
          <cell r="D2991">
            <v>42.38</v>
          </cell>
          <cell r="E2991">
            <v>4.3600000000000003</v>
          </cell>
          <cell r="F2991">
            <v>46.74</v>
          </cell>
        </row>
        <row r="2992">
          <cell r="A2992" t="str">
            <v>44.20.240</v>
          </cell>
          <cell r="B2992" t="str">
            <v>Sifão plástico com copo, rígido, de 1´ x 1 1/2´</v>
          </cell>
          <cell r="C2992" t="str">
            <v>UN</v>
          </cell>
          <cell r="D2992">
            <v>25.74</v>
          </cell>
          <cell r="E2992">
            <v>14.56</v>
          </cell>
          <cell r="F2992">
            <v>40.299999999999997</v>
          </cell>
        </row>
        <row r="2993">
          <cell r="A2993" t="str">
            <v>44.20.260</v>
          </cell>
          <cell r="B2993" t="str">
            <v>Sifão plástico com copo, rígido, de 1 1/4´ x 2´</v>
          </cell>
          <cell r="C2993" t="str">
            <v>UN</v>
          </cell>
          <cell r="D2993">
            <v>15.12</v>
          </cell>
          <cell r="E2993">
            <v>14.56</v>
          </cell>
          <cell r="F2993">
            <v>29.68</v>
          </cell>
        </row>
        <row r="2994">
          <cell r="A2994" t="str">
            <v>44.20.280</v>
          </cell>
          <cell r="B2994" t="str">
            <v>Tampa de plástico para bacia sanitária</v>
          </cell>
          <cell r="C2994" t="str">
            <v>UN</v>
          </cell>
          <cell r="D2994">
            <v>36.42</v>
          </cell>
          <cell r="E2994">
            <v>2.1800000000000002</v>
          </cell>
          <cell r="F2994">
            <v>38.6</v>
          </cell>
        </row>
        <row r="2995">
          <cell r="A2995" t="str">
            <v>44.20.300</v>
          </cell>
          <cell r="B2995" t="str">
            <v>Bolsa para bacia sanitária</v>
          </cell>
          <cell r="C2995" t="str">
            <v>UN</v>
          </cell>
          <cell r="D2995">
            <v>6.55</v>
          </cell>
          <cell r="E2995">
            <v>6.19</v>
          </cell>
          <cell r="F2995">
            <v>12.74</v>
          </cell>
        </row>
        <row r="2996">
          <cell r="A2996" t="str">
            <v>44.20.310</v>
          </cell>
          <cell r="B2996" t="str">
            <v>Filtro de pressão em ABS, para 360 l/h</v>
          </cell>
          <cell r="C2996" t="str">
            <v>UN</v>
          </cell>
          <cell r="D2996">
            <v>295.13</v>
          </cell>
          <cell r="E2996">
            <v>25.46</v>
          </cell>
          <cell r="F2996">
            <v>320.58999999999997</v>
          </cell>
        </row>
        <row r="2997">
          <cell r="A2997" t="str">
            <v>44.20.390</v>
          </cell>
          <cell r="B2997" t="str">
            <v>Válvula de PVC para lavatório</v>
          </cell>
          <cell r="C2997" t="str">
            <v>UN</v>
          </cell>
          <cell r="D2997">
            <v>4.71</v>
          </cell>
          <cell r="E2997">
            <v>1.45</v>
          </cell>
          <cell r="F2997">
            <v>6.16</v>
          </cell>
        </row>
        <row r="2998">
          <cell r="A2998" t="str">
            <v>44.20.620</v>
          </cell>
          <cell r="B2998" t="str">
            <v>Válvula americana</v>
          </cell>
          <cell r="C2998" t="str">
            <v>UN</v>
          </cell>
          <cell r="D2998">
            <v>50.02</v>
          </cell>
          <cell r="E2998">
            <v>1.45</v>
          </cell>
          <cell r="F2998">
            <v>51.47</v>
          </cell>
        </row>
        <row r="2999">
          <cell r="A2999" t="str">
            <v>44.20.640</v>
          </cell>
          <cell r="B2999" t="str">
            <v>Válvula de metal cromado de 1 1/2´</v>
          </cell>
          <cell r="C2999" t="str">
            <v>UN</v>
          </cell>
          <cell r="D2999">
            <v>101.49</v>
          </cell>
          <cell r="E2999">
            <v>7.27</v>
          </cell>
          <cell r="F2999">
            <v>108.76</v>
          </cell>
        </row>
        <row r="3000">
          <cell r="A3000" t="str">
            <v>44.20.650</v>
          </cell>
          <cell r="B3000" t="str">
            <v>Válvula de metal cromado de 1´</v>
          </cell>
          <cell r="C3000" t="str">
            <v>UN</v>
          </cell>
          <cell r="D3000">
            <v>35.47</v>
          </cell>
          <cell r="E3000">
            <v>7.27</v>
          </cell>
          <cell r="F3000">
            <v>42.74</v>
          </cell>
        </row>
        <row r="3001">
          <cell r="A3001" t="str">
            <v>45</v>
          </cell>
          <cell r="B3001" t="str">
            <v>ENTRADA DE AGUA, INCÊNDIO E GAS</v>
          </cell>
          <cell r="C3001"/>
          <cell r="D3001"/>
          <cell r="E3001"/>
          <cell r="F3001"/>
        </row>
        <row r="3002">
          <cell r="A3002" t="str">
            <v>45.01</v>
          </cell>
          <cell r="B3002" t="str">
            <v>Entrada de agua</v>
          </cell>
          <cell r="C3002"/>
          <cell r="D3002"/>
          <cell r="E3002"/>
          <cell r="F3002"/>
        </row>
        <row r="3003">
          <cell r="A3003" t="str">
            <v>45.01.020</v>
          </cell>
          <cell r="B3003" t="str">
            <v>Entrada completa de água com abrigo e registro de gaveta, DN= 3/4´</v>
          </cell>
          <cell r="C3003" t="str">
            <v>UN</v>
          </cell>
          <cell r="D3003">
            <v>845.46</v>
          </cell>
          <cell r="E3003">
            <v>441.73</v>
          </cell>
          <cell r="F3003">
            <v>1287.19</v>
          </cell>
        </row>
        <row r="3004">
          <cell r="A3004" t="str">
            <v>45.01.040</v>
          </cell>
          <cell r="B3004" t="str">
            <v>Entrada completa de água com abrigo e registro de gaveta, DN= 1´</v>
          </cell>
          <cell r="C3004" t="str">
            <v>UN</v>
          </cell>
          <cell r="D3004">
            <v>907.28</v>
          </cell>
          <cell r="E3004">
            <v>441.73</v>
          </cell>
          <cell r="F3004">
            <v>1349.01</v>
          </cell>
        </row>
        <row r="3005">
          <cell r="A3005" t="str">
            <v>45.01.060</v>
          </cell>
          <cell r="B3005" t="str">
            <v>Entrada completa de água com abrigo e registro de gaveta, DN= 1 1/2´</v>
          </cell>
          <cell r="C3005" t="str">
            <v>UN</v>
          </cell>
          <cell r="D3005">
            <v>2510.15</v>
          </cell>
          <cell r="E3005">
            <v>776.76</v>
          </cell>
          <cell r="F3005">
            <v>3286.91</v>
          </cell>
        </row>
        <row r="3006">
          <cell r="A3006" t="str">
            <v>45.01.066</v>
          </cell>
          <cell r="B3006" t="str">
            <v>Entrada completa de água com abrigo e registro de gaveta, DN= 2´</v>
          </cell>
          <cell r="C3006" t="str">
            <v>UN</v>
          </cell>
          <cell r="D3006">
            <v>2783.08</v>
          </cell>
          <cell r="E3006">
            <v>776.76</v>
          </cell>
          <cell r="F3006">
            <v>3559.84</v>
          </cell>
        </row>
        <row r="3007">
          <cell r="A3007" t="str">
            <v>45.01.080</v>
          </cell>
          <cell r="B3007" t="str">
            <v>Entrada completa de água com abrigo e registro de gaveta, DN= 2 1/2´</v>
          </cell>
          <cell r="C3007" t="str">
            <v>UN</v>
          </cell>
          <cell r="D3007">
            <v>3077.7</v>
          </cell>
          <cell r="E3007">
            <v>776.76</v>
          </cell>
          <cell r="F3007">
            <v>3854.46</v>
          </cell>
        </row>
        <row r="3008">
          <cell r="A3008" t="str">
            <v>45.01.082</v>
          </cell>
          <cell r="B3008" t="str">
            <v>Entrada completa de água com abrigo e registro de gaveta, DN= 3´</v>
          </cell>
          <cell r="C3008" t="str">
            <v>UN</v>
          </cell>
          <cell r="D3008">
            <v>3363.26</v>
          </cell>
          <cell r="E3008">
            <v>776.76</v>
          </cell>
          <cell r="F3008">
            <v>4140.0200000000004</v>
          </cell>
        </row>
        <row r="3009">
          <cell r="A3009" t="str">
            <v>45.02</v>
          </cell>
          <cell r="B3009" t="str">
            <v>Entrada de gas</v>
          </cell>
          <cell r="C3009"/>
          <cell r="D3009"/>
          <cell r="E3009"/>
          <cell r="F3009"/>
        </row>
        <row r="3010">
          <cell r="A3010" t="str">
            <v>45.02.020</v>
          </cell>
          <cell r="B3010" t="str">
            <v>Entrada completa de gás GLP domiciliar com 2 bujões de 13 kg</v>
          </cell>
          <cell r="C3010" t="str">
            <v>UN</v>
          </cell>
          <cell r="D3010">
            <v>1923.63</v>
          </cell>
          <cell r="E3010">
            <v>559.37</v>
          </cell>
          <cell r="F3010">
            <v>2483</v>
          </cell>
        </row>
        <row r="3011">
          <cell r="A3011" t="str">
            <v>45.02.040</v>
          </cell>
          <cell r="B3011" t="str">
            <v>Entrada completa de gás GLP com 2 cilindros de 45 kg</v>
          </cell>
          <cell r="C3011" t="str">
            <v>UN</v>
          </cell>
          <cell r="D3011">
            <v>4189.01</v>
          </cell>
          <cell r="E3011">
            <v>1196.8699999999999</v>
          </cell>
          <cell r="F3011">
            <v>5385.88</v>
          </cell>
        </row>
        <row r="3012">
          <cell r="A3012" t="str">
            <v>45.02.060</v>
          </cell>
          <cell r="B3012" t="str">
            <v>Entrada completa de gás GLP com 4 cilindros de 45 kg</v>
          </cell>
          <cell r="C3012" t="str">
            <v>UN</v>
          </cell>
          <cell r="D3012">
            <v>6967.93</v>
          </cell>
          <cell r="E3012">
            <v>1577.67</v>
          </cell>
          <cell r="F3012">
            <v>8545.6</v>
          </cell>
        </row>
        <row r="3013">
          <cell r="A3013" t="str">
            <v>45.02.080</v>
          </cell>
          <cell r="B3013" t="str">
            <v>Entrada completa de gás GLP com 6 cilindros de 45 kg</v>
          </cell>
          <cell r="C3013" t="str">
            <v>UN</v>
          </cell>
          <cell r="D3013">
            <v>9724.41</v>
          </cell>
          <cell r="E3013">
            <v>1912.88</v>
          </cell>
          <cell r="F3013">
            <v>11637.29</v>
          </cell>
        </row>
        <row r="3014">
          <cell r="A3014" t="str">
            <v>45.02.200</v>
          </cell>
          <cell r="B3014" t="str">
            <v>Abrigo padronizado de gás GLP encanado</v>
          </cell>
          <cell r="C3014" t="str">
            <v>UN</v>
          </cell>
          <cell r="D3014">
            <v>657.89</v>
          </cell>
          <cell r="E3014">
            <v>382.09</v>
          </cell>
          <cell r="F3014">
            <v>1039.98</v>
          </cell>
        </row>
        <row r="3015">
          <cell r="A3015" t="str">
            <v>45.03</v>
          </cell>
          <cell r="B3015" t="str">
            <v>Hidrômetro</v>
          </cell>
          <cell r="C3015"/>
          <cell r="D3015"/>
          <cell r="E3015"/>
          <cell r="F3015"/>
        </row>
        <row r="3016">
          <cell r="A3016" t="str">
            <v>45.03.010</v>
          </cell>
          <cell r="B3016" t="str">
            <v>Hidrômetro em ferro fundido, diâmetro 50 mm (2´)</v>
          </cell>
          <cell r="C3016" t="str">
            <v>UN</v>
          </cell>
          <cell r="D3016">
            <v>2438.34</v>
          </cell>
          <cell r="E3016">
            <v>27.29</v>
          </cell>
          <cell r="F3016">
            <v>2465.63</v>
          </cell>
        </row>
        <row r="3017">
          <cell r="A3017" t="str">
            <v>45.03.030</v>
          </cell>
          <cell r="B3017" t="str">
            <v>Hidrômetro em ferro fundido, diâmetro 100 mm (4´)</v>
          </cell>
          <cell r="C3017" t="str">
            <v>UN</v>
          </cell>
          <cell r="D3017">
            <v>3393.99</v>
          </cell>
          <cell r="E3017">
            <v>27.29</v>
          </cell>
          <cell r="F3017">
            <v>3421.28</v>
          </cell>
        </row>
        <row r="3018">
          <cell r="A3018" t="str">
            <v>45.03.100</v>
          </cell>
          <cell r="B3018" t="str">
            <v>Hidrômetro em bronze, diâmetro de 25 mm (1´)</v>
          </cell>
          <cell r="C3018" t="str">
            <v>UN</v>
          </cell>
          <cell r="D3018">
            <v>553.27</v>
          </cell>
          <cell r="E3018">
            <v>43.66</v>
          </cell>
          <cell r="F3018">
            <v>596.92999999999995</v>
          </cell>
        </row>
        <row r="3019">
          <cell r="A3019" t="str">
            <v>45.03.110</v>
          </cell>
          <cell r="B3019" t="str">
            <v>Hidrômetro em bronze, diâmetro de 40 mm (1 1/2´)</v>
          </cell>
          <cell r="C3019" t="str">
            <v>UN</v>
          </cell>
          <cell r="D3019">
            <v>855.5</v>
          </cell>
          <cell r="E3019">
            <v>43.66</v>
          </cell>
          <cell r="F3019">
            <v>899.16</v>
          </cell>
        </row>
        <row r="3020">
          <cell r="A3020" t="str">
            <v>45.03.200</v>
          </cell>
          <cell r="B3020" t="str">
            <v>Filtro tipo cesto para hidrômetro de 50 mm (2´)</v>
          </cell>
          <cell r="C3020" t="str">
            <v>UN</v>
          </cell>
          <cell r="D3020">
            <v>2230.31</v>
          </cell>
          <cell r="E3020">
            <v>27.29</v>
          </cell>
          <cell r="F3020">
            <v>2257.6</v>
          </cell>
        </row>
        <row r="3021">
          <cell r="A3021" t="str">
            <v>45.20</v>
          </cell>
          <cell r="B3021" t="str">
            <v>Reparos, conservacoes e complementos - GRUPO 45</v>
          </cell>
          <cell r="C3021"/>
          <cell r="D3021"/>
          <cell r="E3021"/>
          <cell r="F3021"/>
        </row>
        <row r="3022">
          <cell r="A3022" t="str">
            <v>45.20.020</v>
          </cell>
          <cell r="B3022" t="str">
            <v>Cilindro de gás (GLP) de 45 kg, com carga</v>
          </cell>
          <cell r="C3022" t="str">
            <v>UN</v>
          </cell>
          <cell r="D3022">
            <v>827.38</v>
          </cell>
          <cell r="E3022"/>
          <cell r="F3022">
            <v>827.38</v>
          </cell>
        </row>
        <row r="3023">
          <cell r="A3023" t="str">
            <v>46</v>
          </cell>
          <cell r="B3023" t="str">
            <v>TUBULACAO E CONDUTORES PARA LIQUIDOS E GASES.</v>
          </cell>
          <cell r="C3023"/>
          <cell r="D3023"/>
          <cell r="E3023"/>
          <cell r="F3023"/>
        </row>
        <row r="3024">
          <cell r="A3024" t="str">
            <v>46.01</v>
          </cell>
          <cell r="B3024" t="str">
            <v>Tubulacao em PVC rigido marrom para sistemas prediais de agua fria</v>
          </cell>
          <cell r="C3024"/>
          <cell r="D3024"/>
          <cell r="E3024"/>
          <cell r="F3024"/>
        </row>
        <row r="3025">
          <cell r="A3025" t="str">
            <v>46.01.010</v>
          </cell>
          <cell r="B3025" t="str">
            <v>Tubo de PVC rígido soldável marrom, DN= 20 mm, (1/2´), inclusive conexões</v>
          </cell>
          <cell r="C3025" t="str">
            <v>M</v>
          </cell>
          <cell r="D3025">
            <v>6.22</v>
          </cell>
          <cell r="E3025">
            <v>18.2</v>
          </cell>
          <cell r="F3025">
            <v>24.42</v>
          </cell>
        </row>
        <row r="3026">
          <cell r="A3026" t="str">
            <v>46.01.020</v>
          </cell>
          <cell r="B3026" t="str">
            <v>Tubo de PVC rígido soldável marrom, DN= 25 mm, (3/4´), inclusive conexões</v>
          </cell>
          <cell r="C3026" t="str">
            <v>M</v>
          </cell>
          <cell r="D3026">
            <v>7.25</v>
          </cell>
          <cell r="E3026">
            <v>18.2</v>
          </cell>
          <cell r="F3026">
            <v>25.45</v>
          </cell>
        </row>
        <row r="3027">
          <cell r="A3027" t="str">
            <v>46.01.030</v>
          </cell>
          <cell r="B3027" t="str">
            <v>Tubo de PVC rígido soldável marrom, DN= 32 mm, (1´), inclusive conexões</v>
          </cell>
          <cell r="C3027" t="str">
            <v>M</v>
          </cell>
          <cell r="D3027">
            <v>15.71</v>
          </cell>
          <cell r="E3027">
            <v>18.2</v>
          </cell>
          <cell r="F3027">
            <v>33.909999999999997</v>
          </cell>
        </row>
        <row r="3028">
          <cell r="A3028" t="str">
            <v>46.01.040</v>
          </cell>
          <cell r="B3028" t="str">
            <v>Tubo de PVC rígido soldável marrom, DN= 40 mm, (1 1/4´), inclusive conexões</v>
          </cell>
          <cell r="C3028" t="str">
            <v>M</v>
          </cell>
          <cell r="D3028">
            <v>23.36</v>
          </cell>
          <cell r="E3028">
            <v>18.2</v>
          </cell>
          <cell r="F3028">
            <v>41.56</v>
          </cell>
        </row>
        <row r="3029">
          <cell r="A3029" t="str">
            <v>46.01.050</v>
          </cell>
          <cell r="B3029" t="str">
            <v>Tubo de PVC rígido soldável marrom, DN= 50 mm, (1 1/2´), inclusive conexões</v>
          </cell>
          <cell r="C3029" t="str">
            <v>M</v>
          </cell>
          <cell r="D3029">
            <v>23.92</v>
          </cell>
          <cell r="E3029">
            <v>21.83</v>
          </cell>
          <cell r="F3029">
            <v>45.75</v>
          </cell>
        </row>
        <row r="3030">
          <cell r="A3030" t="str">
            <v>46.01.060</v>
          </cell>
          <cell r="B3030" t="str">
            <v>Tubo de PVC rígido soldável marrom, DN= 60 mm, (2´), inclusive conexões</v>
          </cell>
          <cell r="C3030" t="str">
            <v>M</v>
          </cell>
          <cell r="D3030">
            <v>42.45</v>
          </cell>
          <cell r="E3030">
            <v>25.47</v>
          </cell>
          <cell r="F3030">
            <v>67.92</v>
          </cell>
        </row>
        <row r="3031">
          <cell r="A3031" t="str">
            <v>46.01.070</v>
          </cell>
          <cell r="B3031" t="str">
            <v>Tubo de PVC rígido soldável marrom, DN= 75 mm, (2 1/2´), inclusive conexões</v>
          </cell>
          <cell r="C3031" t="str">
            <v>M</v>
          </cell>
          <cell r="D3031">
            <v>65.02</v>
          </cell>
          <cell r="E3031">
            <v>32.75</v>
          </cell>
          <cell r="F3031">
            <v>97.77</v>
          </cell>
        </row>
        <row r="3032">
          <cell r="A3032" t="str">
            <v>46.01.080</v>
          </cell>
          <cell r="B3032" t="str">
            <v>Tubo de PVC rígido soldável marrom, DN= 85 mm, (3´), inclusive conexões</v>
          </cell>
          <cell r="C3032" t="str">
            <v>M</v>
          </cell>
          <cell r="D3032">
            <v>79.010000000000005</v>
          </cell>
          <cell r="E3032">
            <v>36.39</v>
          </cell>
          <cell r="F3032">
            <v>115.4</v>
          </cell>
        </row>
        <row r="3033">
          <cell r="A3033" t="str">
            <v>46.01.090</v>
          </cell>
          <cell r="B3033" t="str">
            <v>Tubo de PVC rígido soldável marrom, DN= 110 mm, (4´), inclusive conexões</v>
          </cell>
          <cell r="C3033" t="str">
            <v>M</v>
          </cell>
          <cell r="D3033">
            <v>143.94999999999999</v>
          </cell>
          <cell r="E3033">
            <v>40.03</v>
          </cell>
          <cell r="F3033">
            <v>183.98</v>
          </cell>
        </row>
        <row r="3034">
          <cell r="A3034" t="str">
            <v>46.02</v>
          </cell>
          <cell r="B3034" t="str">
            <v>Tubulacao em PVC rigido branco para esgoto domiciliar</v>
          </cell>
          <cell r="C3034"/>
          <cell r="D3034"/>
          <cell r="E3034"/>
          <cell r="F3034"/>
        </row>
        <row r="3035">
          <cell r="A3035" t="str">
            <v>46.02.010</v>
          </cell>
          <cell r="B3035" t="str">
            <v>Tubo de PVC rígido branco, pontas lisas, soldável, linha esgoto série normal, DN= 40 mm, inclusive conexões</v>
          </cell>
          <cell r="C3035" t="str">
            <v>M</v>
          </cell>
          <cell r="D3035">
            <v>11.77</v>
          </cell>
          <cell r="E3035">
            <v>18.2</v>
          </cell>
          <cell r="F3035">
            <v>29.97</v>
          </cell>
        </row>
        <row r="3036">
          <cell r="A3036" t="str">
            <v>46.02.050</v>
          </cell>
          <cell r="B3036" t="str">
            <v>Tubo de PVC rígido branco PxB com virola e anel de borracha, linha esgoto série normal, DN= 50 mm, inclusive conexões</v>
          </cell>
          <cell r="C3036" t="str">
            <v>M</v>
          </cell>
          <cell r="D3036">
            <v>16.98</v>
          </cell>
          <cell r="E3036">
            <v>21.83</v>
          </cell>
          <cell r="F3036">
            <v>38.81</v>
          </cell>
        </row>
        <row r="3037">
          <cell r="A3037" t="str">
            <v>46.02.060</v>
          </cell>
          <cell r="B3037" t="str">
            <v>Tubo de PVC rígido branco PxB com virola e anel de borracha, linha esgoto série normal, DN= 75 mm, inclusive conexões</v>
          </cell>
          <cell r="C3037" t="str">
            <v>M</v>
          </cell>
          <cell r="D3037">
            <v>28.29</v>
          </cell>
          <cell r="E3037">
            <v>32.75</v>
          </cell>
          <cell r="F3037">
            <v>61.04</v>
          </cell>
        </row>
        <row r="3038">
          <cell r="A3038" t="str">
            <v>46.02.070</v>
          </cell>
          <cell r="B3038" t="str">
            <v>Tubo de PVC rígido branco PxB com virola e anel de borracha, linha esgoto série normal, DN= 100 mm, inclusive conexões</v>
          </cell>
          <cell r="C3038" t="str">
            <v>M</v>
          </cell>
          <cell r="D3038">
            <v>24.97</v>
          </cell>
          <cell r="E3038">
            <v>40.03</v>
          </cell>
          <cell r="F3038">
            <v>65</v>
          </cell>
        </row>
        <row r="3039">
          <cell r="A3039" t="str">
            <v>46.03</v>
          </cell>
          <cell r="B3039" t="str">
            <v>Tubulacao em PVC rigido branco serie R - A.P e esgoto domiciliar</v>
          </cell>
          <cell r="C3039"/>
          <cell r="D3039"/>
          <cell r="E3039"/>
          <cell r="F3039"/>
        </row>
        <row r="3040">
          <cell r="A3040" t="str">
            <v>46.03.038</v>
          </cell>
          <cell r="B3040" t="str">
            <v>Tubo de PVC rígido PxB com virola e anel de borracha, linha esgoto série reforçada ´R´, DN= 50 mm, inclusive conexões</v>
          </cell>
          <cell r="C3040" t="str">
            <v>M</v>
          </cell>
          <cell r="D3040">
            <v>23.14</v>
          </cell>
          <cell r="E3040">
            <v>21.83</v>
          </cell>
          <cell r="F3040">
            <v>44.97</v>
          </cell>
        </row>
        <row r="3041">
          <cell r="A3041" t="str">
            <v>46.03.040</v>
          </cell>
          <cell r="B3041" t="str">
            <v>Tubo de PVC rígido PxB com virola e anel de borracha, linha esgoto série reforçada ´R´, DN= 75 mm, inclusive conexões</v>
          </cell>
          <cell r="C3041" t="str">
            <v>M</v>
          </cell>
          <cell r="D3041">
            <v>35.08</v>
          </cell>
          <cell r="E3041">
            <v>32.75</v>
          </cell>
          <cell r="F3041">
            <v>67.83</v>
          </cell>
        </row>
        <row r="3042">
          <cell r="A3042" t="str">
            <v>46.03.050</v>
          </cell>
          <cell r="B3042" t="str">
            <v>Tubo de PVC rígido PxB com virola e anel de borracha, linha esgoto série reforçada ´R´, DN= 100 mm, inclusive conexões</v>
          </cell>
          <cell r="C3042" t="str">
            <v>M</v>
          </cell>
          <cell r="D3042">
            <v>50.52</v>
          </cell>
          <cell r="E3042">
            <v>40.03</v>
          </cell>
          <cell r="F3042">
            <v>90.55</v>
          </cell>
        </row>
        <row r="3043">
          <cell r="A3043" t="str">
            <v>46.03.060</v>
          </cell>
          <cell r="B3043" t="str">
            <v>Tubo de PVC rígido PxB com virola e anel de borracha, linha esgoto série reforçada ´R´. DN= 150 mm, inclusive conexões</v>
          </cell>
          <cell r="C3043" t="str">
            <v>M</v>
          </cell>
          <cell r="D3043">
            <v>94.75</v>
          </cell>
          <cell r="E3043">
            <v>40.03</v>
          </cell>
          <cell r="F3043">
            <v>134.78</v>
          </cell>
        </row>
        <row r="3044">
          <cell r="A3044" t="str">
            <v>46.03.080</v>
          </cell>
          <cell r="B3044" t="str">
            <v>Tubo de PVC rígido, pontas lisas, soldável, linha esgoto série reforçada ´R´, DN= 40 mm, inclusive conexões</v>
          </cell>
          <cell r="C3044" t="str">
            <v>M</v>
          </cell>
          <cell r="D3044">
            <v>19.579999999999998</v>
          </cell>
          <cell r="E3044">
            <v>18.2</v>
          </cell>
          <cell r="F3044">
            <v>37.78</v>
          </cell>
        </row>
        <row r="3045">
          <cell r="A3045" t="str">
            <v>46.04</v>
          </cell>
          <cell r="B3045" t="str">
            <v>Tubulacao em PVC rigido com junta elastica - aducao e distribuicao de agua</v>
          </cell>
          <cell r="C3045"/>
          <cell r="D3045"/>
          <cell r="E3045"/>
          <cell r="F3045"/>
        </row>
        <row r="3046">
          <cell r="A3046" t="str">
            <v>46.04.010</v>
          </cell>
          <cell r="B3046" t="str">
            <v>Tubo de PVC rígido tipo PBA classe 15, DN= 50mm, (DE= 60mm), inclusive conexões</v>
          </cell>
          <cell r="C3046" t="str">
            <v>M</v>
          </cell>
          <cell r="D3046">
            <v>24.85</v>
          </cell>
          <cell r="E3046">
            <v>12.73</v>
          </cell>
          <cell r="F3046">
            <v>37.58</v>
          </cell>
        </row>
        <row r="3047">
          <cell r="A3047" t="str">
            <v>46.04.020</v>
          </cell>
          <cell r="B3047" t="str">
            <v>Tubo de PVC rígido tipo PBA classe 15, DN= 75mm, (DE= 85mm), inclusive conexões</v>
          </cell>
          <cell r="C3047" t="str">
            <v>M</v>
          </cell>
          <cell r="D3047">
            <v>45.33</v>
          </cell>
          <cell r="E3047">
            <v>12.73</v>
          </cell>
          <cell r="F3047">
            <v>58.06</v>
          </cell>
        </row>
        <row r="3048">
          <cell r="A3048" t="str">
            <v>46.04.030</v>
          </cell>
          <cell r="B3048" t="str">
            <v>Tubo de PVC rígido tipo PBA classe 15, DN= 100mm, (DE= 110mm), inclusive conexões</v>
          </cell>
          <cell r="C3048" t="str">
            <v>M</v>
          </cell>
          <cell r="D3048">
            <v>86.48</v>
          </cell>
          <cell r="E3048">
            <v>12.73</v>
          </cell>
          <cell r="F3048">
            <v>99.21</v>
          </cell>
        </row>
        <row r="3049">
          <cell r="A3049" t="str">
            <v>46.04.040</v>
          </cell>
          <cell r="B3049" t="str">
            <v>Tubo de PVC rígido DEFoFo, DN= 100mm (DE= 118mm), inclusive conexões</v>
          </cell>
          <cell r="C3049" t="str">
            <v>M</v>
          </cell>
          <cell r="D3049">
            <v>73.709999999999994</v>
          </cell>
          <cell r="E3049">
            <v>12.73</v>
          </cell>
          <cell r="F3049">
            <v>86.44</v>
          </cell>
        </row>
        <row r="3050">
          <cell r="A3050" t="str">
            <v>46.04.050</v>
          </cell>
          <cell r="B3050" t="str">
            <v>Tubo de PVC rígido DEFoFo, DN= 150mm (DE= 170mm), inclusive conexões</v>
          </cell>
          <cell r="C3050" t="str">
            <v>M</v>
          </cell>
          <cell r="D3050">
            <v>188.36</v>
          </cell>
          <cell r="E3050">
            <v>12.73</v>
          </cell>
          <cell r="F3050">
            <v>201.09</v>
          </cell>
        </row>
        <row r="3051">
          <cell r="A3051" t="str">
            <v>46.04.070</v>
          </cell>
          <cell r="B3051" t="str">
            <v>Tubo de PVC rígido DEFoFo, DN= 200mm (DE= 222mm), inclusive conexões</v>
          </cell>
          <cell r="C3051" t="str">
            <v>M</v>
          </cell>
          <cell r="D3051">
            <v>252.02</v>
          </cell>
          <cell r="E3051">
            <v>25.46</v>
          </cell>
          <cell r="F3051">
            <v>277.48</v>
          </cell>
        </row>
        <row r="3052">
          <cell r="A3052" t="str">
            <v>46.04.080</v>
          </cell>
          <cell r="B3052" t="str">
            <v>Tubo de PVC rígido DEFoFo, DN= 250mm (DE= 274mm), inclusive conexões</v>
          </cell>
          <cell r="C3052" t="str">
            <v>M</v>
          </cell>
          <cell r="D3052">
            <v>382.79</v>
          </cell>
          <cell r="E3052">
            <v>25.46</v>
          </cell>
          <cell r="F3052">
            <v>408.25</v>
          </cell>
        </row>
        <row r="3053">
          <cell r="A3053" t="str">
            <v>46.04.090</v>
          </cell>
          <cell r="B3053" t="str">
            <v>Tubo de PVC rígido DEFoFo, DN= 300mm (DE= 326mm), inclusive conexões</v>
          </cell>
          <cell r="C3053" t="str">
            <v>M</v>
          </cell>
          <cell r="D3053">
            <v>578.21</v>
          </cell>
          <cell r="E3053">
            <v>25.46</v>
          </cell>
          <cell r="F3053">
            <v>603.66999999999996</v>
          </cell>
        </row>
        <row r="3054">
          <cell r="A3054" t="str">
            <v>46.05</v>
          </cell>
          <cell r="B3054" t="str">
            <v>Tubulacao em PVC rigido com junta elastica - rede de esgoto</v>
          </cell>
          <cell r="C3054"/>
          <cell r="D3054"/>
          <cell r="E3054"/>
          <cell r="F3054"/>
        </row>
        <row r="3055">
          <cell r="A3055" t="str">
            <v>46.05.020</v>
          </cell>
          <cell r="B3055" t="str">
            <v>Tubo PVC rígido, tipo Coletor Esgoto, junta elástica, DN= 100 mm, inclusive conexões</v>
          </cell>
          <cell r="C3055" t="str">
            <v>M</v>
          </cell>
          <cell r="D3055">
            <v>30.93</v>
          </cell>
          <cell r="E3055">
            <v>12.73</v>
          </cell>
          <cell r="F3055">
            <v>43.66</v>
          </cell>
        </row>
        <row r="3056">
          <cell r="A3056" t="str">
            <v>46.05.040</v>
          </cell>
          <cell r="B3056" t="str">
            <v>Tubo PVC rígido, tipo Coletor Esgoto, junta elástica, DN= 150 mm, inclusive conexões</v>
          </cell>
          <cell r="C3056" t="str">
            <v>M</v>
          </cell>
          <cell r="D3056">
            <v>64.83</v>
          </cell>
          <cell r="E3056">
            <v>12.73</v>
          </cell>
          <cell r="F3056">
            <v>77.56</v>
          </cell>
        </row>
        <row r="3057">
          <cell r="A3057" t="str">
            <v>46.05.050</v>
          </cell>
          <cell r="B3057" t="str">
            <v>Tubo PVC rígido, tipo Coletor Esgoto, junta elástica, DN= 200 mm, inclusive conexões</v>
          </cell>
          <cell r="C3057" t="str">
            <v>M</v>
          </cell>
          <cell r="D3057">
            <v>101.31</v>
          </cell>
          <cell r="E3057">
            <v>25.46</v>
          </cell>
          <cell r="F3057">
            <v>126.77</v>
          </cell>
        </row>
        <row r="3058">
          <cell r="A3058" t="str">
            <v>46.05.060</v>
          </cell>
          <cell r="B3058" t="str">
            <v>Tubo PVC rígido, tipo Coletor Esgoto, junta elástica, DN= 250 mm, inclusive conexões</v>
          </cell>
          <cell r="C3058" t="str">
            <v>M</v>
          </cell>
          <cell r="D3058">
            <v>170.01</v>
          </cell>
          <cell r="E3058">
            <v>25.46</v>
          </cell>
          <cell r="F3058">
            <v>195.47</v>
          </cell>
        </row>
        <row r="3059">
          <cell r="A3059" t="str">
            <v>46.05.070</v>
          </cell>
          <cell r="B3059" t="str">
            <v>Tubo PVC rígido, tipo Coletor Esgoto, junta elástica, DN= 300 mm, inclusive conexões</v>
          </cell>
          <cell r="C3059" t="str">
            <v>M</v>
          </cell>
          <cell r="D3059">
            <v>284.69</v>
          </cell>
          <cell r="E3059">
            <v>25.46</v>
          </cell>
          <cell r="F3059">
            <v>310.14999999999998</v>
          </cell>
        </row>
        <row r="3060">
          <cell r="A3060" t="str">
            <v>46.05.090</v>
          </cell>
          <cell r="B3060" t="str">
            <v>Tubo PVC rígido, tipo Coletor Esgoto, junta elástica, DN= 400 mm, inclusive conexões</v>
          </cell>
          <cell r="C3060" t="str">
            <v>M</v>
          </cell>
          <cell r="D3060">
            <v>448.23</v>
          </cell>
          <cell r="E3060">
            <v>25.46</v>
          </cell>
          <cell r="F3060">
            <v>473.69</v>
          </cell>
        </row>
        <row r="3061">
          <cell r="A3061" t="str">
            <v>46.07</v>
          </cell>
          <cell r="B3061" t="str">
            <v>Tubulacao galvanizado</v>
          </cell>
          <cell r="C3061"/>
          <cell r="D3061"/>
          <cell r="E3061"/>
          <cell r="F3061"/>
        </row>
        <row r="3062">
          <cell r="A3062" t="str">
            <v>46.07.010</v>
          </cell>
          <cell r="B3062" t="str">
            <v>Tubo galvanizado DN= 1/2´, inclusive conexões</v>
          </cell>
          <cell r="C3062" t="str">
            <v>M</v>
          </cell>
          <cell r="D3062">
            <v>35.979999999999997</v>
          </cell>
          <cell r="E3062">
            <v>36.39</v>
          </cell>
          <cell r="F3062">
            <v>72.37</v>
          </cell>
        </row>
        <row r="3063">
          <cell r="A3063" t="str">
            <v>46.07.020</v>
          </cell>
          <cell r="B3063" t="str">
            <v>Tubo galvanizado DN= 3/4´, inclusive conexões</v>
          </cell>
          <cell r="C3063" t="str">
            <v>M</v>
          </cell>
          <cell r="D3063">
            <v>60.57</v>
          </cell>
          <cell r="E3063">
            <v>40.03</v>
          </cell>
          <cell r="F3063">
            <v>100.6</v>
          </cell>
        </row>
        <row r="3064">
          <cell r="A3064" t="str">
            <v>46.07.030</v>
          </cell>
          <cell r="B3064" t="str">
            <v>Tubo galvanizado DN= 1´, inclusive conexões</v>
          </cell>
          <cell r="C3064" t="str">
            <v>M</v>
          </cell>
          <cell r="D3064">
            <v>87.47</v>
          </cell>
          <cell r="E3064">
            <v>47.31</v>
          </cell>
          <cell r="F3064">
            <v>134.78</v>
          </cell>
        </row>
        <row r="3065">
          <cell r="A3065" t="str">
            <v>46.07.040</v>
          </cell>
          <cell r="B3065" t="str">
            <v>Tubo galvanizado DN= 1 1/4´, inclusive conexões</v>
          </cell>
          <cell r="C3065" t="str">
            <v>M</v>
          </cell>
          <cell r="D3065">
            <v>110.64</v>
          </cell>
          <cell r="E3065">
            <v>50.95</v>
          </cell>
          <cell r="F3065">
            <v>161.59</v>
          </cell>
        </row>
        <row r="3066">
          <cell r="A3066" t="str">
            <v>46.07.050</v>
          </cell>
          <cell r="B3066" t="str">
            <v>Tubo galvanizado DN= 1 1/2´, inclusive conexões</v>
          </cell>
          <cell r="C3066" t="str">
            <v>M</v>
          </cell>
          <cell r="D3066">
            <v>85.36</v>
          </cell>
          <cell r="E3066">
            <v>58.22</v>
          </cell>
          <cell r="F3066">
            <v>143.58000000000001</v>
          </cell>
        </row>
        <row r="3067">
          <cell r="A3067" t="str">
            <v>46.07.060</v>
          </cell>
          <cell r="B3067" t="str">
            <v>Tubo galvanizado DN= 2´, inclusive conexões</v>
          </cell>
          <cell r="C3067" t="str">
            <v>M</v>
          </cell>
          <cell r="D3067">
            <v>165.14</v>
          </cell>
          <cell r="E3067">
            <v>65.510000000000005</v>
          </cell>
          <cell r="F3067">
            <v>230.65</v>
          </cell>
        </row>
        <row r="3068">
          <cell r="A3068" t="str">
            <v>46.07.070</v>
          </cell>
          <cell r="B3068" t="str">
            <v>Tubo galvanizado DN= 2 1/2´, inclusive conexões</v>
          </cell>
          <cell r="C3068" t="str">
            <v>M</v>
          </cell>
          <cell r="D3068">
            <v>213.71</v>
          </cell>
          <cell r="E3068">
            <v>72.78</v>
          </cell>
          <cell r="F3068">
            <v>286.49</v>
          </cell>
        </row>
        <row r="3069">
          <cell r="A3069" t="str">
            <v>46.07.080</v>
          </cell>
          <cell r="B3069" t="str">
            <v>Tubo galvanizado DN= 3´, inclusive conexões</v>
          </cell>
          <cell r="C3069" t="str">
            <v>M</v>
          </cell>
          <cell r="D3069">
            <v>244.72</v>
          </cell>
          <cell r="E3069">
            <v>81.88</v>
          </cell>
          <cell r="F3069">
            <v>326.60000000000002</v>
          </cell>
        </row>
        <row r="3070">
          <cell r="A3070" t="str">
            <v>46.07.090</v>
          </cell>
          <cell r="B3070" t="str">
            <v>Tubo galvanizado DN= 4´, inclusive conexões</v>
          </cell>
          <cell r="C3070" t="str">
            <v>M</v>
          </cell>
          <cell r="D3070">
            <v>356.03</v>
          </cell>
          <cell r="E3070">
            <v>90.98</v>
          </cell>
          <cell r="F3070">
            <v>447.01</v>
          </cell>
        </row>
        <row r="3071">
          <cell r="A3071" t="str">
            <v>46.07.100</v>
          </cell>
          <cell r="B3071" t="str">
            <v>Tubo galvanizado DN= 6´, inclusive conexões</v>
          </cell>
          <cell r="C3071" t="str">
            <v>M</v>
          </cell>
          <cell r="D3071">
            <v>414.43</v>
          </cell>
          <cell r="E3071">
            <v>100.07</v>
          </cell>
          <cell r="F3071">
            <v>514.5</v>
          </cell>
        </row>
        <row r="3072">
          <cell r="A3072" t="str">
            <v>46.08</v>
          </cell>
          <cell r="B3072" t="str">
            <v>Tubulacao em aco carbono galvanizado classe schedule</v>
          </cell>
          <cell r="C3072"/>
          <cell r="D3072"/>
          <cell r="E3072"/>
          <cell r="F3072"/>
        </row>
        <row r="3073">
          <cell r="A3073" t="str">
            <v>46.08.006</v>
          </cell>
          <cell r="B3073" t="str">
            <v>Tubo galvanizado sem costura schedule 40, DN= 1/2´, inclusive conexões</v>
          </cell>
          <cell r="C3073" t="str">
            <v>M</v>
          </cell>
          <cell r="D3073">
            <v>66.510000000000005</v>
          </cell>
          <cell r="E3073">
            <v>36.39</v>
          </cell>
          <cell r="F3073">
            <v>102.9</v>
          </cell>
        </row>
        <row r="3074">
          <cell r="A3074" t="str">
            <v>46.08.010</v>
          </cell>
          <cell r="B3074" t="str">
            <v>Tubo galvanizado sem costura schedule 40, DN= 3/4´, inclusive conexões</v>
          </cell>
          <cell r="C3074" t="str">
            <v>M</v>
          </cell>
          <cell r="D3074">
            <v>84.88</v>
          </cell>
          <cell r="E3074">
            <v>40.03</v>
          </cell>
          <cell r="F3074">
            <v>124.91</v>
          </cell>
        </row>
        <row r="3075">
          <cell r="A3075" t="str">
            <v>46.08.020</v>
          </cell>
          <cell r="B3075" t="str">
            <v>Tubo galvanizado sem costura schedule 40, DN= 1´, inclusive conexões</v>
          </cell>
          <cell r="C3075" t="str">
            <v>M</v>
          </cell>
          <cell r="D3075">
            <v>93.44</v>
          </cell>
          <cell r="E3075">
            <v>47.31</v>
          </cell>
          <cell r="F3075">
            <v>140.75</v>
          </cell>
        </row>
        <row r="3076">
          <cell r="A3076" t="str">
            <v>46.08.030</v>
          </cell>
          <cell r="B3076" t="str">
            <v>Tubo galvanizado sem costura schedule 40, DN= 1 1/4´, inclusive conexões</v>
          </cell>
          <cell r="C3076" t="str">
            <v>M</v>
          </cell>
          <cell r="D3076">
            <v>125.46</v>
          </cell>
          <cell r="E3076">
            <v>50.95</v>
          </cell>
          <cell r="F3076">
            <v>176.41</v>
          </cell>
        </row>
        <row r="3077">
          <cell r="A3077" t="str">
            <v>46.08.040</v>
          </cell>
          <cell r="B3077" t="str">
            <v>Tubo galvanizado sem costura schedule 40, DN= 1 1/2´, inclusive conexões</v>
          </cell>
          <cell r="C3077" t="str">
            <v>M</v>
          </cell>
          <cell r="D3077">
            <v>150.65</v>
          </cell>
          <cell r="E3077">
            <v>58.22</v>
          </cell>
          <cell r="F3077">
            <v>208.87</v>
          </cell>
        </row>
        <row r="3078">
          <cell r="A3078" t="str">
            <v>46.08.050</v>
          </cell>
          <cell r="B3078" t="str">
            <v>Tubo galvanizado sem costura schedule 40, DN= 2´, inclusive conexões</v>
          </cell>
          <cell r="C3078" t="str">
            <v>M</v>
          </cell>
          <cell r="D3078">
            <v>166.17</v>
          </cell>
          <cell r="E3078">
            <v>65.510000000000005</v>
          </cell>
          <cell r="F3078">
            <v>231.68</v>
          </cell>
        </row>
        <row r="3079">
          <cell r="A3079" t="str">
            <v>46.08.070</v>
          </cell>
          <cell r="B3079" t="str">
            <v>Tubo galvanizado sem costura schedule 40, DN= 2 1/2´, inclusive conexões</v>
          </cell>
          <cell r="C3079" t="str">
            <v>M</v>
          </cell>
          <cell r="D3079">
            <v>258.39999999999998</v>
          </cell>
          <cell r="E3079">
            <v>72.78</v>
          </cell>
          <cell r="F3079">
            <v>331.18</v>
          </cell>
        </row>
        <row r="3080">
          <cell r="A3080" t="str">
            <v>46.08.080</v>
          </cell>
          <cell r="B3080" t="str">
            <v>Tubo galvanizado sem costura schedule 40, DN= 3´, inclusive conexões</v>
          </cell>
          <cell r="C3080" t="str">
            <v>M</v>
          </cell>
          <cell r="D3080">
            <v>325.77999999999997</v>
          </cell>
          <cell r="E3080">
            <v>81.88</v>
          </cell>
          <cell r="F3080">
            <v>407.66</v>
          </cell>
        </row>
        <row r="3081">
          <cell r="A3081" t="str">
            <v>46.08.100</v>
          </cell>
          <cell r="B3081" t="str">
            <v>Tubo galvanizado sem costura schedule 40, DN= 4´, inclusive conexões</v>
          </cell>
          <cell r="C3081" t="str">
            <v>M</v>
          </cell>
          <cell r="D3081">
            <v>446.29</v>
          </cell>
          <cell r="E3081">
            <v>90.98</v>
          </cell>
          <cell r="F3081">
            <v>537.27</v>
          </cell>
        </row>
        <row r="3082">
          <cell r="A3082" t="str">
            <v>46.08.110</v>
          </cell>
          <cell r="B3082" t="str">
            <v>Tubo galvanizado sem costura schedule 40, DN= 6´, inclusive conexões</v>
          </cell>
          <cell r="C3082" t="str">
            <v>M</v>
          </cell>
          <cell r="D3082">
            <v>772.27</v>
          </cell>
          <cell r="E3082">
            <v>100.07</v>
          </cell>
          <cell r="F3082">
            <v>872.34</v>
          </cell>
        </row>
        <row r="3083">
          <cell r="A3083" t="str">
            <v>46.09</v>
          </cell>
          <cell r="B3083" t="str">
            <v>Conexoes e acessorios em ferro fundido, predial e tradicional, esgoto e pluvial</v>
          </cell>
          <cell r="C3083"/>
          <cell r="D3083"/>
          <cell r="E3083"/>
          <cell r="F3083"/>
        </row>
        <row r="3084">
          <cell r="A3084" t="str">
            <v>46.09.050</v>
          </cell>
          <cell r="B3084" t="str">
            <v>Joelho 45° em ferro fundido, linha predial tradicional, DN= 50 mm</v>
          </cell>
          <cell r="C3084" t="str">
            <v>UN</v>
          </cell>
          <cell r="D3084">
            <v>71.75</v>
          </cell>
          <cell r="E3084">
            <v>10.92</v>
          </cell>
          <cell r="F3084">
            <v>82.67</v>
          </cell>
        </row>
        <row r="3085">
          <cell r="A3085" t="str">
            <v>46.09.060</v>
          </cell>
          <cell r="B3085" t="str">
            <v>Joelho 45° em ferro fundido, linha predial tradicional, DN= 75 mm</v>
          </cell>
          <cell r="C3085" t="str">
            <v>UN</v>
          </cell>
          <cell r="D3085">
            <v>94.47</v>
          </cell>
          <cell r="E3085">
            <v>10.92</v>
          </cell>
          <cell r="F3085">
            <v>105.39</v>
          </cell>
        </row>
        <row r="3086">
          <cell r="A3086" t="str">
            <v>46.09.070</v>
          </cell>
          <cell r="B3086" t="str">
            <v>Joelho 45° em ferro fundido, linha predial tradicional, DN= 100 mm</v>
          </cell>
          <cell r="C3086" t="str">
            <v>UN</v>
          </cell>
          <cell r="D3086">
            <v>108.73</v>
          </cell>
          <cell r="E3086">
            <v>14.56</v>
          </cell>
          <cell r="F3086">
            <v>123.29</v>
          </cell>
        </row>
        <row r="3087">
          <cell r="A3087" t="str">
            <v>46.09.080</v>
          </cell>
          <cell r="B3087" t="str">
            <v>Joelho 45° em ferro fundido, linha predial tradicional, DN= 150 mm</v>
          </cell>
          <cell r="C3087" t="str">
            <v>UN</v>
          </cell>
          <cell r="D3087">
            <v>180.25</v>
          </cell>
          <cell r="E3087">
            <v>14.56</v>
          </cell>
          <cell r="F3087">
            <v>194.81</v>
          </cell>
        </row>
        <row r="3088">
          <cell r="A3088" t="str">
            <v>46.09.100</v>
          </cell>
          <cell r="B3088" t="str">
            <v>Joelho 87° 30´ em ferro fundido, linha predial tradicional, DN= 50 mm</v>
          </cell>
          <cell r="C3088" t="str">
            <v>UN</v>
          </cell>
          <cell r="D3088">
            <v>95.36</v>
          </cell>
          <cell r="E3088">
            <v>10.92</v>
          </cell>
          <cell r="F3088">
            <v>106.28</v>
          </cell>
        </row>
        <row r="3089">
          <cell r="A3089" t="str">
            <v>46.09.110</v>
          </cell>
          <cell r="B3089" t="str">
            <v>Joelho 87° 30´ em ferro fundido, linha predial tradicional, DN= 75 mm</v>
          </cell>
          <cell r="C3089" t="str">
            <v>UN</v>
          </cell>
          <cell r="D3089">
            <v>123.45</v>
          </cell>
          <cell r="E3089">
            <v>10.92</v>
          </cell>
          <cell r="F3089">
            <v>134.37</v>
          </cell>
        </row>
        <row r="3090">
          <cell r="A3090" t="str">
            <v>46.09.120</v>
          </cell>
          <cell r="B3090" t="str">
            <v>Joelho 87° 30´ em ferro fundido, linha predial tradicional, DN= 100 mm</v>
          </cell>
          <cell r="C3090" t="str">
            <v>UN</v>
          </cell>
          <cell r="D3090">
            <v>166.85</v>
          </cell>
          <cell r="E3090">
            <v>14.56</v>
          </cell>
          <cell r="F3090">
            <v>181.41</v>
          </cell>
        </row>
        <row r="3091">
          <cell r="A3091" t="str">
            <v>46.09.130</v>
          </cell>
          <cell r="B3091" t="str">
            <v>Joelho 87° 30´ em ferro fundido, linha predial tradicional, DN= 150 mm</v>
          </cell>
          <cell r="C3091" t="str">
            <v>UN</v>
          </cell>
          <cell r="D3091">
            <v>299.25</v>
          </cell>
          <cell r="E3091">
            <v>14.56</v>
          </cell>
          <cell r="F3091">
            <v>313.81</v>
          </cell>
        </row>
        <row r="3092">
          <cell r="A3092" t="str">
            <v>46.09.150</v>
          </cell>
          <cell r="B3092" t="str">
            <v>Luva bolsa e bolsa em ferro fundido, linha predial tradicional, DN= 50 mm</v>
          </cell>
          <cell r="C3092" t="str">
            <v>UN</v>
          </cell>
          <cell r="D3092">
            <v>60.03</v>
          </cell>
          <cell r="E3092">
            <v>10.92</v>
          </cell>
          <cell r="F3092">
            <v>70.95</v>
          </cell>
        </row>
        <row r="3093">
          <cell r="A3093" t="str">
            <v>46.09.160</v>
          </cell>
          <cell r="B3093" t="str">
            <v>Luva bolsa e bolsa em ferro fundido, linha predial tradicional, DN= 75 mm</v>
          </cell>
          <cell r="C3093" t="str">
            <v>UN</v>
          </cell>
          <cell r="D3093">
            <v>79.31</v>
          </cell>
          <cell r="E3093">
            <v>10.92</v>
          </cell>
          <cell r="F3093">
            <v>90.23</v>
          </cell>
        </row>
        <row r="3094">
          <cell r="A3094" t="str">
            <v>46.09.170</v>
          </cell>
          <cell r="B3094" t="str">
            <v>Luva bolsa e bolsa em ferro fundido, linha predial tradicional, DN= 100 mm</v>
          </cell>
          <cell r="C3094" t="str">
            <v>UN</v>
          </cell>
          <cell r="D3094">
            <v>86.87</v>
          </cell>
          <cell r="E3094">
            <v>14.56</v>
          </cell>
          <cell r="F3094">
            <v>101.43</v>
          </cell>
        </row>
        <row r="3095">
          <cell r="A3095" t="str">
            <v>46.09.180</v>
          </cell>
          <cell r="B3095" t="str">
            <v>Luva bolsa e bolsa em ferro fundido, linha predial tradicional, DN= 150 mm</v>
          </cell>
          <cell r="C3095" t="str">
            <v>UN</v>
          </cell>
          <cell r="D3095">
            <v>126.35</v>
          </cell>
          <cell r="E3095">
            <v>14.56</v>
          </cell>
          <cell r="F3095">
            <v>140.91</v>
          </cell>
        </row>
        <row r="3096">
          <cell r="A3096" t="str">
            <v>46.09.200</v>
          </cell>
          <cell r="B3096" t="str">
            <v>Placa cega em ferro fundido, linha predial tradicional, DN= 75 mm</v>
          </cell>
          <cell r="C3096" t="str">
            <v>UN</v>
          </cell>
          <cell r="D3096">
            <v>54.13</v>
          </cell>
          <cell r="E3096">
            <v>10.92</v>
          </cell>
          <cell r="F3096">
            <v>65.05</v>
          </cell>
        </row>
        <row r="3097">
          <cell r="A3097" t="str">
            <v>46.09.210</v>
          </cell>
          <cell r="B3097" t="str">
            <v>Placa cega em ferro fundido, linha predial tradicional, DN= 100 mm</v>
          </cell>
          <cell r="C3097" t="str">
            <v>UN</v>
          </cell>
          <cell r="D3097">
            <v>65.849999999999994</v>
          </cell>
          <cell r="E3097">
            <v>14.56</v>
          </cell>
          <cell r="F3097">
            <v>80.41</v>
          </cell>
        </row>
        <row r="3098">
          <cell r="A3098" t="str">
            <v>46.09.230</v>
          </cell>
          <cell r="B3098" t="str">
            <v>Junção 45° em ferro fundido, linha predial tradicional, DN= 50 x 50 mm</v>
          </cell>
          <cell r="C3098" t="str">
            <v>UN</v>
          </cell>
          <cell r="D3098">
            <v>114.21</v>
          </cell>
          <cell r="E3098">
            <v>10.92</v>
          </cell>
          <cell r="F3098">
            <v>125.13</v>
          </cell>
        </row>
        <row r="3099">
          <cell r="A3099" t="str">
            <v>46.09.240</v>
          </cell>
          <cell r="B3099" t="str">
            <v>Junção 45° em ferro fundido, linha predial tradicional, DN= 75 x 50 mm</v>
          </cell>
          <cell r="C3099" t="str">
            <v>UN</v>
          </cell>
          <cell r="D3099">
            <v>144.52000000000001</v>
          </cell>
          <cell r="E3099">
            <v>14.56</v>
          </cell>
          <cell r="F3099">
            <v>159.08000000000001</v>
          </cell>
        </row>
        <row r="3100">
          <cell r="A3100" t="str">
            <v>46.09.250</v>
          </cell>
          <cell r="B3100" t="str">
            <v>Junção 45° em ferro fundido, linha predial tradicional, DN= 75 x 75 mm</v>
          </cell>
          <cell r="C3100" t="str">
            <v>UN</v>
          </cell>
          <cell r="D3100">
            <v>180.69</v>
          </cell>
          <cell r="E3100">
            <v>14.56</v>
          </cell>
          <cell r="F3100">
            <v>195.25</v>
          </cell>
        </row>
        <row r="3101">
          <cell r="A3101" t="str">
            <v>46.09.260</v>
          </cell>
          <cell r="B3101" t="str">
            <v>Junção 45° em ferro fundido, linha predial tradicional, DN= 100 x 50 mm</v>
          </cell>
          <cell r="C3101" t="str">
            <v>UN</v>
          </cell>
          <cell r="D3101">
            <v>151.66</v>
          </cell>
          <cell r="E3101">
            <v>14.56</v>
          </cell>
          <cell r="F3101">
            <v>166.22</v>
          </cell>
        </row>
        <row r="3102">
          <cell r="A3102" t="str">
            <v>46.09.270</v>
          </cell>
          <cell r="B3102" t="str">
            <v>Junção 45° em ferro fundido, linha predial tradicional, DN= 100 x 75 mm</v>
          </cell>
          <cell r="C3102" t="str">
            <v>UN</v>
          </cell>
          <cell r="D3102">
            <v>183.48</v>
          </cell>
          <cell r="E3102">
            <v>14.56</v>
          </cell>
          <cell r="F3102">
            <v>198.04</v>
          </cell>
        </row>
        <row r="3103">
          <cell r="A3103" t="str">
            <v>46.09.280</v>
          </cell>
          <cell r="B3103" t="str">
            <v>Junção 45° em ferro fundido, linha predial tradicional, DN= 100 x 100 mm</v>
          </cell>
          <cell r="C3103" t="str">
            <v>UN</v>
          </cell>
          <cell r="D3103">
            <v>211.13</v>
          </cell>
          <cell r="E3103">
            <v>14.56</v>
          </cell>
          <cell r="F3103">
            <v>225.69</v>
          </cell>
        </row>
        <row r="3104">
          <cell r="A3104" t="str">
            <v>46.09.290</v>
          </cell>
          <cell r="B3104" t="str">
            <v>Junção 45° em ferro fundido, linha predial tradicional, DN= 150 x 100 mm</v>
          </cell>
          <cell r="C3104" t="str">
            <v>UN</v>
          </cell>
          <cell r="D3104">
            <v>236.3</v>
          </cell>
          <cell r="E3104">
            <v>18.2</v>
          </cell>
          <cell r="F3104">
            <v>254.5</v>
          </cell>
        </row>
        <row r="3105">
          <cell r="A3105" t="str">
            <v>46.09.300</v>
          </cell>
          <cell r="B3105" t="str">
            <v>Junção dupla 45° em ferro fundido, linha predial tradicional, DN= 100 mm</v>
          </cell>
          <cell r="C3105" t="str">
            <v>UN</v>
          </cell>
          <cell r="D3105">
            <v>296.97000000000003</v>
          </cell>
          <cell r="E3105">
            <v>14.56</v>
          </cell>
          <cell r="F3105">
            <v>311.52999999999997</v>
          </cell>
        </row>
        <row r="3106">
          <cell r="A3106" t="str">
            <v>46.09.320</v>
          </cell>
          <cell r="B3106" t="str">
            <v>Te sanitário 87° 30´ em ferro fundido, linha predial tradicional, DN= 50 x 50 mm</v>
          </cell>
          <cell r="C3106" t="str">
            <v>UN</v>
          </cell>
          <cell r="D3106">
            <v>107.85</v>
          </cell>
          <cell r="E3106">
            <v>10.92</v>
          </cell>
          <cell r="F3106">
            <v>118.77</v>
          </cell>
        </row>
        <row r="3107">
          <cell r="A3107" t="str">
            <v>46.09.330</v>
          </cell>
          <cell r="B3107" t="str">
            <v>Te sanitário 87° 30´ em ferro fundido, linha predial tradicional, DN= 75 x 50 mm</v>
          </cell>
          <cell r="C3107" t="str">
            <v>UN</v>
          </cell>
          <cell r="D3107">
            <v>125.97</v>
          </cell>
          <cell r="E3107">
            <v>14.56</v>
          </cell>
          <cell r="F3107">
            <v>140.53</v>
          </cell>
        </row>
        <row r="3108">
          <cell r="A3108" t="str">
            <v>46.09.340</v>
          </cell>
          <cell r="B3108" t="str">
            <v>Te sanitário 87° 30´ em ferro fundido, linha predial tradicional, DN= 75 x 75 mm</v>
          </cell>
          <cell r="C3108" t="str">
            <v>UN</v>
          </cell>
          <cell r="D3108">
            <v>141.59</v>
          </cell>
          <cell r="E3108">
            <v>14.56</v>
          </cell>
          <cell r="F3108">
            <v>156.15</v>
          </cell>
        </row>
        <row r="3109">
          <cell r="A3109" t="str">
            <v>46.09.350</v>
          </cell>
          <cell r="B3109" t="str">
            <v>Te sanitário 87° 30´ em ferro fundido, linha predial tradicional, DN= 100 x 50 mm</v>
          </cell>
          <cell r="C3109" t="str">
            <v>UN</v>
          </cell>
          <cell r="D3109">
            <v>137.77000000000001</v>
          </cell>
          <cell r="E3109">
            <v>14.56</v>
          </cell>
          <cell r="F3109">
            <v>152.33000000000001</v>
          </cell>
        </row>
        <row r="3110">
          <cell r="A3110" t="str">
            <v>46.09.360</v>
          </cell>
          <cell r="B3110" t="str">
            <v>Te sanitário 87° 30´ em ferro fundido, linha predial tradicional, DN= 100 x 75 mm</v>
          </cell>
          <cell r="C3110" t="str">
            <v>UN</v>
          </cell>
          <cell r="D3110">
            <v>148.87</v>
          </cell>
          <cell r="E3110">
            <v>14.56</v>
          </cell>
          <cell r="F3110">
            <v>163.43</v>
          </cell>
        </row>
        <row r="3111">
          <cell r="A3111" t="str">
            <v>46.09.370</v>
          </cell>
          <cell r="B3111" t="str">
            <v>Te sanitário 87° 30´ em ferro fundido, linha predial tradicional, DN= 100 x 100 mm</v>
          </cell>
          <cell r="C3111" t="str">
            <v>UN</v>
          </cell>
          <cell r="D3111">
            <v>192.79</v>
          </cell>
          <cell r="E3111">
            <v>14.56</v>
          </cell>
          <cell r="F3111">
            <v>207.35</v>
          </cell>
        </row>
        <row r="3112">
          <cell r="A3112" t="str">
            <v>46.09.400</v>
          </cell>
          <cell r="B3112" t="str">
            <v>Bucha de redução em ferro fundido, linha predial tradicional, DN= 75 x 50 mm</v>
          </cell>
          <cell r="C3112" t="str">
            <v>UN</v>
          </cell>
          <cell r="D3112">
            <v>41.79</v>
          </cell>
          <cell r="E3112">
            <v>14.56</v>
          </cell>
          <cell r="F3112">
            <v>56.35</v>
          </cell>
        </row>
        <row r="3113">
          <cell r="A3113" t="str">
            <v>46.09.410</v>
          </cell>
          <cell r="B3113" t="str">
            <v>Bucha de redução em ferro fundido, linha predial tradicional, DN= 100 x 75 mm</v>
          </cell>
          <cell r="C3113" t="str">
            <v>UN</v>
          </cell>
          <cell r="D3113">
            <v>52.51</v>
          </cell>
          <cell r="E3113">
            <v>14.56</v>
          </cell>
          <cell r="F3113">
            <v>67.069999999999993</v>
          </cell>
        </row>
        <row r="3114">
          <cell r="A3114" t="str">
            <v>46.09.420</v>
          </cell>
          <cell r="B3114" t="str">
            <v>Bucha de redução em ferro fundido, linha predial tradicional, DN= 150 x 100 mm</v>
          </cell>
          <cell r="C3114" t="str">
            <v>UN</v>
          </cell>
          <cell r="D3114">
            <v>118.5</v>
          </cell>
          <cell r="E3114">
            <v>18.2</v>
          </cell>
          <cell r="F3114">
            <v>136.69999999999999</v>
          </cell>
        </row>
        <row r="3115">
          <cell r="A3115" t="str">
            <v>46.10</v>
          </cell>
          <cell r="B3115" t="str">
            <v>Tubulacao em cobre para agua quente, gas e vapor</v>
          </cell>
          <cell r="C3115"/>
          <cell r="D3115"/>
          <cell r="E3115"/>
          <cell r="F3115"/>
        </row>
        <row r="3116">
          <cell r="A3116" t="str">
            <v>46.10.010</v>
          </cell>
          <cell r="B3116" t="str">
            <v>Tubo de cobre classe A, DN= 15mm (1/2´), inclusive conexões</v>
          </cell>
          <cell r="C3116" t="str">
            <v>M</v>
          </cell>
          <cell r="D3116">
            <v>64.25</v>
          </cell>
          <cell r="E3116">
            <v>12.01</v>
          </cell>
          <cell r="F3116">
            <v>76.260000000000005</v>
          </cell>
        </row>
        <row r="3117">
          <cell r="A3117" t="str">
            <v>46.10.020</v>
          </cell>
          <cell r="B3117" t="str">
            <v>Tubo de cobre classe A, DN= 22mm (3/4´), inclusive conexões</v>
          </cell>
          <cell r="C3117" t="str">
            <v>M</v>
          </cell>
          <cell r="D3117">
            <v>93.12</v>
          </cell>
          <cell r="E3117">
            <v>13.1</v>
          </cell>
          <cell r="F3117">
            <v>106.22</v>
          </cell>
        </row>
        <row r="3118">
          <cell r="A3118" t="str">
            <v>46.10.030</v>
          </cell>
          <cell r="B3118" t="str">
            <v>Tubo de cobre classe A, DN= 28mm (1´), inclusive conexões</v>
          </cell>
          <cell r="C3118" t="str">
            <v>M</v>
          </cell>
          <cell r="D3118">
            <v>114.48</v>
          </cell>
          <cell r="E3118">
            <v>16.37</v>
          </cell>
          <cell r="F3118">
            <v>130.85</v>
          </cell>
        </row>
        <row r="3119">
          <cell r="A3119" t="str">
            <v>46.10.040</v>
          </cell>
          <cell r="B3119" t="str">
            <v>Tubo de cobre classe A, DN= 35mm (1 1/4´), inclusive conexões</v>
          </cell>
          <cell r="C3119" t="str">
            <v>M</v>
          </cell>
          <cell r="D3119">
            <v>193.55</v>
          </cell>
          <cell r="E3119">
            <v>18.559999999999999</v>
          </cell>
          <cell r="F3119">
            <v>212.11</v>
          </cell>
        </row>
        <row r="3120">
          <cell r="A3120" t="str">
            <v>46.10.050</v>
          </cell>
          <cell r="B3120" t="str">
            <v>Tubo de cobre classe A, DN= 42mm (1 1/2´), inclusive conexões</v>
          </cell>
          <cell r="C3120" t="str">
            <v>M</v>
          </cell>
          <cell r="D3120">
            <v>226.29</v>
          </cell>
          <cell r="E3120">
            <v>18.559999999999999</v>
          </cell>
          <cell r="F3120">
            <v>244.85</v>
          </cell>
        </row>
        <row r="3121">
          <cell r="A3121" t="str">
            <v>46.10.060</v>
          </cell>
          <cell r="B3121" t="str">
            <v>Tubo de cobre classe A, DN= 54mm (2´), inclusive conexões</v>
          </cell>
          <cell r="C3121" t="str">
            <v>M</v>
          </cell>
          <cell r="D3121">
            <v>299.42</v>
          </cell>
          <cell r="E3121">
            <v>25.11</v>
          </cell>
          <cell r="F3121">
            <v>324.52999999999997</v>
          </cell>
        </row>
        <row r="3122">
          <cell r="A3122" t="str">
            <v>46.10.070</v>
          </cell>
          <cell r="B3122" t="str">
            <v>Tubo de cobre classe A, DN= 66mm (2 1/2´), inclusive conexões</v>
          </cell>
          <cell r="C3122" t="str">
            <v>M</v>
          </cell>
          <cell r="D3122">
            <v>388.93</v>
          </cell>
          <cell r="E3122">
            <v>29.47</v>
          </cell>
          <cell r="F3122">
            <v>418.4</v>
          </cell>
        </row>
        <row r="3123">
          <cell r="A3123" t="str">
            <v>46.10.080</v>
          </cell>
          <cell r="B3123" t="str">
            <v>Tubo de cobre classe A, DN= 79mm (3´), inclusive conexões</v>
          </cell>
          <cell r="C3123" t="str">
            <v>M</v>
          </cell>
          <cell r="D3123">
            <v>498.87</v>
          </cell>
          <cell r="E3123">
            <v>31.66</v>
          </cell>
          <cell r="F3123">
            <v>530.53</v>
          </cell>
        </row>
        <row r="3124">
          <cell r="A3124" t="str">
            <v>46.10.090</v>
          </cell>
          <cell r="B3124" t="str">
            <v>Tubo de cobre classe A, DN= 104mm (4´), inclusive conexões</v>
          </cell>
          <cell r="C3124" t="str">
            <v>M</v>
          </cell>
          <cell r="D3124">
            <v>642.91999999999996</v>
          </cell>
          <cell r="E3124">
            <v>36.020000000000003</v>
          </cell>
          <cell r="F3124">
            <v>678.94</v>
          </cell>
        </row>
        <row r="3125">
          <cell r="A3125" t="str">
            <v>46.10.200</v>
          </cell>
          <cell r="B3125" t="str">
            <v>Tubo de cobre classe E, DN= 22mm (3/4´), inclusive conexões</v>
          </cell>
          <cell r="C3125" t="str">
            <v>M</v>
          </cell>
          <cell r="D3125">
            <v>66.84</v>
          </cell>
          <cell r="E3125">
            <v>13.1</v>
          </cell>
          <cell r="F3125">
            <v>79.94</v>
          </cell>
        </row>
        <row r="3126">
          <cell r="A3126" t="str">
            <v>46.10.210</v>
          </cell>
          <cell r="B3126" t="str">
            <v>Tubo de cobre classe E, DN= 28mm (1´), inclusive conexões</v>
          </cell>
          <cell r="C3126" t="str">
            <v>M</v>
          </cell>
          <cell r="D3126">
            <v>80.319999999999993</v>
          </cell>
          <cell r="E3126">
            <v>16.37</v>
          </cell>
          <cell r="F3126">
            <v>96.69</v>
          </cell>
        </row>
        <row r="3127">
          <cell r="A3127" t="str">
            <v>46.10.220</v>
          </cell>
          <cell r="B3127" t="str">
            <v>Tubo de cobre classe E, DN= 35mm (1 1/4´), inclusive conexões</v>
          </cell>
          <cell r="C3127" t="str">
            <v>M</v>
          </cell>
          <cell r="D3127">
            <v>137.81</v>
          </cell>
          <cell r="E3127">
            <v>18.559999999999999</v>
          </cell>
          <cell r="F3127">
            <v>156.37</v>
          </cell>
        </row>
        <row r="3128">
          <cell r="A3128" t="str">
            <v>46.10.230</v>
          </cell>
          <cell r="B3128" t="str">
            <v>Tubo de cobre classe E, DN= 42mm (1 1/2´), inclusive conexões</v>
          </cell>
          <cell r="C3128" t="str">
            <v>M</v>
          </cell>
          <cell r="D3128">
            <v>160.5</v>
          </cell>
          <cell r="E3128">
            <v>18.559999999999999</v>
          </cell>
          <cell r="F3128">
            <v>179.06</v>
          </cell>
        </row>
        <row r="3129">
          <cell r="A3129" t="str">
            <v>46.10.240</v>
          </cell>
          <cell r="B3129" t="str">
            <v>Tubo de cobre classe E, DN= 54mm (2´), inclusive conexões</v>
          </cell>
          <cell r="C3129" t="str">
            <v>M</v>
          </cell>
          <cell r="D3129">
            <v>231.77</v>
          </cell>
          <cell r="E3129">
            <v>25.11</v>
          </cell>
          <cell r="F3129">
            <v>256.88</v>
          </cell>
        </row>
        <row r="3130">
          <cell r="A3130" t="str">
            <v>46.10.250</v>
          </cell>
          <cell r="B3130" t="str">
            <v>Tubo de cobre classe E, DN= 66mm (2 1/2´), inclusive conexões</v>
          </cell>
          <cell r="C3130" t="str">
            <v>M</v>
          </cell>
          <cell r="D3130">
            <v>315</v>
          </cell>
          <cell r="E3130">
            <v>29.47</v>
          </cell>
          <cell r="F3130">
            <v>344.47</v>
          </cell>
        </row>
        <row r="3131">
          <cell r="A3131" t="str">
            <v>46.12</v>
          </cell>
          <cell r="B3131" t="str">
            <v>Tubulacao em concreto para rede de aguas pluviais</v>
          </cell>
          <cell r="C3131"/>
          <cell r="D3131"/>
          <cell r="E3131"/>
          <cell r="F3131"/>
        </row>
        <row r="3132">
          <cell r="A3132" t="str">
            <v>46.12.010</v>
          </cell>
          <cell r="B3132" t="str">
            <v>Tubo de concreto (PS-1), DN= 300mm</v>
          </cell>
          <cell r="C3132" t="str">
            <v>M</v>
          </cell>
          <cell r="D3132">
            <v>44.99</v>
          </cell>
          <cell r="E3132">
            <v>23.59</v>
          </cell>
          <cell r="F3132">
            <v>68.58</v>
          </cell>
        </row>
        <row r="3133">
          <cell r="A3133" t="str">
            <v>46.12.020</v>
          </cell>
          <cell r="B3133" t="str">
            <v>Tubo de concreto (PS-1), DN= 400mm</v>
          </cell>
          <cell r="C3133" t="str">
            <v>M</v>
          </cell>
          <cell r="D3133">
            <v>56.01</v>
          </cell>
          <cell r="E3133">
            <v>27.39</v>
          </cell>
          <cell r="F3133">
            <v>83.4</v>
          </cell>
        </row>
        <row r="3134">
          <cell r="A3134" t="str">
            <v>46.12.050</v>
          </cell>
          <cell r="B3134" t="str">
            <v>Tubo de concreto (PS-2), DN= 300mm</v>
          </cell>
          <cell r="C3134" t="str">
            <v>M</v>
          </cell>
          <cell r="D3134">
            <v>51.85</v>
          </cell>
          <cell r="E3134">
            <v>23.59</v>
          </cell>
          <cell r="F3134">
            <v>75.44</v>
          </cell>
        </row>
        <row r="3135">
          <cell r="A3135" t="str">
            <v>46.12.060</v>
          </cell>
          <cell r="B3135" t="str">
            <v>Tubo de concreto (PS-2), DN= 400mm</v>
          </cell>
          <cell r="C3135" t="str">
            <v>M</v>
          </cell>
          <cell r="D3135">
            <v>64.56</v>
          </cell>
          <cell r="E3135">
            <v>27.39</v>
          </cell>
          <cell r="F3135">
            <v>91.95</v>
          </cell>
        </row>
        <row r="3136">
          <cell r="A3136" t="str">
            <v>46.12.070</v>
          </cell>
          <cell r="B3136" t="str">
            <v>Tubo de concreto (PS-2), DN= 500mm</v>
          </cell>
          <cell r="C3136" t="str">
            <v>M</v>
          </cell>
          <cell r="D3136">
            <v>90.88</v>
          </cell>
          <cell r="E3136">
            <v>33.81</v>
          </cell>
          <cell r="F3136">
            <v>124.69</v>
          </cell>
        </row>
        <row r="3137">
          <cell r="A3137" t="str">
            <v>46.12.080</v>
          </cell>
          <cell r="B3137" t="str">
            <v>Tubo de concreto (PA-1), DN= 600mm</v>
          </cell>
          <cell r="C3137" t="str">
            <v>M</v>
          </cell>
          <cell r="D3137">
            <v>126.31</v>
          </cell>
          <cell r="E3137">
            <v>38.49</v>
          </cell>
          <cell r="F3137">
            <v>164.8</v>
          </cell>
        </row>
        <row r="3138">
          <cell r="A3138" t="str">
            <v>46.12.100</v>
          </cell>
          <cell r="B3138" t="str">
            <v>Tubo de concreto (PA-1), DN= 800mm</v>
          </cell>
          <cell r="C3138" t="str">
            <v>M</v>
          </cell>
          <cell r="D3138">
            <v>239.89</v>
          </cell>
          <cell r="E3138">
            <v>49.58</v>
          </cell>
          <cell r="F3138">
            <v>289.47000000000003</v>
          </cell>
        </row>
        <row r="3139">
          <cell r="A3139" t="str">
            <v>46.12.120</v>
          </cell>
          <cell r="B3139" t="str">
            <v>Tubo de concreto (PA-1), DN= 1000mm</v>
          </cell>
          <cell r="C3139" t="str">
            <v>M</v>
          </cell>
          <cell r="D3139">
            <v>327.19</v>
          </cell>
          <cell r="E3139">
            <v>62.45</v>
          </cell>
          <cell r="F3139">
            <v>389.64</v>
          </cell>
        </row>
        <row r="3140">
          <cell r="A3140" t="str">
            <v>46.12.140</v>
          </cell>
          <cell r="B3140" t="str">
            <v>Tubo de concreto (PA-1), DN= 1200mm</v>
          </cell>
          <cell r="C3140" t="str">
            <v>M</v>
          </cell>
          <cell r="D3140">
            <v>495.54</v>
          </cell>
          <cell r="E3140">
            <v>93.36</v>
          </cell>
          <cell r="F3140">
            <v>588.9</v>
          </cell>
        </row>
        <row r="3141">
          <cell r="A3141" t="str">
            <v>46.12.150</v>
          </cell>
          <cell r="B3141" t="str">
            <v>Tubo de concreto (PA-2), DN= 600mm</v>
          </cell>
          <cell r="C3141" t="str">
            <v>M</v>
          </cell>
          <cell r="D3141">
            <v>124.64</v>
          </cell>
          <cell r="E3141">
            <v>38.49</v>
          </cell>
          <cell r="F3141">
            <v>163.13</v>
          </cell>
        </row>
        <row r="3142">
          <cell r="A3142" t="str">
            <v>46.12.160</v>
          </cell>
          <cell r="B3142" t="str">
            <v>Tubo de concreto (PA-2), DN= 800mm</v>
          </cell>
          <cell r="C3142" t="str">
            <v>M</v>
          </cell>
          <cell r="D3142">
            <v>261.12</v>
          </cell>
          <cell r="E3142">
            <v>49.58</v>
          </cell>
          <cell r="F3142">
            <v>310.7</v>
          </cell>
        </row>
        <row r="3143">
          <cell r="A3143" t="str">
            <v>46.12.170</v>
          </cell>
          <cell r="B3143" t="str">
            <v>Tubo de concreto (PA-2), DN= 1000mm</v>
          </cell>
          <cell r="C3143" t="str">
            <v>M</v>
          </cell>
          <cell r="D3143">
            <v>366.58</v>
          </cell>
          <cell r="E3143">
            <v>62.45</v>
          </cell>
          <cell r="F3143">
            <v>429.03</v>
          </cell>
        </row>
        <row r="3144">
          <cell r="A3144" t="str">
            <v>46.12.180</v>
          </cell>
          <cell r="B3144" t="str">
            <v>Tubo de concreto (PA-3), DN= 600mm</v>
          </cell>
          <cell r="C3144" t="str">
            <v>M</v>
          </cell>
          <cell r="D3144">
            <v>191.53</v>
          </cell>
          <cell r="E3144">
            <v>38.49</v>
          </cell>
          <cell r="F3144">
            <v>230.02</v>
          </cell>
        </row>
        <row r="3145">
          <cell r="A3145" t="str">
            <v>46.12.190</v>
          </cell>
          <cell r="B3145" t="str">
            <v>Tubo de concreto (PA-3), DN= 800mm</v>
          </cell>
          <cell r="C3145" t="str">
            <v>M</v>
          </cell>
          <cell r="D3145">
            <v>297.77</v>
          </cell>
          <cell r="E3145">
            <v>49.58</v>
          </cell>
          <cell r="F3145">
            <v>347.35</v>
          </cell>
        </row>
        <row r="3146">
          <cell r="A3146" t="str">
            <v>46.12.200</v>
          </cell>
          <cell r="B3146" t="str">
            <v>Tubo de concreto (PA-3), DN= 1000mm</v>
          </cell>
          <cell r="C3146" t="str">
            <v>M</v>
          </cell>
          <cell r="D3146">
            <v>432.77</v>
          </cell>
          <cell r="E3146">
            <v>62.45</v>
          </cell>
          <cell r="F3146">
            <v>495.22</v>
          </cell>
        </row>
        <row r="3147">
          <cell r="A3147" t="str">
            <v>46.12.210</v>
          </cell>
          <cell r="B3147" t="str">
            <v>Meio tubo de concreto, DN= 300mm</v>
          </cell>
          <cell r="C3147" t="str">
            <v>M</v>
          </cell>
          <cell r="D3147">
            <v>29.14</v>
          </cell>
          <cell r="E3147">
            <v>22.86</v>
          </cell>
          <cell r="F3147">
            <v>52</v>
          </cell>
        </row>
        <row r="3148">
          <cell r="A3148" t="str">
            <v>46.12.220</v>
          </cell>
          <cell r="B3148" t="str">
            <v>Meio tubo de concreto, DN= 400mm</v>
          </cell>
          <cell r="C3148" t="str">
            <v>M</v>
          </cell>
          <cell r="D3148">
            <v>30.65</v>
          </cell>
          <cell r="E3148">
            <v>29.13</v>
          </cell>
          <cell r="F3148">
            <v>59.78</v>
          </cell>
        </row>
        <row r="3149">
          <cell r="A3149" t="str">
            <v>46.12.240</v>
          </cell>
          <cell r="B3149" t="str">
            <v>Meio tubo de concreto, DN= 600mm</v>
          </cell>
          <cell r="C3149" t="str">
            <v>M</v>
          </cell>
          <cell r="D3149">
            <v>55.76</v>
          </cell>
          <cell r="E3149">
            <v>49.23</v>
          </cell>
          <cell r="F3149">
            <v>104.99</v>
          </cell>
        </row>
        <row r="3150">
          <cell r="A3150" t="str">
            <v>46.12.250</v>
          </cell>
          <cell r="B3150" t="str">
            <v>Tubo de concreto (PA-2), DN= 1500mm</v>
          </cell>
          <cell r="C3150" t="str">
            <v>M</v>
          </cell>
          <cell r="D3150">
            <v>829.75</v>
          </cell>
          <cell r="E3150">
            <v>140.04</v>
          </cell>
          <cell r="F3150">
            <v>969.79</v>
          </cell>
        </row>
        <row r="3151">
          <cell r="A3151" t="str">
            <v>46.12.260</v>
          </cell>
          <cell r="B3151" t="str">
            <v>Tubo de concreto (PA-1), DN= 400mm</v>
          </cell>
          <cell r="C3151" t="str">
            <v>M</v>
          </cell>
          <cell r="D3151">
            <v>84.95</v>
          </cell>
          <cell r="E3151">
            <v>27.39</v>
          </cell>
          <cell r="F3151">
            <v>112.34</v>
          </cell>
        </row>
        <row r="3152">
          <cell r="A3152" t="str">
            <v>46.12.270</v>
          </cell>
          <cell r="B3152" t="str">
            <v>Tubo de concreto (PA-2), DN= 400mm</v>
          </cell>
          <cell r="C3152" t="str">
            <v>M</v>
          </cell>
          <cell r="D3152">
            <v>73.06</v>
          </cell>
          <cell r="E3152">
            <v>27.39</v>
          </cell>
          <cell r="F3152">
            <v>100.45</v>
          </cell>
        </row>
        <row r="3153">
          <cell r="A3153" t="str">
            <v>46.12.280</v>
          </cell>
          <cell r="B3153" t="str">
            <v>Tubo de concreto (PA-3), DN= 400mm</v>
          </cell>
          <cell r="C3153" t="str">
            <v>M</v>
          </cell>
          <cell r="D3153">
            <v>103.26</v>
          </cell>
          <cell r="E3153">
            <v>27.39</v>
          </cell>
          <cell r="F3153">
            <v>130.65</v>
          </cell>
        </row>
        <row r="3154">
          <cell r="A3154" t="str">
            <v>46.12.290</v>
          </cell>
          <cell r="B3154" t="str">
            <v>Tubo de concreto (PA-2), DN= 700mm</v>
          </cell>
          <cell r="C3154" t="str">
            <v>M</v>
          </cell>
          <cell r="D3154">
            <v>187.26</v>
          </cell>
          <cell r="E3154">
            <v>43.15</v>
          </cell>
          <cell r="F3154">
            <v>230.41</v>
          </cell>
        </row>
        <row r="3155">
          <cell r="A3155" t="str">
            <v>46.12.300</v>
          </cell>
          <cell r="B3155" t="str">
            <v>Tubo de concreto (PA-2), DN= 500mm</v>
          </cell>
          <cell r="C3155" t="str">
            <v>M</v>
          </cell>
          <cell r="D3155">
            <v>101.24</v>
          </cell>
          <cell r="E3155">
            <v>33.81</v>
          </cell>
          <cell r="F3155">
            <v>135.05000000000001</v>
          </cell>
        </row>
        <row r="3156">
          <cell r="A3156" t="str">
            <v>46.12.310</v>
          </cell>
          <cell r="B3156" t="str">
            <v>Tubo de concreto (PA-2), DN= 900mm</v>
          </cell>
          <cell r="C3156" t="str">
            <v>M</v>
          </cell>
          <cell r="D3156">
            <v>314.55</v>
          </cell>
          <cell r="E3156">
            <v>56.02</v>
          </cell>
          <cell r="F3156">
            <v>370.57</v>
          </cell>
        </row>
        <row r="3157">
          <cell r="A3157" t="str">
            <v>46.12.320</v>
          </cell>
          <cell r="B3157" t="str">
            <v>Tubo de concreto (PA-1), DN= 300mm</v>
          </cell>
          <cell r="C3157" t="str">
            <v>M</v>
          </cell>
          <cell r="D3157">
            <v>76.319999999999993</v>
          </cell>
          <cell r="E3157">
            <v>23.59</v>
          </cell>
          <cell r="F3157">
            <v>99.91</v>
          </cell>
        </row>
        <row r="3158">
          <cell r="A3158" t="str">
            <v>46.12.330</v>
          </cell>
          <cell r="B3158" t="str">
            <v>Tubo de concreto (PA-2), DN= 300mm</v>
          </cell>
          <cell r="C3158" t="str">
            <v>M</v>
          </cell>
          <cell r="D3158">
            <v>75.040000000000006</v>
          </cell>
          <cell r="E3158">
            <v>23.59</v>
          </cell>
          <cell r="F3158">
            <v>98.63</v>
          </cell>
        </row>
        <row r="3159">
          <cell r="A3159" t="str">
            <v>46.12.340</v>
          </cell>
          <cell r="B3159" t="str">
            <v>Meio tubo de concreto, DN= 200mm</v>
          </cell>
          <cell r="C3159" t="str">
            <v>M</v>
          </cell>
          <cell r="D3159">
            <v>17.63</v>
          </cell>
          <cell r="E3159">
            <v>8.32</v>
          </cell>
          <cell r="F3159">
            <v>25.95</v>
          </cell>
        </row>
        <row r="3160">
          <cell r="A3160" t="str">
            <v>46.13</v>
          </cell>
          <cell r="B3160" t="str">
            <v>Tubulacao em PEAD corrugado perfurado para rede drenagem</v>
          </cell>
          <cell r="C3160"/>
          <cell r="D3160"/>
          <cell r="E3160"/>
          <cell r="F3160"/>
        </row>
        <row r="3161">
          <cell r="A3161" t="str">
            <v>46.13.006</v>
          </cell>
          <cell r="B3161" t="str">
            <v>Tubo em polietileno de alta densidade corrugado perfurado, DN= 2 1/2´, inclusive conexões</v>
          </cell>
          <cell r="C3161" t="str">
            <v>M</v>
          </cell>
          <cell r="D3161">
            <v>11.62</v>
          </cell>
          <cell r="E3161">
            <v>1.21</v>
          </cell>
          <cell r="F3161">
            <v>12.83</v>
          </cell>
        </row>
        <row r="3162">
          <cell r="A3162" t="str">
            <v>46.13.010</v>
          </cell>
          <cell r="B3162" t="str">
            <v>Tubo em polietileno de alta densidade corrugado perfurado, DN= 3´, inclusive conexões</v>
          </cell>
          <cell r="C3162" t="str">
            <v>M</v>
          </cell>
          <cell r="D3162">
            <v>15.99</v>
          </cell>
          <cell r="E3162">
            <v>1.21</v>
          </cell>
          <cell r="F3162">
            <v>17.2</v>
          </cell>
        </row>
        <row r="3163">
          <cell r="A3163" t="str">
            <v>46.13.020</v>
          </cell>
          <cell r="B3163" t="str">
            <v>Tubo em polietileno de alta densidade corrugado perfurado, DN= 4´, inclusive conexões</v>
          </cell>
          <cell r="C3163" t="str">
            <v>M</v>
          </cell>
          <cell r="D3163">
            <v>20.02</v>
          </cell>
          <cell r="E3163">
            <v>1.21</v>
          </cell>
          <cell r="F3163">
            <v>21.23</v>
          </cell>
        </row>
        <row r="3164">
          <cell r="A3164" t="str">
            <v>46.13.026</v>
          </cell>
          <cell r="B3164" t="str">
            <v>Tubo em polietileno de alta densidade corrugado perfurado, DN= 6´, inclusive conexões</v>
          </cell>
          <cell r="C3164" t="str">
            <v>M</v>
          </cell>
          <cell r="D3164">
            <v>54.88</v>
          </cell>
          <cell r="E3164">
            <v>1.21</v>
          </cell>
          <cell r="F3164">
            <v>56.09</v>
          </cell>
        </row>
        <row r="3165">
          <cell r="A3165" t="str">
            <v>46.13.030</v>
          </cell>
          <cell r="B3165" t="str">
            <v>Tubo em polietileno de alta densidade corrugado perfurado, DN= 8´, inclusive conexões</v>
          </cell>
          <cell r="C3165" t="str">
            <v>M</v>
          </cell>
          <cell r="D3165">
            <v>62.11</v>
          </cell>
          <cell r="E3165">
            <v>1.21</v>
          </cell>
          <cell r="F3165">
            <v>63.32</v>
          </cell>
        </row>
        <row r="3166">
          <cell r="A3166" t="str">
            <v>46.13.100</v>
          </cell>
          <cell r="B3166" t="str">
            <v>Tubo em polietileno de alta densidade corrugado, DN/DI= 250 mm</v>
          </cell>
          <cell r="C3166" t="str">
            <v>M</v>
          </cell>
          <cell r="D3166">
            <v>102.84</v>
          </cell>
          <cell r="E3166">
            <v>1.82</v>
          </cell>
          <cell r="F3166">
            <v>104.66</v>
          </cell>
        </row>
        <row r="3167">
          <cell r="A3167" t="str">
            <v>46.13.101</v>
          </cell>
          <cell r="B3167" t="str">
            <v>Tubo em polietileno de alta densidade corrugado, DN/DI= 300 mm</v>
          </cell>
          <cell r="C3167" t="str">
            <v>M</v>
          </cell>
          <cell r="D3167">
            <v>144.28</v>
          </cell>
          <cell r="E3167">
            <v>1.82</v>
          </cell>
          <cell r="F3167">
            <v>146.1</v>
          </cell>
        </row>
        <row r="3168">
          <cell r="A3168" t="str">
            <v>46.13.102</v>
          </cell>
          <cell r="B3168" t="str">
            <v>Tubo em polietileno de alta densidade corrugado, DN/DI= 400 mm</v>
          </cell>
          <cell r="C3168" t="str">
            <v>M</v>
          </cell>
          <cell r="D3168">
            <v>221.01</v>
          </cell>
          <cell r="E3168">
            <v>1.82</v>
          </cell>
          <cell r="F3168">
            <v>222.83</v>
          </cell>
        </row>
        <row r="3169">
          <cell r="A3169" t="str">
            <v>46.13.103</v>
          </cell>
          <cell r="B3169" t="str">
            <v>Tubo em polietileno de alta densidade corrugado, DN/DI= 500 mm</v>
          </cell>
          <cell r="C3169" t="str">
            <v>M</v>
          </cell>
          <cell r="D3169">
            <v>347.04</v>
          </cell>
          <cell r="E3169">
            <v>1.82</v>
          </cell>
          <cell r="F3169">
            <v>348.86</v>
          </cell>
        </row>
        <row r="3170">
          <cell r="A3170" t="str">
            <v>46.13.104</v>
          </cell>
          <cell r="B3170" t="str">
            <v>Tubo em polietileno de alta densidade corrugado, DN/DI= 600 mm</v>
          </cell>
          <cell r="C3170" t="str">
            <v>M</v>
          </cell>
          <cell r="D3170">
            <v>500.48</v>
          </cell>
          <cell r="E3170">
            <v>1.82</v>
          </cell>
          <cell r="F3170">
            <v>502.3</v>
          </cell>
        </row>
        <row r="3171">
          <cell r="A3171" t="str">
            <v>46.13.105</v>
          </cell>
          <cell r="B3171" t="str">
            <v>Tubo em polietileno de alta densidade corrugado, DN/DI= 800 mm</v>
          </cell>
          <cell r="C3171" t="str">
            <v>M</v>
          </cell>
          <cell r="D3171">
            <v>803.03</v>
          </cell>
          <cell r="E3171">
            <v>1.82</v>
          </cell>
          <cell r="F3171">
            <v>804.85</v>
          </cell>
        </row>
        <row r="3172">
          <cell r="A3172" t="str">
            <v>46.13.106</v>
          </cell>
          <cell r="B3172" t="str">
            <v>Tubo em polietileno de alta densidade corrugado, DN/DI= 1000 mm</v>
          </cell>
          <cell r="C3172" t="str">
            <v>M</v>
          </cell>
          <cell r="D3172">
            <v>1194.8599999999999</v>
          </cell>
          <cell r="E3172">
            <v>1.82</v>
          </cell>
          <cell r="F3172">
            <v>1196.68</v>
          </cell>
        </row>
        <row r="3173">
          <cell r="A3173" t="str">
            <v>46.13.107</v>
          </cell>
          <cell r="B3173" t="str">
            <v>Tubo em polietileno de alta densidade corrugado, DN/DI= 1200 mm</v>
          </cell>
          <cell r="C3173" t="str">
            <v>M</v>
          </cell>
          <cell r="D3173">
            <v>1683.04</v>
          </cell>
          <cell r="E3173">
            <v>1.82</v>
          </cell>
          <cell r="F3173">
            <v>1684.86</v>
          </cell>
        </row>
        <row r="3174">
          <cell r="A3174" t="str">
            <v>46.14</v>
          </cell>
          <cell r="B3174" t="str">
            <v>Tubulacao em ferro ductil para redes de saneamento</v>
          </cell>
          <cell r="C3174"/>
          <cell r="D3174"/>
          <cell r="E3174"/>
          <cell r="F3174"/>
        </row>
        <row r="3175">
          <cell r="A3175" t="str">
            <v>46.14.020</v>
          </cell>
          <cell r="B3175" t="str">
            <v>Tubo de ferro fundido classe K-7 com junta elástica, DN= 150mm, inclusive conexões</v>
          </cell>
          <cell r="C3175" t="str">
            <v>M</v>
          </cell>
          <cell r="D3175">
            <v>580.30999999999995</v>
          </cell>
          <cell r="E3175">
            <v>25.46</v>
          </cell>
          <cell r="F3175">
            <v>605.77</v>
          </cell>
        </row>
        <row r="3176">
          <cell r="A3176" t="str">
            <v>46.14.030</v>
          </cell>
          <cell r="B3176" t="str">
            <v>Tubo de ferro fundido classe K-7 com junta elástica, DN= 200mm, inclusive conexões</v>
          </cell>
          <cell r="C3176" t="str">
            <v>M</v>
          </cell>
          <cell r="D3176">
            <v>691.1</v>
          </cell>
          <cell r="E3176">
            <v>25.46</v>
          </cell>
          <cell r="F3176">
            <v>716.56</v>
          </cell>
        </row>
        <row r="3177">
          <cell r="A3177" t="str">
            <v>46.14.040</v>
          </cell>
          <cell r="B3177" t="str">
            <v>Tubo de ferro fundido classe K-7 com junta elástica, DN= 250mm, inclusive conexões</v>
          </cell>
          <cell r="C3177" t="str">
            <v>M</v>
          </cell>
          <cell r="D3177">
            <v>859.42</v>
          </cell>
          <cell r="E3177">
            <v>25.46</v>
          </cell>
          <cell r="F3177">
            <v>884.88</v>
          </cell>
        </row>
        <row r="3178">
          <cell r="A3178" t="str">
            <v>46.14.050</v>
          </cell>
          <cell r="B3178" t="str">
            <v>Tubo de ferro fundido classe K-7 com junta elástica, DN= 350mm, inclusive conexões</v>
          </cell>
          <cell r="C3178" t="str">
            <v>M</v>
          </cell>
          <cell r="D3178">
            <v>1354.91</v>
          </cell>
          <cell r="E3178">
            <v>25.46</v>
          </cell>
          <cell r="F3178">
            <v>1380.37</v>
          </cell>
        </row>
        <row r="3179">
          <cell r="A3179" t="str">
            <v>46.14.060</v>
          </cell>
          <cell r="B3179" t="str">
            <v>Tubo de ferro fundido classe K-7 com junta elástica, DN= 300mm, inclusive conexões</v>
          </cell>
          <cell r="C3179" t="str">
            <v>M</v>
          </cell>
          <cell r="D3179">
            <v>988.85</v>
          </cell>
          <cell r="E3179">
            <v>25.46</v>
          </cell>
          <cell r="F3179">
            <v>1014.31</v>
          </cell>
        </row>
        <row r="3180">
          <cell r="A3180" t="str">
            <v>46.14.490</v>
          </cell>
          <cell r="B3180" t="str">
            <v>Tubo de ferro fundido classe k-9 com junta elástica, DN= 80mm, inclusive conexões</v>
          </cell>
          <cell r="C3180" t="str">
            <v>M</v>
          </cell>
          <cell r="D3180">
            <v>481.42</v>
          </cell>
          <cell r="E3180">
            <v>25.46</v>
          </cell>
          <cell r="F3180">
            <v>506.88</v>
          </cell>
        </row>
        <row r="3181">
          <cell r="A3181" t="str">
            <v>46.14.510</v>
          </cell>
          <cell r="B3181" t="str">
            <v>Tubo de ferro fundido classe K-9 com junta elástica, DN= 100mm, inclusive conexões</v>
          </cell>
          <cell r="C3181" t="str">
            <v>M</v>
          </cell>
          <cell r="D3181">
            <v>484.07</v>
          </cell>
          <cell r="E3181">
            <v>25.46</v>
          </cell>
          <cell r="F3181">
            <v>509.53</v>
          </cell>
        </row>
        <row r="3182">
          <cell r="A3182" t="str">
            <v>46.14.520</v>
          </cell>
          <cell r="B3182" t="str">
            <v>Tubo de ferro fundido classe K-9 com junta elástica, DN= 150mm, inclusive conexões</v>
          </cell>
          <cell r="C3182" t="str">
            <v>M</v>
          </cell>
          <cell r="D3182">
            <v>603.4</v>
          </cell>
          <cell r="E3182">
            <v>25.46</v>
          </cell>
          <cell r="F3182">
            <v>628.86</v>
          </cell>
        </row>
        <row r="3183">
          <cell r="A3183" t="str">
            <v>46.14.530</v>
          </cell>
          <cell r="B3183" t="str">
            <v>Tubo de ferro fundido classe K-9 com junta elástica, DN= 200mm, inclusive conexões</v>
          </cell>
          <cell r="C3183" t="str">
            <v>M</v>
          </cell>
          <cell r="D3183">
            <v>734.75</v>
          </cell>
          <cell r="E3183">
            <v>25.46</v>
          </cell>
          <cell r="F3183">
            <v>760.21</v>
          </cell>
        </row>
        <row r="3184">
          <cell r="A3184" t="str">
            <v>46.14.540</v>
          </cell>
          <cell r="B3184" t="str">
            <v>Tubo de ferro fundido classe k-9 com junta elástica, DN= 250mm, inclusive conexões</v>
          </cell>
          <cell r="C3184" t="str">
            <v>M</v>
          </cell>
          <cell r="D3184">
            <v>865.59</v>
          </cell>
          <cell r="E3184">
            <v>25.46</v>
          </cell>
          <cell r="F3184">
            <v>891.05</v>
          </cell>
        </row>
        <row r="3185">
          <cell r="A3185" t="str">
            <v>46.14.550</v>
          </cell>
          <cell r="B3185" t="str">
            <v>Tubo de ferro fundido classe K-9 com junta elástica, DN= 300mm, inclusive conexões</v>
          </cell>
          <cell r="C3185" t="str">
            <v>M</v>
          </cell>
          <cell r="D3185">
            <v>1020.4</v>
          </cell>
          <cell r="E3185">
            <v>25.46</v>
          </cell>
          <cell r="F3185">
            <v>1045.8599999999999</v>
          </cell>
        </row>
        <row r="3186">
          <cell r="A3186" t="str">
            <v>46.14.560</v>
          </cell>
          <cell r="B3186" t="str">
            <v>Tubo de ferro fundido classe k-9 com junta elástica, DN= 350mm, inclusive conexões</v>
          </cell>
          <cell r="C3186" t="str">
            <v>M</v>
          </cell>
          <cell r="D3186">
            <v>1348.33</v>
          </cell>
          <cell r="E3186">
            <v>25.46</v>
          </cell>
          <cell r="F3186">
            <v>1373.79</v>
          </cell>
        </row>
        <row r="3187">
          <cell r="A3187" t="str">
            <v>46.15</v>
          </cell>
          <cell r="B3187" t="str">
            <v>Tubulacao em PEAD - recalque de tratamento de esgoto</v>
          </cell>
          <cell r="C3187"/>
          <cell r="D3187"/>
          <cell r="E3187"/>
          <cell r="F3187"/>
        </row>
        <row r="3188">
          <cell r="A3188" t="str">
            <v>46.15.111</v>
          </cell>
          <cell r="B3188" t="str">
            <v>Tubo em polietileno de alta densidade DE=160 mm - PN-10, inclusive conexões</v>
          </cell>
          <cell r="C3188" t="str">
            <v>M</v>
          </cell>
          <cell r="D3188">
            <v>161.82</v>
          </cell>
          <cell r="E3188">
            <v>15.27</v>
          </cell>
          <cell r="F3188">
            <v>177.09</v>
          </cell>
        </row>
        <row r="3189">
          <cell r="A3189" t="str">
            <v>46.15.112</v>
          </cell>
          <cell r="B3189" t="str">
            <v>Tubo em polietileno de alta densidade DE=200 mm - PN-10, inclusive conexões</v>
          </cell>
          <cell r="C3189" t="str">
            <v>M</v>
          </cell>
          <cell r="D3189">
            <v>261.99</v>
          </cell>
          <cell r="E3189">
            <v>20.37</v>
          </cell>
          <cell r="F3189">
            <v>282.36</v>
          </cell>
        </row>
        <row r="3190">
          <cell r="A3190" t="str">
            <v>46.15.113</v>
          </cell>
          <cell r="B3190" t="str">
            <v>Tubo em polietileno de alta densidade DE=225 mm - PN-10, inclusive conexões</v>
          </cell>
          <cell r="C3190" t="str">
            <v>M</v>
          </cell>
          <cell r="D3190">
            <v>289.93</v>
          </cell>
          <cell r="E3190">
            <v>20.37</v>
          </cell>
          <cell r="F3190">
            <v>310.3</v>
          </cell>
        </row>
        <row r="3191">
          <cell r="A3191" t="str">
            <v>46.18</v>
          </cell>
          <cell r="B3191" t="str">
            <v>Tubulacao flangeada em ferro ductil para redes de saneamento</v>
          </cell>
          <cell r="C3191"/>
          <cell r="D3191"/>
          <cell r="E3191"/>
          <cell r="F3191"/>
        </row>
        <row r="3192">
          <cell r="A3192" t="str">
            <v>46.18.010</v>
          </cell>
          <cell r="B3192" t="str">
            <v>Tubo em ferro fundido com ponta e ponta TCLA - DN= 80mm, sem juntas e conexões</v>
          </cell>
          <cell r="C3192" t="str">
            <v>M</v>
          </cell>
          <cell r="D3192">
            <v>541.22</v>
          </cell>
          <cell r="E3192">
            <v>29.09</v>
          </cell>
          <cell r="F3192">
            <v>570.30999999999995</v>
          </cell>
        </row>
        <row r="3193">
          <cell r="A3193" t="str">
            <v>46.18.020</v>
          </cell>
          <cell r="B3193" t="str">
            <v>Tubo em ferro fundido com ponta e ponta TCLA - DN= 100mm, sem juntas e conexões</v>
          </cell>
          <cell r="C3193" t="str">
            <v>M</v>
          </cell>
          <cell r="D3193">
            <v>607.32000000000005</v>
          </cell>
          <cell r="E3193">
            <v>29.09</v>
          </cell>
          <cell r="F3193">
            <v>636.41</v>
          </cell>
        </row>
        <row r="3194">
          <cell r="A3194" t="str">
            <v>46.18.030</v>
          </cell>
          <cell r="B3194" t="str">
            <v>Tubo em ferro fundido com ponta e ponta TCLA - DN= 150mm, sem juntas e conexões</v>
          </cell>
          <cell r="C3194" t="str">
            <v>M</v>
          </cell>
          <cell r="D3194">
            <v>750.1</v>
          </cell>
          <cell r="E3194">
            <v>29.09</v>
          </cell>
          <cell r="F3194">
            <v>779.19</v>
          </cell>
        </row>
        <row r="3195">
          <cell r="A3195" t="str">
            <v>46.18.040</v>
          </cell>
          <cell r="B3195" t="str">
            <v>Tubo em ferro fundido com ponta e ponta TCLA - DN= 200mm, sem juntas e conexões</v>
          </cell>
          <cell r="C3195" t="str">
            <v>M</v>
          </cell>
          <cell r="D3195">
            <v>883.82</v>
          </cell>
          <cell r="E3195">
            <v>29.09</v>
          </cell>
          <cell r="F3195">
            <v>912.91</v>
          </cell>
        </row>
        <row r="3196">
          <cell r="A3196" t="str">
            <v>46.18.050</v>
          </cell>
          <cell r="B3196" t="str">
            <v>Tubo em ferro fundido com ponta e ponta TCLA - DN= 250mm, sem juntas e conexões</v>
          </cell>
          <cell r="C3196" t="str">
            <v>M</v>
          </cell>
          <cell r="D3196">
            <v>1005.84</v>
          </cell>
          <cell r="E3196">
            <v>31.27</v>
          </cell>
          <cell r="F3196">
            <v>1037.1099999999999</v>
          </cell>
        </row>
        <row r="3197">
          <cell r="A3197" t="str">
            <v>46.18.060</v>
          </cell>
          <cell r="B3197" t="str">
            <v>Tubo em ferro fundido com ponta e ponta TCLA - DN= 300mm, sem juntas e conexões</v>
          </cell>
          <cell r="C3197" t="str">
            <v>M</v>
          </cell>
          <cell r="D3197">
            <v>1288.78</v>
          </cell>
          <cell r="E3197">
            <v>31.27</v>
          </cell>
          <cell r="F3197">
            <v>1320.05</v>
          </cell>
        </row>
        <row r="3198">
          <cell r="A3198" t="str">
            <v>46.18.089</v>
          </cell>
          <cell r="B3198" t="str">
            <v>Flange avulso em ferro fundido, classe PN-10, DN= 50mm</v>
          </cell>
          <cell r="C3198" t="str">
            <v>UN</v>
          </cell>
          <cell r="D3198">
            <v>115.04</v>
          </cell>
          <cell r="E3198">
            <v>16.010000000000002</v>
          </cell>
          <cell r="F3198">
            <v>131.05000000000001</v>
          </cell>
        </row>
        <row r="3199">
          <cell r="A3199" t="str">
            <v>46.18.090</v>
          </cell>
          <cell r="B3199" t="str">
            <v>Flange avulso em ferro fundido, classe PN-10, DN= 80mm</v>
          </cell>
          <cell r="C3199" t="str">
            <v>UN</v>
          </cell>
          <cell r="D3199">
            <v>159.04</v>
          </cell>
          <cell r="E3199">
            <v>16.010000000000002</v>
          </cell>
          <cell r="F3199">
            <v>175.05</v>
          </cell>
        </row>
        <row r="3200">
          <cell r="A3200" t="str">
            <v>46.18.100</v>
          </cell>
          <cell r="B3200" t="str">
            <v>Flange avulso em ferro fundido, classe PN-10, DN= 100mm</v>
          </cell>
          <cell r="C3200" t="str">
            <v>UN</v>
          </cell>
          <cell r="D3200">
            <v>212.06</v>
          </cell>
          <cell r="E3200">
            <v>17.47</v>
          </cell>
          <cell r="F3200">
            <v>229.53</v>
          </cell>
        </row>
        <row r="3201">
          <cell r="A3201" t="str">
            <v>46.18.110</v>
          </cell>
          <cell r="B3201" t="str">
            <v>Flange avulso em ferro fundido, classe PN-10, DN= 150mm</v>
          </cell>
          <cell r="C3201" t="str">
            <v>UN</v>
          </cell>
          <cell r="D3201">
            <v>330</v>
          </cell>
          <cell r="E3201">
            <v>18.920000000000002</v>
          </cell>
          <cell r="F3201">
            <v>348.92</v>
          </cell>
        </row>
        <row r="3202">
          <cell r="A3202" t="str">
            <v>46.18.120</v>
          </cell>
          <cell r="B3202" t="str">
            <v>Flange avulso em ferro fundido, classe PN-10, DN= 200mm</v>
          </cell>
          <cell r="C3202" t="str">
            <v>UN</v>
          </cell>
          <cell r="D3202">
            <v>388.7</v>
          </cell>
          <cell r="E3202">
            <v>20.38</v>
          </cell>
          <cell r="F3202">
            <v>409.08</v>
          </cell>
        </row>
        <row r="3203">
          <cell r="A3203" t="str">
            <v>46.18.130</v>
          </cell>
          <cell r="B3203" t="str">
            <v>Flange avulso em ferro fundido, classe PN-10, DN= 250mm</v>
          </cell>
          <cell r="C3203" t="str">
            <v>UN</v>
          </cell>
          <cell r="D3203">
            <v>491.44</v>
          </cell>
          <cell r="E3203">
            <v>21.83</v>
          </cell>
          <cell r="F3203">
            <v>513.27</v>
          </cell>
        </row>
        <row r="3204">
          <cell r="A3204" t="str">
            <v>46.18.140</v>
          </cell>
          <cell r="B3204" t="str">
            <v>Flange avulso em ferro fundido, classe PN-10, DN= 300mm</v>
          </cell>
          <cell r="C3204" t="str">
            <v>UN</v>
          </cell>
          <cell r="D3204">
            <v>624.25</v>
          </cell>
          <cell r="E3204">
            <v>23.29</v>
          </cell>
          <cell r="F3204">
            <v>647.54</v>
          </cell>
        </row>
        <row r="3205">
          <cell r="A3205" t="str">
            <v>46.18.168</v>
          </cell>
          <cell r="B3205" t="str">
            <v>Curva de 90° em ferro fundido com flanges, classe PN-10, DN= 50mm</v>
          </cell>
          <cell r="C3205" t="str">
            <v>UN</v>
          </cell>
          <cell r="D3205">
            <v>278.14999999999998</v>
          </cell>
          <cell r="E3205">
            <v>20.38</v>
          </cell>
          <cell r="F3205">
            <v>298.52999999999997</v>
          </cell>
        </row>
        <row r="3206">
          <cell r="A3206" t="str">
            <v>46.18.170</v>
          </cell>
          <cell r="B3206" t="str">
            <v>Curva de 90° em ferro fundido, com flanges, classe PN-10, DN= 80mm</v>
          </cell>
          <cell r="C3206" t="str">
            <v>UN</v>
          </cell>
          <cell r="D3206">
            <v>386.51</v>
          </cell>
          <cell r="E3206">
            <v>16.010000000000002</v>
          </cell>
          <cell r="F3206">
            <v>402.52</v>
          </cell>
        </row>
        <row r="3207">
          <cell r="A3207" t="str">
            <v>46.18.180</v>
          </cell>
          <cell r="B3207" t="str">
            <v>Curva de 90° em ferro fundido, com flanges, classe PN-10, DN= 100mm</v>
          </cell>
          <cell r="C3207" t="str">
            <v>UN</v>
          </cell>
          <cell r="D3207">
            <v>407.43</v>
          </cell>
          <cell r="E3207">
            <v>20.38</v>
          </cell>
          <cell r="F3207">
            <v>427.81</v>
          </cell>
        </row>
        <row r="3208">
          <cell r="A3208" t="str">
            <v>46.18.190</v>
          </cell>
          <cell r="B3208" t="str">
            <v>Curva de 90° em ferro fundido, com flanges, classe PN-10, DN= 150mm</v>
          </cell>
          <cell r="C3208" t="str">
            <v>UN</v>
          </cell>
          <cell r="D3208">
            <v>704.87</v>
          </cell>
          <cell r="E3208">
            <v>23.29</v>
          </cell>
          <cell r="F3208">
            <v>728.16</v>
          </cell>
        </row>
        <row r="3209">
          <cell r="A3209" t="str">
            <v>46.18.410</v>
          </cell>
          <cell r="B3209" t="str">
            <v>Te em ferro fundido, com flanges, classe PN-10, DN= 80mm, com derivação de 80mm</v>
          </cell>
          <cell r="C3209" t="str">
            <v>UN</v>
          </cell>
          <cell r="D3209">
            <v>545.03</v>
          </cell>
          <cell r="E3209">
            <v>17.47</v>
          </cell>
          <cell r="F3209">
            <v>562.5</v>
          </cell>
        </row>
        <row r="3210">
          <cell r="A3210" t="str">
            <v>46.18.420</v>
          </cell>
          <cell r="B3210" t="str">
            <v>Te em ferro fundido, com flanges, classe PN-10, DN= 100mm, com derivações de 80 até 100mm</v>
          </cell>
          <cell r="C3210" t="str">
            <v>UN</v>
          </cell>
          <cell r="D3210">
            <v>581.75</v>
          </cell>
          <cell r="E3210">
            <v>20.38</v>
          </cell>
          <cell r="F3210">
            <v>602.13</v>
          </cell>
        </row>
        <row r="3211">
          <cell r="A3211" t="str">
            <v>46.18.430</v>
          </cell>
          <cell r="B3211" t="str">
            <v>Te em ferro fundido, com flanges, classe PN-10, DN= 150mm, com derivações de 80 até 150mm</v>
          </cell>
          <cell r="C3211" t="str">
            <v>UN</v>
          </cell>
          <cell r="D3211">
            <v>1052.95</v>
          </cell>
          <cell r="E3211">
            <v>23.29</v>
          </cell>
          <cell r="F3211">
            <v>1076.24</v>
          </cell>
        </row>
        <row r="3212">
          <cell r="A3212" t="str">
            <v>46.18.560</v>
          </cell>
          <cell r="B3212" t="str">
            <v>Junta Gibault em ferro fundido, DN= 80mm, completa</v>
          </cell>
          <cell r="C3212" t="str">
            <v>UN</v>
          </cell>
          <cell r="D3212">
            <v>182.69</v>
          </cell>
          <cell r="E3212">
            <v>16.010000000000002</v>
          </cell>
          <cell r="F3212">
            <v>198.7</v>
          </cell>
        </row>
        <row r="3213">
          <cell r="A3213" t="str">
            <v>46.18.570</v>
          </cell>
          <cell r="B3213" t="str">
            <v>Junta Gibault em ferro fundido, DN= 100 mm, completa</v>
          </cell>
          <cell r="C3213" t="str">
            <v>UN</v>
          </cell>
          <cell r="D3213">
            <v>209.58</v>
          </cell>
          <cell r="E3213">
            <v>17.47</v>
          </cell>
          <cell r="F3213">
            <v>227.05</v>
          </cell>
        </row>
        <row r="3214">
          <cell r="A3214" t="str">
            <v>46.19</v>
          </cell>
          <cell r="B3214" t="str">
            <v>Tubulacao flangeada em ferro ductil para redes de saneamento.</v>
          </cell>
          <cell r="C3214"/>
          <cell r="D3214"/>
          <cell r="E3214"/>
          <cell r="F3214"/>
        </row>
        <row r="3215">
          <cell r="A3215" t="str">
            <v>46.19.500</v>
          </cell>
          <cell r="B3215" t="str">
            <v>Redução excêntrica em ferro fundido, com flanges, classe PN-10, DN= 100mm x 80mm</v>
          </cell>
          <cell r="C3215" t="str">
            <v>UN</v>
          </cell>
          <cell r="D3215">
            <v>447.63</v>
          </cell>
          <cell r="E3215">
            <v>20.38</v>
          </cell>
          <cell r="F3215">
            <v>468.01</v>
          </cell>
        </row>
        <row r="3216">
          <cell r="A3216" t="str">
            <v>46.19.510</v>
          </cell>
          <cell r="B3216" t="str">
            <v>Redução excêntrica em ferro fundido, com flanges, classe PN-10, DN= 150mm x 80/100mm</v>
          </cell>
          <cell r="C3216" t="str">
            <v>UN</v>
          </cell>
          <cell r="D3216">
            <v>624.61</v>
          </cell>
          <cell r="E3216">
            <v>23.29</v>
          </cell>
          <cell r="F3216">
            <v>647.9</v>
          </cell>
        </row>
        <row r="3217">
          <cell r="A3217" t="str">
            <v>46.19.520</v>
          </cell>
          <cell r="B3217" t="str">
            <v>Redução excêntrica em ferro fundido, com flanges, classe PN-10, DN= 200mm x 100/150mm</v>
          </cell>
          <cell r="C3217" t="str">
            <v>UN</v>
          </cell>
          <cell r="D3217">
            <v>816.09</v>
          </cell>
          <cell r="E3217">
            <v>26.2</v>
          </cell>
          <cell r="F3217">
            <v>842.29</v>
          </cell>
        </row>
        <row r="3218">
          <cell r="A3218" t="str">
            <v>46.19.530</v>
          </cell>
          <cell r="B3218" t="str">
            <v>Redução excêntrica em ferro fundido, com flanges, classe PN-10, DN= 250mm x 150/200mm</v>
          </cell>
          <cell r="C3218" t="str">
            <v>UN</v>
          </cell>
          <cell r="D3218">
            <v>1358.22</v>
          </cell>
          <cell r="E3218">
            <v>29.12</v>
          </cell>
          <cell r="F3218">
            <v>1387.34</v>
          </cell>
        </row>
        <row r="3219">
          <cell r="A3219" t="str">
            <v>46.19.590</v>
          </cell>
          <cell r="B3219" t="str">
            <v>Redução concêntrica em ferro fundido, com flanges, classe PN-10, DN= 80 x 50mm</v>
          </cell>
          <cell r="C3219" t="str">
            <v>UN</v>
          </cell>
          <cell r="D3219">
            <v>348.68</v>
          </cell>
          <cell r="E3219">
            <v>20.38</v>
          </cell>
          <cell r="F3219">
            <v>369.06</v>
          </cell>
        </row>
        <row r="3220">
          <cell r="A3220" t="str">
            <v>46.19.600</v>
          </cell>
          <cell r="B3220" t="str">
            <v>Redução concêntrica em ferro fundido, com flanges, classe PN-10, DN= 100mm x 80mm</v>
          </cell>
          <cell r="C3220" t="str">
            <v>UN</v>
          </cell>
          <cell r="D3220">
            <v>366.11</v>
          </cell>
          <cell r="E3220">
            <v>20.38</v>
          </cell>
          <cell r="F3220">
            <v>386.49</v>
          </cell>
        </row>
        <row r="3221">
          <cell r="A3221" t="str">
            <v>46.19.610</v>
          </cell>
          <cell r="B3221" t="str">
            <v>Redução concêntrica em ferro fundido, com flanges, classe PN-10, DN= 150mm x 80/100mm</v>
          </cell>
          <cell r="C3221" t="str">
            <v>UN</v>
          </cell>
          <cell r="D3221">
            <v>693.97</v>
          </cell>
          <cell r="E3221">
            <v>23.29</v>
          </cell>
          <cell r="F3221">
            <v>717.26</v>
          </cell>
        </row>
        <row r="3222">
          <cell r="A3222" t="str">
            <v>46.19.620</v>
          </cell>
          <cell r="B3222" t="str">
            <v>Redução concêntrica em ferro fundido, com flanges, classe PN-10, DN= 200mm x 100/150mm</v>
          </cell>
          <cell r="C3222" t="str">
            <v>UN</v>
          </cell>
          <cell r="D3222">
            <v>861.35</v>
          </cell>
          <cell r="E3222">
            <v>26.2</v>
          </cell>
          <cell r="F3222">
            <v>887.55</v>
          </cell>
        </row>
        <row r="3223">
          <cell r="A3223" t="str">
            <v>46.19.630</v>
          </cell>
          <cell r="B3223" t="str">
            <v>Redução concêntrica em ferro fundido, com flanges, classe PN-10, DN= 250mm x 150/200mm</v>
          </cell>
          <cell r="C3223" t="str">
            <v>UN</v>
          </cell>
          <cell r="D3223">
            <v>1281.58</v>
          </cell>
          <cell r="E3223">
            <v>29.12</v>
          </cell>
          <cell r="F3223">
            <v>1310.7</v>
          </cell>
        </row>
        <row r="3224">
          <cell r="A3224" t="str">
            <v>46.20</v>
          </cell>
          <cell r="B3224" t="str">
            <v>Reparos, conservacoes e complementos - GRUPO 46</v>
          </cell>
          <cell r="C3224"/>
          <cell r="D3224"/>
          <cell r="E3224"/>
          <cell r="F3224"/>
        </row>
        <row r="3225">
          <cell r="A3225" t="str">
            <v>46.20.010</v>
          </cell>
          <cell r="B3225" t="str">
            <v>Assentamento de tubo de concreto com diâmetro até 600 mm</v>
          </cell>
          <cell r="C3225" t="str">
            <v>M</v>
          </cell>
          <cell r="D3225">
            <v>1.54</v>
          </cell>
          <cell r="E3225">
            <v>49.23</v>
          </cell>
          <cell r="F3225">
            <v>50.77</v>
          </cell>
        </row>
        <row r="3226">
          <cell r="A3226" t="str">
            <v>46.20.020</v>
          </cell>
          <cell r="B3226" t="str">
            <v>Assentamento de tubo de concreto com diâmetro de 700 até 1500 mm</v>
          </cell>
          <cell r="C3226" t="str">
            <v>M</v>
          </cell>
          <cell r="D3226">
            <v>46.59</v>
          </cell>
          <cell r="E3226">
            <v>28.63</v>
          </cell>
          <cell r="F3226">
            <v>75.22</v>
          </cell>
        </row>
        <row r="3227">
          <cell r="A3227" t="str">
            <v>46.21</v>
          </cell>
          <cell r="B3227" t="str">
            <v>Tubulacao em aco preto schedule</v>
          </cell>
          <cell r="C3227"/>
          <cell r="D3227"/>
          <cell r="E3227"/>
          <cell r="F3227"/>
        </row>
        <row r="3228">
          <cell r="A3228" t="str">
            <v>46.21.012</v>
          </cell>
          <cell r="B3228" t="str">
            <v>Tubo de aço carbono preto sem costura Schedule 40, DN= 1´ - inclusive conexões</v>
          </cell>
          <cell r="C3228" t="str">
            <v>M</v>
          </cell>
          <cell r="D3228">
            <v>63.64</v>
          </cell>
          <cell r="E3228">
            <v>50.95</v>
          </cell>
          <cell r="F3228">
            <v>114.59</v>
          </cell>
        </row>
        <row r="3229">
          <cell r="A3229" t="str">
            <v>46.21.036</v>
          </cell>
          <cell r="B3229" t="str">
            <v>Tubo de aço carbono preto sem costura Schedule 40, DN= 1 1/4´ - inclusive conexões</v>
          </cell>
          <cell r="C3229" t="str">
            <v>M</v>
          </cell>
          <cell r="D3229">
            <v>71.739999999999995</v>
          </cell>
          <cell r="E3229">
            <v>58.22</v>
          </cell>
          <cell r="F3229">
            <v>129.96</v>
          </cell>
        </row>
        <row r="3230">
          <cell r="A3230" t="str">
            <v>46.21.040</v>
          </cell>
          <cell r="B3230" t="str">
            <v>Tubo de aço carbono preto sem costura Schedule 40, DN= 1 1/2´ - inclusive conexões</v>
          </cell>
          <cell r="C3230" t="str">
            <v>M</v>
          </cell>
          <cell r="D3230">
            <v>77.97</v>
          </cell>
          <cell r="E3230">
            <v>58.22</v>
          </cell>
          <cell r="F3230">
            <v>136.19</v>
          </cell>
        </row>
        <row r="3231">
          <cell r="A3231" t="str">
            <v>46.21.046</v>
          </cell>
          <cell r="B3231" t="str">
            <v>Tubo de aço carbono preto sem costura Schedule 40, DN= 2´ - inclusive conexões</v>
          </cell>
          <cell r="C3231" t="str">
            <v>M</v>
          </cell>
          <cell r="D3231">
            <v>99.17</v>
          </cell>
          <cell r="E3231">
            <v>65.510000000000005</v>
          </cell>
          <cell r="F3231">
            <v>164.68</v>
          </cell>
        </row>
        <row r="3232">
          <cell r="A3232" t="str">
            <v>46.21.056</v>
          </cell>
          <cell r="B3232" t="str">
            <v>Tubo de aço carbono preto sem costura Schedule 40, DN= 2 1/2´ - inclusive conexões</v>
          </cell>
          <cell r="C3232" t="str">
            <v>M</v>
          </cell>
          <cell r="D3232">
            <v>170.89</v>
          </cell>
          <cell r="E3232">
            <v>72.78</v>
          </cell>
          <cell r="F3232">
            <v>243.67</v>
          </cell>
        </row>
        <row r="3233">
          <cell r="A3233" t="str">
            <v>46.21.060</v>
          </cell>
          <cell r="B3233" t="str">
            <v>Tubo de aço carbono preto sem costura Schedule 40, DN= 3´ - inclusive conexões</v>
          </cell>
          <cell r="C3233" t="str">
            <v>M</v>
          </cell>
          <cell r="D3233">
            <v>193.05</v>
          </cell>
          <cell r="E3233">
            <v>81.88</v>
          </cell>
          <cell r="F3233">
            <v>274.93</v>
          </cell>
        </row>
        <row r="3234">
          <cell r="A3234" t="str">
            <v>46.21.066</v>
          </cell>
          <cell r="B3234" t="str">
            <v>Tubo de aço carbono preto sem costura Schedule 40, DN= 3 1/2´ - inclusive conexões</v>
          </cell>
          <cell r="C3234" t="str">
            <v>M</v>
          </cell>
          <cell r="D3234">
            <v>272.87</v>
          </cell>
          <cell r="E3234">
            <v>87.34</v>
          </cell>
          <cell r="F3234">
            <v>360.21</v>
          </cell>
        </row>
        <row r="3235">
          <cell r="A3235" t="str">
            <v>46.21.080</v>
          </cell>
          <cell r="B3235" t="str">
            <v>Tubo de aço carbono preto sem costura Schedule 40, DN= 4´ - inclusive conexões</v>
          </cell>
          <cell r="C3235" t="str">
            <v>M</v>
          </cell>
          <cell r="D3235">
            <v>265.45999999999998</v>
          </cell>
          <cell r="E3235">
            <v>90.98</v>
          </cell>
          <cell r="F3235">
            <v>356.44</v>
          </cell>
        </row>
        <row r="3236">
          <cell r="A3236" t="str">
            <v>46.21.090</v>
          </cell>
          <cell r="B3236" t="str">
            <v>Tubo de aço carbono preto sem costura Schedule 40, DN= 5´ - inclusive conexões</v>
          </cell>
          <cell r="C3236" t="str">
            <v>M</v>
          </cell>
          <cell r="D3236">
            <v>368.57</v>
          </cell>
          <cell r="E3236">
            <v>96.44</v>
          </cell>
          <cell r="F3236">
            <v>465.01</v>
          </cell>
        </row>
        <row r="3237">
          <cell r="A3237" t="str">
            <v>46.21.100</v>
          </cell>
          <cell r="B3237" t="str">
            <v>Tubo de aço carbono preto sem costura Schedule 40, DN= 6´ - inclusive conexões</v>
          </cell>
          <cell r="C3237" t="str">
            <v>M</v>
          </cell>
          <cell r="D3237">
            <v>526.4</v>
          </cell>
          <cell r="E3237">
            <v>100.07</v>
          </cell>
          <cell r="F3237">
            <v>626.47</v>
          </cell>
        </row>
        <row r="3238">
          <cell r="A3238" t="str">
            <v>46.21.110</v>
          </cell>
          <cell r="B3238" t="str">
            <v>Tubo de aço carbono preto sem costura Schedule 40, DN= 8´ - inclusive conexões</v>
          </cell>
          <cell r="C3238" t="str">
            <v>M</v>
          </cell>
          <cell r="D3238">
            <v>776.31</v>
          </cell>
          <cell r="E3238">
            <v>109.17</v>
          </cell>
          <cell r="F3238">
            <v>885.48</v>
          </cell>
        </row>
        <row r="3239">
          <cell r="A3239" t="str">
            <v>46.21.140</v>
          </cell>
          <cell r="B3239" t="str">
            <v>Tubo de aço carbono preto com costura Schedule 40, DN= 10´ - inclusive conexões</v>
          </cell>
          <cell r="C3239" t="str">
            <v>M</v>
          </cell>
          <cell r="D3239">
            <v>790.53</v>
          </cell>
          <cell r="E3239">
            <v>120.09</v>
          </cell>
          <cell r="F3239">
            <v>910.62</v>
          </cell>
        </row>
        <row r="3240">
          <cell r="A3240" t="str">
            <v>46.21.150</v>
          </cell>
          <cell r="B3240" t="str">
            <v>Tubo de aço carbono preto com costura Schedule 40, DN= 12´ - inclusive conexões</v>
          </cell>
          <cell r="C3240" t="str">
            <v>M</v>
          </cell>
          <cell r="D3240">
            <v>1064.74</v>
          </cell>
          <cell r="E3240">
            <v>127.37</v>
          </cell>
          <cell r="F3240">
            <v>1192.1099999999999</v>
          </cell>
        </row>
        <row r="3241">
          <cell r="A3241" t="str">
            <v>46.23</v>
          </cell>
          <cell r="B3241" t="str">
            <v>Tubulacao em concreto para rede de esgoto sanitario</v>
          </cell>
          <cell r="C3241"/>
          <cell r="D3241"/>
          <cell r="E3241"/>
          <cell r="F3241"/>
        </row>
        <row r="3242">
          <cell r="A3242" t="str">
            <v>46.23.110</v>
          </cell>
          <cell r="B3242" t="str">
            <v>Tubo de concreto classe EA-3, DN= 400 mm</v>
          </cell>
          <cell r="C3242" t="str">
            <v>M</v>
          </cell>
          <cell r="D3242">
            <v>118.27</v>
          </cell>
          <cell r="E3242">
            <v>11.62</v>
          </cell>
          <cell r="F3242">
            <v>129.88999999999999</v>
          </cell>
        </row>
        <row r="3243">
          <cell r="A3243" t="str">
            <v>46.23.120</v>
          </cell>
          <cell r="B3243" t="str">
            <v>Tubo de concreto classe EA-3, DN= 500 mm</v>
          </cell>
          <cell r="C3243" t="str">
            <v>M</v>
          </cell>
          <cell r="D3243">
            <v>151.26</v>
          </cell>
          <cell r="E3243">
            <v>17.420000000000002</v>
          </cell>
          <cell r="F3243">
            <v>168.68</v>
          </cell>
        </row>
        <row r="3244">
          <cell r="A3244" t="str">
            <v>46.23.130</v>
          </cell>
          <cell r="B3244" t="str">
            <v>Tubo de concreto classe EA-3, DN= 600 mm</v>
          </cell>
          <cell r="C3244" t="str">
            <v>M</v>
          </cell>
          <cell r="D3244">
            <v>192.75</v>
          </cell>
          <cell r="E3244">
            <v>20.329999999999998</v>
          </cell>
          <cell r="F3244">
            <v>213.08</v>
          </cell>
        </row>
        <row r="3245">
          <cell r="A3245" t="str">
            <v>46.23.140</v>
          </cell>
          <cell r="B3245" t="str">
            <v>Tubo de concreto classe EA-3, DN= 700 mm</v>
          </cell>
          <cell r="C3245" t="str">
            <v>M</v>
          </cell>
          <cell r="D3245">
            <v>278.44</v>
          </cell>
          <cell r="E3245">
            <v>23.23</v>
          </cell>
          <cell r="F3245">
            <v>301.67</v>
          </cell>
        </row>
        <row r="3246">
          <cell r="A3246" t="str">
            <v>46.23.150</v>
          </cell>
          <cell r="B3246" t="str">
            <v>Tubo de concreto classe EA-3, DN= 800 mm</v>
          </cell>
          <cell r="C3246" t="str">
            <v>M</v>
          </cell>
          <cell r="D3246">
            <v>352.4</v>
          </cell>
          <cell r="E3246">
            <v>29.04</v>
          </cell>
          <cell r="F3246">
            <v>381.44</v>
          </cell>
        </row>
        <row r="3247">
          <cell r="A3247" t="str">
            <v>46.23.160</v>
          </cell>
          <cell r="B3247" t="str">
            <v>Tubo de concreto classe EA-3, DN= 900 mm</v>
          </cell>
          <cell r="C3247" t="str">
            <v>M</v>
          </cell>
          <cell r="D3247">
            <v>444.11</v>
          </cell>
          <cell r="E3247">
            <v>34.85</v>
          </cell>
          <cell r="F3247">
            <v>478.96</v>
          </cell>
        </row>
        <row r="3248">
          <cell r="A3248" t="str">
            <v>46.23.170</v>
          </cell>
          <cell r="B3248" t="str">
            <v>Tubo de concreto classe EA-3, DN= 1000 mm</v>
          </cell>
          <cell r="C3248" t="str">
            <v>M</v>
          </cell>
          <cell r="D3248">
            <v>484.52</v>
          </cell>
          <cell r="E3248">
            <v>43.56</v>
          </cell>
          <cell r="F3248">
            <v>528.08000000000004</v>
          </cell>
        </row>
        <row r="3249">
          <cell r="A3249" t="str">
            <v>46.23.180</v>
          </cell>
          <cell r="B3249" t="str">
            <v>Tubo de concreto classe EA-3, DN= 1200 mm</v>
          </cell>
          <cell r="C3249" t="str">
            <v>M</v>
          </cell>
          <cell r="D3249">
            <v>690.95</v>
          </cell>
          <cell r="E3249">
            <v>87.12</v>
          </cell>
          <cell r="F3249">
            <v>778.07</v>
          </cell>
        </row>
        <row r="3250">
          <cell r="A3250" t="str">
            <v>46.26</v>
          </cell>
          <cell r="B3250" t="str">
            <v>Tubulacao em ferro fundido predial SMU - esgoto e pluvial</v>
          </cell>
          <cell r="C3250"/>
          <cell r="D3250"/>
          <cell r="E3250"/>
          <cell r="F3250"/>
        </row>
        <row r="3251">
          <cell r="A3251" t="str">
            <v>46.26.010</v>
          </cell>
          <cell r="B3251" t="str">
            <v>Tubo em ferro fundido com ponta e ponta, predial SMU, DN= 50 mm</v>
          </cell>
          <cell r="C3251" t="str">
            <v>M</v>
          </cell>
          <cell r="D3251">
            <v>154.19999999999999</v>
          </cell>
          <cell r="E3251">
            <v>18.2</v>
          </cell>
          <cell r="F3251">
            <v>172.4</v>
          </cell>
        </row>
        <row r="3252">
          <cell r="A3252" t="str">
            <v>46.26.020</v>
          </cell>
          <cell r="B3252" t="str">
            <v>Tubo em ferro fundido com ponta e ponta, predial SMU, DN= 75 mm</v>
          </cell>
          <cell r="C3252" t="str">
            <v>M</v>
          </cell>
          <cell r="D3252">
            <v>159.94999999999999</v>
          </cell>
          <cell r="E3252">
            <v>18.2</v>
          </cell>
          <cell r="F3252">
            <v>178.15</v>
          </cell>
        </row>
        <row r="3253">
          <cell r="A3253" t="str">
            <v>46.26.030</v>
          </cell>
          <cell r="B3253" t="str">
            <v>Tubo em ferro fundido com ponta e ponta, predial SMU, DN= 100 mm</v>
          </cell>
          <cell r="C3253" t="str">
            <v>M</v>
          </cell>
          <cell r="D3253">
            <v>182.44</v>
          </cell>
          <cell r="E3253">
            <v>25.46</v>
          </cell>
          <cell r="F3253">
            <v>207.9</v>
          </cell>
        </row>
        <row r="3254">
          <cell r="A3254" t="str">
            <v>46.26.040</v>
          </cell>
          <cell r="B3254" t="str">
            <v>Tubo em ferro fundido com ponta e ponta, predial SMU, DN= 150 mm</v>
          </cell>
          <cell r="C3254" t="str">
            <v>M</v>
          </cell>
          <cell r="D3254">
            <v>253.72</v>
          </cell>
          <cell r="E3254">
            <v>25.46</v>
          </cell>
          <cell r="F3254">
            <v>279.18</v>
          </cell>
        </row>
        <row r="3255">
          <cell r="A3255" t="str">
            <v>46.26.050</v>
          </cell>
          <cell r="B3255" t="str">
            <v>Tubo em ferro fundido com ponta e ponta, predial SMU, DN= 200 mm</v>
          </cell>
          <cell r="C3255" t="str">
            <v>M</v>
          </cell>
          <cell r="D3255">
            <v>610.82000000000005</v>
          </cell>
          <cell r="E3255">
            <v>25.46</v>
          </cell>
          <cell r="F3255">
            <v>636.28</v>
          </cell>
        </row>
        <row r="3256">
          <cell r="A3256" t="str">
            <v>46.26.060</v>
          </cell>
          <cell r="B3256" t="str">
            <v>Junta de união em aço inoxidável para tubo em ferro fundido predial SMU, DN= 50 mm</v>
          </cell>
          <cell r="C3256" t="str">
            <v>UN</v>
          </cell>
          <cell r="D3256">
            <v>98.06</v>
          </cell>
          <cell r="E3256">
            <v>14.56</v>
          </cell>
          <cell r="F3256">
            <v>112.62</v>
          </cell>
        </row>
        <row r="3257">
          <cell r="A3257" t="str">
            <v>46.26.070</v>
          </cell>
          <cell r="B3257" t="str">
            <v>Junta de união em aço inoxidável para tubo em ferro fundido predial SMU, DN= 75 mm</v>
          </cell>
          <cell r="C3257" t="str">
            <v>UN</v>
          </cell>
          <cell r="D3257">
            <v>117.25</v>
          </cell>
          <cell r="E3257">
            <v>14.56</v>
          </cell>
          <cell r="F3257">
            <v>131.81</v>
          </cell>
        </row>
        <row r="3258">
          <cell r="A3258" t="str">
            <v>46.26.080</v>
          </cell>
          <cell r="B3258" t="str">
            <v>Junta de união em aço inoxidável para tubo em ferro fundido predial SMU, DN= 100 mm</v>
          </cell>
          <cell r="C3258" t="str">
            <v>UN</v>
          </cell>
          <cell r="D3258">
            <v>137.74</v>
          </cell>
          <cell r="E3258">
            <v>18.2</v>
          </cell>
          <cell r="F3258">
            <v>155.94</v>
          </cell>
        </row>
        <row r="3259">
          <cell r="A3259" t="str">
            <v>46.26.090</v>
          </cell>
          <cell r="B3259" t="str">
            <v>Junta de união em aço inoxidável para tubo em ferro fundido predial SMU, DN= 150 mm</v>
          </cell>
          <cell r="C3259" t="str">
            <v>UN</v>
          </cell>
          <cell r="D3259">
            <v>254.39</v>
          </cell>
          <cell r="E3259">
            <v>18.2</v>
          </cell>
          <cell r="F3259">
            <v>272.58999999999997</v>
          </cell>
        </row>
        <row r="3260">
          <cell r="A3260" t="str">
            <v>46.26.100</v>
          </cell>
          <cell r="B3260" t="str">
            <v>Junta de união em aço inoxidável para tubo em ferro fundido predial SMU, DN= 200 mm</v>
          </cell>
          <cell r="C3260" t="str">
            <v>UN</v>
          </cell>
          <cell r="D3260">
            <v>417.78</v>
          </cell>
          <cell r="E3260">
            <v>18.2</v>
          </cell>
          <cell r="F3260">
            <v>435.98</v>
          </cell>
        </row>
        <row r="3261">
          <cell r="A3261" t="str">
            <v>46.26.110</v>
          </cell>
          <cell r="B3261" t="str">
            <v>Conjunto de ancoragem para tubo em ferro fundido predial SMU, DN= 50 mm</v>
          </cell>
          <cell r="C3261" t="str">
            <v>CJ</v>
          </cell>
          <cell r="D3261">
            <v>1160.55</v>
          </cell>
          <cell r="E3261">
            <v>14.56</v>
          </cell>
          <cell r="F3261">
            <v>1175.1099999999999</v>
          </cell>
        </row>
        <row r="3262">
          <cell r="A3262" t="str">
            <v>46.26.120</v>
          </cell>
          <cell r="B3262" t="str">
            <v>Conjunto de ancoragem para tubo em ferro fundido predial SMU, DN= 75 mm</v>
          </cell>
          <cell r="C3262" t="str">
            <v>CJ</v>
          </cell>
          <cell r="D3262">
            <v>1178.7</v>
          </cell>
          <cell r="E3262">
            <v>14.56</v>
          </cell>
          <cell r="F3262">
            <v>1193.26</v>
          </cell>
        </row>
        <row r="3263">
          <cell r="A3263" t="str">
            <v>46.26.130</v>
          </cell>
          <cell r="B3263" t="str">
            <v>Conjunto de ancoragem para tubo em ferro fundido predial SMU, DN= 100 mm</v>
          </cell>
          <cell r="C3263" t="str">
            <v>CJ</v>
          </cell>
          <cell r="D3263">
            <v>1318.95</v>
          </cell>
          <cell r="E3263">
            <v>18.2</v>
          </cell>
          <cell r="F3263">
            <v>1337.15</v>
          </cell>
        </row>
        <row r="3264">
          <cell r="A3264" t="str">
            <v>46.26.136</v>
          </cell>
          <cell r="B3264" t="str">
            <v>Conjunto de ancoragem para tubo em ferro fundido predial SMU, DN= 125 mm</v>
          </cell>
          <cell r="C3264" t="str">
            <v>CJ</v>
          </cell>
          <cell r="D3264">
            <v>1380.45</v>
          </cell>
          <cell r="E3264">
            <v>18.2</v>
          </cell>
          <cell r="F3264">
            <v>1398.65</v>
          </cell>
        </row>
        <row r="3265">
          <cell r="A3265" t="str">
            <v>46.26.140</v>
          </cell>
          <cell r="B3265" t="str">
            <v>Conjunto de ancoragem para tubo em ferro fundido predial SMU, DN= 150 mm</v>
          </cell>
          <cell r="C3265" t="str">
            <v>CJ</v>
          </cell>
          <cell r="D3265">
            <v>1830.24</v>
          </cell>
          <cell r="E3265">
            <v>18.2</v>
          </cell>
          <cell r="F3265">
            <v>1848.44</v>
          </cell>
        </row>
        <row r="3266">
          <cell r="A3266" t="str">
            <v>46.26.150</v>
          </cell>
          <cell r="B3266" t="str">
            <v>Conjunto de ancoragem para tubo em ferro fundido predial SMU, DN= 200 mm</v>
          </cell>
          <cell r="C3266" t="str">
            <v>CJ</v>
          </cell>
          <cell r="D3266">
            <v>2925.41</v>
          </cell>
          <cell r="E3266">
            <v>18.2</v>
          </cell>
          <cell r="F3266">
            <v>2943.61</v>
          </cell>
        </row>
        <row r="3267">
          <cell r="A3267" t="str">
            <v>46.26.200</v>
          </cell>
          <cell r="B3267" t="str">
            <v>Tubo em ferro fundido com ponta e ponta, predial SMU, DN= 125 mm</v>
          </cell>
          <cell r="C3267" t="str">
            <v>M</v>
          </cell>
          <cell r="D3267">
            <v>322.45999999999998</v>
          </cell>
          <cell r="E3267">
            <v>25.46</v>
          </cell>
          <cell r="F3267">
            <v>347.92</v>
          </cell>
        </row>
        <row r="3268">
          <cell r="A3268" t="str">
            <v>46.26.210</v>
          </cell>
          <cell r="B3268" t="str">
            <v>Tubo em ferro fundido com ponta e ponta, predial SMU, DN= 250 mm</v>
          </cell>
          <cell r="C3268" t="str">
            <v>M</v>
          </cell>
          <cell r="D3268">
            <v>803.5</v>
          </cell>
          <cell r="E3268">
            <v>25.46</v>
          </cell>
          <cell r="F3268">
            <v>828.96</v>
          </cell>
        </row>
        <row r="3269">
          <cell r="A3269" t="str">
            <v>46.26.400</v>
          </cell>
          <cell r="B3269" t="str">
            <v>Joelho 45° em ferro fundido, predial SMU, DN= 50 mm</v>
          </cell>
          <cell r="C3269" t="str">
            <v>UN</v>
          </cell>
          <cell r="D3269">
            <v>152.88999999999999</v>
          </cell>
          <cell r="E3269">
            <v>14.56</v>
          </cell>
          <cell r="F3269">
            <v>167.45</v>
          </cell>
        </row>
        <row r="3270">
          <cell r="A3270" t="str">
            <v>46.26.410</v>
          </cell>
          <cell r="B3270" t="str">
            <v>Joelho 45° em ferro fundido, predial SMU, DN= 75 mm</v>
          </cell>
          <cell r="C3270" t="str">
            <v>UN</v>
          </cell>
          <cell r="D3270">
            <v>186.8</v>
          </cell>
          <cell r="E3270">
            <v>14.56</v>
          </cell>
          <cell r="F3270">
            <v>201.36</v>
          </cell>
        </row>
        <row r="3271">
          <cell r="A3271" t="str">
            <v>46.26.420</v>
          </cell>
          <cell r="B3271" t="str">
            <v>Joelho 45° em ferro fundido, predial SMU, DN= 100 mm</v>
          </cell>
          <cell r="C3271" t="str">
            <v>UN</v>
          </cell>
          <cell r="D3271">
            <v>213.97</v>
          </cell>
          <cell r="E3271">
            <v>18.2</v>
          </cell>
          <cell r="F3271">
            <v>232.17</v>
          </cell>
        </row>
        <row r="3272">
          <cell r="A3272" t="str">
            <v>46.26.426</v>
          </cell>
          <cell r="B3272" t="str">
            <v>Joelho 45° em ferro fundido, predial SMU, DN= 125 mm</v>
          </cell>
          <cell r="C3272" t="str">
            <v>UN</v>
          </cell>
          <cell r="D3272">
            <v>354.47</v>
          </cell>
          <cell r="E3272">
            <v>18.2</v>
          </cell>
          <cell r="F3272">
            <v>372.67</v>
          </cell>
        </row>
        <row r="3273">
          <cell r="A3273" t="str">
            <v>46.26.430</v>
          </cell>
          <cell r="B3273" t="str">
            <v>Joelho 45° em ferro fundido, predial SMU, DN= 150 mm</v>
          </cell>
          <cell r="C3273" t="str">
            <v>UN</v>
          </cell>
          <cell r="D3273">
            <v>358.72</v>
          </cell>
          <cell r="E3273">
            <v>18.2</v>
          </cell>
          <cell r="F3273">
            <v>376.92</v>
          </cell>
        </row>
        <row r="3274">
          <cell r="A3274" t="str">
            <v>46.26.440</v>
          </cell>
          <cell r="B3274" t="str">
            <v>Joelho 45° em ferro fundido, predial SMU, DN= 200 mm</v>
          </cell>
          <cell r="C3274" t="str">
            <v>UN</v>
          </cell>
          <cell r="D3274">
            <v>767.56</v>
          </cell>
          <cell r="E3274">
            <v>18.2</v>
          </cell>
          <cell r="F3274">
            <v>785.76</v>
          </cell>
        </row>
        <row r="3275">
          <cell r="A3275" t="str">
            <v>46.26.460</v>
          </cell>
          <cell r="B3275" t="str">
            <v>Joelho 88° em ferro fundido, predial SMU, DN= 50 mm</v>
          </cell>
          <cell r="C3275" t="str">
            <v>UN</v>
          </cell>
          <cell r="D3275">
            <v>179.49</v>
          </cell>
          <cell r="E3275">
            <v>14.56</v>
          </cell>
          <cell r="F3275">
            <v>194.05</v>
          </cell>
        </row>
        <row r="3276">
          <cell r="A3276" t="str">
            <v>46.26.470</v>
          </cell>
          <cell r="B3276" t="str">
            <v>Joelho 88° em ferro fundido, predial SMU, DN= 75 mm</v>
          </cell>
          <cell r="C3276" t="str">
            <v>UN</v>
          </cell>
          <cell r="D3276">
            <v>176.41</v>
          </cell>
          <cell r="E3276">
            <v>14.56</v>
          </cell>
          <cell r="F3276">
            <v>190.97</v>
          </cell>
        </row>
        <row r="3277">
          <cell r="A3277" t="str">
            <v>46.26.480</v>
          </cell>
          <cell r="B3277" t="str">
            <v>Joelho 88° em ferro fundido, predial SMU, DN= 100 mm</v>
          </cell>
          <cell r="C3277" t="str">
            <v>UN</v>
          </cell>
          <cell r="D3277">
            <v>198.46</v>
          </cell>
          <cell r="E3277">
            <v>18.2</v>
          </cell>
          <cell r="F3277">
            <v>216.66</v>
          </cell>
        </row>
        <row r="3278">
          <cell r="A3278" t="str">
            <v>46.26.490</v>
          </cell>
          <cell r="B3278" t="str">
            <v>Joelho 88° em ferro fundido, predial SMU, DN= 150 mm</v>
          </cell>
          <cell r="C3278" t="str">
            <v>UN</v>
          </cell>
          <cell r="D3278">
            <v>489.7</v>
          </cell>
          <cell r="E3278">
            <v>18.2</v>
          </cell>
          <cell r="F3278">
            <v>507.9</v>
          </cell>
        </row>
        <row r="3279">
          <cell r="A3279" t="str">
            <v>46.26.500</v>
          </cell>
          <cell r="B3279" t="str">
            <v>Joelho 88° em ferro fundido, predial SMU, DN= 200 mm</v>
          </cell>
          <cell r="C3279" t="str">
            <v>UN</v>
          </cell>
          <cell r="D3279">
            <v>785.28</v>
          </cell>
          <cell r="E3279">
            <v>18.2</v>
          </cell>
          <cell r="F3279">
            <v>803.48</v>
          </cell>
        </row>
        <row r="3280">
          <cell r="A3280" t="str">
            <v>46.26.510</v>
          </cell>
          <cell r="B3280" t="str">
            <v>Junção 45° em ferro fundido, predial SMU, DN= 50 x 50 mm</v>
          </cell>
          <cell r="C3280" t="str">
            <v>UN</v>
          </cell>
          <cell r="D3280">
            <v>253.42</v>
          </cell>
          <cell r="E3280">
            <v>14.56</v>
          </cell>
          <cell r="F3280">
            <v>267.98</v>
          </cell>
        </row>
        <row r="3281">
          <cell r="A3281" t="str">
            <v>46.26.516</v>
          </cell>
          <cell r="B3281" t="str">
            <v>Junção 45° em ferro fundido, predial SMU, DN= 75 x 50 mm</v>
          </cell>
          <cell r="C3281" t="str">
            <v>UN</v>
          </cell>
          <cell r="D3281">
            <v>282.60000000000002</v>
          </cell>
          <cell r="E3281">
            <v>14.56</v>
          </cell>
          <cell r="F3281">
            <v>297.16000000000003</v>
          </cell>
        </row>
        <row r="3282">
          <cell r="A3282" t="str">
            <v>46.26.520</v>
          </cell>
          <cell r="B3282" t="str">
            <v>Junção 45° em ferro fundido, predial SMU, DN= 75 x 75 mm</v>
          </cell>
          <cell r="C3282" t="str">
            <v>UN</v>
          </cell>
          <cell r="D3282">
            <v>307.85000000000002</v>
          </cell>
          <cell r="E3282">
            <v>14.56</v>
          </cell>
          <cell r="F3282">
            <v>322.41000000000003</v>
          </cell>
        </row>
        <row r="3283">
          <cell r="A3283" t="str">
            <v>46.26.540</v>
          </cell>
          <cell r="B3283" t="str">
            <v>Junção 45° em ferro fundido, predial SMU, DN= 100 x 75 mm</v>
          </cell>
          <cell r="C3283" t="str">
            <v>UN</v>
          </cell>
          <cell r="D3283">
            <v>369.06</v>
          </cell>
          <cell r="E3283">
            <v>18.2</v>
          </cell>
          <cell r="F3283">
            <v>387.26</v>
          </cell>
        </row>
        <row r="3284">
          <cell r="A3284" t="str">
            <v>46.26.550</v>
          </cell>
          <cell r="B3284" t="str">
            <v>Junção 45° em ferro fundido, predial SMU, DN= 100 x 100 mm</v>
          </cell>
          <cell r="C3284" t="str">
            <v>UN</v>
          </cell>
          <cell r="D3284">
            <v>371.28</v>
          </cell>
          <cell r="E3284">
            <v>18.2</v>
          </cell>
          <cell r="F3284">
            <v>389.48</v>
          </cell>
        </row>
        <row r="3285">
          <cell r="A3285" t="str">
            <v>46.26.560</v>
          </cell>
          <cell r="B3285" t="str">
            <v>Junção 45° em ferro fundido, predial SMU, DN= 150 x 150 mm</v>
          </cell>
          <cell r="C3285" t="str">
            <v>UN</v>
          </cell>
          <cell r="D3285">
            <v>879.26</v>
          </cell>
          <cell r="E3285">
            <v>18.2</v>
          </cell>
          <cell r="F3285">
            <v>897.46</v>
          </cell>
        </row>
        <row r="3286">
          <cell r="A3286" t="str">
            <v>46.26.580</v>
          </cell>
          <cell r="B3286" t="str">
            <v>Junta de união em aço inoxidável para tubo em ferro fundido predial SMU, DN= 125 mm</v>
          </cell>
          <cell r="C3286" t="str">
            <v>UN</v>
          </cell>
          <cell r="D3286">
            <v>237.76</v>
          </cell>
          <cell r="E3286">
            <v>18.2</v>
          </cell>
          <cell r="F3286">
            <v>255.96</v>
          </cell>
        </row>
        <row r="3287">
          <cell r="A3287" t="str">
            <v>46.26.590</v>
          </cell>
          <cell r="B3287" t="str">
            <v>Junta de união em aço inoxidável para tubo em ferro fundido predial SMU, DN= 250 mm</v>
          </cell>
          <cell r="C3287" t="str">
            <v>UN</v>
          </cell>
          <cell r="D3287">
            <v>610.55999999999995</v>
          </cell>
          <cell r="E3287">
            <v>18.2</v>
          </cell>
          <cell r="F3287">
            <v>628.76</v>
          </cell>
        </row>
        <row r="3288">
          <cell r="A3288" t="str">
            <v>46.26.600</v>
          </cell>
          <cell r="B3288" t="str">
            <v>Redução excêntrica em ferro fundido, predial SMU, DN= 75 x 50 mm</v>
          </cell>
          <cell r="C3288" t="str">
            <v>UN</v>
          </cell>
          <cell r="D3288">
            <v>185.76</v>
          </cell>
          <cell r="E3288">
            <v>14.56</v>
          </cell>
          <cell r="F3288">
            <v>200.32</v>
          </cell>
        </row>
        <row r="3289">
          <cell r="A3289" t="str">
            <v>46.26.610</v>
          </cell>
          <cell r="B3289" t="str">
            <v>Redução excêntrica em ferro fundido, predial SMU, DN= 100 x 75 mm</v>
          </cell>
          <cell r="C3289" t="str">
            <v>UN</v>
          </cell>
          <cell r="D3289">
            <v>224.29</v>
          </cell>
          <cell r="E3289">
            <v>18.2</v>
          </cell>
          <cell r="F3289">
            <v>242.49</v>
          </cell>
        </row>
        <row r="3290">
          <cell r="A3290" t="str">
            <v>46.26.612</v>
          </cell>
          <cell r="B3290" t="str">
            <v>Redução excêntrica em ferro fundido, predial SMU, DN= 125 x 75 mm</v>
          </cell>
          <cell r="C3290" t="str">
            <v>UN</v>
          </cell>
          <cell r="D3290">
            <v>244.25</v>
          </cell>
          <cell r="E3290">
            <v>18.2</v>
          </cell>
          <cell r="F3290">
            <v>262.45</v>
          </cell>
        </row>
        <row r="3291">
          <cell r="A3291" t="str">
            <v>46.26.614</v>
          </cell>
          <cell r="B3291" t="str">
            <v>Redução excêntrica em ferro fundido, predial SMU, DN= 125 x 100 mm</v>
          </cell>
          <cell r="C3291" t="str">
            <v>UN</v>
          </cell>
          <cell r="D3291">
            <v>265.89999999999998</v>
          </cell>
          <cell r="E3291">
            <v>18.2</v>
          </cell>
          <cell r="F3291">
            <v>284.10000000000002</v>
          </cell>
        </row>
        <row r="3292">
          <cell r="A3292" t="str">
            <v>46.26.616</v>
          </cell>
          <cell r="B3292" t="str">
            <v>Redução excêntrica em ferro fundido, predial SMU, DN= 150 x 75 mm</v>
          </cell>
          <cell r="C3292" t="str">
            <v>UN</v>
          </cell>
          <cell r="D3292">
            <v>623.78</v>
          </cell>
          <cell r="E3292">
            <v>18.2</v>
          </cell>
          <cell r="F3292">
            <v>641.98</v>
          </cell>
        </row>
        <row r="3293">
          <cell r="A3293" t="str">
            <v>46.26.632</v>
          </cell>
          <cell r="B3293" t="str">
            <v>Redução excêntrica em ferro fundido, predial SMU, DN= 150 x 100 mm</v>
          </cell>
          <cell r="C3293" t="str">
            <v>UN</v>
          </cell>
          <cell r="D3293">
            <v>615.36</v>
          </cell>
          <cell r="E3293">
            <v>18.2</v>
          </cell>
          <cell r="F3293">
            <v>633.55999999999995</v>
          </cell>
        </row>
        <row r="3294">
          <cell r="A3294" t="str">
            <v>46.26.636</v>
          </cell>
          <cell r="B3294" t="str">
            <v>Redução excêntrica em ferro fundido, predial SMU, DN= 200 x 125 mm</v>
          </cell>
          <cell r="C3294" t="str">
            <v>UN</v>
          </cell>
          <cell r="D3294">
            <v>631.12</v>
          </cell>
          <cell r="E3294">
            <v>18.2</v>
          </cell>
          <cell r="F3294">
            <v>649.32000000000005</v>
          </cell>
        </row>
        <row r="3295">
          <cell r="A3295" t="str">
            <v>46.26.640</v>
          </cell>
          <cell r="B3295" t="str">
            <v>Redução excêntrica em ferro fundido, predial SMU, DN= 200 x 150 mm</v>
          </cell>
          <cell r="C3295" t="str">
            <v>UN</v>
          </cell>
          <cell r="D3295">
            <v>655.87</v>
          </cell>
          <cell r="E3295">
            <v>18.2</v>
          </cell>
          <cell r="F3295">
            <v>674.07</v>
          </cell>
        </row>
        <row r="3296">
          <cell r="A3296" t="str">
            <v>46.26.690</v>
          </cell>
          <cell r="B3296" t="str">
            <v>Redução excêntrica em ferro fundido, predial SMU, DN= 250 x 200 mm</v>
          </cell>
          <cell r="C3296" t="str">
            <v>UN</v>
          </cell>
          <cell r="D3296">
            <v>1220.01</v>
          </cell>
          <cell r="E3296">
            <v>18.2</v>
          </cell>
          <cell r="F3296">
            <v>1238.21</v>
          </cell>
        </row>
        <row r="3297">
          <cell r="A3297" t="str">
            <v>46.26.700</v>
          </cell>
          <cell r="B3297" t="str">
            <v>Te de visita em ferro fundido, predial SMU, DN= 75 mm</v>
          </cell>
          <cell r="C3297" t="str">
            <v>UN</v>
          </cell>
          <cell r="D3297">
            <v>633.19000000000005</v>
          </cell>
          <cell r="E3297">
            <v>14.56</v>
          </cell>
          <cell r="F3297">
            <v>647.75</v>
          </cell>
        </row>
        <row r="3298">
          <cell r="A3298" t="str">
            <v>46.26.710</v>
          </cell>
          <cell r="B3298" t="str">
            <v>Te de visita em ferro fundido, predial SMU, DN= 100 mm</v>
          </cell>
          <cell r="C3298" t="str">
            <v>UN</v>
          </cell>
          <cell r="D3298">
            <v>779.96</v>
          </cell>
          <cell r="E3298">
            <v>18.2</v>
          </cell>
          <cell r="F3298">
            <v>798.16</v>
          </cell>
        </row>
        <row r="3299">
          <cell r="A3299" t="str">
            <v>46.26.720</v>
          </cell>
          <cell r="B3299" t="str">
            <v>Te de visita em ferro fundido, predial SMU, DN= 125 mm</v>
          </cell>
          <cell r="C3299" t="str">
            <v>UN</v>
          </cell>
          <cell r="D3299">
            <v>1051.8399999999999</v>
          </cell>
          <cell r="E3299">
            <v>18.2</v>
          </cell>
          <cell r="F3299">
            <v>1070.04</v>
          </cell>
        </row>
        <row r="3300">
          <cell r="A3300" t="str">
            <v>46.26.730</v>
          </cell>
          <cell r="B3300" t="str">
            <v>Te de visita em ferro fundido, predial SMU, DN= 150 mm</v>
          </cell>
          <cell r="C3300" t="str">
            <v>UN</v>
          </cell>
          <cell r="D3300">
            <v>1484.73</v>
          </cell>
          <cell r="E3300">
            <v>18.2</v>
          </cell>
          <cell r="F3300">
            <v>1502.93</v>
          </cell>
        </row>
        <row r="3301">
          <cell r="A3301" t="str">
            <v>46.26.740</v>
          </cell>
          <cell r="B3301" t="str">
            <v>Te de visita em ferro fundido, predial SMU, DN= 200 mm</v>
          </cell>
          <cell r="C3301" t="str">
            <v>UN</v>
          </cell>
          <cell r="D3301">
            <v>2704.59</v>
          </cell>
          <cell r="E3301">
            <v>18.2</v>
          </cell>
          <cell r="F3301">
            <v>2722.79</v>
          </cell>
        </row>
        <row r="3302">
          <cell r="A3302" t="str">
            <v>46.26.800</v>
          </cell>
          <cell r="B3302" t="str">
            <v>Abraçadeira dentada para travamento em aço inoxidável, com parafuso de aço zincado, para tubo em ferro fundido predial SMU, DN= 50 mm</v>
          </cell>
          <cell r="C3302" t="str">
            <v>UN</v>
          </cell>
          <cell r="D3302">
            <v>488.32</v>
          </cell>
          <cell r="E3302">
            <v>14.56</v>
          </cell>
          <cell r="F3302">
            <v>502.88</v>
          </cell>
        </row>
        <row r="3303">
          <cell r="A3303" t="str">
            <v>46.26.810</v>
          </cell>
          <cell r="B3303" t="str">
            <v>Abraçadeira dentada para travamento em aço inoxidável, com parafuso de aço zincado, para tubo em ferro fundido predial SMU, DN= 75 mm</v>
          </cell>
          <cell r="C3303" t="str">
            <v>UN</v>
          </cell>
          <cell r="D3303">
            <v>447.29</v>
          </cell>
          <cell r="E3303">
            <v>14.56</v>
          </cell>
          <cell r="F3303">
            <v>461.85</v>
          </cell>
        </row>
        <row r="3304">
          <cell r="A3304" t="str">
            <v>46.26.820</v>
          </cell>
          <cell r="B3304" t="str">
            <v>Abraçadeira dentada para travamento em aço inoxidável, com parafuso de aço zincado, para tubo em ferro fundido predial SMU, DN= 100 mm</v>
          </cell>
          <cell r="C3304" t="str">
            <v>UN</v>
          </cell>
          <cell r="D3304">
            <v>554.66999999999996</v>
          </cell>
          <cell r="E3304">
            <v>18.2</v>
          </cell>
          <cell r="F3304">
            <v>572.87</v>
          </cell>
        </row>
        <row r="3305">
          <cell r="A3305" t="str">
            <v>46.26.830</v>
          </cell>
          <cell r="B3305" t="str">
            <v>Abraçadeira dentada para travamento em aço inoxidável, com parafuso de aço zincado, para tubo em ferro fundido predial SMU, DN= 150 mm</v>
          </cell>
          <cell r="C3305" t="str">
            <v>UN</v>
          </cell>
          <cell r="D3305">
            <v>784.59</v>
          </cell>
          <cell r="E3305">
            <v>18.2</v>
          </cell>
          <cell r="F3305">
            <v>802.79</v>
          </cell>
        </row>
        <row r="3306">
          <cell r="A3306" t="str">
            <v>46.26.840</v>
          </cell>
          <cell r="B3306" t="str">
            <v>Tampão simples em ferro fundido, predial SMU, DN= 150 mm</v>
          </cell>
          <cell r="C3306" t="str">
            <v>UN</v>
          </cell>
          <cell r="D3306">
            <v>331.1</v>
          </cell>
          <cell r="E3306">
            <v>18.2</v>
          </cell>
          <cell r="F3306">
            <v>349.3</v>
          </cell>
        </row>
        <row r="3307">
          <cell r="A3307" t="str">
            <v>46.26.843</v>
          </cell>
          <cell r="B3307" t="str">
            <v>Tampão simples em ferro fundido, predial SMU, DN= 200 mm</v>
          </cell>
          <cell r="C3307" t="str">
            <v>UN</v>
          </cell>
          <cell r="D3307">
            <v>766.16</v>
          </cell>
          <cell r="E3307">
            <v>18.2</v>
          </cell>
          <cell r="F3307">
            <v>784.36</v>
          </cell>
        </row>
        <row r="3308">
          <cell r="A3308" t="str">
            <v>46.26.900</v>
          </cell>
          <cell r="B3308" t="str">
            <v>Junção 45° em ferro fundido, predial SMU, DN= 125 x 100 mm</v>
          </cell>
          <cell r="C3308" t="str">
            <v>UN</v>
          </cell>
          <cell r="D3308">
            <v>678.13</v>
          </cell>
          <cell r="E3308">
            <v>18.2</v>
          </cell>
          <cell r="F3308">
            <v>696.33</v>
          </cell>
        </row>
        <row r="3309">
          <cell r="A3309" t="str">
            <v>46.26.910</v>
          </cell>
          <cell r="B3309" t="str">
            <v>Junção 45° em ferro fundido, predial SMU, DN= 150 x 100 mm</v>
          </cell>
          <cell r="C3309" t="str">
            <v>UN</v>
          </cell>
          <cell r="D3309">
            <v>998.39</v>
          </cell>
          <cell r="E3309">
            <v>18.2</v>
          </cell>
          <cell r="F3309">
            <v>1016.59</v>
          </cell>
        </row>
        <row r="3310">
          <cell r="A3310" t="str">
            <v>46.26.920</v>
          </cell>
          <cell r="B3310" t="str">
            <v>Junção 45° em ferro fundido, predial SMU, DN= 200 x 100 mm</v>
          </cell>
          <cell r="C3310" t="str">
            <v>UN</v>
          </cell>
          <cell r="D3310">
            <v>2090.0300000000002</v>
          </cell>
          <cell r="E3310">
            <v>18.2</v>
          </cell>
          <cell r="F3310">
            <v>2108.23</v>
          </cell>
        </row>
        <row r="3311">
          <cell r="A3311" t="str">
            <v>46.26.930</v>
          </cell>
          <cell r="B3311" t="str">
            <v>Junção 45° em ferro fundido, predial SMU, DN= 200 x 200 mm</v>
          </cell>
          <cell r="C3311" t="str">
            <v>UN</v>
          </cell>
          <cell r="D3311">
            <v>3810.76</v>
          </cell>
          <cell r="E3311">
            <v>18.2</v>
          </cell>
          <cell r="F3311">
            <v>3828.96</v>
          </cell>
        </row>
        <row r="3312">
          <cell r="A3312" t="str">
            <v>46.27</v>
          </cell>
          <cell r="B3312" t="str">
            <v>Tubulacao em cobre, para sistema de ar condicionado</v>
          </cell>
          <cell r="C3312"/>
          <cell r="D3312"/>
          <cell r="E3312"/>
          <cell r="F3312"/>
        </row>
        <row r="3313">
          <cell r="A3313" t="str">
            <v>46.27.050</v>
          </cell>
          <cell r="B3313" t="str">
            <v>Tubo de cobre flexível, espessura 1/32" - diâmetro 3/16", inclusive conexões</v>
          </cell>
          <cell r="C3313" t="str">
            <v>M</v>
          </cell>
          <cell r="D3313">
            <v>8.81</v>
          </cell>
          <cell r="E3313">
            <v>6.01</v>
          </cell>
          <cell r="F3313">
            <v>14.82</v>
          </cell>
        </row>
        <row r="3314">
          <cell r="A3314" t="str">
            <v>46.27.060</v>
          </cell>
          <cell r="B3314" t="str">
            <v>Tubo de cobre flexível, espessura 1/32" - diâmetro 1/4", inclusive conexões</v>
          </cell>
          <cell r="C3314" t="str">
            <v>M</v>
          </cell>
          <cell r="D3314">
            <v>11.98</v>
          </cell>
          <cell r="E3314">
            <v>6.01</v>
          </cell>
          <cell r="F3314">
            <v>17.989999999999998</v>
          </cell>
        </row>
        <row r="3315">
          <cell r="A3315" t="str">
            <v>46.27.070</v>
          </cell>
          <cell r="B3315" t="str">
            <v>Tubo de cobre flexível, espessura 1/32" - diâmetro 5/16", inclusive conexões</v>
          </cell>
          <cell r="C3315" t="str">
            <v>M</v>
          </cell>
          <cell r="D3315">
            <v>14.19</v>
          </cell>
          <cell r="E3315">
            <v>6.01</v>
          </cell>
          <cell r="F3315">
            <v>20.2</v>
          </cell>
        </row>
        <row r="3316">
          <cell r="A3316" t="str">
            <v>46.27.080</v>
          </cell>
          <cell r="B3316" t="str">
            <v>Tubo de cobre flexível, espessura 1/32" - diâmetro 3/8", inclusive conexões</v>
          </cell>
          <cell r="C3316" t="str">
            <v>M</v>
          </cell>
          <cell r="D3316">
            <v>18.899999999999999</v>
          </cell>
          <cell r="E3316">
            <v>9.1</v>
          </cell>
          <cell r="F3316">
            <v>28</v>
          </cell>
        </row>
        <row r="3317">
          <cell r="A3317" t="str">
            <v>46.27.090</v>
          </cell>
          <cell r="B3317" t="str">
            <v>Tubo de cobre flexível, espessura 1/32" - diâmetro 1/2", inclusive conexões</v>
          </cell>
          <cell r="C3317" t="str">
            <v>M</v>
          </cell>
          <cell r="D3317">
            <v>25.94</v>
          </cell>
          <cell r="E3317">
            <v>9.1</v>
          </cell>
          <cell r="F3317">
            <v>35.04</v>
          </cell>
        </row>
        <row r="3318">
          <cell r="A3318" t="str">
            <v>46.27.100</v>
          </cell>
          <cell r="B3318" t="str">
            <v>Tubo de cobre flexível, espessura 1/32" - diâmetro 5/8", inclusive conexões</v>
          </cell>
          <cell r="C3318" t="str">
            <v>M</v>
          </cell>
          <cell r="D3318">
            <v>33.479999999999997</v>
          </cell>
          <cell r="E3318">
            <v>9.1</v>
          </cell>
          <cell r="F3318">
            <v>42.58</v>
          </cell>
        </row>
        <row r="3319">
          <cell r="A3319" t="str">
            <v>46.27.110</v>
          </cell>
          <cell r="B3319" t="str">
            <v>Tubo de cobre flexível, espessura 1/32" - diâmetro 3/4", inclusive conexões</v>
          </cell>
          <cell r="C3319" t="str">
            <v>M</v>
          </cell>
          <cell r="D3319">
            <v>38.42</v>
          </cell>
          <cell r="E3319">
            <v>9.1</v>
          </cell>
          <cell r="F3319">
            <v>47.52</v>
          </cell>
        </row>
        <row r="3320">
          <cell r="A3320" t="str">
            <v>46.32</v>
          </cell>
          <cell r="B3320" t="str">
            <v>Tubulacao em cobre rigido, para sistema VRF de ar condicionado</v>
          </cell>
          <cell r="C3320"/>
          <cell r="D3320"/>
          <cell r="E3320"/>
          <cell r="F3320"/>
        </row>
        <row r="3321">
          <cell r="A3321" t="str">
            <v>46.32.001</v>
          </cell>
          <cell r="B3321" t="str">
            <v>Tubo de cobre sem costura, rígido, espessura 1/16" - diâmetro 3/8", inclusive conexões</v>
          </cell>
          <cell r="C3321" t="str">
            <v>M</v>
          </cell>
          <cell r="D3321">
            <v>45.69</v>
          </cell>
          <cell r="E3321">
            <v>13.1</v>
          </cell>
          <cell r="F3321">
            <v>58.79</v>
          </cell>
        </row>
        <row r="3322">
          <cell r="A3322" t="str">
            <v>46.32.002</v>
          </cell>
          <cell r="B3322" t="str">
            <v>Tubo de cobre sem costura, rígido, espessura 1/16" - diâmetro 1/2", inclusive conexões</v>
          </cell>
          <cell r="C3322" t="str">
            <v>M</v>
          </cell>
          <cell r="D3322">
            <v>64.87</v>
          </cell>
          <cell r="E3322">
            <v>13.1</v>
          </cell>
          <cell r="F3322">
            <v>77.97</v>
          </cell>
        </row>
        <row r="3323">
          <cell r="A3323" t="str">
            <v>46.32.003</v>
          </cell>
          <cell r="B3323" t="str">
            <v>Tubo de cobre sem costura, rígido, espessura 1/16" - diâmetro 5/8", inclusive conexões</v>
          </cell>
          <cell r="C3323" t="str">
            <v>M</v>
          </cell>
          <cell r="D3323">
            <v>78.91</v>
          </cell>
          <cell r="E3323">
            <v>13.1</v>
          </cell>
          <cell r="F3323">
            <v>92.01</v>
          </cell>
        </row>
        <row r="3324">
          <cell r="A3324" t="str">
            <v>46.32.004</v>
          </cell>
          <cell r="B3324" t="str">
            <v>Tubo de cobre sem costura, rígido, espessura 1/16" - diâmetro 3/4", inclusive conexões</v>
          </cell>
          <cell r="C3324" t="str">
            <v>M</v>
          </cell>
          <cell r="D3324">
            <v>99.07</v>
          </cell>
          <cell r="E3324">
            <v>13.1</v>
          </cell>
          <cell r="F3324">
            <v>112.17</v>
          </cell>
        </row>
        <row r="3325">
          <cell r="A3325" t="str">
            <v>46.32.005</v>
          </cell>
          <cell r="B3325" t="str">
            <v>Tubo de cobre sem costura, rígido, espessura 1/16" - diâmetro 7/8", inclusive conexões</v>
          </cell>
          <cell r="C3325" t="str">
            <v>M</v>
          </cell>
          <cell r="D3325">
            <v>116.18</v>
          </cell>
          <cell r="E3325">
            <v>13.1</v>
          </cell>
          <cell r="F3325">
            <v>129.28</v>
          </cell>
        </row>
        <row r="3326">
          <cell r="A3326" t="str">
            <v>46.32.006</v>
          </cell>
          <cell r="B3326" t="str">
            <v>Tubo de cobre sem costura, rígido, espessura 1/16" - diâmetro 1", inclusive conexões</v>
          </cell>
          <cell r="C3326" t="str">
            <v>M</v>
          </cell>
          <cell r="D3326">
            <v>132.38</v>
          </cell>
          <cell r="E3326">
            <v>13.1</v>
          </cell>
          <cell r="F3326">
            <v>145.47999999999999</v>
          </cell>
        </row>
        <row r="3327">
          <cell r="A3327" t="str">
            <v>46.32.007</v>
          </cell>
          <cell r="B3327" t="str">
            <v>Tubo de cobre sem costura, rígido, espessura 1/16" - diâmetro 1.1/8", inclusive conexões</v>
          </cell>
          <cell r="C3327" t="str">
            <v>M</v>
          </cell>
          <cell r="D3327">
            <v>151.34</v>
          </cell>
          <cell r="E3327">
            <v>13.1</v>
          </cell>
          <cell r="F3327">
            <v>164.44</v>
          </cell>
        </row>
        <row r="3328">
          <cell r="A3328" t="str">
            <v>46.32.008</v>
          </cell>
          <cell r="B3328" t="str">
            <v>Tubo de cobre sem costura, rígido, espessura 1/16" - diâmetro 1.1/4", inclusive conexões</v>
          </cell>
          <cell r="C3328" t="str">
            <v>M</v>
          </cell>
          <cell r="D3328">
            <v>170.82</v>
          </cell>
          <cell r="E3328">
            <v>13.1</v>
          </cell>
          <cell r="F3328">
            <v>183.92</v>
          </cell>
        </row>
        <row r="3329">
          <cell r="A3329" t="str">
            <v>46.32.009</v>
          </cell>
          <cell r="B3329" t="str">
            <v>Tubo de cobre sem costura, rígido, espessura 1/16" - diâmetro 1.3/8", inclusive conexões</v>
          </cell>
          <cell r="C3329" t="str">
            <v>M</v>
          </cell>
          <cell r="D3329">
            <v>187.3</v>
          </cell>
          <cell r="E3329">
            <v>13.1</v>
          </cell>
          <cell r="F3329">
            <v>200.4</v>
          </cell>
        </row>
        <row r="3330">
          <cell r="A3330" t="str">
            <v>46.32.010</v>
          </cell>
          <cell r="B3330" t="str">
            <v>Tubo de cobre sem costura, rígido, espessura 1/16" - diâmetro 1.1/2", inclusive conexões</v>
          </cell>
          <cell r="C3330" t="str">
            <v>M</v>
          </cell>
          <cell r="D3330">
            <v>203.14</v>
          </cell>
          <cell r="E3330">
            <v>13.1</v>
          </cell>
          <cell r="F3330">
            <v>216.24</v>
          </cell>
        </row>
        <row r="3331">
          <cell r="A3331" t="str">
            <v>46.32.011</v>
          </cell>
          <cell r="B3331" t="str">
            <v>Tubo de cobre sem costura, rígido, espessura 1/16" - diâmetro 1.5/8", inclusive conexões</v>
          </cell>
          <cell r="C3331" t="str">
            <v>M</v>
          </cell>
          <cell r="D3331">
            <v>223.8</v>
          </cell>
          <cell r="E3331">
            <v>13.1</v>
          </cell>
          <cell r="F3331">
            <v>236.9</v>
          </cell>
        </row>
        <row r="3332">
          <cell r="A3332" t="str">
            <v>46.33</v>
          </cell>
          <cell r="B3332" t="str">
            <v>Tubulacao em PP - aguas pluviais / esgoto</v>
          </cell>
          <cell r="C3332"/>
          <cell r="D3332"/>
          <cell r="E3332"/>
          <cell r="F3332"/>
        </row>
        <row r="3333">
          <cell r="A3333" t="str">
            <v>46.33.001</v>
          </cell>
          <cell r="B3333" t="str">
            <v>Tubo de esgoto em polipropileno de alta resistência - PP, DN= 40mm, preto, com união deslizante e guarnição elastomérica de duplo lábio</v>
          </cell>
          <cell r="C3333" t="str">
            <v>M</v>
          </cell>
          <cell r="D3333">
            <v>50.54</v>
          </cell>
          <cell r="E3333">
            <v>12.73</v>
          </cell>
          <cell r="F3333">
            <v>63.27</v>
          </cell>
        </row>
        <row r="3334">
          <cell r="A3334" t="str">
            <v>46.33.002</v>
          </cell>
          <cell r="B3334" t="str">
            <v>Tubo de esgoto em polipropileno de alta resistência - PP, DN= 50mm, preto, com união deslizante e guarnição elastomérica de duplo lábio</v>
          </cell>
          <cell r="C3334" t="str">
            <v>M</v>
          </cell>
          <cell r="D3334">
            <v>60.74</v>
          </cell>
          <cell r="E3334">
            <v>12.73</v>
          </cell>
          <cell r="F3334">
            <v>73.47</v>
          </cell>
        </row>
        <row r="3335">
          <cell r="A3335" t="str">
            <v>46.33.003</v>
          </cell>
          <cell r="B3335" t="str">
            <v>Tubo de esgoto em polipropileno de alta resistência - PP, DN= 63mm, preto, com união deslizante e guarnição elastomérica de duplo lábio</v>
          </cell>
          <cell r="C3335" t="str">
            <v>M</v>
          </cell>
          <cell r="D3335">
            <v>65.209999999999994</v>
          </cell>
          <cell r="E3335">
            <v>12.73</v>
          </cell>
          <cell r="F3335">
            <v>77.94</v>
          </cell>
        </row>
        <row r="3336">
          <cell r="A3336" t="str">
            <v>46.33.004</v>
          </cell>
          <cell r="B3336" t="str">
            <v>Tubo de esgoto em polipropileno de alta resistência - PP, DN= 110mm, preto, com união deslizante e guarnição elastomérica de duplo lábio</v>
          </cell>
          <cell r="C3336" t="str">
            <v>M</v>
          </cell>
          <cell r="D3336">
            <v>130.21</v>
          </cell>
          <cell r="E3336">
            <v>19.09</v>
          </cell>
          <cell r="F3336">
            <v>149.30000000000001</v>
          </cell>
        </row>
        <row r="3337">
          <cell r="A3337" t="str">
            <v>46.33.020</v>
          </cell>
          <cell r="B3337" t="str">
            <v>Joelho 45° em polipropileno de alta resistência, preto, tipo PB, DN= 40mm</v>
          </cell>
          <cell r="C3337" t="str">
            <v>UN</v>
          </cell>
          <cell r="D3337">
            <v>15.2</v>
          </cell>
          <cell r="E3337">
            <v>8.3699999999999992</v>
          </cell>
          <cell r="F3337">
            <v>23.57</v>
          </cell>
        </row>
        <row r="3338">
          <cell r="A3338" t="str">
            <v>46.33.021</v>
          </cell>
          <cell r="B3338" t="str">
            <v>Joelho 45° em polipropileno de alta resistência - PP, preto, tipo PB, DN= 50mm</v>
          </cell>
          <cell r="C3338" t="str">
            <v>UN</v>
          </cell>
          <cell r="D3338">
            <v>20.37</v>
          </cell>
          <cell r="E3338">
            <v>8.3699999999999992</v>
          </cell>
          <cell r="F3338">
            <v>28.74</v>
          </cell>
        </row>
        <row r="3339">
          <cell r="A3339" t="str">
            <v>46.33.022</v>
          </cell>
          <cell r="B3339" t="str">
            <v>Joelho 45° em polipropileno de alta resistência - PP, preto, tipo PB, DN= 63mm</v>
          </cell>
          <cell r="C3339" t="str">
            <v>UN</v>
          </cell>
          <cell r="D3339">
            <v>22.02</v>
          </cell>
          <cell r="E3339">
            <v>12.73</v>
          </cell>
          <cell r="F3339">
            <v>34.75</v>
          </cell>
        </row>
        <row r="3340">
          <cell r="A3340" t="str">
            <v>46.33.023</v>
          </cell>
          <cell r="B3340" t="str">
            <v>Joelho 45° em polipropileno de alta resistência - PP, preto, tipo PB, DN= 110mm</v>
          </cell>
          <cell r="C3340" t="str">
            <v>UN</v>
          </cell>
          <cell r="D3340">
            <v>36.020000000000003</v>
          </cell>
          <cell r="E3340">
            <v>14.56</v>
          </cell>
          <cell r="F3340">
            <v>50.58</v>
          </cell>
        </row>
        <row r="3341">
          <cell r="A3341" t="str">
            <v>46.33.047</v>
          </cell>
          <cell r="B3341" t="str">
            <v>Joelho 87°30' em polipropileno de alta resistência - PP, preto, tipo PB, DN= 40mm</v>
          </cell>
          <cell r="C3341" t="str">
            <v>UN</v>
          </cell>
          <cell r="D3341">
            <v>13.97</v>
          </cell>
          <cell r="E3341">
            <v>8.3699999999999992</v>
          </cell>
          <cell r="F3341">
            <v>22.34</v>
          </cell>
        </row>
        <row r="3342">
          <cell r="A3342" t="str">
            <v>46.33.048</v>
          </cell>
          <cell r="B3342" t="str">
            <v>Joelho 87°30' em polipropileno de alta resistência - PP, preto, tipo PB, DN= 50mm</v>
          </cell>
          <cell r="C3342" t="str">
            <v>UN</v>
          </cell>
          <cell r="D3342">
            <v>18.260000000000002</v>
          </cell>
          <cell r="E3342">
            <v>8.3699999999999992</v>
          </cell>
          <cell r="F3342">
            <v>26.63</v>
          </cell>
        </row>
        <row r="3343">
          <cell r="A3343" t="str">
            <v>46.33.049</v>
          </cell>
          <cell r="B3343" t="str">
            <v>Joelho 87°30' em polipropileno de alta resistência - PP, preto, tipo PB, DN= 63mm</v>
          </cell>
          <cell r="C3343" t="str">
            <v>UN</v>
          </cell>
          <cell r="D3343">
            <v>22.34</v>
          </cell>
          <cell r="E3343">
            <v>12.73</v>
          </cell>
          <cell r="F3343">
            <v>35.07</v>
          </cell>
        </row>
        <row r="3344">
          <cell r="A3344" t="str">
            <v>46.33.074</v>
          </cell>
          <cell r="B3344" t="str">
            <v>Joelho 87°30' em polipropileno de alta resistência - PP, preto, tipo PB, DN= 110mm, com base de apoio</v>
          </cell>
          <cell r="C3344" t="str">
            <v>UN</v>
          </cell>
          <cell r="D3344">
            <v>59.6</v>
          </cell>
          <cell r="E3344">
            <v>14.56</v>
          </cell>
          <cell r="F3344">
            <v>74.16</v>
          </cell>
        </row>
        <row r="3345">
          <cell r="A3345" t="str">
            <v>46.33.102</v>
          </cell>
          <cell r="B3345" t="str">
            <v>Luva dupla em polipropileno de alta resistência - PP,  preto,  DN= 40mm</v>
          </cell>
          <cell r="C3345" t="str">
            <v>UN</v>
          </cell>
          <cell r="D3345">
            <v>16.87</v>
          </cell>
          <cell r="E3345">
            <v>8.3699999999999992</v>
          </cell>
          <cell r="F3345">
            <v>25.24</v>
          </cell>
        </row>
        <row r="3346">
          <cell r="A3346" t="str">
            <v>46.33.103</v>
          </cell>
          <cell r="B3346" t="str">
            <v>Luva dupla em polipropileno de alta resistência - PP,  preto,  DN= 50mm</v>
          </cell>
          <cell r="C3346" t="str">
            <v>UN</v>
          </cell>
          <cell r="D3346">
            <v>18.71</v>
          </cell>
          <cell r="E3346">
            <v>8.3699999999999992</v>
          </cell>
          <cell r="F3346">
            <v>27.08</v>
          </cell>
        </row>
        <row r="3347">
          <cell r="A3347" t="str">
            <v>46.33.104</v>
          </cell>
          <cell r="B3347" t="str">
            <v>Luva dupla em polipropileno de alta resistência - PP,  preto,  DN= 63mm</v>
          </cell>
          <cell r="C3347" t="str">
            <v>UN</v>
          </cell>
          <cell r="D3347">
            <v>26.44</v>
          </cell>
          <cell r="E3347">
            <v>12.73</v>
          </cell>
          <cell r="F3347">
            <v>39.17</v>
          </cell>
        </row>
        <row r="3348">
          <cell r="A3348" t="str">
            <v>46.33.105</v>
          </cell>
          <cell r="B3348" t="str">
            <v>Luva dupla em polipropileno de alta resistência - PP,  preto,  DN= 110mm</v>
          </cell>
          <cell r="C3348" t="str">
            <v>UN</v>
          </cell>
          <cell r="D3348">
            <v>38.54</v>
          </cell>
          <cell r="E3348">
            <v>14.56</v>
          </cell>
          <cell r="F3348">
            <v>53.1</v>
          </cell>
        </row>
        <row r="3349">
          <cell r="A3349" t="str">
            <v>46.33.116</v>
          </cell>
          <cell r="B3349" t="str">
            <v>Luva de Redução em polipropileno de alta resistência - PP, preto, tipo PB, DN= 50x40mm</v>
          </cell>
          <cell r="C3349" t="str">
            <v>UN</v>
          </cell>
          <cell r="D3349">
            <v>11.92</v>
          </cell>
          <cell r="E3349">
            <v>8.3699999999999992</v>
          </cell>
          <cell r="F3349">
            <v>20.29</v>
          </cell>
        </row>
        <row r="3350">
          <cell r="A3350" t="str">
            <v>46.33.117</v>
          </cell>
          <cell r="B3350" t="str">
            <v>Luva de Redução em polipropileno de alta resistência - PP, preto, tipo PB, DN= 63x50mm</v>
          </cell>
          <cell r="C3350" t="str">
            <v>UN</v>
          </cell>
          <cell r="D3350">
            <v>19.03</v>
          </cell>
          <cell r="E3350">
            <v>12.73</v>
          </cell>
          <cell r="F3350">
            <v>31.76</v>
          </cell>
        </row>
        <row r="3351">
          <cell r="A3351" t="str">
            <v>46.33.118</v>
          </cell>
          <cell r="B3351" t="str">
            <v>Luva de Redução em polipropileno de alta resistência - PP, preto, tipo PB, DN= 110x63mm</v>
          </cell>
          <cell r="C3351" t="str">
            <v>UN</v>
          </cell>
          <cell r="D3351">
            <v>30.53</v>
          </cell>
          <cell r="E3351">
            <v>14.56</v>
          </cell>
          <cell r="F3351">
            <v>45.09</v>
          </cell>
        </row>
        <row r="3352">
          <cell r="A3352" t="str">
            <v>46.33.130</v>
          </cell>
          <cell r="B3352" t="str">
            <v>Tê 87°30' simples em polipropileno de alta resistência - PP, preto, tipo PB, DN= 50x50mm</v>
          </cell>
          <cell r="C3352" t="str">
            <v>UN</v>
          </cell>
          <cell r="D3352">
            <v>43.37</v>
          </cell>
          <cell r="E3352">
            <v>8.3699999999999992</v>
          </cell>
          <cell r="F3352">
            <v>51.74</v>
          </cell>
        </row>
        <row r="3353">
          <cell r="A3353" t="str">
            <v>46.33.131</v>
          </cell>
          <cell r="B3353" t="str">
            <v>Tê 87°30' simples em polipropileno de alta resistência - PP, preto, tipo PB, DN= 63x63mm</v>
          </cell>
          <cell r="C3353" t="str">
            <v>UN</v>
          </cell>
          <cell r="D3353">
            <v>55.64</v>
          </cell>
          <cell r="E3353">
            <v>12.73</v>
          </cell>
          <cell r="F3353">
            <v>68.37</v>
          </cell>
        </row>
        <row r="3354">
          <cell r="A3354" t="str">
            <v>46.33.132</v>
          </cell>
          <cell r="B3354" t="str">
            <v>Tê 87°30' simples em polipropileno de alta resistência - PP, preto, tipo PB, DN= 110x110mm</v>
          </cell>
          <cell r="C3354" t="str">
            <v>UN</v>
          </cell>
          <cell r="D3354">
            <v>91.99</v>
          </cell>
          <cell r="E3354">
            <v>14.56</v>
          </cell>
          <cell r="F3354">
            <v>106.55</v>
          </cell>
        </row>
        <row r="3355">
          <cell r="A3355" t="str">
            <v>46.33.137</v>
          </cell>
          <cell r="B3355" t="str">
            <v>Tê 87°30' simples de redução em polipropileno de alta resistência - PP, preto, tipo PB, DN= 110x63mm</v>
          </cell>
          <cell r="C3355" t="str">
            <v>UN</v>
          </cell>
          <cell r="D3355">
            <v>72.349999999999994</v>
          </cell>
          <cell r="E3355">
            <v>14.56</v>
          </cell>
          <cell r="F3355">
            <v>86.91</v>
          </cell>
        </row>
        <row r="3356">
          <cell r="A3356" t="str">
            <v>46.33.140</v>
          </cell>
          <cell r="B3356" t="str">
            <v>Tê 87°30' de inspeção em polipropileno de alta resistência - PP, preto (PxB), DN 110mm</v>
          </cell>
          <cell r="C3356" t="str">
            <v>UN</v>
          </cell>
          <cell r="D3356">
            <v>230.07</v>
          </cell>
          <cell r="E3356">
            <v>12.73</v>
          </cell>
          <cell r="F3356">
            <v>242.8</v>
          </cell>
        </row>
        <row r="3357">
          <cell r="A3357" t="str">
            <v>46.33.149</v>
          </cell>
          <cell r="B3357" t="str">
            <v>Junção 45° simples em polipropileno de alta resistência - PP, preto, tipo PB, DN= 50x50mm</v>
          </cell>
          <cell r="C3357" t="str">
            <v>UN</v>
          </cell>
          <cell r="D3357">
            <v>34.78</v>
          </cell>
          <cell r="E3357">
            <v>8.3699999999999992</v>
          </cell>
          <cell r="F3357">
            <v>43.15</v>
          </cell>
        </row>
        <row r="3358">
          <cell r="A3358" t="str">
            <v>46.33.150</v>
          </cell>
          <cell r="B3358" t="str">
            <v>Junção 45° simples em polipropileno de alta resistência - PP, preto, tipo PB, DN= 63x63mm</v>
          </cell>
          <cell r="C3358" t="str">
            <v>UN</v>
          </cell>
          <cell r="D3358">
            <v>37.51</v>
          </cell>
          <cell r="E3358">
            <v>12.73</v>
          </cell>
          <cell r="F3358">
            <v>50.24</v>
          </cell>
        </row>
        <row r="3359">
          <cell r="A3359" t="str">
            <v>46.33.151</v>
          </cell>
          <cell r="B3359" t="str">
            <v>Junção 45° simples em polipropileno de alta resistência - PP, preto, tipo PB, DN= 110x110mm</v>
          </cell>
          <cell r="C3359" t="str">
            <v>UN</v>
          </cell>
          <cell r="D3359">
            <v>75.52</v>
          </cell>
          <cell r="E3359">
            <v>14.56</v>
          </cell>
          <cell r="F3359">
            <v>90.08</v>
          </cell>
        </row>
        <row r="3360">
          <cell r="A3360" t="str">
            <v>46.33.159</v>
          </cell>
          <cell r="B3360" t="str">
            <v>Junção 45° simples de redução em polipropileno de alta resistência - PP, preto, tipo PB, DN= 63x50mm</v>
          </cell>
          <cell r="C3360" t="str">
            <v>UN</v>
          </cell>
          <cell r="D3360">
            <v>40.08</v>
          </cell>
          <cell r="E3360">
            <v>12.73</v>
          </cell>
          <cell r="F3360">
            <v>52.81</v>
          </cell>
        </row>
        <row r="3361">
          <cell r="A3361" t="str">
            <v>46.33.160</v>
          </cell>
          <cell r="B3361" t="str">
            <v>Junção 45° simples de redução em polipropileno de alta resistência - PP, preto, tipo PB, DN= 110x50mm</v>
          </cell>
          <cell r="C3361" t="str">
            <v>UN</v>
          </cell>
          <cell r="D3361">
            <v>62.31</v>
          </cell>
          <cell r="E3361">
            <v>14.56</v>
          </cell>
          <cell r="F3361">
            <v>76.87</v>
          </cell>
        </row>
        <row r="3362">
          <cell r="A3362" t="str">
            <v>46.33.161</v>
          </cell>
          <cell r="B3362" t="str">
            <v>Junção 45° simples de redução em polipropileno de alta resistência - PP, preto, tipo PB, DN= 110x63mm</v>
          </cell>
          <cell r="C3362" t="str">
            <v>UN</v>
          </cell>
          <cell r="D3362">
            <v>63.16</v>
          </cell>
          <cell r="E3362">
            <v>14.56</v>
          </cell>
          <cell r="F3362">
            <v>77.72</v>
          </cell>
        </row>
        <row r="3363">
          <cell r="A3363" t="str">
            <v>46.33.170</v>
          </cell>
          <cell r="B3363" t="str">
            <v>Curva 87°30' em polipropileno de alta resistência - PP, preto, tipo PB, DN= 110mm</v>
          </cell>
          <cell r="C3363" t="str">
            <v>UN</v>
          </cell>
          <cell r="D3363">
            <v>70.569999999999993</v>
          </cell>
          <cell r="E3363">
            <v>14.56</v>
          </cell>
          <cell r="F3363">
            <v>85.13</v>
          </cell>
        </row>
        <row r="3364">
          <cell r="A3364" t="str">
            <v>46.33.186</v>
          </cell>
          <cell r="B3364" t="str">
            <v>Caixa sifonada de piso, em polipropileno de alta resistência PP, preto,  DN=125mm, uma saída de 63mm</v>
          </cell>
          <cell r="C3364" t="str">
            <v>UN</v>
          </cell>
          <cell r="D3364">
            <v>149.13</v>
          </cell>
          <cell r="E3364">
            <v>12.73</v>
          </cell>
          <cell r="F3364">
            <v>161.86000000000001</v>
          </cell>
        </row>
        <row r="3365">
          <cell r="A3365" t="str">
            <v>46.33.197</v>
          </cell>
          <cell r="B3365" t="str">
            <v>Prolongamento para caixa sifonada em prolipropileno de alta resistência PP, preto, DN= 125mm</v>
          </cell>
          <cell r="C3365" t="str">
            <v>UN</v>
          </cell>
          <cell r="D3365">
            <v>74.31</v>
          </cell>
          <cell r="E3365">
            <v>14.56</v>
          </cell>
          <cell r="F3365">
            <v>88.87</v>
          </cell>
        </row>
        <row r="3366">
          <cell r="A3366" t="str">
            <v>46.33.201</v>
          </cell>
          <cell r="B3366" t="str">
            <v>Tampa tê de inspeção oval, em polipropileno de alta resistência preto (PxB), DN=110mm</v>
          </cell>
          <cell r="C3366" t="str">
            <v>UN</v>
          </cell>
          <cell r="D3366">
            <v>60.23</v>
          </cell>
          <cell r="E3366">
            <v>8.3699999999999992</v>
          </cell>
          <cell r="F3366">
            <v>68.599999999999994</v>
          </cell>
        </row>
        <row r="3367">
          <cell r="A3367" t="str">
            <v>46.33.206</v>
          </cell>
          <cell r="B3367" t="str">
            <v>Tampão em polipropileno de alta resistência PP, preto (PxB), DN=63mm</v>
          </cell>
          <cell r="C3367" t="str">
            <v>UN</v>
          </cell>
          <cell r="D3367">
            <v>14.59</v>
          </cell>
          <cell r="E3367">
            <v>8.3699999999999992</v>
          </cell>
          <cell r="F3367">
            <v>22.96</v>
          </cell>
        </row>
        <row r="3368">
          <cell r="A3368" t="str">
            <v>46.33.207</v>
          </cell>
          <cell r="B3368" t="str">
            <v>Tampão em polipropileno de alta resistência PP, preto (PxB), DN=110mm</v>
          </cell>
          <cell r="C3368" t="str">
            <v>UN</v>
          </cell>
          <cell r="D3368">
            <v>37.28</v>
          </cell>
          <cell r="E3368">
            <v>8.3699999999999992</v>
          </cell>
          <cell r="F3368">
            <v>45.65</v>
          </cell>
        </row>
        <row r="3369">
          <cell r="A3369" t="str">
            <v>46.33.210</v>
          </cell>
          <cell r="B3369" t="str">
            <v>Porta marco para grelha de 12x12 cm, em prolipropileno de alta resistência PP,  preto</v>
          </cell>
          <cell r="C3369" t="str">
            <v>UN</v>
          </cell>
          <cell r="D3369">
            <v>32.619999999999997</v>
          </cell>
          <cell r="E3369">
            <v>12.73</v>
          </cell>
          <cell r="F3369">
            <v>45.35</v>
          </cell>
        </row>
        <row r="3370">
          <cell r="A3370" t="str">
            <v>46.33.211</v>
          </cell>
          <cell r="B3370" t="str">
            <v>Marco de bronze com grelha em aço inoxidável de 12x12cm</v>
          </cell>
          <cell r="C3370" t="str">
            <v>CJ</v>
          </cell>
          <cell r="D3370">
            <v>87.81</v>
          </cell>
          <cell r="E3370">
            <v>3.64</v>
          </cell>
          <cell r="F3370">
            <v>91.45</v>
          </cell>
        </row>
        <row r="3371">
          <cell r="A3371" t="str">
            <v>47</v>
          </cell>
          <cell r="B3371" t="str">
            <v>VALVULAS E APARELHOS DE MEDICAO E CONTROLE PARA LIQUIDOS E GASES</v>
          </cell>
          <cell r="C3371"/>
          <cell r="D3371"/>
          <cell r="E3371"/>
          <cell r="F3371"/>
        </row>
        <row r="3372">
          <cell r="A3372" t="str">
            <v>47.01</v>
          </cell>
          <cell r="B3372" t="str">
            <v>Registro e / ou valvula em latao fundido sem acabamento</v>
          </cell>
          <cell r="C3372"/>
          <cell r="D3372"/>
          <cell r="E3372"/>
          <cell r="F3372"/>
        </row>
        <row r="3373">
          <cell r="A3373" t="str">
            <v>47.01.010</v>
          </cell>
          <cell r="B3373" t="str">
            <v>Registro de gaveta em latão fundido sem acabamento, DN= 1/2´</v>
          </cell>
          <cell r="C3373" t="str">
            <v>UN</v>
          </cell>
          <cell r="D3373">
            <v>30.52</v>
          </cell>
          <cell r="E3373">
            <v>16.37</v>
          </cell>
          <cell r="F3373">
            <v>46.89</v>
          </cell>
        </row>
        <row r="3374">
          <cell r="A3374" t="str">
            <v>47.01.020</v>
          </cell>
          <cell r="B3374" t="str">
            <v>Registro de gaveta em latão fundido sem acabamento, DN= 3/4´</v>
          </cell>
          <cell r="C3374" t="str">
            <v>UN</v>
          </cell>
          <cell r="D3374">
            <v>39.25</v>
          </cell>
          <cell r="E3374">
            <v>21.83</v>
          </cell>
          <cell r="F3374">
            <v>61.08</v>
          </cell>
        </row>
        <row r="3375">
          <cell r="A3375" t="str">
            <v>47.01.030</v>
          </cell>
          <cell r="B3375" t="str">
            <v>Registro de gaveta em latão fundido sem acabamento, DN= 1´</v>
          </cell>
          <cell r="C3375" t="str">
            <v>UN</v>
          </cell>
          <cell r="D3375">
            <v>54.46</v>
          </cell>
          <cell r="E3375">
            <v>27.29</v>
          </cell>
          <cell r="F3375">
            <v>81.75</v>
          </cell>
        </row>
        <row r="3376">
          <cell r="A3376" t="str">
            <v>47.01.040</v>
          </cell>
          <cell r="B3376" t="str">
            <v>Registro de gaveta em latão fundido sem acabamento, DN= 1 1/4´</v>
          </cell>
          <cell r="C3376" t="str">
            <v>UN</v>
          </cell>
          <cell r="D3376">
            <v>71.17</v>
          </cell>
          <cell r="E3376">
            <v>32.75</v>
          </cell>
          <cell r="F3376">
            <v>103.92</v>
          </cell>
        </row>
        <row r="3377">
          <cell r="A3377" t="str">
            <v>47.01.050</v>
          </cell>
          <cell r="B3377" t="str">
            <v>Registro de gaveta em latão fundido sem acabamento, DN= 1 1/2´</v>
          </cell>
          <cell r="C3377" t="str">
            <v>UN</v>
          </cell>
          <cell r="D3377">
            <v>80.540000000000006</v>
          </cell>
          <cell r="E3377">
            <v>36.39</v>
          </cell>
          <cell r="F3377">
            <v>116.93</v>
          </cell>
        </row>
        <row r="3378">
          <cell r="A3378" t="str">
            <v>47.01.060</v>
          </cell>
          <cell r="B3378" t="str">
            <v>Registro de gaveta em latão fundido sem acabamento, DN= 2´</v>
          </cell>
          <cell r="C3378" t="str">
            <v>UN</v>
          </cell>
          <cell r="D3378">
            <v>125.79</v>
          </cell>
          <cell r="E3378">
            <v>45.49</v>
          </cell>
          <cell r="F3378">
            <v>171.28</v>
          </cell>
        </row>
        <row r="3379">
          <cell r="A3379" t="str">
            <v>47.01.070</v>
          </cell>
          <cell r="B3379" t="str">
            <v>Registro de gaveta em latão fundido sem acabamento, DN= 2 1/2´</v>
          </cell>
          <cell r="C3379" t="str">
            <v>UN</v>
          </cell>
          <cell r="D3379">
            <v>281.89999999999998</v>
          </cell>
          <cell r="E3379">
            <v>54.59</v>
          </cell>
          <cell r="F3379">
            <v>336.49</v>
          </cell>
        </row>
        <row r="3380">
          <cell r="A3380" t="str">
            <v>47.01.080</v>
          </cell>
          <cell r="B3380" t="str">
            <v>Registro de gaveta em latão fundido sem acabamento, DN= 3´</v>
          </cell>
          <cell r="C3380" t="str">
            <v>UN</v>
          </cell>
          <cell r="D3380">
            <v>425.42</v>
          </cell>
          <cell r="E3380">
            <v>72.78</v>
          </cell>
          <cell r="F3380">
            <v>498.2</v>
          </cell>
        </row>
        <row r="3381">
          <cell r="A3381" t="str">
            <v>47.01.090</v>
          </cell>
          <cell r="B3381" t="str">
            <v>Registro de gaveta em latão fundido sem acabamento, DN= 4´</v>
          </cell>
          <cell r="C3381" t="str">
            <v>UN</v>
          </cell>
          <cell r="D3381">
            <v>743.38</v>
          </cell>
          <cell r="E3381">
            <v>109.17</v>
          </cell>
          <cell r="F3381">
            <v>852.55</v>
          </cell>
        </row>
        <row r="3382">
          <cell r="A3382" t="str">
            <v>47.01.130</v>
          </cell>
          <cell r="B3382" t="str">
            <v>Registro de pressão em latão fundido sem acabamento, DN= 3/4´</v>
          </cell>
          <cell r="C3382" t="str">
            <v>UN</v>
          </cell>
          <cell r="D3382">
            <v>57.96</v>
          </cell>
          <cell r="E3382">
            <v>21.83</v>
          </cell>
          <cell r="F3382">
            <v>79.790000000000006</v>
          </cell>
        </row>
        <row r="3383">
          <cell r="A3383" t="str">
            <v>47.01.170</v>
          </cell>
          <cell r="B3383" t="str">
            <v>Válvula de esfera monobloco em latão, passagem plena, acionamento com alavanca, DN= 1/2´</v>
          </cell>
          <cell r="C3383" t="str">
            <v>UN</v>
          </cell>
          <cell r="D3383">
            <v>18.010000000000002</v>
          </cell>
          <cell r="E3383">
            <v>16.37</v>
          </cell>
          <cell r="F3383">
            <v>34.380000000000003</v>
          </cell>
        </row>
        <row r="3384">
          <cell r="A3384" t="str">
            <v>47.01.180</v>
          </cell>
          <cell r="B3384" t="str">
            <v>Válvula de esfera monobloco em latão, passagem plena, acionamento com alavanca, DN= 3/4´</v>
          </cell>
          <cell r="C3384" t="str">
            <v>UN</v>
          </cell>
          <cell r="D3384">
            <v>44.6</v>
          </cell>
          <cell r="E3384">
            <v>16.37</v>
          </cell>
          <cell r="F3384">
            <v>60.97</v>
          </cell>
        </row>
        <row r="3385">
          <cell r="A3385" t="str">
            <v>47.01.190</v>
          </cell>
          <cell r="B3385" t="str">
            <v>Válvula de esfera monobloco em latão, passagem plena, acionamento com alavanca, DN= 1´</v>
          </cell>
          <cell r="C3385" t="str">
            <v>UN</v>
          </cell>
          <cell r="D3385">
            <v>40.79</v>
          </cell>
          <cell r="E3385">
            <v>16.37</v>
          </cell>
          <cell r="F3385">
            <v>57.16</v>
          </cell>
        </row>
        <row r="3386">
          <cell r="A3386" t="str">
            <v>47.01.191</v>
          </cell>
          <cell r="B3386" t="str">
            <v>Válvula de esfera monobloco em latão, passagem plena, acionamento com alavanca, DN= 1.1/4´</v>
          </cell>
          <cell r="C3386" t="str">
            <v>UN</v>
          </cell>
          <cell r="D3386">
            <v>84.43</v>
          </cell>
          <cell r="E3386">
            <v>18.2</v>
          </cell>
          <cell r="F3386">
            <v>102.63</v>
          </cell>
        </row>
        <row r="3387">
          <cell r="A3387" t="str">
            <v>47.01.210</v>
          </cell>
          <cell r="B3387" t="str">
            <v>Válvula de esfera monobloco em latão, passagem plena, acionamento com alavanca, DN= 2´</v>
          </cell>
          <cell r="C3387" t="str">
            <v>UN</v>
          </cell>
          <cell r="D3387">
            <v>143.41</v>
          </cell>
          <cell r="E3387">
            <v>16.37</v>
          </cell>
          <cell r="F3387">
            <v>159.78</v>
          </cell>
        </row>
        <row r="3388">
          <cell r="A3388" t="str">
            <v>47.01.220</v>
          </cell>
          <cell r="B3388" t="str">
            <v>Válvula de esfera monobloco em latão, passagem plena, acionamento com alavanca, DN= 4´</v>
          </cell>
          <cell r="C3388" t="str">
            <v>UN</v>
          </cell>
          <cell r="D3388">
            <v>890.27</v>
          </cell>
          <cell r="E3388">
            <v>36.39</v>
          </cell>
          <cell r="F3388">
            <v>926.66</v>
          </cell>
        </row>
        <row r="3389">
          <cell r="A3389" t="str">
            <v>47.02</v>
          </cell>
          <cell r="B3389" t="str">
            <v>Registro e / ou valvula em latao fundido com acabamento cromado</v>
          </cell>
          <cell r="C3389"/>
          <cell r="D3389"/>
          <cell r="E3389"/>
          <cell r="F3389"/>
        </row>
        <row r="3390">
          <cell r="A3390" t="str">
            <v>47.02.010</v>
          </cell>
          <cell r="B3390" t="str">
            <v>Registro de gaveta em latão fundido cromado com canopla, DN= 1/2´ - linha especial</v>
          </cell>
          <cell r="C3390" t="str">
            <v>UN</v>
          </cell>
          <cell r="D3390">
            <v>77.33</v>
          </cell>
          <cell r="E3390">
            <v>16.37</v>
          </cell>
          <cell r="F3390">
            <v>93.7</v>
          </cell>
        </row>
        <row r="3391">
          <cell r="A3391" t="str">
            <v>47.02.020</v>
          </cell>
          <cell r="B3391" t="str">
            <v>Registro de gaveta em latão fundido cromado com canopla, DN= 3/4´ - linha especial</v>
          </cell>
          <cell r="C3391" t="str">
            <v>UN</v>
          </cell>
          <cell r="D3391">
            <v>78.09</v>
          </cell>
          <cell r="E3391">
            <v>16.37</v>
          </cell>
          <cell r="F3391">
            <v>94.46</v>
          </cell>
        </row>
        <row r="3392">
          <cell r="A3392" t="str">
            <v>47.02.030</v>
          </cell>
          <cell r="B3392" t="str">
            <v>Registro de gaveta em latão fundido cromado com canopla, DN= 1´ - linha especial</v>
          </cell>
          <cell r="C3392" t="str">
            <v>UN</v>
          </cell>
          <cell r="D3392">
            <v>91.81</v>
          </cell>
          <cell r="E3392">
            <v>16.37</v>
          </cell>
          <cell r="F3392">
            <v>108.18</v>
          </cell>
        </row>
        <row r="3393">
          <cell r="A3393" t="str">
            <v>47.02.040</v>
          </cell>
          <cell r="B3393" t="str">
            <v>Registro de gaveta em latão fundido cromado com canopla, DN= 1 1/4´ - linha especial</v>
          </cell>
          <cell r="C3393" t="str">
            <v>UN</v>
          </cell>
          <cell r="D3393">
            <v>128.04</v>
          </cell>
          <cell r="E3393">
            <v>16.37</v>
          </cell>
          <cell r="F3393">
            <v>144.41</v>
          </cell>
        </row>
        <row r="3394">
          <cell r="A3394" t="str">
            <v>47.02.050</v>
          </cell>
          <cell r="B3394" t="str">
            <v>Registro de gaveta em latão fundido cromado com canopla, DN= 1 1/2´ - linha especial</v>
          </cell>
          <cell r="C3394" t="str">
            <v>UN</v>
          </cell>
          <cell r="D3394">
            <v>129.81</v>
          </cell>
          <cell r="E3394">
            <v>16.37</v>
          </cell>
          <cell r="F3394">
            <v>146.18</v>
          </cell>
        </row>
        <row r="3395">
          <cell r="A3395" t="str">
            <v>47.02.100</v>
          </cell>
          <cell r="B3395" t="str">
            <v>Registro de pressão em latão fundido cromado com canopla, DN= 1/2´ - linha especial</v>
          </cell>
          <cell r="C3395" t="str">
            <v>UN</v>
          </cell>
          <cell r="D3395">
            <v>75.010000000000005</v>
          </cell>
          <cell r="E3395">
            <v>16.37</v>
          </cell>
          <cell r="F3395">
            <v>91.38</v>
          </cell>
        </row>
        <row r="3396">
          <cell r="A3396" t="str">
            <v>47.02.110</v>
          </cell>
          <cell r="B3396" t="str">
            <v>Registro de pressão em latão fundido cromado com canopla, DN= 3/4´ - linha especial</v>
          </cell>
          <cell r="C3396" t="str">
            <v>UN</v>
          </cell>
          <cell r="D3396">
            <v>73.84</v>
          </cell>
          <cell r="E3396">
            <v>16.37</v>
          </cell>
          <cell r="F3396">
            <v>90.21</v>
          </cell>
        </row>
        <row r="3397">
          <cell r="A3397" t="str">
            <v>47.02.200</v>
          </cell>
          <cell r="B3397" t="str">
            <v>Registro regulador de vazão para chuveiro e ducha em latão cromado com canopla, DN= 1/2´</v>
          </cell>
          <cell r="C3397" t="str">
            <v>UN</v>
          </cell>
          <cell r="D3397">
            <v>60.34</v>
          </cell>
          <cell r="E3397">
            <v>16.37</v>
          </cell>
          <cell r="F3397">
            <v>76.709999999999994</v>
          </cell>
        </row>
        <row r="3398">
          <cell r="A3398" t="str">
            <v>47.02.210</v>
          </cell>
          <cell r="B3398" t="str">
            <v>Registro regulador de vazão para torneira, misturador e bidê, em latão cromado com canopla, DN= 1/2´</v>
          </cell>
          <cell r="C3398" t="str">
            <v>UN</v>
          </cell>
          <cell r="D3398">
            <v>57.84</v>
          </cell>
          <cell r="E3398">
            <v>16.37</v>
          </cell>
          <cell r="F3398">
            <v>74.209999999999994</v>
          </cell>
        </row>
        <row r="3399">
          <cell r="A3399" t="str">
            <v>47.04</v>
          </cell>
          <cell r="B3399" t="str">
            <v>Valvula de descarga ou para acionamento de metais sanitarios</v>
          </cell>
          <cell r="C3399"/>
          <cell r="D3399"/>
          <cell r="E3399"/>
          <cell r="F3399"/>
        </row>
        <row r="3400">
          <cell r="A3400" t="str">
            <v>47.04.020</v>
          </cell>
          <cell r="B3400" t="str">
            <v>Válvula de descarga com registro próprio, duplo acionamento limitador de fluxo, DN= 1 1/4´</v>
          </cell>
          <cell r="C3400" t="str">
            <v>UN</v>
          </cell>
          <cell r="D3400">
            <v>304.08</v>
          </cell>
          <cell r="E3400">
            <v>54.59</v>
          </cell>
          <cell r="F3400">
            <v>358.67</v>
          </cell>
        </row>
        <row r="3401">
          <cell r="A3401" t="str">
            <v>47.04.030</v>
          </cell>
          <cell r="B3401" t="str">
            <v>Válvula de descarga com registro próprio, DN= 1 1/4´</v>
          </cell>
          <cell r="C3401" t="str">
            <v>UN</v>
          </cell>
          <cell r="D3401">
            <v>256.13</v>
          </cell>
          <cell r="E3401">
            <v>54.59</v>
          </cell>
          <cell r="F3401">
            <v>310.72000000000003</v>
          </cell>
        </row>
        <row r="3402">
          <cell r="A3402" t="str">
            <v>47.04.040</v>
          </cell>
          <cell r="B3402" t="str">
            <v>Válvula de descarga com registro próprio, DN= 1 1/2´</v>
          </cell>
          <cell r="C3402" t="str">
            <v>UN</v>
          </cell>
          <cell r="D3402">
            <v>271.16000000000003</v>
          </cell>
          <cell r="E3402">
            <v>54.59</v>
          </cell>
          <cell r="F3402">
            <v>325.75</v>
          </cell>
        </row>
        <row r="3403">
          <cell r="A3403" t="str">
            <v>47.04.050</v>
          </cell>
          <cell r="B3403" t="str">
            <v>Válvula de descarga antivandalismo, DN= 1 1/2´</v>
          </cell>
          <cell r="C3403" t="str">
            <v>UN</v>
          </cell>
          <cell r="D3403">
            <v>409.47</v>
          </cell>
          <cell r="E3403">
            <v>54.59</v>
          </cell>
          <cell r="F3403">
            <v>464.06</v>
          </cell>
        </row>
        <row r="3404">
          <cell r="A3404" t="str">
            <v>47.04.080</v>
          </cell>
          <cell r="B3404" t="str">
            <v>Válvula de descarga externa, tipo alavanca com registro próprio, DN= 1 1/4´ e DN= 1 1/2´</v>
          </cell>
          <cell r="C3404" t="str">
            <v>UN</v>
          </cell>
          <cell r="D3404">
            <v>957.92</v>
          </cell>
          <cell r="E3404">
            <v>54.59</v>
          </cell>
          <cell r="F3404">
            <v>1012.51</v>
          </cell>
        </row>
        <row r="3405">
          <cell r="A3405" t="str">
            <v>47.04.090</v>
          </cell>
          <cell r="B3405" t="str">
            <v>Válvula de mictório antivandalismo, DN= 3/4´</v>
          </cell>
          <cell r="C3405" t="str">
            <v>UN</v>
          </cell>
          <cell r="D3405">
            <v>394.68</v>
          </cell>
          <cell r="E3405">
            <v>21.83</v>
          </cell>
          <cell r="F3405">
            <v>416.51</v>
          </cell>
        </row>
        <row r="3406">
          <cell r="A3406" t="str">
            <v>47.04.100</v>
          </cell>
          <cell r="B3406" t="str">
            <v>Válvula de mictório padrão, vazão automática, DN= 3/4´</v>
          </cell>
          <cell r="C3406" t="str">
            <v>UN</v>
          </cell>
          <cell r="D3406">
            <v>283.88</v>
          </cell>
          <cell r="E3406">
            <v>21.83</v>
          </cell>
          <cell r="F3406">
            <v>305.70999999999998</v>
          </cell>
        </row>
        <row r="3407">
          <cell r="A3407" t="str">
            <v>47.04.110</v>
          </cell>
          <cell r="B3407" t="str">
            <v>Válvula de acionamento hidromecânico para piso</v>
          </cell>
          <cell r="C3407" t="str">
            <v>UN</v>
          </cell>
          <cell r="D3407">
            <v>667.51</v>
          </cell>
          <cell r="E3407">
            <v>54.59</v>
          </cell>
          <cell r="F3407">
            <v>722.1</v>
          </cell>
        </row>
        <row r="3408">
          <cell r="A3408" t="str">
            <v>47.04.120</v>
          </cell>
          <cell r="B3408" t="str">
            <v>Válvula de acionamento hidromecânico para ducha, em latão cromado, DN= 3/4´</v>
          </cell>
          <cell r="C3408" t="str">
            <v>UN</v>
          </cell>
          <cell r="D3408">
            <v>369.11</v>
          </cell>
          <cell r="E3408">
            <v>16.37</v>
          </cell>
          <cell r="F3408">
            <v>385.48</v>
          </cell>
        </row>
        <row r="3409">
          <cell r="A3409" t="str">
            <v>47.04.180</v>
          </cell>
          <cell r="B3409" t="str">
            <v>Válvula de descarga com registro próprio, duplo acionamento limitador de fluxo, DN = 1 1/2´</v>
          </cell>
          <cell r="C3409" t="str">
            <v>UN</v>
          </cell>
          <cell r="D3409">
            <v>299.85000000000002</v>
          </cell>
          <cell r="E3409">
            <v>54.59</v>
          </cell>
          <cell r="F3409">
            <v>354.44</v>
          </cell>
        </row>
        <row r="3410">
          <cell r="A3410" t="str">
            <v>47.05</v>
          </cell>
          <cell r="B3410" t="str">
            <v>Registro e / ou valvula em bronze</v>
          </cell>
          <cell r="C3410"/>
          <cell r="D3410"/>
          <cell r="E3410"/>
          <cell r="F3410"/>
        </row>
        <row r="3411">
          <cell r="A3411" t="str">
            <v>47.05.010</v>
          </cell>
          <cell r="B3411" t="str">
            <v>Válvula de retenção horizontal em bronze, DN= 3/4´</v>
          </cell>
          <cell r="C3411" t="str">
            <v>UN</v>
          </cell>
          <cell r="D3411">
            <v>83.73</v>
          </cell>
          <cell r="E3411">
            <v>16.37</v>
          </cell>
          <cell r="F3411">
            <v>100.1</v>
          </cell>
        </row>
        <row r="3412">
          <cell r="A3412" t="str">
            <v>47.05.020</v>
          </cell>
          <cell r="B3412" t="str">
            <v>Válvula de retenção horizontal em bronze, DN= 1´</v>
          </cell>
          <cell r="C3412" t="str">
            <v>UN</v>
          </cell>
          <cell r="D3412">
            <v>99.84</v>
          </cell>
          <cell r="E3412">
            <v>16.37</v>
          </cell>
          <cell r="F3412">
            <v>116.21</v>
          </cell>
        </row>
        <row r="3413">
          <cell r="A3413" t="str">
            <v>47.05.030</v>
          </cell>
          <cell r="B3413" t="str">
            <v>Válvula de retenção horizontal em bronze, DN= 1 1/4´</v>
          </cell>
          <cell r="C3413" t="str">
            <v>UN</v>
          </cell>
          <cell r="D3413">
            <v>142.33000000000001</v>
          </cell>
          <cell r="E3413">
            <v>16.37</v>
          </cell>
          <cell r="F3413">
            <v>158.69999999999999</v>
          </cell>
        </row>
        <row r="3414">
          <cell r="A3414" t="str">
            <v>47.05.040</v>
          </cell>
          <cell r="B3414" t="str">
            <v>Válvula de retenção horizontal em bronze, DN= 1 1/2´</v>
          </cell>
          <cell r="C3414" t="str">
            <v>UN</v>
          </cell>
          <cell r="D3414">
            <v>164.09</v>
          </cell>
          <cell r="E3414">
            <v>16.37</v>
          </cell>
          <cell r="F3414">
            <v>180.46</v>
          </cell>
        </row>
        <row r="3415">
          <cell r="A3415" t="str">
            <v>47.05.050</v>
          </cell>
          <cell r="B3415" t="str">
            <v>Válvula de retenção horizontal em bronze, DN= 2´</v>
          </cell>
          <cell r="C3415" t="str">
            <v>UN</v>
          </cell>
          <cell r="D3415">
            <v>222.41</v>
          </cell>
          <cell r="E3415">
            <v>16.37</v>
          </cell>
          <cell r="F3415">
            <v>238.78</v>
          </cell>
        </row>
        <row r="3416">
          <cell r="A3416" t="str">
            <v>47.05.060</v>
          </cell>
          <cell r="B3416" t="str">
            <v>Válvula de retenção horizontal em bronze, DN= 2 1/2´</v>
          </cell>
          <cell r="C3416" t="str">
            <v>UN</v>
          </cell>
          <cell r="D3416">
            <v>382.7</v>
          </cell>
          <cell r="E3416">
            <v>16.37</v>
          </cell>
          <cell r="F3416">
            <v>399.07</v>
          </cell>
        </row>
        <row r="3417">
          <cell r="A3417" t="str">
            <v>47.05.070</v>
          </cell>
          <cell r="B3417" t="str">
            <v>Válvula de retenção horizontal em bronze, DN= 3´</v>
          </cell>
          <cell r="C3417" t="str">
            <v>UN</v>
          </cell>
          <cell r="D3417">
            <v>464.7</v>
          </cell>
          <cell r="E3417">
            <v>16.37</v>
          </cell>
          <cell r="F3417">
            <v>481.07</v>
          </cell>
        </row>
        <row r="3418">
          <cell r="A3418" t="str">
            <v>47.05.080</v>
          </cell>
          <cell r="B3418" t="str">
            <v>Válvula de retenção horizontal em bronze, DN= 4´</v>
          </cell>
          <cell r="C3418" t="str">
            <v>UN</v>
          </cell>
          <cell r="D3418">
            <v>800.48</v>
          </cell>
          <cell r="E3418">
            <v>21.83</v>
          </cell>
          <cell r="F3418">
            <v>822.31</v>
          </cell>
        </row>
        <row r="3419">
          <cell r="A3419" t="str">
            <v>47.05.100</v>
          </cell>
          <cell r="B3419" t="str">
            <v>Válvula de retenção vertical em bronze, DN= 1´</v>
          </cell>
          <cell r="C3419" t="str">
            <v>UN</v>
          </cell>
          <cell r="D3419">
            <v>65.180000000000007</v>
          </cell>
          <cell r="E3419">
            <v>16.37</v>
          </cell>
          <cell r="F3419">
            <v>81.55</v>
          </cell>
        </row>
        <row r="3420">
          <cell r="A3420" t="str">
            <v>47.05.110</v>
          </cell>
          <cell r="B3420" t="str">
            <v>Válvula de retenção vertical em bronze, DN= 1 1/4´</v>
          </cell>
          <cell r="C3420" t="str">
            <v>UN</v>
          </cell>
          <cell r="D3420">
            <v>91.27</v>
          </cell>
          <cell r="E3420">
            <v>16.37</v>
          </cell>
          <cell r="F3420">
            <v>107.64</v>
          </cell>
        </row>
        <row r="3421">
          <cell r="A3421" t="str">
            <v>47.05.120</v>
          </cell>
          <cell r="B3421" t="str">
            <v>Válvula de retenção vertical em bronze, DN= 1 1/2´</v>
          </cell>
          <cell r="C3421" t="str">
            <v>UN</v>
          </cell>
          <cell r="D3421">
            <v>113.35</v>
          </cell>
          <cell r="E3421">
            <v>16.37</v>
          </cell>
          <cell r="F3421">
            <v>129.72</v>
          </cell>
        </row>
        <row r="3422">
          <cell r="A3422" t="str">
            <v>47.05.130</v>
          </cell>
          <cell r="B3422" t="str">
            <v>Válvula de retenção vertical em bronze, DN= 2´</v>
          </cell>
          <cell r="C3422" t="str">
            <v>UN</v>
          </cell>
          <cell r="D3422">
            <v>161.97</v>
          </cell>
          <cell r="E3422">
            <v>16.37</v>
          </cell>
          <cell r="F3422">
            <v>178.34</v>
          </cell>
        </row>
        <row r="3423">
          <cell r="A3423" t="str">
            <v>47.05.140</v>
          </cell>
          <cell r="B3423" t="str">
            <v>Válvula de retenção vertical em bronze, DN= 2 1/2´</v>
          </cell>
          <cell r="C3423" t="str">
            <v>UN</v>
          </cell>
          <cell r="D3423">
            <v>265.45999999999998</v>
          </cell>
          <cell r="E3423">
            <v>16.37</v>
          </cell>
          <cell r="F3423">
            <v>281.83</v>
          </cell>
        </row>
        <row r="3424">
          <cell r="A3424" t="str">
            <v>47.05.150</v>
          </cell>
          <cell r="B3424" t="str">
            <v>Válvula de retenção vertical em bronze, DN= 3´</v>
          </cell>
          <cell r="C3424" t="str">
            <v>UN</v>
          </cell>
          <cell r="D3424">
            <v>391.89</v>
          </cell>
          <cell r="E3424">
            <v>16.37</v>
          </cell>
          <cell r="F3424">
            <v>408.26</v>
          </cell>
        </row>
        <row r="3425">
          <cell r="A3425" t="str">
            <v>47.05.160</v>
          </cell>
          <cell r="B3425" t="str">
            <v>Válvula de retenção vertical em bronze, DN= 4´</v>
          </cell>
          <cell r="C3425" t="str">
            <v>UN</v>
          </cell>
          <cell r="D3425">
            <v>666.04</v>
          </cell>
          <cell r="E3425">
            <v>21.83</v>
          </cell>
          <cell r="F3425">
            <v>687.87</v>
          </cell>
        </row>
        <row r="3426">
          <cell r="A3426" t="str">
            <v>47.05.170</v>
          </cell>
          <cell r="B3426" t="str">
            <v>Válvula de retenção de pé com crivo em bronze, DN= 1´</v>
          </cell>
          <cell r="C3426" t="str">
            <v>UN</v>
          </cell>
          <cell r="D3426">
            <v>64.62</v>
          </cell>
          <cell r="E3426">
            <v>16.37</v>
          </cell>
          <cell r="F3426">
            <v>80.989999999999995</v>
          </cell>
        </row>
        <row r="3427">
          <cell r="A3427" t="str">
            <v>47.05.180</v>
          </cell>
          <cell r="B3427" t="str">
            <v>Válvula de retenção de pé com crivo em bronze, DN= 1 1/4´</v>
          </cell>
          <cell r="C3427" t="str">
            <v>UN</v>
          </cell>
          <cell r="D3427">
            <v>89.22</v>
          </cell>
          <cell r="E3427">
            <v>16.37</v>
          </cell>
          <cell r="F3427">
            <v>105.59</v>
          </cell>
        </row>
        <row r="3428">
          <cell r="A3428" t="str">
            <v>47.05.190</v>
          </cell>
          <cell r="B3428" t="str">
            <v>Válvula de retenção de pé com crivo em bronze, DN= 1 1/2´</v>
          </cell>
          <cell r="C3428" t="str">
            <v>UN</v>
          </cell>
          <cell r="D3428">
            <v>109.98</v>
          </cell>
          <cell r="E3428">
            <v>16.37</v>
          </cell>
          <cell r="F3428">
            <v>126.35</v>
          </cell>
        </row>
        <row r="3429">
          <cell r="A3429" t="str">
            <v>47.05.200</v>
          </cell>
          <cell r="B3429" t="str">
            <v>Válvula de retenção de pé com crivo em bronze, DN= 2´</v>
          </cell>
          <cell r="C3429" t="str">
            <v>UN</v>
          </cell>
          <cell r="D3429">
            <v>151</v>
          </cell>
          <cell r="E3429">
            <v>16.37</v>
          </cell>
          <cell r="F3429">
            <v>167.37</v>
          </cell>
        </row>
        <row r="3430">
          <cell r="A3430" t="str">
            <v>47.05.210</v>
          </cell>
          <cell r="B3430" t="str">
            <v>Válvula de retenção de pé com crivo em bronze, DN= 2 1/2´</v>
          </cell>
          <cell r="C3430" t="str">
            <v>UN</v>
          </cell>
          <cell r="D3430">
            <v>243.31</v>
          </cell>
          <cell r="E3430">
            <v>16.37</v>
          </cell>
          <cell r="F3430">
            <v>259.68</v>
          </cell>
        </row>
        <row r="3431">
          <cell r="A3431" t="str">
            <v>47.05.220</v>
          </cell>
          <cell r="B3431" t="str">
            <v>Válvula de gaveta em bronze, com haste não ascendente, classe 125 libras para vapor e classe 200 libras para água, óleo e gás, DN= 6´</v>
          </cell>
          <cell r="C3431" t="str">
            <v>UN</v>
          </cell>
          <cell r="D3431">
            <v>4813.1000000000004</v>
          </cell>
          <cell r="E3431">
            <v>27.29</v>
          </cell>
          <cell r="F3431">
            <v>4840.3900000000003</v>
          </cell>
        </row>
        <row r="3432">
          <cell r="A3432" t="str">
            <v>47.05.230</v>
          </cell>
          <cell r="B3432" t="str">
            <v>Válvula de gaveta em bronze, com haste não ascendente, classe 125 libras para vapor e classe 200 libras para água, óleo e gás, DN= 2´</v>
          </cell>
          <cell r="C3432" t="str">
            <v>UN</v>
          </cell>
          <cell r="D3432">
            <v>137.24</v>
          </cell>
          <cell r="E3432">
            <v>16.37</v>
          </cell>
          <cell r="F3432">
            <v>153.61000000000001</v>
          </cell>
        </row>
        <row r="3433">
          <cell r="A3433" t="str">
            <v>47.05.240</v>
          </cell>
          <cell r="B3433" t="str">
            <v>Válvula globo em bronze, classe 125 libras para vapor e classe 200 libras para água, óleo e gás, DN= 2´</v>
          </cell>
          <cell r="C3433" t="str">
            <v>UN</v>
          </cell>
          <cell r="D3433">
            <v>358.36</v>
          </cell>
          <cell r="E3433">
            <v>16.37</v>
          </cell>
          <cell r="F3433">
            <v>374.73</v>
          </cell>
        </row>
        <row r="3434">
          <cell r="A3434" t="str">
            <v>47.05.260</v>
          </cell>
          <cell r="B3434" t="str">
            <v>Válvula de retenção de pé com crivo em bronze, DN= 3´</v>
          </cell>
          <cell r="C3434" t="str">
            <v>UN</v>
          </cell>
          <cell r="D3434">
            <v>362.01</v>
          </cell>
          <cell r="E3434">
            <v>16.37</v>
          </cell>
          <cell r="F3434">
            <v>378.38</v>
          </cell>
        </row>
        <row r="3435">
          <cell r="A3435" t="str">
            <v>47.05.270</v>
          </cell>
          <cell r="B3435" t="str">
            <v>Válvula de retenção de pé com crivo em bronze, DN= 4´</v>
          </cell>
          <cell r="C3435" t="str">
            <v>UN</v>
          </cell>
          <cell r="D3435">
            <v>702.93</v>
          </cell>
          <cell r="E3435">
            <v>21.83</v>
          </cell>
          <cell r="F3435">
            <v>724.76</v>
          </cell>
        </row>
        <row r="3436">
          <cell r="A3436" t="str">
            <v>47.05.280</v>
          </cell>
          <cell r="B3436" t="str">
            <v>Válvula globo angular de 45° em bronze, DN= 2 1/2´</v>
          </cell>
          <cell r="C3436" t="str">
            <v>UN</v>
          </cell>
          <cell r="D3436">
            <v>295.01</v>
          </cell>
          <cell r="E3436">
            <v>16.37</v>
          </cell>
          <cell r="F3436">
            <v>311.38</v>
          </cell>
        </row>
        <row r="3437">
          <cell r="A3437" t="str">
            <v>47.05.290</v>
          </cell>
          <cell r="B3437" t="str">
            <v>Válvula de gaveta em bronze, haste ascendente, classe 150 libras para vapor saturado e 300 libras para água, óleo e gás, DN= 1/2´</v>
          </cell>
          <cell r="C3437" t="str">
            <v>UN</v>
          </cell>
          <cell r="D3437">
            <v>106.72</v>
          </cell>
          <cell r="E3437">
            <v>9.1</v>
          </cell>
          <cell r="F3437">
            <v>115.82</v>
          </cell>
        </row>
        <row r="3438">
          <cell r="A3438" t="str">
            <v>47.05.296</v>
          </cell>
          <cell r="B3438" t="str">
            <v>Válvula de gaveta em bronze, haste ascendente, classe 150 libras para vapor saturado e 300 libras para água, óleo e gás, DN= 4´</v>
          </cell>
          <cell r="C3438" t="str">
            <v>UN</v>
          </cell>
          <cell r="D3438">
            <v>4241.74</v>
          </cell>
          <cell r="E3438">
            <v>21.83</v>
          </cell>
          <cell r="F3438">
            <v>4263.57</v>
          </cell>
        </row>
        <row r="3439">
          <cell r="A3439" t="str">
            <v>47.05.300</v>
          </cell>
          <cell r="B3439" t="str">
            <v>Válvula de gaveta em bronze, haste não ascendente, classe 150 libras para vapor saturado e 300 libras para água, óleo e gás, DN= 4´</v>
          </cell>
          <cell r="C3439" t="str">
            <v>UN</v>
          </cell>
          <cell r="D3439">
            <v>1538.98</v>
          </cell>
          <cell r="E3439">
            <v>21.83</v>
          </cell>
          <cell r="F3439">
            <v>1560.81</v>
          </cell>
        </row>
        <row r="3440">
          <cell r="A3440" t="str">
            <v>47.05.310</v>
          </cell>
          <cell r="B3440" t="str">
            <v>Válvula de gaveta em bronze, haste não ascendente, classe 150 libras para vapor saturado e 300 libras para água, óleo e gás, DN= 2´</v>
          </cell>
          <cell r="C3440" t="str">
            <v>UN</v>
          </cell>
          <cell r="D3440">
            <v>298.7</v>
          </cell>
          <cell r="E3440">
            <v>16.37</v>
          </cell>
          <cell r="F3440">
            <v>315.07</v>
          </cell>
        </row>
        <row r="3441">
          <cell r="A3441" t="str">
            <v>47.05.340</v>
          </cell>
          <cell r="B3441" t="str">
            <v>Válvula globo em bronze, classe 150 libras para vapor saturado e 300 libras para água, óleo e gás, DN= 3/4´</v>
          </cell>
          <cell r="C3441" t="str">
            <v>UN</v>
          </cell>
          <cell r="D3441">
            <v>148.76</v>
          </cell>
          <cell r="E3441">
            <v>16.37</v>
          </cell>
          <cell r="F3441">
            <v>165.13</v>
          </cell>
        </row>
        <row r="3442">
          <cell r="A3442" t="str">
            <v>47.05.350</v>
          </cell>
          <cell r="B3442" t="str">
            <v>Válvula globo em bronze, classe 150 libras para vapor saturado e 300 libras para água, óleo e gás, DN= 1´</v>
          </cell>
          <cell r="C3442" t="str">
            <v>UN</v>
          </cell>
          <cell r="D3442">
            <v>199.63</v>
          </cell>
          <cell r="E3442">
            <v>16.37</v>
          </cell>
          <cell r="F3442">
            <v>216</v>
          </cell>
        </row>
        <row r="3443">
          <cell r="A3443" t="str">
            <v>47.05.360</v>
          </cell>
          <cell r="B3443" t="str">
            <v>Válvula globo em bronze, classe 150 libras para vapor saturado e 300 libras para água, óleo e gás, DN= 1 1/2´</v>
          </cell>
          <cell r="C3443" t="str">
            <v>UN</v>
          </cell>
          <cell r="D3443">
            <v>403.63</v>
          </cell>
          <cell r="E3443">
            <v>16.37</v>
          </cell>
          <cell r="F3443">
            <v>420</v>
          </cell>
        </row>
        <row r="3444">
          <cell r="A3444" t="str">
            <v>47.05.370</v>
          </cell>
          <cell r="B3444" t="str">
            <v>Válvula globo em bronze, classe 150 libras para vapor saturado e 300 libras para água, óleo e gás, DN= 2´</v>
          </cell>
          <cell r="C3444" t="str">
            <v>UN</v>
          </cell>
          <cell r="D3444">
            <v>529.5</v>
          </cell>
          <cell r="E3444">
            <v>16.37</v>
          </cell>
          <cell r="F3444">
            <v>545.87</v>
          </cell>
        </row>
        <row r="3445">
          <cell r="A3445" t="str">
            <v>47.05.390</v>
          </cell>
          <cell r="B3445" t="str">
            <v>Válvula globo em bronze, classe 150 libras para vapor saturado e 300 libras para água, óleo e gás, DN= 2 1/2´</v>
          </cell>
          <cell r="C3445" t="str">
            <v>UN</v>
          </cell>
          <cell r="D3445">
            <v>808.95</v>
          </cell>
          <cell r="E3445">
            <v>16.37</v>
          </cell>
          <cell r="F3445">
            <v>825.32</v>
          </cell>
        </row>
        <row r="3446">
          <cell r="A3446" t="str">
            <v>47.05.392</v>
          </cell>
          <cell r="B3446" t="str">
            <v>Válvula globo em bronze, classe 150 libras para vapor saturado e 300 libras para água, óleo e gás, DN= 3´</v>
          </cell>
          <cell r="C3446" t="str">
            <v>UN</v>
          </cell>
          <cell r="D3446">
            <v>1738.41</v>
          </cell>
          <cell r="E3446">
            <v>21.83</v>
          </cell>
          <cell r="F3446">
            <v>1760.24</v>
          </cell>
        </row>
        <row r="3447">
          <cell r="A3447" t="str">
            <v>47.05.394</v>
          </cell>
          <cell r="B3447" t="str">
            <v>Válvula globo em bronze, classe 150 libras para vapor saturado e 300 libras para água, óleo e gás, DN= 4´</v>
          </cell>
          <cell r="C3447" t="str">
            <v>UN</v>
          </cell>
          <cell r="D3447">
            <v>4535.83</v>
          </cell>
          <cell r="E3447">
            <v>21.83</v>
          </cell>
          <cell r="F3447">
            <v>4557.66</v>
          </cell>
        </row>
        <row r="3448">
          <cell r="A3448" t="str">
            <v>47.05.398</v>
          </cell>
          <cell r="B3448" t="str">
            <v>Válvula de gaveta em bronze, haste não ascendente, classe 125 libras para vapor e classe 200 libras para água, óleo e gás, DN= 3/4´</v>
          </cell>
          <cell r="C3448" t="str">
            <v>UN</v>
          </cell>
          <cell r="D3448">
            <v>57</v>
          </cell>
          <cell r="E3448">
            <v>10.92</v>
          </cell>
          <cell r="F3448">
            <v>67.92</v>
          </cell>
        </row>
        <row r="3449">
          <cell r="A3449" t="str">
            <v>47.05.400</v>
          </cell>
          <cell r="B3449" t="str">
            <v>Válvula de gaveta em bronze, haste não ascendente, classe 125 libras para vapor e classe 200 libras para água, óleo e gás, DN= 1´</v>
          </cell>
          <cell r="C3449" t="str">
            <v>UN</v>
          </cell>
          <cell r="D3449">
            <v>63.64</v>
          </cell>
          <cell r="E3449">
            <v>16.37</v>
          </cell>
          <cell r="F3449">
            <v>80.010000000000005</v>
          </cell>
        </row>
        <row r="3450">
          <cell r="A3450" t="str">
            <v>47.05.406</v>
          </cell>
          <cell r="B3450" t="str">
            <v>Válvula de gaveta em bronze, haste não ascendente, classe 125 libras para vapor e classe 200 libras para água, óleo e gás, DN= 1.1/4´</v>
          </cell>
          <cell r="C3450" t="str">
            <v>UN</v>
          </cell>
          <cell r="D3450">
            <v>83.1</v>
          </cell>
          <cell r="E3450">
            <v>14.56</v>
          </cell>
          <cell r="F3450">
            <v>97.66</v>
          </cell>
        </row>
        <row r="3451">
          <cell r="A3451" t="str">
            <v>47.05.410</v>
          </cell>
          <cell r="B3451" t="str">
            <v>Válvula de gaveta em bronze, haste não ascendente, classe 125 libras para vapor e classe 200 libras para água, óleo e gás, DN= 1 1/2´</v>
          </cell>
          <cell r="C3451" t="str">
            <v>UN</v>
          </cell>
          <cell r="D3451">
            <v>87.8</v>
          </cell>
          <cell r="E3451">
            <v>16.37</v>
          </cell>
          <cell r="F3451">
            <v>104.17</v>
          </cell>
        </row>
        <row r="3452">
          <cell r="A3452" t="str">
            <v>47.05.420</v>
          </cell>
          <cell r="B3452" t="str">
            <v>Válvula de gaveta em bronze, haste não ascendente, classe 125 libras para vapor e classe 200 libras para água, óleo e gás, DN= 2 1/2´</v>
          </cell>
          <cell r="C3452" t="str">
            <v>UN</v>
          </cell>
          <cell r="D3452">
            <v>361.91</v>
          </cell>
          <cell r="E3452">
            <v>16.37</v>
          </cell>
          <cell r="F3452">
            <v>378.28</v>
          </cell>
        </row>
        <row r="3453">
          <cell r="A3453" t="str">
            <v>47.05.430</v>
          </cell>
          <cell r="B3453" t="str">
            <v>Válvula de gaveta em bronze, haste não ascendente, classe 125 libras para vapor e classe 200 libras para água, óleo e gás, DN= 3´</v>
          </cell>
          <cell r="C3453" t="str">
            <v>UN</v>
          </cell>
          <cell r="D3453">
            <v>495.1</v>
          </cell>
          <cell r="E3453">
            <v>16.37</v>
          </cell>
          <cell r="F3453">
            <v>511.47</v>
          </cell>
        </row>
        <row r="3454">
          <cell r="A3454" t="str">
            <v>47.05.450</v>
          </cell>
          <cell r="B3454" t="str">
            <v>Válvula redutora de pressão de ação direta em bronze, extremidade roscada, para água, ar, óleo e gás, PE= 200 psi e PS= 20 à 90 psi, DN= 1 1/4´</v>
          </cell>
          <cell r="C3454" t="str">
            <v>UN</v>
          </cell>
          <cell r="D3454">
            <v>3592.53</v>
          </cell>
          <cell r="E3454">
            <v>72.78</v>
          </cell>
          <cell r="F3454">
            <v>3665.31</v>
          </cell>
        </row>
        <row r="3455">
          <cell r="A3455" t="str">
            <v>47.05.460</v>
          </cell>
          <cell r="B3455" t="str">
            <v>Válvula redutora de pressão de ação direta em bronze, extremidade roscada, para água, ar, óleo e gás, PE= 200 psi e PS= 20 à 90 psi, DN= 2´</v>
          </cell>
          <cell r="C3455" t="str">
            <v>UN</v>
          </cell>
          <cell r="D3455">
            <v>5220.67</v>
          </cell>
          <cell r="E3455">
            <v>72.78</v>
          </cell>
          <cell r="F3455">
            <v>5293.45</v>
          </cell>
        </row>
        <row r="3456">
          <cell r="A3456" t="str">
            <v>47.05.580</v>
          </cell>
          <cell r="B3456" t="str">
            <v>Válvula de gaveta em bronze com fecho rápido, DN= 1 1/2´</v>
          </cell>
          <cell r="C3456" t="str">
            <v>UN</v>
          </cell>
          <cell r="D3456">
            <v>391.86</v>
          </cell>
          <cell r="E3456">
            <v>36.39</v>
          </cell>
          <cell r="F3456">
            <v>428.25</v>
          </cell>
        </row>
        <row r="3457">
          <cell r="A3457" t="str">
            <v>47.06</v>
          </cell>
          <cell r="B3457" t="str">
            <v>Registro e / ou valvula em ferro fundido</v>
          </cell>
          <cell r="C3457"/>
          <cell r="D3457"/>
          <cell r="E3457"/>
          <cell r="F3457"/>
        </row>
        <row r="3458">
          <cell r="A3458" t="str">
            <v>47.06.030</v>
          </cell>
          <cell r="B3458" t="str">
            <v>Válvula de gaveta em ferro fundido, haste ascendente com flange, classe 125 libras, DN= 2´</v>
          </cell>
          <cell r="C3458" t="str">
            <v>UN</v>
          </cell>
          <cell r="D3458">
            <v>1194.2</v>
          </cell>
          <cell r="E3458">
            <v>45.49</v>
          </cell>
          <cell r="F3458">
            <v>1239.69</v>
          </cell>
        </row>
        <row r="3459">
          <cell r="A3459" t="str">
            <v>47.06.040</v>
          </cell>
          <cell r="B3459" t="str">
            <v>Válvula de retenção de pé com crivo em ferro fundido, flangeada, DN= 6´</v>
          </cell>
          <cell r="C3459" t="str">
            <v>UN</v>
          </cell>
          <cell r="D3459">
            <v>1666.85</v>
          </cell>
          <cell r="E3459">
            <v>127.37</v>
          </cell>
          <cell r="F3459">
            <v>1794.22</v>
          </cell>
        </row>
        <row r="3460">
          <cell r="A3460" t="str">
            <v>47.06.041</v>
          </cell>
          <cell r="B3460" t="str">
            <v>Válvula de retenção de pé com crivo em ferro fundido, flangeada, DN= 8´</v>
          </cell>
          <cell r="C3460" t="str">
            <v>UN</v>
          </cell>
          <cell r="D3460">
            <v>2471.2399999999998</v>
          </cell>
          <cell r="E3460">
            <v>127.37</v>
          </cell>
          <cell r="F3460">
            <v>2598.61</v>
          </cell>
        </row>
        <row r="3461">
          <cell r="A3461" t="str">
            <v>47.06.050</v>
          </cell>
          <cell r="B3461" t="str">
            <v>Válvula de retenção tipo portinhola dupla em ferro fundido, DN= 6´</v>
          </cell>
          <cell r="C3461" t="str">
            <v>UN</v>
          </cell>
          <cell r="D3461">
            <v>1305.8699999999999</v>
          </cell>
          <cell r="E3461">
            <v>127.37</v>
          </cell>
          <cell r="F3461">
            <v>1433.24</v>
          </cell>
        </row>
        <row r="3462">
          <cell r="A3462" t="str">
            <v>47.06.051</v>
          </cell>
          <cell r="B3462" t="str">
            <v>Válvula de retenção tipo portinhola simples em ferro fundido, flangeada, DN= 6´</v>
          </cell>
          <cell r="C3462" t="str">
            <v>UN</v>
          </cell>
          <cell r="D3462">
            <v>2579.71</v>
          </cell>
          <cell r="E3462">
            <v>127.37</v>
          </cell>
          <cell r="F3462">
            <v>2707.08</v>
          </cell>
        </row>
        <row r="3463">
          <cell r="A3463" t="str">
            <v>47.06.060</v>
          </cell>
          <cell r="B3463" t="str">
            <v>Válvula de gaveta em ferro fundido com bolsa, DN= 150 mm</v>
          </cell>
          <cell r="C3463" t="str">
            <v>UN</v>
          </cell>
          <cell r="D3463">
            <v>1847.28</v>
          </cell>
          <cell r="E3463">
            <v>72.78</v>
          </cell>
          <cell r="F3463">
            <v>1920.06</v>
          </cell>
        </row>
        <row r="3464">
          <cell r="A3464" t="str">
            <v>47.06.070</v>
          </cell>
          <cell r="B3464" t="str">
            <v>Válvula de gaveta em ferro fundido com bolsa, DN= 200 mm</v>
          </cell>
          <cell r="C3464" t="str">
            <v>UN</v>
          </cell>
          <cell r="D3464">
            <v>3091.09</v>
          </cell>
          <cell r="E3464">
            <v>72.78</v>
          </cell>
          <cell r="F3464">
            <v>3163.87</v>
          </cell>
        </row>
        <row r="3465">
          <cell r="A3465" t="str">
            <v>47.06.080</v>
          </cell>
          <cell r="B3465" t="str">
            <v>Válvula de retenção tipo portinhola simples em ferro fundido, DN= 4´</v>
          </cell>
          <cell r="C3465" t="str">
            <v>UN</v>
          </cell>
          <cell r="D3465">
            <v>1093.8599999999999</v>
          </cell>
          <cell r="E3465">
            <v>72.78</v>
          </cell>
          <cell r="F3465">
            <v>1166.6400000000001</v>
          </cell>
        </row>
        <row r="3466">
          <cell r="A3466" t="str">
            <v>47.06.090</v>
          </cell>
          <cell r="B3466" t="str">
            <v>Válvula de retenção tipo portinhola dupla em ferro fundido, DN= 4´</v>
          </cell>
          <cell r="C3466" t="str">
            <v>UN</v>
          </cell>
          <cell r="D3466">
            <v>734.76</v>
          </cell>
          <cell r="E3466">
            <v>72.78</v>
          </cell>
          <cell r="F3466">
            <v>807.54</v>
          </cell>
        </row>
        <row r="3467">
          <cell r="A3467" t="str">
            <v>47.06.100</v>
          </cell>
          <cell r="B3467" t="str">
            <v>Válvula de segurança em ferro fundido rosqueada com pressão de ajuste 0,4 até 0,75kgf/cm², DN= 2´</v>
          </cell>
          <cell r="C3467" t="str">
            <v>UN</v>
          </cell>
          <cell r="D3467">
            <v>7259.38</v>
          </cell>
          <cell r="E3467">
            <v>45.49</v>
          </cell>
          <cell r="F3467">
            <v>7304.87</v>
          </cell>
        </row>
        <row r="3468">
          <cell r="A3468" t="str">
            <v>47.06.110</v>
          </cell>
          <cell r="B3468" t="str">
            <v>Válvula de segurança em ferro fundido rosqueada com pressão de ajuste 6,1 até 10,0kgf/cm², DN= 3/4´</v>
          </cell>
          <cell r="C3468" t="str">
            <v>UN</v>
          </cell>
          <cell r="D3468">
            <v>3481.68</v>
          </cell>
          <cell r="E3468">
            <v>21.83</v>
          </cell>
          <cell r="F3468">
            <v>3503.51</v>
          </cell>
        </row>
        <row r="3469">
          <cell r="A3469" t="str">
            <v>47.06.180</v>
          </cell>
          <cell r="B3469" t="str">
            <v>Válvula de gaveta em ferro fundido com bolsa, DN= 100mm</v>
          </cell>
          <cell r="C3469" t="str">
            <v>UN</v>
          </cell>
          <cell r="D3469">
            <v>944.68</v>
          </cell>
          <cell r="E3469">
            <v>72.78</v>
          </cell>
          <cell r="F3469">
            <v>1017.46</v>
          </cell>
        </row>
        <row r="3470">
          <cell r="A3470" t="str">
            <v>47.06.310</v>
          </cell>
          <cell r="B3470" t="str">
            <v>Visor de fluxo com janela simples, corpo em ferro fundido ou aço carbono, DN = 1´</v>
          </cell>
          <cell r="C3470" t="str">
            <v>UN</v>
          </cell>
          <cell r="D3470">
            <v>1039.94</v>
          </cell>
          <cell r="E3470">
            <v>27.29</v>
          </cell>
          <cell r="F3470">
            <v>1067.23</v>
          </cell>
        </row>
        <row r="3471">
          <cell r="A3471" t="str">
            <v>47.06.320</v>
          </cell>
          <cell r="B3471" t="str">
            <v>Válvula de governo (retenção e alarme) completa, corpo em ferro fundido, classe 125 libras, DN= 4´</v>
          </cell>
          <cell r="C3471" t="str">
            <v>UN</v>
          </cell>
          <cell r="D3471">
            <v>8806.08</v>
          </cell>
          <cell r="E3471">
            <v>109.17</v>
          </cell>
          <cell r="F3471">
            <v>8915.25</v>
          </cell>
        </row>
        <row r="3472">
          <cell r="A3472" t="str">
            <v>47.06.330</v>
          </cell>
          <cell r="B3472" t="str">
            <v>Válvula de gaveta em ferro fundido, haste ascendente com flange, classe 125 libras, DN= 4´</v>
          </cell>
          <cell r="C3472" t="str">
            <v>UN</v>
          </cell>
          <cell r="D3472">
            <v>1921.93</v>
          </cell>
          <cell r="E3472">
            <v>72.78</v>
          </cell>
          <cell r="F3472">
            <v>1994.71</v>
          </cell>
        </row>
        <row r="3473">
          <cell r="A3473" t="str">
            <v>47.06.340</v>
          </cell>
          <cell r="B3473" t="str">
            <v>Válvula de gaveta em ferro fundido, haste ascendente com flange, classe 125 libras, DN= 6´</v>
          </cell>
          <cell r="C3473" t="str">
            <v>UN</v>
          </cell>
          <cell r="D3473">
            <v>2857.82</v>
          </cell>
          <cell r="E3473">
            <v>72.78</v>
          </cell>
          <cell r="F3473">
            <v>2930.6</v>
          </cell>
        </row>
        <row r="3474">
          <cell r="A3474" t="str">
            <v>47.06.350</v>
          </cell>
          <cell r="B3474" t="str">
            <v>Válvula de retenção vertical em ferro fundido com flange, classe 125 libras, DN= 4´</v>
          </cell>
          <cell r="C3474" t="str">
            <v>UN</v>
          </cell>
          <cell r="D3474">
            <v>1787.65</v>
          </cell>
          <cell r="E3474">
            <v>72.78</v>
          </cell>
          <cell r="F3474">
            <v>1860.43</v>
          </cell>
        </row>
        <row r="3475">
          <cell r="A3475" t="str">
            <v>47.07</v>
          </cell>
          <cell r="B3475" t="str">
            <v>Registro e / ou valvula em aco carbono fundido</v>
          </cell>
          <cell r="C3475"/>
          <cell r="D3475"/>
          <cell r="E3475"/>
          <cell r="F3475"/>
        </row>
        <row r="3476">
          <cell r="A3476" t="str">
            <v>47.07.010</v>
          </cell>
          <cell r="B3476" t="str">
            <v>Válvula de esfera em aço carbono fundido, passagem plena, classe 150 libras para vapor e classe 600 libras para água, óleo e gás, DN= 1/2´</v>
          </cell>
          <cell r="C3476" t="str">
            <v>UN</v>
          </cell>
          <cell r="D3476">
            <v>82.76</v>
          </cell>
          <cell r="E3476">
            <v>16.37</v>
          </cell>
          <cell r="F3476">
            <v>99.13</v>
          </cell>
        </row>
        <row r="3477">
          <cell r="A3477" t="str">
            <v>47.07.020</v>
          </cell>
          <cell r="B3477" t="str">
            <v>Válvula de esfera em aço carbono fundido, passagem plena, classe 150 libras para vapor e classe 600 libras para água, óleo e gás, DN= 3/4´</v>
          </cell>
          <cell r="C3477" t="str">
            <v>UN</v>
          </cell>
          <cell r="D3477">
            <v>113.34</v>
          </cell>
          <cell r="E3477">
            <v>21.83</v>
          </cell>
          <cell r="F3477">
            <v>135.16999999999999</v>
          </cell>
        </row>
        <row r="3478">
          <cell r="A3478" t="str">
            <v>47.07.030</v>
          </cell>
          <cell r="B3478" t="str">
            <v>Válvula de esfera em aço carbono fundido, passagem plena, classe 150 libras para vapor e classe 600 libras para água, óleo e gás, DN= 1´</v>
          </cell>
          <cell r="C3478" t="str">
            <v>UN</v>
          </cell>
          <cell r="D3478">
            <v>147</v>
          </cell>
          <cell r="E3478">
            <v>27.29</v>
          </cell>
          <cell r="F3478">
            <v>174.29</v>
          </cell>
        </row>
        <row r="3479">
          <cell r="A3479" t="str">
            <v>47.07.031</v>
          </cell>
          <cell r="B3479" t="str">
            <v>Válvula de esfera em aço carbono fundido, passagem plena, classe 150 libras para vapor e classe 600 libras para água, óleo e gás, DN= 1.1/4´</v>
          </cell>
          <cell r="C3479" t="str">
            <v>UN</v>
          </cell>
          <cell r="D3479">
            <v>147.54</v>
          </cell>
          <cell r="E3479">
            <v>29.12</v>
          </cell>
          <cell r="F3479">
            <v>176.66</v>
          </cell>
        </row>
        <row r="3480">
          <cell r="A3480" t="str">
            <v>47.07.090</v>
          </cell>
          <cell r="B3480" t="str">
            <v>Válvula de esfera em aço carbono fundido, passagem plena, extremidades rosqueáveis, classe 300 libras para vapor saturado, DN= 2´</v>
          </cell>
          <cell r="C3480" t="str">
            <v>UN</v>
          </cell>
          <cell r="D3480">
            <v>490.82</v>
          </cell>
          <cell r="E3480">
            <v>45.49</v>
          </cell>
          <cell r="F3480">
            <v>536.30999999999995</v>
          </cell>
        </row>
        <row r="3481">
          <cell r="A3481" t="str">
            <v>47.09</v>
          </cell>
          <cell r="B3481" t="str">
            <v>Registro e / ou valvula em aco carbono forjado</v>
          </cell>
          <cell r="C3481"/>
          <cell r="D3481"/>
          <cell r="E3481"/>
          <cell r="F3481"/>
        </row>
        <row r="3482">
          <cell r="A3482" t="str">
            <v>47.09.010</v>
          </cell>
          <cell r="B3482" t="str">
            <v>Válvula globo em aço carbono forjado, classe 800 libras para vapor e classe 2000 libras para água, óleo e gás, DN= 3/4´</v>
          </cell>
          <cell r="C3482" t="str">
            <v>UN</v>
          </cell>
          <cell r="D3482">
            <v>355.08</v>
          </cell>
          <cell r="E3482">
            <v>21.83</v>
          </cell>
          <cell r="F3482">
            <v>376.91</v>
          </cell>
        </row>
        <row r="3483">
          <cell r="A3483" t="str">
            <v>47.09.020</v>
          </cell>
          <cell r="B3483" t="str">
            <v>Válvula globo em aço carbono forjado, classe 800 libras para vapor e classe 2000 libras para água, óleo e gás, DN= 1´</v>
          </cell>
          <cell r="C3483" t="str">
            <v>UN</v>
          </cell>
          <cell r="D3483">
            <v>461.38</v>
          </cell>
          <cell r="E3483">
            <v>27.29</v>
          </cell>
          <cell r="F3483">
            <v>488.67</v>
          </cell>
        </row>
        <row r="3484">
          <cell r="A3484" t="str">
            <v>47.09.030</v>
          </cell>
          <cell r="B3484" t="str">
            <v>Válvula globo em aço carbono forjado, classe 800 libras para vapor e classe 2000 libras para água, óleo e gás, DN= 1 1/2´</v>
          </cell>
          <cell r="C3484" t="str">
            <v>UN</v>
          </cell>
          <cell r="D3484">
            <v>865.03</v>
          </cell>
          <cell r="E3484">
            <v>36.39</v>
          </cell>
          <cell r="F3484">
            <v>901.42</v>
          </cell>
        </row>
        <row r="3485">
          <cell r="A3485" t="str">
            <v>47.09.040</v>
          </cell>
          <cell r="B3485" t="str">
            <v>Válvula globo em aço carbono forjado, classe 800 libras para vapor e classe 2000 libras para água, óleo e gás, DN= 2´</v>
          </cell>
          <cell r="C3485" t="str">
            <v>UN</v>
          </cell>
          <cell r="D3485">
            <v>1196.6400000000001</v>
          </cell>
          <cell r="E3485">
            <v>45.49</v>
          </cell>
          <cell r="F3485">
            <v>1242.1300000000001</v>
          </cell>
        </row>
        <row r="3486">
          <cell r="A3486" t="str">
            <v>47.10</v>
          </cell>
          <cell r="B3486" t="str">
            <v>Registro e / ou valvula em aco inoxidavel forjado</v>
          </cell>
          <cell r="C3486"/>
          <cell r="D3486"/>
          <cell r="E3486"/>
          <cell r="F3486"/>
        </row>
        <row r="3487">
          <cell r="A3487" t="str">
            <v>47.10.010</v>
          </cell>
          <cell r="B3487" t="str">
            <v>Purgador termodinâmico com filtro incorporado, em aço inoxidável forjado, pressão de 0,25 a 42 kg/cm², temperatura até 425°C, DN= 1/2´</v>
          </cell>
          <cell r="C3487" t="str">
            <v>UN</v>
          </cell>
          <cell r="D3487">
            <v>641.07000000000005</v>
          </cell>
          <cell r="E3487">
            <v>16.37</v>
          </cell>
          <cell r="F3487">
            <v>657.44</v>
          </cell>
        </row>
        <row r="3488">
          <cell r="A3488" t="str">
            <v>47.11</v>
          </cell>
          <cell r="B3488" t="str">
            <v>Aparelho de medicao e controle</v>
          </cell>
          <cell r="C3488"/>
          <cell r="D3488"/>
          <cell r="E3488"/>
          <cell r="F3488"/>
        </row>
        <row r="3489">
          <cell r="A3489" t="str">
            <v>47.11.021</v>
          </cell>
          <cell r="B3489" t="str">
            <v>Pressostato diferencial ajustável mecânico, montagem inferior com diâmetro de 1/2" e/ou 1/4", faixa de operação até 16 bar</v>
          </cell>
          <cell r="C3489" t="str">
            <v>UN</v>
          </cell>
          <cell r="D3489">
            <v>421.72</v>
          </cell>
          <cell r="E3489">
            <v>76.459999999999994</v>
          </cell>
          <cell r="F3489">
            <v>498.18</v>
          </cell>
        </row>
        <row r="3490">
          <cell r="A3490" t="str">
            <v>47.11.080</v>
          </cell>
          <cell r="B3490" t="str">
            <v>Termômetro bimetálico, mostrador com 4´, saída angular, escala 0-100°C</v>
          </cell>
          <cell r="C3490" t="str">
            <v>UN</v>
          </cell>
          <cell r="D3490">
            <v>151.41999999999999</v>
          </cell>
          <cell r="E3490">
            <v>7.27</v>
          </cell>
          <cell r="F3490">
            <v>158.69</v>
          </cell>
        </row>
        <row r="3491">
          <cell r="A3491" t="str">
            <v>47.11.100</v>
          </cell>
          <cell r="B3491" t="str">
            <v>Manômetro com mostrador de 4´, escalas: 0-4 / 0-7 / 0-10 / 0-17 / 0-21 / 0-28 kg/cm²</v>
          </cell>
          <cell r="C3491" t="str">
            <v>UN</v>
          </cell>
          <cell r="D3491">
            <v>163.18</v>
          </cell>
          <cell r="E3491">
            <v>18.2</v>
          </cell>
          <cell r="F3491">
            <v>181.38</v>
          </cell>
        </row>
        <row r="3492">
          <cell r="A3492" t="str">
            <v>47.11.111</v>
          </cell>
          <cell r="B3492" t="str">
            <v>Pressostato diferencial ajustável, caixa à prova de água, unidade sensora em aço inoxidável 316, faixa de operação entre 1,4 a 14 bar, para fluídos corrosivos, DN=1/2´</v>
          </cell>
          <cell r="C3492" t="str">
            <v>UN</v>
          </cell>
          <cell r="D3492">
            <v>8939.66</v>
          </cell>
          <cell r="E3492">
            <v>76.459999999999994</v>
          </cell>
          <cell r="F3492">
            <v>9016.1200000000008</v>
          </cell>
        </row>
        <row r="3493">
          <cell r="A3493" t="str">
            <v>47.12</v>
          </cell>
          <cell r="B3493" t="str">
            <v>Registro e / ou valvula em ferro ductil</v>
          </cell>
          <cell r="C3493"/>
          <cell r="D3493"/>
          <cell r="E3493"/>
          <cell r="F3493"/>
        </row>
        <row r="3494">
          <cell r="A3494" t="str">
            <v>47.12.040</v>
          </cell>
          <cell r="B3494" t="str">
            <v>Válvula de gaveta em ferro dúctil com flanges, classe PN-10, DN= 200mm</v>
          </cell>
          <cell r="C3494" t="str">
            <v>UN</v>
          </cell>
          <cell r="D3494">
            <v>2851.66</v>
          </cell>
          <cell r="E3494">
            <v>125.48</v>
          </cell>
          <cell r="F3494">
            <v>2977.14</v>
          </cell>
        </row>
        <row r="3495">
          <cell r="A3495" t="str">
            <v>47.12.270</v>
          </cell>
          <cell r="B3495" t="str">
            <v>Válvula de gaveta em ferro dúctil com flanges, classe PN-10, DN= 80mm</v>
          </cell>
          <cell r="C3495" t="str">
            <v>UN</v>
          </cell>
          <cell r="D3495">
            <v>1079.46</v>
          </cell>
          <cell r="E3495">
            <v>125.48</v>
          </cell>
          <cell r="F3495">
            <v>1204.94</v>
          </cell>
        </row>
        <row r="3496">
          <cell r="A3496" t="str">
            <v>47.12.280</v>
          </cell>
          <cell r="B3496" t="str">
            <v>Válvula globo auto-operada hidraulicamente, em ferro dúctil, classe PN-10/16, DN= 50mm</v>
          </cell>
          <cell r="C3496" t="str">
            <v>UN</v>
          </cell>
          <cell r="D3496">
            <v>1449.91</v>
          </cell>
          <cell r="E3496">
            <v>45.49</v>
          </cell>
          <cell r="F3496">
            <v>1495.4</v>
          </cell>
        </row>
        <row r="3497">
          <cell r="A3497" t="str">
            <v>47.12.290</v>
          </cell>
          <cell r="B3497" t="str">
            <v>Válvula globo auto-operada hidraulicamente, comandada por solenóide, em ferro dúctil, classe PN-10, DN= 50mm</v>
          </cell>
          <cell r="C3497" t="str">
            <v>UN</v>
          </cell>
          <cell r="D3497">
            <v>1921.68</v>
          </cell>
          <cell r="E3497">
            <v>81.88</v>
          </cell>
          <cell r="F3497">
            <v>2003.56</v>
          </cell>
        </row>
        <row r="3498">
          <cell r="A3498" t="str">
            <v>47.12.300</v>
          </cell>
          <cell r="B3498" t="str">
            <v>Válvula globo auto-operada hidraulicamente, comandada por solenóide, em ferro dúctil, classe PN-10, DN= 100mm</v>
          </cell>
          <cell r="C3498" t="str">
            <v>UN</v>
          </cell>
          <cell r="D3498">
            <v>2850.4</v>
          </cell>
          <cell r="E3498">
            <v>81.88</v>
          </cell>
          <cell r="F3498">
            <v>2932.28</v>
          </cell>
        </row>
        <row r="3499">
          <cell r="A3499" t="str">
            <v>47.12.310</v>
          </cell>
          <cell r="B3499" t="str">
            <v>Válvula de gaveta em ferro dúctil com flanges, classe PN-10, DN= 300mm</v>
          </cell>
          <cell r="C3499" t="str">
            <v>UN</v>
          </cell>
          <cell r="D3499">
            <v>6074.23</v>
          </cell>
          <cell r="E3499">
            <v>125.48</v>
          </cell>
          <cell r="F3499">
            <v>6199.71</v>
          </cell>
        </row>
        <row r="3500">
          <cell r="A3500" t="str">
            <v>47.12.320</v>
          </cell>
          <cell r="B3500" t="str">
            <v>Válvula de gaveta em ferro dúctil com flanges, classe PN-10, DN= 100mm</v>
          </cell>
          <cell r="C3500" t="str">
            <v>UN</v>
          </cell>
          <cell r="D3500">
            <v>1139.8399999999999</v>
          </cell>
          <cell r="E3500">
            <v>125.48</v>
          </cell>
          <cell r="F3500">
            <v>1265.32</v>
          </cell>
        </row>
        <row r="3501">
          <cell r="A3501" t="str">
            <v>47.12.330</v>
          </cell>
          <cell r="B3501" t="str">
            <v>Válvula de gaveta em ferro dúctil com flanges, classe PN-10, DN= 150mm</v>
          </cell>
          <cell r="C3501" t="str">
            <v>UN</v>
          </cell>
          <cell r="D3501">
            <v>1729.46</v>
          </cell>
          <cell r="E3501">
            <v>125.48</v>
          </cell>
          <cell r="F3501">
            <v>1854.94</v>
          </cell>
        </row>
        <row r="3502">
          <cell r="A3502" t="str">
            <v>47.12.340</v>
          </cell>
          <cell r="B3502" t="str">
            <v>Ventosa simples rosqueada em ferro dúctil, classe PN-25, DN= 3/4´</v>
          </cell>
          <cell r="C3502" t="str">
            <v>UN</v>
          </cell>
          <cell r="D3502">
            <v>959.01</v>
          </cell>
          <cell r="E3502">
            <v>10.92</v>
          </cell>
          <cell r="F3502">
            <v>969.93</v>
          </cell>
        </row>
        <row r="3503">
          <cell r="A3503" t="str">
            <v>47.12.350</v>
          </cell>
          <cell r="B3503" t="str">
            <v>Ventosa de tríplice função em ferro dúctil flangeada, classe PN-10/16/25, DN= 50mm</v>
          </cell>
          <cell r="C3503" t="str">
            <v>UN</v>
          </cell>
          <cell r="D3503">
            <v>2334.7199999999998</v>
          </cell>
          <cell r="E3503">
            <v>16.010000000000002</v>
          </cell>
          <cell r="F3503">
            <v>2350.73</v>
          </cell>
        </row>
        <row r="3504">
          <cell r="A3504" t="str">
            <v>47.14</v>
          </cell>
          <cell r="B3504" t="str">
            <v>Registro e / ou valvula em PVC rigido ou ABS</v>
          </cell>
          <cell r="C3504"/>
          <cell r="D3504"/>
          <cell r="E3504"/>
          <cell r="F3504"/>
        </row>
        <row r="3505">
          <cell r="A3505" t="str">
            <v>47.14.020</v>
          </cell>
          <cell r="B3505" t="str">
            <v>Registro de pressão em PVC rígido, soldável, DN= 25mm (3/4´)</v>
          </cell>
          <cell r="C3505" t="str">
            <v>UN</v>
          </cell>
          <cell r="D3505">
            <v>8.91</v>
          </cell>
          <cell r="E3505">
            <v>16.37</v>
          </cell>
          <cell r="F3505">
            <v>25.28</v>
          </cell>
        </row>
        <row r="3506">
          <cell r="A3506" t="str">
            <v>47.14.200</v>
          </cell>
          <cell r="B3506" t="str">
            <v>Registro regulador de vazão para torneira, misturador e bidê, em ABS com canopla, DN= 1/2´</v>
          </cell>
          <cell r="C3506" t="str">
            <v>UN</v>
          </cell>
          <cell r="D3506">
            <v>37.92</v>
          </cell>
          <cell r="E3506">
            <v>16.37</v>
          </cell>
          <cell r="F3506">
            <v>54.29</v>
          </cell>
        </row>
        <row r="3507">
          <cell r="A3507" t="str">
            <v>47.20</v>
          </cell>
          <cell r="B3507" t="str">
            <v>Reparos, conservacoes e complementos - GRUPO 47</v>
          </cell>
          <cell r="C3507"/>
          <cell r="D3507"/>
          <cell r="E3507"/>
          <cell r="F3507"/>
        </row>
        <row r="3508">
          <cell r="A3508" t="str">
            <v>47.20.010</v>
          </cell>
          <cell r="B3508" t="str">
            <v>Pigtail em latão para manômetro, DN= 1/2´</v>
          </cell>
          <cell r="C3508" t="str">
            <v>UN</v>
          </cell>
          <cell r="D3508">
            <v>94.5</v>
          </cell>
          <cell r="E3508">
            <v>5.46</v>
          </cell>
          <cell r="F3508">
            <v>99.96</v>
          </cell>
        </row>
        <row r="3509">
          <cell r="A3509" t="str">
            <v>47.20.020</v>
          </cell>
          <cell r="B3509" t="str">
            <v>Filtro ´Y´ em bronze para gás combustível, DN= 2´</v>
          </cell>
          <cell r="C3509" t="str">
            <v>UN</v>
          </cell>
          <cell r="D3509">
            <v>323.93</v>
          </cell>
          <cell r="E3509">
            <v>45.49</v>
          </cell>
          <cell r="F3509">
            <v>369.42</v>
          </cell>
        </row>
        <row r="3510">
          <cell r="A3510" t="str">
            <v>47.20.030</v>
          </cell>
          <cell r="B3510" t="str">
            <v>Filtro ´Y´ em ferro fundido, classe 125 libras para vapor saturado, com extremidades rosqueáveis, DN= 2´</v>
          </cell>
          <cell r="C3510" t="str">
            <v>UN</v>
          </cell>
          <cell r="D3510">
            <v>621.44000000000005</v>
          </cell>
          <cell r="E3510">
            <v>45.49</v>
          </cell>
          <cell r="F3510">
            <v>666.93</v>
          </cell>
        </row>
        <row r="3511">
          <cell r="A3511" t="str">
            <v>47.20.070</v>
          </cell>
          <cell r="B3511" t="str">
            <v>Pigtail flexível, revestido com borracha sintética resistente, DN= 7/16´ comprimento até 1,00 m</v>
          </cell>
          <cell r="C3511" t="str">
            <v>UN</v>
          </cell>
          <cell r="D3511">
            <v>33.42</v>
          </cell>
          <cell r="E3511">
            <v>7.64</v>
          </cell>
          <cell r="F3511">
            <v>41.06</v>
          </cell>
        </row>
        <row r="3512">
          <cell r="A3512" t="str">
            <v>47.20.080</v>
          </cell>
          <cell r="B3512" t="str">
            <v>Regulador de primeiro estágio de alta pressão até 2 kgf/cm², vazão de 90 kg GLP/hora</v>
          </cell>
          <cell r="C3512" t="str">
            <v>UN</v>
          </cell>
          <cell r="D3512">
            <v>691.56</v>
          </cell>
          <cell r="E3512">
            <v>25.46</v>
          </cell>
          <cell r="F3512">
            <v>717.02</v>
          </cell>
        </row>
        <row r="3513">
          <cell r="A3513" t="str">
            <v>47.20.100</v>
          </cell>
          <cell r="B3513" t="str">
            <v>Regulador de primeiro estágio de alta pressão até 1,3 kgf/cm², vazão de 50 kg GLP/hora</v>
          </cell>
          <cell r="C3513" t="str">
            <v>UN</v>
          </cell>
          <cell r="D3513">
            <v>309.97000000000003</v>
          </cell>
          <cell r="E3513">
            <v>25.46</v>
          </cell>
          <cell r="F3513">
            <v>335.43</v>
          </cell>
        </row>
        <row r="3514">
          <cell r="A3514" t="str">
            <v>47.20.120</v>
          </cell>
          <cell r="B3514" t="str">
            <v>Regulador de segundo estágio para gás, uso industrial, vazão até 12 kg GLP/hora</v>
          </cell>
          <cell r="C3514" t="str">
            <v>UN</v>
          </cell>
          <cell r="D3514">
            <v>79.75</v>
          </cell>
          <cell r="E3514">
            <v>18.2</v>
          </cell>
          <cell r="F3514">
            <v>97.95</v>
          </cell>
        </row>
        <row r="3515">
          <cell r="A3515" t="str">
            <v>47.20.181</v>
          </cell>
          <cell r="B3515" t="str">
            <v>Filtro Y em aço carbono, classe 150 libras, conexões flangeadas, DN= 4''</v>
          </cell>
          <cell r="C3515" t="str">
            <v>UN</v>
          </cell>
          <cell r="D3515">
            <v>4615.4399999999996</v>
          </cell>
          <cell r="E3515">
            <v>109.17</v>
          </cell>
          <cell r="F3515">
            <v>4724.6099999999997</v>
          </cell>
        </row>
        <row r="3516">
          <cell r="A3516" t="str">
            <v>47.20.190</v>
          </cell>
          <cell r="B3516" t="str">
            <v>Chave de fluxo tipo palheta para tubulação de líquidos</v>
          </cell>
          <cell r="C3516" t="str">
            <v>UN</v>
          </cell>
          <cell r="D3516">
            <v>235.7</v>
          </cell>
          <cell r="E3516">
            <v>14.56</v>
          </cell>
          <cell r="F3516">
            <v>250.26</v>
          </cell>
        </row>
        <row r="3517">
          <cell r="A3517" t="str">
            <v>47.20.300</v>
          </cell>
          <cell r="B3517" t="str">
            <v>Chave de fluxo de água com retardo para tubulações com diâmetro nominal de 1" a 6" - conexão BSP</v>
          </cell>
          <cell r="C3517" t="str">
            <v>UN</v>
          </cell>
          <cell r="D3517">
            <v>418.59</v>
          </cell>
          <cell r="E3517">
            <v>43.74</v>
          </cell>
          <cell r="F3517">
            <v>462.33</v>
          </cell>
        </row>
        <row r="3518">
          <cell r="A3518" t="str">
            <v>47.20.320</v>
          </cell>
          <cell r="B3518" t="str">
            <v>Filtro ´Y´ corpo em bronze, pressão de serviço até 20,7 bar (PN 20), DN= 1 1/2´</v>
          </cell>
          <cell r="C3518" t="str">
            <v>UN</v>
          </cell>
          <cell r="D3518">
            <v>213.94</v>
          </cell>
          <cell r="E3518">
            <v>45.49</v>
          </cell>
          <cell r="F3518">
            <v>259.43</v>
          </cell>
        </row>
        <row r="3519">
          <cell r="A3519" t="str">
            <v>47.20.330</v>
          </cell>
          <cell r="B3519" t="str">
            <v>Filtro ´Y´ corpo em bronze, pressão de serviço até 20,7 bar (PN 20), DN= 2´</v>
          </cell>
          <cell r="C3519" t="str">
            <v>UN</v>
          </cell>
          <cell r="D3519">
            <v>272.29000000000002</v>
          </cell>
          <cell r="E3519">
            <v>45.49</v>
          </cell>
          <cell r="F3519">
            <v>317.77999999999997</v>
          </cell>
        </row>
        <row r="3520">
          <cell r="A3520" t="str">
            <v>48</v>
          </cell>
          <cell r="B3520" t="str">
            <v>RESERVATORIO E TANQUE PARA LIQUIDOS E GASES</v>
          </cell>
          <cell r="C3520"/>
          <cell r="D3520"/>
          <cell r="E3520"/>
          <cell r="F3520"/>
        </row>
        <row r="3521">
          <cell r="A3521" t="str">
            <v>48.02</v>
          </cell>
          <cell r="B3521" t="str">
            <v>Reservatorio em material sintetico</v>
          </cell>
          <cell r="C3521"/>
          <cell r="D3521"/>
          <cell r="E3521"/>
          <cell r="F3521"/>
        </row>
        <row r="3522">
          <cell r="A3522" t="str">
            <v>48.02.008</v>
          </cell>
          <cell r="B3522" t="str">
            <v>Reservatório de fibra de vidro - capacidade de 15.000 litros</v>
          </cell>
          <cell r="C3522" t="str">
            <v>UN</v>
          </cell>
          <cell r="D3522">
            <v>5613.35</v>
          </cell>
          <cell r="E3522">
            <v>79.95</v>
          </cell>
          <cell r="F3522">
            <v>5693.3</v>
          </cell>
        </row>
        <row r="3523">
          <cell r="A3523" t="str">
            <v>48.02.009</v>
          </cell>
          <cell r="B3523" t="str">
            <v>Reservatório de fibra de vidro - capacidade de 20.000 litros</v>
          </cell>
          <cell r="C3523" t="str">
            <v>UN</v>
          </cell>
          <cell r="D3523">
            <v>10422.35</v>
          </cell>
          <cell r="E3523">
            <v>108.99</v>
          </cell>
          <cell r="F3523">
            <v>10531.34</v>
          </cell>
        </row>
        <row r="3524">
          <cell r="A3524" t="str">
            <v>48.02.204</v>
          </cell>
          <cell r="B3524" t="str">
            <v>Reservatório em polietileno com tampa de encaixar - capacidade de 2.000 litros</v>
          </cell>
          <cell r="C3524" t="str">
            <v>UN</v>
          </cell>
          <cell r="D3524">
            <v>1146.54</v>
          </cell>
          <cell r="E3524">
            <v>43.65</v>
          </cell>
          <cell r="F3524">
            <v>1190.19</v>
          </cell>
        </row>
        <row r="3525">
          <cell r="A3525" t="str">
            <v>48.02.205</v>
          </cell>
          <cell r="B3525" t="str">
            <v>Reservatório em polietileno com tampa de encaixar - capacidade de 3.000 litros</v>
          </cell>
          <cell r="C3525" t="str">
            <v>UN</v>
          </cell>
          <cell r="D3525">
            <v>1793.27</v>
          </cell>
          <cell r="E3525">
            <v>43.65</v>
          </cell>
          <cell r="F3525">
            <v>1836.92</v>
          </cell>
        </row>
        <row r="3526">
          <cell r="A3526" t="str">
            <v>48.02.206</v>
          </cell>
          <cell r="B3526" t="str">
            <v>Reservatório em polietileno com tampa de encaixar - capacidade de 5.000 litros</v>
          </cell>
          <cell r="C3526" t="str">
            <v>UN</v>
          </cell>
          <cell r="D3526">
            <v>2900.14</v>
          </cell>
          <cell r="E3526">
            <v>50.91</v>
          </cell>
          <cell r="F3526">
            <v>2951.05</v>
          </cell>
        </row>
        <row r="3527">
          <cell r="A3527" t="str">
            <v>48.02.207</v>
          </cell>
          <cell r="B3527" t="str">
            <v>Reservatório em polietileno com tampa de encaixar - capacidade de 10.000 litros</v>
          </cell>
          <cell r="C3527" t="str">
            <v>UN</v>
          </cell>
          <cell r="D3527">
            <v>5026.33</v>
          </cell>
          <cell r="E3527">
            <v>65.430000000000007</v>
          </cell>
          <cell r="F3527">
            <v>5091.76</v>
          </cell>
        </row>
        <row r="3528">
          <cell r="A3528" t="str">
            <v>48.02.300</v>
          </cell>
          <cell r="B3528" t="str">
            <v>Reservatório em polietileno de alta densidade (cisterna) com antioxidante e proteção contra raios ultravioleta (UV) - capacidade de 5.000 litros</v>
          </cell>
          <cell r="C3528" t="str">
            <v>UN</v>
          </cell>
          <cell r="D3528">
            <v>7781.45</v>
          </cell>
          <cell r="E3528">
            <v>58.17</v>
          </cell>
          <cell r="F3528">
            <v>7839.62</v>
          </cell>
        </row>
        <row r="3529">
          <cell r="A3529" t="str">
            <v>48.02.310</v>
          </cell>
          <cell r="B3529" t="str">
            <v>Reservatório em polietileno de alta densidade (cisterna) com antioxidante e proteção contra raios ultravioleta (UV) - capacidade de 10.000 litros</v>
          </cell>
          <cell r="C3529" t="str">
            <v>UN</v>
          </cell>
          <cell r="D3529">
            <v>13738.66</v>
          </cell>
          <cell r="E3529">
            <v>79.95</v>
          </cell>
          <cell r="F3529">
            <v>13818.61</v>
          </cell>
        </row>
        <row r="3530">
          <cell r="A3530" t="str">
            <v>48.02.400</v>
          </cell>
          <cell r="B3530" t="str">
            <v>Reservatório em polietileno com tampa de rosca - capacidade de 1.000 litros</v>
          </cell>
          <cell r="C3530" t="str">
            <v>UN</v>
          </cell>
          <cell r="D3530">
            <v>952.42</v>
          </cell>
          <cell r="E3530">
            <v>50.91</v>
          </cell>
          <cell r="F3530">
            <v>1003.33</v>
          </cell>
        </row>
        <row r="3531">
          <cell r="A3531" t="str">
            <v>48.02.401</v>
          </cell>
          <cell r="B3531" t="str">
            <v>Reservatório em polietileno com tampa de rosca - capacidade de 500 litros</v>
          </cell>
          <cell r="C3531" t="str">
            <v>UN</v>
          </cell>
          <cell r="D3531">
            <v>544.78</v>
          </cell>
          <cell r="E3531">
            <v>50.91</v>
          </cell>
          <cell r="F3531">
            <v>595.69000000000005</v>
          </cell>
        </row>
        <row r="3532">
          <cell r="A3532" t="str">
            <v>48.03</v>
          </cell>
          <cell r="B3532" t="str">
            <v>Reservatorio metalico</v>
          </cell>
          <cell r="C3532"/>
          <cell r="D3532"/>
          <cell r="E3532"/>
          <cell r="F3532"/>
        </row>
        <row r="3533">
          <cell r="A3533" t="str">
            <v>48.03.010</v>
          </cell>
          <cell r="B3533" t="str">
            <v>Reservatório metálico cilíndrico horizontal - capacidade de 1.000 litros</v>
          </cell>
          <cell r="C3533" t="str">
            <v>CJ</v>
          </cell>
          <cell r="D3533">
            <v>2964.63</v>
          </cell>
          <cell r="E3533">
            <v>50.91</v>
          </cell>
          <cell r="F3533">
            <v>3015.54</v>
          </cell>
        </row>
        <row r="3534">
          <cell r="A3534" t="str">
            <v>48.03.112</v>
          </cell>
          <cell r="B3534" t="str">
            <v>Reservatório metálico cilíndrico horizontal - capacidade de 3.000 litros</v>
          </cell>
          <cell r="C3534" t="str">
            <v>CJ</v>
          </cell>
          <cell r="D3534">
            <v>5223.96</v>
          </cell>
          <cell r="E3534">
            <v>50.91</v>
          </cell>
          <cell r="F3534">
            <v>5274.87</v>
          </cell>
        </row>
        <row r="3535">
          <cell r="A3535" t="str">
            <v>48.03.130</v>
          </cell>
          <cell r="B3535" t="str">
            <v>Reservatório metálico cilíndrico horizontal - capacidade de 5.000 litros</v>
          </cell>
          <cell r="C3535" t="str">
            <v>CJ</v>
          </cell>
          <cell r="D3535">
            <v>7563.49</v>
          </cell>
          <cell r="E3535">
            <v>50.91</v>
          </cell>
          <cell r="F3535">
            <v>7614.4</v>
          </cell>
        </row>
        <row r="3536">
          <cell r="A3536" t="str">
            <v>48.03.138</v>
          </cell>
          <cell r="B3536" t="str">
            <v>Reservatório metálico cilíndrico horizontal - capacidade de 10.000 litros</v>
          </cell>
          <cell r="C3536" t="str">
            <v>CJ</v>
          </cell>
          <cell r="D3536">
            <v>13254.28</v>
          </cell>
          <cell r="E3536">
            <v>50.91</v>
          </cell>
          <cell r="F3536">
            <v>13305.19</v>
          </cell>
        </row>
        <row r="3537">
          <cell r="A3537" t="str">
            <v>48.04</v>
          </cell>
          <cell r="B3537" t="str">
            <v>Reservatorio em concreto</v>
          </cell>
          <cell r="C3537"/>
          <cell r="D3537"/>
          <cell r="E3537"/>
          <cell r="F3537"/>
        </row>
        <row r="3538">
          <cell r="A3538" t="str">
            <v>48.04.381</v>
          </cell>
          <cell r="B3538" t="str">
            <v>Reservatório em concreto armado cilíndrico, vertical, bipartido, método construtivo em formas deslizantes, diâmetro interno de 3,50m a 4,00m, altura de 15,00m a 25,00m</v>
          </cell>
          <cell r="C3538" t="str">
            <v>M</v>
          </cell>
          <cell r="D3538">
            <v>15692.54</v>
          </cell>
          <cell r="E3538">
            <v>2699.08</v>
          </cell>
          <cell r="F3538">
            <v>18391.62</v>
          </cell>
        </row>
        <row r="3539">
          <cell r="A3539" t="str">
            <v>48.04.391</v>
          </cell>
          <cell r="B3539" t="str">
            <v>Reservatório em concreto armado cilíndrico, vertical, bipartido, método construtivo em formas deslizantes, diâmetro interno de 5,5m a 6,00m, altura de 25,00m a 30,00m</v>
          </cell>
          <cell r="C3539" t="str">
            <v>M</v>
          </cell>
          <cell r="D3539">
            <v>32026.85</v>
          </cell>
          <cell r="E3539">
            <v>5753.32</v>
          </cell>
          <cell r="F3539">
            <v>37780.17</v>
          </cell>
        </row>
        <row r="3540">
          <cell r="A3540" t="str">
            <v>48.05</v>
          </cell>
          <cell r="B3540" t="str">
            <v>Torneira de boia</v>
          </cell>
          <cell r="C3540"/>
          <cell r="D3540"/>
          <cell r="E3540"/>
          <cell r="F3540"/>
        </row>
        <row r="3541">
          <cell r="A3541" t="str">
            <v>48.05.010</v>
          </cell>
          <cell r="B3541" t="str">
            <v>Torneira de boia, DN= 3/4´</v>
          </cell>
          <cell r="C3541" t="str">
            <v>UN</v>
          </cell>
          <cell r="D3541">
            <v>76.319999999999993</v>
          </cell>
          <cell r="E3541">
            <v>10.92</v>
          </cell>
          <cell r="F3541">
            <v>87.24</v>
          </cell>
        </row>
        <row r="3542">
          <cell r="A3542" t="str">
            <v>48.05.020</v>
          </cell>
          <cell r="B3542" t="str">
            <v>Torneira de boia, DN= 1´</v>
          </cell>
          <cell r="C3542" t="str">
            <v>UN</v>
          </cell>
          <cell r="D3542">
            <v>96.79</v>
          </cell>
          <cell r="E3542">
            <v>14.56</v>
          </cell>
          <cell r="F3542">
            <v>111.35</v>
          </cell>
        </row>
        <row r="3543">
          <cell r="A3543" t="str">
            <v>48.05.030</v>
          </cell>
          <cell r="B3543" t="str">
            <v>Torneira de boia, DN= 1 1/4´</v>
          </cell>
          <cell r="C3543" t="str">
            <v>UN</v>
          </cell>
          <cell r="D3543">
            <v>201.09</v>
          </cell>
          <cell r="E3543">
            <v>16.37</v>
          </cell>
          <cell r="F3543">
            <v>217.46</v>
          </cell>
        </row>
        <row r="3544">
          <cell r="A3544" t="str">
            <v>48.05.040</v>
          </cell>
          <cell r="B3544" t="str">
            <v>Torneira de boia, DN= 1 1/2´</v>
          </cell>
          <cell r="C3544" t="str">
            <v>UN</v>
          </cell>
          <cell r="D3544">
            <v>204.06</v>
          </cell>
          <cell r="E3544">
            <v>16.37</v>
          </cell>
          <cell r="F3544">
            <v>220.43</v>
          </cell>
        </row>
        <row r="3545">
          <cell r="A3545" t="str">
            <v>48.05.050</v>
          </cell>
          <cell r="B3545" t="str">
            <v>Torneira de boia, DN= 2´</v>
          </cell>
          <cell r="C3545" t="str">
            <v>UN</v>
          </cell>
          <cell r="D3545">
            <v>259.07</v>
          </cell>
          <cell r="E3545">
            <v>21.83</v>
          </cell>
          <cell r="F3545">
            <v>280.89999999999998</v>
          </cell>
        </row>
        <row r="3546">
          <cell r="A3546" t="str">
            <v>48.05.052</v>
          </cell>
          <cell r="B3546" t="str">
            <v>Torneira de boia, DN= 2 1/2´</v>
          </cell>
          <cell r="C3546" t="str">
            <v>UN</v>
          </cell>
          <cell r="D3546">
            <v>1054.97</v>
          </cell>
          <cell r="E3546">
            <v>16.37</v>
          </cell>
          <cell r="F3546">
            <v>1071.3399999999999</v>
          </cell>
        </row>
        <row r="3547">
          <cell r="A3547" t="str">
            <v>48.05.070</v>
          </cell>
          <cell r="B3547" t="str">
            <v>Torneira de boia, tipo registro automático de entrada, DN= 3´</v>
          </cell>
          <cell r="C3547" t="str">
            <v>UN</v>
          </cell>
          <cell r="D3547">
            <v>1851.16</v>
          </cell>
          <cell r="E3547">
            <v>72.78</v>
          </cell>
          <cell r="F3547">
            <v>1923.94</v>
          </cell>
        </row>
        <row r="3548">
          <cell r="A3548" t="str">
            <v>48.20</v>
          </cell>
          <cell r="B3548" t="str">
            <v>Reparos, conservacoes e complementos - GRUPO 48</v>
          </cell>
          <cell r="C3548"/>
          <cell r="D3548"/>
          <cell r="E3548"/>
          <cell r="F3548"/>
        </row>
        <row r="3549">
          <cell r="A3549" t="str">
            <v>48.20.020</v>
          </cell>
          <cell r="B3549" t="str">
            <v>Limpeza de caixa d´água até 1.000 litros</v>
          </cell>
          <cell r="C3549" t="str">
            <v>UN</v>
          </cell>
          <cell r="D3549"/>
          <cell r="E3549">
            <v>43.56</v>
          </cell>
          <cell r="F3549">
            <v>43.56</v>
          </cell>
        </row>
        <row r="3550">
          <cell r="A3550" t="str">
            <v>48.20.040</v>
          </cell>
          <cell r="B3550" t="str">
            <v>Limpeza de caixa d´água de 1.001 até 10.000 litros</v>
          </cell>
          <cell r="C3550" t="str">
            <v>UN</v>
          </cell>
          <cell r="D3550"/>
          <cell r="E3550">
            <v>116.16</v>
          </cell>
          <cell r="F3550">
            <v>116.16</v>
          </cell>
        </row>
        <row r="3551">
          <cell r="A3551" t="str">
            <v>48.20.060</v>
          </cell>
          <cell r="B3551" t="str">
            <v>Limpeza de caixa d´água acima de 10.000 litros</v>
          </cell>
          <cell r="C3551" t="str">
            <v>UN</v>
          </cell>
          <cell r="D3551"/>
          <cell r="E3551">
            <v>261.36</v>
          </cell>
          <cell r="F3551">
            <v>261.36</v>
          </cell>
        </row>
        <row r="3552">
          <cell r="A3552" t="str">
            <v>49</v>
          </cell>
          <cell r="B3552" t="str">
            <v>CAIXA, RALO, GRELHA E ACESSORIO HIDRAULICO</v>
          </cell>
          <cell r="C3552"/>
          <cell r="D3552"/>
          <cell r="E3552"/>
          <cell r="F3552"/>
        </row>
        <row r="3553">
          <cell r="A3553" t="str">
            <v>49.01</v>
          </cell>
          <cell r="B3553" t="str">
            <v>Caixas sifonadas de PVC rigido</v>
          </cell>
          <cell r="C3553"/>
          <cell r="D3553"/>
          <cell r="E3553"/>
          <cell r="F3553"/>
        </row>
        <row r="3554">
          <cell r="A3554" t="str">
            <v>49.01.016</v>
          </cell>
          <cell r="B3554" t="str">
            <v>Caixa sifonada de PVC rígido de 100 x 100 x 50 mm, com grelha</v>
          </cell>
          <cell r="C3554" t="str">
            <v>UN</v>
          </cell>
          <cell r="D3554">
            <v>32.9</v>
          </cell>
          <cell r="E3554">
            <v>36.39</v>
          </cell>
          <cell r="F3554">
            <v>69.290000000000006</v>
          </cell>
        </row>
        <row r="3555">
          <cell r="A3555" t="str">
            <v>49.01.020</v>
          </cell>
          <cell r="B3555" t="str">
            <v>Caixa sifonada de PVC rígido de 100 x 150 x 50 mm, com grelha</v>
          </cell>
          <cell r="C3555" t="str">
            <v>UN</v>
          </cell>
          <cell r="D3555">
            <v>45.04</v>
          </cell>
          <cell r="E3555">
            <v>36.39</v>
          </cell>
          <cell r="F3555">
            <v>81.430000000000007</v>
          </cell>
        </row>
        <row r="3556">
          <cell r="A3556" t="str">
            <v>49.01.030</v>
          </cell>
          <cell r="B3556" t="str">
            <v>Caixa sifonada de PVC rígido de 150 x 150 x 50 mm, com grelha</v>
          </cell>
          <cell r="C3556" t="str">
            <v>UN</v>
          </cell>
          <cell r="D3556">
            <v>55.95</v>
          </cell>
          <cell r="E3556">
            <v>36.39</v>
          </cell>
          <cell r="F3556">
            <v>92.34</v>
          </cell>
        </row>
        <row r="3557">
          <cell r="A3557" t="str">
            <v>49.01.040</v>
          </cell>
          <cell r="B3557" t="str">
            <v>Caixa sifonada de PVC rígido de 150 x 185 x 75 mm, com grelha</v>
          </cell>
          <cell r="C3557" t="str">
            <v>UN</v>
          </cell>
          <cell r="D3557">
            <v>64.3</v>
          </cell>
          <cell r="E3557">
            <v>36.39</v>
          </cell>
          <cell r="F3557">
            <v>100.69</v>
          </cell>
        </row>
        <row r="3558">
          <cell r="A3558" t="str">
            <v>49.01.050</v>
          </cell>
          <cell r="B3558" t="str">
            <v>Caixa sifonada de PVC rígido de 250 x 172 x 50 mm, com tampa cega</v>
          </cell>
          <cell r="C3558" t="str">
            <v>UN</v>
          </cell>
          <cell r="D3558">
            <v>78.31</v>
          </cell>
          <cell r="E3558">
            <v>36.39</v>
          </cell>
          <cell r="F3558">
            <v>114.7</v>
          </cell>
        </row>
        <row r="3559">
          <cell r="A3559" t="str">
            <v>49.01.070</v>
          </cell>
          <cell r="B3559" t="str">
            <v>Caixa sifonada de PVC rígido de 250 x 230 x 75 mm, com tampa cega</v>
          </cell>
          <cell r="C3559" t="str">
            <v>UN</v>
          </cell>
          <cell r="D3559">
            <v>103.06</v>
          </cell>
          <cell r="E3559">
            <v>36.39</v>
          </cell>
          <cell r="F3559">
            <v>139.44999999999999</v>
          </cell>
        </row>
        <row r="3560">
          <cell r="A3560" t="str">
            <v>49.03</v>
          </cell>
          <cell r="B3560" t="str">
            <v>Caixa de gordura</v>
          </cell>
          <cell r="C3560"/>
          <cell r="D3560"/>
          <cell r="E3560"/>
          <cell r="F3560"/>
        </row>
        <row r="3561">
          <cell r="A3561" t="str">
            <v>49.03.020</v>
          </cell>
          <cell r="B3561" t="str">
            <v>Caixa de gordura em alvenaria, 600 x 600 x 600 mm</v>
          </cell>
          <cell r="C3561" t="str">
            <v>UN</v>
          </cell>
          <cell r="D3561">
            <v>88.79</v>
          </cell>
          <cell r="E3561">
            <v>161.32</v>
          </cell>
          <cell r="F3561">
            <v>250.11</v>
          </cell>
        </row>
        <row r="3562">
          <cell r="A3562" t="str">
            <v>49.03.022</v>
          </cell>
          <cell r="B3562" t="str">
            <v>Caixa de gordura premoldada premoldada com tampa em concreto, 40 x 40 x 35 cm</v>
          </cell>
          <cell r="C3562" t="str">
            <v>UN</v>
          </cell>
          <cell r="D3562">
            <v>57.97</v>
          </cell>
          <cell r="E3562">
            <v>39.909999999999997</v>
          </cell>
          <cell r="F3562">
            <v>97.88</v>
          </cell>
        </row>
        <row r="3563">
          <cell r="A3563" t="str">
            <v>49.03.036</v>
          </cell>
          <cell r="B3563" t="str">
            <v>Caixa de gordura em PVC com tampa reforçada - capacidade 19 litros</v>
          </cell>
          <cell r="C3563" t="str">
            <v>UN</v>
          </cell>
          <cell r="D3563">
            <v>483.83</v>
          </cell>
          <cell r="E3563">
            <v>36.39</v>
          </cell>
          <cell r="F3563">
            <v>520.22</v>
          </cell>
        </row>
        <row r="3564">
          <cell r="A3564" t="str">
            <v>49.04</v>
          </cell>
          <cell r="B3564" t="str">
            <v>Ralo em PVC rigido</v>
          </cell>
          <cell r="C3564"/>
          <cell r="D3564"/>
          <cell r="E3564"/>
          <cell r="F3564"/>
        </row>
        <row r="3565">
          <cell r="A3565" t="str">
            <v>49.04.010</v>
          </cell>
          <cell r="B3565" t="str">
            <v>Ralo seco em PVC rígido de 100 x 40 mm, com grelha</v>
          </cell>
          <cell r="C3565" t="str">
            <v>UN</v>
          </cell>
          <cell r="D3565">
            <v>29.49</v>
          </cell>
          <cell r="E3565">
            <v>36.39</v>
          </cell>
          <cell r="F3565">
            <v>65.88</v>
          </cell>
        </row>
        <row r="3566">
          <cell r="A3566" t="str">
            <v>49.05</v>
          </cell>
          <cell r="B3566" t="str">
            <v>Ralo em ferro fundido</v>
          </cell>
          <cell r="C3566"/>
          <cell r="D3566"/>
          <cell r="E3566"/>
          <cell r="F3566"/>
        </row>
        <row r="3567">
          <cell r="A3567" t="str">
            <v>49.05.020</v>
          </cell>
          <cell r="B3567" t="str">
            <v>Ralo seco em ferro fundido, 100 x 165 x 50 mm, com grelha metálica saída vertical</v>
          </cell>
          <cell r="C3567" t="str">
            <v>UN</v>
          </cell>
          <cell r="D3567">
            <v>124.12</v>
          </cell>
          <cell r="E3567">
            <v>43.66</v>
          </cell>
          <cell r="F3567">
            <v>167.78</v>
          </cell>
        </row>
        <row r="3568">
          <cell r="A3568" t="str">
            <v>49.05.040</v>
          </cell>
          <cell r="B3568" t="str">
            <v>Ralo sifonado em ferro fundido de 150 x 240 x 75 mm, com grelha</v>
          </cell>
          <cell r="C3568" t="str">
            <v>UN</v>
          </cell>
          <cell r="D3568">
            <v>354.77</v>
          </cell>
          <cell r="E3568">
            <v>54.59</v>
          </cell>
          <cell r="F3568">
            <v>409.36</v>
          </cell>
        </row>
        <row r="3569">
          <cell r="A3569" t="str">
            <v>49.06</v>
          </cell>
          <cell r="B3569" t="str">
            <v>Grelhas e tampas</v>
          </cell>
          <cell r="C3569"/>
          <cell r="D3569"/>
          <cell r="E3569"/>
          <cell r="F3569"/>
        </row>
        <row r="3570">
          <cell r="A3570" t="str">
            <v>49.06.010</v>
          </cell>
          <cell r="B3570" t="str">
            <v>Grelha hemisférica em ferro fundido de 4"</v>
          </cell>
          <cell r="C3570" t="str">
            <v>UN</v>
          </cell>
          <cell r="D3570">
            <v>12.83</v>
          </cell>
          <cell r="E3570">
            <v>2.1800000000000002</v>
          </cell>
          <cell r="F3570">
            <v>15.01</v>
          </cell>
        </row>
        <row r="3571">
          <cell r="A3571" t="str">
            <v>49.06.020</v>
          </cell>
          <cell r="B3571" t="str">
            <v>Grelha em ferro fundido para caixas e canaletas</v>
          </cell>
          <cell r="C3571" t="str">
            <v>M2</v>
          </cell>
          <cell r="D3571">
            <v>1230.6400000000001</v>
          </cell>
          <cell r="E3571">
            <v>23.34</v>
          </cell>
          <cell r="F3571">
            <v>1253.98</v>
          </cell>
        </row>
        <row r="3572">
          <cell r="A3572" t="str">
            <v>49.06.030</v>
          </cell>
          <cell r="B3572" t="str">
            <v>Grelha hemisférica em ferro fundido de 3"</v>
          </cell>
          <cell r="C3572" t="str">
            <v>UN</v>
          </cell>
          <cell r="D3572">
            <v>8.44</v>
          </cell>
          <cell r="E3572">
            <v>2.1800000000000002</v>
          </cell>
          <cell r="F3572">
            <v>10.62</v>
          </cell>
        </row>
        <row r="3573">
          <cell r="A3573" t="str">
            <v>49.06.072</v>
          </cell>
          <cell r="B3573" t="str">
            <v>Grelha articulada em ferro fundido tipo boca de leão</v>
          </cell>
          <cell r="C3573" t="str">
            <v>UN</v>
          </cell>
          <cell r="D3573">
            <v>287.33</v>
          </cell>
          <cell r="E3573">
            <v>18.68</v>
          </cell>
          <cell r="F3573">
            <v>306.01</v>
          </cell>
        </row>
        <row r="3574">
          <cell r="A3574" t="str">
            <v>49.06.080</v>
          </cell>
          <cell r="B3574" t="str">
            <v>Grelha hemisférica em ferro fundido de 6"</v>
          </cell>
          <cell r="C3574" t="str">
            <v>UN</v>
          </cell>
          <cell r="D3574">
            <v>33.53</v>
          </cell>
          <cell r="E3574">
            <v>2.1800000000000002</v>
          </cell>
          <cell r="F3574">
            <v>35.71</v>
          </cell>
        </row>
        <row r="3575">
          <cell r="A3575" t="str">
            <v>49.06.110</v>
          </cell>
          <cell r="B3575" t="str">
            <v>Grelha hemisférica em ferro fundido de 2"</v>
          </cell>
          <cell r="C3575" t="str">
            <v>UN</v>
          </cell>
          <cell r="D3575">
            <v>8.14</v>
          </cell>
          <cell r="E3575">
            <v>2.1800000000000002</v>
          </cell>
          <cell r="F3575">
            <v>10.32</v>
          </cell>
        </row>
        <row r="3576">
          <cell r="A3576" t="str">
            <v>49.06.160</v>
          </cell>
          <cell r="B3576" t="str">
            <v>Grelha quadriculada em ferro fundido para caixas e canaletas</v>
          </cell>
          <cell r="C3576" t="str">
            <v>M2</v>
          </cell>
          <cell r="D3576">
            <v>1241.06</v>
          </cell>
          <cell r="E3576">
            <v>23.34</v>
          </cell>
          <cell r="F3576">
            <v>1264.4000000000001</v>
          </cell>
        </row>
        <row r="3577">
          <cell r="A3577" t="str">
            <v>49.06.170</v>
          </cell>
          <cell r="B3577" t="str">
            <v>Grelha em alumínio fundido para caixas e canaletas - linha comercial</v>
          </cell>
          <cell r="C3577" t="str">
            <v>M2</v>
          </cell>
          <cell r="D3577">
            <v>1107.6500000000001</v>
          </cell>
          <cell r="E3577">
            <v>23.34</v>
          </cell>
          <cell r="F3577">
            <v>1130.99</v>
          </cell>
        </row>
        <row r="3578">
          <cell r="A3578" t="str">
            <v>49.06.190</v>
          </cell>
          <cell r="B3578" t="str">
            <v>Grelha pré-moldada em concreto, com furos redondos, 79,5 x 24,5 x 8 cm</v>
          </cell>
          <cell r="C3578" t="str">
            <v>UN</v>
          </cell>
          <cell r="D3578">
            <v>66.84</v>
          </cell>
          <cell r="E3578">
            <v>11.67</v>
          </cell>
          <cell r="F3578">
            <v>78.510000000000005</v>
          </cell>
        </row>
        <row r="3579">
          <cell r="A3579" t="str">
            <v>49.06.200</v>
          </cell>
          <cell r="B3579" t="str">
            <v>Captador pluvial em aço inoxidável e grelha em alumínio, com mecanismo anti-vórtice, DN= 50 mm</v>
          </cell>
          <cell r="C3579" t="str">
            <v>UN</v>
          </cell>
          <cell r="D3579">
            <v>4006.37</v>
          </cell>
          <cell r="E3579">
            <v>43.66</v>
          </cell>
          <cell r="F3579">
            <v>4050.03</v>
          </cell>
        </row>
        <row r="3580">
          <cell r="A3580" t="str">
            <v>49.06.210</v>
          </cell>
          <cell r="B3580" t="str">
            <v>Captador pluvial em aço inoxidável e grelha em alumínio, com mecanismo anti-vórtice, DN= 75 mm</v>
          </cell>
          <cell r="C3580" t="str">
            <v>UN</v>
          </cell>
          <cell r="D3580">
            <v>5181.25</v>
          </cell>
          <cell r="E3580">
            <v>43.66</v>
          </cell>
          <cell r="F3580">
            <v>5224.91</v>
          </cell>
        </row>
        <row r="3581">
          <cell r="A3581" t="str">
            <v>49.06.400</v>
          </cell>
          <cell r="B3581" t="str">
            <v>Tampão em ferro fundido, diâmetro de 600 mm, classe B 125 (ruptura &gt; 125 kN)</v>
          </cell>
          <cell r="C3581" t="str">
            <v>UN</v>
          </cell>
          <cell r="D3581">
            <v>385.46</v>
          </cell>
          <cell r="E3581">
            <v>48.24</v>
          </cell>
          <cell r="F3581">
            <v>433.7</v>
          </cell>
        </row>
        <row r="3582">
          <cell r="A3582" t="str">
            <v>49.06.410</v>
          </cell>
          <cell r="B3582" t="str">
            <v>Tampão em ferro fundido, diâmetro de 600 mm, classe C 250 (ruptura &gt; 250 kN)</v>
          </cell>
          <cell r="C3582" t="str">
            <v>UN</v>
          </cell>
          <cell r="D3582">
            <v>416.1</v>
          </cell>
          <cell r="E3582">
            <v>48.24</v>
          </cell>
          <cell r="F3582">
            <v>464.34</v>
          </cell>
        </row>
        <row r="3583">
          <cell r="A3583" t="str">
            <v>49.06.420</v>
          </cell>
          <cell r="B3583" t="str">
            <v>Tampão em ferro fundido, diâmetro de 600 mm, classe D 400 (ruptura&gt; 400 kN)</v>
          </cell>
          <cell r="C3583" t="str">
            <v>UN</v>
          </cell>
          <cell r="D3583">
            <v>403.35</v>
          </cell>
          <cell r="E3583">
            <v>48.24</v>
          </cell>
          <cell r="F3583">
            <v>451.59</v>
          </cell>
        </row>
        <row r="3584">
          <cell r="A3584" t="str">
            <v>49.06.430</v>
          </cell>
          <cell r="B3584" t="str">
            <v>Tampão em ferro fundido de 300 x 300 mm, classe B 125 (ruptura &gt; 125 kN)</v>
          </cell>
          <cell r="C3584" t="str">
            <v>UN</v>
          </cell>
          <cell r="D3584">
            <v>166.52</v>
          </cell>
          <cell r="E3584">
            <v>48.24</v>
          </cell>
          <cell r="F3584">
            <v>214.76</v>
          </cell>
        </row>
        <row r="3585">
          <cell r="A3585" t="str">
            <v>49.06.440</v>
          </cell>
          <cell r="B3585" t="str">
            <v>Tampão em ferro fundido de 400 x 400 mm, classe B 125 (ruptura &gt; 125 kN)</v>
          </cell>
          <cell r="C3585" t="str">
            <v>UN</v>
          </cell>
          <cell r="D3585">
            <v>212.28</v>
          </cell>
          <cell r="E3585">
            <v>48.24</v>
          </cell>
          <cell r="F3585">
            <v>260.52</v>
          </cell>
        </row>
        <row r="3586">
          <cell r="A3586" t="str">
            <v>49.06.450</v>
          </cell>
          <cell r="B3586" t="str">
            <v>Tampão em ferro fundido de 500 x 500 mm, classe B 125 (ruptura &gt; 125 kN)</v>
          </cell>
          <cell r="C3586" t="str">
            <v>UN</v>
          </cell>
          <cell r="D3586">
            <v>300.49</v>
          </cell>
          <cell r="E3586">
            <v>48.24</v>
          </cell>
          <cell r="F3586">
            <v>348.73</v>
          </cell>
        </row>
        <row r="3587">
          <cell r="A3587" t="str">
            <v>49.06.460</v>
          </cell>
          <cell r="B3587" t="str">
            <v>Tampão em ferro fundido de 600 x 600 mm, classe B 125 (ruptura &gt; 125 kN)</v>
          </cell>
          <cell r="C3587" t="str">
            <v>UN</v>
          </cell>
          <cell r="D3587">
            <v>401.99</v>
          </cell>
          <cell r="E3587">
            <v>48.24</v>
          </cell>
          <cell r="F3587">
            <v>450.23</v>
          </cell>
        </row>
        <row r="3588">
          <cell r="A3588" t="str">
            <v>49.06.480</v>
          </cell>
          <cell r="B3588" t="str">
            <v>Tampão em ferro fundido com tampa articulada, de 400 x 600 mm, classe 15 (ruptura &gt; 1500 kg)</v>
          </cell>
          <cell r="C3588" t="str">
            <v>UN</v>
          </cell>
          <cell r="D3588">
            <v>299.76</v>
          </cell>
          <cell r="E3588">
            <v>48.24</v>
          </cell>
          <cell r="F3588">
            <v>348</v>
          </cell>
        </row>
        <row r="3589">
          <cell r="A3589" t="str">
            <v>49.06.550</v>
          </cell>
          <cell r="B3589" t="str">
            <v>Grelha com calha e cesto coletor para piso em aço inoxidável, largura de 15 cm</v>
          </cell>
          <cell r="C3589" t="str">
            <v>M</v>
          </cell>
          <cell r="D3589">
            <v>902.85</v>
          </cell>
          <cell r="E3589">
            <v>15.11</v>
          </cell>
          <cell r="F3589">
            <v>917.96</v>
          </cell>
        </row>
        <row r="3590">
          <cell r="A3590" t="str">
            <v>49.06.560</v>
          </cell>
          <cell r="B3590" t="str">
            <v>Grelha com calha e cesto coletor para piso em aço inoxidável, largura de 20 cm</v>
          </cell>
          <cell r="C3590" t="str">
            <v>M</v>
          </cell>
          <cell r="D3590">
            <v>1205.44</v>
          </cell>
          <cell r="E3590">
            <v>19.940000000000001</v>
          </cell>
          <cell r="F3590">
            <v>1225.3800000000001</v>
          </cell>
        </row>
        <row r="3591">
          <cell r="A3591" t="str">
            <v>49.08</v>
          </cell>
          <cell r="B3591" t="str">
            <v>Caixa de passagem e inspecao</v>
          </cell>
          <cell r="C3591"/>
          <cell r="D3591"/>
          <cell r="E3591"/>
          <cell r="F3591"/>
        </row>
        <row r="3592">
          <cell r="A3592" t="str">
            <v>49.08.250</v>
          </cell>
          <cell r="B3592" t="str">
            <v>Caixa de areia em PVC, diâmetro nominal de 100 mm</v>
          </cell>
          <cell r="C3592" t="str">
            <v>UN</v>
          </cell>
          <cell r="D3592">
            <v>418.24</v>
          </cell>
          <cell r="E3592">
            <v>36.39</v>
          </cell>
          <cell r="F3592">
            <v>454.63</v>
          </cell>
        </row>
        <row r="3593">
          <cell r="A3593" t="str">
            <v>49.11</v>
          </cell>
          <cell r="B3593" t="str">
            <v>Canaletas e afins</v>
          </cell>
          <cell r="C3593"/>
          <cell r="D3593"/>
          <cell r="E3593"/>
          <cell r="F3593"/>
        </row>
        <row r="3594">
          <cell r="A3594" t="str">
            <v>49.11.130</v>
          </cell>
          <cell r="B3594" t="str">
            <v>Canaleta com grelha em alumínio, largura de 80 mm</v>
          </cell>
          <cell r="C3594" t="str">
            <v>M</v>
          </cell>
          <cell r="D3594">
            <v>339.62</v>
          </cell>
          <cell r="E3594">
            <v>8.0399999999999991</v>
          </cell>
          <cell r="F3594">
            <v>347.66</v>
          </cell>
        </row>
        <row r="3595">
          <cell r="A3595" t="str">
            <v>49.11.140</v>
          </cell>
          <cell r="B3595" t="str">
            <v>Canaleta com grelha em alumínio, saída central / vertical, largura de 46 mm</v>
          </cell>
          <cell r="C3595" t="str">
            <v>M</v>
          </cell>
          <cell r="D3595">
            <v>226.26</v>
          </cell>
          <cell r="E3595">
            <v>8.0399999999999991</v>
          </cell>
          <cell r="F3595">
            <v>234.3</v>
          </cell>
        </row>
        <row r="3596">
          <cell r="A3596" t="str">
            <v>49.11.141</v>
          </cell>
          <cell r="B3596" t="str">
            <v>Canaleta com grelha abre-fecha, em alumínio, saída central ou vertical, largura 46mm</v>
          </cell>
          <cell r="C3596" t="str">
            <v>M</v>
          </cell>
          <cell r="D3596">
            <v>247.95</v>
          </cell>
          <cell r="E3596">
            <v>8.0399999999999991</v>
          </cell>
          <cell r="F3596">
            <v>255.99</v>
          </cell>
        </row>
        <row r="3597">
          <cell r="A3597" t="str">
            <v>49.12</v>
          </cell>
          <cell r="B3597" t="str">
            <v>Poco de visita, boca de lobo, caixa de passagem e afins</v>
          </cell>
          <cell r="C3597"/>
          <cell r="D3597"/>
          <cell r="E3597"/>
          <cell r="F3597"/>
        </row>
        <row r="3598">
          <cell r="A3598" t="str">
            <v>49.12.010</v>
          </cell>
          <cell r="B3598" t="str">
            <v>Boca de lobo simples tipo PMSP com tampa de concreto</v>
          </cell>
          <cell r="C3598" t="str">
            <v>UN</v>
          </cell>
          <cell r="D3598">
            <v>1684.46</v>
          </cell>
          <cell r="E3598">
            <v>1152.33</v>
          </cell>
          <cell r="F3598">
            <v>2836.79</v>
          </cell>
        </row>
        <row r="3599">
          <cell r="A3599" t="str">
            <v>49.12.030</v>
          </cell>
          <cell r="B3599" t="str">
            <v>Boca de lobo dupla tipo PMSP com tampa de concreto</v>
          </cell>
          <cell r="C3599" t="str">
            <v>UN</v>
          </cell>
          <cell r="D3599">
            <v>2847.36</v>
          </cell>
          <cell r="E3599">
            <v>1790.94</v>
          </cell>
          <cell r="F3599">
            <v>4638.3</v>
          </cell>
        </row>
        <row r="3600">
          <cell r="A3600" t="str">
            <v>49.12.050</v>
          </cell>
          <cell r="B3600" t="str">
            <v>Boca de lobo tripla tipo PMSP com tampa de concreto</v>
          </cell>
          <cell r="C3600" t="str">
            <v>UN</v>
          </cell>
          <cell r="D3600">
            <v>3970</v>
          </cell>
          <cell r="E3600">
            <v>2424.92</v>
          </cell>
          <cell r="F3600">
            <v>6394.92</v>
          </cell>
        </row>
        <row r="3601">
          <cell r="A3601" t="str">
            <v>49.12.058</v>
          </cell>
          <cell r="B3601" t="str">
            <v>Boca de leão simples tipo PMSP com grelha</v>
          </cell>
          <cell r="C3601" t="str">
            <v>UN</v>
          </cell>
          <cell r="D3601">
            <v>1035.8499999999999</v>
          </cell>
          <cell r="E3601">
            <v>1136.77</v>
          </cell>
          <cell r="F3601">
            <v>2172.62</v>
          </cell>
        </row>
        <row r="3602">
          <cell r="A3602" t="str">
            <v>49.12.110</v>
          </cell>
          <cell r="B3602" t="str">
            <v>Poço de visita de 1,60 x 1,60 x 1,60 m - tipo PMSP</v>
          </cell>
          <cell r="C3602" t="str">
            <v>UN</v>
          </cell>
          <cell r="D3602">
            <v>3293.31</v>
          </cell>
          <cell r="E3602">
            <v>1948.94</v>
          </cell>
          <cell r="F3602">
            <v>5242.25</v>
          </cell>
        </row>
        <row r="3603">
          <cell r="A3603" t="str">
            <v>49.12.120</v>
          </cell>
          <cell r="B3603" t="str">
            <v>Chaminé para poço de visita tipo PMSP em alvenaria, diâmetro interno 70 cm - pescoço</v>
          </cell>
          <cell r="C3603" t="str">
            <v>M</v>
          </cell>
          <cell r="D3603">
            <v>228.57</v>
          </cell>
          <cell r="E3603">
            <v>283.13</v>
          </cell>
          <cell r="F3603">
            <v>511.7</v>
          </cell>
        </row>
        <row r="3604">
          <cell r="A3604" t="str">
            <v>49.12.140</v>
          </cell>
          <cell r="B3604" t="str">
            <v>Poço de visita em alvenaria tipo PMSP - balão</v>
          </cell>
          <cell r="C3604" t="str">
            <v>UN</v>
          </cell>
          <cell r="D3604">
            <v>1706.52</v>
          </cell>
          <cell r="E3604">
            <v>1805.47</v>
          </cell>
          <cell r="F3604">
            <v>3511.99</v>
          </cell>
        </row>
        <row r="3605">
          <cell r="A3605" t="str">
            <v>49.13</v>
          </cell>
          <cell r="B3605" t="str">
            <v>Filtro anaerobio</v>
          </cell>
          <cell r="C3605"/>
          <cell r="D3605"/>
          <cell r="E3605"/>
          <cell r="F3605"/>
        </row>
        <row r="3606">
          <cell r="A3606" t="str">
            <v>49.13.010</v>
          </cell>
          <cell r="B3606" t="str">
            <v>Filtro biológico anaeróbio com anéis pré-moldados de concreto diâmetro de 1,40 m - h= 2,00 m</v>
          </cell>
          <cell r="C3606" t="str">
            <v>UN</v>
          </cell>
          <cell r="D3606">
            <v>3327.53</v>
          </cell>
          <cell r="E3606">
            <v>2281.0500000000002</v>
          </cell>
          <cell r="F3606">
            <v>5608.58</v>
          </cell>
        </row>
        <row r="3607">
          <cell r="A3607" t="str">
            <v>49.13.020</v>
          </cell>
          <cell r="B3607" t="str">
            <v>Filtro biológico anaeróbio com anéis pré-moldados de concreto diâmetro de 2,00 m - h= 2,00 m</v>
          </cell>
          <cell r="C3607" t="str">
            <v>UN</v>
          </cell>
          <cell r="D3607">
            <v>5485.6</v>
          </cell>
          <cell r="E3607">
            <v>3705.5</v>
          </cell>
          <cell r="F3607">
            <v>9191.1</v>
          </cell>
        </row>
        <row r="3608">
          <cell r="A3608" t="str">
            <v>49.13.030</v>
          </cell>
          <cell r="B3608" t="str">
            <v>Filtro biológico anaeróbio com anéis pré-moldados de concreto diâmetro de 2,40 m - h= 2,00 m</v>
          </cell>
          <cell r="C3608" t="str">
            <v>UN</v>
          </cell>
          <cell r="D3608">
            <v>7667.56</v>
          </cell>
          <cell r="E3608">
            <v>4892.42</v>
          </cell>
          <cell r="F3608">
            <v>12559.98</v>
          </cell>
        </row>
        <row r="3609">
          <cell r="A3609" t="str">
            <v>49.13.040</v>
          </cell>
          <cell r="B3609" t="str">
            <v>Filtro biológico anaeróbio com anéis pré-moldados de concreto diâmetro de 2,84 m - h= 2,50 m</v>
          </cell>
          <cell r="C3609" t="str">
            <v>UN</v>
          </cell>
          <cell r="D3609">
            <v>11662.65</v>
          </cell>
          <cell r="E3609">
            <v>6099.63</v>
          </cell>
          <cell r="F3609">
            <v>17762.28</v>
          </cell>
        </row>
        <row r="3610">
          <cell r="A3610" t="str">
            <v>49.14</v>
          </cell>
          <cell r="B3610" t="str">
            <v>Fossa septica</v>
          </cell>
          <cell r="C3610"/>
          <cell r="D3610"/>
          <cell r="E3610"/>
          <cell r="F3610"/>
        </row>
        <row r="3611">
          <cell r="A3611" t="str">
            <v>49.14.010</v>
          </cell>
          <cell r="B3611" t="str">
            <v>Fossa séptica câmara única com anéis pré-moldados em concreto, diâmetro externo de 1,50 m, altura útil de 1,50 m</v>
          </cell>
          <cell r="C3611" t="str">
            <v>UN</v>
          </cell>
          <cell r="D3611">
            <v>2265.37</v>
          </cell>
          <cell r="E3611">
            <v>1143.45</v>
          </cell>
          <cell r="F3611">
            <v>3408.82</v>
          </cell>
        </row>
        <row r="3612">
          <cell r="A3612" t="str">
            <v>49.14.020</v>
          </cell>
          <cell r="B3612" t="str">
            <v>Fossa séptica câmara única com anéis pré-moldados em concreto, diâmetro externo de 2,50 m, altura útil de 2,50 m</v>
          </cell>
          <cell r="C3612" t="str">
            <v>UN</v>
          </cell>
          <cell r="D3612">
            <v>5818.26</v>
          </cell>
          <cell r="E3612">
            <v>1707.09</v>
          </cell>
          <cell r="F3612">
            <v>7525.35</v>
          </cell>
        </row>
        <row r="3613">
          <cell r="A3613" t="str">
            <v>49.14.030</v>
          </cell>
          <cell r="B3613" t="str">
            <v>Fossa séptica câmara única com anéis pré-moldados em concreto, diâmetro externo de 2,50 m, altura útil de 4,00 m</v>
          </cell>
          <cell r="C3613" t="str">
            <v>UN</v>
          </cell>
          <cell r="D3613">
            <v>8651.4699999999993</v>
          </cell>
          <cell r="E3613">
            <v>3414.17</v>
          </cell>
          <cell r="F3613">
            <v>12065.64</v>
          </cell>
        </row>
        <row r="3614">
          <cell r="A3614" t="str">
            <v>49.14.061</v>
          </cell>
          <cell r="B3614" t="str">
            <v>SM01 Sumidouro - poço absorvente</v>
          </cell>
          <cell r="C3614" t="str">
            <v>M</v>
          </cell>
          <cell r="D3614">
            <v>1074.8900000000001</v>
          </cell>
          <cell r="E3614">
            <v>573.78</v>
          </cell>
          <cell r="F3614">
            <v>1648.67</v>
          </cell>
        </row>
        <row r="3615">
          <cell r="A3615" t="str">
            <v>49.14.071</v>
          </cell>
          <cell r="B3615" t="str">
            <v>Tampão pré-moldado de concreto armado para sumidouro com diâmetro externo de 2,00 m</v>
          </cell>
          <cell r="C3615" t="str">
            <v>UN</v>
          </cell>
          <cell r="D3615">
            <v>579.62</v>
          </cell>
          <cell r="E3615">
            <v>32.159999999999997</v>
          </cell>
          <cell r="F3615">
            <v>611.78</v>
          </cell>
        </row>
        <row r="3616">
          <cell r="A3616" t="str">
            <v>49.15</v>
          </cell>
          <cell r="B3616" t="str">
            <v>Anel e aduela pre-moldados</v>
          </cell>
          <cell r="C3616"/>
          <cell r="D3616"/>
          <cell r="E3616"/>
          <cell r="F3616"/>
        </row>
        <row r="3617">
          <cell r="A3617" t="str">
            <v>49.15.010</v>
          </cell>
          <cell r="B3617" t="str">
            <v>Anel pré-moldado de concreto com diâmetro de 0,60 m</v>
          </cell>
          <cell r="C3617" t="str">
            <v>M</v>
          </cell>
          <cell r="D3617">
            <v>281.47000000000003</v>
          </cell>
          <cell r="E3617">
            <v>23.34</v>
          </cell>
          <cell r="F3617">
            <v>304.81</v>
          </cell>
        </row>
        <row r="3618">
          <cell r="A3618" t="str">
            <v>49.15.030</v>
          </cell>
          <cell r="B3618" t="str">
            <v>Anel pré-moldado de concreto com diâmetro de 0,80 m</v>
          </cell>
          <cell r="C3618" t="str">
            <v>M</v>
          </cell>
          <cell r="D3618">
            <v>383.93</v>
          </cell>
          <cell r="E3618">
            <v>35.01</v>
          </cell>
          <cell r="F3618">
            <v>418.94</v>
          </cell>
        </row>
        <row r="3619">
          <cell r="A3619" t="str">
            <v>49.15.040</v>
          </cell>
          <cell r="B3619" t="str">
            <v>Anel pré-moldado de concreto com diâmetro de 1,20 m</v>
          </cell>
          <cell r="C3619" t="str">
            <v>M</v>
          </cell>
          <cell r="D3619">
            <v>470.58</v>
          </cell>
          <cell r="E3619">
            <v>46.68</v>
          </cell>
          <cell r="F3619">
            <v>517.26</v>
          </cell>
        </row>
        <row r="3620">
          <cell r="A3620" t="str">
            <v>49.15.050</v>
          </cell>
          <cell r="B3620" t="str">
            <v>Anel pré-moldado de concreto com diâmetro de 1,50 m</v>
          </cell>
          <cell r="C3620" t="str">
            <v>M</v>
          </cell>
          <cell r="D3620">
            <v>706.01</v>
          </cell>
          <cell r="E3620">
            <v>58.35</v>
          </cell>
          <cell r="F3620">
            <v>764.36</v>
          </cell>
        </row>
        <row r="3621">
          <cell r="A3621" t="str">
            <v>49.15.060</v>
          </cell>
          <cell r="B3621" t="str">
            <v>Anel pré-moldado de concreto com diâmetro de 1,80 m</v>
          </cell>
          <cell r="C3621" t="str">
            <v>M</v>
          </cell>
          <cell r="D3621">
            <v>1044.78</v>
          </cell>
          <cell r="E3621">
            <v>70.02</v>
          </cell>
          <cell r="F3621">
            <v>1114.8</v>
          </cell>
        </row>
        <row r="3622">
          <cell r="A3622" t="str">
            <v>49.15.100</v>
          </cell>
          <cell r="B3622" t="str">
            <v>Anel pré-moldado de concreto com diâmetro de 3,00 m</v>
          </cell>
          <cell r="C3622" t="str">
            <v>M</v>
          </cell>
          <cell r="D3622">
            <v>2102.27</v>
          </cell>
          <cell r="E3622">
            <v>116.7</v>
          </cell>
          <cell r="F3622">
            <v>2218.9699999999998</v>
          </cell>
        </row>
        <row r="3623">
          <cell r="A3623" t="str">
            <v>49.16</v>
          </cell>
          <cell r="B3623" t="str">
            <v>Acessorios hidraulicos para agua de reuso</v>
          </cell>
          <cell r="C3623"/>
          <cell r="D3623"/>
          <cell r="E3623"/>
          <cell r="F3623"/>
        </row>
        <row r="3624">
          <cell r="A3624" t="str">
            <v>49.16.050</v>
          </cell>
          <cell r="B3624" t="str">
            <v>Realimentador automático, DN= 1'</v>
          </cell>
          <cell r="C3624" t="str">
            <v>UN</v>
          </cell>
          <cell r="D3624">
            <v>693.53</v>
          </cell>
          <cell r="E3624">
            <v>14.56</v>
          </cell>
          <cell r="F3624">
            <v>708.09</v>
          </cell>
        </row>
        <row r="3625">
          <cell r="A3625" t="str">
            <v>49.16.051</v>
          </cell>
          <cell r="B3625" t="str">
            <v>Sifão ladrão em polietileno para extravasão, diâmetro de 100mm</v>
          </cell>
          <cell r="C3625" t="str">
            <v>UN</v>
          </cell>
          <cell r="D3625">
            <v>293.94</v>
          </cell>
          <cell r="E3625">
            <v>18.2</v>
          </cell>
          <cell r="F3625">
            <v>312.14</v>
          </cell>
        </row>
        <row r="3626">
          <cell r="A3626" t="str">
            <v>50</v>
          </cell>
          <cell r="B3626" t="str">
            <v>DETECCAO, COMBATE E PREVENCAO A INCÊNDIO</v>
          </cell>
          <cell r="C3626"/>
          <cell r="D3626"/>
          <cell r="E3626"/>
          <cell r="F3626"/>
        </row>
        <row r="3627">
          <cell r="A3627" t="str">
            <v>50.01</v>
          </cell>
          <cell r="B3627" t="str">
            <v>Hidrantes e acessorios</v>
          </cell>
          <cell r="C3627"/>
          <cell r="D3627"/>
          <cell r="E3627"/>
          <cell r="F3627"/>
        </row>
        <row r="3628">
          <cell r="A3628" t="str">
            <v>50.01.030</v>
          </cell>
          <cell r="B3628" t="str">
            <v>Abrigo duplo para hidrante/mangueira, com visor e suporte (embutir e externo)</v>
          </cell>
          <cell r="C3628" t="str">
            <v>UN</v>
          </cell>
          <cell r="D3628">
            <v>942.61</v>
          </cell>
          <cell r="E3628">
            <v>127.37</v>
          </cell>
          <cell r="F3628">
            <v>1069.98</v>
          </cell>
        </row>
        <row r="3629">
          <cell r="A3629" t="str">
            <v>50.01.060</v>
          </cell>
          <cell r="B3629" t="str">
            <v>Abrigo para hidrante/mangueira (embutir e externo)</v>
          </cell>
          <cell r="C3629" t="str">
            <v>UN</v>
          </cell>
          <cell r="D3629">
            <v>311.20999999999998</v>
          </cell>
          <cell r="E3629">
            <v>127.37</v>
          </cell>
          <cell r="F3629">
            <v>438.58</v>
          </cell>
        </row>
        <row r="3630">
          <cell r="A3630" t="str">
            <v>50.01.080</v>
          </cell>
          <cell r="B3630" t="str">
            <v>Mangueira com união de engate rápido, DN= 1 1/2´ (38 mm)</v>
          </cell>
          <cell r="C3630" t="str">
            <v>M</v>
          </cell>
          <cell r="D3630">
            <v>18.91</v>
          </cell>
          <cell r="E3630">
            <v>3.64</v>
          </cell>
          <cell r="F3630">
            <v>22.55</v>
          </cell>
        </row>
        <row r="3631">
          <cell r="A3631" t="str">
            <v>50.01.090</v>
          </cell>
          <cell r="B3631" t="str">
            <v>Botoeira para acionamento de bomba de incêndio tipo quebra-vidro</v>
          </cell>
          <cell r="C3631" t="str">
            <v>UN</v>
          </cell>
          <cell r="D3631">
            <v>83.51</v>
          </cell>
          <cell r="E3631">
            <v>10.92</v>
          </cell>
          <cell r="F3631">
            <v>94.43</v>
          </cell>
        </row>
        <row r="3632">
          <cell r="A3632" t="str">
            <v>50.01.100</v>
          </cell>
          <cell r="B3632" t="str">
            <v>Mangueira com união de engate rápido, DN= 2 1/2´ (63 mm)</v>
          </cell>
          <cell r="C3632" t="str">
            <v>M</v>
          </cell>
          <cell r="D3632">
            <v>28.64</v>
          </cell>
          <cell r="E3632">
            <v>3.64</v>
          </cell>
          <cell r="F3632">
            <v>32.28</v>
          </cell>
        </row>
        <row r="3633">
          <cell r="A3633" t="str">
            <v>50.01.110</v>
          </cell>
          <cell r="B3633" t="str">
            <v>Esguicho em latão com engate rápido, DN= 2 1/2´, jato regulável</v>
          </cell>
          <cell r="C3633" t="str">
            <v>UN</v>
          </cell>
          <cell r="D3633">
            <v>177.72</v>
          </cell>
          <cell r="E3633">
            <v>3.64</v>
          </cell>
          <cell r="F3633">
            <v>181.36</v>
          </cell>
        </row>
        <row r="3634">
          <cell r="A3634" t="str">
            <v>50.01.130</v>
          </cell>
          <cell r="B3634" t="str">
            <v>Abrigo simples com suporte, em aço inoxidável escovado, para mangueira de 1 1/2´, porta em vidro temperado jateado - inclusive mangueira de 30 m (2 x 15 m)</v>
          </cell>
          <cell r="C3634" t="str">
            <v>UN</v>
          </cell>
          <cell r="D3634">
            <v>3695.32</v>
          </cell>
          <cell r="E3634">
            <v>199.92</v>
          </cell>
          <cell r="F3634">
            <v>3895.24</v>
          </cell>
        </row>
        <row r="3635">
          <cell r="A3635" t="str">
            <v>50.01.160</v>
          </cell>
          <cell r="B3635" t="str">
            <v>Adaptador de engate rápido em latão de 2 1/2´ x 1 1/2´</v>
          </cell>
          <cell r="C3635" t="str">
            <v>UN</v>
          </cell>
          <cell r="D3635">
            <v>59.51</v>
          </cell>
          <cell r="E3635">
            <v>3.64</v>
          </cell>
          <cell r="F3635">
            <v>63.15</v>
          </cell>
        </row>
        <row r="3636">
          <cell r="A3636" t="str">
            <v>50.01.170</v>
          </cell>
          <cell r="B3636" t="str">
            <v>Adaptador de engate rápido em latão de 2 1/2´ x 2 1/2´</v>
          </cell>
          <cell r="C3636" t="str">
            <v>UN</v>
          </cell>
          <cell r="D3636">
            <v>81.069999999999993</v>
          </cell>
          <cell r="E3636">
            <v>3.64</v>
          </cell>
          <cell r="F3636">
            <v>84.71</v>
          </cell>
        </row>
        <row r="3637">
          <cell r="A3637" t="str">
            <v>50.01.180</v>
          </cell>
          <cell r="B3637" t="str">
            <v>Hidrante de coluna com duas saídas, 4´x 2 1/2´ - simples</v>
          </cell>
          <cell r="C3637" t="str">
            <v>UN</v>
          </cell>
          <cell r="D3637">
            <v>1590.24</v>
          </cell>
          <cell r="E3637">
            <v>46.56</v>
          </cell>
          <cell r="F3637">
            <v>1636.8</v>
          </cell>
        </row>
        <row r="3638">
          <cell r="A3638" t="str">
            <v>50.01.190</v>
          </cell>
          <cell r="B3638" t="str">
            <v>Tampão de engate rápido em latão, DN= 2 1/2´, com corrente</v>
          </cell>
          <cell r="C3638" t="str">
            <v>UN</v>
          </cell>
          <cell r="D3638">
            <v>79.069999999999993</v>
          </cell>
          <cell r="E3638">
            <v>3.64</v>
          </cell>
          <cell r="F3638">
            <v>82.71</v>
          </cell>
        </row>
        <row r="3639">
          <cell r="A3639" t="str">
            <v>50.01.200</v>
          </cell>
          <cell r="B3639" t="str">
            <v>Tampão de engate rápido em latão, DN= 1 1/2´, com corrente</v>
          </cell>
          <cell r="C3639" t="str">
            <v>UN</v>
          </cell>
          <cell r="D3639">
            <v>54.57</v>
          </cell>
          <cell r="E3639">
            <v>3.64</v>
          </cell>
          <cell r="F3639">
            <v>58.21</v>
          </cell>
        </row>
        <row r="3640">
          <cell r="A3640" t="str">
            <v>50.01.210</v>
          </cell>
          <cell r="B3640" t="str">
            <v>Chave para conexão de engate rápido</v>
          </cell>
          <cell r="C3640" t="str">
            <v>UN</v>
          </cell>
          <cell r="D3640">
            <v>16.73</v>
          </cell>
          <cell r="E3640">
            <v>0.48</v>
          </cell>
          <cell r="F3640">
            <v>17.21</v>
          </cell>
        </row>
        <row r="3641">
          <cell r="A3641" t="str">
            <v>50.01.220</v>
          </cell>
          <cell r="B3641" t="str">
            <v>Esguicho latão com engate rápido, DN= 1 1/2´, jato regulável</v>
          </cell>
          <cell r="C3641" t="str">
            <v>UN</v>
          </cell>
          <cell r="D3641">
            <v>184.62</v>
          </cell>
          <cell r="E3641">
            <v>3.64</v>
          </cell>
          <cell r="F3641">
            <v>188.26</v>
          </cell>
        </row>
        <row r="3642">
          <cell r="A3642" t="str">
            <v>50.01.320</v>
          </cell>
          <cell r="B3642" t="str">
            <v>Abrigo de hidrante de 1 1/2´ completo - inclusive mangueira de 30 m (2 x 15 m)</v>
          </cell>
          <cell r="C3642" t="str">
            <v>UN</v>
          </cell>
          <cell r="D3642">
            <v>1700.62</v>
          </cell>
          <cell r="E3642">
            <v>189.22</v>
          </cell>
          <cell r="F3642">
            <v>1889.84</v>
          </cell>
        </row>
        <row r="3643">
          <cell r="A3643" t="str">
            <v>50.01.330</v>
          </cell>
          <cell r="B3643" t="str">
            <v>Abrigo de hidrante de 2 1/2´ completo - inclusive mangueira de 30 m (2 x 15 m)</v>
          </cell>
          <cell r="C3643" t="str">
            <v>UN</v>
          </cell>
          <cell r="D3643">
            <v>2036.53</v>
          </cell>
          <cell r="E3643">
            <v>189.22</v>
          </cell>
          <cell r="F3643">
            <v>2225.75</v>
          </cell>
        </row>
        <row r="3644">
          <cell r="A3644" t="str">
            <v>50.01.340</v>
          </cell>
          <cell r="B3644" t="str">
            <v>Abrigo para registro de recalque tipo coluna, completo - inclusive tubulações e válvulas</v>
          </cell>
          <cell r="C3644" t="str">
            <v>UN</v>
          </cell>
          <cell r="D3644">
            <v>2314.31</v>
          </cell>
          <cell r="E3644">
            <v>584.25</v>
          </cell>
          <cell r="F3644">
            <v>2898.56</v>
          </cell>
        </row>
        <row r="3645">
          <cell r="A3645" t="str">
            <v>50.02</v>
          </cell>
          <cell r="B3645" t="str">
            <v>Registro e valvula controladora</v>
          </cell>
          <cell r="C3645"/>
          <cell r="D3645"/>
          <cell r="E3645"/>
          <cell r="F3645"/>
        </row>
        <row r="3646">
          <cell r="A3646" t="str">
            <v>50.02.020</v>
          </cell>
          <cell r="B3646" t="str">
            <v>Bico de sprinkler tipo pendente com rompimento da ampola a 68°C</v>
          </cell>
          <cell r="C3646" t="str">
            <v>UN</v>
          </cell>
          <cell r="D3646">
            <v>26.93</v>
          </cell>
          <cell r="E3646">
            <v>12.73</v>
          </cell>
          <cell r="F3646">
            <v>39.659999999999997</v>
          </cell>
        </row>
        <row r="3647">
          <cell r="A3647" t="str">
            <v>50.02.050</v>
          </cell>
          <cell r="B3647" t="str">
            <v>Alarme hidráulico tipo gongo</v>
          </cell>
          <cell r="C3647" t="str">
            <v>UN</v>
          </cell>
          <cell r="D3647">
            <v>1171.57</v>
          </cell>
          <cell r="E3647">
            <v>18.2</v>
          </cell>
          <cell r="F3647">
            <v>1189.77</v>
          </cell>
        </row>
        <row r="3648">
          <cell r="A3648" t="str">
            <v>50.02.060</v>
          </cell>
          <cell r="B3648" t="str">
            <v>Bico de sprinkler tipo upright com rompimento da ampola a 68ºC</v>
          </cell>
          <cell r="C3648" t="str">
            <v>UN</v>
          </cell>
          <cell r="D3648">
            <v>25.72</v>
          </cell>
          <cell r="E3648">
            <v>12.73</v>
          </cell>
          <cell r="F3648">
            <v>38.450000000000003</v>
          </cell>
        </row>
        <row r="3649">
          <cell r="A3649" t="str">
            <v>50.02.080</v>
          </cell>
          <cell r="B3649" t="str">
            <v>Válvula de governo completa com alarme VGA, corpo em ferro fundido, extremidades flangeadas e DN = 6´</v>
          </cell>
          <cell r="C3649" t="str">
            <v>UN</v>
          </cell>
          <cell r="D3649">
            <v>9752.6</v>
          </cell>
          <cell r="E3649">
            <v>109.17</v>
          </cell>
          <cell r="F3649">
            <v>9861.77</v>
          </cell>
        </row>
        <row r="3650">
          <cell r="A3650" t="str">
            <v>50.05</v>
          </cell>
          <cell r="B3650" t="str">
            <v>Iluminacao e sinalizacao de emergencia</v>
          </cell>
          <cell r="C3650"/>
          <cell r="D3650"/>
          <cell r="E3650"/>
          <cell r="F3650"/>
        </row>
        <row r="3651">
          <cell r="A3651" t="str">
            <v>50.05.022</v>
          </cell>
          <cell r="B3651" t="str">
            <v>Destravador magnético (eletroímã) para porta corta-fogo de 24 Vcc</v>
          </cell>
          <cell r="C3651" t="str">
            <v>UN</v>
          </cell>
          <cell r="D3651">
            <v>161.38999999999999</v>
          </cell>
          <cell r="E3651">
            <v>29.12</v>
          </cell>
          <cell r="F3651">
            <v>190.51</v>
          </cell>
        </row>
        <row r="3652">
          <cell r="A3652" t="str">
            <v>50.05.060</v>
          </cell>
          <cell r="B3652" t="str">
            <v>Central de iluminação de emergência, completa, para até 6.000 W</v>
          </cell>
          <cell r="C3652" t="str">
            <v>UN</v>
          </cell>
          <cell r="D3652">
            <v>23105.919999999998</v>
          </cell>
          <cell r="E3652">
            <v>11.65</v>
          </cell>
          <cell r="F3652">
            <v>23117.57</v>
          </cell>
        </row>
        <row r="3653">
          <cell r="A3653" t="str">
            <v>50.05.070</v>
          </cell>
          <cell r="B3653" t="str">
            <v>Luminária para unidade centralizada pendente completa com lâmpadas fluorescentes compactas de 9 W</v>
          </cell>
          <cell r="C3653" t="str">
            <v>UN</v>
          </cell>
          <cell r="D3653">
            <v>321.31</v>
          </cell>
          <cell r="E3653">
            <v>18.2</v>
          </cell>
          <cell r="F3653">
            <v>339.51</v>
          </cell>
        </row>
        <row r="3654">
          <cell r="A3654" t="str">
            <v>50.05.080</v>
          </cell>
          <cell r="B3654" t="str">
            <v>Luminária para unidade centralizada de sobrepor completa com lâmpada fluorescente compacta de 15 W</v>
          </cell>
          <cell r="C3654" t="str">
            <v>UN</v>
          </cell>
          <cell r="D3654">
            <v>87.58</v>
          </cell>
          <cell r="E3654">
            <v>18.2</v>
          </cell>
          <cell r="F3654">
            <v>105.78</v>
          </cell>
        </row>
        <row r="3655">
          <cell r="A3655" t="str">
            <v>50.05.160</v>
          </cell>
          <cell r="B3655" t="str">
            <v>Módulo para adaptação de luminária de emergência, autonomia 90 minutos para lâmpada fluorescente de 32 W</v>
          </cell>
          <cell r="C3655" t="str">
            <v>UN</v>
          </cell>
          <cell r="D3655">
            <v>274.89</v>
          </cell>
          <cell r="E3655">
            <v>10.92</v>
          </cell>
          <cell r="F3655">
            <v>285.81</v>
          </cell>
        </row>
        <row r="3656">
          <cell r="A3656" t="str">
            <v>50.05.170</v>
          </cell>
          <cell r="B3656" t="str">
            <v>Acionador manual tipo quebra vidro, em caixa plástica</v>
          </cell>
          <cell r="C3656" t="str">
            <v>UN</v>
          </cell>
          <cell r="D3656">
            <v>70.22</v>
          </cell>
          <cell r="E3656">
            <v>10.92</v>
          </cell>
          <cell r="F3656">
            <v>81.14</v>
          </cell>
        </row>
        <row r="3657">
          <cell r="A3657" t="str">
            <v>50.05.210</v>
          </cell>
          <cell r="B3657" t="str">
            <v>Detector termovelocimétrico endereçável com base endereçável</v>
          </cell>
          <cell r="C3657" t="str">
            <v>UN</v>
          </cell>
          <cell r="D3657">
            <v>153.37</v>
          </cell>
          <cell r="E3657">
            <v>10.92</v>
          </cell>
          <cell r="F3657">
            <v>164.29</v>
          </cell>
        </row>
        <row r="3658">
          <cell r="A3658" t="str">
            <v>50.05.214</v>
          </cell>
          <cell r="B3658" t="str">
            <v>Detector de gás liquefeito (GLP), gás natural (GN) ou derivados de metano</v>
          </cell>
          <cell r="C3658" t="str">
            <v>UN</v>
          </cell>
          <cell r="D3658">
            <v>432.92</v>
          </cell>
          <cell r="E3658">
            <v>10.92</v>
          </cell>
          <cell r="F3658">
            <v>443.84</v>
          </cell>
        </row>
        <row r="3659">
          <cell r="A3659" t="str">
            <v>50.05.230</v>
          </cell>
          <cell r="B3659" t="str">
            <v>Sirene audiovisual tipo endereçável</v>
          </cell>
          <cell r="C3659" t="str">
            <v>UN</v>
          </cell>
          <cell r="D3659">
            <v>279.12</v>
          </cell>
          <cell r="E3659">
            <v>10.92</v>
          </cell>
          <cell r="F3659">
            <v>290.04000000000002</v>
          </cell>
        </row>
        <row r="3660">
          <cell r="A3660" t="str">
            <v>50.05.250</v>
          </cell>
          <cell r="B3660" t="str">
            <v>Central de iluminação de emergência, completa, autonomia 1 hora, para até 240 W</v>
          </cell>
          <cell r="C3660" t="str">
            <v>UN</v>
          </cell>
          <cell r="D3660">
            <v>819.35</v>
          </cell>
          <cell r="E3660">
            <v>11.65</v>
          </cell>
          <cell r="F3660">
            <v>831</v>
          </cell>
        </row>
        <row r="3661">
          <cell r="A3661" t="str">
            <v>50.05.260</v>
          </cell>
          <cell r="B3661" t="str">
            <v>Bloco autônomo de iluminação de emergência com autonomia mínima de 1 hora, equipado com 2 lâmpadas de 11 W</v>
          </cell>
          <cell r="C3661" t="str">
            <v>UN</v>
          </cell>
          <cell r="D3661">
            <v>232.23</v>
          </cell>
          <cell r="E3661">
            <v>11.65</v>
          </cell>
          <cell r="F3661">
            <v>243.88</v>
          </cell>
        </row>
        <row r="3662">
          <cell r="A3662" t="str">
            <v>50.05.270</v>
          </cell>
          <cell r="B3662" t="str">
            <v>Central de detecção e alarme de incêndio completa, autonomia de 1 hora para 12 laços, 220 V/12 V</v>
          </cell>
          <cell r="C3662" t="str">
            <v>UN</v>
          </cell>
          <cell r="D3662">
            <v>719.9</v>
          </cell>
          <cell r="E3662">
            <v>11.65</v>
          </cell>
          <cell r="F3662">
            <v>731.55</v>
          </cell>
        </row>
        <row r="3663">
          <cell r="A3663" t="str">
            <v>50.05.280</v>
          </cell>
          <cell r="B3663" t="str">
            <v>Sirene tipo corneta de 12 V</v>
          </cell>
          <cell r="C3663" t="str">
            <v>UN</v>
          </cell>
          <cell r="D3663">
            <v>53.53</v>
          </cell>
          <cell r="E3663">
            <v>10.92</v>
          </cell>
          <cell r="F3663">
            <v>64.45</v>
          </cell>
        </row>
        <row r="3664">
          <cell r="A3664" t="str">
            <v>50.05.312</v>
          </cell>
          <cell r="B3664" t="str">
            <v>Bloco autônomo de iluminação de emergência LED, com autonomia mínima de 3 horas, fluxo luminoso de 2.000 até 3.000 lúmens, equipado com 2 faróis</v>
          </cell>
          <cell r="C3664" t="str">
            <v>UN</v>
          </cell>
          <cell r="D3664">
            <v>231.69</v>
          </cell>
          <cell r="E3664">
            <v>11.65</v>
          </cell>
          <cell r="F3664">
            <v>243.34</v>
          </cell>
        </row>
        <row r="3665">
          <cell r="A3665" t="str">
            <v>50.05.400</v>
          </cell>
          <cell r="B3665" t="str">
            <v>Sirene eletrônica em caixa metálica de 4 x 4</v>
          </cell>
          <cell r="C3665" t="str">
            <v>UN</v>
          </cell>
          <cell r="D3665">
            <v>117.82</v>
          </cell>
          <cell r="E3665">
            <v>40.03</v>
          </cell>
          <cell r="F3665">
            <v>157.85</v>
          </cell>
        </row>
        <row r="3666">
          <cell r="A3666" t="str">
            <v>50.05.430</v>
          </cell>
          <cell r="B3666" t="str">
            <v>Detector óptico de fumaça com base endereçável</v>
          </cell>
          <cell r="C3666" t="str">
            <v>UN</v>
          </cell>
          <cell r="D3666">
            <v>192.83</v>
          </cell>
          <cell r="E3666">
            <v>36.39</v>
          </cell>
          <cell r="F3666">
            <v>229.22</v>
          </cell>
        </row>
        <row r="3667">
          <cell r="A3667" t="str">
            <v>50.05.440</v>
          </cell>
          <cell r="B3667" t="str">
            <v>Painel repetidor de detecção e alarme de incêndio tipo endereçável</v>
          </cell>
          <cell r="C3667" t="str">
            <v>UN</v>
          </cell>
          <cell r="D3667">
            <v>986.45</v>
          </cell>
          <cell r="E3667">
            <v>10.92</v>
          </cell>
          <cell r="F3667">
            <v>997.37</v>
          </cell>
        </row>
        <row r="3668">
          <cell r="A3668" t="str">
            <v>50.05.450</v>
          </cell>
          <cell r="B3668" t="str">
            <v>Acionador manual quebra-vidro endereçável</v>
          </cell>
          <cell r="C3668" t="str">
            <v>UN</v>
          </cell>
          <cell r="D3668">
            <v>172.01</v>
          </cell>
          <cell r="E3668">
            <v>10.92</v>
          </cell>
          <cell r="F3668">
            <v>182.93</v>
          </cell>
        </row>
        <row r="3669">
          <cell r="A3669" t="str">
            <v>50.05.470</v>
          </cell>
          <cell r="B3669" t="str">
            <v>Módulo isolador, módulo endereçador para audiovisual</v>
          </cell>
          <cell r="C3669" t="str">
            <v>UN</v>
          </cell>
          <cell r="D3669">
            <v>454.46</v>
          </cell>
          <cell r="E3669">
            <v>18.2</v>
          </cell>
          <cell r="F3669">
            <v>472.66</v>
          </cell>
        </row>
        <row r="3670">
          <cell r="A3670" t="str">
            <v>50.05.490</v>
          </cell>
          <cell r="B3670" t="str">
            <v>Sinalizador audiovisual endereçável com LED</v>
          </cell>
          <cell r="C3670" t="str">
            <v>UN</v>
          </cell>
          <cell r="D3670">
            <v>450.61</v>
          </cell>
          <cell r="E3670">
            <v>10.92</v>
          </cell>
          <cell r="F3670">
            <v>461.53</v>
          </cell>
        </row>
        <row r="3671">
          <cell r="A3671" t="str">
            <v>50.05.491</v>
          </cell>
          <cell r="B3671" t="str">
            <v>Sinalizador visual de advertência</v>
          </cell>
          <cell r="C3671" t="str">
            <v>UN</v>
          </cell>
          <cell r="D3671">
            <v>329.24</v>
          </cell>
          <cell r="E3671">
            <v>9.1</v>
          </cell>
          <cell r="F3671">
            <v>338.34</v>
          </cell>
        </row>
        <row r="3672">
          <cell r="A3672" t="str">
            <v>50.05.492</v>
          </cell>
          <cell r="B3672" t="str">
            <v>Sinalizador audiovisual de advertência</v>
          </cell>
          <cell r="C3672" t="str">
            <v>UN</v>
          </cell>
          <cell r="D3672">
            <v>156.75</v>
          </cell>
          <cell r="E3672">
            <v>9.1</v>
          </cell>
          <cell r="F3672">
            <v>165.85</v>
          </cell>
        </row>
        <row r="3673">
          <cell r="A3673" t="str">
            <v>50.10</v>
          </cell>
          <cell r="B3673" t="str">
            <v>Extintores</v>
          </cell>
          <cell r="C3673"/>
          <cell r="D3673"/>
          <cell r="E3673"/>
          <cell r="F3673"/>
        </row>
        <row r="3674">
          <cell r="A3674" t="str">
            <v>50.10.030</v>
          </cell>
          <cell r="B3674" t="str">
            <v>Extintor sobre rodas de gás carbônico - capacidade de 10 kg</v>
          </cell>
          <cell r="C3674" t="str">
            <v>UN</v>
          </cell>
          <cell r="D3674">
            <v>1085.92</v>
          </cell>
          <cell r="E3674">
            <v>15.31</v>
          </cell>
          <cell r="F3674">
            <v>1101.23</v>
          </cell>
        </row>
        <row r="3675">
          <cell r="A3675" t="str">
            <v>50.10.050</v>
          </cell>
          <cell r="B3675" t="str">
            <v>Extintor sobre rodas de gás carbônico - capacidade de 25 kg</v>
          </cell>
          <cell r="C3675" t="str">
            <v>UN</v>
          </cell>
          <cell r="D3675">
            <v>4925.55</v>
          </cell>
          <cell r="E3675">
            <v>15.31</v>
          </cell>
          <cell r="F3675">
            <v>4940.8599999999997</v>
          </cell>
        </row>
        <row r="3676">
          <cell r="A3676" t="str">
            <v>50.10.058</v>
          </cell>
          <cell r="B3676" t="str">
            <v>Extintor manual de pó químico seco BC - capacidade de 4 kg</v>
          </cell>
          <cell r="C3676" t="str">
            <v>UN</v>
          </cell>
          <cell r="D3676">
            <v>138</v>
          </cell>
          <cell r="E3676">
            <v>15.31</v>
          </cell>
          <cell r="F3676">
            <v>153.31</v>
          </cell>
        </row>
        <row r="3677">
          <cell r="A3677" t="str">
            <v>50.10.060</v>
          </cell>
          <cell r="B3677" t="str">
            <v>Extintor manual de pó químico seco BC - capacidade de 8 kg</v>
          </cell>
          <cell r="C3677" t="str">
            <v>UN</v>
          </cell>
          <cell r="D3677">
            <v>188</v>
          </cell>
          <cell r="E3677">
            <v>15.31</v>
          </cell>
          <cell r="F3677">
            <v>203.31</v>
          </cell>
        </row>
        <row r="3678">
          <cell r="A3678" t="str">
            <v>50.10.084</v>
          </cell>
          <cell r="B3678" t="str">
            <v>Extintor manual de pó químico seco 20 BC - capacidade de 12 kg</v>
          </cell>
          <cell r="C3678" t="str">
            <v>UN</v>
          </cell>
          <cell r="D3678">
            <v>209.6</v>
          </cell>
          <cell r="E3678">
            <v>15.31</v>
          </cell>
          <cell r="F3678">
            <v>224.91</v>
          </cell>
        </row>
        <row r="3679">
          <cell r="A3679" t="str">
            <v>50.10.096</v>
          </cell>
          <cell r="B3679" t="str">
            <v>Extintor sobre rodas de pó químico seco BC - capacidade de 20 kg</v>
          </cell>
          <cell r="C3679" t="str">
            <v>UN</v>
          </cell>
          <cell r="D3679">
            <v>1119.1400000000001</v>
          </cell>
          <cell r="E3679"/>
          <cell r="F3679">
            <v>1119.1400000000001</v>
          </cell>
        </row>
        <row r="3680">
          <cell r="A3680" t="str">
            <v>50.10.100</v>
          </cell>
          <cell r="B3680" t="str">
            <v>Extintor manual de água pressurizada - capacidade de 10 litros</v>
          </cell>
          <cell r="C3680" t="str">
            <v>UN</v>
          </cell>
          <cell r="D3680">
            <v>134.08000000000001</v>
          </cell>
          <cell r="E3680">
            <v>15.31</v>
          </cell>
          <cell r="F3680">
            <v>149.38999999999999</v>
          </cell>
        </row>
        <row r="3681">
          <cell r="A3681" t="str">
            <v>50.10.110</v>
          </cell>
          <cell r="B3681" t="str">
            <v>Extintor manual de pó químico seco ABC - capacidade de 4 kg</v>
          </cell>
          <cell r="C3681" t="str">
            <v>UN</v>
          </cell>
          <cell r="D3681">
            <v>175.08</v>
          </cell>
          <cell r="E3681">
            <v>15.31</v>
          </cell>
          <cell r="F3681">
            <v>190.39</v>
          </cell>
        </row>
        <row r="3682">
          <cell r="A3682" t="str">
            <v>50.10.120</v>
          </cell>
          <cell r="B3682" t="str">
            <v>Extintor manual de pó químico seco ABC - capacidade de 6 kg</v>
          </cell>
          <cell r="C3682" t="str">
            <v>UN</v>
          </cell>
          <cell r="D3682">
            <v>189.82</v>
          </cell>
          <cell r="E3682">
            <v>15.31</v>
          </cell>
          <cell r="F3682">
            <v>205.13</v>
          </cell>
        </row>
        <row r="3683">
          <cell r="A3683" t="str">
            <v>50.10.140</v>
          </cell>
          <cell r="B3683" t="str">
            <v>Extintor manual de gás carbônico 5 BC - capacidade de 6 kg</v>
          </cell>
          <cell r="C3683" t="str">
            <v>UN</v>
          </cell>
          <cell r="D3683">
            <v>452.02</v>
          </cell>
          <cell r="E3683">
            <v>15.31</v>
          </cell>
          <cell r="F3683">
            <v>467.33</v>
          </cell>
        </row>
        <row r="3684">
          <cell r="A3684" t="str">
            <v>50.10.210</v>
          </cell>
          <cell r="B3684" t="str">
            <v>Suporte para extintor de piso em fibra de vidro</v>
          </cell>
          <cell r="C3684" t="str">
            <v>UN</v>
          </cell>
          <cell r="D3684">
            <v>181.24</v>
          </cell>
          <cell r="E3684">
            <v>1.45</v>
          </cell>
          <cell r="F3684">
            <v>182.69</v>
          </cell>
        </row>
        <row r="3685">
          <cell r="A3685" t="str">
            <v>50.10.220</v>
          </cell>
          <cell r="B3685" t="str">
            <v>Suporte para extintor de piso em aço inoxidável</v>
          </cell>
          <cell r="C3685" t="str">
            <v>UN</v>
          </cell>
          <cell r="D3685">
            <v>267.38</v>
          </cell>
          <cell r="E3685">
            <v>1.45</v>
          </cell>
          <cell r="F3685">
            <v>268.83</v>
          </cell>
        </row>
        <row r="3686">
          <cell r="A3686" t="str">
            <v>50.20</v>
          </cell>
          <cell r="B3686" t="str">
            <v>Reparos, conservacoes e complementos - GRUPO 50</v>
          </cell>
          <cell r="C3686"/>
          <cell r="D3686"/>
          <cell r="E3686"/>
          <cell r="F3686"/>
        </row>
        <row r="3687">
          <cell r="A3687" t="str">
            <v>50.20.110</v>
          </cell>
          <cell r="B3687" t="str">
            <v>Recarga de extintor de água pressurizada</v>
          </cell>
          <cell r="C3687" t="str">
            <v>L</v>
          </cell>
          <cell r="D3687">
            <v>3.38</v>
          </cell>
          <cell r="E3687"/>
          <cell r="F3687">
            <v>3.38</v>
          </cell>
        </row>
        <row r="3688">
          <cell r="A3688" t="str">
            <v>50.20.120</v>
          </cell>
          <cell r="B3688" t="str">
            <v>Recarga de extintor de gás carbônico</v>
          </cell>
          <cell r="C3688" t="str">
            <v>KG</v>
          </cell>
          <cell r="D3688">
            <v>12.31</v>
          </cell>
          <cell r="E3688"/>
          <cell r="F3688">
            <v>12.31</v>
          </cell>
        </row>
        <row r="3689">
          <cell r="A3689" t="str">
            <v>50.20.130</v>
          </cell>
          <cell r="B3689" t="str">
            <v>Recarga de extintor de pó químico seco</v>
          </cell>
          <cell r="C3689" t="str">
            <v>KG</v>
          </cell>
          <cell r="D3689">
            <v>10.220000000000001</v>
          </cell>
          <cell r="E3689"/>
          <cell r="F3689">
            <v>10.220000000000001</v>
          </cell>
        </row>
        <row r="3690">
          <cell r="A3690" t="str">
            <v>50.20.160</v>
          </cell>
          <cell r="B3690" t="str">
            <v>Pintura de extintor de gás carbônico, pó químico seco, ou água pressurizada, com capacidade acima de 12 kg até 20 kg</v>
          </cell>
          <cell r="C3690" t="str">
            <v>UN</v>
          </cell>
          <cell r="D3690">
            <v>40.090000000000003</v>
          </cell>
          <cell r="E3690"/>
          <cell r="F3690">
            <v>40.090000000000003</v>
          </cell>
        </row>
        <row r="3691">
          <cell r="A3691" t="str">
            <v>50.20.170</v>
          </cell>
          <cell r="B3691" t="str">
            <v>Pintura de extintor de gás carbônico, pó químico seco, ou água pressurizada, com capacidade até 12 kg</v>
          </cell>
          <cell r="C3691" t="str">
            <v>UN</v>
          </cell>
          <cell r="D3691">
            <v>19.28</v>
          </cell>
          <cell r="E3691"/>
          <cell r="F3691">
            <v>19.28</v>
          </cell>
        </row>
        <row r="3692">
          <cell r="A3692" t="str">
            <v>50.20.200</v>
          </cell>
          <cell r="B3692" t="str">
            <v>Recolocação de bico de sprinkler</v>
          </cell>
          <cell r="C3692" t="str">
            <v>UN</v>
          </cell>
          <cell r="D3692">
            <v>0.06</v>
          </cell>
          <cell r="E3692">
            <v>12.73</v>
          </cell>
          <cell r="F3692">
            <v>12.79</v>
          </cell>
        </row>
        <row r="3693">
          <cell r="A3693" t="str">
            <v>54</v>
          </cell>
          <cell r="B3693" t="str">
            <v>PAVIMENTACAO E PASSEIO</v>
          </cell>
          <cell r="C3693"/>
          <cell r="D3693"/>
          <cell r="E3693"/>
          <cell r="F3693"/>
        </row>
        <row r="3694">
          <cell r="A3694" t="str">
            <v>54.01</v>
          </cell>
          <cell r="B3694" t="str">
            <v>Pavimentacao preparo de base</v>
          </cell>
          <cell r="C3694"/>
          <cell r="D3694"/>
          <cell r="E3694"/>
          <cell r="F3694"/>
        </row>
        <row r="3695">
          <cell r="A3695" t="str">
            <v>54.01.010</v>
          </cell>
          <cell r="B3695" t="str">
            <v>Regularização e compactação mecanizada de superfície, sem controle do proctor normal</v>
          </cell>
          <cell r="C3695" t="str">
            <v>M2</v>
          </cell>
          <cell r="D3695">
            <v>2.74</v>
          </cell>
          <cell r="E3695">
            <v>0.12</v>
          </cell>
          <cell r="F3695">
            <v>2.86</v>
          </cell>
        </row>
        <row r="3696">
          <cell r="A3696" t="str">
            <v>54.01.030</v>
          </cell>
          <cell r="B3696" t="str">
            <v>Abertura e preparo de caixa até 40 cm, compactação do subleito mínimo de 95% do PN e transporte até o raio de 1 km</v>
          </cell>
          <cell r="C3696" t="str">
            <v>M2</v>
          </cell>
          <cell r="D3696">
            <v>20.79</v>
          </cell>
          <cell r="E3696">
            <v>0.23</v>
          </cell>
          <cell r="F3696">
            <v>21.02</v>
          </cell>
        </row>
        <row r="3697">
          <cell r="A3697" t="str">
            <v>54.01.050</v>
          </cell>
          <cell r="B3697" t="str">
            <v>Compactação do subleito mínimo de 95% do PN</v>
          </cell>
          <cell r="C3697" t="str">
            <v>M3</v>
          </cell>
          <cell r="D3697">
            <v>18.71</v>
          </cell>
          <cell r="E3697">
            <v>0.46</v>
          </cell>
          <cell r="F3697">
            <v>19.170000000000002</v>
          </cell>
        </row>
        <row r="3698">
          <cell r="A3698" t="str">
            <v>54.01.200</v>
          </cell>
          <cell r="B3698" t="str">
            <v>Base de macadame hidráulico</v>
          </cell>
          <cell r="C3698" t="str">
            <v>M3</v>
          </cell>
          <cell r="D3698">
            <v>213.46</v>
          </cell>
          <cell r="E3698">
            <v>21.78</v>
          </cell>
          <cell r="F3698">
            <v>235.24</v>
          </cell>
        </row>
        <row r="3699">
          <cell r="A3699" t="str">
            <v>54.01.210</v>
          </cell>
          <cell r="B3699" t="str">
            <v>Base de brita graduada</v>
          </cell>
          <cell r="C3699" t="str">
            <v>M3</v>
          </cell>
          <cell r="D3699">
            <v>144.35</v>
          </cell>
          <cell r="E3699">
            <v>14.52</v>
          </cell>
          <cell r="F3699">
            <v>158.87</v>
          </cell>
        </row>
        <row r="3700">
          <cell r="A3700" t="str">
            <v>54.01.220</v>
          </cell>
          <cell r="B3700" t="str">
            <v>Base de bica corrida</v>
          </cell>
          <cell r="C3700" t="str">
            <v>M3</v>
          </cell>
          <cell r="D3700">
            <v>140.46</v>
          </cell>
          <cell r="E3700">
            <v>2.2400000000000002</v>
          </cell>
          <cell r="F3700">
            <v>142.69999999999999</v>
          </cell>
        </row>
        <row r="3701">
          <cell r="A3701" t="str">
            <v>54.01.230</v>
          </cell>
          <cell r="B3701" t="str">
            <v>Base de macadame betuminoso</v>
          </cell>
          <cell r="C3701" t="str">
            <v>M3</v>
          </cell>
          <cell r="D3701">
            <v>820.16</v>
          </cell>
          <cell r="E3701">
            <v>10.89</v>
          </cell>
          <cell r="F3701">
            <v>831.05</v>
          </cell>
        </row>
        <row r="3702">
          <cell r="A3702" t="str">
            <v>54.01.300</v>
          </cell>
          <cell r="B3702" t="str">
            <v>Pavimento de concreto rolado (concreto pobre) para base de pavimento rígido</v>
          </cell>
          <cell r="C3702" t="str">
            <v>M3</v>
          </cell>
          <cell r="D3702">
            <v>224.53</v>
          </cell>
          <cell r="E3702"/>
          <cell r="F3702">
            <v>224.53</v>
          </cell>
        </row>
        <row r="3703">
          <cell r="A3703" t="str">
            <v>54.01.400</v>
          </cell>
          <cell r="B3703" t="str">
            <v>Abertura de caixa até 25 cm, inclui escavação, compactação, transporte e preparo do sub-leito</v>
          </cell>
          <cell r="C3703" t="str">
            <v>M2</v>
          </cell>
          <cell r="D3703">
            <v>17.11</v>
          </cell>
          <cell r="E3703">
            <v>0.33</v>
          </cell>
          <cell r="F3703">
            <v>17.440000000000001</v>
          </cell>
        </row>
        <row r="3704">
          <cell r="A3704" t="str">
            <v>54.01.410</v>
          </cell>
          <cell r="B3704" t="str">
            <v>Varrição de pavimento para recapeamento</v>
          </cell>
          <cell r="C3704" t="str">
            <v>M2</v>
          </cell>
          <cell r="D3704"/>
          <cell r="E3704">
            <v>0.57999999999999996</v>
          </cell>
          <cell r="F3704">
            <v>0.57999999999999996</v>
          </cell>
        </row>
        <row r="3705">
          <cell r="A3705" t="str">
            <v>54.02</v>
          </cell>
          <cell r="B3705" t="str">
            <v>Pavimentacao com pedrisco e revestimento primario</v>
          </cell>
          <cell r="C3705"/>
          <cell r="D3705"/>
          <cell r="E3705"/>
          <cell r="F3705"/>
        </row>
        <row r="3706">
          <cell r="A3706" t="str">
            <v>54.02.030</v>
          </cell>
          <cell r="B3706" t="str">
            <v>Revestimento primário com pedra britada, compactação mínima de 95% do PN</v>
          </cell>
          <cell r="C3706" t="str">
            <v>M3</v>
          </cell>
          <cell r="D3706">
            <v>83.96</v>
          </cell>
          <cell r="E3706">
            <v>9.2899999999999991</v>
          </cell>
          <cell r="F3706">
            <v>93.25</v>
          </cell>
        </row>
        <row r="3707">
          <cell r="A3707" t="str">
            <v>54.03</v>
          </cell>
          <cell r="B3707" t="str">
            <v>Pavimentacao flexivel</v>
          </cell>
          <cell r="C3707"/>
          <cell r="D3707"/>
          <cell r="E3707"/>
          <cell r="F3707"/>
        </row>
        <row r="3708">
          <cell r="A3708" t="str">
            <v>54.03.200</v>
          </cell>
          <cell r="B3708" t="str">
            <v>Concreto asfáltico usinado a quente - Binder</v>
          </cell>
          <cell r="C3708" t="str">
            <v>M3</v>
          </cell>
          <cell r="D3708">
            <v>1164.6099999999999</v>
          </cell>
          <cell r="E3708">
            <v>12.1</v>
          </cell>
          <cell r="F3708">
            <v>1176.71</v>
          </cell>
        </row>
        <row r="3709">
          <cell r="A3709" t="str">
            <v>54.03.210</v>
          </cell>
          <cell r="B3709" t="str">
            <v>Camada de rolamento em concreto betuminoso usinado quente - CBUQ</v>
          </cell>
          <cell r="C3709" t="str">
            <v>M3</v>
          </cell>
          <cell r="D3709">
            <v>1387.04</v>
          </cell>
          <cell r="E3709">
            <v>12.1</v>
          </cell>
          <cell r="F3709">
            <v>1399.14</v>
          </cell>
        </row>
        <row r="3710">
          <cell r="A3710" t="str">
            <v>54.03.221</v>
          </cell>
          <cell r="B3710" t="str">
            <v>Restauração de pavimento asfáltico com concreto betuminoso usinado quente - CBUQ</v>
          </cell>
          <cell r="C3710" t="str">
            <v>M3</v>
          </cell>
          <cell r="D3710">
            <v>1278.95</v>
          </cell>
          <cell r="E3710">
            <v>12.1</v>
          </cell>
          <cell r="F3710">
            <v>1291.05</v>
          </cell>
        </row>
        <row r="3711">
          <cell r="A3711" t="str">
            <v>54.03.230</v>
          </cell>
          <cell r="B3711" t="str">
            <v>Imprimação betuminosa ligante</v>
          </cell>
          <cell r="C3711" t="str">
            <v>M2</v>
          </cell>
          <cell r="D3711">
            <v>6.33</v>
          </cell>
          <cell r="E3711">
            <v>7.0000000000000007E-2</v>
          </cell>
          <cell r="F3711">
            <v>6.4</v>
          </cell>
        </row>
        <row r="3712">
          <cell r="A3712" t="str">
            <v>54.03.240</v>
          </cell>
          <cell r="B3712" t="str">
            <v>Imprimação betuminosa impermeabilizante</v>
          </cell>
          <cell r="C3712" t="str">
            <v>M2</v>
          </cell>
          <cell r="D3712">
            <v>13.38</v>
          </cell>
          <cell r="E3712">
            <v>0.09</v>
          </cell>
          <cell r="F3712">
            <v>13.47</v>
          </cell>
        </row>
        <row r="3713">
          <cell r="A3713" t="str">
            <v>54.03.250</v>
          </cell>
          <cell r="B3713" t="str">
            <v>Revestimento de pré-misturado a quente</v>
          </cell>
          <cell r="C3713" t="str">
            <v>M3</v>
          </cell>
          <cell r="D3713">
            <v>980.35</v>
          </cell>
          <cell r="E3713">
            <v>12.1</v>
          </cell>
          <cell r="F3713">
            <v>992.45</v>
          </cell>
        </row>
        <row r="3714">
          <cell r="A3714" t="str">
            <v>54.03.260</v>
          </cell>
          <cell r="B3714" t="str">
            <v>Revestimento de pré-misturado a frio</v>
          </cell>
          <cell r="C3714" t="str">
            <v>M3</v>
          </cell>
          <cell r="D3714">
            <v>971.37</v>
          </cell>
          <cell r="E3714">
            <v>29.04</v>
          </cell>
          <cell r="F3714">
            <v>1000.41</v>
          </cell>
        </row>
        <row r="3715">
          <cell r="A3715" t="str">
            <v>54.04</v>
          </cell>
          <cell r="B3715" t="str">
            <v>Pavimentacao em paralelepipedos e blocos de concreto</v>
          </cell>
          <cell r="C3715"/>
          <cell r="D3715"/>
          <cell r="E3715"/>
          <cell r="F3715"/>
        </row>
        <row r="3716">
          <cell r="A3716" t="str">
            <v>54.04.030</v>
          </cell>
          <cell r="B3716" t="str">
            <v>Pavimentação em paralelepípedo, sem rejunte</v>
          </cell>
          <cell r="C3716" t="str">
            <v>M2</v>
          </cell>
          <cell r="D3716">
            <v>186.78</v>
          </cell>
          <cell r="E3716">
            <v>18.55</v>
          </cell>
          <cell r="F3716">
            <v>205.33</v>
          </cell>
        </row>
        <row r="3717">
          <cell r="A3717" t="str">
            <v>54.04.040</v>
          </cell>
          <cell r="B3717" t="str">
            <v>Rejuntamento de paralelepípedo com areia</v>
          </cell>
          <cell r="C3717" t="str">
            <v>M2</v>
          </cell>
          <cell r="D3717">
            <v>15.22</v>
          </cell>
          <cell r="E3717">
            <v>1.45</v>
          </cell>
          <cell r="F3717">
            <v>16.670000000000002</v>
          </cell>
        </row>
        <row r="3718">
          <cell r="A3718" t="str">
            <v>54.04.050</v>
          </cell>
          <cell r="B3718" t="str">
            <v>Rejuntamento de paralelepípedo com argamassa de cimento e areia 1:3</v>
          </cell>
          <cell r="C3718" t="str">
            <v>M2</v>
          </cell>
          <cell r="D3718">
            <v>8.85</v>
          </cell>
          <cell r="E3718">
            <v>4.5</v>
          </cell>
          <cell r="F3718">
            <v>13.35</v>
          </cell>
        </row>
        <row r="3719">
          <cell r="A3719" t="str">
            <v>54.04.060</v>
          </cell>
          <cell r="B3719" t="str">
            <v>Rejuntamento de paralelepípedo com asfalto e pedrisco</v>
          </cell>
          <cell r="C3719" t="str">
            <v>M2</v>
          </cell>
          <cell r="D3719">
            <v>44.51</v>
          </cell>
          <cell r="E3719">
            <v>3.63</v>
          </cell>
          <cell r="F3719">
            <v>48.14</v>
          </cell>
        </row>
        <row r="3720">
          <cell r="A3720" t="str">
            <v>54.04.340</v>
          </cell>
          <cell r="B3720" t="str">
            <v>Pavimentação em lajota de concreto 35 MPa, espessura 6 cm, cor natural, tipos: raquete, retangular, sextavado e 16 faces, com rejunte em areia</v>
          </cell>
          <cell r="C3720" t="str">
            <v>M2</v>
          </cell>
          <cell r="D3720">
            <v>56.47</v>
          </cell>
          <cell r="E3720">
            <v>14</v>
          </cell>
          <cell r="F3720">
            <v>70.47</v>
          </cell>
        </row>
        <row r="3721">
          <cell r="A3721" t="str">
            <v>54.04.342</v>
          </cell>
          <cell r="B3721" t="str">
            <v>Pavimentação em lajota de concreto 35 MPa, espessura 6 cm, colorido, tipos: raquete, retangular, sextavado e 16 faces, com rejunte em areia</v>
          </cell>
          <cell r="C3721" t="str">
            <v>M2</v>
          </cell>
          <cell r="D3721">
            <v>53.73</v>
          </cell>
          <cell r="E3721">
            <v>14</v>
          </cell>
          <cell r="F3721">
            <v>67.73</v>
          </cell>
        </row>
        <row r="3722">
          <cell r="A3722" t="str">
            <v>54.04.350</v>
          </cell>
          <cell r="B3722" t="str">
            <v>Pavimentação em lajota de concreto 35 MPa, espessura 8 cm, tipos: raquete, retangular, sextavado e 16 faces, com rejunte em areia</v>
          </cell>
          <cell r="C3722" t="str">
            <v>M2</v>
          </cell>
          <cell r="D3722">
            <v>67.349999999999994</v>
          </cell>
          <cell r="E3722">
            <v>18.68</v>
          </cell>
          <cell r="F3722">
            <v>86.03</v>
          </cell>
        </row>
        <row r="3723">
          <cell r="A3723" t="str">
            <v>54.04.360</v>
          </cell>
          <cell r="B3723" t="str">
            <v>Bloco diagonal em concreto tipo piso drenante para plantio de grama - 50 x 50 x 10 cm</v>
          </cell>
          <cell r="C3723" t="str">
            <v>M2</v>
          </cell>
          <cell r="D3723">
            <v>75.36</v>
          </cell>
          <cell r="E3723">
            <v>6.86</v>
          </cell>
          <cell r="F3723">
            <v>82.22</v>
          </cell>
        </row>
        <row r="3724">
          <cell r="A3724" t="str">
            <v>54.04.392</v>
          </cell>
          <cell r="B3724" t="str">
            <v>Piso em placa de concreto permeável drenante, cor natural, com resina protetora</v>
          </cell>
          <cell r="C3724" t="str">
            <v>M2</v>
          </cell>
          <cell r="D3724">
            <v>97.32</v>
          </cell>
          <cell r="E3724">
            <v>14.52</v>
          </cell>
          <cell r="F3724">
            <v>111.84</v>
          </cell>
        </row>
        <row r="3725">
          <cell r="A3725" t="str">
            <v>54.06</v>
          </cell>
          <cell r="B3725" t="str">
            <v>Guias e sarjetas</v>
          </cell>
          <cell r="C3725"/>
          <cell r="D3725"/>
          <cell r="E3725"/>
          <cell r="F3725"/>
        </row>
        <row r="3726">
          <cell r="A3726" t="str">
            <v>54.06.020</v>
          </cell>
          <cell r="B3726" t="str">
            <v>Guia pré-moldada curva tipo PMSP 100 - fck 25 MPa</v>
          </cell>
          <cell r="C3726" t="str">
            <v>M</v>
          </cell>
          <cell r="D3726">
            <v>41.12</v>
          </cell>
          <cell r="E3726">
            <v>8.76</v>
          </cell>
          <cell r="F3726">
            <v>49.88</v>
          </cell>
        </row>
        <row r="3727">
          <cell r="A3727" t="str">
            <v>54.06.040</v>
          </cell>
          <cell r="B3727" t="str">
            <v>Guia pré-moldada reta tipo PMSP 100 - fck 25 MPa</v>
          </cell>
          <cell r="C3727" t="str">
            <v>M</v>
          </cell>
          <cell r="D3727">
            <v>36.049999999999997</v>
          </cell>
          <cell r="E3727">
            <v>8.76</v>
          </cell>
          <cell r="F3727">
            <v>44.81</v>
          </cell>
        </row>
        <row r="3728">
          <cell r="A3728" t="str">
            <v>54.06.100</v>
          </cell>
          <cell r="B3728" t="str">
            <v>Base em concreto com fck de 20 MPa, para guias, sarjetas ou sarjetões</v>
          </cell>
          <cell r="C3728" t="str">
            <v>M3</v>
          </cell>
          <cell r="D3728">
            <v>389.58</v>
          </cell>
          <cell r="E3728">
            <v>31.53</v>
          </cell>
          <cell r="F3728">
            <v>421.11</v>
          </cell>
        </row>
        <row r="3729">
          <cell r="A3729" t="str">
            <v>54.06.110</v>
          </cell>
          <cell r="B3729" t="str">
            <v>Base em concreto com fck de 25 MPa, para guias, sarjetas ou sarjetões</v>
          </cell>
          <cell r="C3729" t="str">
            <v>M3</v>
          </cell>
          <cell r="D3729">
            <v>402.98</v>
          </cell>
          <cell r="E3729">
            <v>31.53</v>
          </cell>
          <cell r="F3729">
            <v>434.51</v>
          </cell>
        </row>
        <row r="3730">
          <cell r="A3730" t="str">
            <v>54.06.150</v>
          </cell>
          <cell r="B3730" t="str">
            <v>Execução de perfil extrusado no local</v>
          </cell>
          <cell r="C3730" t="str">
            <v>M3</v>
          </cell>
          <cell r="D3730">
            <v>1084.98</v>
          </cell>
          <cell r="E3730"/>
          <cell r="F3730">
            <v>1084.98</v>
          </cell>
        </row>
        <row r="3731">
          <cell r="A3731" t="str">
            <v>54.06.160</v>
          </cell>
          <cell r="B3731" t="str">
            <v>Sarjeta ou sarjetão moldado no local, tipo PMSP em concreto com fck 20 MPa</v>
          </cell>
          <cell r="C3731" t="str">
            <v>M3</v>
          </cell>
          <cell r="D3731">
            <v>534.52</v>
          </cell>
          <cell r="E3731">
            <v>64.319999999999993</v>
          </cell>
          <cell r="F3731">
            <v>598.84</v>
          </cell>
        </row>
        <row r="3732">
          <cell r="A3732" t="str">
            <v>54.06.170</v>
          </cell>
          <cell r="B3732" t="str">
            <v>Sarjeta ou sarjetão moldado no local, tipo PMSP em concreto com fck 25 MPa</v>
          </cell>
          <cell r="C3732" t="str">
            <v>M3</v>
          </cell>
          <cell r="D3732">
            <v>547.91999999999996</v>
          </cell>
          <cell r="E3732">
            <v>64.319999999999993</v>
          </cell>
          <cell r="F3732">
            <v>612.24</v>
          </cell>
        </row>
        <row r="3733">
          <cell r="A3733" t="str">
            <v>54.07</v>
          </cell>
          <cell r="B3733" t="str">
            <v>Calcadas e passeios.</v>
          </cell>
          <cell r="C3733"/>
          <cell r="D3733"/>
          <cell r="E3733"/>
          <cell r="F3733"/>
        </row>
        <row r="3734">
          <cell r="A3734" t="str">
            <v>54.07.040</v>
          </cell>
          <cell r="B3734" t="str">
            <v>Passeio em mosaico português</v>
          </cell>
          <cell r="C3734" t="str">
            <v>M2</v>
          </cell>
          <cell r="D3734">
            <v>192.58</v>
          </cell>
          <cell r="E3734"/>
          <cell r="F3734">
            <v>192.58</v>
          </cell>
        </row>
        <row r="3735">
          <cell r="A3735" t="str">
            <v>54.07.110</v>
          </cell>
          <cell r="B3735" t="str">
            <v>Piso em ladrilho hidráulico preto, branco e cinza 20 x 20 cm, assentado com argamassa colante industrializada</v>
          </cell>
          <cell r="C3735" t="str">
            <v>M2</v>
          </cell>
          <cell r="D3735">
            <v>74.069999999999993</v>
          </cell>
          <cell r="E3735">
            <v>8.19</v>
          </cell>
          <cell r="F3735">
            <v>82.26</v>
          </cell>
        </row>
        <row r="3736">
          <cell r="A3736" t="str">
            <v>54.07.130</v>
          </cell>
          <cell r="B3736" t="str">
            <v>Piso em ladrilho hidráulico várias cores 20 x 20 cm, assentado com argamassa colante industrializada</v>
          </cell>
          <cell r="C3736" t="str">
            <v>M2</v>
          </cell>
          <cell r="D3736">
            <v>74.099999999999994</v>
          </cell>
          <cell r="E3736">
            <v>8.19</v>
          </cell>
          <cell r="F3736">
            <v>82.29</v>
          </cell>
        </row>
        <row r="3737">
          <cell r="A3737" t="str">
            <v>54.07.210</v>
          </cell>
          <cell r="B3737" t="str">
            <v>Rejuntamento de piso em ladrilho hidráulico (20 x 20 x 1,8 cm) com argamassa industrializada para rejunte, juntas de 2 mm</v>
          </cell>
          <cell r="C3737" t="str">
            <v>M2</v>
          </cell>
          <cell r="D3737">
            <v>3.35</v>
          </cell>
          <cell r="E3737">
            <v>7.31</v>
          </cell>
          <cell r="F3737">
            <v>10.66</v>
          </cell>
        </row>
        <row r="3738">
          <cell r="A3738" t="str">
            <v>54.07.240</v>
          </cell>
          <cell r="B3738" t="str">
            <v>Rejuntamento de piso em ladrilho hidráulico (30 x 30 x 2,5 cm), com cimento branco, juntas de 2 mm</v>
          </cell>
          <cell r="C3738" t="str">
            <v>M2</v>
          </cell>
          <cell r="D3738">
            <v>1.42</v>
          </cell>
          <cell r="E3738">
            <v>7.31</v>
          </cell>
          <cell r="F3738">
            <v>8.73</v>
          </cell>
        </row>
        <row r="3739">
          <cell r="A3739" t="str">
            <v>54.07.260</v>
          </cell>
          <cell r="B3739" t="str">
            <v>Piso em ladrilho hidráulico tipo rampa várias cores 30 x 30 cm, antiderrapante, assentado com argamassa mista</v>
          </cell>
          <cell r="C3739" t="str">
            <v>M2</v>
          </cell>
          <cell r="D3739">
            <v>83.78</v>
          </cell>
          <cell r="E3739">
            <v>20.74</v>
          </cell>
          <cell r="F3739">
            <v>104.52</v>
          </cell>
        </row>
        <row r="3740">
          <cell r="A3740" t="str">
            <v>54.20</v>
          </cell>
          <cell r="B3740" t="str">
            <v>Reparos, conservacoes e complementos - GRUPO 54</v>
          </cell>
          <cell r="C3740"/>
          <cell r="D3740"/>
          <cell r="E3740"/>
          <cell r="F3740"/>
        </row>
        <row r="3741">
          <cell r="A3741" t="str">
            <v>54.20.040</v>
          </cell>
          <cell r="B3741" t="str">
            <v>Bate-roda em concreto pré-moldado</v>
          </cell>
          <cell r="C3741" t="str">
            <v>M</v>
          </cell>
          <cell r="D3741">
            <v>51.49</v>
          </cell>
          <cell r="E3741">
            <v>10.01</v>
          </cell>
          <cell r="F3741">
            <v>61.5</v>
          </cell>
        </row>
        <row r="3742">
          <cell r="A3742" t="str">
            <v>54.20.100</v>
          </cell>
          <cell r="B3742" t="str">
            <v>Reassentamento de guia pré-moldada reta e/ou curva</v>
          </cell>
          <cell r="C3742" t="str">
            <v>M</v>
          </cell>
          <cell r="D3742">
            <v>7.93</v>
          </cell>
          <cell r="E3742">
            <v>8.76</v>
          </cell>
          <cell r="F3742">
            <v>16.690000000000001</v>
          </cell>
        </row>
        <row r="3743">
          <cell r="A3743" t="str">
            <v>54.20.110</v>
          </cell>
          <cell r="B3743" t="str">
            <v>Reassentamento de paralelepípedos, sem rejunte</v>
          </cell>
          <cell r="C3743" t="str">
            <v>M2</v>
          </cell>
          <cell r="D3743">
            <v>11.22</v>
          </cell>
          <cell r="E3743">
            <v>18.55</v>
          </cell>
          <cell r="F3743">
            <v>29.77</v>
          </cell>
        </row>
        <row r="3744">
          <cell r="A3744" t="str">
            <v>54.20.120</v>
          </cell>
          <cell r="B3744" t="str">
            <v>Reassentamento de pavimentação em lajota de concreto, espessura 6 cm, com rejunte em areia</v>
          </cell>
          <cell r="C3744" t="str">
            <v>M2</v>
          </cell>
          <cell r="D3744">
            <v>7.21</v>
          </cell>
          <cell r="E3744">
            <v>11.45</v>
          </cell>
          <cell r="F3744">
            <v>18.66</v>
          </cell>
        </row>
        <row r="3745">
          <cell r="A3745" t="str">
            <v>54.20.130</v>
          </cell>
          <cell r="B3745" t="str">
            <v>Reassentamento de pavimentação em lajota de concreto, espessura 8 cm, com rejunte em areia</v>
          </cell>
          <cell r="C3745" t="str">
            <v>M2</v>
          </cell>
          <cell r="D3745">
            <v>7.3</v>
          </cell>
          <cell r="E3745">
            <v>13.27</v>
          </cell>
          <cell r="F3745">
            <v>20.57</v>
          </cell>
        </row>
        <row r="3746">
          <cell r="A3746" t="str">
            <v>54.20.140</v>
          </cell>
          <cell r="B3746" t="str">
            <v>Reassentamento de pavimentação em lajota de concreto, espessura 10 cm, com rejunte em areia</v>
          </cell>
          <cell r="C3746" t="str">
            <v>M2</v>
          </cell>
          <cell r="D3746">
            <v>7.44</v>
          </cell>
          <cell r="E3746">
            <v>15.94</v>
          </cell>
          <cell r="F3746">
            <v>23.38</v>
          </cell>
        </row>
        <row r="3747">
          <cell r="A3747" t="str">
            <v>55</v>
          </cell>
          <cell r="B3747" t="str">
            <v>LIMPEZA E ARREMATE</v>
          </cell>
          <cell r="C3747"/>
          <cell r="D3747"/>
          <cell r="E3747"/>
          <cell r="F3747"/>
        </row>
        <row r="3748">
          <cell r="A3748" t="str">
            <v>55.01</v>
          </cell>
          <cell r="B3748" t="str">
            <v>Limpeza de obra</v>
          </cell>
          <cell r="C3748"/>
          <cell r="D3748"/>
          <cell r="E3748"/>
          <cell r="F3748"/>
        </row>
        <row r="3749">
          <cell r="A3749" t="str">
            <v>55.01.020</v>
          </cell>
          <cell r="B3749" t="str">
            <v>Limpeza final da obra</v>
          </cell>
          <cell r="C3749" t="str">
            <v>M2</v>
          </cell>
          <cell r="D3749"/>
          <cell r="E3749">
            <v>10.16</v>
          </cell>
          <cell r="F3749">
            <v>10.16</v>
          </cell>
        </row>
        <row r="3750">
          <cell r="A3750" t="str">
            <v>55.01.030</v>
          </cell>
          <cell r="B3750" t="str">
            <v>Limpeza complementar com hidrojateamento</v>
          </cell>
          <cell r="C3750" t="str">
            <v>M2</v>
          </cell>
          <cell r="D3750">
            <v>2.2400000000000002</v>
          </cell>
          <cell r="E3750">
            <v>4.3</v>
          </cell>
          <cell r="F3750">
            <v>6.54</v>
          </cell>
        </row>
        <row r="3751">
          <cell r="A3751" t="str">
            <v>55.01.070</v>
          </cell>
          <cell r="B3751" t="str">
            <v>Limpeza complementar e especial de piso com produtos químicos</v>
          </cell>
          <cell r="C3751" t="str">
            <v>M2</v>
          </cell>
          <cell r="D3751">
            <v>1.45</v>
          </cell>
          <cell r="E3751">
            <v>2.9</v>
          </cell>
          <cell r="F3751">
            <v>4.3499999999999996</v>
          </cell>
        </row>
        <row r="3752">
          <cell r="A3752" t="str">
            <v>55.01.080</v>
          </cell>
          <cell r="B3752" t="str">
            <v>Limpeza complementar e especial de peças e aparelhos sanitários</v>
          </cell>
          <cell r="C3752" t="str">
            <v>UN</v>
          </cell>
          <cell r="D3752"/>
          <cell r="E3752">
            <v>11.62</v>
          </cell>
          <cell r="F3752">
            <v>11.62</v>
          </cell>
        </row>
        <row r="3753">
          <cell r="A3753" t="str">
            <v>55.01.100</v>
          </cell>
          <cell r="B3753" t="str">
            <v>Limpeza complementar e especial de vidros</v>
          </cell>
          <cell r="C3753" t="str">
            <v>M2</v>
          </cell>
          <cell r="D3753"/>
          <cell r="E3753">
            <v>10.89</v>
          </cell>
          <cell r="F3753">
            <v>10.89</v>
          </cell>
        </row>
        <row r="3754">
          <cell r="A3754" t="str">
            <v>55.01.130</v>
          </cell>
          <cell r="B3754" t="str">
            <v>Limpeza e lavagem de superfície revestida com material cerâmico ou pastilhas por hidrojateamento com rejuntamento</v>
          </cell>
          <cell r="C3754" t="str">
            <v>M2</v>
          </cell>
          <cell r="D3754">
            <v>5.8</v>
          </cell>
          <cell r="E3754">
            <v>4.3</v>
          </cell>
          <cell r="F3754">
            <v>10.1</v>
          </cell>
        </row>
        <row r="3755">
          <cell r="A3755" t="str">
            <v>55.01.140</v>
          </cell>
          <cell r="B3755" t="str">
            <v>Limpeza de superfície com hidrojateamento</v>
          </cell>
          <cell r="C3755" t="str">
            <v>M2</v>
          </cell>
          <cell r="D3755">
            <v>6.64</v>
          </cell>
          <cell r="E3755"/>
          <cell r="F3755">
            <v>6.64</v>
          </cell>
        </row>
        <row r="3756">
          <cell r="A3756" t="str">
            <v>55.02</v>
          </cell>
          <cell r="B3756" t="str">
            <v>Limpeza e desinfeccao sanitaria</v>
          </cell>
          <cell r="C3756"/>
          <cell r="D3756"/>
          <cell r="E3756"/>
          <cell r="F3756"/>
        </row>
        <row r="3757">
          <cell r="A3757" t="str">
            <v>55.02.010</v>
          </cell>
          <cell r="B3757" t="str">
            <v>Limpeza de caixa de inspeção</v>
          </cell>
          <cell r="C3757" t="str">
            <v>UN</v>
          </cell>
          <cell r="D3757"/>
          <cell r="E3757">
            <v>4.3600000000000003</v>
          </cell>
          <cell r="F3757">
            <v>4.3600000000000003</v>
          </cell>
        </row>
        <row r="3758">
          <cell r="A3758" t="str">
            <v>55.02.012</v>
          </cell>
          <cell r="B3758" t="str">
            <v>Limpeza de caixa de passagem, poço de visita ou bueiro</v>
          </cell>
          <cell r="C3758" t="str">
            <v>UN</v>
          </cell>
          <cell r="D3758">
            <v>17.940000000000001</v>
          </cell>
          <cell r="E3758">
            <v>14.52</v>
          </cell>
          <cell r="F3758">
            <v>32.46</v>
          </cell>
        </row>
        <row r="3759">
          <cell r="A3759" t="str">
            <v>55.02.020</v>
          </cell>
          <cell r="B3759" t="str">
            <v>Limpeza de fossa</v>
          </cell>
          <cell r="C3759" t="str">
            <v>M3</v>
          </cell>
          <cell r="D3759">
            <v>144.61000000000001</v>
          </cell>
          <cell r="E3759"/>
          <cell r="F3759">
            <v>144.61000000000001</v>
          </cell>
        </row>
        <row r="3760">
          <cell r="A3760" t="str">
            <v>55.02.040</v>
          </cell>
          <cell r="B3760" t="str">
            <v>Limpeza e desobstrução de boca de lobo</v>
          </cell>
          <cell r="C3760" t="str">
            <v>UN</v>
          </cell>
          <cell r="D3760"/>
          <cell r="E3760">
            <v>16.079999999999998</v>
          </cell>
          <cell r="F3760">
            <v>16.079999999999998</v>
          </cell>
        </row>
        <row r="3761">
          <cell r="A3761" t="str">
            <v>55.02.050</v>
          </cell>
          <cell r="B3761" t="str">
            <v>Limpeza e desobstrução de canaletas ou tubulações de águas pluviais</v>
          </cell>
          <cell r="C3761" t="str">
            <v>M</v>
          </cell>
          <cell r="D3761"/>
          <cell r="E3761">
            <v>8.0399999999999991</v>
          </cell>
          <cell r="F3761">
            <v>8.0399999999999991</v>
          </cell>
        </row>
        <row r="3762">
          <cell r="A3762" t="str">
            <v>55.02.060</v>
          </cell>
          <cell r="B3762" t="str">
            <v>Limpeza e desentupimento manual de tubulação de esgoto predial</v>
          </cell>
          <cell r="C3762" t="str">
            <v>M</v>
          </cell>
          <cell r="D3762"/>
          <cell r="E3762">
            <v>8.73</v>
          </cell>
          <cell r="F3762">
            <v>8.73</v>
          </cell>
        </row>
        <row r="3763">
          <cell r="A3763" t="str">
            <v>55.10</v>
          </cell>
          <cell r="B3763" t="str">
            <v>Remocao de entulho</v>
          </cell>
          <cell r="C3763"/>
          <cell r="D3763"/>
          <cell r="E3763"/>
          <cell r="F3763"/>
        </row>
        <row r="3764">
          <cell r="A3764" t="str">
            <v>55.10.030</v>
          </cell>
          <cell r="B3764" t="str">
            <v>Locação de duto coletor de entulho</v>
          </cell>
          <cell r="C3764" t="str">
            <v>MXMES</v>
          </cell>
          <cell r="D3764">
            <v>58.59</v>
          </cell>
          <cell r="E3764"/>
          <cell r="F3764">
            <v>58.59</v>
          </cell>
        </row>
        <row r="3765">
          <cell r="A3765" t="str">
            <v>61</v>
          </cell>
          <cell r="B3765" t="str">
            <v>CONFORTO MECANICO, EQUIPAMENTO E SISTEMA</v>
          </cell>
          <cell r="C3765"/>
          <cell r="D3765"/>
          <cell r="E3765"/>
          <cell r="F3765"/>
        </row>
        <row r="3766">
          <cell r="A3766" t="str">
            <v>61.01</v>
          </cell>
          <cell r="B3766" t="str">
            <v>Elevador</v>
          </cell>
          <cell r="C3766"/>
          <cell r="D3766"/>
          <cell r="E3766"/>
          <cell r="F3766"/>
        </row>
        <row r="3767">
          <cell r="A3767" t="str">
            <v>61.01.670</v>
          </cell>
          <cell r="B3767" t="str">
            <v>Elevador para passageiros, uso interno com capacidade mínima de 600 kg para duas paradas, portas unilaterais</v>
          </cell>
          <cell r="C3767" t="str">
            <v>CJ</v>
          </cell>
          <cell r="D3767">
            <v>77329.66</v>
          </cell>
          <cell r="E3767"/>
          <cell r="F3767">
            <v>77329.66</v>
          </cell>
        </row>
        <row r="3768">
          <cell r="A3768" t="str">
            <v>61.01.680</v>
          </cell>
          <cell r="B3768" t="str">
            <v>Elevador para passageiros, uso interno com capacidade mínima de 600 kg para três paradas, portas unilaterais</v>
          </cell>
          <cell r="C3768" t="str">
            <v>CJ</v>
          </cell>
          <cell r="D3768">
            <v>100258.81</v>
          </cell>
          <cell r="E3768"/>
          <cell r="F3768">
            <v>100258.81</v>
          </cell>
        </row>
        <row r="3769">
          <cell r="A3769" t="str">
            <v>61.01.690</v>
          </cell>
          <cell r="B3769" t="str">
            <v>Elevador para passageiros, uso interno com capacidade mínima de 600 kg para três paradas, portas bilaterais</v>
          </cell>
          <cell r="C3769" t="str">
            <v>CJ</v>
          </cell>
          <cell r="D3769">
            <v>87220.67</v>
          </cell>
          <cell r="E3769"/>
          <cell r="F3769">
            <v>87220.67</v>
          </cell>
        </row>
        <row r="3770">
          <cell r="A3770" t="str">
            <v>61.01.760</v>
          </cell>
          <cell r="B3770" t="str">
            <v>Elevador para passageiros, uso interno com capacidade mínima de 600 kg para quatro paradas, portas bilaterais</v>
          </cell>
          <cell r="C3770" t="str">
            <v>CJ</v>
          </cell>
          <cell r="D3770">
            <v>93514.94</v>
          </cell>
          <cell r="E3770"/>
          <cell r="F3770">
            <v>93514.94</v>
          </cell>
        </row>
        <row r="3771">
          <cell r="A3771" t="str">
            <v>61.01.770</v>
          </cell>
          <cell r="B3771" t="str">
            <v>Elevador para passageiros, uso interno com capacidade mínima de 600 kg para quatro paradas, portas unilaterais</v>
          </cell>
          <cell r="C3771" t="str">
            <v>CJ</v>
          </cell>
          <cell r="D3771">
            <v>107901.85</v>
          </cell>
          <cell r="E3771"/>
          <cell r="F3771">
            <v>107901.85</v>
          </cell>
        </row>
        <row r="3772">
          <cell r="A3772" t="str">
            <v>61.01.800</v>
          </cell>
          <cell r="B3772" t="str">
            <v>Fechamento em vidro laminado para caixa de elevador</v>
          </cell>
          <cell r="C3772" t="str">
            <v>M2</v>
          </cell>
          <cell r="D3772">
            <v>658.16</v>
          </cell>
          <cell r="E3772"/>
          <cell r="F3772">
            <v>658.16</v>
          </cell>
        </row>
        <row r="3773">
          <cell r="A3773" t="str">
            <v>61.10</v>
          </cell>
          <cell r="B3773" t="str">
            <v>Climatizacao</v>
          </cell>
          <cell r="C3773"/>
          <cell r="D3773"/>
          <cell r="E3773"/>
          <cell r="F3773"/>
        </row>
        <row r="3774">
          <cell r="A3774" t="str">
            <v>61.10.001</v>
          </cell>
          <cell r="B3774" t="str">
            <v>Resfriadora de líquidos (chiller), com compressor e condensação à ar, capacidade de 120 TR</v>
          </cell>
          <cell r="C3774" t="str">
            <v>UN</v>
          </cell>
          <cell r="D3774">
            <v>416591.42</v>
          </cell>
          <cell r="E3774">
            <v>22489.85</v>
          </cell>
          <cell r="F3774">
            <v>439081.27</v>
          </cell>
        </row>
        <row r="3775">
          <cell r="A3775" t="str">
            <v>61.10.007</v>
          </cell>
          <cell r="B3775" t="str">
            <v>Resfriadora de líquidos (chiller), com compressor e condensação à ar, capacidade de 160 TR</v>
          </cell>
          <cell r="C3775" t="str">
            <v>UN</v>
          </cell>
          <cell r="D3775">
            <v>381805.38</v>
          </cell>
          <cell r="E3775">
            <v>23956.52</v>
          </cell>
          <cell r="F3775">
            <v>405761.9</v>
          </cell>
        </row>
        <row r="3776">
          <cell r="A3776" t="str">
            <v>61.10.010</v>
          </cell>
          <cell r="B3776" t="str">
            <v>Resfriadora de líquidos (chiller), com compressor e condensação à ar, capacidade de 200-210 TR</v>
          </cell>
          <cell r="C3776" t="str">
            <v>UN</v>
          </cell>
          <cell r="D3776">
            <v>656975.06999999995</v>
          </cell>
          <cell r="E3776">
            <v>21781.95</v>
          </cell>
          <cell r="F3776">
            <v>678757.02</v>
          </cell>
        </row>
        <row r="3777">
          <cell r="A3777" t="str">
            <v>61.10.012</v>
          </cell>
          <cell r="B3777" t="str">
            <v>Resfriadora de líquidos (chiller), com compressor e condensação à ar, capacidade de 80 TR</v>
          </cell>
          <cell r="C3777" t="str">
            <v>UN</v>
          </cell>
          <cell r="D3777">
            <v>230509.98</v>
          </cell>
          <cell r="E3777">
            <v>17991.88</v>
          </cell>
          <cell r="F3777">
            <v>248501.86</v>
          </cell>
        </row>
        <row r="3778">
          <cell r="A3778" t="str">
            <v>61.10.014</v>
          </cell>
          <cell r="B3778" t="str">
            <v>Resfriadora de líquidos (chiller), com compressor e condensação à ar, capacidade de 20 TR</v>
          </cell>
          <cell r="C3778" t="str">
            <v>UN</v>
          </cell>
          <cell r="D3778">
            <v>85836.14</v>
          </cell>
          <cell r="E3778">
            <v>11244.93</v>
          </cell>
          <cell r="F3778">
            <v>97081.07</v>
          </cell>
        </row>
        <row r="3779">
          <cell r="A3779" t="str">
            <v>61.10.100</v>
          </cell>
          <cell r="B3779" t="str">
            <v>Tratamento de ar (fan-coil) tipo Air Handling Unit de concepção modular, capacidade de 10 TR</v>
          </cell>
          <cell r="C3779" t="str">
            <v>UN</v>
          </cell>
          <cell r="D3779">
            <v>18578.189999999999</v>
          </cell>
          <cell r="E3779">
            <v>2659.6</v>
          </cell>
          <cell r="F3779">
            <v>21237.79</v>
          </cell>
        </row>
        <row r="3780">
          <cell r="A3780" t="str">
            <v>61.10.101</v>
          </cell>
          <cell r="B3780" t="str">
            <v>Tratamento de ar (Fan-Coil) tipo Air Handling Unit de concepção modular, capacidade de 6 TR</v>
          </cell>
          <cell r="C3780" t="str">
            <v>UN</v>
          </cell>
          <cell r="D3780">
            <v>15893.08</v>
          </cell>
          <cell r="E3780">
            <v>2659.6</v>
          </cell>
          <cell r="F3780">
            <v>18552.68</v>
          </cell>
        </row>
        <row r="3781">
          <cell r="A3781" t="str">
            <v>61.10.110</v>
          </cell>
          <cell r="B3781" t="str">
            <v>Tratamento de ar (fan-coil) tipo Air Handling Unit de concepção modular, capacidade de 40 TR</v>
          </cell>
          <cell r="C3781" t="str">
            <v>UN</v>
          </cell>
          <cell r="D3781">
            <v>51231.76</v>
          </cell>
          <cell r="E3781">
            <v>5808.76</v>
          </cell>
          <cell r="F3781">
            <v>57040.52</v>
          </cell>
        </row>
        <row r="3782">
          <cell r="A3782" t="str">
            <v>61.10.120</v>
          </cell>
          <cell r="B3782" t="str">
            <v>Tratamento de ar (fan-coil) tipo Air Handling Unit de concepção modular, capacidade de 50 TR</v>
          </cell>
          <cell r="C3782" t="str">
            <v>UN</v>
          </cell>
          <cell r="D3782">
            <v>46705.32</v>
          </cell>
          <cell r="E3782">
            <v>7088.95</v>
          </cell>
          <cell r="F3782">
            <v>53794.27</v>
          </cell>
        </row>
        <row r="3783">
          <cell r="A3783" t="str">
            <v>61.10.200</v>
          </cell>
          <cell r="B3783" t="str">
            <v>Tratamento de ar compacta fancolete hidrônico tipo piso-teto, vazão de ar nominal 637 m³/h, capacidade de refrigeração 14.000 Btu/h - 1,2 TR</v>
          </cell>
          <cell r="C3783" t="str">
            <v>UN</v>
          </cell>
          <cell r="D3783">
            <v>4044.01</v>
          </cell>
          <cell r="E3783">
            <v>450.16</v>
          </cell>
          <cell r="F3783">
            <v>4494.17</v>
          </cell>
        </row>
        <row r="3784">
          <cell r="A3784" t="str">
            <v>61.10.210</v>
          </cell>
          <cell r="B3784" t="str">
            <v>Tratamento de ar compacta fancolete hidrônico tipo piso-teto, vazão de ar nominal 1.215 m³/h, capacidade de refrigeração 25.000 Btu/h - 2,1 TR</v>
          </cell>
          <cell r="C3784" t="str">
            <v>UN</v>
          </cell>
          <cell r="D3784">
            <v>4534.72</v>
          </cell>
          <cell r="E3784">
            <v>562.70000000000005</v>
          </cell>
          <cell r="F3784">
            <v>5097.42</v>
          </cell>
        </row>
        <row r="3785">
          <cell r="A3785" t="str">
            <v>61.10.220</v>
          </cell>
          <cell r="B3785" t="str">
            <v>Tratamento de ar compacta fancolete hidrônico tipo piso-teto, vazão de ar nominal 1.758 m³/h, capacidade de refrigeração 36.000 Btu/h - 3,0 TR</v>
          </cell>
          <cell r="C3785" t="str">
            <v>UN</v>
          </cell>
          <cell r="D3785">
            <v>5776.7</v>
          </cell>
          <cell r="E3785">
            <v>675.24</v>
          </cell>
          <cell r="F3785">
            <v>6451.94</v>
          </cell>
        </row>
        <row r="3786">
          <cell r="A3786" t="str">
            <v>61.10.230</v>
          </cell>
          <cell r="B3786" t="str">
            <v>Tratamento de ar compacta fancolete hidrônico tipo piso-teto, vazão de ar nominal 2.166 m³/h, capacidade de refrigeração 48.000 Btu/h - 4,0 TR</v>
          </cell>
          <cell r="C3786" t="str">
            <v>UN</v>
          </cell>
          <cell r="D3786">
            <v>5819.8</v>
          </cell>
          <cell r="E3786">
            <v>731.51</v>
          </cell>
          <cell r="F3786">
            <v>6551.31</v>
          </cell>
        </row>
        <row r="3787">
          <cell r="A3787" t="str">
            <v>61.10.250</v>
          </cell>
          <cell r="B3787" t="str">
            <v>Tratamento de ar compacta fancolete hidrônico tipo cassete, capacidade de refrigeração 20.000 Btu/h - 1,6 TR</v>
          </cell>
          <cell r="C3787" t="str">
            <v>UN</v>
          </cell>
          <cell r="D3787">
            <v>4194.8599999999997</v>
          </cell>
          <cell r="E3787">
            <v>352.14</v>
          </cell>
          <cell r="F3787">
            <v>4547</v>
          </cell>
        </row>
        <row r="3788">
          <cell r="A3788" t="str">
            <v>61.10.260</v>
          </cell>
          <cell r="B3788" t="str">
            <v>Tratamento de ar compacta fancolete hidrônico tipo cassete, capacidade de refrigeração 25.000 Btu/h - 2,1 TR</v>
          </cell>
          <cell r="C3788" t="str">
            <v>UN</v>
          </cell>
          <cell r="D3788">
            <v>4764.8</v>
          </cell>
          <cell r="E3788">
            <v>352.14</v>
          </cell>
          <cell r="F3788">
            <v>5116.9399999999996</v>
          </cell>
        </row>
        <row r="3789">
          <cell r="A3789" t="str">
            <v>61.10.270</v>
          </cell>
          <cell r="B3789" t="str">
            <v>Tratamento de ar compacta fancolete hidrônico tipo cassete, capacidade de refrigeração 32.000 Btu/h - 2,6 TR</v>
          </cell>
          <cell r="C3789" t="str">
            <v>UN</v>
          </cell>
          <cell r="D3789">
            <v>5428.62</v>
          </cell>
          <cell r="E3789">
            <v>352.14</v>
          </cell>
          <cell r="F3789">
            <v>5780.76</v>
          </cell>
        </row>
        <row r="3790">
          <cell r="A3790" t="str">
            <v>61.10.300</v>
          </cell>
          <cell r="B3790" t="str">
            <v>Duto flexível aluminizado, seção circular de 10cm (4")</v>
          </cell>
          <cell r="C3790" t="str">
            <v>M</v>
          </cell>
          <cell r="D3790">
            <v>10.35</v>
          </cell>
          <cell r="E3790">
            <v>9.81</v>
          </cell>
          <cell r="F3790">
            <v>20.16</v>
          </cell>
        </row>
        <row r="3791">
          <cell r="A3791" t="str">
            <v>61.10.310</v>
          </cell>
          <cell r="B3791" t="str">
            <v>Duto flexível aluminizado, seção circular de 15cm (6")</v>
          </cell>
          <cell r="C3791" t="str">
            <v>M</v>
          </cell>
          <cell r="D3791">
            <v>15.49</v>
          </cell>
          <cell r="E3791">
            <v>9.81</v>
          </cell>
          <cell r="F3791">
            <v>25.3</v>
          </cell>
        </row>
        <row r="3792">
          <cell r="A3792" t="str">
            <v>61.10.320</v>
          </cell>
          <cell r="B3792" t="str">
            <v>Duto flexível aluminizado, seção circular de 20cm (8")</v>
          </cell>
          <cell r="C3792" t="str">
            <v>M</v>
          </cell>
          <cell r="D3792">
            <v>18.21</v>
          </cell>
          <cell r="E3792">
            <v>9.81</v>
          </cell>
          <cell r="F3792">
            <v>28.02</v>
          </cell>
        </row>
        <row r="3793">
          <cell r="A3793" t="str">
            <v>61.10.380</v>
          </cell>
          <cell r="B3793" t="str">
            <v>Duto em painel rígido de lã de vidro acústico, espessura 25 mm</v>
          </cell>
          <cell r="C3793" t="str">
            <v>M2</v>
          </cell>
          <cell r="D3793">
            <v>87.87</v>
          </cell>
          <cell r="E3793">
            <v>70.34</v>
          </cell>
          <cell r="F3793">
            <v>158.21</v>
          </cell>
        </row>
        <row r="3794">
          <cell r="A3794" t="str">
            <v>61.10.400</v>
          </cell>
          <cell r="B3794" t="str">
            <v>Damper corta fogo (DCF) tipo comporta, com elemento fusível e chave fim de curso.</v>
          </cell>
          <cell r="C3794" t="str">
            <v>M2</v>
          </cell>
          <cell r="D3794">
            <v>3924.91</v>
          </cell>
          <cell r="E3794"/>
          <cell r="F3794">
            <v>3924.91</v>
          </cell>
        </row>
        <row r="3795">
          <cell r="A3795" t="str">
            <v>61.10.401</v>
          </cell>
          <cell r="B3795" t="str">
            <v>Damper de regulagem manual, tamanho: 0,10 m² a 0,14 m²</v>
          </cell>
          <cell r="C3795" t="str">
            <v>M2</v>
          </cell>
          <cell r="D3795">
            <v>1544.47</v>
          </cell>
          <cell r="E3795">
            <v>91.85</v>
          </cell>
          <cell r="F3795">
            <v>1636.32</v>
          </cell>
        </row>
        <row r="3796">
          <cell r="A3796" t="str">
            <v>61.10.402</v>
          </cell>
          <cell r="B3796" t="str">
            <v>Damper de regulagem manual, tamanho: 0,15 m² a 0,20 m²</v>
          </cell>
          <cell r="C3796" t="str">
            <v>M2</v>
          </cell>
          <cell r="D3796">
            <v>1318.69</v>
          </cell>
          <cell r="E3796">
            <v>70.97</v>
          </cell>
          <cell r="F3796">
            <v>1389.66</v>
          </cell>
        </row>
        <row r="3797">
          <cell r="A3797" t="str">
            <v>61.10.403</v>
          </cell>
          <cell r="B3797" t="str">
            <v>Damper de regulagem manual, tamanho: 0,21 m² a 0,40 m²</v>
          </cell>
          <cell r="C3797" t="str">
            <v>M2</v>
          </cell>
          <cell r="D3797">
            <v>1012.05</v>
          </cell>
          <cell r="E3797">
            <v>62.63</v>
          </cell>
          <cell r="F3797">
            <v>1074.68</v>
          </cell>
        </row>
        <row r="3798">
          <cell r="A3798" t="str">
            <v>61.10.410</v>
          </cell>
          <cell r="B3798" t="str">
            <v>Serviço de instalação de Damper Corta Fogo</v>
          </cell>
          <cell r="C3798" t="str">
            <v>UN</v>
          </cell>
          <cell r="D3798"/>
          <cell r="E3798">
            <v>268.27999999999997</v>
          </cell>
          <cell r="F3798">
            <v>268.27999999999997</v>
          </cell>
        </row>
        <row r="3799">
          <cell r="A3799" t="str">
            <v>61.10.430</v>
          </cell>
          <cell r="B3799" t="str">
            <v>Tanque de compensação pressurizado, capacidade (volume mínimo) de 250 litros</v>
          </cell>
          <cell r="C3799" t="str">
            <v>UN</v>
          </cell>
          <cell r="D3799">
            <v>5760.22</v>
          </cell>
          <cell r="E3799">
            <v>1125.4000000000001</v>
          </cell>
          <cell r="F3799">
            <v>6885.62</v>
          </cell>
        </row>
        <row r="3800">
          <cell r="A3800" t="str">
            <v>61.10.440</v>
          </cell>
          <cell r="B3800" t="str">
            <v>Registro de regulagem de vazão de ar</v>
          </cell>
          <cell r="C3800" t="str">
            <v>UN</v>
          </cell>
          <cell r="D3800">
            <v>147.34</v>
          </cell>
          <cell r="E3800">
            <v>33.4</v>
          </cell>
          <cell r="F3800">
            <v>180.74</v>
          </cell>
        </row>
        <row r="3801">
          <cell r="A3801" t="str">
            <v>61.10.510</v>
          </cell>
          <cell r="B3801" t="str">
            <v>Difusor de ar de longo alcance tipo Jet-Nozzles, vazão de ar 1.330 m³/h</v>
          </cell>
          <cell r="C3801" t="str">
            <v>UN</v>
          </cell>
          <cell r="D3801">
            <v>1091.9100000000001</v>
          </cell>
          <cell r="E3801">
            <v>96.03</v>
          </cell>
          <cell r="F3801">
            <v>1187.94</v>
          </cell>
        </row>
        <row r="3802">
          <cell r="A3802" t="str">
            <v>61.10.511</v>
          </cell>
          <cell r="B3802" t="str">
            <v>Difusor para insuflamento de ar com plenum, multivias e colarinho</v>
          </cell>
          <cell r="C3802" t="str">
            <v>M2</v>
          </cell>
          <cell r="D3802">
            <v>3398.81</v>
          </cell>
          <cell r="E3802">
            <v>146.13</v>
          </cell>
          <cell r="F3802">
            <v>3544.94</v>
          </cell>
        </row>
        <row r="3803">
          <cell r="A3803" t="str">
            <v>61.10.512</v>
          </cell>
          <cell r="B3803" t="str">
            <v>Difusor para insuflamento de ar com plenum, com 2 aberturas</v>
          </cell>
          <cell r="C3803" t="str">
            <v>M</v>
          </cell>
          <cell r="D3803">
            <v>3533.13</v>
          </cell>
          <cell r="E3803">
            <v>36.39</v>
          </cell>
          <cell r="F3803">
            <v>3569.52</v>
          </cell>
        </row>
        <row r="3804">
          <cell r="A3804" t="str">
            <v>61.10.513</v>
          </cell>
          <cell r="B3804" t="str">
            <v>Difusor de plástico, diâmetro 15 cm</v>
          </cell>
          <cell r="C3804" t="str">
            <v>UN</v>
          </cell>
          <cell r="D3804">
            <v>85.44</v>
          </cell>
          <cell r="E3804">
            <v>33.4</v>
          </cell>
          <cell r="F3804">
            <v>118.84</v>
          </cell>
        </row>
        <row r="3805">
          <cell r="A3805" t="str">
            <v>61.10.514</v>
          </cell>
          <cell r="B3805" t="str">
            <v>Difusor de plástico, diâmetro 20 cm</v>
          </cell>
          <cell r="C3805" t="str">
            <v>UN</v>
          </cell>
          <cell r="D3805">
            <v>88.4</v>
          </cell>
          <cell r="E3805">
            <v>33.4</v>
          </cell>
          <cell r="F3805">
            <v>121.8</v>
          </cell>
        </row>
        <row r="3806">
          <cell r="A3806" t="str">
            <v>61.10.530</v>
          </cell>
          <cell r="B3806" t="str">
            <v>Difusor de insuflação de ar tipo direcional, medindo 30 x 30 cm</v>
          </cell>
          <cell r="C3806" t="str">
            <v>UN</v>
          </cell>
          <cell r="D3806">
            <v>296.58</v>
          </cell>
          <cell r="E3806">
            <v>33.4</v>
          </cell>
          <cell r="F3806">
            <v>329.98</v>
          </cell>
        </row>
        <row r="3807">
          <cell r="A3807" t="str">
            <v>61.10.550</v>
          </cell>
          <cell r="B3807" t="str">
            <v>Difusor de insuflação de ar tipo direcional, medindo 45 x 15 cm</v>
          </cell>
          <cell r="C3807" t="str">
            <v>UN</v>
          </cell>
          <cell r="D3807">
            <v>232.26</v>
          </cell>
          <cell r="E3807">
            <v>33.4</v>
          </cell>
          <cell r="F3807">
            <v>265.66000000000003</v>
          </cell>
        </row>
        <row r="3808">
          <cell r="A3808" t="str">
            <v>61.10.564</v>
          </cell>
          <cell r="B3808" t="str">
            <v>Grelha de insuflação de ar em alumínio anodizado, de dupla deflexão, tamanho: até 0,10 m²</v>
          </cell>
          <cell r="C3808" t="str">
            <v>M2</v>
          </cell>
          <cell r="D3808">
            <v>2239.6999999999998</v>
          </cell>
          <cell r="E3808">
            <v>204.58</v>
          </cell>
          <cell r="F3808">
            <v>2444.2800000000002</v>
          </cell>
        </row>
        <row r="3809">
          <cell r="A3809" t="str">
            <v>61.10.565</v>
          </cell>
          <cell r="B3809" t="str">
            <v>Grelha de insuflação de ar em alumínio anodizado, de dupla deflexão, tamanho: acima de 0,10 m² até 0,50 m²</v>
          </cell>
          <cell r="C3809" t="str">
            <v>M2</v>
          </cell>
          <cell r="D3809">
            <v>1425.09</v>
          </cell>
          <cell r="E3809">
            <v>83.5</v>
          </cell>
          <cell r="F3809">
            <v>1508.59</v>
          </cell>
        </row>
        <row r="3810">
          <cell r="A3810" t="str">
            <v>61.10.566</v>
          </cell>
          <cell r="B3810" t="str">
            <v>Grelha de insuflação de ar em alumínio anodizado, de dupla deflexão, tamanho: acima de 0,50 m² até 1,00 m²</v>
          </cell>
          <cell r="C3810" t="str">
            <v>M2</v>
          </cell>
          <cell r="D3810">
            <v>1304.6099999999999</v>
          </cell>
          <cell r="E3810">
            <v>41.75</v>
          </cell>
          <cell r="F3810">
            <v>1346.36</v>
          </cell>
        </row>
        <row r="3811">
          <cell r="A3811" t="str">
            <v>61.10.567</v>
          </cell>
          <cell r="B3811" t="str">
            <v>Grelha de porta, tamanho: 0,14 m² a 0,30 m²</v>
          </cell>
          <cell r="C3811" t="str">
            <v>M2</v>
          </cell>
          <cell r="D3811">
            <v>1318.82</v>
          </cell>
          <cell r="E3811">
            <v>91.85</v>
          </cell>
          <cell r="F3811">
            <v>1410.67</v>
          </cell>
        </row>
        <row r="3812">
          <cell r="A3812" t="str">
            <v>61.10.568</v>
          </cell>
          <cell r="B3812" t="str">
            <v>Grelha de porta, tamanho: 0,07 m² a 0,13 m²</v>
          </cell>
          <cell r="C3812" t="str">
            <v>M2</v>
          </cell>
          <cell r="D3812">
            <v>1657.84</v>
          </cell>
          <cell r="E3812">
            <v>121.08</v>
          </cell>
          <cell r="F3812">
            <v>1778.92</v>
          </cell>
        </row>
        <row r="3813">
          <cell r="A3813" t="str">
            <v>61.10.569</v>
          </cell>
          <cell r="B3813" t="str">
            <v>Grelha de porta, tamanho: 0,03 m² a 0,06 m²</v>
          </cell>
          <cell r="C3813" t="str">
            <v>M2</v>
          </cell>
          <cell r="D3813">
            <v>2884.78</v>
          </cell>
          <cell r="E3813">
            <v>200.4</v>
          </cell>
          <cell r="F3813">
            <v>3085.18</v>
          </cell>
        </row>
        <row r="3814">
          <cell r="A3814" t="str">
            <v>61.10.574</v>
          </cell>
          <cell r="B3814" t="str">
            <v>Grelha de retorno/exaustão com registro, tamanho: 0,03 m² a 0,06 m²</v>
          </cell>
          <cell r="C3814" t="str">
            <v>M2</v>
          </cell>
          <cell r="D3814">
            <v>2005.52</v>
          </cell>
          <cell r="E3814">
            <v>150.30000000000001</v>
          </cell>
          <cell r="F3814">
            <v>2155.8200000000002</v>
          </cell>
        </row>
        <row r="3815">
          <cell r="A3815" t="str">
            <v>61.10.575</v>
          </cell>
          <cell r="B3815" t="str">
            <v>Grelha de retorno/exaustão com registro, tamanho: 0,07 m² a 0,13 m²</v>
          </cell>
          <cell r="C3815" t="str">
            <v>M2</v>
          </cell>
          <cell r="D3815">
            <v>1486.28</v>
          </cell>
          <cell r="E3815">
            <v>104.38</v>
          </cell>
          <cell r="F3815">
            <v>1590.66</v>
          </cell>
        </row>
        <row r="3816">
          <cell r="A3816" t="str">
            <v>61.10.576</v>
          </cell>
          <cell r="B3816" t="str">
            <v>Grelha de retorno/exaustão com registro, tamanho: 0,14 m² a 0,19 m²</v>
          </cell>
          <cell r="C3816" t="str">
            <v>M2</v>
          </cell>
          <cell r="D3816">
            <v>1213.47</v>
          </cell>
          <cell r="E3816">
            <v>83.5</v>
          </cell>
          <cell r="F3816">
            <v>1296.97</v>
          </cell>
        </row>
        <row r="3817">
          <cell r="A3817" t="str">
            <v>61.10.577</v>
          </cell>
          <cell r="B3817" t="str">
            <v>Grelha de retorno/exaustão com registro, tamanho: 0,20 m² a 0,40 m²</v>
          </cell>
          <cell r="C3817" t="str">
            <v>M2</v>
          </cell>
          <cell r="D3817">
            <v>1083.73</v>
          </cell>
          <cell r="E3817">
            <v>70.97</v>
          </cell>
          <cell r="F3817">
            <v>1154.7</v>
          </cell>
        </row>
        <row r="3818">
          <cell r="A3818" t="str">
            <v>61.10.578</v>
          </cell>
          <cell r="B3818" t="str">
            <v>Grelha de retorno/exaustão com registro, tamanho: 0,41 m² a 0,65 m²</v>
          </cell>
          <cell r="C3818" t="str">
            <v>M2</v>
          </cell>
          <cell r="D3818">
            <v>904.95</v>
          </cell>
          <cell r="E3818">
            <v>62.63</v>
          </cell>
          <cell r="F3818">
            <v>967.58</v>
          </cell>
        </row>
        <row r="3819">
          <cell r="A3819" t="str">
            <v>61.10.581</v>
          </cell>
          <cell r="B3819" t="str">
            <v>Veneziana com tela e filtro G4</v>
          </cell>
          <cell r="C3819" t="str">
            <v>M2</v>
          </cell>
          <cell r="D3819">
            <v>1679.79</v>
          </cell>
          <cell r="E3819">
            <v>83.5</v>
          </cell>
          <cell r="F3819">
            <v>1763.29</v>
          </cell>
        </row>
        <row r="3820">
          <cell r="A3820" t="str">
            <v>61.10.582</v>
          </cell>
          <cell r="B3820" t="str">
            <v>Veneziana com tela</v>
          </cell>
          <cell r="C3820" t="str">
            <v>M2</v>
          </cell>
          <cell r="D3820">
            <v>985.03</v>
          </cell>
          <cell r="E3820">
            <v>50.1</v>
          </cell>
          <cell r="F3820">
            <v>1035.1300000000001</v>
          </cell>
        </row>
        <row r="3821">
          <cell r="A3821" t="str">
            <v>61.10.583</v>
          </cell>
          <cell r="B3821" t="str">
            <v>Veneziana com tela, tamanho 38,5 x 33 cm</v>
          </cell>
          <cell r="C3821" t="str">
            <v>UN</v>
          </cell>
          <cell r="D3821">
            <v>163.11000000000001</v>
          </cell>
          <cell r="E3821">
            <v>37.58</v>
          </cell>
          <cell r="F3821">
            <v>200.69</v>
          </cell>
        </row>
        <row r="3822">
          <cell r="A3822" t="str">
            <v>61.10.584</v>
          </cell>
          <cell r="B3822" t="str">
            <v>Veneziana com tela, tamanho 78,5 x 33 cm</v>
          </cell>
          <cell r="C3822" t="str">
            <v>UN</v>
          </cell>
          <cell r="D3822">
            <v>252.63</v>
          </cell>
          <cell r="E3822">
            <v>50.1</v>
          </cell>
          <cell r="F3822">
            <v>302.73</v>
          </cell>
        </row>
        <row r="3823">
          <cell r="A3823" t="str">
            <v>61.14</v>
          </cell>
          <cell r="B3823" t="str">
            <v>Ventilacao</v>
          </cell>
          <cell r="C3823"/>
          <cell r="D3823"/>
          <cell r="E3823"/>
          <cell r="F3823"/>
        </row>
        <row r="3824">
          <cell r="A3824" t="str">
            <v>61.14.005</v>
          </cell>
          <cell r="B3824" t="str">
            <v>Caixa ventiladora com ventilador centrífugo, vazão 4.600 m³/h, pressão 30 mmCA - 220 / 380 V / 60HZ</v>
          </cell>
          <cell r="C3824" t="str">
            <v>UN</v>
          </cell>
          <cell r="D3824">
            <v>5398.52</v>
          </cell>
          <cell r="E3824">
            <v>1688.1</v>
          </cell>
          <cell r="F3824">
            <v>7086.62</v>
          </cell>
        </row>
        <row r="3825">
          <cell r="A3825" t="str">
            <v>61.14.015</v>
          </cell>
          <cell r="B3825" t="str">
            <v>Caixa ventiladora com ventilador centrífugo, vazão 28.000 m³/h, pressão 30 mmCA - 220 / 380 V / 60HZ</v>
          </cell>
          <cell r="C3825" t="str">
            <v>UN</v>
          </cell>
          <cell r="D3825">
            <v>22194.23</v>
          </cell>
          <cell r="E3825">
            <v>3938.9</v>
          </cell>
          <cell r="F3825">
            <v>26133.13</v>
          </cell>
        </row>
        <row r="3826">
          <cell r="A3826" t="str">
            <v>61.14.050</v>
          </cell>
          <cell r="B3826" t="str">
            <v>Caixa ventiladora com ventilador centrífugo, vazão 8.800 m³/h, pressão 35 mmCA - 220/380 V / 60Hz</v>
          </cell>
          <cell r="C3826" t="str">
            <v>UN</v>
          </cell>
          <cell r="D3826">
            <v>8347.73</v>
          </cell>
          <cell r="E3826">
            <v>218.34</v>
          </cell>
          <cell r="F3826">
            <v>8566.07</v>
          </cell>
        </row>
        <row r="3827">
          <cell r="A3827" t="str">
            <v>61.14.051</v>
          </cell>
          <cell r="B3827" t="str">
            <v>Caixa ventiladora com ventilador centrífugo, vazão 10.000 m³/h, pressão 30 mmCA - 220/380 V / 60Hz</v>
          </cell>
          <cell r="C3827" t="str">
            <v>UN</v>
          </cell>
          <cell r="D3827">
            <v>7733</v>
          </cell>
          <cell r="E3827">
            <v>218.34</v>
          </cell>
          <cell r="F3827">
            <v>7951.34</v>
          </cell>
        </row>
        <row r="3828">
          <cell r="A3828" t="str">
            <v>61.14.070</v>
          </cell>
          <cell r="B3828" t="str">
            <v>Caixa ventiladora com ventilador centrífugo, vazão 1.710 m³/h, pressão 35 mmCA - 220/380 V / 60Hz</v>
          </cell>
          <cell r="C3828" t="str">
            <v>UN</v>
          </cell>
          <cell r="D3828">
            <v>4336.4399999999996</v>
          </cell>
          <cell r="E3828">
            <v>218.34</v>
          </cell>
          <cell r="F3828">
            <v>4554.78</v>
          </cell>
        </row>
        <row r="3829">
          <cell r="A3829" t="str">
            <v>61.14.080</v>
          </cell>
          <cell r="B3829" t="str">
            <v>Caixa ventiladora com ventilador centrífugo, vazão 1.190 m³/h, pressão 35 mmCA - 220/380 V / 60Hz</v>
          </cell>
          <cell r="C3829" t="str">
            <v>UN</v>
          </cell>
          <cell r="D3829">
            <v>4118.88</v>
          </cell>
          <cell r="E3829">
            <v>218.34</v>
          </cell>
          <cell r="F3829">
            <v>4337.22</v>
          </cell>
        </row>
        <row r="3830">
          <cell r="A3830" t="str">
            <v>61.14.100</v>
          </cell>
          <cell r="B3830" t="str">
            <v>Ventilador centrífugo de dupla aspiração "limite-load", vazão 20.000 m³/h, pressão 50 mmCA - 380/660 V / 60 Hz</v>
          </cell>
          <cell r="C3830" t="str">
            <v>UN</v>
          </cell>
          <cell r="D3830">
            <v>13030.79</v>
          </cell>
          <cell r="E3830">
            <v>509.1</v>
          </cell>
          <cell r="F3830">
            <v>13539.89</v>
          </cell>
        </row>
        <row r="3831">
          <cell r="A3831" t="str">
            <v>61.15</v>
          </cell>
          <cell r="B3831" t="str">
            <v>Controles para Fan-Coil e CAG</v>
          </cell>
          <cell r="C3831"/>
          <cell r="D3831"/>
          <cell r="E3831"/>
          <cell r="F3831"/>
        </row>
        <row r="3832">
          <cell r="A3832" t="str">
            <v>61.15.010</v>
          </cell>
          <cell r="B3832" t="str">
            <v>Fonte de alimentação universal bivolt com saída de 24 V - 1,5 A - 35 W</v>
          </cell>
          <cell r="C3832" t="str">
            <v>UN</v>
          </cell>
          <cell r="D3832">
            <v>178.24</v>
          </cell>
          <cell r="E3832">
            <v>1.82</v>
          </cell>
          <cell r="F3832">
            <v>180.06</v>
          </cell>
        </row>
        <row r="3833">
          <cell r="A3833" t="str">
            <v>61.15.020</v>
          </cell>
          <cell r="B3833" t="str">
            <v>Tomada simples de sobrepor universal 2P+T - 10 A - 250 V</v>
          </cell>
          <cell r="C3833" t="str">
            <v>UN</v>
          </cell>
          <cell r="D3833">
            <v>9.93</v>
          </cell>
          <cell r="E3833">
            <v>10.92</v>
          </cell>
          <cell r="F3833">
            <v>20.85</v>
          </cell>
        </row>
        <row r="3834">
          <cell r="A3834" t="str">
            <v>61.15.030</v>
          </cell>
          <cell r="B3834" t="str">
            <v>Transformador abaixador, entrada 110/220V, saída 24V+24V, corrente secundário 6A</v>
          </cell>
          <cell r="C3834" t="str">
            <v>UN</v>
          </cell>
          <cell r="D3834">
            <v>202.88</v>
          </cell>
          <cell r="E3834">
            <v>1.82</v>
          </cell>
          <cell r="F3834">
            <v>204.7</v>
          </cell>
        </row>
        <row r="3835">
          <cell r="A3835" t="str">
            <v>61.15.040</v>
          </cell>
          <cell r="B3835" t="str">
            <v>Atuador Floating de 40Nm, sinal de controle 3 e 2 pontos, tensão de entrada AC/DC 24V, IP 54</v>
          </cell>
          <cell r="C3835" t="str">
            <v>UN</v>
          </cell>
          <cell r="D3835">
            <v>1914.9</v>
          </cell>
          <cell r="E3835">
            <v>11.18</v>
          </cell>
          <cell r="F3835">
            <v>1926.08</v>
          </cell>
        </row>
        <row r="3836">
          <cell r="A3836" t="str">
            <v>61.15.050</v>
          </cell>
          <cell r="B3836" t="str">
            <v>Válvula motorizada esfera, com duas vias atuador floating, diâmetro 3/4" a 1 1/2"</v>
          </cell>
          <cell r="C3836" t="str">
            <v>UN</v>
          </cell>
          <cell r="D3836">
            <v>1709.49</v>
          </cell>
          <cell r="E3836">
            <v>16.77</v>
          </cell>
          <cell r="F3836">
            <v>1726.26</v>
          </cell>
        </row>
        <row r="3837">
          <cell r="A3837" t="str">
            <v>61.15.060</v>
          </cell>
          <cell r="B3837" t="str">
            <v>Válvula de balanceamento diâmetro 1 " a 2-1/2"</v>
          </cell>
          <cell r="C3837" t="str">
            <v>UN</v>
          </cell>
          <cell r="D3837">
            <v>816.41</v>
          </cell>
          <cell r="E3837">
            <v>13.14</v>
          </cell>
          <cell r="F3837">
            <v>829.55</v>
          </cell>
        </row>
        <row r="3838">
          <cell r="A3838" t="str">
            <v>61.15.070</v>
          </cell>
          <cell r="B3838" t="str">
            <v>Válvula borboleta na configuração wafer motorizada atuador floating diâmetro 3'' a 4"</v>
          </cell>
          <cell r="C3838" t="str">
            <v>UN</v>
          </cell>
          <cell r="D3838">
            <v>2381.86</v>
          </cell>
          <cell r="E3838">
            <v>16.77</v>
          </cell>
          <cell r="F3838">
            <v>2398.63</v>
          </cell>
        </row>
        <row r="3839">
          <cell r="A3839" t="str">
            <v>61.15.080</v>
          </cell>
          <cell r="B3839" t="str">
            <v>Válvula duas vias on/off retorno elétrico diâmetro 1/2" a 3/4"</v>
          </cell>
          <cell r="C3839" t="str">
            <v>UN</v>
          </cell>
          <cell r="D3839">
            <v>302.11</v>
          </cell>
          <cell r="E3839">
            <v>16.77</v>
          </cell>
          <cell r="F3839">
            <v>318.88</v>
          </cell>
        </row>
        <row r="3840">
          <cell r="A3840" t="str">
            <v>61.15.090</v>
          </cell>
          <cell r="B3840" t="str">
            <v>Válvula esfera motorizada de duas vias de atuador proporcional diâmetro 2" a 2-1/2"</v>
          </cell>
          <cell r="C3840" t="str">
            <v>UN</v>
          </cell>
          <cell r="D3840">
            <v>1978.63</v>
          </cell>
          <cell r="E3840">
            <v>16.77</v>
          </cell>
          <cell r="F3840">
            <v>1995.4</v>
          </cell>
        </row>
        <row r="3841">
          <cell r="A3841" t="str">
            <v>61.15.100</v>
          </cell>
          <cell r="B3841" t="str">
            <v>Atuador proporcional de 10 Nm, tensão de entrada AC/DC 24 V - IP 54</v>
          </cell>
          <cell r="C3841" t="str">
            <v>UN</v>
          </cell>
          <cell r="D3841">
            <v>905.3</v>
          </cell>
          <cell r="E3841">
            <v>11.18</v>
          </cell>
          <cell r="F3841">
            <v>916.48</v>
          </cell>
        </row>
        <row r="3842">
          <cell r="A3842" t="str">
            <v>61.15.110</v>
          </cell>
          <cell r="B3842" t="str">
            <v>Válvula esfera duas vias flangeada, diâmetro 3''</v>
          </cell>
          <cell r="C3842" t="str">
            <v>UN</v>
          </cell>
          <cell r="D3842">
            <v>2014.05</v>
          </cell>
          <cell r="E3842">
            <v>13.14</v>
          </cell>
          <cell r="F3842">
            <v>2027.19</v>
          </cell>
        </row>
        <row r="3843">
          <cell r="A3843" t="str">
            <v>61.15.120</v>
          </cell>
          <cell r="B3843" t="str">
            <v>Acoplador a relé 24 VCC/VAC - 1 contato reversível</v>
          </cell>
          <cell r="C3843" t="str">
            <v>UN</v>
          </cell>
          <cell r="D3843">
            <v>103.89</v>
          </cell>
          <cell r="E3843">
            <v>5.46</v>
          </cell>
          <cell r="F3843">
            <v>109.35</v>
          </cell>
        </row>
        <row r="3844">
          <cell r="A3844" t="str">
            <v>61.15.130</v>
          </cell>
          <cell r="B3844" t="str">
            <v>Chave de fluxo para ar</v>
          </cell>
          <cell r="C3844" t="str">
            <v>UN</v>
          </cell>
          <cell r="D3844">
            <v>191.27</v>
          </cell>
          <cell r="E3844">
            <v>55.81</v>
          </cell>
          <cell r="F3844">
            <v>247.08</v>
          </cell>
        </row>
        <row r="3845">
          <cell r="A3845" t="str">
            <v>61.15.140</v>
          </cell>
          <cell r="B3845" t="str">
            <v>Repetidor de sinal I/I e V/I</v>
          </cell>
          <cell r="C3845" t="str">
            <v>UN</v>
          </cell>
          <cell r="D3845">
            <v>1491.13</v>
          </cell>
          <cell r="E3845">
            <v>38.21</v>
          </cell>
          <cell r="F3845">
            <v>1529.34</v>
          </cell>
        </row>
        <row r="3846">
          <cell r="A3846" t="str">
            <v>61.15.150</v>
          </cell>
          <cell r="B3846" t="str">
            <v>Relé de corrente ajustável de 0 a 200 A</v>
          </cell>
          <cell r="C3846" t="str">
            <v>UN</v>
          </cell>
          <cell r="D3846">
            <v>394.62</v>
          </cell>
          <cell r="E3846">
            <v>27.29</v>
          </cell>
          <cell r="F3846">
            <v>421.91</v>
          </cell>
        </row>
        <row r="3847">
          <cell r="A3847" t="str">
            <v>61.15.160</v>
          </cell>
          <cell r="B3847" t="str">
            <v>Sensor de temperatura ambiente PT100 - 2 fios</v>
          </cell>
          <cell r="C3847" t="str">
            <v>UN</v>
          </cell>
          <cell r="D3847">
            <v>183.24</v>
          </cell>
          <cell r="E3847">
            <v>55.81</v>
          </cell>
          <cell r="F3847">
            <v>239.05</v>
          </cell>
        </row>
        <row r="3848">
          <cell r="A3848" t="str">
            <v>61.15.163</v>
          </cell>
          <cell r="B3848" t="str">
            <v>Pressostato diferencial para utilização em sistema central de ar condicionado, controle de pressão diferencial 55 de 414 kPa</v>
          </cell>
          <cell r="C3848" t="str">
            <v>UN</v>
          </cell>
          <cell r="D3848">
            <v>1851</v>
          </cell>
          <cell r="E3848">
            <v>76.459999999999994</v>
          </cell>
          <cell r="F3848">
            <v>1927.46</v>
          </cell>
        </row>
        <row r="3849">
          <cell r="A3849" t="str">
            <v>61.15.164</v>
          </cell>
          <cell r="B3849" t="str">
            <v>Termostato de segurança com temperatura ajustável de 90°C - 110°C</v>
          </cell>
          <cell r="C3849" t="str">
            <v>UN</v>
          </cell>
          <cell r="D3849">
            <v>73.45</v>
          </cell>
          <cell r="E3849">
            <v>60.41</v>
          </cell>
          <cell r="F3849">
            <v>133.86000000000001</v>
          </cell>
        </row>
        <row r="3850">
          <cell r="A3850" t="str">
            <v>61.15.170</v>
          </cell>
          <cell r="B3850" t="str">
            <v>Transmissor de pressão diferencial, operação de 0 a 750 Pa</v>
          </cell>
          <cell r="C3850" t="str">
            <v>UN</v>
          </cell>
          <cell r="D3850">
            <v>936.59</v>
          </cell>
          <cell r="E3850">
            <v>55.81</v>
          </cell>
          <cell r="F3850">
            <v>992.4</v>
          </cell>
        </row>
        <row r="3851">
          <cell r="A3851" t="str">
            <v>61.15.172</v>
          </cell>
          <cell r="B3851" t="str">
            <v>Transmissor de pressão compacto, escala de pressão 0 a 10 Bar, sinal de saída 4 - 20 mA</v>
          </cell>
          <cell r="C3851" t="str">
            <v>UN</v>
          </cell>
          <cell r="D3851">
            <v>886.67</v>
          </cell>
          <cell r="E3851">
            <v>55.81</v>
          </cell>
          <cell r="F3851">
            <v>942.48</v>
          </cell>
        </row>
        <row r="3852">
          <cell r="A3852" t="str">
            <v>61.15.174</v>
          </cell>
          <cell r="B3852" t="str">
            <v>Transmissor de temperatura e umidade para dutos, alta precisão, corrente de 0 a 20 mA, alimentação 12Vcc a 30Vcc</v>
          </cell>
          <cell r="C3852" t="str">
            <v>UN</v>
          </cell>
          <cell r="D3852">
            <v>1761.49</v>
          </cell>
          <cell r="E3852">
            <v>55.81</v>
          </cell>
          <cell r="F3852">
            <v>1817.3</v>
          </cell>
        </row>
        <row r="3853">
          <cell r="A3853" t="str">
            <v>61.15.181</v>
          </cell>
          <cell r="B3853" t="str">
            <v>Controlador lógico programável para 16 entradas/16 saídas</v>
          </cell>
          <cell r="C3853" t="str">
            <v>UN</v>
          </cell>
          <cell r="D3853">
            <v>3443.59</v>
          </cell>
          <cell r="E3853">
            <v>254.03</v>
          </cell>
          <cell r="F3853">
            <v>3697.62</v>
          </cell>
        </row>
        <row r="3854">
          <cell r="A3854" t="str">
            <v>61.15.191</v>
          </cell>
          <cell r="B3854" t="str">
            <v>Módulo de expansão para 4 canais de saída analógica</v>
          </cell>
          <cell r="C3854" t="str">
            <v>UN</v>
          </cell>
          <cell r="D3854">
            <v>2768.07</v>
          </cell>
          <cell r="E3854">
            <v>148.88999999999999</v>
          </cell>
          <cell r="F3854">
            <v>2916.96</v>
          </cell>
        </row>
        <row r="3855">
          <cell r="A3855" t="str">
            <v>61.15.196</v>
          </cell>
          <cell r="B3855" t="str">
            <v>Módulo de expansão para 8 canais de entrada analógica</v>
          </cell>
          <cell r="C3855" t="str">
            <v>UN</v>
          </cell>
          <cell r="D3855">
            <v>4101.92</v>
          </cell>
          <cell r="E3855">
            <v>148.88999999999999</v>
          </cell>
          <cell r="F3855">
            <v>4250.8100000000004</v>
          </cell>
        </row>
        <row r="3856">
          <cell r="A3856" t="str">
            <v>61.15.201</v>
          </cell>
          <cell r="B3856" t="str">
            <v>Módulo de expansão para 8 canais de entrada e saída digitais</v>
          </cell>
          <cell r="C3856" t="str">
            <v>UN</v>
          </cell>
          <cell r="D3856">
            <v>705.56</v>
          </cell>
          <cell r="E3856">
            <v>170.8</v>
          </cell>
          <cell r="F3856">
            <v>876.36</v>
          </cell>
        </row>
        <row r="3857">
          <cell r="A3857" t="str">
            <v>61.20</v>
          </cell>
          <cell r="B3857" t="str">
            <v>Reparos, conservacoes e complementos - GRUPO 61</v>
          </cell>
          <cell r="C3857"/>
          <cell r="D3857"/>
          <cell r="E3857"/>
          <cell r="F3857"/>
        </row>
        <row r="3858">
          <cell r="A3858" t="str">
            <v>61.20.040</v>
          </cell>
          <cell r="B3858" t="str">
            <v>Cortina de ar com duas velocidades, para vão de 1,20 m</v>
          </cell>
          <cell r="C3858" t="str">
            <v>CJ</v>
          </cell>
          <cell r="D3858">
            <v>795.44</v>
          </cell>
          <cell r="E3858">
            <v>9.4499999999999993</v>
          </cell>
          <cell r="F3858">
            <v>804.89</v>
          </cell>
        </row>
        <row r="3859">
          <cell r="A3859" t="str">
            <v>61.20.092</v>
          </cell>
          <cell r="B3859" t="str">
            <v>Cortina de ar com duas velocidades, para vão de 1,50 m</v>
          </cell>
          <cell r="C3859" t="str">
            <v>CJ</v>
          </cell>
          <cell r="D3859">
            <v>1013.5</v>
          </cell>
          <cell r="E3859">
            <v>9.4499999999999993</v>
          </cell>
          <cell r="F3859">
            <v>1022.95</v>
          </cell>
        </row>
        <row r="3860">
          <cell r="A3860" t="str">
            <v>61.20.100</v>
          </cell>
          <cell r="B3860" t="str">
            <v>Ligação típica, (cavalete), para ar condicionado ´fancoil´, diâmetro de 1/2´</v>
          </cell>
          <cell r="C3860" t="str">
            <v>CJ</v>
          </cell>
          <cell r="D3860">
            <v>1130.96</v>
          </cell>
          <cell r="E3860">
            <v>384.37</v>
          </cell>
          <cell r="F3860">
            <v>1515.33</v>
          </cell>
        </row>
        <row r="3861">
          <cell r="A3861" t="str">
            <v>61.20.110</v>
          </cell>
          <cell r="B3861" t="str">
            <v>Ligação típica, (cavalete), para ar condicionado ´fancoil´, diâmetro de 3/4´</v>
          </cell>
          <cell r="C3861" t="str">
            <v>CJ</v>
          </cell>
          <cell r="D3861">
            <v>1338.35</v>
          </cell>
          <cell r="E3861">
            <v>409.82</v>
          </cell>
          <cell r="F3861">
            <v>1748.17</v>
          </cell>
        </row>
        <row r="3862">
          <cell r="A3862" t="str">
            <v>61.20.120</v>
          </cell>
          <cell r="B3862" t="str">
            <v>Ligação típica, (cavalete), para ar condicionado ´fancoil´, diâmetro de 1´</v>
          </cell>
          <cell r="C3862" t="str">
            <v>CJ</v>
          </cell>
          <cell r="D3862">
            <v>1593.43</v>
          </cell>
          <cell r="E3862">
            <v>460.73</v>
          </cell>
          <cell r="F3862">
            <v>2054.16</v>
          </cell>
        </row>
        <row r="3863">
          <cell r="A3863" t="str">
            <v>61.20.130</v>
          </cell>
          <cell r="B3863" t="str">
            <v>Ligação típica, (cavalete), para ar condicionado ´fancoil´, diâmetro de 1 1/4´</v>
          </cell>
          <cell r="C3863" t="str">
            <v>CJ</v>
          </cell>
          <cell r="D3863">
            <v>2009.24</v>
          </cell>
          <cell r="E3863">
            <v>486.19</v>
          </cell>
          <cell r="F3863">
            <v>2495.4299999999998</v>
          </cell>
        </row>
        <row r="3864">
          <cell r="A3864" t="str">
            <v>61.20.450</v>
          </cell>
          <cell r="B3864" t="str">
            <v>Duto em chapa de aço galvanizado</v>
          </cell>
          <cell r="C3864" t="str">
            <v>KG</v>
          </cell>
          <cell r="D3864">
            <v>29.35</v>
          </cell>
          <cell r="E3864">
            <v>21.18</v>
          </cell>
          <cell r="F3864">
            <v>50.53</v>
          </cell>
        </row>
        <row r="3865">
          <cell r="A3865" t="str">
            <v>62</v>
          </cell>
          <cell r="B3865" t="str">
            <v>COZINHA, REFEITORIO, LAVANDERIA INDUSTRIAL E EQUIPAMENTOS</v>
          </cell>
          <cell r="C3865"/>
          <cell r="D3865"/>
          <cell r="E3865"/>
          <cell r="F3865"/>
        </row>
        <row r="3866">
          <cell r="A3866" t="str">
            <v>62.04</v>
          </cell>
          <cell r="B3866" t="str">
            <v>Mobiliario e acessorios</v>
          </cell>
          <cell r="C3866"/>
          <cell r="D3866"/>
          <cell r="E3866"/>
          <cell r="F3866"/>
        </row>
        <row r="3867">
          <cell r="A3867" t="str">
            <v>62.04.060</v>
          </cell>
          <cell r="B3867" t="str">
            <v>Tanque duplo com pés em aço inoxidável de 1600 x 700 x 850 mm</v>
          </cell>
          <cell r="C3867" t="str">
            <v>UN</v>
          </cell>
          <cell r="D3867">
            <v>4231.3999999999996</v>
          </cell>
          <cell r="E3867">
            <v>18.2</v>
          </cell>
          <cell r="F3867">
            <v>4249.6000000000004</v>
          </cell>
        </row>
        <row r="3868">
          <cell r="A3868" t="str">
            <v>62.04.070</v>
          </cell>
          <cell r="B3868" t="str">
            <v>Mesa em aço inoxidável, largura até 700 mm</v>
          </cell>
          <cell r="C3868" t="str">
            <v>M</v>
          </cell>
          <cell r="D3868">
            <v>1981.48</v>
          </cell>
          <cell r="E3868"/>
          <cell r="F3868">
            <v>1981.48</v>
          </cell>
        </row>
        <row r="3869">
          <cell r="A3869" t="str">
            <v>62.04.090</v>
          </cell>
          <cell r="B3869" t="str">
            <v>Mesa lateral em aço inoxidável com prateleira inferior, largura até 700 mm</v>
          </cell>
          <cell r="C3869" t="str">
            <v>M</v>
          </cell>
          <cell r="D3869">
            <v>2110.15</v>
          </cell>
          <cell r="E3869"/>
          <cell r="F3869">
            <v>2110.15</v>
          </cell>
        </row>
        <row r="3870">
          <cell r="A3870" t="str">
            <v>62.20</v>
          </cell>
          <cell r="B3870" t="str">
            <v>Reparos, conservacoes e complementos - GRUPO 62</v>
          </cell>
          <cell r="C3870"/>
          <cell r="D3870"/>
          <cell r="E3870"/>
          <cell r="F3870"/>
        </row>
        <row r="3871">
          <cell r="A3871" t="str">
            <v>62.20.330</v>
          </cell>
          <cell r="B3871" t="str">
            <v>Coifa em aço inoxidável com filtro e exaustor axial - área até 3,00 m²</v>
          </cell>
          <cell r="C3871" t="str">
            <v>M2</v>
          </cell>
          <cell r="D3871">
            <v>9773.4500000000007</v>
          </cell>
          <cell r="E3871"/>
          <cell r="F3871">
            <v>9773.4500000000007</v>
          </cell>
        </row>
        <row r="3872">
          <cell r="A3872" t="str">
            <v>62.20.340</v>
          </cell>
          <cell r="B3872" t="str">
            <v>Coifa em aço inoxidável com filtro e exaustor axial - área de 3,01 até 7,50 m²</v>
          </cell>
          <cell r="C3872" t="str">
            <v>M2</v>
          </cell>
          <cell r="D3872">
            <v>8859.23</v>
          </cell>
          <cell r="E3872"/>
          <cell r="F3872">
            <v>8859.23</v>
          </cell>
        </row>
        <row r="3873">
          <cell r="A3873" t="str">
            <v>62.20.350</v>
          </cell>
          <cell r="B3873" t="str">
            <v>Coifa em aço inoxidável com filtro e exaustor axial - área de 7,51 até 16,00 m²</v>
          </cell>
          <cell r="C3873" t="str">
            <v>M2</v>
          </cell>
          <cell r="D3873">
            <v>4549.53</v>
          </cell>
          <cell r="E3873"/>
          <cell r="F3873">
            <v>4549.53</v>
          </cell>
        </row>
        <row r="3874">
          <cell r="A3874" t="str">
            <v>65</v>
          </cell>
          <cell r="B3874" t="str">
            <v>RESFRIAMENTO E CONSERVACAO DE MATERIAL PERECIVEL</v>
          </cell>
          <cell r="C3874"/>
          <cell r="D3874"/>
          <cell r="E3874"/>
          <cell r="F3874"/>
        </row>
        <row r="3875">
          <cell r="A3875" t="str">
            <v>65.01</v>
          </cell>
          <cell r="B3875" t="str">
            <v>Camara frigorifica para resfriado</v>
          </cell>
          <cell r="C3875"/>
          <cell r="D3875"/>
          <cell r="E3875"/>
          <cell r="F3875"/>
        </row>
        <row r="3876">
          <cell r="A3876" t="str">
            <v>65.01.210</v>
          </cell>
          <cell r="B3876" t="str">
            <v>Câmara frigorífica para resfriados</v>
          </cell>
          <cell r="C3876" t="str">
            <v>M2</v>
          </cell>
          <cell r="D3876">
            <v>1846.08</v>
          </cell>
          <cell r="E3876"/>
          <cell r="F3876">
            <v>1846.08</v>
          </cell>
        </row>
        <row r="3877">
          <cell r="A3877" t="str">
            <v>65.02</v>
          </cell>
          <cell r="B3877" t="str">
            <v>Camara frigorifica para congelado</v>
          </cell>
          <cell r="C3877"/>
          <cell r="D3877"/>
          <cell r="E3877"/>
          <cell r="F3877"/>
        </row>
        <row r="3878">
          <cell r="A3878" t="str">
            <v>65.02.100</v>
          </cell>
          <cell r="B3878" t="str">
            <v>Câmara frigorífica para congelados</v>
          </cell>
          <cell r="C3878" t="str">
            <v>M2</v>
          </cell>
          <cell r="D3878">
            <v>2241.0700000000002</v>
          </cell>
          <cell r="E3878"/>
          <cell r="F3878">
            <v>2241.0700000000002</v>
          </cell>
        </row>
        <row r="3879">
          <cell r="A3879" t="str">
            <v>66</v>
          </cell>
          <cell r="B3879" t="str">
            <v>SEGURANCA, VIGILANCIA E CONTROLE, EQUIPAMENTO E SISTEMA</v>
          </cell>
          <cell r="C3879"/>
          <cell r="D3879"/>
          <cell r="E3879"/>
          <cell r="F3879"/>
        </row>
        <row r="3880">
          <cell r="A3880" t="str">
            <v>66.02</v>
          </cell>
          <cell r="B3880" t="str">
            <v>Controle de acessos e alarme</v>
          </cell>
          <cell r="C3880"/>
          <cell r="D3880"/>
          <cell r="E3880"/>
          <cell r="F3880"/>
        </row>
        <row r="3881">
          <cell r="A3881" t="str">
            <v>66.02.060</v>
          </cell>
          <cell r="B3881" t="str">
            <v>Repetidora de sinais de ocorrências, do painel sinóptico da central de alarme</v>
          </cell>
          <cell r="C3881" t="str">
            <v>UN</v>
          </cell>
          <cell r="D3881">
            <v>946.25</v>
          </cell>
          <cell r="E3881">
            <v>10.92</v>
          </cell>
          <cell r="F3881">
            <v>957.17</v>
          </cell>
        </row>
        <row r="3882">
          <cell r="A3882" t="str">
            <v>66.02.090</v>
          </cell>
          <cell r="B3882" t="str">
            <v>Detector de metais, tipo portal, microprocessado</v>
          </cell>
          <cell r="C3882" t="str">
            <v>UN</v>
          </cell>
          <cell r="D3882">
            <v>10245.34</v>
          </cell>
          <cell r="E3882"/>
          <cell r="F3882">
            <v>10245.34</v>
          </cell>
        </row>
        <row r="3883">
          <cell r="A3883" t="str">
            <v>66.02.130</v>
          </cell>
          <cell r="B3883" t="str">
            <v>Porteiro eletrônico com um interfone</v>
          </cell>
          <cell r="C3883" t="str">
            <v>CJ</v>
          </cell>
          <cell r="D3883">
            <v>193.54</v>
          </cell>
          <cell r="E3883">
            <v>36.39</v>
          </cell>
          <cell r="F3883">
            <v>229.93</v>
          </cell>
        </row>
        <row r="3884">
          <cell r="A3884" t="str">
            <v>66.02.239</v>
          </cell>
          <cell r="B3884" t="str">
            <v>Sistema eletrônico de automatização de portão deslizante, para esforços até 800 kg</v>
          </cell>
          <cell r="C3884" t="str">
            <v>CJ</v>
          </cell>
          <cell r="D3884">
            <v>2782.44</v>
          </cell>
          <cell r="E3884"/>
          <cell r="F3884">
            <v>2782.44</v>
          </cell>
        </row>
        <row r="3885">
          <cell r="A3885" t="str">
            <v>66.02.240</v>
          </cell>
          <cell r="B3885" t="str">
            <v>Sistema eletrônico de automatização de portão deslizante, para esforços maior de 800 kg e até 1400 kg</v>
          </cell>
          <cell r="C3885" t="str">
            <v>CJ</v>
          </cell>
          <cell r="D3885">
            <v>5653.13</v>
          </cell>
          <cell r="E3885"/>
          <cell r="F3885">
            <v>5653.13</v>
          </cell>
        </row>
        <row r="3886">
          <cell r="A3886" t="str">
            <v>66.02.460</v>
          </cell>
          <cell r="B3886" t="str">
            <v>Vídeo porteiro eletrônico colorido, com um interfone</v>
          </cell>
          <cell r="C3886" t="str">
            <v>CJ</v>
          </cell>
          <cell r="D3886">
            <v>1190.6500000000001</v>
          </cell>
          <cell r="E3886">
            <v>90.98</v>
          </cell>
          <cell r="F3886">
            <v>1281.6300000000001</v>
          </cell>
        </row>
        <row r="3887">
          <cell r="A3887" t="str">
            <v>66.02.500</v>
          </cell>
          <cell r="B3887" t="str">
            <v>Central de alarme microprocessada, para até 125 zonas</v>
          </cell>
          <cell r="C3887" t="str">
            <v>UN</v>
          </cell>
          <cell r="D3887">
            <v>2574.9499999999998</v>
          </cell>
          <cell r="E3887">
            <v>10.92</v>
          </cell>
          <cell r="F3887">
            <v>2585.87</v>
          </cell>
        </row>
        <row r="3888">
          <cell r="A3888" t="str">
            <v>66.02.560</v>
          </cell>
          <cell r="B3888" t="str">
            <v>Controlador de acesso com identificação por impressão digital (biometria) e software de gerenciamento</v>
          </cell>
          <cell r="C3888" t="str">
            <v>CJ</v>
          </cell>
          <cell r="D3888">
            <v>2545.04</v>
          </cell>
          <cell r="E3888">
            <v>497.62</v>
          </cell>
          <cell r="F3888">
            <v>3042.66</v>
          </cell>
        </row>
        <row r="3889">
          <cell r="A3889" t="str">
            <v>66.08</v>
          </cell>
          <cell r="B3889" t="str">
            <v>Equipamentos para sistema de seguranca, vigilancia e controle</v>
          </cell>
          <cell r="C3889"/>
          <cell r="D3889"/>
          <cell r="E3889"/>
          <cell r="F3889"/>
        </row>
        <row r="3890">
          <cell r="A3890" t="str">
            <v>66.08.061</v>
          </cell>
          <cell r="B3890" t="str">
            <v>Mesa controladora híbrida para até 32 câmeras IPs, com teclado e joystick, compatível com sistema de CFTV, IP ou analógico</v>
          </cell>
          <cell r="C3890" t="str">
            <v>UN</v>
          </cell>
          <cell r="D3890">
            <v>3884.64</v>
          </cell>
          <cell r="E3890">
            <v>820.64</v>
          </cell>
          <cell r="F3890">
            <v>4705.28</v>
          </cell>
        </row>
        <row r="3891">
          <cell r="A3891" t="str">
            <v>66.08.100</v>
          </cell>
          <cell r="B3891" t="str">
            <v>Rack fechado padrão metálico, 19 x 12 Us x 470 mm</v>
          </cell>
          <cell r="C3891" t="str">
            <v>UN</v>
          </cell>
          <cell r="D3891">
            <v>703.78</v>
          </cell>
          <cell r="E3891">
            <v>256.45</v>
          </cell>
          <cell r="F3891">
            <v>960.23</v>
          </cell>
        </row>
        <row r="3892">
          <cell r="A3892" t="str">
            <v>66.08.110</v>
          </cell>
          <cell r="B3892" t="str">
            <v>Rack fechado padrão metálico, 19 x 20 Us x 470 mm</v>
          </cell>
          <cell r="C3892" t="str">
            <v>UN</v>
          </cell>
          <cell r="D3892">
            <v>1148.8399999999999</v>
          </cell>
          <cell r="E3892">
            <v>256.45</v>
          </cell>
          <cell r="F3892">
            <v>1405.29</v>
          </cell>
        </row>
        <row r="3893">
          <cell r="A3893" t="str">
            <v>66.08.111</v>
          </cell>
          <cell r="B3893" t="str">
            <v>Rack fechado de piso padrão metálico, 19 x 24 Us x 570 mm</v>
          </cell>
          <cell r="C3893" t="str">
            <v>UN</v>
          </cell>
          <cell r="D3893">
            <v>1039.6400000000001</v>
          </cell>
          <cell r="E3893">
            <v>256.45</v>
          </cell>
          <cell r="F3893">
            <v>1296.0899999999999</v>
          </cell>
        </row>
        <row r="3894">
          <cell r="A3894" t="str">
            <v>66.08.115</v>
          </cell>
          <cell r="B3894" t="str">
            <v>Rack fechado de piso padrão metálico, 19 x 44 Us x 770 mm</v>
          </cell>
          <cell r="C3894" t="str">
            <v>UN</v>
          </cell>
          <cell r="D3894">
            <v>2259.1</v>
          </cell>
          <cell r="E3894">
            <v>512.9</v>
          </cell>
          <cell r="F3894">
            <v>2772</v>
          </cell>
        </row>
        <row r="3895">
          <cell r="A3895" t="str">
            <v>66.08.131</v>
          </cell>
          <cell r="B3895" t="str">
            <v>Monitor LCD ou LED colorido, tela plana de 21,5"</v>
          </cell>
          <cell r="C3895" t="str">
            <v>UN</v>
          </cell>
          <cell r="D3895">
            <v>925.7</v>
          </cell>
          <cell r="E3895">
            <v>8.18</v>
          </cell>
          <cell r="F3895">
            <v>933.88</v>
          </cell>
        </row>
        <row r="3896">
          <cell r="A3896" t="str">
            <v>66.08.240</v>
          </cell>
          <cell r="B3896" t="str">
            <v>Filtro passivo e misturador de sinais VHF / UHF / CATV</v>
          </cell>
          <cell r="C3896" t="str">
            <v>UN</v>
          </cell>
          <cell r="D3896">
            <v>9.82</v>
          </cell>
          <cell r="E3896">
            <v>18.2</v>
          </cell>
          <cell r="F3896">
            <v>28.02</v>
          </cell>
        </row>
        <row r="3897">
          <cell r="A3897" t="str">
            <v>66.08.258</v>
          </cell>
          <cell r="B3897" t="str">
            <v>Ponto de acesso de dados (Access Point), uso interno, compatível com PoE 802.3af</v>
          </cell>
          <cell r="C3897" t="str">
            <v>UN</v>
          </cell>
          <cell r="D3897">
            <v>1283.43</v>
          </cell>
          <cell r="E3897">
            <v>145.56</v>
          </cell>
          <cell r="F3897">
            <v>1428.99</v>
          </cell>
        </row>
        <row r="3898">
          <cell r="A3898" t="str">
            <v>66.08.260</v>
          </cell>
          <cell r="B3898" t="str">
            <v>Modulador de canais VHF / UHF / CATV / CFTV</v>
          </cell>
          <cell r="C3898" t="str">
            <v>UN</v>
          </cell>
          <cell r="D3898">
            <v>172.91</v>
          </cell>
          <cell r="E3898">
            <v>36.39</v>
          </cell>
          <cell r="F3898">
            <v>209.3</v>
          </cell>
        </row>
        <row r="3899">
          <cell r="A3899" t="str">
            <v>66.08.270</v>
          </cell>
          <cell r="B3899" t="str">
            <v>Amplificador de linha VHF / UHF com conector de F-50 dB</v>
          </cell>
          <cell r="C3899" t="str">
            <v>UN</v>
          </cell>
          <cell r="D3899">
            <v>449.5</v>
          </cell>
          <cell r="E3899">
            <v>10.92</v>
          </cell>
          <cell r="F3899">
            <v>460.42</v>
          </cell>
        </row>
        <row r="3900">
          <cell r="A3900" t="str">
            <v>66.08.324</v>
          </cell>
          <cell r="B3900" t="str">
            <v>Câmera fixa colorida compacta com domo, para áreas internas e externas - 1,3 MP</v>
          </cell>
          <cell r="C3900" t="str">
            <v>UN</v>
          </cell>
          <cell r="D3900">
            <v>891.9</v>
          </cell>
          <cell r="E3900">
            <v>150.62</v>
          </cell>
          <cell r="F3900">
            <v>1042.52</v>
          </cell>
        </row>
        <row r="3901">
          <cell r="A3901" t="str">
            <v>66.08.326</v>
          </cell>
          <cell r="B3901" t="str">
            <v>Câmera fixa colorida tipo bullet, para áreas internas e externas - 1,3 MP</v>
          </cell>
          <cell r="C3901" t="str">
            <v>UN</v>
          </cell>
          <cell r="D3901">
            <v>3369.98</v>
          </cell>
          <cell r="E3901">
            <v>150.62</v>
          </cell>
          <cell r="F3901">
            <v>3520.6</v>
          </cell>
        </row>
        <row r="3902">
          <cell r="A3902" t="str">
            <v>66.08.328</v>
          </cell>
          <cell r="B3902" t="str">
            <v>Câmera fixa colorida com domo, para áreas internas e externas - 5 MP</v>
          </cell>
          <cell r="C3902" t="str">
            <v>UN</v>
          </cell>
          <cell r="D3902">
            <v>9639.41</v>
          </cell>
          <cell r="E3902">
            <v>150.62</v>
          </cell>
          <cell r="F3902">
            <v>9790.0300000000007</v>
          </cell>
        </row>
        <row r="3903">
          <cell r="A3903" t="str">
            <v>66.08.340</v>
          </cell>
          <cell r="B3903" t="str">
            <v>Unidade de disco rígido (HD) externo de 5 TB</v>
          </cell>
          <cell r="C3903" t="str">
            <v>UN</v>
          </cell>
          <cell r="D3903">
            <v>1213.01</v>
          </cell>
          <cell r="E3903">
            <v>2.73</v>
          </cell>
          <cell r="F3903">
            <v>1215.74</v>
          </cell>
        </row>
        <row r="3904">
          <cell r="A3904" t="str">
            <v>66.08.400</v>
          </cell>
          <cell r="B3904" t="str">
            <v>Estação de monitoramento "WorkStation" para até 3 monitores - memória RAM de 8 GB</v>
          </cell>
          <cell r="C3904" t="str">
            <v>CJ</v>
          </cell>
          <cell r="D3904">
            <v>9867.7800000000007</v>
          </cell>
          <cell r="E3904">
            <v>194.78</v>
          </cell>
          <cell r="F3904">
            <v>10062.56</v>
          </cell>
        </row>
        <row r="3905">
          <cell r="A3905" t="str">
            <v>66.08.401</v>
          </cell>
          <cell r="B3905" t="str">
            <v>Estação de monitoramento "WorkStation" para até 3 monitores - memória RAM de 16 GB</v>
          </cell>
          <cell r="C3905" t="str">
            <v>CJ</v>
          </cell>
          <cell r="D3905">
            <v>14916.45</v>
          </cell>
          <cell r="E3905">
            <v>194.78</v>
          </cell>
          <cell r="F3905">
            <v>15111.23</v>
          </cell>
        </row>
        <row r="3906">
          <cell r="A3906" t="str">
            <v>66.08.600</v>
          </cell>
          <cell r="B3906" t="str">
            <v>Unidade gerenciadora digital de vídeo em rede (NVR) de até 8 câmeras IP, armazenamento de 6 TB, 1 interface de rede Fast Ethernet</v>
          </cell>
          <cell r="C3906" t="str">
            <v>UN</v>
          </cell>
          <cell r="D3906">
            <v>1175.75</v>
          </cell>
          <cell r="E3906">
            <v>129.85</v>
          </cell>
          <cell r="F3906">
            <v>1305.5999999999999</v>
          </cell>
        </row>
        <row r="3907">
          <cell r="A3907" t="str">
            <v>66.08.610</v>
          </cell>
          <cell r="B3907" t="str">
            <v>Unidade gerenciadora digital de vídeo em rede (NVR) de até 16 câmeras IP, armazenamento de 12 TB, 1 interface de rede Gigabit Ethernet e 4 entradas de alarme</v>
          </cell>
          <cell r="C3907" t="str">
            <v>UN</v>
          </cell>
          <cell r="D3907">
            <v>1485.54</v>
          </cell>
          <cell r="E3907">
            <v>194.78</v>
          </cell>
          <cell r="F3907">
            <v>1680.32</v>
          </cell>
        </row>
        <row r="3908">
          <cell r="A3908" t="str">
            <v>66.08.620</v>
          </cell>
          <cell r="B3908" t="str">
            <v>Unidade gerenciadora digital vídeo em rede (NVR) de até 32 câmeras IP, armazenamento de 48 TB, 2 interface de rede Gigabit Ethernet e 16 entradas de alarme</v>
          </cell>
          <cell r="C3908" t="str">
            <v>UN</v>
          </cell>
          <cell r="D3908">
            <v>3633.51</v>
          </cell>
          <cell r="E3908">
            <v>256.45</v>
          </cell>
          <cell r="F3908">
            <v>3889.96</v>
          </cell>
        </row>
        <row r="3909">
          <cell r="A3909" t="str">
            <v>66.20</v>
          </cell>
          <cell r="B3909" t="str">
            <v>Reparos, conservacoes e complementos - GRUPO 66</v>
          </cell>
          <cell r="C3909"/>
          <cell r="D3909"/>
          <cell r="E3909"/>
          <cell r="F3909"/>
        </row>
        <row r="3910">
          <cell r="A3910" t="str">
            <v>66.20.150</v>
          </cell>
          <cell r="B3910" t="str">
            <v>Guia organizadora de cabos para rack, 19´ 1 U</v>
          </cell>
          <cell r="C3910" t="str">
            <v>UN</v>
          </cell>
          <cell r="D3910">
            <v>17.989999999999998</v>
          </cell>
          <cell r="E3910">
            <v>10.25</v>
          </cell>
          <cell r="F3910">
            <v>28.24</v>
          </cell>
        </row>
        <row r="3911">
          <cell r="A3911" t="str">
            <v>66.20.170</v>
          </cell>
          <cell r="B3911" t="str">
            <v>Guia organizadora de cabos para rack, 19´ 2 U</v>
          </cell>
          <cell r="C3911" t="str">
            <v>UN</v>
          </cell>
          <cell r="D3911">
            <v>30.62</v>
          </cell>
          <cell r="E3911">
            <v>10.25</v>
          </cell>
          <cell r="F3911">
            <v>40.869999999999997</v>
          </cell>
        </row>
        <row r="3912">
          <cell r="A3912" t="str">
            <v>66.20.202</v>
          </cell>
          <cell r="B3912" t="str">
            <v>Instalação de câmera fixa para CFTV</v>
          </cell>
          <cell r="C3912" t="str">
            <v>UN</v>
          </cell>
          <cell r="D3912"/>
          <cell r="E3912">
            <v>150.62</v>
          </cell>
          <cell r="F3912">
            <v>150.62</v>
          </cell>
        </row>
        <row r="3913">
          <cell r="A3913" t="str">
            <v>66.20.212</v>
          </cell>
          <cell r="B3913" t="str">
            <v>Instalação de câmera móvel para CFTV</v>
          </cell>
          <cell r="C3913" t="str">
            <v>UN</v>
          </cell>
          <cell r="D3913"/>
          <cell r="E3913">
            <v>150.62</v>
          </cell>
          <cell r="F3913">
            <v>150.62</v>
          </cell>
        </row>
        <row r="3914">
          <cell r="A3914" t="str">
            <v>66.20.221</v>
          </cell>
          <cell r="B3914" t="str">
            <v>Switch Gigabit para servidor central com 24 portas frontais e 2 portas SFP, capacidade 10 / 100 / 1000 Mbps</v>
          </cell>
          <cell r="C3914" t="str">
            <v>UN</v>
          </cell>
          <cell r="D3914">
            <v>14014.14</v>
          </cell>
          <cell r="E3914">
            <v>13.64</v>
          </cell>
          <cell r="F3914">
            <v>14027.78</v>
          </cell>
        </row>
        <row r="3915">
          <cell r="A3915" t="str">
            <v>66.20.225</v>
          </cell>
          <cell r="B3915" t="str">
            <v>Switch Gigabit 24 portas com capacidade de 10/100/1000/Mbps</v>
          </cell>
          <cell r="C3915" t="str">
            <v>UN</v>
          </cell>
          <cell r="D3915">
            <v>2355.31</v>
          </cell>
          <cell r="E3915">
            <v>13.64</v>
          </cell>
          <cell r="F3915">
            <v>2368.9499999999998</v>
          </cell>
        </row>
        <row r="3916">
          <cell r="A3916" t="str">
            <v>67</v>
          </cell>
          <cell r="B3916" t="str">
            <v>CAPTACAO, ADUCAO E TRATAMENTO DE AGUA E ESGOTO, EQUIPAMENTOS E SISTEMA</v>
          </cell>
          <cell r="C3916"/>
          <cell r="D3916"/>
          <cell r="E3916"/>
          <cell r="F3916"/>
        </row>
        <row r="3917">
          <cell r="A3917" t="str">
            <v>67.02</v>
          </cell>
          <cell r="B3917" t="str">
            <v>Tratamento</v>
          </cell>
          <cell r="C3917"/>
          <cell r="D3917"/>
          <cell r="E3917"/>
          <cell r="F3917"/>
        </row>
        <row r="3918">
          <cell r="A3918" t="str">
            <v>67.02.160</v>
          </cell>
          <cell r="B3918" t="str">
            <v>Medidor de vazão tipo calha Parshall com garganta W= 3´</v>
          </cell>
          <cell r="C3918" t="str">
            <v>UN</v>
          </cell>
          <cell r="D3918">
            <v>1403.49</v>
          </cell>
          <cell r="E3918">
            <v>64.319999999999993</v>
          </cell>
          <cell r="F3918">
            <v>1467.81</v>
          </cell>
        </row>
        <row r="3919">
          <cell r="A3919" t="str">
            <v>67.02.210</v>
          </cell>
          <cell r="B3919" t="str">
            <v>Tela galvanizada revestida em poliamida, malha de 10 mm</v>
          </cell>
          <cell r="C3919" t="str">
            <v>M2</v>
          </cell>
          <cell r="D3919">
            <v>845.59</v>
          </cell>
          <cell r="E3919">
            <v>7.26</v>
          </cell>
          <cell r="F3919">
            <v>852.85</v>
          </cell>
        </row>
        <row r="3920">
          <cell r="A3920" t="str">
            <v>67.02.240</v>
          </cell>
          <cell r="B3920" t="str">
            <v>Grade média em aço carbono, espaçamento de 2 cm com barras chatas de 1´ x 3/8´</v>
          </cell>
          <cell r="C3920" t="str">
            <v>M2</v>
          </cell>
          <cell r="D3920">
            <v>1990.57</v>
          </cell>
          <cell r="E3920">
            <v>7.26</v>
          </cell>
          <cell r="F3920">
            <v>1997.83</v>
          </cell>
        </row>
        <row r="3921">
          <cell r="A3921" t="str">
            <v>67.02.280</v>
          </cell>
          <cell r="B3921" t="str">
            <v>Cesto em chapa de aço inoxidável com espessura de 1,5 mm e furos de 1/2´</v>
          </cell>
          <cell r="C3921" t="str">
            <v>UN</v>
          </cell>
          <cell r="D3921">
            <v>785.33</v>
          </cell>
          <cell r="E3921">
            <v>3.63</v>
          </cell>
          <cell r="F3921">
            <v>788.96</v>
          </cell>
        </row>
        <row r="3922">
          <cell r="A3922" t="str">
            <v>67.02.301</v>
          </cell>
          <cell r="B3922" t="str">
            <v>Peneira estática em poliéster reforçado de fibra de vidro (PRFV) com tela de aço inoxidável AISI 304, malha de 1,5 mm, vazão de 50 l/s</v>
          </cell>
          <cell r="C3922" t="str">
            <v>UN</v>
          </cell>
          <cell r="D3922">
            <v>18626.75</v>
          </cell>
          <cell r="E3922">
            <v>129.75</v>
          </cell>
          <cell r="F3922">
            <v>18756.5</v>
          </cell>
        </row>
        <row r="3923">
          <cell r="A3923" t="str">
            <v>67.02.320</v>
          </cell>
          <cell r="B3923" t="str">
            <v>Comporta em fibra de vidro (stop log) - espessura de 10 mm</v>
          </cell>
          <cell r="C3923" t="str">
            <v>M2</v>
          </cell>
          <cell r="D3923">
            <v>1684.34</v>
          </cell>
          <cell r="E3923">
            <v>23.34</v>
          </cell>
          <cell r="F3923">
            <v>1707.68</v>
          </cell>
        </row>
        <row r="3924">
          <cell r="A3924" t="str">
            <v>67.02.330</v>
          </cell>
          <cell r="B3924" t="str">
            <v>Sistema de tratamento de águas cinzas e aproveitamento de águas pluviais, para reuso em fins não potáveis, vazão de 2 m³/h</v>
          </cell>
          <cell r="C3924" t="str">
            <v>UN</v>
          </cell>
          <cell r="D3924">
            <v>88643.4</v>
          </cell>
          <cell r="E3924"/>
          <cell r="F3924">
            <v>88643.4</v>
          </cell>
        </row>
        <row r="3925">
          <cell r="A3925" t="str">
            <v>67.02.400</v>
          </cell>
          <cell r="B3925" t="str">
            <v>Tanque em fibra de vidro (PRFV) com quebra ondas, capacidade de 25.000 l e misturador interno vertical em aço inoxidável</v>
          </cell>
          <cell r="C3925" t="str">
            <v>UN</v>
          </cell>
          <cell r="D3925">
            <v>46539.56</v>
          </cell>
          <cell r="E3925">
            <v>210.81</v>
          </cell>
          <cell r="F3925">
            <v>46750.37</v>
          </cell>
        </row>
        <row r="3926">
          <cell r="A3926" t="str">
            <v>67.02.410</v>
          </cell>
          <cell r="B3926" t="str">
            <v>Sistema de tratamento de efluente por reator anaeróbio (UASB) e filtro aeróbio (FAS), para obras de segurança com vazão máxima horária 12 l/s</v>
          </cell>
          <cell r="C3926" t="str">
            <v>CJ</v>
          </cell>
          <cell r="D3926">
            <v>399721.81</v>
          </cell>
          <cell r="E3926"/>
          <cell r="F3926">
            <v>399721.81</v>
          </cell>
        </row>
        <row r="3927">
          <cell r="A3927" t="str">
            <v>67.02.502</v>
          </cell>
          <cell r="B3927" t="str">
            <v>Elaboração de projeto de sistema de estação compacta de tratamento de esgoto para vazão máxima horária 12 l/s e atendimento classe II, assessoria, documentação e aprovação na CETESB</v>
          </cell>
          <cell r="C3927" t="str">
            <v>CJ</v>
          </cell>
          <cell r="D3927">
            <v>5073.09</v>
          </cell>
          <cell r="E3927">
            <v>46817.02</v>
          </cell>
          <cell r="F3927">
            <v>51890.11</v>
          </cell>
        </row>
        <row r="3928">
          <cell r="A3928" t="str">
            <v>67.02.503</v>
          </cell>
          <cell r="B3928" t="str">
            <v>Elaboração de projeto de sistema de estação compacta de tratamento de esgoto para vazão máxima horária 12 l/s, atendimento classe II, tratamento de nitrogênio e fósforo, assessoria, documentação e aprovação na CETESB</v>
          </cell>
          <cell r="C3928" t="str">
            <v>CJ</v>
          </cell>
          <cell r="D3928">
            <v>7021.84</v>
          </cell>
          <cell r="E3928">
            <v>56510.98</v>
          </cell>
          <cell r="F3928">
            <v>63532.82</v>
          </cell>
        </row>
        <row r="3929">
          <cell r="A3929" t="str">
            <v>68</v>
          </cell>
          <cell r="B3929" t="str">
            <v>ELETRIFICACAO, EQUIPAMENTOS E SISTEMA</v>
          </cell>
          <cell r="C3929"/>
          <cell r="D3929"/>
          <cell r="E3929"/>
          <cell r="F3929"/>
        </row>
        <row r="3930">
          <cell r="A3930" t="str">
            <v>68.01</v>
          </cell>
          <cell r="B3930" t="str">
            <v>Posteamento</v>
          </cell>
          <cell r="C3930"/>
          <cell r="D3930"/>
          <cell r="E3930"/>
          <cell r="F3930"/>
        </row>
        <row r="3931">
          <cell r="A3931" t="str">
            <v>68.01.600</v>
          </cell>
          <cell r="B3931" t="str">
            <v>Poste de concreto circular, 200 kg, H = 7,00 m</v>
          </cell>
          <cell r="C3931" t="str">
            <v>UN</v>
          </cell>
          <cell r="D3931">
            <v>1314.52</v>
          </cell>
          <cell r="E3931">
            <v>218.2</v>
          </cell>
          <cell r="F3931">
            <v>1532.72</v>
          </cell>
        </row>
        <row r="3932">
          <cell r="A3932" t="str">
            <v>68.01.620</v>
          </cell>
          <cell r="B3932" t="str">
            <v>Poste de concreto circular, 200 kg, H = 9,00 m</v>
          </cell>
          <cell r="C3932" t="str">
            <v>UN</v>
          </cell>
          <cell r="D3932">
            <v>1109.92</v>
          </cell>
          <cell r="E3932">
            <v>218.2</v>
          </cell>
          <cell r="F3932">
            <v>1328.12</v>
          </cell>
        </row>
        <row r="3933">
          <cell r="A3933" t="str">
            <v>68.01.630</v>
          </cell>
          <cell r="B3933" t="str">
            <v>Poste de concreto circular, 200 kg, H = 10,00 m</v>
          </cell>
          <cell r="C3933" t="str">
            <v>UN</v>
          </cell>
          <cell r="D3933">
            <v>1622.5</v>
          </cell>
          <cell r="E3933">
            <v>218.2</v>
          </cell>
          <cell r="F3933">
            <v>1840.7</v>
          </cell>
        </row>
        <row r="3934">
          <cell r="A3934" t="str">
            <v>68.01.650</v>
          </cell>
          <cell r="B3934" t="str">
            <v>Poste de concreto circular, 200 kg, H = 12,00 m</v>
          </cell>
          <cell r="C3934" t="str">
            <v>UN</v>
          </cell>
          <cell r="D3934">
            <v>1791.33</v>
          </cell>
          <cell r="E3934">
            <v>218.2</v>
          </cell>
          <cell r="F3934">
            <v>2009.53</v>
          </cell>
        </row>
        <row r="3935">
          <cell r="A3935" t="str">
            <v>68.01.670</v>
          </cell>
          <cell r="B3935" t="str">
            <v>Poste de concreto circular, 300 kg, H = 9,00 m</v>
          </cell>
          <cell r="C3935" t="str">
            <v>UN</v>
          </cell>
          <cell r="D3935">
            <v>1304.9100000000001</v>
          </cell>
          <cell r="E3935">
            <v>218.2</v>
          </cell>
          <cell r="F3935">
            <v>1523.11</v>
          </cell>
        </row>
        <row r="3936">
          <cell r="A3936" t="str">
            <v>68.01.730</v>
          </cell>
          <cell r="B3936" t="str">
            <v>Poste de concreto circular, 400 kg, H = 9,00 m</v>
          </cell>
          <cell r="C3936" t="str">
            <v>UN</v>
          </cell>
          <cell r="D3936">
            <v>1543.97</v>
          </cell>
          <cell r="E3936">
            <v>218.2</v>
          </cell>
          <cell r="F3936">
            <v>1762.17</v>
          </cell>
        </row>
        <row r="3937">
          <cell r="A3937" t="str">
            <v>68.01.740</v>
          </cell>
          <cell r="B3937" t="str">
            <v>Poste de concreto circular, 400 kg, H = 10,00 m</v>
          </cell>
          <cell r="C3937" t="str">
            <v>UN</v>
          </cell>
          <cell r="D3937">
            <v>1761.51</v>
          </cell>
          <cell r="E3937">
            <v>218.2</v>
          </cell>
          <cell r="F3937">
            <v>1979.71</v>
          </cell>
        </row>
        <row r="3938">
          <cell r="A3938" t="str">
            <v>68.01.750</v>
          </cell>
          <cell r="B3938" t="str">
            <v>Poste de concreto circular, 400 kg, H = 11,00 m</v>
          </cell>
          <cell r="C3938" t="str">
            <v>UN</v>
          </cell>
          <cell r="D3938">
            <v>2136.5700000000002</v>
          </cell>
          <cell r="E3938">
            <v>218.2</v>
          </cell>
          <cell r="F3938">
            <v>2354.77</v>
          </cell>
        </row>
        <row r="3939">
          <cell r="A3939" t="str">
            <v>68.01.760</v>
          </cell>
          <cell r="B3939" t="str">
            <v>Poste de concreto circular, 400 kg, H = 12,00 m</v>
          </cell>
          <cell r="C3939" t="str">
            <v>UN</v>
          </cell>
          <cell r="D3939">
            <v>2447.12</v>
          </cell>
          <cell r="E3939">
            <v>218.2</v>
          </cell>
          <cell r="F3939">
            <v>2665.32</v>
          </cell>
        </row>
        <row r="3940">
          <cell r="A3940" t="str">
            <v>68.01.800</v>
          </cell>
          <cell r="B3940" t="str">
            <v>Poste de concreto circular, 600 kg, H = 11,00 m</v>
          </cell>
          <cell r="C3940" t="str">
            <v>UN</v>
          </cell>
          <cell r="D3940">
            <v>2727.94</v>
          </cell>
          <cell r="E3940">
            <v>218.2</v>
          </cell>
          <cell r="F3940">
            <v>2946.14</v>
          </cell>
        </row>
        <row r="3941">
          <cell r="A3941" t="str">
            <v>68.01.810</v>
          </cell>
          <cell r="B3941" t="str">
            <v>Poste de concreto circular, 600 kg, H = 12,00 m</v>
          </cell>
          <cell r="C3941" t="str">
            <v>UN</v>
          </cell>
          <cell r="D3941">
            <v>2923.19</v>
          </cell>
          <cell r="E3941">
            <v>218.2</v>
          </cell>
          <cell r="F3941">
            <v>3141.39</v>
          </cell>
        </row>
        <row r="3942">
          <cell r="A3942" t="str">
            <v>68.01.850</v>
          </cell>
          <cell r="B3942" t="str">
            <v>Poste de concreto circular, 1000 kg, H = 12,00 m</v>
          </cell>
          <cell r="C3942" t="str">
            <v>UN</v>
          </cell>
          <cell r="D3942">
            <v>4099.16</v>
          </cell>
          <cell r="E3942">
            <v>218.2</v>
          </cell>
          <cell r="F3942">
            <v>4317.3599999999997</v>
          </cell>
        </row>
        <row r="3943">
          <cell r="A3943" t="str">
            <v>68.02</v>
          </cell>
          <cell r="B3943" t="str">
            <v>Estrutura especifica</v>
          </cell>
          <cell r="C3943"/>
          <cell r="D3943"/>
          <cell r="E3943"/>
          <cell r="F3943"/>
        </row>
        <row r="3944">
          <cell r="A3944" t="str">
            <v>68.02.010</v>
          </cell>
          <cell r="B3944" t="str">
            <v>Estai</v>
          </cell>
          <cell r="C3944" t="str">
            <v>UN</v>
          </cell>
          <cell r="D3944">
            <v>508.95</v>
          </cell>
          <cell r="E3944">
            <v>130.9</v>
          </cell>
          <cell r="F3944">
            <v>639.85</v>
          </cell>
        </row>
        <row r="3945">
          <cell r="A3945" t="str">
            <v>68.02.020</v>
          </cell>
          <cell r="B3945" t="str">
            <v>Estrutura tipo M1</v>
          </cell>
          <cell r="C3945" t="str">
            <v>UN</v>
          </cell>
          <cell r="D3945">
            <v>389.22</v>
          </cell>
          <cell r="E3945">
            <v>157.08000000000001</v>
          </cell>
          <cell r="F3945">
            <v>546.29999999999995</v>
          </cell>
        </row>
        <row r="3946">
          <cell r="A3946" t="str">
            <v>68.02.030</v>
          </cell>
          <cell r="B3946" t="str">
            <v>Estrutura tipo M2</v>
          </cell>
          <cell r="C3946" t="str">
            <v>UN</v>
          </cell>
          <cell r="D3946">
            <v>832.14</v>
          </cell>
          <cell r="E3946">
            <v>157.08000000000001</v>
          </cell>
          <cell r="F3946">
            <v>989.22</v>
          </cell>
        </row>
        <row r="3947">
          <cell r="A3947" t="str">
            <v>68.02.040</v>
          </cell>
          <cell r="B3947" t="str">
            <v>Estrutura tipo N3</v>
          </cell>
          <cell r="C3947" t="str">
            <v>UN</v>
          </cell>
          <cell r="D3947">
            <v>1042.0999999999999</v>
          </cell>
          <cell r="E3947">
            <v>235.62</v>
          </cell>
          <cell r="F3947">
            <v>1277.72</v>
          </cell>
        </row>
        <row r="3948">
          <cell r="A3948" t="str">
            <v>68.02.050</v>
          </cell>
          <cell r="B3948" t="str">
            <v>Estrutura tipo M1 - N3</v>
          </cell>
          <cell r="C3948" t="str">
            <v>UN</v>
          </cell>
          <cell r="D3948">
            <v>1198.18</v>
          </cell>
          <cell r="E3948">
            <v>314.16000000000003</v>
          </cell>
          <cell r="F3948">
            <v>1512.34</v>
          </cell>
        </row>
        <row r="3949">
          <cell r="A3949" t="str">
            <v>68.02.060</v>
          </cell>
          <cell r="B3949" t="str">
            <v>Estrutura tipo M4</v>
          </cell>
          <cell r="C3949" t="str">
            <v>UN</v>
          </cell>
          <cell r="D3949">
            <v>1849.43</v>
          </cell>
          <cell r="E3949">
            <v>235.62</v>
          </cell>
          <cell r="F3949">
            <v>2085.0500000000002</v>
          </cell>
        </row>
        <row r="3950">
          <cell r="A3950" t="str">
            <v>68.02.070</v>
          </cell>
          <cell r="B3950" t="str">
            <v>Estrutura tipo N2</v>
          </cell>
          <cell r="C3950" t="str">
            <v>UN</v>
          </cell>
          <cell r="D3950">
            <v>943.29</v>
          </cell>
          <cell r="E3950">
            <v>235.62</v>
          </cell>
          <cell r="F3950">
            <v>1178.9100000000001</v>
          </cell>
        </row>
        <row r="3951">
          <cell r="A3951" t="str">
            <v>68.02.090</v>
          </cell>
          <cell r="B3951" t="str">
            <v>Estrutura tipo N4</v>
          </cell>
          <cell r="C3951" t="str">
            <v>UN</v>
          </cell>
          <cell r="D3951">
            <v>1843.68</v>
          </cell>
          <cell r="E3951">
            <v>314.16000000000003</v>
          </cell>
          <cell r="F3951">
            <v>2157.84</v>
          </cell>
        </row>
        <row r="3952">
          <cell r="A3952" t="str">
            <v>68.02.100</v>
          </cell>
          <cell r="B3952" t="str">
            <v>Armação secundária tipo 1C - 2R</v>
          </cell>
          <cell r="C3952" t="str">
            <v>UN</v>
          </cell>
          <cell r="D3952">
            <v>91.02</v>
          </cell>
          <cell r="E3952">
            <v>104.72</v>
          </cell>
          <cell r="F3952">
            <v>195.74</v>
          </cell>
        </row>
        <row r="3953">
          <cell r="A3953" t="str">
            <v>68.02.110</v>
          </cell>
          <cell r="B3953" t="str">
            <v>Armação secundária tipo 1C - 3R</v>
          </cell>
          <cell r="C3953" t="str">
            <v>UN</v>
          </cell>
          <cell r="D3953">
            <v>98.36</v>
          </cell>
          <cell r="E3953">
            <v>104.72</v>
          </cell>
          <cell r="F3953">
            <v>203.08</v>
          </cell>
        </row>
        <row r="3954">
          <cell r="A3954" t="str">
            <v>68.02.120</v>
          </cell>
          <cell r="B3954" t="str">
            <v>Armação secundária tipo 2C - 3R</v>
          </cell>
          <cell r="C3954" t="str">
            <v>UN</v>
          </cell>
          <cell r="D3954">
            <v>164.28</v>
          </cell>
          <cell r="E3954">
            <v>130.9</v>
          </cell>
          <cell r="F3954">
            <v>295.18</v>
          </cell>
        </row>
        <row r="3955">
          <cell r="A3955" t="str">
            <v>68.02.140</v>
          </cell>
          <cell r="B3955" t="str">
            <v>Armação secundária tipo 4C - 6R</v>
          </cell>
          <cell r="C3955" t="str">
            <v>UN</v>
          </cell>
          <cell r="D3955">
            <v>328.56</v>
          </cell>
          <cell r="E3955">
            <v>157.08000000000001</v>
          </cell>
          <cell r="F3955">
            <v>485.64</v>
          </cell>
        </row>
        <row r="3956">
          <cell r="A3956" t="str">
            <v>68.20</v>
          </cell>
          <cell r="B3956" t="str">
            <v>Reparos, conservacoes e complementos - GRUPO 68</v>
          </cell>
          <cell r="C3956"/>
          <cell r="D3956"/>
          <cell r="E3956"/>
          <cell r="F3956"/>
        </row>
        <row r="3957">
          <cell r="A3957" t="str">
            <v>68.20.010</v>
          </cell>
          <cell r="B3957" t="str">
            <v>Recolocação de poste de madeira</v>
          </cell>
          <cell r="C3957" t="str">
            <v>UN</v>
          </cell>
          <cell r="D3957">
            <v>205.89</v>
          </cell>
          <cell r="E3957">
            <v>171.98</v>
          </cell>
          <cell r="F3957">
            <v>377.87</v>
          </cell>
        </row>
        <row r="3958">
          <cell r="A3958" t="str">
            <v>68.20.040</v>
          </cell>
          <cell r="B3958" t="str">
            <v>Braçadeira circular em aço carbono galvanizado, diâmetro nominal de 140 até 300 mm</v>
          </cell>
          <cell r="C3958" t="str">
            <v>UN</v>
          </cell>
          <cell r="D3958">
            <v>45.71</v>
          </cell>
          <cell r="E3958">
            <v>12.73</v>
          </cell>
          <cell r="F3958">
            <v>58.44</v>
          </cell>
        </row>
        <row r="3959">
          <cell r="A3959" t="str">
            <v>68.20.050</v>
          </cell>
          <cell r="B3959" t="str">
            <v>Cruzeta em aço carbono galvanizado perfil ´L´ 75 x 75 x 8 mm, comprimento 2500 mm</v>
          </cell>
          <cell r="C3959" t="str">
            <v>UN</v>
          </cell>
          <cell r="D3959">
            <v>529.65</v>
          </cell>
          <cell r="E3959">
            <v>25.46</v>
          </cell>
          <cell r="F3959">
            <v>555.11</v>
          </cell>
        </row>
        <row r="3960">
          <cell r="A3960" t="str">
            <v>68.20.120</v>
          </cell>
          <cell r="B3960" t="str">
            <v>Bengala em PVC para ramal de entrada, diâmetro de 32 mm</v>
          </cell>
          <cell r="C3960" t="str">
            <v>UN</v>
          </cell>
          <cell r="D3960">
            <v>29.67</v>
          </cell>
          <cell r="E3960">
            <v>25.47</v>
          </cell>
          <cell r="F3960">
            <v>55.14</v>
          </cell>
        </row>
        <row r="3961">
          <cell r="A3961" t="str">
            <v>69</v>
          </cell>
          <cell r="B3961" t="str">
            <v>TELEFONIA, LOGICA E TRANSMISSAO DE DADOS, EQUIPAMENTOS E SISTEMA</v>
          </cell>
          <cell r="C3961"/>
          <cell r="D3961"/>
          <cell r="E3961"/>
          <cell r="F3961"/>
        </row>
        <row r="3962">
          <cell r="A3962" t="str">
            <v>69.03</v>
          </cell>
          <cell r="B3962" t="str">
            <v>Distribuicao e comando, caixas e equipamentos especificos</v>
          </cell>
          <cell r="C3962"/>
          <cell r="D3962"/>
          <cell r="E3962"/>
          <cell r="F3962"/>
        </row>
        <row r="3963">
          <cell r="A3963" t="str">
            <v>69.03.090</v>
          </cell>
          <cell r="B3963" t="str">
            <v>Aparelho telefônico multifrequencial, com teclas ´FLASH´, ´HOOK´, ´PAUSE´, ´LND´, ´MODE´</v>
          </cell>
          <cell r="C3963" t="str">
            <v>UN</v>
          </cell>
          <cell r="D3963">
            <v>62.94</v>
          </cell>
          <cell r="E3963"/>
          <cell r="F3963">
            <v>62.94</v>
          </cell>
        </row>
        <row r="3964">
          <cell r="A3964" t="str">
            <v>69.03.130</v>
          </cell>
          <cell r="B3964" t="str">
            <v>Caixa subterrânea de entrada de telefonia, tipo R1 (600 x 350 x 500) mm, padrão TELEBRÁS, com tampa</v>
          </cell>
          <cell r="C3964" t="str">
            <v>UN</v>
          </cell>
          <cell r="D3964">
            <v>369.92</v>
          </cell>
          <cell r="E3964">
            <v>44.96</v>
          </cell>
          <cell r="F3964">
            <v>414.88</v>
          </cell>
        </row>
        <row r="3965">
          <cell r="A3965" t="str">
            <v>69.03.140</v>
          </cell>
          <cell r="B3965" t="str">
            <v>Caixa subterrânea de entrada de telefonia, tipo R2 (1070 x 520 x 500) mm, padrão TELEBRÁS, com tampa</v>
          </cell>
          <cell r="C3965" t="str">
            <v>UN</v>
          </cell>
          <cell r="D3965">
            <v>774.51</v>
          </cell>
          <cell r="E3965">
            <v>95.61</v>
          </cell>
          <cell r="F3965">
            <v>870.12</v>
          </cell>
        </row>
        <row r="3966">
          <cell r="A3966" t="str">
            <v>69.03.310</v>
          </cell>
          <cell r="B3966" t="str">
            <v>Caixa de tomada em poliamida e tampa para piso elevado, com 4 alojamentos para elétrica e até 8 alojamentos para telefonia e dados</v>
          </cell>
          <cell r="C3966" t="str">
            <v>UN</v>
          </cell>
          <cell r="D3966">
            <v>168.8</v>
          </cell>
          <cell r="E3966">
            <v>14.56</v>
          </cell>
          <cell r="F3966">
            <v>183.36</v>
          </cell>
        </row>
        <row r="3967">
          <cell r="A3967" t="str">
            <v>69.03.340</v>
          </cell>
          <cell r="B3967" t="str">
            <v>Conector RJ-45 fêmea - categoria 6</v>
          </cell>
          <cell r="C3967" t="str">
            <v>UN</v>
          </cell>
          <cell r="D3967">
            <v>32.76</v>
          </cell>
          <cell r="E3967">
            <v>5.46</v>
          </cell>
          <cell r="F3967">
            <v>38.22</v>
          </cell>
        </row>
        <row r="3968">
          <cell r="A3968" t="str">
            <v>69.03.360</v>
          </cell>
          <cell r="B3968" t="str">
            <v>Conector RJ-45 fêmea - categoria 6A</v>
          </cell>
          <cell r="C3968" t="str">
            <v>UN</v>
          </cell>
          <cell r="D3968">
            <v>143.1</v>
          </cell>
          <cell r="E3968">
            <v>5.46</v>
          </cell>
          <cell r="F3968">
            <v>148.56</v>
          </cell>
        </row>
        <row r="3969">
          <cell r="A3969" t="str">
            <v>69.03.400</v>
          </cell>
          <cell r="B3969" t="str">
            <v>Central PABX híbrida de telefonia para 8 linhas tronco e 24 a 32 ramais digital e analógico</v>
          </cell>
          <cell r="C3969" t="str">
            <v>CJ</v>
          </cell>
          <cell r="D3969">
            <v>5298.37</v>
          </cell>
          <cell r="E3969"/>
          <cell r="F3969">
            <v>5298.37</v>
          </cell>
        </row>
        <row r="3970">
          <cell r="A3970" t="str">
            <v>69.03.410</v>
          </cell>
          <cell r="B3970" t="str">
            <v>Central PABX híbrida de telefonia para 8 linhas tronco e 128 ramais digital e analógico</v>
          </cell>
          <cell r="C3970" t="str">
            <v>CJ</v>
          </cell>
          <cell r="D3970">
            <v>23281.01</v>
          </cell>
          <cell r="E3970"/>
          <cell r="F3970">
            <v>23281.01</v>
          </cell>
        </row>
        <row r="3971">
          <cell r="A3971" t="str">
            <v>69.03.420</v>
          </cell>
          <cell r="B3971" t="str">
            <v>Central PABX híbrida de telefonia para 8 linhas tronco e 128 ramais digital e analógico, com recursos PBX Networking</v>
          </cell>
          <cell r="C3971" t="str">
            <v>CJ</v>
          </cell>
          <cell r="D3971">
            <v>69048.08</v>
          </cell>
          <cell r="E3971"/>
          <cell r="F3971">
            <v>69048.08</v>
          </cell>
        </row>
        <row r="3972">
          <cell r="A3972" t="str">
            <v>69.05</v>
          </cell>
          <cell r="B3972" t="str">
            <v>Estabilizacao de tensao</v>
          </cell>
          <cell r="C3972"/>
          <cell r="D3972"/>
          <cell r="E3972"/>
          <cell r="F3972"/>
        </row>
        <row r="3973">
          <cell r="A3973" t="str">
            <v>69.05.010</v>
          </cell>
          <cell r="B3973" t="str">
            <v>Estabilizador eletrônico de tensão, monofásico, com potência de 5 kVA</v>
          </cell>
          <cell r="C3973" t="str">
            <v>UN</v>
          </cell>
          <cell r="D3973">
            <v>8294.82</v>
          </cell>
          <cell r="E3973">
            <v>54.59</v>
          </cell>
          <cell r="F3973">
            <v>8349.41</v>
          </cell>
        </row>
        <row r="3974">
          <cell r="A3974" t="str">
            <v>69.05.040</v>
          </cell>
          <cell r="B3974" t="str">
            <v>Estabilizador eletrônico de tensão, monofásico, com potência de 10 kVA</v>
          </cell>
          <cell r="C3974" t="str">
            <v>UN</v>
          </cell>
          <cell r="D3974">
            <v>11205.47</v>
          </cell>
          <cell r="E3974">
            <v>54.59</v>
          </cell>
          <cell r="F3974">
            <v>11260.06</v>
          </cell>
        </row>
        <row r="3975">
          <cell r="A3975" t="str">
            <v>69.05.230</v>
          </cell>
          <cell r="B3975" t="str">
            <v>Estabilizador eletrônico de tensão, trifásico, com potência de 40 kVA</v>
          </cell>
          <cell r="C3975" t="str">
            <v>UN</v>
          </cell>
          <cell r="D3975">
            <v>31548.01</v>
          </cell>
          <cell r="E3975">
            <v>54.59</v>
          </cell>
          <cell r="F3975">
            <v>31602.6</v>
          </cell>
        </row>
        <row r="3976">
          <cell r="A3976" t="str">
            <v>69.06</v>
          </cell>
          <cell r="B3976" t="str">
            <v>Sistemas ininterruptos de energia</v>
          </cell>
          <cell r="C3976"/>
          <cell r="D3976"/>
          <cell r="E3976"/>
          <cell r="F3976"/>
        </row>
        <row r="3977">
          <cell r="A3977" t="str">
            <v>69.06.020</v>
          </cell>
          <cell r="B3977" t="str">
            <v>Sistema ininterrupto de energia, trifásico on line de 10 kVA (220 V/220 V), com autonomia de 15 minutos</v>
          </cell>
          <cell r="C3977" t="str">
            <v>UN</v>
          </cell>
          <cell r="D3977">
            <v>34753.78</v>
          </cell>
          <cell r="E3977">
            <v>101.82</v>
          </cell>
          <cell r="F3977">
            <v>34855.599999999999</v>
          </cell>
        </row>
        <row r="3978">
          <cell r="A3978" t="str">
            <v>69.06.030</v>
          </cell>
          <cell r="B3978" t="str">
            <v>Sistema ininterrupto de energia, trifásico on line de 20 kVA (220 V/208 V-108 V), com autonomia 15 minutos</v>
          </cell>
          <cell r="C3978" t="str">
            <v>UN</v>
          </cell>
          <cell r="D3978">
            <v>38062.67</v>
          </cell>
          <cell r="E3978">
            <v>101.82</v>
          </cell>
          <cell r="F3978">
            <v>38164.49</v>
          </cell>
        </row>
        <row r="3979">
          <cell r="A3979" t="str">
            <v>69.06.040</v>
          </cell>
          <cell r="B3979" t="str">
            <v>Sistema ininterrupto de energia, trifásico on line senoidal de 15 kVA (208 V/110 V), com autonomia de 15 minutos</v>
          </cell>
          <cell r="C3979" t="str">
            <v>UN</v>
          </cell>
          <cell r="D3979">
            <v>49252.11</v>
          </cell>
          <cell r="E3979">
            <v>101.82</v>
          </cell>
          <cell r="F3979">
            <v>49353.93</v>
          </cell>
        </row>
        <row r="3980">
          <cell r="A3980" t="str">
            <v>69.06.050</v>
          </cell>
          <cell r="B3980" t="str">
            <v>Sistema ininterrupto de energia, monofásico, com potência de 2 kVA</v>
          </cell>
          <cell r="C3980" t="str">
            <v>UN</v>
          </cell>
          <cell r="D3980">
            <v>4736.79</v>
          </cell>
          <cell r="E3980">
            <v>72.78</v>
          </cell>
          <cell r="F3980">
            <v>4809.57</v>
          </cell>
        </row>
        <row r="3981">
          <cell r="A3981" t="str">
            <v>69.06.080</v>
          </cell>
          <cell r="B3981" t="str">
            <v>Sistema ininterrupto de energia, monofásico on line senoidal de 5 kVA (220 V/110 V), com autonomia de 15 minutos</v>
          </cell>
          <cell r="C3981" t="str">
            <v>UN</v>
          </cell>
          <cell r="D3981">
            <v>12685.17</v>
          </cell>
          <cell r="E3981">
            <v>101.82</v>
          </cell>
          <cell r="F3981">
            <v>12786.99</v>
          </cell>
        </row>
        <row r="3982">
          <cell r="A3982" t="str">
            <v>69.06.100</v>
          </cell>
          <cell r="B3982" t="str">
            <v>Sistema ininterrupto de energia, monofásico, com potência entre 5 a 7,5 kVA</v>
          </cell>
          <cell r="C3982" t="str">
            <v>UN</v>
          </cell>
          <cell r="D3982">
            <v>18825.41</v>
          </cell>
          <cell r="E3982">
            <v>72.78</v>
          </cell>
          <cell r="F3982">
            <v>18898.189999999999</v>
          </cell>
        </row>
        <row r="3983">
          <cell r="A3983" t="str">
            <v>69.06.110</v>
          </cell>
          <cell r="B3983" t="str">
            <v>Sistema ininterrupto de energia, monofásico de 600 VA (127 V/127 V), com autonomia de 10 a 15 minutos</v>
          </cell>
          <cell r="C3983" t="str">
            <v>UN</v>
          </cell>
          <cell r="D3983">
            <v>618.33000000000004</v>
          </cell>
          <cell r="E3983">
            <v>36.39</v>
          </cell>
          <cell r="F3983">
            <v>654.72</v>
          </cell>
        </row>
        <row r="3984">
          <cell r="A3984" t="str">
            <v>69.06.120</v>
          </cell>
          <cell r="B3984" t="str">
            <v>Sistema ininterrupto de energia, trifásico on line senoidal de 10 kVA (220 V/110 V), com autonomia de 2 horas</v>
          </cell>
          <cell r="C3984" t="str">
            <v>UN</v>
          </cell>
          <cell r="D3984">
            <v>40545.71</v>
          </cell>
          <cell r="E3984">
            <v>101.82</v>
          </cell>
          <cell r="F3984">
            <v>40647.53</v>
          </cell>
        </row>
        <row r="3985">
          <cell r="A3985" t="str">
            <v>69.06.200</v>
          </cell>
          <cell r="B3985" t="str">
            <v>Sistema ininterrupto de energia, trifásico on line de 20 kVA (220/127 V), com autonomia de 15 minutos</v>
          </cell>
          <cell r="C3985" t="str">
            <v>UN</v>
          </cell>
          <cell r="D3985">
            <v>52140.68</v>
          </cell>
          <cell r="E3985">
            <v>101.82</v>
          </cell>
          <cell r="F3985">
            <v>52242.5</v>
          </cell>
        </row>
        <row r="3986">
          <cell r="A3986" t="str">
            <v>69.06.210</v>
          </cell>
          <cell r="B3986" t="str">
            <v>Sistema ininterrupto de energia, trifásico on line de 60 kVA (220/127 V), com autonomia de 15 minutos</v>
          </cell>
          <cell r="C3986" t="str">
            <v>UN</v>
          </cell>
          <cell r="D3986">
            <v>120943.81</v>
          </cell>
          <cell r="E3986">
            <v>101.82</v>
          </cell>
          <cell r="F3986">
            <v>121045.63</v>
          </cell>
        </row>
        <row r="3987">
          <cell r="A3987" t="str">
            <v>69.06.220</v>
          </cell>
          <cell r="B3987" t="str">
            <v>Sistema ininterrupto de energia, trifásico on line de 80 kVA (220/127 V), com autonomia de 15 minutos</v>
          </cell>
          <cell r="C3987" t="str">
            <v>UN</v>
          </cell>
          <cell r="D3987">
            <v>128377.25</v>
          </cell>
          <cell r="E3987">
            <v>101.82</v>
          </cell>
          <cell r="F3987">
            <v>128479.07</v>
          </cell>
        </row>
        <row r="3988">
          <cell r="A3988" t="str">
            <v>69.06.240</v>
          </cell>
          <cell r="B3988" t="str">
            <v>Sistema ininterrupto de energia, trifásico on line de 20 kVA (380/220 V), com autonomia de 15 minutos</v>
          </cell>
          <cell r="C3988" t="str">
            <v>UN</v>
          </cell>
          <cell r="D3988">
            <v>51149.82</v>
          </cell>
          <cell r="E3988">
            <v>101.82</v>
          </cell>
          <cell r="F3988">
            <v>51251.64</v>
          </cell>
        </row>
        <row r="3989">
          <cell r="A3989" t="str">
            <v>69.06.280</v>
          </cell>
          <cell r="B3989" t="str">
            <v>Sistema ininterrupto de energia, trifásico on line senoidal de 5 kVA (220/110 V), com autonomia de 15 minutos</v>
          </cell>
          <cell r="C3989" t="str">
            <v>UN</v>
          </cell>
          <cell r="D3989">
            <v>23183.21</v>
          </cell>
          <cell r="E3989">
            <v>101.82</v>
          </cell>
          <cell r="F3989">
            <v>23285.03</v>
          </cell>
        </row>
        <row r="3990">
          <cell r="A3990" t="str">
            <v>69.06.290</v>
          </cell>
          <cell r="B3990" t="str">
            <v>Sistema ininterrupto de energia, trifásico on line senoidal de 10 kVA (220/110 V), com autonomia de 10 a 15 minutos</v>
          </cell>
          <cell r="C3990" t="str">
            <v>UN</v>
          </cell>
          <cell r="D3990">
            <v>33206.6</v>
          </cell>
          <cell r="E3990">
            <v>101.82</v>
          </cell>
          <cell r="F3990">
            <v>33308.42</v>
          </cell>
        </row>
        <row r="3991">
          <cell r="A3991" t="str">
            <v>69.06.300</v>
          </cell>
          <cell r="B3991" t="str">
            <v>Sistema ininterrupto de energia, trifásico on line senoidal de 50 kVA (220/110 V), com autonomia de 15 minutos</v>
          </cell>
          <cell r="C3991" t="str">
            <v>UN</v>
          </cell>
          <cell r="D3991">
            <v>78874.09</v>
          </cell>
          <cell r="E3991">
            <v>101.82</v>
          </cell>
          <cell r="F3991">
            <v>78975.91</v>
          </cell>
        </row>
        <row r="3992">
          <cell r="A3992" t="str">
            <v>69.06.320</v>
          </cell>
          <cell r="B3992" t="str">
            <v>Sistema ininterrupto de energia, trifásico on line senoidal de 7,5 kVA (220/110 V), com autonomia de 15 minutos</v>
          </cell>
          <cell r="C3992" t="str">
            <v>UN</v>
          </cell>
          <cell r="D3992">
            <v>30035.37</v>
          </cell>
          <cell r="E3992">
            <v>101.82</v>
          </cell>
          <cell r="F3992">
            <v>30137.19</v>
          </cell>
        </row>
        <row r="3993">
          <cell r="A3993" t="str">
            <v>69.06.390</v>
          </cell>
          <cell r="B3993" t="str">
            <v>Sistema ininterrupto de energia, trifásico on line senoidal de 40 kVA (380/220 V), com autonomia de 15 minutos</v>
          </cell>
          <cell r="C3993" t="str">
            <v>UN</v>
          </cell>
          <cell r="D3993">
            <v>76725.34</v>
          </cell>
          <cell r="E3993">
            <v>101.82</v>
          </cell>
          <cell r="F3993">
            <v>76827.16</v>
          </cell>
        </row>
        <row r="3994">
          <cell r="A3994" t="str">
            <v>69.08</v>
          </cell>
          <cell r="B3994" t="str">
            <v>Equipamentos para informatica</v>
          </cell>
          <cell r="C3994"/>
          <cell r="D3994"/>
          <cell r="E3994"/>
          <cell r="F3994"/>
        </row>
        <row r="3995">
          <cell r="A3995" t="str">
            <v>69.08.010</v>
          </cell>
          <cell r="B3995" t="str">
            <v>Distribuidor interno óptico - 1 U para até 24 fibras</v>
          </cell>
          <cell r="C3995" t="str">
            <v>UN</v>
          </cell>
          <cell r="D3995">
            <v>660.29</v>
          </cell>
          <cell r="E3995">
            <v>41.79</v>
          </cell>
          <cell r="F3995">
            <v>702.08</v>
          </cell>
        </row>
        <row r="3996">
          <cell r="A3996" t="str">
            <v>69.09</v>
          </cell>
          <cell r="B3996" t="str">
            <v>Sistema de rede</v>
          </cell>
          <cell r="C3996"/>
          <cell r="D3996"/>
          <cell r="E3996"/>
          <cell r="F3996"/>
        </row>
        <row r="3997">
          <cell r="A3997" t="str">
            <v>69.09.250</v>
          </cell>
          <cell r="B3997" t="str">
            <v>Patch cords de 1,50 ou 3,00 m - RJ-45 / RJ-45 - categoria 6A</v>
          </cell>
          <cell r="C3997" t="str">
            <v>UN</v>
          </cell>
          <cell r="D3997">
            <v>45.55</v>
          </cell>
          <cell r="E3997">
            <v>7.27</v>
          </cell>
          <cell r="F3997">
            <v>52.82</v>
          </cell>
        </row>
        <row r="3998">
          <cell r="A3998" t="str">
            <v>69.09.260</v>
          </cell>
          <cell r="B3998" t="str">
            <v>Patch panel de 24 portas - categoria 6</v>
          </cell>
          <cell r="C3998" t="str">
            <v>UN</v>
          </cell>
          <cell r="D3998">
            <v>680.64</v>
          </cell>
          <cell r="E3998">
            <v>29.12</v>
          </cell>
          <cell r="F3998">
            <v>709.76</v>
          </cell>
        </row>
        <row r="3999">
          <cell r="A3999" t="str">
            <v>69.09.300</v>
          </cell>
          <cell r="B3999" t="str">
            <v>Voice panel de 50 portas - categoria 3</v>
          </cell>
          <cell r="C3999" t="str">
            <v>UN</v>
          </cell>
          <cell r="D3999">
            <v>528.88</v>
          </cell>
          <cell r="E3999">
            <v>29.12</v>
          </cell>
          <cell r="F3999">
            <v>558</v>
          </cell>
        </row>
        <row r="4000">
          <cell r="A4000" t="str">
            <v>69.09.360</v>
          </cell>
          <cell r="B4000" t="str">
            <v>Patch cords de 2,00 ou 3,00 m - RJ-45 / RJ-45 - categoria 6A</v>
          </cell>
          <cell r="C4000" t="str">
            <v>UN</v>
          </cell>
          <cell r="D4000">
            <v>150.63</v>
          </cell>
          <cell r="E4000">
            <v>7.27</v>
          </cell>
          <cell r="F4000">
            <v>157.9</v>
          </cell>
        </row>
        <row r="4001">
          <cell r="A4001" t="str">
            <v>69.09.370</v>
          </cell>
          <cell r="B4001" t="str">
            <v>Transceptor Gigabit SX - LC conectável de formato pequeno (SFP)</v>
          </cell>
          <cell r="C4001" t="str">
            <v>UN</v>
          </cell>
          <cell r="D4001">
            <v>1356.08</v>
          </cell>
          <cell r="E4001">
            <v>2.73</v>
          </cell>
          <cell r="F4001">
            <v>1358.81</v>
          </cell>
        </row>
        <row r="4002">
          <cell r="A4002" t="str">
            <v>69.10</v>
          </cell>
          <cell r="B4002" t="str">
            <v>Telecomunicacoes</v>
          </cell>
          <cell r="C4002"/>
          <cell r="D4002"/>
          <cell r="E4002"/>
          <cell r="F4002"/>
        </row>
        <row r="4003">
          <cell r="A4003" t="str">
            <v>69.10.130</v>
          </cell>
          <cell r="B4003" t="str">
            <v>Amplificador de potência para VHF e CATV-50 dB, frequência 40 a 550 MHz</v>
          </cell>
          <cell r="C4003" t="str">
            <v>UN</v>
          </cell>
          <cell r="D4003">
            <v>481.92</v>
          </cell>
          <cell r="E4003">
            <v>16.72</v>
          </cell>
          <cell r="F4003">
            <v>498.64</v>
          </cell>
        </row>
        <row r="4004">
          <cell r="A4004" t="str">
            <v>69.10.140</v>
          </cell>
          <cell r="B4004" t="str">
            <v>Antena parabólica com captador de sinais e modulador de áudio e vídeo</v>
          </cell>
          <cell r="C4004" t="str">
            <v>CJ</v>
          </cell>
          <cell r="D4004">
            <v>460.77</v>
          </cell>
          <cell r="E4004">
            <v>291.12</v>
          </cell>
          <cell r="F4004">
            <v>751.89</v>
          </cell>
        </row>
        <row r="4005">
          <cell r="A4005" t="str">
            <v>69.20</v>
          </cell>
          <cell r="B4005" t="str">
            <v>Reparos, conservacoes e complementos - GRUPO 69</v>
          </cell>
          <cell r="C4005"/>
          <cell r="D4005"/>
          <cell r="E4005"/>
          <cell r="F4005"/>
        </row>
        <row r="4006">
          <cell r="A4006" t="str">
            <v>69.20.010</v>
          </cell>
          <cell r="B4006" t="str">
            <v>Arame de espinar em aço inoxidável nu, para TV a cabo</v>
          </cell>
          <cell r="C4006" t="str">
            <v>M</v>
          </cell>
          <cell r="D4006">
            <v>0.59</v>
          </cell>
          <cell r="E4006">
            <v>3.64</v>
          </cell>
          <cell r="F4006">
            <v>4.2300000000000004</v>
          </cell>
        </row>
        <row r="4007">
          <cell r="A4007" t="str">
            <v>69.20.040</v>
          </cell>
          <cell r="B4007" t="str">
            <v>Isolador roldana em porcelana de 72 x 72 mm</v>
          </cell>
          <cell r="C4007" t="str">
            <v>UN</v>
          </cell>
          <cell r="D4007">
            <v>6.14</v>
          </cell>
          <cell r="E4007">
            <v>7.27</v>
          </cell>
          <cell r="F4007">
            <v>13.41</v>
          </cell>
        </row>
        <row r="4008">
          <cell r="A4008" t="str">
            <v>69.20.050</v>
          </cell>
          <cell r="B4008" t="str">
            <v>Suporte para isolador roldana tipo DM, padrão TELEBRÁS</v>
          </cell>
          <cell r="C4008" t="str">
            <v>UN</v>
          </cell>
          <cell r="D4008">
            <v>2.19</v>
          </cell>
          <cell r="E4008">
            <v>7.27</v>
          </cell>
          <cell r="F4008">
            <v>9.4600000000000009</v>
          </cell>
        </row>
        <row r="4009">
          <cell r="A4009" t="str">
            <v>69.20.070</v>
          </cell>
          <cell r="B4009" t="str">
            <v>Fita em aço inoxidável para poste de 0,50 m x 19 mm, com fecho em aço inoxidável</v>
          </cell>
          <cell r="C4009" t="str">
            <v>UN</v>
          </cell>
          <cell r="D4009">
            <v>2.64</v>
          </cell>
          <cell r="E4009">
            <v>7.27</v>
          </cell>
          <cell r="F4009">
            <v>9.91</v>
          </cell>
        </row>
        <row r="4010">
          <cell r="A4010" t="str">
            <v>69.20.100</v>
          </cell>
          <cell r="B4010" t="str">
            <v>Tampa para caixa R1, padrão TELEBRÁS</v>
          </cell>
          <cell r="C4010" t="str">
            <v>UN</v>
          </cell>
          <cell r="D4010">
            <v>261.20999999999998</v>
          </cell>
          <cell r="E4010">
            <v>8</v>
          </cell>
          <cell r="F4010">
            <v>269.20999999999998</v>
          </cell>
        </row>
        <row r="4011">
          <cell r="A4011" t="str">
            <v>69.20.110</v>
          </cell>
          <cell r="B4011" t="str">
            <v>Tampa para caixa R2, padrão TELEBRÁS</v>
          </cell>
          <cell r="C4011" t="str">
            <v>UN</v>
          </cell>
          <cell r="D4011">
            <v>580.12</v>
          </cell>
          <cell r="E4011">
            <v>8</v>
          </cell>
          <cell r="F4011">
            <v>588.12</v>
          </cell>
        </row>
        <row r="4012">
          <cell r="A4012" t="str">
            <v>69.20.130</v>
          </cell>
          <cell r="B4012" t="str">
            <v>Bloco de ligação interna para 10 pares, BLI-10</v>
          </cell>
          <cell r="C4012" t="str">
            <v>UN</v>
          </cell>
          <cell r="D4012">
            <v>4.95</v>
          </cell>
          <cell r="E4012">
            <v>12.73</v>
          </cell>
          <cell r="F4012">
            <v>17.68</v>
          </cell>
        </row>
        <row r="4013">
          <cell r="A4013" t="str">
            <v>69.20.140</v>
          </cell>
          <cell r="B4013" t="str">
            <v>Bloco de ligação com engate rápido para 10 pares, BER-10</v>
          </cell>
          <cell r="C4013" t="str">
            <v>UN</v>
          </cell>
          <cell r="D4013">
            <v>19.010000000000002</v>
          </cell>
          <cell r="E4013">
            <v>12.73</v>
          </cell>
          <cell r="F4013">
            <v>31.74</v>
          </cell>
        </row>
        <row r="4014">
          <cell r="A4014" t="str">
            <v>69.20.170</v>
          </cell>
          <cell r="B4014" t="str">
            <v>Calha de aço com 4 tomadas 2P+T - 250 V, com cabo</v>
          </cell>
          <cell r="C4014" t="str">
            <v>UN</v>
          </cell>
          <cell r="D4014">
            <v>67.180000000000007</v>
          </cell>
          <cell r="E4014">
            <v>1.45</v>
          </cell>
          <cell r="F4014">
            <v>68.63</v>
          </cell>
        </row>
        <row r="4015">
          <cell r="A4015" t="str">
            <v>69.20.180</v>
          </cell>
          <cell r="B4015" t="str">
            <v>Cordão óptico duplex, multimodo com conector LC/LC - 2,5 m</v>
          </cell>
          <cell r="C4015" t="str">
            <v>UN</v>
          </cell>
          <cell r="D4015">
            <v>171.94</v>
          </cell>
          <cell r="E4015">
            <v>8.35</v>
          </cell>
          <cell r="F4015">
            <v>180.29</v>
          </cell>
        </row>
        <row r="4016">
          <cell r="A4016" t="str">
            <v>69.20.200</v>
          </cell>
          <cell r="B4016" t="str">
            <v>Bandeja fixa para rack, 19" x 500 mm</v>
          </cell>
          <cell r="C4016" t="str">
            <v>UN</v>
          </cell>
          <cell r="D4016">
            <v>71.430000000000007</v>
          </cell>
          <cell r="E4016">
            <v>5.45</v>
          </cell>
          <cell r="F4016">
            <v>76.88</v>
          </cell>
        </row>
        <row r="4017">
          <cell r="A4017" t="str">
            <v>69.20.210</v>
          </cell>
          <cell r="B4017" t="str">
            <v>Bandeja fixa para rack, 19" x 800 mm</v>
          </cell>
          <cell r="C4017" t="str">
            <v>UN</v>
          </cell>
          <cell r="D4017">
            <v>96.23</v>
          </cell>
          <cell r="E4017">
            <v>5.45</v>
          </cell>
          <cell r="F4017">
            <v>101.68</v>
          </cell>
        </row>
        <row r="4018">
          <cell r="A4018" t="str">
            <v>69.20.220</v>
          </cell>
          <cell r="B4018" t="str">
            <v>Bandeja deslizante para rack, 19" x 800 mm</v>
          </cell>
          <cell r="C4018" t="str">
            <v>UN</v>
          </cell>
          <cell r="D4018">
            <v>161.33000000000001</v>
          </cell>
          <cell r="E4018">
            <v>5.45</v>
          </cell>
          <cell r="F4018">
            <v>166.78</v>
          </cell>
        </row>
        <row r="4019">
          <cell r="A4019" t="str">
            <v>69.20.230</v>
          </cell>
          <cell r="B4019" t="str">
            <v>Calha de aço com 8 tomadas 2P+T - 250 V, com cabo</v>
          </cell>
          <cell r="C4019" t="str">
            <v>UN</v>
          </cell>
          <cell r="D4019">
            <v>76.67</v>
          </cell>
          <cell r="E4019">
            <v>1.45</v>
          </cell>
          <cell r="F4019">
            <v>78.12</v>
          </cell>
        </row>
        <row r="4020">
          <cell r="A4020" t="str">
            <v>69.20.240</v>
          </cell>
          <cell r="B4020" t="str">
            <v>Calha de aço com 12 tomadas 2P+T - 250 V, com cabo</v>
          </cell>
          <cell r="C4020" t="str">
            <v>UN</v>
          </cell>
          <cell r="D4020">
            <v>91.19</v>
          </cell>
          <cell r="E4020">
            <v>1.45</v>
          </cell>
          <cell r="F4020">
            <v>92.64</v>
          </cell>
        </row>
        <row r="4021">
          <cell r="A4021" t="str">
            <v>69.20.248</v>
          </cell>
          <cell r="B4021" t="str">
            <v>Painel frontal cego - 19" x 1 U</v>
          </cell>
          <cell r="C4021" t="str">
            <v>UN</v>
          </cell>
          <cell r="D4021">
            <v>9.44</v>
          </cell>
          <cell r="E4021">
            <v>2.9</v>
          </cell>
          <cell r="F4021">
            <v>12.34</v>
          </cell>
        </row>
        <row r="4022">
          <cell r="A4022" t="str">
            <v>69.20.250</v>
          </cell>
          <cell r="B4022" t="str">
            <v>Painel frontal cego - 19" x 2 U</v>
          </cell>
          <cell r="C4022" t="str">
            <v>UN</v>
          </cell>
          <cell r="D4022">
            <v>10.95</v>
          </cell>
          <cell r="E4022">
            <v>2.9</v>
          </cell>
          <cell r="F4022">
            <v>13.85</v>
          </cell>
        </row>
        <row r="4023">
          <cell r="A4023" t="str">
            <v>69.20.260</v>
          </cell>
          <cell r="B4023" t="str">
            <v>Protetor de surto híbrido para rede de telecomunicações</v>
          </cell>
          <cell r="C4023" t="str">
            <v>UN</v>
          </cell>
          <cell r="D4023">
            <v>20.440000000000001</v>
          </cell>
          <cell r="E4023">
            <v>13.79</v>
          </cell>
          <cell r="F4023">
            <v>34.229999999999997</v>
          </cell>
        </row>
        <row r="4024">
          <cell r="A4024" t="str">
            <v>69.20.270</v>
          </cell>
          <cell r="B4024" t="str">
            <v>Divisor interno com 1 entrada e 2 saídas - 75 Ohms</v>
          </cell>
          <cell r="C4024" t="str">
            <v>UN</v>
          </cell>
          <cell r="D4024">
            <v>8.1199999999999992</v>
          </cell>
          <cell r="E4024">
            <v>8.35</v>
          </cell>
          <cell r="F4024">
            <v>16.47</v>
          </cell>
        </row>
        <row r="4025">
          <cell r="A4025" t="str">
            <v>69.20.280</v>
          </cell>
          <cell r="B4025" t="str">
            <v>Divisor interno com 1 entrada e 4 saídas - 75 Ohms</v>
          </cell>
          <cell r="C4025" t="str">
            <v>UN</v>
          </cell>
          <cell r="D4025">
            <v>12.99</v>
          </cell>
          <cell r="E4025">
            <v>8.35</v>
          </cell>
          <cell r="F4025">
            <v>21.34</v>
          </cell>
        </row>
        <row r="4026">
          <cell r="A4026" t="str">
            <v>69.20.290</v>
          </cell>
          <cell r="B4026" t="str">
            <v>Tomada blindada para VHF/UHF, CATV e FM, frequência 5 MHz a 1 GHz</v>
          </cell>
          <cell r="C4026" t="str">
            <v>UN</v>
          </cell>
          <cell r="D4026">
            <v>10.24</v>
          </cell>
          <cell r="E4026">
            <v>8.35</v>
          </cell>
          <cell r="F4026">
            <v>18.59</v>
          </cell>
        </row>
        <row r="4027">
          <cell r="A4027" t="str">
            <v>69.20.300</v>
          </cell>
          <cell r="B4027" t="str">
            <v>Bloco de distribuição com protetor de surtos, para 10 pares, BTDG-10</v>
          </cell>
          <cell r="C4027" t="str">
            <v>UN</v>
          </cell>
          <cell r="D4027">
            <v>25.72</v>
          </cell>
          <cell r="E4027">
            <v>14.08</v>
          </cell>
          <cell r="F4027">
            <v>39.799999999999997</v>
          </cell>
        </row>
        <row r="4028">
          <cell r="A4028" t="str">
            <v>69.20.340</v>
          </cell>
          <cell r="B4028" t="str">
            <v>Tomada para TV, tipo pino Jack, com placa</v>
          </cell>
          <cell r="C4028" t="str">
            <v>UN</v>
          </cell>
          <cell r="D4028">
            <v>10.61</v>
          </cell>
          <cell r="E4028">
            <v>7.27</v>
          </cell>
          <cell r="F4028">
            <v>17.88</v>
          </cell>
        </row>
        <row r="4029">
          <cell r="A4029" t="str">
            <v>69.20.350</v>
          </cell>
          <cell r="B4029" t="str">
            <v>Caixa de emenda ventilada, em polipropileno, para até 200 pares</v>
          </cell>
          <cell r="C4029" t="str">
            <v>UN</v>
          </cell>
          <cell r="D4029">
            <v>146.30000000000001</v>
          </cell>
          <cell r="E4029">
            <v>25.46</v>
          </cell>
          <cell r="F4029">
            <v>171.76</v>
          </cell>
        </row>
        <row r="4030">
          <cell r="A4030" t="str">
            <v>70</v>
          </cell>
          <cell r="B4030" t="str">
            <v>SINALIZACAO VIARIA</v>
          </cell>
          <cell r="C4030"/>
          <cell r="D4030"/>
          <cell r="E4030"/>
          <cell r="F4030"/>
        </row>
        <row r="4031">
          <cell r="A4031" t="str">
            <v>70.01</v>
          </cell>
          <cell r="B4031" t="str">
            <v>Dispositivo viario</v>
          </cell>
          <cell r="C4031"/>
          <cell r="D4031"/>
          <cell r="E4031"/>
          <cell r="F4031"/>
        </row>
        <row r="4032">
          <cell r="A4032" t="str">
            <v>70.01.001</v>
          </cell>
          <cell r="B4032" t="str">
            <v>Faixa elevada para travessia de pedestres</v>
          </cell>
          <cell r="C4032" t="str">
            <v>M2</v>
          </cell>
          <cell r="D4032">
            <v>128.69</v>
          </cell>
          <cell r="E4032">
            <v>16.2</v>
          </cell>
          <cell r="F4032">
            <v>144.88999999999999</v>
          </cell>
        </row>
        <row r="4033">
          <cell r="A4033" t="str">
            <v>70.01.010</v>
          </cell>
          <cell r="B4033" t="str">
            <v>Ondulação transversal - lombada tipo A</v>
          </cell>
          <cell r="C4033" t="str">
            <v>M2</v>
          </cell>
          <cell r="D4033">
            <v>189.53</v>
          </cell>
          <cell r="E4033">
            <v>25.76</v>
          </cell>
          <cell r="F4033">
            <v>215.29</v>
          </cell>
        </row>
        <row r="4034">
          <cell r="A4034" t="str">
            <v>70.01.011</v>
          </cell>
          <cell r="B4034" t="str">
            <v>Ondulação transversal - lombada tipo B</v>
          </cell>
          <cell r="C4034" t="str">
            <v>M2</v>
          </cell>
          <cell r="D4034">
            <v>354.68</v>
          </cell>
          <cell r="E4034">
            <v>62.42</v>
          </cell>
          <cell r="F4034">
            <v>417.1</v>
          </cell>
        </row>
        <row r="4035">
          <cell r="A4035" t="str">
            <v>70.01.050</v>
          </cell>
          <cell r="B4035" t="str">
            <v>Defensa semimaleavel simples</v>
          </cell>
          <cell r="C4035" t="str">
            <v>M</v>
          </cell>
          <cell r="D4035">
            <v>91.65</v>
          </cell>
          <cell r="E4035">
            <v>10.44</v>
          </cell>
          <cell r="F4035">
            <v>102.09</v>
          </cell>
        </row>
        <row r="4036">
          <cell r="A4036" t="str">
            <v>70.01.060</v>
          </cell>
          <cell r="B4036" t="str">
            <v>Terminal absorvedor de impacto não direcionável</v>
          </cell>
          <cell r="C4036" t="str">
            <v>CJ</v>
          </cell>
          <cell r="D4036">
            <v>9831.11</v>
          </cell>
          <cell r="E4036"/>
          <cell r="F4036">
            <v>9831.11</v>
          </cell>
        </row>
        <row r="4037">
          <cell r="A4037" t="str">
            <v>70.02</v>
          </cell>
          <cell r="B4037" t="str">
            <v>Sinalizacao horizontal</v>
          </cell>
          <cell r="C4037"/>
          <cell r="D4037"/>
          <cell r="E4037"/>
          <cell r="F4037"/>
        </row>
        <row r="4038">
          <cell r="A4038" t="str">
            <v>70.02.001</v>
          </cell>
          <cell r="B4038" t="str">
            <v>Limpeza, pré marcação e pré pintura de solo</v>
          </cell>
          <cell r="C4038" t="str">
            <v>M2</v>
          </cell>
          <cell r="D4038">
            <v>66.5</v>
          </cell>
          <cell r="E4038"/>
          <cell r="F4038">
            <v>66.5</v>
          </cell>
        </row>
        <row r="4039">
          <cell r="A4039" t="str">
            <v>70.02.010</v>
          </cell>
          <cell r="B4039" t="str">
            <v>Sinalização horizontal com tinta vinílica ou acrílica</v>
          </cell>
          <cell r="C4039" t="str">
            <v>M2</v>
          </cell>
          <cell r="D4039">
            <v>27.79</v>
          </cell>
          <cell r="E4039"/>
          <cell r="F4039">
            <v>27.79</v>
          </cell>
        </row>
        <row r="4040">
          <cell r="A4040" t="str">
            <v>70.02.012</v>
          </cell>
          <cell r="B4040" t="str">
            <v>Sinalização horizontal em laminado elastoplástico retrorefletivo e antiderrapante, para faixas</v>
          </cell>
          <cell r="C4040" t="str">
            <v>M2</v>
          </cell>
          <cell r="D4040">
            <v>166.87</v>
          </cell>
          <cell r="E4040"/>
          <cell r="F4040">
            <v>166.87</v>
          </cell>
        </row>
        <row r="4041">
          <cell r="A4041" t="str">
            <v>70.02.013</v>
          </cell>
          <cell r="B4041" t="str">
            <v>Sinalização horizontal em laminado elastoplástico retrorefletivo e antiderrapante, para símbolos e letras</v>
          </cell>
          <cell r="C4041" t="str">
            <v>M2</v>
          </cell>
          <cell r="D4041">
            <v>208.59</v>
          </cell>
          <cell r="E4041"/>
          <cell r="F4041">
            <v>208.59</v>
          </cell>
        </row>
        <row r="4042">
          <cell r="A4042" t="str">
            <v>70.02.014</v>
          </cell>
          <cell r="B4042" t="str">
            <v>Sinalização horizontal em massa termoplástica à quente por aspersão, espessura de 1,5 mm, para faixas</v>
          </cell>
          <cell r="C4042" t="str">
            <v>M2</v>
          </cell>
          <cell r="D4042">
            <v>68.760000000000005</v>
          </cell>
          <cell r="E4042"/>
          <cell r="F4042">
            <v>68.760000000000005</v>
          </cell>
        </row>
        <row r="4043">
          <cell r="A4043" t="str">
            <v>70.02.016</v>
          </cell>
          <cell r="B4043" t="str">
            <v>Sinalização horizontal em massa termoplástica à quente por extrusão, espessura de 3,0 mm, para faixas</v>
          </cell>
          <cell r="C4043" t="str">
            <v>M2</v>
          </cell>
          <cell r="D4043">
            <v>99.61</v>
          </cell>
          <cell r="E4043"/>
          <cell r="F4043">
            <v>99.61</v>
          </cell>
        </row>
        <row r="4044">
          <cell r="A4044" t="str">
            <v>70.02.017</v>
          </cell>
          <cell r="B4044" t="str">
            <v>Sinalização horizontal em massa termoplástica à quente por extrusão, espessura de 3,0 mm, para legendas</v>
          </cell>
          <cell r="C4044" t="str">
            <v>M2</v>
          </cell>
          <cell r="D4044">
            <v>117.91</v>
          </cell>
          <cell r="E4044"/>
          <cell r="F4044">
            <v>117.91</v>
          </cell>
        </row>
        <row r="4045">
          <cell r="A4045" t="str">
            <v>70.02.020</v>
          </cell>
          <cell r="B4045" t="str">
            <v>Sinalização horizontal em plástico a frio manual, para faixas</v>
          </cell>
          <cell r="C4045" t="str">
            <v>M2</v>
          </cell>
          <cell r="D4045">
            <v>198.6</v>
          </cell>
          <cell r="E4045"/>
          <cell r="F4045">
            <v>198.6</v>
          </cell>
        </row>
        <row r="4046">
          <cell r="A4046" t="str">
            <v>70.02.021</v>
          </cell>
          <cell r="B4046" t="str">
            <v>Sinalização horizontal em termoplástico de alto relevo</v>
          </cell>
          <cell r="C4046" t="str">
            <v>M2</v>
          </cell>
          <cell r="D4046">
            <v>196.85</v>
          </cell>
          <cell r="E4046"/>
          <cell r="F4046">
            <v>196.85</v>
          </cell>
        </row>
        <row r="4047">
          <cell r="A4047" t="str">
            <v>70.02.022</v>
          </cell>
          <cell r="B4047" t="str">
            <v>Sinalização horizontal em tinta a base de resina acrílica emulsionada em água</v>
          </cell>
          <cell r="C4047" t="str">
            <v>M2</v>
          </cell>
          <cell r="D4047">
            <v>33.04</v>
          </cell>
          <cell r="E4047"/>
          <cell r="F4047">
            <v>33.04</v>
          </cell>
        </row>
        <row r="4048">
          <cell r="A4048" t="str">
            <v>70.03</v>
          </cell>
          <cell r="B4048" t="str">
            <v>Sinalizacao vertical</v>
          </cell>
          <cell r="C4048"/>
          <cell r="D4048"/>
          <cell r="E4048"/>
          <cell r="F4048"/>
        </row>
        <row r="4049">
          <cell r="A4049" t="str">
            <v>70.03.001</v>
          </cell>
          <cell r="B4049" t="str">
            <v>Placa para sinalização viária em chapa de aço, totalmente refletiva com película IA/IA - área até 2,0 m²</v>
          </cell>
          <cell r="C4049" t="str">
            <v>M2</v>
          </cell>
          <cell r="D4049">
            <v>853.98</v>
          </cell>
          <cell r="E4049">
            <v>18.760000000000002</v>
          </cell>
          <cell r="F4049">
            <v>872.74</v>
          </cell>
        </row>
        <row r="4050">
          <cell r="A4050" t="str">
            <v>70.03.003</v>
          </cell>
          <cell r="B4050" t="str">
            <v>Placa para sinalização viária em chapa de aço, totalmente refletiva com película III/III - área até 2,0 m²</v>
          </cell>
          <cell r="C4050" t="str">
            <v>M2</v>
          </cell>
          <cell r="D4050">
            <v>900.62</v>
          </cell>
          <cell r="E4050">
            <v>18.760000000000002</v>
          </cell>
          <cell r="F4050">
            <v>919.38</v>
          </cell>
        </row>
        <row r="4051">
          <cell r="A4051" t="str">
            <v>70.03.006</v>
          </cell>
          <cell r="B4051" t="str">
            <v>Placa para sinalização viária em chapa de alumínio, totalmente refletiva com película IA/IA - área até 2,0 m²</v>
          </cell>
          <cell r="C4051" t="str">
            <v>M2</v>
          </cell>
          <cell r="D4051">
            <v>1044.3399999999999</v>
          </cell>
          <cell r="E4051">
            <v>18.760000000000002</v>
          </cell>
          <cell r="F4051">
            <v>1063.0999999999999</v>
          </cell>
        </row>
        <row r="4052">
          <cell r="A4052" t="str">
            <v>70.03.008</v>
          </cell>
          <cell r="B4052" t="str">
            <v>Placa para sinalização viária em chapa de alumínio, totalmente refletiva com película III/III - área até 2,0 m²</v>
          </cell>
          <cell r="C4052" t="str">
            <v>M2</v>
          </cell>
          <cell r="D4052">
            <v>1102.31</v>
          </cell>
          <cell r="E4052">
            <v>18.760000000000002</v>
          </cell>
          <cell r="F4052">
            <v>1121.07</v>
          </cell>
        </row>
        <row r="4053">
          <cell r="A4053" t="str">
            <v>70.03.009</v>
          </cell>
          <cell r="B4053" t="str">
            <v>Placa para sinalização viária em chapa de alumínio, totalmente refletiva com película III/III - área maior que 2,0 m²</v>
          </cell>
          <cell r="C4053" t="str">
            <v>M2</v>
          </cell>
          <cell r="D4053">
            <v>1310.23</v>
          </cell>
          <cell r="E4053">
            <v>18.760000000000002</v>
          </cell>
          <cell r="F4053">
            <v>1328.99</v>
          </cell>
        </row>
        <row r="4054">
          <cell r="A4054" t="str">
            <v>70.03.010</v>
          </cell>
          <cell r="B4054" t="str">
            <v>Placa para sinalização viária em alumínio composto, totalmente refletiva com película IA/IA - área até 2,0 m²</v>
          </cell>
          <cell r="C4054" t="str">
            <v>M2</v>
          </cell>
          <cell r="D4054">
            <v>837.87</v>
          </cell>
          <cell r="E4054">
            <v>28.14</v>
          </cell>
          <cell r="F4054">
            <v>866.01</v>
          </cell>
        </row>
        <row r="4055">
          <cell r="A4055" t="str">
            <v>70.03.012</v>
          </cell>
          <cell r="B4055" t="str">
            <v>Placa para sinalização viária em alumínio composto, totalmente refletiva com película III/III - área até 2,0 m²</v>
          </cell>
          <cell r="C4055" t="str">
            <v>M2</v>
          </cell>
          <cell r="D4055">
            <v>902.9</v>
          </cell>
          <cell r="E4055">
            <v>28.14</v>
          </cell>
          <cell r="F4055">
            <v>931.04</v>
          </cell>
        </row>
        <row r="4056">
          <cell r="A4056" t="str">
            <v>70.03.013</v>
          </cell>
          <cell r="B4056" t="str">
            <v>Placa para sinalização viária em alumínio composto, totalmente refletiva com película III/III - área maior que 2,0 m²</v>
          </cell>
          <cell r="C4056" t="str">
            <v>M2</v>
          </cell>
          <cell r="D4056">
            <v>1071.46</v>
          </cell>
          <cell r="E4056">
            <v>28.14</v>
          </cell>
          <cell r="F4056">
            <v>1099.5999999999999</v>
          </cell>
        </row>
        <row r="4057">
          <cell r="A4057" t="str">
            <v>70.04</v>
          </cell>
          <cell r="B4057" t="str">
            <v>Coluna cônica</v>
          </cell>
          <cell r="C4057"/>
          <cell r="D4057"/>
          <cell r="E4057"/>
          <cell r="F4057"/>
        </row>
        <row r="4058">
          <cell r="A4058" t="str">
            <v>70.04.001</v>
          </cell>
          <cell r="B4058" t="str">
            <v>Coluna simples (PP), diâmetro de 2 1/2" e comprimento de 3,6 m</v>
          </cell>
          <cell r="C4058" t="str">
            <v>UN</v>
          </cell>
          <cell r="D4058">
            <v>1052.8599999999999</v>
          </cell>
          <cell r="E4058">
            <v>80.959999999999994</v>
          </cell>
          <cell r="F4058">
            <v>1133.82</v>
          </cell>
        </row>
        <row r="4059">
          <cell r="A4059" t="str">
            <v>70.04.002</v>
          </cell>
          <cell r="B4059" t="str">
            <v>Coluna simples (P-51), para fixação de placa de orientação</v>
          </cell>
          <cell r="C4059" t="str">
            <v>UN</v>
          </cell>
          <cell r="D4059">
            <v>2534.29</v>
          </cell>
          <cell r="E4059">
            <v>80.959999999999994</v>
          </cell>
          <cell r="F4059">
            <v>2615.25</v>
          </cell>
        </row>
        <row r="4060">
          <cell r="A4060" t="str">
            <v>70.04.003</v>
          </cell>
          <cell r="B4060" t="str">
            <v>Coluna dupla (P-53) para fixação de placa de orientação</v>
          </cell>
          <cell r="C4060" t="str">
            <v>UN</v>
          </cell>
          <cell r="D4060">
            <v>3834.04</v>
          </cell>
          <cell r="E4060">
            <v>138.57</v>
          </cell>
          <cell r="F4060">
            <v>3972.61</v>
          </cell>
        </row>
        <row r="4061">
          <cell r="A4061" t="str">
            <v>70.04.004</v>
          </cell>
          <cell r="B4061" t="str">
            <v>Coluna (P-57) para fixação de placa de orientação, com braço projetado</v>
          </cell>
          <cell r="C4061" t="str">
            <v>UN</v>
          </cell>
          <cell r="D4061">
            <v>3182.24</v>
          </cell>
          <cell r="E4061">
            <v>80.959999999999994</v>
          </cell>
          <cell r="F4061">
            <v>3263.2</v>
          </cell>
        </row>
        <row r="4062">
          <cell r="A4062" t="str">
            <v>70.04.005</v>
          </cell>
          <cell r="B4062" t="str">
            <v>Braço (P-55) para fixação em poste de concreto</v>
          </cell>
          <cell r="C4062" t="str">
            <v>UN</v>
          </cell>
          <cell r="D4062">
            <v>1920.74</v>
          </cell>
          <cell r="E4062">
            <v>50.91</v>
          </cell>
          <cell r="F4062">
            <v>1971.65</v>
          </cell>
        </row>
        <row r="4063">
          <cell r="A4063" t="str">
            <v>70.04.006</v>
          </cell>
          <cell r="B4063" t="str">
            <v>Coluna dupla (PP), diâmetro de 2 x 2 1/2' e comprimento de 3,6 m</v>
          </cell>
          <cell r="C4063" t="str">
            <v>UN</v>
          </cell>
          <cell r="D4063">
            <v>1790.98</v>
          </cell>
          <cell r="E4063">
            <v>80.959999999999994</v>
          </cell>
          <cell r="F4063">
            <v>1871.94</v>
          </cell>
        </row>
        <row r="4064">
          <cell r="A4064" t="str">
            <v>70.04.007</v>
          </cell>
          <cell r="B4064" t="str">
            <v>Coluna semafórica simples 101 mm x 6 m</v>
          </cell>
          <cell r="C4064" t="str">
            <v>UN</v>
          </cell>
          <cell r="D4064">
            <v>2394.5</v>
          </cell>
          <cell r="E4064">
            <v>80.959999999999994</v>
          </cell>
          <cell r="F4064">
            <v>2475.46</v>
          </cell>
        </row>
        <row r="4065">
          <cell r="A4065" t="str">
            <v>70.05</v>
          </cell>
          <cell r="B4065" t="str">
            <v>Sinalizacao semaforica e complementar</v>
          </cell>
          <cell r="C4065"/>
          <cell r="D4065"/>
          <cell r="E4065"/>
          <cell r="F4065"/>
        </row>
        <row r="4066">
          <cell r="A4066" t="str">
            <v>70.05.001</v>
          </cell>
          <cell r="B4066" t="str">
            <v>Botoeira convencional para pedestre</v>
          </cell>
          <cell r="C4066" t="str">
            <v>UN</v>
          </cell>
          <cell r="D4066">
            <v>330</v>
          </cell>
          <cell r="E4066">
            <v>17.329999999999998</v>
          </cell>
          <cell r="F4066">
            <v>347.33</v>
          </cell>
        </row>
        <row r="4067">
          <cell r="A4067" t="str">
            <v>70.05.002</v>
          </cell>
          <cell r="B4067" t="str">
            <v>Botoeira sonora para deficientes visuais</v>
          </cell>
          <cell r="C4067" t="str">
            <v>UN</v>
          </cell>
          <cell r="D4067">
            <v>3283.16</v>
          </cell>
          <cell r="E4067">
            <v>38.51</v>
          </cell>
          <cell r="F4067">
            <v>3321.67</v>
          </cell>
        </row>
        <row r="4068">
          <cell r="A4068" t="str">
            <v>70.05.006</v>
          </cell>
          <cell r="B4068" t="str">
            <v>Luminária LED 20W com braço, para travessia de pedestre</v>
          </cell>
          <cell r="C4068" t="str">
            <v>UN</v>
          </cell>
          <cell r="D4068">
            <v>1215.81</v>
          </cell>
          <cell r="E4068">
            <v>25.46</v>
          </cell>
          <cell r="F4068">
            <v>1241.27</v>
          </cell>
        </row>
        <row r="4069">
          <cell r="A4069" t="str">
            <v>70.05.011</v>
          </cell>
          <cell r="B4069" t="str">
            <v>Grupo focal para pedestre com lâmpada LED e contador regressivo</v>
          </cell>
          <cell r="C4069" t="str">
            <v>UN</v>
          </cell>
          <cell r="D4069">
            <v>1886.67</v>
          </cell>
          <cell r="E4069">
            <v>436.5</v>
          </cell>
          <cell r="F4069">
            <v>2323.17</v>
          </cell>
        </row>
        <row r="4070">
          <cell r="A4070" t="str">
            <v>70.05.020</v>
          </cell>
          <cell r="B4070" t="str">
            <v>Grupo focal veicular com lâmpada LED, com anteparo e suportes de fixação</v>
          </cell>
          <cell r="C4070" t="str">
            <v>UN</v>
          </cell>
          <cell r="D4070">
            <v>5376.89</v>
          </cell>
          <cell r="E4070">
            <v>509.28</v>
          </cell>
          <cell r="F4070">
            <v>5886.17</v>
          </cell>
        </row>
        <row r="4071">
          <cell r="A4071" t="str">
            <v>70.06</v>
          </cell>
          <cell r="B4071" t="str">
            <v>Tachas e tachoes</v>
          </cell>
          <cell r="C4071"/>
          <cell r="D4071"/>
          <cell r="E4071"/>
          <cell r="F4071"/>
        </row>
        <row r="4072">
          <cell r="A4072" t="str">
            <v>70.06.001</v>
          </cell>
          <cell r="B4072" t="str">
            <v>Segregador (bate rodas) refletivo</v>
          </cell>
          <cell r="C4072" t="str">
            <v>UN</v>
          </cell>
          <cell r="D4072">
            <v>74.97</v>
          </cell>
          <cell r="E4072">
            <v>8.35</v>
          </cell>
          <cell r="F4072">
            <v>83.32</v>
          </cell>
        </row>
        <row r="4073">
          <cell r="A4073" t="str">
            <v>70.06.010</v>
          </cell>
          <cell r="B4073" t="str">
            <v>Tacha refletiva de vidro temperado</v>
          </cell>
          <cell r="C4073" t="str">
            <v>UN</v>
          </cell>
          <cell r="D4073">
            <v>21.28</v>
          </cell>
          <cell r="E4073">
            <v>6.26</v>
          </cell>
          <cell r="F4073">
            <v>27.54</v>
          </cell>
        </row>
        <row r="4074">
          <cell r="A4074" t="str">
            <v>70.06.011</v>
          </cell>
          <cell r="B4074" t="str">
            <v>Tacha tipo I bidirecional refletiva</v>
          </cell>
          <cell r="C4074" t="str">
            <v>UN</v>
          </cell>
          <cell r="D4074">
            <v>11.64</v>
          </cell>
          <cell r="E4074">
            <v>6.26</v>
          </cell>
          <cell r="F4074">
            <v>17.899999999999999</v>
          </cell>
        </row>
        <row r="4075">
          <cell r="A4075" t="str">
            <v>70.06.012</v>
          </cell>
          <cell r="B4075" t="str">
            <v>Tacha tipo I monodirecional refletiva</v>
          </cell>
          <cell r="C4075" t="str">
            <v>UN</v>
          </cell>
          <cell r="D4075">
            <v>10.09</v>
          </cell>
          <cell r="E4075">
            <v>6.26</v>
          </cell>
          <cell r="F4075">
            <v>16.350000000000001</v>
          </cell>
        </row>
        <row r="4076">
          <cell r="A4076" t="str">
            <v>70.06.013</v>
          </cell>
          <cell r="B4076" t="str">
            <v>Tacha tipo II bidirecional refletiva</v>
          </cell>
          <cell r="C4076" t="str">
            <v>UN</v>
          </cell>
          <cell r="D4076">
            <v>15.55</v>
          </cell>
          <cell r="E4076">
            <v>6.26</v>
          </cell>
          <cell r="F4076">
            <v>21.81</v>
          </cell>
        </row>
        <row r="4077">
          <cell r="A4077" t="str">
            <v>70.06.014</v>
          </cell>
          <cell r="B4077" t="str">
            <v>Tacha tipo II monodirecional refletiva</v>
          </cell>
          <cell r="C4077" t="str">
            <v>UN</v>
          </cell>
          <cell r="D4077">
            <v>12.13</v>
          </cell>
          <cell r="E4077">
            <v>6.26</v>
          </cell>
          <cell r="F4077">
            <v>18.39</v>
          </cell>
        </row>
        <row r="4078">
          <cell r="A4078" t="str">
            <v>70.06.020</v>
          </cell>
          <cell r="B4078" t="str">
            <v>Tachão tipo I bidirecional refletivo</v>
          </cell>
          <cell r="C4078" t="str">
            <v>UN</v>
          </cell>
          <cell r="D4078">
            <v>33.07</v>
          </cell>
          <cell r="E4078">
            <v>6.98</v>
          </cell>
          <cell r="F4078">
            <v>40.049999999999997</v>
          </cell>
        </row>
        <row r="4079">
          <cell r="A4079" t="str">
            <v>70.06.021</v>
          </cell>
          <cell r="B4079" t="str">
            <v>Tachão tipo I monodirecional refletivo</v>
          </cell>
          <cell r="C4079" t="str">
            <v>UN</v>
          </cell>
          <cell r="D4079">
            <v>29.54</v>
          </cell>
          <cell r="E4079">
            <v>6.98</v>
          </cell>
          <cell r="F4079">
            <v>36.520000000000003</v>
          </cell>
        </row>
        <row r="4080">
          <cell r="A4080" t="str">
            <v>97</v>
          </cell>
          <cell r="B4080" t="str">
            <v>SINALIZACAO E COMUNICACAO VISUAL</v>
          </cell>
          <cell r="C4080"/>
          <cell r="D4080"/>
          <cell r="E4080"/>
          <cell r="F4080"/>
        </row>
        <row r="4081">
          <cell r="A4081" t="str">
            <v>97.02</v>
          </cell>
          <cell r="B4081" t="str">
            <v>Placas, porticos e obeliscos arquitetônicos</v>
          </cell>
          <cell r="C4081"/>
          <cell r="D4081"/>
          <cell r="E4081"/>
          <cell r="F4081"/>
        </row>
        <row r="4082">
          <cell r="A4082" t="str">
            <v>97.02.030</v>
          </cell>
          <cell r="B4082" t="str">
            <v>Placa comemorativa em aço inoxidável escovado</v>
          </cell>
          <cell r="C4082" t="str">
            <v>M2</v>
          </cell>
          <cell r="D4082">
            <v>7878.26</v>
          </cell>
          <cell r="E4082">
            <v>64.319999999999993</v>
          </cell>
          <cell r="F4082">
            <v>7942.58</v>
          </cell>
        </row>
        <row r="4083">
          <cell r="A4083" t="str">
            <v>97.02.036</v>
          </cell>
          <cell r="B4083" t="str">
            <v>Placa de identificação em PVC com texto em vinil</v>
          </cell>
          <cell r="C4083" t="str">
            <v>M2</v>
          </cell>
          <cell r="D4083">
            <v>291.95999999999998</v>
          </cell>
          <cell r="E4083">
            <v>64.319999999999993</v>
          </cell>
          <cell r="F4083">
            <v>356.28</v>
          </cell>
        </row>
        <row r="4084">
          <cell r="A4084" t="str">
            <v>97.02.190</v>
          </cell>
          <cell r="B4084" t="str">
            <v>Placa de identificação em acrílico com texto em vinil</v>
          </cell>
          <cell r="C4084" t="str">
            <v>M2</v>
          </cell>
          <cell r="D4084">
            <v>1888.21</v>
          </cell>
          <cell r="E4084">
            <v>64.319999999999993</v>
          </cell>
          <cell r="F4084">
            <v>1952.53</v>
          </cell>
        </row>
        <row r="4085">
          <cell r="A4085" t="str">
            <v>97.02.193</v>
          </cell>
          <cell r="B4085" t="str">
            <v>Placa de sinalização em PVC fotoluminescente (200x200mm), com indicação de equipamentos de alarme, detecção e extinção de incêndio</v>
          </cell>
          <cell r="C4085" t="str">
            <v>UN</v>
          </cell>
          <cell r="D4085">
            <v>8.7200000000000006</v>
          </cell>
          <cell r="E4085">
            <v>4.66</v>
          </cell>
          <cell r="F4085">
            <v>13.38</v>
          </cell>
        </row>
        <row r="4086">
          <cell r="A4086" t="str">
            <v>97.02.194</v>
          </cell>
          <cell r="B4086" t="str">
            <v>Placa de sinalização em PVC fotoluminescente (150x150mm), com indicação de equipamentos de combate à incêndio e alarme</v>
          </cell>
          <cell r="C4086" t="str">
            <v>UN</v>
          </cell>
          <cell r="D4086">
            <v>5.88</v>
          </cell>
          <cell r="E4086">
            <v>4.66</v>
          </cell>
          <cell r="F4086">
            <v>10.54</v>
          </cell>
        </row>
        <row r="4087">
          <cell r="A4087" t="str">
            <v>97.02.195</v>
          </cell>
          <cell r="B4087" t="str">
            <v>Placa de sinalização em PVC fotoluminescente (240x120mm), com indicação de rota de evacuação e saída de emergência</v>
          </cell>
          <cell r="C4087" t="str">
            <v>UN</v>
          </cell>
          <cell r="D4087">
            <v>6.32</v>
          </cell>
          <cell r="E4087">
            <v>4.66</v>
          </cell>
          <cell r="F4087">
            <v>10.98</v>
          </cell>
        </row>
        <row r="4088">
          <cell r="A4088" t="str">
            <v>97.02.196</v>
          </cell>
          <cell r="B4088" t="str">
            <v>Placa de sinalização em PVC fotoluminescente, com identificação de pavimentos</v>
          </cell>
          <cell r="C4088" t="str">
            <v>UN</v>
          </cell>
          <cell r="D4088">
            <v>6.34</v>
          </cell>
          <cell r="E4088">
            <v>4.66</v>
          </cell>
          <cell r="F4088">
            <v>11</v>
          </cell>
        </row>
        <row r="4089">
          <cell r="A4089" t="str">
            <v>97.02.197</v>
          </cell>
          <cell r="B4089" t="str">
            <v>Placa de sinalização em PVC, com indicação de alerta</v>
          </cell>
          <cell r="C4089" t="str">
            <v>UN</v>
          </cell>
          <cell r="D4089">
            <v>6.91</v>
          </cell>
          <cell r="E4089">
            <v>4.66</v>
          </cell>
          <cell r="F4089">
            <v>11.57</v>
          </cell>
        </row>
        <row r="4090">
          <cell r="A4090" t="str">
            <v>97.02.198</v>
          </cell>
          <cell r="B4090" t="str">
            <v>Placa de sinalização em PVC, com indicação de proibição normativa</v>
          </cell>
          <cell r="C4090" t="str">
            <v>UN</v>
          </cell>
          <cell r="D4090">
            <v>5.86</v>
          </cell>
          <cell r="E4090">
            <v>4.66</v>
          </cell>
          <cell r="F4090">
            <v>10.52</v>
          </cell>
        </row>
        <row r="4091">
          <cell r="A4091" t="str">
            <v>97.02.210</v>
          </cell>
          <cell r="B4091" t="str">
            <v>Placa de sinalização em PVC para ambientes</v>
          </cell>
          <cell r="C4091" t="str">
            <v>UN</v>
          </cell>
          <cell r="D4091">
            <v>177.02</v>
          </cell>
          <cell r="E4091">
            <v>2.65</v>
          </cell>
          <cell r="F4091">
            <v>179.67</v>
          </cell>
        </row>
        <row r="4092">
          <cell r="A4092" t="str">
            <v>97.03</v>
          </cell>
          <cell r="B4092" t="str">
            <v>Pintura de letras e pictogramas</v>
          </cell>
          <cell r="C4092"/>
          <cell r="D4092"/>
          <cell r="E4092"/>
          <cell r="F4092"/>
        </row>
        <row r="4093">
          <cell r="A4093" t="str">
            <v>97.03.010</v>
          </cell>
          <cell r="B4093" t="str">
            <v>Sinalização com pictograma em tinta acrílica</v>
          </cell>
          <cell r="C4093" t="str">
            <v>UN</v>
          </cell>
          <cell r="D4093">
            <v>8.67</v>
          </cell>
          <cell r="E4093">
            <v>40.67</v>
          </cell>
          <cell r="F4093">
            <v>49.34</v>
          </cell>
        </row>
        <row r="4094">
          <cell r="A4094" t="str">
            <v>97.05</v>
          </cell>
          <cell r="B4094" t="str">
            <v>Placas, porticos e sinalizacao viaria</v>
          </cell>
          <cell r="C4094"/>
          <cell r="D4094"/>
          <cell r="E4094"/>
          <cell r="F4094"/>
        </row>
        <row r="4095">
          <cell r="A4095" t="str">
            <v>97.05.070</v>
          </cell>
          <cell r="B4095" t="str">
            <v>Manta de borracha para sinalização em estacionamento e proteção de coluna e parede, de 1000 x 750 mm e espessura 10 mm</v>
          </cell>
          <cell r="C4095" t="str">
            <v>UN</v>
          </cell>
          <cell r="D4095">
            <v>102.9</v>
          </cell>
          <cell r="E4095">
            <v>5.47</v>
          </cell>
          <cell r="F4095">
            <v>108.37</v>
          </cell>
        </row>
        <row r="4096">
          <cell r="A4096" t="str">
            <v>97.05.080</v>
          </cell>
          <cell r="B4096" t="str">
            <v>Cantoneira de borracha para sinalização em estacionamento e proteção de coluna, de 750 x 100 x 100 mm e espessura 10 mm</v>
          </cell>
          <cell r="C4096" t="str">
            <v>UN</v>
          </cell>
          <cell r="D4096">
            <v>33.31</v>
          </cell>
          <cell r="E4096">
            <v>1.1299999999999999</v>
          </cell>
          <cell r="F4096">
            <v>34.44</v>
          </cell>
        </row>
        <row r="4097">
          <cell r="A4097" t="str">
            <v>97.05.130</v>
          </cell>
          <cell r="B4097" t="str">
            <v>Colocação de placa em suporte de madeira / metálico - solo</v>
          </cell>
          <cell r="C4097" t="str">
            <v>M2</v>
          </cell>
          <cell r="D4097">
            <v>51.21</v>
          </cell>
          <cell r="E4097"/>
          <cell r="F4097">
            <v>51.21</v>
          </cell>
        </row>
        <row r="4098">
          <cell r="A4098" t="str">
            <v>97.05.140</v>
          </cell>
          <cell r="B4098" t="str">
            <v>Suporte de perfil metálico galvanizado</v>
          </cell>
          <cell r="C4098" t="str">
            <v>KG</v>
          </cell>
          <cell r="D4098">
            <v>20.87</v>
          </cell>
          <cell r="E4098"/>
          <cell r="F4098">
            <v>20.87</v>
          </cell>
        </row>
        <row r="4099">
          <cell r="A4099" t="str">
            <v>98</v>
          </cell>
          <cell r="B4099" t="str">
            <v>ARQUITETURA DE INTERIORES</v>
          </cell>
          <cell r="C4099"/>
          <cell r="D4099"/>
          <cell r="E4099"/>
          <cell r="F4099"/>
        </row>
        <row r="4100">
          <cell r="A4100" t="str">
            <v>98.02</v>
          </cell>
          <cell r="B4100" t="str">
            <v>Mobiliario</v>
          </cell>
          <cell r="C4100"/>
          <cell r="D4100"/>
          <cell r="E4100"/>
          <cell r="F4100"/>
        </row>
        <row r="4101">
          <cell r="A4101" t="str">
            <v>98.02.210</v>
          </cell>
          <cell r="B4101" t="str">
            <v>Banco de madeira com encosto e pés em ferro fundido pintado</v>
          </cell>
          <cell r="C4101" t="str">
            <v>UN</v>
          </cell>
          <cell r="D4101">
            <v>591.48</v>
          </cell>
          <cell r="E4101"/>
          <cell r="F4101">
            <v>591.48</v>
          </cell>
        </row>
      </sheetData>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9160-E6B5-43E1-9B65-BB0B197F57B8}">
  <sheetPr>
    <tabColor rgb="FF00B050"/>
  </sheetPr>
  <dimension ref="A1:I1232"/>
  <sheetViews>
    <sheetView view="pageBreakPreview" topLeftCell="A6" zoomScale="60" zoomScaleNormal="70" workbookViewId="0">
      <selection activeCell="D19" sqref="D19"/>
    </sheetView>
  </sheetViews>
  <sheetFormatPr defaultRowHeight="14.4" x14ac:dyDescent="0.3"/>
  <cols>
    <col min="1" max="1" width="9.88671875" style="36" customWidth="1"/>
    <col min="2" max="2" width="12.44140625" style="37" customWidth="1"/>
    <col min="3" max="3" width="9.33203125" style="36" customWidth="1"/>
    <col min="4" max="4" width="121" style="38" customWidth="1"/>
    <col min="5" max="5" width="10.6640625" style="37" customWidth="1"/>
    <col min="6" max="6" width="15.44140625" style="39" customWidth="1"/>
    <col min="7" max="7" width="22.109375" style="40" customWidth="1"/>
    <col min="8" max="8" width="22.109375" style="48" customWidth="1"/>
    <col min="9" max="9" width="24.6640625" style="40" customWidth="1"/>
  </cols>
  <sheetData>
    <row r="1" spans="1:9" ht="34.5" customHeight="1" x14ac:dyDescent="0.3">
      <c r="A1" s="319" t="s">
        <v>36</v>
      </c>
      <c r="B1" s="320"/>
      <c r="C1" s="320"/>
      <c r="D1" s="320"/>
      <c r="E1" s="320"/>
      <c r="F1" s="320"/>
      <c r="G1" s="320"/>
      <c r="H1" s="320"/>
      <c r="I1" s="321"/>
    </row>
    <row r="2" spans="1:9" ht="25.5" customHeight="1" thickBot="1" x14ac:dyDescent="0.35">
      <c r="A2" s="322" t="s">
        <v>26855</v>
      </c>
      <c r="B2" s="323"/>
      <c r="C2" s="323"/>
      <c r="D2" s="323"/>
      <c r="E2" s="323"/>
      <c r="F2" s="323"/>
      <c r="G2" s="323"/>
      <c r="H2" s="323"/>
      <c r="I2" s="324"/>
    </row>
    <row r="3" spans="1:9" ht="15.6" x14ac:dyDescent="0.3">
      <c r="A3" s="325" t="s">
        <v>26856</v>
      </c>
      <c r="B3" s="326"/>
      <c r="C3" s="326"/>
      <c r="D3" s="326"/>
      <c r="E3" s="326"/>
      <c r="F3" s="326"/>
      <c r="G3" s="326"/>
      <c r="H3" s="326"/>
      <c r="I3" s="327"/>
    </row>
    <row r="4" spans="1:9" ht="23.25" customHeight="1" thickBot="1" x14ac:dyDescent="0.35">
      <c r="A4" s="328" t="s">
        <v>104</v>
      </c>
      <c r="B4" s="329"/>
      <c r="C4" s="329"/>
      <c r="D4" s="329"/>
      <c r="E4" s="329"/>
      <c r="F4" s="329"/>
      <c r="G4" s="329"/>
      <c r="H4" s="329"/>
      <c r="I4" s="330"/>
    </row>
    <row r="5" spans="1:9" ht="31.2" x14ac:dyDescent="0.3">
      <c r="A5" s="49" t="s">
        <v>37</v>
      </c>
      <c r="B5" s="50" t="s">
        <v>38</v>
      </c>
      <c r="C5" s="50" t="s">
        <v>39</v>
      </c>
      <c r="D5" s="50" t="s">
        <v>40</v>
      </c>
      <c r="E5" s="50" t="s">
        <v>41</v>
      </c>
      <c r="F5" s="51" t="s">
        <v>42</v>
      </c>
      <c r="G5" s="52" t="s">
        <v>43</v>
      </c>
      <c r="H5" s="53" t="s">
        <v>44</v>
      </c>
      <c r="I5" s="54" t="s">
        <v>45</v>
      </c>
    </row>
    <row r="6" spans="1:9" ht="15.6" x14ac:dyDescent="0.3">
      <c r="A6" s="109">
        <v>1</v>
      </c>
      <c r="B6" s="110"/>
      <c r="C6" s="111"/>
      <c r="D6" s="110" t="s">
        <v>105</v>
      </c>
      <c r="E6" s="110"/>
      <c r="F6" s="112"/>
      <c r="G6" s="113"/>
      <c r="H6" s="114"/>
      <c r="I6" s="115">
        <f>SUM(I7:I7)</f>
        <v>2747.95</v>
      </c>
    </row>
    <row r="7" spans="1:9" ht="15" x14ac:dyDescent="0.3">
      <c r="A7" s="55" t="s">
        <v>46</v>
      </c>
      <c r="B7" s="56" t="s">
        <v>26884</v>
      </c>
      <c r="C7" s="57" t="s">
        <v>26885</v>
      </c>
      <c r="D7" s="58" t="s">
        <v>26886</v>
      </c>
      <c r="E7" s="56" t="s">
        <v>180</v>
      </c>
      <c r="F7" s="59">
        <v>4.5</v>
      </c>
      <c r="G7" s="60">
        <v>481.4</v>
      </c>
      <c r="H7" s="61">
        <f>G7+G7*(26.85/100)</f>
        <v>610.65589999999997</v>
      </c>
      <c r="I7" s="62">
        <f>ROUND(F7*H7,2)</f>
        <v>2747.95</v>
      </c>
    </row>
    <row r="8" spans="1:9" ht="15.6" x14ac:dyDescent="0.3">
      <c r="A8" s="66">
        <v>2</v>
      </c>
      <c r="B8" s="67"/>
      <c r="C8" s="68"/>
      <c r="D8" s="69" t="s">
        <v>26877</v>
      </c>
      <c r="E8" s="70"/>
      <c r="F8" s="70"/>
      <c r="G8" s="70"/>
      <c r="H8" s="70"/>
      <c r="I8" s="71">
        <f>SUM(I9:I15)</f>
        <v>7247.7</v>
      </c>
    </row>
    <row r="9" spans="1:9" ht="15" x14ac:dyDescent="0.3">
      <c r="A9" s="65" t="s">
        <v>53</v>
      </c>
      <c r="B9" s="165" t="s">
        <v>761</v>
      </c>
      <c r="C9" s="64" t="s">
        <v>50</v>
      </c>
      <c r="D9" s="58" t="str">
        <f>VLOOKUP(B9,'CDHU SERV.'!A:F,2,0)</f>
        <v>Retirada de armário em madeira ou metal</v>
      </c>
      <c r="E9" s="56" t="str">
        <f>VLOOKUP(B9,'CDHU SERV.'!A:F,3,0)</f>
        <v>M2</v>
      </c>
      <c r="F9" s="59">
        <v>2.27</v>
      </c>
      <c r="G9" s="60">
        <f>VLOOKUP(B9,'CDHU SERV.'!A:F,6,0)</f>
        <v>14.47</v>
      </c>
      <c r="H9" s="61">
        <f t="shared" ref="H9" si="0">G9+G9*(26.85/100)</f>
        <v>18.355195000000002</v>
      </c>
      <c r="I9" s="62">
        <f t="shared" ref="I9" si="1">ROUND(F9*H9,2)</f>
        <v>41.67</v>
      </c>
    </row>
    <row r="10" spans="1:9" ht="15" x14ac:dyDescent="0.3">
      <c r="A10" s="65" t="s">
        <v>55</v>
      </c>
      <c r="B10" s="165" t="s">
        <v>77</v>
      </c>
      <c r="C10" s="64" t="s">
        <v>50</v>
      </c>
      <c r="D10" s="58" t="str">
        <f>VLOOKUP(B10,'CDHU SERV.'!A:F,2,0)</f>
        <v>Revestimento em granito, espessura de 2 cm, acabamento polido</v>
      </c>
      <c r="E10" s="56" t="str">
        <f>VLOOKUP(B10,'CDHU SERV.'!A:F,3,0)</f>
        <v>M2</v>
      </c>
      <c r="F10" s="59">
        <v>4.5999999999999996</v>
      </c>
      <c r="G10" s="60">
        <f>VLOOKUP(B10,'CDHU SERV.'!A:F,6,0)</f>
        <v>376.87</v>
      </c>
      <c r="H10" s="61">
        <f t="shared" ref="H10" si="2">G10+G10*(26.85/100)</f>
        <v>478.059595</v>
      </c>
      <c r="I10" s="62">
        <f t="shared" ref="I10" si="3">ROUND(F10*H10,2)</f>
        <v>2199.0700000000002</v>
      </c>
    </row>
    <row r="11" spans="1:9" ht="15" x14ac:dyDescent="0.3">
      <c r="A11" s="303" t="s">
        <v>57</v>
      </c>
      <c r="B11" s="304" t="s">
        <v>2905</v>
      </c>
      <c r="C11" s="305" t="s">
        <v>50</v>
      </c>
      <c r="D11" s="306" t="str">
        <f>VLOOKUP(B11,'CDHU SERV.'!A:F,2,0)</f>
        <v>Caixilho em alumínio de correr, sob medida</v>
      </c>
      <c r="E11" s="307" t="str">
        <f>VLOOKUP(B11,'CDHU SERV.'!A:F,3,0)</f>
        <v>M2</v>
      </c>
      <c r="F11" s="308">
        <v>2.94</v>
      </c>
      <c r="G11" s="309">
        <f>VLOOKUP(B11,'CDHU SERV.'!A:F,6,0)</f>
        <v>863.83</v>
      </c>
      <c r="H11" s="310">
        <f t="shared" ref="H11" si="4">G11+G11*(26.85/100)</f>
        <v>1095.7683550000002</v>
      </c>
      <c r="I11" s="311">
        <f t="shared" ref="I11" si="5">ROUND(F11*H11,2)</f>
        <v>3221.56</v>
      </c>
    </row>
    <row r="12" spans="1:9" ht="30" x14ac:dyDescent="0.3">
      <c r="A12" s="65" t="s">
        <v>27203</v>
      </c>
      <c r="B12" s="165">
        <v>102168</v>
      </c>
      <c r="C12" s="64" t="s">
        <v>47</v>
      </c>
      <c r="D12" s="58" t="str">
        <f>VLOOKUP(B12,'SINAPI SERV.'!A:D,2,0)</f>
        <v>INSTALAÇÃO DE VIDRO LISO INCOLOR, E = 8 MM, EM ESQUADRIA DE ALUMÍNIO OU PVC, FIXADO COM BAGUETE. AF_01/2021_P</v>
      </c>
      <c r="E12" s="56" t="str">
        <f>VLOOKUP(B12,'SINAPI SERV.'!A:D,3,0)</f>
        <v>M2</v>
      </c>
      <c r="F12" s="59">
        <v>2.94</v>
      </c>
      <c r="G12" s="60">
        <f>VLOOKUP(B12,'SINAPI SERV.'!A:D,4,0)</f>
        <v>452.23</v>
      </c>
      <c r="H12" s="61">
        <f>G12+G12*(26.85/100)</f>
        <v>573.65375500000005</v>
      </c>
      <c r="I12" s="62">
        <f>ROUND(F12*H12,2)</f>
        <v>1686.54</v>
      </c>
    </row>
    <row r="13" spans="1:9" ht="15" x14ac:dyDescent="0.3">
      <c r="A13" s="65" t="s">
        <v>27204</v>
      </c>
      <c r="B13" s="165" t="s">
        <v>86</v>
      </c>
      <c r="C13" s="64" t="s">
        <v>50</v>
      </c>
      <c r="D13" s="58" t="str">
        <f>VLOOKUP(B13,'CDHU SERV.'!A:F,2,0)</f>
        <v>Alvenaria de bloco de concreto de vedação de 9 x 19 x 39 cm - classe C</v>
      </c>
      <c r="E13" s="56" t="str">
        <f>VLOOKUP(B13,'CDHU SERV.'!A:F,3,0)</f>
        <v>M2</v>
      </c>
      <c r="F13" s="59">
        <v>0.97</v>
      </c>
      <c r="G13" s="60">
        <f>VLOOKUP(B13,'CDHU SERV.'!A:F,6,0)</f>
        <v>50.61</v>
      </c>
      <c r="H13" s="61">
        <f t="shared" ref="H13:H15" si="6">G13+G13*(26.85/100)</f>
        <v>64.198785000000001</v>
      </c>
      <c r="I13" s="62">
        <f t="shared" ref="I13:I15" si="7">ROUND(F13*H13,2)</f>
        <v>62.27</v>
      </c>
    </row>
    <row r="14" spans="1:9" ht="15" x14ac:dyDescent="0.3">
      <c r="A14" s="65" t="s">
        <v>27205</v>
      </c>
      <c r="B14" s="165" t="s">
        <v>64</v>
      </c>
      <c r="C14" s="64" t="s">
        <v>50</v>
      </c>
      <c r="D14" s="58" t="str">
        <f>VLOOKUP(B14,'CDHU SERV.'!A:F,2,0)</f>
        <v>Chapisco</v>
      </c>
      <c r="E14" s="56" t="str">
        <f>VLOOKUP(B14,'CDHU SERV.'!A:F,3,0)</f>
        <v>M2</v>
      </c>
      <c r="F14" s="59">
        <v>1.94</v>
      </c>
      <c r="G14" s="60">
        <f>VLOOKUP(B14,'CDHU SERV.'!A:F,6,0)</f>
        <v>5.36</v>
      </c>
      <c r="H14" s="61">
        <f t="shared" si="6"/>
        <v>6.7991600000000005</v>
      </c>
      <c r="I14" s="62">
        <f t="shared" si="7"/>
        <v>13.19</v>
      </c>
    </row>
    <row r="15" spans="1:9" ht="15" x14ac:dyDescent="0.3">
      <c r="A15" s="65" t="s">
        <v>27206</v>
      </c>
      <c r="B15" s="165" t="s">
        <v>66</v>
      </c>
      <c r="C15" s="64" t="s">
        <v>50</v>
      </c>
      <c r="D15" s="58" t="str">
        <f>VLOOKUP(B15,'CDHU SERV.'!A:F,2,0)</f>
        <v>Reboco</v>
      </c>
      <c r="E15" s="56" t="str">
        <f>VLOOKUP(B15,'CDHU SERV.'!A:F,3,0)</f>
        <v>M2</v>
      </c>
      <c r="F15" s="59">
        <v>1.94</v>
      </c>
      <c r="G15" s="60">
        <f>VLOOKUP(B15,'CDHU SERV.'!A:F,6,0)</f>
        <v>9.51</v>
      </c>
      <c r="H15" s="61">
        <f t="shared" si="6"/>
        <v>12.063435</v>
      </c>
      <c r="I15" s="62">
        <f t="shared" si="7"/>
        <v>23.4</v>
      </c>
    </row>
    <row r="16" spans="1:9" ht="15.6" x14ac:dyDescent="0.3">
      <c r="A16" s="66">
        <v>3</v>
      </c>
      <c r="B16" s="67"/>
      <c r="C16" s="68"/>
      <c r="D16" s="69" t="s">
        <v>26875</v>
      </c>
      <c r="E16" s="70"/>
      <c r="F16" s="70"/>
      <c r="G16" s="70"/>
      <c r="H16" s="70"/>
      <c r="I16" s="71">
        <f>SUM(I17:I21)</f>
        <v>3248.5699999999997</v>
      </c>
    </row>
    <row r="17" spans="1:9" ht="15" x14ac:dyDescent="0.3">
      <c r="A17" s="65" t="s">
        <v>67</v>
      </c>
      <c r="B17" s="249" t="s">
        <v>1010</v>
      </c>
      <c r="C17" s="250" t="s">
        <v>50</v>
      </c>
      <c r="D17" s="251" t="str">
        <f>VLOOKUP(B17,'CDHU SERV.'!A:F,2,0)</f>
        <v>Remoção de calha ou rufo</v>
      </c>
      <c r="E17" s="252" t="str">
        <f>VLOOKUP(B17,'CDHU SERV.'!A:F,3,0)</f>
        <v>M</v>
      </c>
      <c r="F17" s="253">
        <v>15.3</v>
      </c>
      <c r="G17" s="254">
        <f>VLOOKUP(B17,'CDHU SERV.'!A:F,6,0)</f>
        <v>3.34</v>
      </c>
      <c r="H17" s="255">
        <f t="shared" ref="H17" si="8">G17+G17*(26.85/100)</f>
        <v>4.2367900000000001</v>
      </c>
      <c r="I17" s="256">
        <f t="shared" ref="I17" si="9">ROUND(F17*H17,2)</f>
        <v>64.819999999999993</v>
      </c>
    </row>
    <row r="18" spans="1:9" ht="15" x14ac:dyDescent="0.3">
      <c r="A18" s="65" t="s">
        <v>69</v>
      </c>
      <c r="B18" s="249" t="s">
        <v>1943</v>
      </c>
      <c r="C18" s="250" t="s">
        <v>50</v>
      </c>
      <c r="D18" s="251" t="str">
        <f>VLOOKUP(B18,'CDHU SERV.'!A:F,2,0)</f>
        <v>Calha, rufo, afins em chapa galvanizada nº 24 - corte 0,33 m</v>
      </c>
      <c r="E18" s="252" t="str">
        <f>VLOOKUP(B18,'CDHU SERV.'!A:F,3,0)</f>
        <v>M</v>
      </c>
      <c r="F18" s="253">
        <v>15.3</v>
      </c>
      <c r="G18" s="254">
        <f>VLOOKUP(B18,'CDHU SERV.'!A:F,6,0)</f>
        <v>94.19</v>
      </c>
      <c r="H18" s="255">
        <f>G18+G18*(26.85/100)</f>
        <v>119.48001499999999</v>
      </c>
      <c r="I18" s="256">
        <f>ROUND(F18*H18,2)</f>
        <v>1828.04</v>
      </c>
    </row>
    <row r="19" spans="1:9" ht="15" x14ac:dyDescent="0.3">
      <c r="A19" s="65" t="s">
        <v>71</v>
      </c>
      <c r="B19" s="72" t="s">
        <v>700</v>
      </c>
      <c r="C19" s="64" t="s">
        <v>50</v>
      </c>
      <c r="D19" s="58" t="str">
        <f>VLOOKUP(B19,'CDHU SERV.'!A:F,2,0)</f>
        <v>Retirada de cumeeira ou espigão em barro</v>
      </c>
      <c r="E19" s="56" t="str">
        <f>VLOOKUP(B19,'CDHU SERV.'!A:F,3,0)</f>
        <v>M</v>
      </c>
      <c r="F19" s="59">
        <v>21.8</v>
      </c>
      <c r="G19" s="60">
        <f>VLOOKUP(B19,'CDHU SERV.'!A:F,6,0)</f>
        <v>4.3600000000000003</v>
      </c>
      <c r="H19" s="61">
        <f t="shared" ref="H19:H20" si="10">G19+G19*(26.85/100)</f>
        <v>5.530660000000001</v>
      </c>
      <c r="I19" s="62">
        <f t="shared" ref="I19:I20" si="11">ROUND(F19*H19,2)</f>
        <v>120.57</v>
      </c>
    </row>
    <row r="20" spans="1:9" ht="15" x14ac:dyDescent="0.3">
      <c r="A20" s="65" t="s">
        <v>73</v>
      </c>
      <c r="B20" s="72" t="s">
        <v>1857</v>
      </c>
      <c r="C20" s="64" t="s">
        <v>50</v>
      </c>
      <c r="D20" s="58" t="str">
        <f>VLOOKUP(B20,'CDHU SERV.'!A:F,2,0)</f>
        <v>Cumeeira de barro emboçado tipos: plan, romana, italiana, francesa e paulistinha</v>
      </c>
      <c r="E20" s="56" t="str">
        <f>VLOOKUP(B20,'CDHU SERV.'!A:F,3,0)</f>
        <v>M</v>
      </c>
      <c r="F20" s="59">
        <v>21.8</v>
      </c>
      <c r="G20" s="60">
        <f>VLOOKUP(B20,'CDHU SERV.'!A:F,6,0)</f>
        <v>22.92</v>
      </c>
      <c r="H20" s="61">
        <f t="shared" si="10"/>
        <v>29.074020000000004</v>
      </c>
      <c r="I20" s="62">
        <f t="shared" si="11"/>
        <v>633.80999999999995</v>
      </c>
    </row>
    <row r="21" spans="1:9" ht="15" x14ac:dyDescent="0.3">
      <c r="A21" s="65" t="s">
        <v>26838</v>
      </c>
      <c r="B21" s="248" t="s">
        <v>3535</v>
      </c>
      <c r="C21" s="64" t="s">
        <v>50</v>
      </c>
      <c r="D21" s="58" t="str">
        <f>VLOOKUP(B21,'CDHU SERV.'!A:F,2,0)</f>
        <v>Reparo de trincas rasas até 5 mm de largura, na massa</v>
      </c>
      <c r="E21" s="56" t="str">
        <f>VLOOKUP(B21,'CDHU SERV.'!A:F,3,0)</f>
        <v>M</v>
      </c>
      <c r="F21" s="59">
        <v>12.05</v>
      </c>
      <c r="G21" s="60">
        <f>VLOOKUP(B21,'CDHU SERV.'!A:F,6,0)</f>
        <v>39.340000000000003</v>
      </c>
      <c r="H21" s="61">
        <f t="shared" ref="H21" si="12">G21+G21*(26.85/100)</f>
        <v>49.902790000000003</v>
      </c>
      <c r="I21" s="62">
        <f t="shared" ref="I21" si="13">ROUND(F21*H21,2)</f>
        <v>601.33000000000004</v>
      </c>
    </row>
    <row r="22" spans="1:9" ht="15.6" x14ac:dyDescent="0.3">
      <c r="A22" s="66">
        <v>4</v>
      </c>
      <c r="B22" s="67"/>
      <c r="C22" s="68"/>
      <c r="D22" s="69" t="s">
        <v>27184</v>
      </c>
      <c r="E22" s="70"/>
      <c r="F22" s="70"/>
      <c r="G22" s="70"/>
      <c r="H22" s="70"/>
      <c r="I22" s="71">
        <f>SUM(I23:I33)</f>
        <v>20260.8</v>
      </c>
    </row>
    <row r="23" spans="1:9" ht="15" x14ac:dyDescent="0.3">
      <c r="A23" s="55" t="s">
        <v>75</v>
      </c>
      <c r="B23" s="56" t="s">
        <v>51</v>
      </c>
      <c r="C23" s="57" t="s">
        <v>50</v>
      </c>
      <c r="D23" s="58" t="str">
        <f>VLOOKUP(B23,'CDHU SERV.'!A:F,2,0)</f>
        <v>Demolição manual de revestimento cerâmico, incluindo a base</v>
      </c>
      <c r="E23" s="56" t="str">
        <f>VLOOKUP(B23,'CDHU SERV.'!A:F,3,0)</f>
        <v>M2</v>
      </c>
      <c r="F23" s="59">
        <f>ROUND(((5.8*5.3)+(0.08*(5.3+5.3+5.8+5.8)))*3,2)</f>
        <v>97.55</v>
      </c>
      <c r="G23" s="60">
        <f>VLOOKUP(B23,'CDHU SERV.'!A:F,6,0)</f>
        <v>8.7100000000000009</v>
      </c>
      <c r="H23" s="61">
        <f t="shared" ref="H23:H29" si="14">G23+G23*(26.85/100)</f>
        <v>11.048635000000001</v>
      </c>
      <c r="I23" s="62">
        <f t="shared" ref="I23:I29" si="15">ROUND(F23*H23,2)</f>
        <v>1077.79</v>
      </c>
    </row>
    <row r="24" spans="1:9" ht="15" x14ac:dyDescent="0.3">
      <c r="A24" s="55" t="s">
        <v>26839</v>
      </c>
      <c r="B24" s="56" t="s">
        <v>561</v>
      </c>
      <c r="C24" s="57" t="s">
        <v>50</v>
      </c>
      <c r="D24" s="58" t="str">
        <f>VLOOKUP(B24,'CDHU SERV.'!A:F,2,0)</f>
        <v>Demolição manual de concreto simples</v>
      </c>
      <c r="E24" s="56" t="str">
        <f>VLOOKUP(B24,'CDHU SERV.'!A:F,3,0)</f>
        <v>M3</v>
      </c>
      <c r="F24" s="59">
        <f>ROUND(5.8*5.3*0.14*3,2)</f>
        <v>12.91</v>
      </c>
      <c r="G24" s="60">
        <f>VLOOKUP(B24,'CDHU SERV.'!A:F,6,0)</f>
        <v>159.72</v>
      </c>
      <c r="H24" s="61">
        <f t="shared" si="14"/>
        <v>202.60482000000002</v>
      </c>
      <c r="I24" s="62">
        <f t="shared" si="15"/>
        <v>2615.63</v>
      </c>
    </row>
    <row r="25" spans="1:9" ht="30" x14ac:dyDescent="0.3">
      <c r="A25" s="55" t="s">
        <v>26840</v>
      </c>
      <c r="B25" s="56" t="s">
        <v>1051</v>
      </c>
      <c r="C25" s="57" t="s">
        <v>50</v>
      </c>
      <c r="D25" s="58" t="str">
        <f>VLOOKUP(B25,'CDHU SERV.'!A:F,2,0)</f>
        <v>Remoção de entulho separado de obra com caçamba metálica - terra, alvenaria, concreto, argamassa, madeira, papel, plástico ou metal</v>
      </c>
      <c r="E25" s="56" t="str">
        <f>VLOOKUP(B25,'CDHU SERV.'!A:F,3,0)</f>
        <v>M3</v>
      </c>
      <c r="F25" s="59">
        <f>ROUND((5.8*5.3*0.14*3)+(5.8*5.3*0.03*3)+((0.08*(5.8+5.8+5.3+5.3))*3),2)</f>
        <v>21.01</v>
      </c>
      <c r="G25" s="60">
        <f>VLOOKUP(B25,'CDHU SERV.'!A:F,6,0)</f>
        <v>86.21</v>
      </c>
      <c r="H25" s="61">
        <f t="shared" si="14"/>
        <v>109.35738499999999</v>
      </c>
      <c r="I25" s="62">
        <f t="shared" si="15"/>
        <v>2297.6</v>
      </c>
    </row>
    <row r="26" spans="1:9" ht="15" x14ac:dyDescent="0.3">
      <c r="A26" s="55" t="s">
        <v>27124</v>
      </c>
      <c r="B26" s="56" t="s">
        <v>1412</v>
      </c>
      <c r="C26" s="57" t="s">
        <v>50</v>
      </c>
      <c r="D26" s="58" t="str">
        <f>VLOOKUP(B26,'CDHU SERV.'!A:F,2,0)</f>
        <v>Lastro de pedra britada</v>
      </c>
      <c r="E26" s="56" t="str">
        <f>VLOOKUP(B26,'CDHU SERV.'!A:F,3,0)</f>
        <v>M3</v>
      </c>
      <c r="F26" s="59">
        <f>ROUND((5.8*5.3*0.05)*3,2)</f>
        <v>4.6100000000000003</v>
      </c>
      <c r="G26" s="60">
        <f>VLOOKUP(B26,'CDHU SERV.'!A:F,6,0)</f>
        <v>126.26</v>
      </c>
      <c r="H26" s="61">
        <f t="shared" ref="H26:H27" si="16">G26+G26*(26.85/100)</f>
        <v>160.16081000000003</v>
      </c>
      <c r="I26" s="62">
        <f t="shared" ref="I26:I27" si="17">ROUND(F26*H26,2)</f>
        <v>738.34</v>
      </c>
    </row>
    <row r="27" spans="1:9" ht="15" x14ac:dyDescent="0.3">
      <c r="A27" s="55" t="s">
        <v>27171</v>
      </c>
      <c r="B27" s="56" t="s">
        <v>1414</v>
      </c>
      <c r="C27" s="57" t="s">
        <v>50</v>
      </c>
      <c r="D27" s="58" t="str">
        <f>VLOOKUP(B27,'CDHU SERV.'!A:F,2,0)</f>
        <v>Lona plástica</v>
      </c>
      <c r="E27" s="56" t="str">
        <f>VLOOKUP(B27,'CDHU SERV.'!A:F,3,0)</f>
        <v>M2</v>
      </c>
      <c r="F27" s="59">
        <f>ROUND(5.3*5.8*3,2)</f>
        <v>92.22</v>
      </c>
      <c r="G27" s="60">
        <f>VLOOKUP(B27,'CDHU SERV.'!A:F,6,0)</f>
        <v>3.11</v>
      </c>
      <c r="H27" s="61">
        <f t="shared" si="16"/>
        <v>3.9450349999999998</v>
      </c>
      <c r="I27" s="62">
        <f t="shared" si="17"/>
        <v>363.81</v>
      </c>
    </row>
    <row r="28" spans="1:9" ht="15" x14ac:dyDescent="0.3">
      <c r="A28" s="303" t="s">
        <v>27207</v>
      </c>
      <c r="B28" s="307" t="s">
        <v>1332</v>
      </c>
      <c r="C28" s="312" t="s">
        <v>50</v>
      </c>
      <c r="D28" s="306" t="str">
        <f>VLOOKUP(B28,'CDHU SERV.'!A:F,2,0)</f>
        <v>Armadura em tela soldada de aço</v>
      </c>
      <c r="E28" s="307" t="str">
        <f>VLOOKUP(B28,'CDHU SERV.'!A:F,3,0)</f>
        <v>KG</v>
      </c>
      <c r="F28" s="308">
        <v>136.76</v>
      </c>
      <c r="G28" s="309">
        <f>VLOOKUP(B28,'CDHU SERV.'!A:F,6,0)</f>
        <v>12.71</v>
      </c>
      <c r="H28" s="310">
        <f t="shared" ref="H28" si="18">G28+G28*(26.85/100)</f>
        <v>16.122635000000002</v>
      </c>
      <c r="I28" s="311">
        <f t="shared" ref="I28" si="19">ROUND(F28*H28,2)</f>
        <v>2204.9299999999998</v>
      </c>
    </row>
    <row r="29" spans="1:9" ht="15" x14ac:dyDescent="0.3">
      <c r="A29" s="303" t="s">
        <v>27208</v>
      </c>
      <c r="B29" s="307" t="s">
        <v>56</v>
      </c>
      <c r="C29" s="312" t="s">
        <v>50</v>
      </c>
      <c r="D29" s="306" t="str">
        <f>VLOOKUP(B29,'CDHU SERV.'!A:F,2,0)</f>
        <v>Concreto preparado no local, fck = 20 MPa</v>
      </c>
      <c r="E29" s="307" t="str">
        <f>VLOOKUP(B29,'CDHU SERV.'!A:F,3,0)</f>
        <v>M3</v>
      </c>
      <c r="F29" s="308">
        <f>ROUND(5.8*5.3*0.05*3,2)</f>
        <v>4.6100000000000003</v>
      </c>
      <c r="G29" s="309">
        <f>VLOOKUP(B29,'CDHU SERV.'!A:F,6,0)</f>
        <v>402.76</v>
      </c>
      <c r="H29" s="310">
        <f t="shared" si="14"/>
        <v>510.90106000000003</v>
      </c>
      <c r="I29" s="311">
        <f t="shared" si="15"/>
        <v>2355.25</v>
      </c>
    </row>
    <row r="30" spans="1:9" ht="15" x14ac:dyDescent="0.3">
      <c r="A30" s="303" t="s">
        <v>27209</v>
      </c>
      <c r="B30" s="307" t="s">
        <v>58</v>
      </c>
      <c r="C30" s="312" t="s">
        <v>50</v>
      </c>
      <c r="D30" s="306" t="str">
        <f>VLOOKUP(B30,'CDHU SERV.'!A:F,2,0)</f>
        <v>Lançamento, espalhamento e adensamento de concreto ou massa em lastro e/ou enchimento</v>
      </c>
      <c r="E30" s="307" t="str">
        <f>VLOOKUP(B30,'CDHU SERV.'!A:F,3,0)</f>
        <v>M3</v>
      </c>
      <c r="F30" s="308">
        <f>F29</f>
        <v>4.6100000000000003</v>
      </c>
      <c r="G30" s="309">
        <f>VLOOKUP(B30,'CDHU SERV.'!A:F,6,0)</f>
        <v>61.2</v>
      </c>
      <c r="H30" s="310">
        <f t="shared" ref="H30" si="20">G30+G30*(26.85/100)</f>
        <v>77.632200000000012</v>
      </c>
      <c r="I30" s="311">
        <f t="shared" ref="I30" si="21">ROUND(F30*H30,2)</f>
        <v>357.88</v>
      </c>
    </row>
    <row r="31" spans="1:9" ht="15" x14ac:dyDescent="0.3">
      <c r="A31" s="55" t="s">
        <v>27210</v>
      </c>
      <c r="B31" s="257" t="s">
        <v>1981</v>
      </c>
      <c r="C31" s="64" t="s">
        <v>50</v>
      </c>
      <c r="D31" s="58" t="str">
        <f>VLOOKUP(B31,'CDHU SERV.'!A:F,2,0)</f>
        <v>Argamassa de regularização e/ou proteção</v>
      </c>
      <c r="E31" s="56" t="str">
        <f>VLOOKUP(B31,'CDHU SERV.'!A:F,3,0)</f>
        <v>M3</v>
      </c>
      <c r="F31" s="59">
        <v>2.77</v>
      </c>
      <c r="G31" s="60">
        <f>VLOOKUP(B31,'CDHU SERV.'!A:F,6,0)</f>
        <v>621.79999999999995</v>
      </c>
      <c r="H31" s="61">
        <f t="shared" ref="H31" si="22">G31+G31*(26.85/100)</f>
        <v>788.75329999999997</v>
      </c>
      <c r="I31" s="62">
        <f t="shared" ref="I31" si="23">ROUND(F31*H31,2)</f>
        <v>2184.85</v>
      </c>
    </row>
    <row r="32" spans="1:9" ht="30" x14ac:dyDescent="0.3">
      <c r="A32" s="303" t="s">
        <v>27211</v>
      </c>
      <c r="B32" s="304">
        <v>87251</v>
      </c>
      <c r="C32" s="305" t="s">
        <v>47</v>
      </c>
      <c r="D32" s="306" t="str">
        <f>VLOOKUP(B32,'SINAPI SERV.'!A:D,2,0)</f>
        <v>REVESTIMENTO CERÂMICO PARA PISO COM PLACAS TIPO ESMALTADA EXTRA DE DIMENSÕES 45X45 CM APLICADA EM AMBIENTES DE ÁREA MAIOR QUE 10 M2. AF_06/2014</v>
      </c>
      <c r="E32" s="307" t="str">
        <f>VLOOKUP(B32,'SINAPI SERV.'!A:D,3,0)</f>
        <v>M2</v>
      </c>
      <c r="F32" s="308">
        <v>92.22</v>
      </c>
      <c r="G32" s="309">
        <f>VLOOKUP(B32,'SINAPI SERV.'!A:D,4,0)</f>
        <v>46.29</v>
      </c>
      <c r="H32" s="310">
        <f>G32+G32*(26.85/100)</f>
        <v>58.718865000000001</v>
      </c>
      <c r="I32" s="311">
        <f>ROUND(F32*H32,2)</f>
        <v>5415.05</v>
      </c>
    </row>
    <row r="33" spans="1:9" ht="30" x14ac:dyDescent="0.3">
      <c r="A33" s="55" t="s">
        <v>27212</v>
      </c>
      <c r="B33" s="72">
        <v>88649</v>
      </c>
      <c r="C33" s="64" t="s">
        <v>47</v>
      </c>
      <c r="D33" s="58" t="str">
        <f>VLOOKUP(B33,'SINAPI SERV.'!A:D,2,0)</f>
        <v>RODAPÉ CERÂMICO DE 7CM DE ALTURA COM PLACAS TIPO ESMALTADA EXTRA DE DIMENSÕES 45X45CM. AF_06/2014</v>
      </c>
      <c r="E33" s="56" t="str">
        <f>VLOOKUP(B33,'SINAPI SERV.'!A:D,3,0)</f>
        <v>M</v>
      </c>
      <c r="F33" s="59">
        <v>66.599999999999994</v>
      </c>
      <c r="G33" s="60">
        <f>VLOOKUP(B33,'SINAPI SERV.'!A:D,4,0)</f>
        <v>7.69</v>
      </c>
      <c r="H33" s="61">
        <f>G33+G33*(26.85/100)</f>
        <v>9.7547650000000008</v>
      </c>
      <c r="I33" s="62">
        <f>ROUND(F33*H33,2)</f>
        <v>649.66999999999996</v>
      </c>
    </row>
    <row r="34" spans="1:9" ht="15.6" x14ac:dyDescent="0.3">
      <c r="A34" s="66">
        <v>5</v>
      </c>
      <c r="B34" s="67"/>
      <c r="C34" s="68"/>
      <c r="D34" s="69" t="s">
        <v>20465</v>
      </c>
      <c r="E34" s="70"/>
      <c r="F34" s="70"/>
      <c r="G34" s="70"/>
      <c r="H34" s="70"/>
      <c r="I34" s="71">
        <f>SUM(I35:I38)</f>
        <v>3088.5</v>
      </c>
    </row>
    <row r="35" spans="1:9" ht="15" x14ac:dyDescent="0.3">
      <c r="A35" s="65" t="s">
        <v>82</v>
      </c>
      <c r="B35" s="172">
        <v>97661</v>
      </c>
      <c r="C35" s="64" t="s">
        <v>47</v>
      </c>
      <c r="D35" s="137" t="str">
        <f>VLOOKUP(B35,'SINAPI SERV.'!A:D,2,0)</f>
        <v>REMOÇÃO DE CABOS ELÉTRICOS, DE FORMA MANUAL, SEM REAPROVEITAMENTO. AF_12/2017</v>
      </c>
      <c r="E35" s="56" t="str">
        <f>VLOOKUP(B35,'SINAPI SERV.'!A:D,3,0)</f>
        <v>M</v>
      </c>
      <c r="F35" s="59">
        <v>251</v>
      </c>
      <c r="G35" s="60">
        <f>VLOOKUP(B35,'SINAPI SERV.'!A:D,4,0)</f>
        <v>0.63</v>
      </c>
      <c r="H35" s="61">
        <f>G35+G35*(26.85/100)</f>
        <v>0.79915500000000006</v>
      </c>
      <c r="I35" s="62">
        <f>ROUND(F35*H35,2)</f>
        <v>200.59</v>
      </c>
    </row>
    <row r="36" spans="1:9" ht="15" x14ac:dyDescent="0.3">
      <c r="A36" s="65" t="s">
        <v>27178</v>
      </c>
      <c r="B36" s="167" t="s">
        <v>4666</v>
      </c>
      <c r="C36" s="64" t="s">
        <v>50</v>
      </c>
      <c r="D36" s="58" t="str">
        <f>VLOOKUP(B36,'CDHU SERV.'!A:F,2,0)</f>
        <v>Cabo de cobre de 1,5 mm², isolamento 750 V - isolação em PVC 70°C</v>
      </c>
      <c r="E36" s="56" t="str">
        <f>VLOOKUP(B36,'CDHU SERV.'!A:F,3,0)</f>
        <v>M</v>
      </c>
      <c r="F36" s="59">
        <v>206</v>
      </c>
      <c r="G36" s="60">
        <f>VLOOKUP(B36,'CDHU SERV.'!A:F,6,0)</f>
        <v>3.1</v>
      </c>
      <c r="H36" s="61">
        <f t="shared" ref="H36:H37" si="24">G36+G36*(26.85/100)</f>
        <v>3.93235</v>
      </c>
      <c r="I36" s="62">
        <f t="shared" ref="I36:I37" si="25">ROUND(F36*H36,2)</f>
        <v>810.06</v>
      </c>
    </row>
    <row r="37" spans="1:9" ht="15" x14ac:dyDescent="0.3">
      <c r="A37" s="65" t="s">
        <v>27179</v>
      </c>
      <c r="B37" s="167" t="s">
        <v>4668</v>
      </c>
      <c r="C37" s="64" t="s">
        <v>50</v>
      </c>
      <c r="D37" s="58" t="str">
        <f>VLOOKUP(B37,'CDHU SERV.'!A:F,2,0)</f>
        <v>Cabo de cobre de 2,5 mm², isolamento 750 V - isolação em PVC 70°C</v>
      </c>
      <c r="E37" s="56" t="str">
        <f>VLOOKUP(B37,'CDHU SERV.'!A:F,3,0)</f>
        <v>M</v>
      </c>
      <c r="F37" s="59">
        <v>45</v>
      </c>
      <c r="G37" s="60">
        <f>VLOOKUP(B37,'CDHU SERV.'!A:F,6,0)</f>
        <v>4.07</v>
      </c>
      <c r="H37" s="61">
        <f t="shared" si="24"/>
        <v>5.1627950000000009</v>
      </c>
      <c r="I37" s="62">
        <f t="shared" si="25"/>
        <v>232.33</v>
      </c>
    </row>
    <row r="38" spans="1:9" ht="30" x14ac:dyDescent="0.3">
      <c r="A38" s="65" t="s">
        <v>27187</v>
      </c>
      <c r="B38" s="171">
        <v>97590</v>
      </c>
      <c r="C38" s="64" t="s">
        <v>47</v>
      </c>
      <c r="D38" s="58" t="str">
        <f>VLOOKUP(B38,'SINAPI SERV.'!A:D,2,0)</f>
        <v>LUMINÁRIA TIPO PLAFON REDONDO COM VIDRO FOSCO, DE SOBREPOR, COM 1 LÂMPADA FLUORESCENTE DE 15 W, SEM REATOR - FORNECIMENTO E INSTALAÇÃO. AF_02/2020</v>
      </c>
      <c r="E38" s="56" t="str">
        <f>VLOOKUP(B38,'SINAPI SERV.'!A:D,3,0)</f>
        <v>UN</v>
      </c>
      <c r="F38" s="59">
        <v>14</v>
      </c>
      <c r="G38" s="60">
        <f>VLOOKUP(B38,'SINAPI SERV.'!A:D,4,0)</f>
        <v>103.92</v>
      </c>
      <c r="H38" s="61">
        <f>G38+G38*(26.85/100)</f>
        <v>131.82252</v>
      </c>
      <c r="I38" s="62">
        <f>ROUND(F38*H38,2)</f>
        <v>1845.52</v>
      </c>
    </row>
    <row r="39" spans="1:9" ht="15.6" x14ac:dyDescent="0.3">
      <c r="A39" s="66">
        <v>6</v>
      </c>
      <c r="B39" s="67"/>
      <c r="C39" s="68"/>
      <c r="D39" s="69" t="s">
        <v>106</v>
      </c>
      <c r="E39" s="70"/>
      <c r="F39" s="70"/>
      <c r="G39" s="70"/>
      <c r="H39" s="70"/>
      <c r="I39" s="71">
        <f>SUM(I40:I41)</f>
        <v>9687.98</v>
      </c>
    </row>
    <row r="40" spans="1:9" ht="15" x14ac:dyDescent="0.3">
      <c r="A40" s="65" t="s">
        <v>90</v>
      </c>
      <c r="B40" s="277" t="s">
        <v>79</v>
      </c>
      <c r="C40" s="64" t="s">
        <v>50</v>
      </c>
      <c r="D40" s="58" t="str">
        <f>VLOOKUP(B40,'CDHU SERV.'!A:F,2,0)</f>
        <v>Tinta látex antimofo em massa, inclusive preparo</v>
      </c>
      <c r="E40" s="56" t="str">
        <f>VLOOKUP(B40,'CDHU SERV.'!A:F,3,0)</f>
        <v>M2</v>
      </c>
      <c r="F40" s="59">
        <v>309.27</v>
      </c>
      <c r="G40" s="60">
        <f>VLOOKUP(B40,'CDHU SERV.'!A:F,6,0)</f>
        <v>21.1</v>
      </c>
      <c r="H40" s="61">
        <f t="shared" ref="H40" si="26">G40+G40*(26.85/100)</f>
        <v>26.765350000000002</v>
      </c>
      <c r="I40" s="62">
        <f t="shared" ref="I40" si="27">ROUND(F40*H40,2)</f>
        <v>8277.7199999999993</v>
      </c>
    </row>
    <row r="41" spans="1:9" ht="15" x14ac:dyDescent="0.3">
      <c r="A41" s="65" t="s">
        <v>92</v>
      </c>
      <c r="B41" s="277">
        <v>88488</v>
      </c>
      <c r="C41" s="64" t="s">
        <v>47</v>
      </c>
      <c r="D41" s="137" t="str">
        <f>VLOOKUP(B41,'SINAPI SERV.'!A:D,2,0)</f>
        <v>APLICAÇÃO MANUAL DE PINTURA COM TINTA LÁTEX ACRÍLICA EM TETO, DUAS DEMÃOS. AF_06/2014</v>
      </c>
      <c r="E41" s="56" t="str">
        <f>VLOOKUP(B41,'SINAPI SERV.'!A:D,3,0)</f>
        <v>M2</v>
      </c>
      <c r="F41" s="59">
        <v>67.790000000000006</v>
      </c>
      <c r="G41" s="60">
        <f>VLOOKUP(B41,'SINAPI SERV.'!A:D,4,0)</f>
        <v>16.399999999999999</v>
      </c>
      <c r="H41" s="61">
        <f>G41+G41*(26.85/100)</f>
        <v>20.803399999999996</v>
      </c>
      <c r="I41" s="62">
        <f>ROUND(F41*H41,2)</f>
        <v>1410.26</v>
      </c>
    </row>
    <row r="42" spans="1:9" ht="15.6" x14ac:dyDescent="0.3">
      <c r="A42" s="66">
        <v>7</v>
      </c>
      <c r="B42" s="67"/>
      <c r="C42" s="68"/>
      <c r="D42" s="69" t="s">
        <v>15355</v>
      </c>
      <c r="E42" s="70"/>
      <c r="F42" s="70"/>
      <c r="G42" s="70"/>
      <c r="H42" s="70"/>
      <c r="I42" s="71">
        <f>SUM(I43:I50)</f>
        <v>15205.559999999998</v>
      </c>
    </row>
    <row r="43" spans="1:9" ht="30" x14ac:dyDescent="0.3">
      <c r="A43" s="65" t="s">
        <v>93</v>
      </c>
      <c r="B43" s="63">
        <v>102161</v>
      </c>
      <c r="C43" s="64" t="s">
        <v>47</v>
      </c>
      <c r="D43" s="58" t="str">
        <f>VLOOKUP(B43,'SINAPI SERV.'!A:D,2,0)</f>
        <v>INSTALAÇÃO DE VIDRO LISO INCOLOR, E = 3 MM, EM ESQUADRIA DE ALUMÍNIO OU PVC, FIXADO COM BAGUETE. AF_01/2021_P</v>
      </c>
      <c r="E43" s="56" t="str">
        <f>VLOOKUP(B43,'SINAPI SERV.'!A:D,3,0)</f>
        <v>M2</v>
      </c>
      <c r="F43" s="59">
        <v>6.48</v>
      </c>
      <c r="G43" s="60">
        <f>VLOOKUP(B43,'SINAPI SERV.'!A:D,4,0)</f>
        <v>268.16000000000003</v>
      </c>
      <c r="H43" s="61">
        <f>G43+G43*(26.85/100)</f>
        <v>340.16096000000005</v>
      </c>
      <c r="I43" s="62">
        <f>ROUND(F43*H43,2)</f>
        <v>2204.2399999999998</v>
      </c>
    </row>
    <row r="44" spans="1:9" ht="15" x14ac:dyDescent="0.3">
      <c r="A44" s="65" t="s">
        <v>27221</v>
      </c>
      <c r="B44" s="136" t="s">
        <v>2984</v>
      </c>
      <c r="C44" s="64" t="s">
        <v>50</v>
      </c>
      <c r="D44" s="58" t="str">
        <f>VLOOKUP(B44,'CDHU SERV.'!A:F,2,0)</f>
        <v>Tela de proteção tipo mosquiteira removível, em fibra de vidro com revestimento em PVC e requadro em alumínio</v>
      </c>
      <c r="E44" s="56" t="str">
        <f>VLOOKUP(B44,'CDHU SERV.'!A:F,3,0)</f>
        <v>M2</v>
      </c>
      <c r="F44" s="59">
        <v>46.92</v>
      </c>
      <c r="G44" s="60">
        <f>VLOOKUP(B44,'CDHU SERV.'!A:F,6,0)</f>
        <v>143.78</v>
      </c>
      <c r="H44" s="61">
        <f t="shared" ref="H44" si="28">G44+G44*(26.85/100)</f>
        <v>182.38493</v>
      </c>
      <c r="I44" s="62">
        <f t="shared" ref="I44" si="29">ROUND(F44*H44,2)</f>
        <v>8557.5</v>
      </c>
    </row>
    <row r="45" spans="1:9" ht="15" x14ac:dyDescent="0.3">
      <c r="A45" s="65" t="s">
        <v>27222</v>
      </c>
      <c r="B45" s="165" t="s">
        <v>2237</v>
      </c>
      <c r="C45" s="64" t="s">
        <v>50</v>
      </c>
      <c r="D45" s="58" t="str">
        <f>VLOOKUP(B45,'CDHU SERV.'!A:F,2,0)</f>
        <v>Rodapé em granito, espessura de 2 cm e altura de 7 cm, acabamento polido</v>
      </c>
      <c r="E45" s="56" t="str">
        <f>VLOOKUP(B45,'CDHU SERV.'!A:F,3,0)</f>
        <v>M</v>
      </c>
      <c r="F45" s="59">
        <v>3.9</v>
      </c>
      <c r="G45" s="60">
        <f>VLOOKUP(B45,'CDHU SERV.'!A:F,6,0)</f>
        <v>72.55</v>
      </c>
      <c r="H45" s="61">
        <f t="shared" ref="H45" si="30">G45+G45*(26.85/100)</f>
        <v>92.029674999999997</v>
      </c>
      <c r="I45" s="62">
        <f t="shared" ref="I45" si="31">ROUND(F45*H45,2)</f>
        <v>358.92</v>
      </c>
    </row>
    <row r="46" spans="1:9" ht="15" x14ac:dyDescent="0.3">
      <c r="A46" s="65" t="s">
        <v>27223</v>
      </c>
      <c r="B46" s="165" t="s">
        <v>2580</v>
      </c>
      <c r="C46" s="64" t="s">
        <v>50</v>
      </c>
      <c r="D46" s="58" t="str">
        <f>VLOOKUP(B46,'CDHU SERV.'!A:F,2,0)</f>
        <v>Porta lisa com batente madeira - 90 x 210 cm</v>
      </c>
      <c r="E46" s="56" t="str">
        <f>VLOOKUP(B46,'CDHU SERV.'!A:F,3,0)</f>
        <v>UN</v>
      </c>
      <c r="F46" s="59">
        <v>1</v>
      </c>
      <c r="G46" s="60">
        <f>VLOOKUP(B46,'CDHU SERV.'!A:F,6,0)</f>
        <v>541.89</v>
      </c>
      <c r="H46" s="61">
        <f t="shared" ref="H46" si="32">G46+G46*(26.85/100)</f>
        <v>687.38746500000002</v>
      </c>
      <c r="I46" s="62">
        <f t="shared" ref="I46" si="33">ROUND(F46*H46,2)</f>
        <v>687.39</v>
      </c>
    </row>
    <row r="47" spans="1:9" ht="15" x14ac:dyDescent="0.3">
      <c r="A47" s="65" t="s">
        <v>27224</v>
      </c>
      <c r="B47" s="331" t="s">
        <v>84</v>
      </c>
      <c r="C47" s="332"/>
      <c r="D47" s="58" t="str">
        <f>ORÇAMENTO!B6</f>
        <v>Fornecimento e Instalação de Toldo - (sala diretoria)</v>
      </c>
      <c r="E47" s="56" t="str">
        <f>ORÇAMENTO!C6</f>
        <v>un</v>
      </c>
      <c r="F47" s="59">
        <v>1</v>
      </c>
      <c r="G47" s="60">
        <f>ORÇAMENTO!G6</f>
        <v>633.33333333333337</v>
      </c>
      <c r="H47" s="61">
        <f t="shared" ref="H47:H48" si="34">G47+G47*(26.85/100)</f>
        <v>803.38333333333344</v>
      </c>
      <c r="I47" s="62">
        <f t="shared" ref="I47:I48" si="35">ROUND(F47*H47,2)</f>
        <v>803.38</v>
      </c>
    </row>
    <row r="48" spans="1:9" ht="15" x14ac:dyDescent="0.3">
      <c r="A48" s="65" t="s">
        <v>27225</v>
      </c>
      <c r="B48" s="63" t="s">
        <v>5227</v>
      </c>
      <c r="C48" s="64" t="s">
        <v>50</v>
      </c>
      <c r="D48" s="58" t="str">
        <f>VLOOKUP(B48,'CDHU SERV.'!A:F,2,0)</f>
        <v>Lâmpada halógena refletora PAR20, base E27 de 50 W - 220 V</v>
      </c>
      <c r="E48" s="56" t="str">
        <f>VLOOKUP(B48,'CDHU SERV.'!A:F,3,0)</f>
        <v>UN</v>
      </c>
      <c r="F48" s="59">
        <v>1</v>
      </c>
      <c r="G48" s="60">
        <f>VLOOKUP(B48,'CDHU SERV.'!A:F,6,0)</f>
        <v>30.06</v>
      </c>
      <c r="H48" s="61">
        <f t="shared" si="34"/>
        <v>38.13111</v>
      </c>
      <c r="I48" s="62">
        <f t="shared" si="35"/>
        <v>38.130000000000003</v>
      </c>
    </row>
    <row r="49" spans="1:9" ht="30" x14ac:dyDescent="0.3">
      <c r="A49" s="65" t="s">
        <v>27226</v>
      </c>
      <c r="B49" s="63">
        <v>34377</v>
      </c>
      <c r="C49" s="64" t="s">
        <v>47</v>
      </c>
      <c r="D49" s="58" t="str">
        <f>VLOOKUP(B49,'SINAPI INS.'!A:D,2,0)</f>
        <v>JANELA BASCULANTE, EM ALUMINIO PERFIL 20, 80 X 60 CM (A X L), 4 FLS (1 FIXA E 3 MOVEIS), ACABAMENTO BRANCO OU BRILHANTE, BATENTE DE 3 A 4 CM, COM VIDRO, SEM GUARNICAO</v>
      </c>
      <c r="E49" s="56" t="str">
        <f>VLOOKUP(B49,'SINAPI INS.'!A:D,3,0)</f>
        <v xml:space="preserve">UN    </v>
      </c>
      <c r="F49" s="59">
        <v>1</v>
      </c>
      <c r="G49" s="60">
        <f>VLOOKUP(B49,'SINAPI INS.'!A:D,4,0)</f>
        <v>185.82</v>
      </c>
      <c r="H49" s="61">
        <f>G49+G49*(26.85/100)</f>
        <v>235.71267</v>
      </c>
      <c r="I49" s="62">
        <f>ROUND(F49*H49,2)</f>
        <v>235.71</v>
      </c>
    </row>
    <row r="50" spans="1:9" ht="45" x14ac:dyDescent="0.3">
      <c r="A50" s="65" t="s">
        <v>27227</v>
      </c>
      <c r="B50" s="63">
        <v>34364</v>
      </c>
      <c r="C50" s="64" t="s">
        <v>47</v>
      </c>
      <c r="D50" s="58" t="str">
        <f>VLOOKUP(B50,'SINAPI INS.'!A:D,2,0)</f>
        <v>JANELA DE CORRER,  EM ALUMINIO PERFIL 25, 120 X 150 CM (A X L), 4 FLS, BANDEIRA COM BASCULA,  ACABAMENTO BRANCO OU BRILHANTE, BATENTE/REQUADRO DE 6 A 14 CM, COM VIDRO, SEM GUARNICAO/ALIZAR</v>
      </c>
      <c r="E50" s="56" t="str">
        <f>VLOOKUP(B50,'SINAPI INS.'!A:D,3,0)</f>
        <v xml:space="preserve">UN    </v>
      </c>
      <c r="F50" s="59">
        <v>3</v>
      </c>
      <c r="G50" s="60">
        <f>VLOOKUP(B50,'SINAPI INS.'!A:D,4,0)</f>
        <v>609.72</v>
      </c>
      <c r="H50" s="61">
        <f>G50+G50*(26.85/100)</f>
        <v>773.42982000000006</v>
      </c>
      <c r="I50" s="62">
        <f>ROUND(F50*H50,2)</f>
        <v>2320.29</v>
      </c>
    </row>
    <row r="51" spans="1:9" ht="15.6" x14ac:dyDescent="0.3">
      <c r="A51" s="66">
        <v>8</v>
      </c>
      <c r="B51" s="67"/>
      <c r="C51" s="68"/>
      <c r="D51" s="69" t="s">
        <v>26865</v>
      </c>
      <c r="E51" s="70"/>
      <c r="F51" s="70"/>
      <c r="G51" s="70"/>
      <c r="H51" s="70"/>
      <c r="I51" s="71">
        <f>SUM(I52)</f>
        <v>5114.33</v>
      </c>
    </row>
    <row r="52" spans="1:9" ht="15" x14ac:dyDescent="0.3">
      <c r="A52" s="65" t="s">
        <v>27228</v>
      </c>
      <c r="B52" s="63" t="s">
        <v>83</v>
      </c>
      <c r="C52" s="64" t="s">
        <v>50</v>
      </c>
      <c r="D52" s="58" t="str">
        <f>VLOOKUP(B52,'CDHU SERV.'!A:F,2,0)</f>
        <v>Limpeza final da obra</v>
      </c>
      <c r="E52" s="56" t="str">
        <f>VLOOKUP(B52,'CDHU SERV.'!A:F,3,0)</f>
        <v>M2</v>
      </c>
      <c r="F52" s="59">
        <v>396.83</v>
      </c>
      <c r="G52" s="60">
        <f>VLOOKUP(B52,'CDHU SERV.'!A:F,6,0)</f>
        <v>10.16</v>
      </c>
      <c r="H52" s="61">
        <f t="shared" ref="H52" si="36">G52+G52*(26.85/100)</f>
        <v>12.88796</v>
      </c>
      <c r="I52" s="62">
        <f t="shared" ref="I52" si="37">ROUND(F52*H52,2)</f>
        <v>5114.33</v>
      </c>
    </row>
    <row r="53" spans="1:9" ht="15" x14ac:dyDescent="0.3">
      <c r="A53" s="73"/>
      <c r="B53" s="74"/>
      <c r="C53" s="75"/>
      <c r="D53" s="76"/>
      <c r="E53" s="77"/>
      <c r="F53" s="78"/>
      <c r="G53" s="79"/>
      <c r="H53" s="80"/>
      <c r="I53" s="81"/>
    </row>
    <row r="54" spans="1:9" ht="16.2" thickBot="1" x14ac:dyDescent="0.35">
      <c r="A54" s="313"/>
      <c r="B54" s="314"/>
      <c r="C54" s="314"/>
      <c r="D54" s="314"/>
      <c r="E54" s="314"/>
      <c r="F54" s="314"/>
      <c r="G54" s="314"/>
      <c r="H54" s="314"/>
      <c r="I54" s="315"/>
    </row>
    <row r="55" spans="1:9" ht="16.2" thickBot="1" x14ac:dyDescent="0.35">
      <c r="A55" s="316" t="s">
        <v>103</v>
      </c>
      <c r="B55" s="317"/>
      <c r="C55" s="317"/>
      <c r="D55" s="317"/>
      <c r="E55" s="317"/>
      <c r="F55" s="317"/>
      <c r="G55" s="317"/>
      <c r="H55" s="318"/>
      <c r="I55" s="35">
        <f>I6+I8+I16+I22+I34+I42+I51+I39</f>
        <v>66601.39</v>
      </c>
    </row>
    <row r="56" spans="1:9" ht="15" thickBot="1" x14ac:dyDescent="0.35">
      <c r="H56" s="41"/>
    </row>
    <row r="57" spans="1:9" ht="15" thickBot="1" x14ac:dyDescent="0.35">
      <c r="D57" s="42" t="s">
        <v>97</v>
      </c>
      <c r="H57" s="41"/>
    </row>
    <row r="58" spans="1:9" x14ac:dyDescent="0.3">
      <c r="D58" s="43" t="s">
        <v>98</v>
      </c>
      <c r="H58" s="41"/>
    </row>
    <row r="59" spans="1:9" x14ac:dyDescent="0.3">
      <c r="D59" s="44" t="s">
        <v>27123</v>
      </c>
      <c r="H59" s="41"/>
    </row>
    <row r="60" spans="1:9" x14ac:dyDescent="0.3">
      <c r="D60" s="43" t="s">
        <v>26979</v>
      </c>
      <c r="H60" s="41"/>
    </row>
    <row r="61" spans="1:9" x14ac:dyDescent="0.3">
      <c r="D61" s="44" t="s">
        <v>26980</v>
      </c>
      <c r="H61" s="41"/>
    </row>
    <row r="62" spans="1:9" ht="15" thickBot="1" x14ac:dyDescent="0.35">
      <c r="D62" s="45" t="s">
        <v>99</v>
      </c>
      <c r="H62" s="41"/>
    </row>
    <row r="63" spans="1:9" ht="15" thickBot="1" x14ac:dyDescent="0.35">
      <c r="D63" s="46" t="s">
        <v>100</v>
      </c>
      <c r="H63" s="41"/>
    </row>
    <row r="64" spans="1:9" ht="15" thickBot="1" x14ac:dyDescent="0.35">
      <c r="D64" s="47" t="s">
        <v>101</v>
      </c>
      <c r="H64" s="41"/>
    </row>
    <row r="65" spans="7:8" x14ac:dyDescent="0.3">
      <c r="H65" s="41"/>
    </row>
    <row r="66" spans="7:8" x14ac:dyDescent="0.3">
      <c r="G66" s="38" t="s">
        <v>27126</v>
      </c>
      <c r="H66" s="41"/>
    </row>
    <row r="67" spans="7:8" ht="15" x14ac:dyDescent="0.3">
      <c r="G67" s="181" t="s">
        <v>27125</v>
      </c>
      <c r="H67" s="41"/>
    </row>
    <row r="68" spans="7:8" ht="15" x14ac:dyDescent="0.3">
      <c r="G68" s="181" t="s">
        <v>27229</v>
      </c>
      <c r="H68" s="41"/>
    </row>
    <row r="69" spans="7:8" x14ac:dyDescent="0.3">
      <c r="H69" s="41"/>
    </row>
    <row r="70" spans="7:8" x14ac:dyDescent="0.3">
      <c r="H70" s="41"/>
    </row>
    <row r="71" spans="7:8" x14ac:dyDescent="0.3">
      <c r="H71" s="41"/>
    </row>
    <row r="72" spans="7:8" x14ac:dyDescent="0.3">
      <c r="H72" s="41"/>
    </row>
    <row r="73" spans="7:8" x14ac:dyDescent="0.3">
      <c r="H73" s="41"/>
    </row>
    <row r="74" spans="7:8" x14ac:dyDescent="0.3">
      <c r="H74" s="41"/>
    </row>
    <row r="75" spans="7:8" x14ac:dyDescent="0.3">
      <c r="H75" s="41"/>
    </row>
    <row r="76" spans="7:8" x14ac:dyDescent="0.3">
      <c r="H76" s="41"/>
    </row>
    <row r="77" spans="7:8" x14ac:dyDescent="0.3">
      <c r="H77" s="41"/>
    </row>
    <row r="78" spans="7:8" x14ac:dyDescent="0.3">
      <c r="H78" s="41"/>
    </row>
    <row r="79" spans="7:8" x14ac:dyDescent="0.3">
      <c r="H79" s="41"/>
    </row>
    <row r="80" spans="7:8" x14ac:dyDescent="0.3">
      <c r="H80" s="41"/>
    </row>
    <row r="81" spans="8:8" x14ac:dyDescent="0.3">
      <c r="H81" s="41"/>
    </row>
    <row r="82" spans="8:8" x14ac:dyDescent="0.3">
      <c r="H82" s="41"/>
    </row>
    <row r="83" spans="8:8" x14ac:dyDescent="0.3">
      <c r="H83" s="41"/>
    </row>
    <row r="84" spans="8:8" x14ac:dyDescent="0.3">
      <c r="H84" s="41"/>
    </row>
    <row r="85" spans="8:8" x14ac:dyDescent="0.3">
      <c r="H85" s="41"/>
    </row>
    <row r="86" spans="8:8" x14ac:dyDescent="0.3">
      <c r="H86" s="41"/>
    </row>
    <row r="87" spans="8:8" x14ac:dyDescent="0.3">
      <c r="H87" s="41"/>
    </row>
    <row r="88" spans="8:8" x14ac:dyDescent="0.3">
      <c r="H88" s="41"/>
    </row>
    <row r="89" spans="8:8" x14ac:dyDescent="0.3">
      <c r="H89" s="41"/>
    </row>
    <row r="90" spans="8:8" x14ac:dyDescent="0.3">
      <c r="H90" s="41"/>
    </row>
    <row r="91" spans="8:8" x14ac:dyDescent="0.3">
      <c r="H91" s="41"/>
    </row>
    <row r="92" spans="8:8" x14ac:dyDescent="0.3">
      <c r="H92" s="41"/>
    </row>
    <row r="93" spans="8:8" x14ac:dyDescent="0.3">
      <c r="H93" s="41"/>
    </row>
    <row r="94" spans="8:8" x14ac:dyDescent="0.3">
      <c r="H94" s="41"/>
    </row>
    <row r="95" spans="8:8" x14ac:dyDescent="0.3">
      <c r="H95" s="41"/>
    </row>
    <row r="96" spans="8:8" x14ac:dyDescent="0.3">
      <c r="H96" s="41"/>
    </row>
    <row r="97" spans="8:8" x14ac:dyDescent="0.3">
      <c r="H97" s="41"/>
    </row>
    <row r="98" spans="8:8" x14ac:dyDescent="0.3">
      <c r="H98" s="41"/>
    </row>
    <row r="99" spans="8:8" x14ac:dyDescent="0.3">
      <c r="H99" s="41"/>
    </row>
    <row r="100" spans="8:8" x14ac:dyDescent="0.3">
      <c r="H100" s="41"/>
    </row>
    <row r="101" spans="8:8" x14ac:dyDescent="0.3">
      <c r="H101" s="41"/>
    </row>
    <row r="102" spans="8:8" x14ac:dyDescent="0.3">
      <c r="H102" s="41"/>
    </row>
    <row r="103" spans="8:8" x14ac:dyDescent="0.3">
      <c r="H103" s="41"/>
    </row>
    <row r="104" spans="8:8" x14ac:dyDescent="0.3">
      <c r="H104" s="41"/>
    </row>
    <row r="105" spans="8:8" x14ac:dyDescent="0.3">
      <c r="H105" s="41"/>
    </row>
    <row r="106" spans="8:8" x14ac:dyDescent="0.3">
      <c r="H106" s="41"/>
    </row>
    <row r="107" spans="8:8" x14ac:dyDescent="0.3">
      <c r="H107" s="41"/>
    </row>
    <row r="108" spans="8:8" x14ac:dyDescent="0.3">
      <c r="H108" s="41"/>
    </row>
    <row r="109" spans="8:8" x14ac:dyDescent="0.3">
      <c r="H109" s="41"/>
    </row>
    <row r="110" spans="8:8" x14ac:dyDescent="0.3">
      <c r="H110" s="41"/>
    </row>
    <row r="111" spans="8:8" x14ac:dyDescent="0.3">
      <c r="H111" s="41"/>
    </row>
    <row r="112" spans="8:8" x14ac:dyDescent="0.3">
      <c r="H112" s="41"/>
    </row>
    <row r="113" spans="8:8" x14ac:dyDescent="0.3">
      <c r="H113" s="41"/>
    </row>
    <row r="114" spans="8:8" x14ac:dyDescent="0.3">
      <c r="H114" s="41"/>
    </row>
    <row r="115" spans="8:8" x14ac:dyDescent="0.3">
      <c r="H115" s="41"/>
    </row>
    <row r="116" spans="8:8" x14ac:dyDescent="0.3">
      <c r="H116" s="41"/>
    </row>
    <row r="117" spans="8:8" x14ac:dyDescent="0.3">
      <c r="H117" s="41"/>
    </row>
    <row r="118" spans="8:8" x14ac:dyDescent="0.3">
      <c r="H118" s="41"/>
    </row>
    <row r="119" spans="8:8" x14ac:dyDescent="0.3">
      <c r="H119" s="41"/>
    </row>
    <row r="120" spans="8:8" x14ac:dyDescent="0.3">
      <c r="H120" s="41"/>
    </row>
    <row r="121" spans="8:8" x14ac:dyDescent="0.3">
      <c r="H121" s="41"/>
    </row>
    <row r="122" spans="8:8" x14ac:dyDescent="0.3">
      <c r="H122" s="41"/>
    </row>
    <row r="123" spans="8:8" x14ac:dyDescent="0.3">
      <c r="H123" s="41"/>
    </row>
    <row r="124" spans="8:8" x14ac:dyDescent="0.3">
      <c r="H124" s="41"/>
    </row>
    <row r="125" spans="8:8" x14ac:dyDescent="0.3">
      <c r="H125" s="41"/>
    </row>
    <row r="126" spans="8:8" x14ac:dyDescent="0.3">
      <c r="H126" s="41"/>
    </row>
    <row r="127" spans="8:8" x14ac:dyDescent="0.3">
      <c r="H127" s="41"/>
    </row>
    <row r="128" spans="8:8" x14ac:dyDescent="0.3">
      <c r="H128" s="41"/>
    </row>
    <row r="129" spans="8:8" x14ac:dyDescent="0.3">
      <c r="H129" s="41"/>
    </row>
    <row r="130" spans="8:8" x14ac:dyDescent="0.3">
      <c r="H130" s="41"/>
    </row>
    <row r="131" spans="8:8" x14ac:dyDescent="0.3">
      <c r="H131" s="41"/>
    </row>
    <row r="132" spans="8:8" x14ac:dyDescent="0.3">
      <c r="H132" s="41"/>
    </row>
    <row r="133" spans="8:8" x14ac:dyDescent="0.3">
      <c r="H133" s="41"/>
    </row>
    <row r="134" spans="8:8" x14ac:dyDescent="0.3">
      <c r="H134" s="41"/>
    </row>
    <row r="135" spans="8:8" x14ac:dyDescent="0.3">
      <c r="H135" s="41"/>
    </row>
    <row r="136" spans="8:8" x14ac:dyDescent="0.3">
      <c r="H136" s="41"/>
    </row>
    <row r="137" spans="8:8" x14ac:dyDescent="0.3">
      <c r="H137" s="41"/>
    </row>
    <row r="138" spans="8:8" x14ac:dyDescent="0.3">
      <c r="H138" s="41"/>
    </row>
    <row r="139" spans="8:8" x14ac:dyDescent="0.3">
      <c r="H139" s="41"/>
    </row>
    <row r="140" spans="8:8" x14ac:dyDescent="0.3">
      <c r="H140" s="41"/>
    </row>
    <row r="141" spans="8:8" x14ac:dyDescent="0.3">
      <c r="H141" s="41"/>
    </row>
    <row r="142" spans="8:8" x14ac:dyDescent="0.3">
      <c r="H142" s="41"/>
    </row>
    <row r="143" spans="8:8" x14ac:dyDescent="0.3">
      <c r="H143" s="41"/>
    </row>
    <row r="144" spans="8:8" x14ac:dyDescent="0.3">
      <c r="H144" s="41"/>
    </row>
    <row r="145" spans="8:8" x14ac:dyDescent="0.3">
      <c r="H145" s="41"/>
    </row>
    <row r="146" spans="8:8" x14ac:dyDescent="0.3">
      <c r="H146" s="41"/>
    </row>
    <row r="147" spans="8:8" x14ac:dyDescent="0.3">
      <c r="H147" s="41"/>
    </row>
    <row r="148" spans="8:8" x14ac:dyDescent="0.3">
      <c r="H148" s="41"/>
    </row>
    <row r="149" spans="8:8" x14ac:dyDescent="0.3">
      <c r="H149" s="41"/>
    </row>
    <row r="150" spans="8:8" x14ac:dyDescent="0.3">
      <c r="H150" s="41"/>
    </row>
    <row r="151" spans="8:8" x14ac:dyDescent="0.3">
      <c r="H151" s="41"/>
    </row>
    <row r="152" spans="8:8" x14ac:dyDescent="0.3">
      <c r="H152" s="41"/>
    </row>
    <row r="153" spans="8:8" x14ac:dyDescent="0.3">
      <c r="H153" s="41"/>
    </row>
    <row r="154" spans="8:8" x14ac:dyDescent="0.3">
      <c r="H154" s="41"/>
    </row>
    <row r="155" spans="8:8" x14ac:dyDescent="0.3">
      <c r="H155" s="41"/>
    </row>
    <row r="156" spans="8:8" x14ac:dyDescent="0.3">
      <c r="H156" s="41"/>
    </row>
    <row r="157" spans="8:8" x14ac:dyDescent="0.3">
      <c r="H157" s="41"/>
    </row>
    <row r="158" spans="8:8" x14ac:dyDescent="0.3">
      <c r="H158" s="41"/>
    </row>
    <row r="159" spans="8:8" x14ac:dyDescent="0.3">
      <c r="H159" s="41"/>
    </row>
    <row r="160" spans="8:8" x14ac:dyDescent="0.3">
      <c r="H160" s="41"/>
    </row>
    <row r="161" spans="8:8" x14ac:dyDescent="0.3">
      <c r="H161" s="41"/>
    </row>
    <row r="162" spans="8:8" x14ac:dyDescent="0.3">
      <c r="H162" s="41"/>
    </row>
    <row r="163" spans="8:8" x14ac:dyDescent="0.3">
      <c r="H163" s="41"/>
    </row>
    <row r="164" spans="8:8" x14ac:dyDescent="0.3">
      <c r="H164" s="41"/>
    </row>
    <row r="165" spans="8:8" x14ac:dyDescent="0.3">
      <c r="H165" s="41"/>
    </row>
    <row r="166" spans="8:8" x14ac:dyDescent="0.3">
      <c r="H166" s="41"/>
    </row>
    <row r="167" spans="8:8" x14ac:dyDescent="0.3">
      <c r="H167" s="41"/>
    </row>
    <row r="168" spans="8:8" x14ac:dyDescent="0.3">
      <c r="H168" s="41"/>
    </row>
    <row r="169" spans="8:8" x14ac:dyDescent="0.3">
      <c r="H169" s="41"/>
    </row>
    <row r="170" spans="8:8" x14ac:dyDescent="0.3">
      <c r="H170" s="41"/>
    </row>
    <row r="171" spans="8:8" x14ac:dyDescent="0.3">
      <c r="H171" s="41"/>
    </row>
    <row r="172" spans="8:8" x14ac:dyDescent="0.3">
      <c r="H172" s="41"/>
    </row>
    <row r="173" spans="8:8" x14ac:dyDescent="0.3">
      <c r="H173" s="41"/>
    </row>
    <row r="174" spans="8:8" x14ac:dyDescent="0.3">
      <c r="H174" s="41"/>
    </row>
    <row r="175" spans="8:8" x14ac:dyDescent="0.3">
      <c r="H175" s="41"/>
    </row>
    <row r="176" spans="8:8" x14ac:dyDescent="0.3">
      <c r="H176" s="41"/>
    </row>
    <row r="177" spans="8:8" x14ac:dyDescent="0.3">
      <c r="H177" s="41"/>
    </row>
    <row r="178" spans="8:8" x14ac:dyDescent="0.3">
      <c r="H178" s="41"/>
    </row>
    <row r="179" spans="8:8" x14ac:dyDescent="0.3">
      <c r="H179" s="41"/>
    </row>
    <row r="180" spans="8:8" x14ac:dyDescent="0.3">
      <c r="H180" s="41"/>
    </row>
    <row r="181" spans="8:8" x14ac:dyDescent="0.3">
      <c r="H181" s="41"/>
    </row>
    <row r="182" spans="8:8" x14ac:dyDescent="0.3">
      <c r="H182" s="41"/>
    </row>
    <row r="183" spans="8:8" x14ac:dyDescent="0.3">
      <c r="H183" s="41"/>
    </row>
    <row r="184" spans="8:8" x14ac:dyDescent="0.3">
      <c r="H184" s="41"/>
    </row>
    <row r="185" spans="8:8" x14ac:dyDescent="0.3">
      <c r="H185" s="41"/>
    </row>
    <row r="186" spans="8:8" x14ac:dyDescent="0.3">
      <c r="H186" s="41"/>
    </row>
    <row r="187" spans="8:8" x14ac:dyDescent="0.3">
      <c r="H187" s="41"/>
    </row>
    <row r="188" spans="8:8" x14ac:dyDescent="0.3">
      <c r="H188" s="41"/>
    </row>
    <row r="189" spans="8:8" x14ac:dyDescent="0.3">
      <c r="H189" s="41"/>
    </row>
    <row r="190" spans="8:8" x14ac:dyDescent="0.3">
      <c r="H190" s="41"/>
    </row>
    <row r="191" spans="8:8" x14ac:dyDescent="0.3">
      <c r="H191" s="41"/>
    </row>
    <row r="192" spans="8:8" x14ac:dyDescent="0.3">
      <c r="H192" s="41"/>
    </row>
    <row r="193" spans="8:8" x14ac:dyDescent="0.3">
      <c r="H193" s="41"/>
    </row>
    <row r="194" spans="8:8" x14ac:dyDescent="0.3">
      <c r="H194" s="41"/>
    </row>
    <row r="195" spans="8:8" x14ac:dyDescent="0.3">
      <c r="H195" s="41"/>
    </row>
    <row r="196" spans="8:8" x14ac:dyDescent="0.3">
      <c r="H196" s="41"/>
    </row>
    <row r="197" spans="8:8" x14ac:dyDescent="0.3">
      <c r="H197" s="41"/>
    </row>
    <row r="198" spans="8:8" x14ac:dyDescent="0.3">
      <c r="H198" s="41"/>
    </row>
    <row r="199" spans="8:8" x14ac:dyDescent="0.3">
      <c r="H199" s="41"/>
    </row>
    <row r="200" spans="8:8" x14ac:dyDescent="0.3">
      <c r="H200" s="41"/>
    </row>
    <row r="201" spans="8:8" x14ac:dyDescent="0.3">
      <c r="H201" s="41"/>
    </row>
    <row r="202" spans="8:8" x14ac:dyDescent="0.3">
      <c r="H202" s="41"/>
    </row>
    <row r="203" spans="8:8" x14ac:dyDescent="0.3">
      <c r="H203" s="41"/>
    </row>
    <row r="204" spans="8:8" x14ac:dyDescent="0.3">
      <c r="H204" s="41"/>
    </row>
    <row r="205" spans="8:8" x14ac:dyDescent="0.3">
      <c r="H205" s="41"/>
    </row>
    <row r="206" spans="8:8" x14ac:dyDescent="0.3">
      <c r="H206" s="41"/>
    </row>
    <row r="207" spans="8:8" x14ac:dyDescent="0.3">
      <c r="H207" s="41"/>
    </row>
    <row r="208" spans="8:8" x14ac:dyDescent="0.3">
      <c r="H208" s="41"/>
    </row>
    <row r="209" spans="8:8" x14ac:dyDescent="0.3">
      <c r="H209" s="41"/>
    </row>
    <row r="210" spans="8:8" x14ac:dyDescent="0.3">
      <c r="H210" s="41"/>
    </row>
    <row r="211" spans="8:8" x14ac:dyDescent="0.3">
      <c r="H211" s="41"/>
    </row>
    <row r="212" spans="8:8" x14ac:dyDescent="0.3">
      <c r="H212" s="41"/>
    </row>
    <row r="213" spans="8:8" x14ac:dyDescent="0.3">
      <c r="H213" s="41"/>
    </row>
    <row r="214" spans="8:8" x14ac:dyDescent="0.3">
      <c r="H214" s="41"/>
    </row>
    <row r="215" spans="8:8" x14ac:dyDescent="0.3">
      <c r="H215" s="41"/>
    </row>
    <row r="216" spans="8:8" x14ac:dyDescent="0.3">
      <c r="H216" s="41"/>
    </row>
    <row r="217" spans="8:8" x14ac:dyDescent="0.3">
      <c r="H217" s="41"/>
    </row>
    <row r="218" spans="8:8" x14ac:dyDescent="0.3">
      <c r="H218" s="41"/>
    </row>
    <row r="219" spans="8:8" x14ac:dyDescent="0.3">
      <c r="H219" s="41"/>
    </row>
    <row r="220" spans="8:8" x14ac:dyDescent="0.3">
      <c r="H220" s="41"/>
    </row>
    <row r="221" spans="8:8" x14ac:dyDescent="0.3">
      <c r="H221" s="41"/>
    </row>
    <row r="222" spans="8:8" x14ac:dyDescent="0.3">
      <c r="H222" s="41"/>
    </row>
    <row r="223" spans="8:8" x14ac:dyDescent="0.3">
      <c r="H223" s="41"/>
    </row>
    <row r="224" spans="8:8" x14ac:dyDescent="0.3">
      <c r="H224" s="41"/>
    </row>
    <row r="225" spans="8:8" x14ac:dyDescent="0.3">
      <c r="H225" s="41"/>
    </row>
    <row r="226" spans="8:8" x14ac:dyDescent="0.3">
      <c r="H226" s="41"/>
    </row>
    <row r="227" spans="8:8" x14ac:dyDescent="0.3">
      <c r="H227" s="41"/>
    </row>
    <row r="228" spans="8:8" x14ac:dyDescent="0.3">
      <c r="H228" s="41"/>
    </row>
    <row r="229" spans="8:8" x14ac:dyDescent="0.3">
      <c r="H229" s="41"/>
    </row>
    <row r="230" spans="8:8" x14ac:dyDescent="0.3">
      <c r="H230" s="41"/>
    </row>
    <row r="231" spans="8:8" x14ac:dyDescent="0.3">
      <c r="H231" s="41"/>
    </row>
    <row r="232" spans="8:8" x14ac:dyDescent="0.3">
      <c r="H232" s="41"/>
    </row>
    <row r="233" spans="8:8" x14ac:dyDescent="0.3">
      <c r="H233" s="41"/>
    </row>
    <row r="234" spans="8:8" x14ac:dyDescent="0.3">
      <c r="H234" s="41"/>
    </row>
    <row r="235" spans="8:8" x14ac:dyDescent="0.3">
      <c r="H235" s="41"/>
    </row>
    <row r="236" spans="8:8" x14ac:dyDescent="0.3">
      <c r="H236" s="41"/>
    </row>
    <row r="237" spans="8:8" x14ac:dyDescent="0.3">
      <c r="H237" s="41"/>
    </row>
    <row r="238" spans="8:8" x14ac:dyDescent="0.3">
      <c r="H238" s="41"/>
    </row>
    <row r="239" spans="8:8" x14ac:dyDescent="0.3">
      <c r="H239" s="41"/>
    </row>
    <row r="240" spans="8:8" x14ac:dyDescent="0.3">
      <c r="H240" s="41"/>
    </row>
    <row r="241" spans="8:8" x14ac:dyDescent="0.3">
      <c r="H241" s="41"/>
    </row>
    <row r="242" spans="8:8" x14ac:dyDescent="0.3">
      <c r="H242" s="41"/>
    </row>
    <row r="243" spans="8:8" x14ac:dyDescent="0.3">
      <c r="H243" s="41"/>
    </row>
    <row r="244" spans="8:8" x14ac:dyDescent="0.3">
      <c r="H244" s="41"/>
    </row>
    <row r="245" spans="8:8" x14ac:dyDescent="0.3">
      <c r="H245" s="41"/>
    </row>
    <row r="246" spans="8:8" x14ac:dyDescent="0.3">
      <c r="H246" s="41"/>
    </row>
    <row r="247" spans="8:8" x14ac:dyDescent="0.3">
      <c r="H247" s="41"/>
    </row>
    <row r="248" spans="8:8" x14ac:dyDescent="0.3">
      <c r="H248" s="41"/>
    </row>
    <row r="249" spans="8:8" x14ac:dyDescent="0.3">
      <c r="H249" s="41"/>
    </row>
    <row r="250" spans="8:8" x14ac:dyDescent="0.3">
      <c r="H250" s="41"/>
    </row>
    <row r="251" spans="8:8" x14ac:dyDescent="0.3">
      <c r="H251" s="41"/>
    </row>
    <row r="252" spans="8:8" x14ac:dyDescent="0.3">
      <c r="H252" s="41"/>
    </row>
    <row r="253" spans="8:8" x14ac:dyDescent="0.3">
      <c r="H253" s="41"/>
    </row>
    <row r="254" spans="8:8" x14ac:dyDescent="0.3">
      <c r="H254" s="41"/>
    </row>
    <row r="255" spans="8:8" x14ac:dyDescent="0.3">
      <c r="H255" s="41"/>
    </row>
    <row r="256" spans="8:8" x14ac:dyDescent="0.3">
      <c r="H256" s="41"/>
    </row>
    <row r="257" spans="8:8" x14ac:dyDescent="0.3">
      <c r="H257" s="41"/>
    </row>
    <row r="258" spans="8:8" x14ac:dyDescent="0.3">
      <c r="H258" s="41"/>
    </row>
    <row r="259" spans="8:8" x14ac:dyDescent="0.3">
      <c r="H259" s="41"/>
    </row>
    <row r="260" spans="8:8" x14ac:dyDescent="0.3">
      <c r="H260" s="41"/>
    </row>
    <row r="261" spans="8:8" x14ac:dyDescent="0.3">
      <c r="H261" s="41"/>
    </row>
    <row r="262" spans="8:8" x14ac:dyDescent="0.3">
      <c r="H262" s="41"/>
    </row>
    <row r="263" spans="8:8" x14ac:dyDescent="0.3">
      <c r="H263" s="41"/>
    </row>
    <row r="264" spans="8:8" x14ac:dyDescent="0.3">
      <c r="H264" s="41"/>
    </row>
    <row r="265" spans="8:8" x14ac:dyDescent="0.3">
      <c r="H265" s="41"/>
    </row>
    <row r="266" spans="8:8" x14ac:dyDescent="0.3">
      <c r="H266" s="41"/>
    </row>
    <row r="267" spans="8:8" x14ac:dyDescent="0.3">
      <c r="H267" s="41"/>
    </row>
    <row r="268" spans="8:8" x14ac:dyDescent="0.3">
      <c r="H268" s="41"/>
    </row>
    <row r="269" spans="8:8" x14ac:dyDescent="0.3">
      <c r="H269" s="41"/>
    </row>
    <row r="270" spans="8:8" x14ac:dyDescent="0.3">
      <c r="H270" s="41"/>
    </row>
    <row r="271" spans="8:8" x14ac:dyDescent="0.3">
      <c r="H271" s="41"/>
    </row>
    <row r="272" spans="8:8" x14ac:dyDescent="0.3">
      <c r="H272" s="41"/>
    </row>
    <row r="273" spans="8:8" x14ac:dyDescent="0.3">
      <c r="H273" s="41"/>
    </row>
    <row r="274" spans="8:8" x14ac:dyDescent="0.3">
      <c r="H274" s="41"/>
    </row>
    <row r="275" spans="8:8" x14ac:dyDescent="0.3">
      <c r="H275" s="41"/>
    </row>
    <row r="276" spans="8:8" x14ac:dyDescent="0.3">
      <c r="H276" s="41"/>
    </row>
    <row r="277" spans="8:8" x14ac:dyDescent="0.3">
      <c r="H277" s="41"/>
    </row>
    <row r="278" spans="8:8" x14ac:dyDescent="0.3">
      <c r="H278" s="41"/>
    </row>
    <row r="279" spans="8:8" x14ac:dyDescent="0.3">
      <c r="H279" s="41"/>
    </row>
    <row r="280" spans="8:8" x14ac:dyDescent="0.3">
      <c r="H280" s="41"/>
    </row>
    <row r="281" spans="8:8" x14ac:dyDescent="0.3">
      <c r="H281" s="41"/>
    </row>
    <row r="282" spans="8:8" x14ac:dyDescent="0.3">
      <c r="H282" s="41"/>
    </row>
    <row r="283" spans="8:8" x14ac:dyDescent="0.3">
      <c r="H283" s="41"/>
    </row>
    <row r="284" spans="8:8" x14ac:dyDescent="0.3">
      <c r="H284" s="41"/>
    </row>
    <row r="285" spans="8:8" x14ac:dyDescent="0.3">
      <c r="H285" s="41"/>
    </row>
    <row r="286" spans="8:8" x14ac:dyDescent="0.3">
      <c r="H286" s="41"/>
    </row>
    <row r="287" spans="8:8" x14ac:dyDescent="0.3">
      <c r="H287" s="41"/>
    </row>
    <row r="288" spans="8:8" x14ac:dyDescent="0.3">
      <c r="H288" s="41"/>
    </row>
    <row r="289" spans="8:8" x14ac:dyDescent="0.3">
      <c r="H289" s="41"/>
    </row>
    <row r="290" spans="8:8" x14ac:dyDescent="0.3">
      <c r="H290" s="41"/>
    </row>
    <row r="291" spans="8:8" x14ac:dyDescent="0.3">
      <c r="H291" s="41"/>
    </row>
    <row r="292" spans="8:8" x14ac:dyDescent="0.3">
      <c r="H292" s="41"/>
    </row>
    <row r="293" spans="8:8" x14ac:dyDescent="0.3">
      <c r="H293" s="41"/>
    </row>
    <row r="294" spans="8:8" x14ac:dyDescent="0.3">
      <c r="H294" s="41"/>
    </row>
    <row r="295" spans="8:8" x14ac:dyDescent="0.3">
      <c r="H295" s="41"/>
    </row>
    <row r="296" spans="8:8" x14ac:dyDescent="0.3">
      <c r="H296" s="41"/>
    </row>
    <row r="297" spans="8:8" x14ac:dyDescent="0.3">
      <c r="H297" s="41"/>
    </row>
    <row r="298" spans="8:8" x14ac:dyDescent="0.3">
      <c r="H298" s="41"/>
    </row>
    <row r="299" spans="8:8" x14ac:dyDescent="0.3">
      <c r="H299" s="41"/>
    </row>
    <row r="300" spans="8:8" x14ac:dyDescent="0.3">
      <c r="H300" s="41"/>
    </row>
    <row r="301" spans="8:8" x14ac:dyDescent="0.3">
      <c r="H301" s="41"/>
    </row>
    <row r="302" spans="8:8" x14ac:dyDescent="0.3">
      <c r="H302" s="41"/>
    </row>
    <row r="303" spans="8:8" x14ac:dyDescent="0.3">
      <c r="H303" s="41"/>
    </row>
    <row r="304" spans="8:8" x14ac:dyDescent="0.3">
      <c r="H304" s="41"/>
    </row>
    <row r="305" spans="8:8" x14ac:dyDescent="0.3">
      <c r="H305" s="41"/>
    </row>
    <row r="306" spans="8:8" x14ac:dyDescent="0.3">
      <c r="H306" s="41"/>
    </row>
    <row r="307" spans="8:8" x14ac:dyDescent="0.3">
      <c r="H307" s="41"/>
    </row>
    <row r="308" spans="8:8" x14ac:dyDescent="0.3">
      <c r="H308" s="41"/>
    </row>
    <row r="309" spans="8:8" x14ac:dyDescent="0.3">
      <c r="H309" s="41"/>
    </row>
    <row r="310" spans="8:8" x14ac:dyDescent="0.3">
      <c r="H310" s="41"/>
    </row>
    <row r="311" spans="8:8" x14ac:dyDescent="0.3">
      <c r="H311" s="41"/>
    </row>
    <row r="312" spans="8:8" x14ac:dyDescent="0.3">
      <c r="H312" s="41"/>
    </row>
    <row r="313" spans="8:8" x14ac:dyDescent="0.3">
      <c r="H313" s="41"/>
    </row>
    <row r="314" spans="8:8" x14ac:dyDescent="0.3">
      <c r="H314" s="41"/>
    </row>
    <row r="315" spans="8:8" x14ac:dyDescent="0.3">
      <c r="H315" s="41"/>
    </row>
    <row r="316" spans="8:8" x14ac:dyDescent="0.3">
      <c r="H316" s="41"/>
    </row>
    <row r="317" spans="8:8" x14ac:dyDescent="0.3">
      <c r="H317" s="41"/>
    </row>
    <row r="318" spans="8:8" x14ac:dyDescent="0.3">
      <c r="H318" s="41"/>
    </row>
    <row r="319" spans="8:8" x14ac:dyDescent="0.3">
      <c r="H319" s="41"/>
    </row>
    <row r="320" spans="8:8" x14ac:dyDescent="0.3">
      <c r="H320" s="41"/>
    </row>
    <row r="321" spans="8:8" x14ac:dyDescent="0.3">
      <c r="H321" s="41"/>
    </row>
    <row r="322" spans="8:8" x14ac:dyDescent="0.3">
      <c r="H322" s="41"/>
    </row>
    <row r="323" spans="8:8" x14ac:dyDescent="0.3">
      <c r="H323" s="41"/>
    </row>
    <row r="324" spans="8:8" x14ac:dyDescent="0.3">
      <c r="H324" s="41"/>
    </row>
    <row r="325" spans="8:8" x14ac:dyDescent="0.3">
      <c r="H325" s="41"/>
    </row>
    <row r="326" spans="8:8" x14ac:dyDescent="0.3">
      <c r="H326" s="41"/>
    </row>
    <row r="327" spans="8:8" x14ac:dyDescent="0.3">
      <c r="H327" s="41"/>
    </row>
    <row r="328" spans="8:8" x14ac:dyDescent="0.3">
      <c r="H328" s="41"/>
    </row>
    <row r="329" spans="8:8" x14ac:dyDescent="0.3">
      <c r="H329" s="41"/>
    </row>
    <row r="330" spans="8:8" x14ac:dyDescent="0.3">
      <c r="H330" s="41"/>
    </row>
    <row r="331" spans="8:8" x14ac:dyDescent="0.3">
      <c r="H331" s="41"/>
    </row>
    <row r="332" spans="8:8" x14ac:dyDescent="0.3">
      <c r="H332" s="41"/>
    </row>
    <row r="333" spans="8:8" x14ac:dyDescent="0.3">
      <c r="H333" s="41"/>
    </row>
    <row r="334" spans="8:8" x14ac:dyDescent="0.3">
      <c r="H334" s="41"/>
    </row>
    <row r="335" spans="8:8" x14ac:dyDescent="0.3">
      <c r="H335" s="41"/>
    </row>
    <row r="336" spans="8:8" x14ac:dyDescent="0.3">
      <c r="H336" s="41"/>
    </row>
    <row r="337" spans="8:8" x14ac:dyDescent="0.3">
      <c r="H337" s="41"/>
    </row>
    <row r="338" spans="8:8" x14ac:dyDescent="0.3">
      <c r="H338" s="41"/>
    </row>
    <row r="339" spans="8:8" x14ac:dyDescent="0.3">
      <c r="H339" s="41"/>
    </row>
    <row r="340" spans="8:8" x14ac:dyDescent="0.3">
      <c r="H340" s="41"/>
    </row>
    <row r="341" spans="8:8" x14ac:dyDescent="0.3">
      <c r="H341" s="41"/>
    </row>
    <row r="342" spans="8:8" x14ac:dyDescent="0.3">
      <c r="H342" s="41"/>
    </row>
    <row r="343" spans="8:8" x14ac:dyDescent="0.3">
      <c r="H343" s="41"/>
    </row>
    <row r="344" spans="8:8" x14ac:dyDescent="0.3">
      <c r="H344" s="41"/>
    </row>
    <row r="345" spans="8:8" x14ac:dyDescent="0.3">
      <c r="H345" s="41"/>
    </row>
    <row r="346" spans="8:8" x14ac:dyDescent="0.3">
      <c r="H346" s="41"/>
    </row>
    <row r="347" spans="8:8" x14ac:dyDescent="0.3">
      <c r="H347" s="41"/>
    </row>
    <row r="348" spans="8:8" x14ac:dyDescent="0.3">
      <c r="H348" s="41"/>
    </row>
    <row r="349" spans="8:8" x14ac:dyDescent="0.3">
      <c r="H349" s="41"/>
    </row>
    <row r="350" spans="8:8" x14ac:dyDescent="0.3">
      <c r="H350" s="41"/>
    </row>
    <row r="351" spans="8:8" x14ac:dyDescent="0.3">
      <c r="H351" s="41"/>
    </row>
    <row r="352" spans="8:8" x14ac:dyDescent="0.3">
      <c r="H352" s="41"/>
    </row>
    <row r="353" spans="8:8" x14ac:dyDescent="0.3">
      <c r="H353" s="41"/>
    </row>
    <row r="354" spans="8:8" x14ac:dyDescent="0.3">
      <c r="H354" s="41"/>
    </row>
    <row r="355" spans="8:8" x14ac:dyDescent="0.3">
      <c r="H355" s="41"/>
    </row>
    <row r="356" spans="8:8" x14ac:dyDescent="0.3">
      <c r="H356" s="41"/>
    </row>
    <row r="357" spans="8:8" x14ac:dyDescent="0.3">
      <c r="H357" s="41"/>
    </row>
    <row r="358" spans="8:8" x14ac:dyDescent="0.3">
      <c r="H358" s="41"/>
    </row>
    <row r="359" spans="8:8" x14ac:dyDescent="0.3">
      <c r="H359" s="41"/>
    </row>
    <row r="360" spans="8:8" x14ac:dyDescent="0.3">
      <c r="H360" s="41"/>
    </row>
    <row r="361" spans="8:8" x14ac:dyDescent="0.3">
      <c r="H361" s="41"/>
    </row>
    <row r="362" spans="8:8" x14ac:dyDescent="0.3">
      <c r="H362" s="41"/>
    </row>
    <row r="363" spans="8:8" x14ac:dyDescent="0.3">
      <c r="H363" s="41"/>
    </row>
    <row r="364" spans="8:8" x14ac:dyDescent="0.3">
      <c r="H364" s="41"/>
    </row>
    <row r="365" spans="8:8" x14ac:dyDescent="0.3">
      <c r="H365" s="41"/>
    </row>
    <row r="366" spans="8:8" x14ac:dyDescent="0.3">
      <c r="H366" s="41"/>
    </row>
    <row r="367" spans="8:8" x14ac:dyDescent="0.3">
      <c r="H367" s="41"/>
    </row>
    <row r="368" spans="8:8" x14ac:dyDescent="0.3">
      <c r="H368" s="41"/>
    </row>
    <row r="369" spans="8:8" x14ac:dyDescent="0.3">
      <c r="H369" s="41"/>
    </row>
    <row r="370" spans="8:8" x14ac:dyDescent="0.3">
      <c r="H370" s="41"/>
    </row>
    <row r="371" spans="8:8" x14ac:dyDescent="0.3">
      <c r="H371" s="41"/>
    </row>
    <row r="372" spans="8:8" x14ac:dyDescent="0.3">
      <c r="H372" s="41"/>
    </row>
    <row r="373" spans="8:8" x14ac:dyDescent="0.3">
      <c r="H373" s="41"/>
    </row>
    <row r="374" spans="8:8" x14ac:dyDescent="0.3">
      <c r="H374" s="41"/>
    </row>
    <row r="375" spans="8:8" x14ac:dyDescent="0.3">
      <c r="H375" s="41"/>
    </row>
    <row r="376" spans="8:8" x14ac:dyDescent="0.3">
      <c r="H376" s="41"/>
    </row>
    <row r="377" spans="8:8" x14ac:dyDescent="0.3">
      <c r="H377" s="41"/>
    </row>
    <row r="378" spans="8:8" x14ac:dyDescent="0.3">
      <c r="H378" s="41"/>
    </row>
    <row r="379" spans="8:8" x14ac:dyDescent="0.3">
      <c r="H379" s="41"/>
    </row>
    <row r="380" spans="8:8" x14ac:dyDescent="0.3">
      <c r="H380" s="41"/>
    </row>
    <row r="381" spans="8:8" x14ac:dyDescent="0.3">
      <c r="H381" s="41"/>
    </row>
    <row r="382" spans="8:8" x14ac:dyDescent="0.3">
      <c r="H382" s="41"/>
    </row>
    <row r="383" spans="8:8" x14ac:dyDescent="0.3">
      <c r="H383" s="41"/>
    </row>
    <row r="384" spans="8:8" x14ac:dyDescent="0.3">
      <c r="H384" s="41"/>
    </row>
    <row r="385" spans="8:8" x14ac:dyDescent="0.3">
      <c r="H385" s="41"/>
    </row>
    <row r="386" spans="8:8" x14ac:dyDescent="0.3">
      <c r="H386" s="41"/>
    </row>
    <row r="387" spans="8:8" x14ac:dyDescent="0.3">
      <c r="H387" s="41"/>
    </row>
    <row r="388" spans="8:8" x14ac:dyDescent="0.3">
      <c r="H388" s="41"/>
    </row>
    <row r="389" spans="8:8" x14ac:dyDescent="0.3">
      <c r="H389" s="41"/>
    </row>
    <row r="390" spans="8:8" x14ac:dyDescent="0.3">
      <c r="H390" s="41"/>
    </row>
    <row r="391" spans="8:8" x14ac:dyDescent="0.3">
      <c r="H391" s="41"/>
    </row>
    <row r="392" spans="8:8" x14ac:dyDescent="0.3">
      <c r="H392" s="41"/>
    </row>
    <row r="393" spans="8:8" x14ac:dyDescent="0.3">
      <c r="H393" s="41"/>
    </row>
    <row r="394" spans="8:8" x14ac:dyDescent="0.3">
      <c r="H394" s="41"/>
    </row>
    <row r="395" spans="8:8" x14ac:dyDescent="0.3">
      <c r="H395" s="41"/>
    </row>
    <row r="396" spans="8:8" x14ac:dyDescent="0.3">
      <c r="H396" s="41"/>
    </row>
    <row r="397" spans="8:8" x14ac:dyDescent="0.3">
      <c r="H397" s="41"/>
    </row>
    <row r="398" spans="8:8" x14ac:dyDescent="0.3">
      <c r="H398" s="41"/>
    </row>
    <row r="399" spans="8:8" x14ac:dyDescent="0.3">
      <c r="H399" s="41"/>
    </row>
    <row r="400" spans="8:8" x14ac:dyDescent="0.3">
      <c r="H400" s="41"/>
    </row>
    <row r="401" spans="8:8" x14ac:dyDescent="0.3">
      <c r="H401" s="41"/>
    </row>
    <row r="402" spans="8:8" x14ac:dyDescent="0.3">
      <c r="H402" s="41"/>
    </row>
    <row r="403" spans="8:8" x14ac:dyDescent="0.3">
      <c r="H403" s="41"/>
    </row>
    <row r="404" spans="8:8" x14ac:dyDescent="0.3">
      <c r="H404" s="41"/>
    </row>
    <row r="405" spans="8:8" x14ac:dyDescent="0.3">
      <c r="H405" s="41"/>
    </row>
    <row r="406" spans="8:8" x14ac:dyDescent="0.3">
      <c r="H406" s="41"/>
    </row>
    <row r="407" spans="8:8" x14ac:dyDescent="0.3">
      <c r="H407" s="41"/>
    </row>
    <row r="408" spans="8:8" x14ac:dyDescent="0.3">
      <c r="H408" s="41"/>
    </row>
    <row r="409" spans="8:8" x14ac:dyDescent="0.3">
      <c r="H409" s="41"/>
    </row>
    <row r="410" spans="8:8" x14ac:dyDescent="0.3">
      <c r="H410" s="41"/>
    </row>
    <row r="411" spans="8:8" x14ac:dyDescent="0.3">
      <c r="H411" s="41"/>
    </row>
    <row r="412" spans="8:8" x14ac:dyDescent="0.3">
      <c r="H412" s="41"/>
    </row>
    <row r="413" spans="8:8" x14ac:dyDescent="0.3">
      <c r="H413" s="41"/>
    </row>
    <row r="414" spans="8:8" x14ac:dyDescent="0.3">
      <c r="H414" s="41"/>
    </row>
    <row r="415" spans="8:8" x14ac:dyDescent="0.3">
      <c r="H415" s="41"/>
    </row>
    <row r="416" spans="8:8" x14ac:dyDescent="0.3">
      <c r="H416" s="41"/>
    </row>
    <row r="417" spans="8:8" x14ac:dyDescent="0.3">
      <c r="H417" s="41"/>
    </row>
    <row r="418" spans="8:8" x14ac:dyDescent="0.3">
      <c r="H418" s="41"/>
    </row>
    <row r="419" spans="8:8" x14ac:dyDescent="0.3">
      <c r="H419" s="41"/>
    </row>
    <row r="420" spans="8:8" x14ac:dyDescent="0.3">
      <c r="H420" s="41"/>
    </row>
    <row r="421" spans="8:8" x14ac:dyDescent="0.3">
      <c r="H421" s="41"/>
    </row>
    <row r="422" spans="8:8" x14ac:dyDescent="0.3">
      <c r="H422" s="41"/>
    </row>
    <row r="423" spans="8:8" x14ac:dyDescent="0.3">
      <c r="H423" s="41"/>
    </row>
    <row r="424" spans="8:8" x14ac:dyDescent="0.3">
      <c r="H424" s="41"/>
    </row>
    <row r="425" spans="8:8" x14ac:dyDescent="0.3">
      <c r="H425" s="41"/>
    </row>
    <row r="426" spans="8:8" x14ac:dyDescent="0.3">
      <c r="H426" s="41"/>
    </row>
    <row r="427" spans="8:8" x14ac:dyDescent="0.3">
      <c r="H427" s="41"/>
    </row>
    <row r="428" spans="8:8" x14ac:dyDescent="0.3">
      <c r="H428" s="41"/>
    </row>
    <row r="429" spans="8:8" x14ac:dyDescent="0.3">
      <c r="H429" s="41"/>
    </row>
    <row r="430" spans="8:8" x14ac:dyDescent="0.3">
      <c r="H430" s="41"/>
    </row>
    <row r="431" spans="8:8" x14ac:dyDescent="0.3">
      <c r="H431" s="41"/>
    </row>
    <row r="432" spans="8:8" x14ac:dyDescent="0.3">
      <c r="H432" s="41"/>
    </row>
    <row r="433" spans="8:8" x14ac:dyDescent="0.3">
      <c r="H433" s="41"/>
    </row>
    <row r="434" spans="8:8" x14ac:dyDescent="0.3">
      <c r="H434" s="41"/>
    </row>
    <row r="435" spans="8:8" x14ac:dyDescent="0.3">
      <c r="H435" s="41"/>
    </row>
    <row r="436" spans="8:8" x14ac:dyDescent="0.3">
      <c r="H436" s="41"/>
    </row>
    <row r="437" spans="8:8" x14ac:dyDescent="0.3">
      <c r="H437" s="41"/>
    </row>
    <row r="438" spans="8:8" x14ac:dyDescent="0.3">
      <c r="H438" s="41"/>
    </row>
    <row r="439" spans="8:8" x14ac:dyDescent="0.3">
      <c r="H439" s="41"/>
    </row>
    <row r="440" spans="8:8" x14ac:dyDescent="0.3">
      <c r="H440" s="41"/>
    </row>
    <row r="441" spans="8:8" x14ac:dyDescent="0.3">
      <c r="H441" s="41"/>
    </row>
    <row r="442" spans="8:8" x14ac:dyDescent="0.3">
      <c r="H442" s="41"/>
    </row>
    <row r="443" spans="8:8" x14ac:dyDescent="0.3">
      <c r="H443" s="41"/>
    </row>
    <row r="444" spans="8:8" x14ac:dyDescent="0.3">
      <c r="H444" s="41"/>
    </row>
    <row r="445" spans="8:8" x14ac:dyDescent="0.3">
      <c r="H445" s="41"/>
    </row>
    <row r="446" spans="8:8" x14ac:dyDescent="0.3">
      <c r="H446" s="41"/>
    </row>
    <row r="447" spans="8:8" x14ac:dyDescent="0.3">
      <c r="H447" s="41"/>
    </row>
    <row r="448" spans="8:8" x14ac:dyDescent="0.3">
      <c r="H448" s="41"/>
    </row>
    <row r="449" spans="8:8" x14ac:dyDescent="0.3">
      <c r="H449" s="41"/>
    </row>
    <row r="450" spans="8:8" x14ac:dyDescent="0.3">
      <c r="H450" s="41"/>
    </row>
    <row r="451" spans="8:8" x14ac:dyDescent="0.3">
      <c r="H451" s="41"/>
    </row>
    <row r="452" spans="8:8" x14ac:dyDescent="0.3">
      <c r="H452" s="41"/>
    </row>
    <row r="453" spans="8:8" x14ac:dyDescent="0.3">
      <c r="H453" s="41"/>
    </row>
    <row r="454" spans="8:8" x14ac:dyDescent="0.3">
      <c r="H454" s="41"/>
    </row>
    <row r="455" spans="8:8" x14ac:dyDescent="0.3">
      <c r="H455" s="41"/>
    </row>
    <row r="456" spans="8:8" x14ac:dyDescent="0.3">
      <c r="H456" s="41"/>
    </row>
    <row r="457" spans="8:8" x14ac:dyDescent="0.3">
      <c r="H457" s="41"/>
    </row>
    <row r="458" spans="8:8" x14ac:dyDescent="0.3">
      <c r="H458" s="41"/>
    </row>
    <row r="459" spans="8:8" x14ac:dyDescent="0.3">
      <c r="H459" s="41"/>
    </row>
    <row r="460" spans="8:8" x14ac:dyDescent="0.3">
      <c r="H460" s="41"/>
    </row>
    <row r="461" spans="8:8" x14ac:dyDescent="0.3">
      <c r="H461" s="41"/>
    </row>
    <row r="462" spans="8:8" x14ac:dyDescent="0.3">
      <c r="H462" s="41"/>
    </row>
    <row r="463" spans="8:8" x14ac:dyDescent="0.3">
      <c r="H463" s="41"/>
    </row>
    <row r="464" spans="8:8" x14ac:dyDescent="0.3">
      <c r="H464" s="41"/>
    </row>
    <row r="465" spans="8:8" x14ac:dyDescent="0.3">
      <c r="H465" s="41"/>
    </row>
    <row r="466" spans="8:8" x14ac:dyDescent="0.3">
      <c r="H466" s="41"/>
    </row>
    <row r="467" spans="8:8" x14ac:dyDescent="0.3">
      <c r="H467" s="41"/>
    </row>
    <row r="468" spans="8:8" x14ac:dyDescent="0.3">
      <c r="H468" s="41"/>
    </row>
    <row r="469" spans="8:8" x14ac:dyDescent="0.3">
      <c r="H469" s="41"/>
    </row>
    <row r="470" spans="8:8" x14ac:dyDescent="0.3">
      <c r="H470" s="41"/>
    </row>
    <row r="471" spans="8:8" x14ac:dyDescent="0.3">
      <c r="H471" s="41"/>
    </row>
    <row r="472" spans="8:8" x14ac:dyDescent="0.3">
      <c r="H472" s="41"/>
    </row>
    <row r="473" spans="8:8" x14ac:dyDescent="0.3">
      <c r="H473" s="41"/>
    </row>
    <row r="474" spans="8:8" x14ac:dyDescent="0.3">
      <c r="H474" s="41"/>
    </row>
    <row r="475" spans="8:8" x14ac:dyDescent="0.3">
      <c r="H475" s="41"/>
    </row>
    <row r="476" spans="8:8" x14ac:dyDescent="0.3">
      <c r="H476" s="41"/>
    </row>
    <row r="477" spans="8:8" x14ac:dyDescent="0.3">
      <c r="H477" s="41"/>
    </row>
    <row r="478" spans="8:8" x14ac:dyDescent="0.3">
      <c r="H478" s="41"/>
    </row>
    <row r="479" spans="8:8" x14ac:dyDescent="0.3">
      <c r="H479" s="41"/>
    </row>
    <row r="480" spans="8:8" x14ac:dyDescent="0.3">
      <c r="H480" s="41"/>
    </row>
    <row r="481" spans="8:8" x14ac:dyDescent="0.3">
      <c r="H481" s="41"/>
    </row>
    <row r="482" spans="8:8" x14ac:dyDescent="0.3">
      <c r="H482" s="41"/>
    </row>
    <row r="483" spans="8:8" x14ac:dyDescent="0.3">
      <c r="H483" s="41"/>
    </row>
    <row r="484" spans="8:8" x14ac:dyDescent="0.3">
      <c r="H484" s="41"/>
    </row>
    <row r="485" spans="8:8" x14ac:dyDescent="0.3">
      <c r="H485" s="41"/>
    </row>
    <row r="486" spans="8:8" x14ac:dyDescent="0.3">
      <c r="H486" s="41"/>
    </row>
    <row r="487" spans="8:8" x14ac:dyDescent="0.3">
      <c r="H487" s="41"/>
    </row>
    <row r="488" spans="8:8" x14ac:dyDescent="0.3">
      <c r="H488" s="41"/>
    </row>
    <row r="489" spans="8:8" x14ac:dyDescent="0.3">
      <c r="H489" s="41"/>
    </row>
    <row r="490" spans="8:8" x14ac:dyDescent="0.3">
      <c r="H490" s="41"/>
    </row>
    <row r="491" spans="8:8" x14ac:dyDescent="0.3">
      <c r="H491" s="41"/>
    </row>
    <row r="492" spans="8:8" x14ac:dyDescent="0.3">
      <c r="H492" s="41"/>
    </row>
    <row r="493" spans="8:8" x14ac:dyDescent="0.3">
      <c r="H493" s="41"/>
    </row>
    <row r="494" spans="8:8" x14ac:dyDescent="0.3">
      <c r="H494" s="41"/>
    </row>
    <row r="495" spans="8:8" x14ac:dyDescent="0.3">
      <c r="H495" s="41"/>
    </row>
    <row r="496" spans="8:8" x14ac:dyDescent="0.3">
      <c r="H496" s="41"/>
    </row>
    <row r="497" spans="8:8" x14ac:dyDescent="0.3">
      <c r="H497" s="41"/>
    </row>
    <row r="498" spans="8:8" x14ac:dyDescent="0.3">
      <c r="H498" s="41"/>
    </row>
    <row r="499" spans="8:8" x14ac:dyDescent="0.3">
      <c r="H499" s="41"/>
    </row>
    <row r="500" spans="8:8" x14ac:dyDescent="0.3">
      <c r="H500" s="41"/>
    </row>
    <row r="501" spans="8:8" x14ac:dyDescent="0.3">
      <c r="H501" s="41"/>
    </row>
    <row r="502" spans="8:8" x14ac:dyDescent="0.3">
      <c r="H502" s="41"/>
    </row>
    <row r="503" spans="8:8" x14ac:dyDescent="0.3">
      <c r="H503" s="41"/>
    </row>
    <row r="504" spans="8:8" x14ac:dyDescent="0.3">
      <c r="H504" s="41"/>
    </row>
    <row r="505" spans="8:8" x14ac:dyDescent="0.3">
      <c r="H505" s="41"/>
    </row>
    <row r="506" spans="8:8" x14ac:dyDescent="0.3">
      <c r="H506" s="41"/>
    </row>
    <row r="507" spans="8:8" x14ac:dyDescent="0.3">
      <c r="H507" s="41"/>
    </row>
    <row r="508" spans="8:8" x14ac:dyDescent="0.3">
      <c r="H508" s="41"/>
    </row>
    <row r="509" spans="8:8" x14ac:dyDescent="0.3">
      <c r="H509" s="41"/>
    </row>
    <row r="510" spans="8:8" x14ac:dyDescent="0.3">
      <c r="H510" s="41"/>
    </row>
    <row r="511" spans="8:8" x14ac:dyDescent="0.3">
      <c r="H511" s="41"/>
    </row>
    <row r="512" spans="8:8" x14ac:dyDescent="0.3">
      <c r="H512" s="41"/>
    </row>
    <row r="513" spans="8:8" x14ac:dyDescent="0.3">
      <c r="H513" s="41"/>
    </row>
    <row r="514" spans="8:8" x14ac:dyDescent="0.3">
      <c r="H514" s="41"/>
    </row>
    <row r="515" spans="8:8" x14ac:dyDescent="0.3">
      <c r="H515" s="41"/>
    </row>
    <row r="516" spans="8:8" x14ac:dyDescent="0.3">
      <c r="H516" s="41"/>
    </row>
    <row r="517" spans="8:8" x14ac:dyDescent="0.3">
      <c r="H517" s="41"/>
    </row>
    <row r="518" spans="8:8" x14ac:dyDescent="0.3">
      <c r="H518" s="41"/>
    </row>
    <row r="519" spans="8:8" x14ac:dyDescent="0.3">
      <c r="H519" s="41"/>
    </row>
    <row r="520" spans="8:8" x14ac:dyDescent="0.3">
      <c r="H520" s="41"/>
    </row>
    <row r="521" spans="8:8" x14ac:dyDescent="0.3">
      <c r="H521" s="41"/>
    </row>
    <row r="522" spans="8:8" x14ac:dyDescent="0.3">
      <c r="H522" s="41"/>
    </row>
    <row r="523" spans="8:8" x14ac:dyDescent="0.3">
      <c r="H523" s="41"/>
    </row>
    <row r="524" spans="8:8" x14ac:dyDescent="0.3">
      <c r="H524" s="41"/>
    </row>
    <row r="525" spans="8:8" x14ac:dyDescent="0.3">
      <c r="H525" s="41"/>
    </row>
    <row r="526" spans="8:8" x14ac:dyDescent="0.3">
      <c r="H526" s="41"/>
    </row>
    <row r="527" spans="8:8" x14ac:dyDescent="0.3">
      <c r="H527" s="41"/>
    </row>
    <row r="528" spans="8:8" x14ac:dyDescent="0.3">
      <c r="H528" s="41"/>
    </row>
    <row r="529" spans="8:8" x14ac:dyDescent="0.3">
      <c r="H529" s="41"/>
    </row>
    <row r="530" spans="8:8" x14ac:dyDescent="0.3">
      <c r="H530" s="41"/>
    </row>
    <row r="531" spans="8:8" x14ac:dyDescent="0.3">
      <c r="H531" s="41"/>
    </row>
    <row r="532" spans="8:8" x14ac:dyDescent="0.3">
      <c r="H532" s="41"/>
    </row>
    <row r="533" spans="8:8" x14ac:dyDescent="0.3">
      <c r="H533" s="41"/>
    </row>
    <row r="534" spans="8:8" x14ac:dyDescent="0.3">
      <c r="H534" s="41"/>
    </row>
    <row r="535" spans="8:8" x14ac:dyDescent="0.3">
      <c r="H535" s="41"/>
    </row>
    <row r="536" spans="8:8" x14ac:dyDescent="0.3">
      <c r="H536" s="41"/>
    </row>
    <row r="537" spans="8:8" x14ac:dyDescent="0.3">
      <c r="H537" s="41"/>
    </row>
    <row r="538" spans="8:8" x14ac:dyDescent="0.3">
      <c r="H538" s="41"/>
    </row>
    <row r="539" spans="8:8" x14ac:dyDescent="0.3">
      <c r="H539" s="41"/>
    </row>
    <row r="540" spans="8:8" x14ac:dyDescent="0.3">
      <c r="H540" s="41"/>
    </row>
    <row r="541" spans="8:8" x14ac:dyDescent="0.3">
      <c r="H541" s="41"/>
    </row>
    <row r="542" spans="8:8" x14ac:dyDescent="0.3">
      <c r="H542" s="41"/>
    </row>
    <row r="543" spans="8:8" x14ac:dyDescent="0.3">
      <c r="H543" s="41"/>
    </row>
    <row r="544" spans="8:8" x14ac:dyDescent="0.3">
      <c r="H544" s="41"/>
    </row>
    <row r="545" spans="8:8" x14ac:dyDescent="0.3">
      <c r="H545" s="41"/>
    </row>
    <row r="546" spans="8:8" x14ac:dyDescent="0.3">
      <c r="H546" s="41"/>
    </row>
    <row r="547" spans="8:8" x14ac:dyDescent="0.3">
      <c r="H547" s="41"/>
    </row>
    <row r="548" spans="8:8" x14ac:dyDescent="0.3">
      <c r="H548" s="41"/>
    </row>
    <row r="549" spans="8:8" x14ac:dyDescent="0.3">
      <c r="H549" s="41"/>
    </row>
    <row r="550" spans="8:8" x14ac:dyDescent="0.3">
      <c r="H550" s="41"/>
    </row>
    <row r="551" spans="8:8" x14ac:dyDescent="0.3">
      <c r="H551" s="41"/>
    </row>
    <row r="552" spans="8:8" x14ac:dyDescent="0.3">
      <c r="H552" s="41"/>
    </row>
    <row r="553" spans="8:8" x14ac:dyDescent="0.3">
      <c r="H553" s="41"/>
    </row>
    <row r="554" spans="8:8" x14ac:dyDescent="0.3">
      <c r="H554" s="41"/>
    </row>
    <row r="555" spans="8:8" x14ac:dyDescent="0.3">
      <c r="H555" s="41"/>
    </row>
    <row r="556" spans="8:8" x14ac:dyDescent="0.3">
      <c r="H556" s="41"/>
    </row>
    <row r="557" spans="8:8" x14ac:dyDescent="0.3">
      <c r="H557" s="41"/>
    </row>
    <row r="558" spans="8:8" x14ac:dyDescent="0.3">
      <c r="H558" s="41"/>
    </row>
    <row r="559" spans="8:8" x14ac:dyDescent="0.3">
      <c r="H559" s="41"/>
    </row>
    <row r="560" spans="8:8" x14ac:dyDescent="0.3">
      <c r="H560" s="41"/>
    </row>
    <row r="561" spans="8:8" x14ac:dyDescent="0.3">
      <c r="H561" s="41"/>
    </row>
    <row r="562" spans="8:8" x14ac:dyDescent="0.3">
      <c r="H562" s="41"/>
    </row>
    <row r="563" spans="8:8" x14ac:dyDescent="0.3">
      <c r="H563" s="41"/>
    </row>
    <row r="564" spans="8:8" x14ac:dyDescent="0.3">
      <c r="H564" s="41"/>
    </row>
    <row r="565" spans="8:8" x14ac:dyDescent="0.3">
      <c r="H565" s="41"/>
    </row>
    <row r="566" spans="8:8" x14ac:dyDescent="0.3">
      <c r="H566" s="41"/>
    </row>
    <row r="567" spans="8:8" x14ac:dyDescent="0.3">
      <c r="H567" s="41"/>
    </row>
    <row r="568" spans="8:8" x14ac:dyDescent="0.3">
      <c r="H568" s="41"/>
    </row>
    <row r="569" spans="8:8" x14ac:dyDescent="0.3">
      <c r="H569" s="41"/>
    </row>
    <row r="570" spans="8:8" x14ac:dyDescent="0.3">
      <c r="H570" s="41"/>
    </row>
    <row r="571" spans="8:8" x14ac:dyDescent="0.3">
      <c r="H571" s="41"/>
    </row>
    <row r="572" spans="8:8" x14ac:dyDescent="0.3">
      <c r="H572" s="41"/>
    </row>
    <row r="573" spans="8:8" x14ac:dyDescent="0.3">
      <c r="H573" s="41"/>
    </row>
    <row r="574" spans="8:8" x14ac:dyDescent="0.3">
      <c r="H574" s="41"/>
    </row>
    <row r="575" spans="8:8" x14ac:dyDescent="0.3">
      <c r="H575" s="41"/>
    </row>
    <row r="576" spans="8:8" x14ac:dyDescent="0.3">
      <c r="H576" s="41"/>
    </row>
    <row r="577" spans="8:8" x14ac:dyDescent="0.3">
      <c r="H577" s="41"/>
    </row>
    <row r="578" spans="8:8" x14ac:dyDescent="0.3">
      <c r="H578" s="41"/>
    </row>
    <row r="579" spans="8:8" x14ac:dyDescent="0.3">
      <c r="H579" s="41"/>
    </row>
    <row r="580" spans="8:8" x14ac:dyDescent="0.3">
      <c r="H580" s="41"/>
    </row>
    <row r="581" spans="8:8" x14ac:dyDescent="0.3">
      <c r="H581" s="41"/>
    </row>
    <row r="582" spans="8:8" x14ac:dyDescent="0.3">
      <c r="H582" s="41"/>
    </row>
    <row r="583" spans="8:8" x14ac:dyDescent="0.3">
      <c r="H583" s="41"/>
    </row>
    <row r="584" spans="8:8" x14ac:dyDescent="0.3">
      <c r="H584" s="41"/>
    </row>
    <row r="585" spans="8:8" x14ac:dyDescent="0.3">
      <c r="H585" s="41"/>
    </row>
    <row r="586" spans="8:8" x14ac:dyDescent="0.3">
      <c r="H586" s="41"/>
    </row>
    <row r="587" spans="8:8" x14ac:dyDescent="0.3">
      <c r="H587" s="41"/>
    </row>
    <row r="588" spans="8:8" x14ac:dyDescent="0.3">
      <c r="H588" s="41"/>
    </row>
    <row r="589" spans="8:8" x14ac:dyDescent="0.3">
      <c r="H589" s="41"/>
    </row>
    <row r="590" spans="8:8" x14ac:dyDescent="0.3">
      <c r="H590" s="41"/>
    </row>
    <row r="591" spans="8:8" x14ac:dyDescent="0.3">
      <c r="H591" s="41"/>
    </row>
    <row r="592" spans="8:8" x14ac:dyDescent="0.3">
      <c r="H592" s="41"/>
    </row>
    <row r="593" spans="8:8" x14ac:dyDescent="0.3">
      <c r="H593" s="41"/>
    </row>
    <row r="594" spans="8:8" x14ac:dyDescent="0.3">
      <c r="H594" s="41"/>
    </row>
    <row r="595" spans="8:8" x14ac:dyDescent="0.3">
      <c r="H595" s="41"/>
    </row>
    <row r="596" spans="8:8" x14ac:dyDescent="0.3">
      <c r="H596" s="41"/>
    </row>
    <row r="597" spans="8:8" x14ac:dyDescent="0.3">
      <c r="H597" s="41"/>
    </row>
    <row r="598" spans="8:8" x14ac:dyDescent="0.3">
      <c r="H598" s="41"/>
    </row>
    <row r="599" spans="8:8" x14ac:dyDescent="0.3">
      <c r="H599" s="41"/>
    </row>
    <row r="600" spans="8:8" x14ac:dyDescent="0.3">
      <c r="H600" s="41"/>
    </row>
    <row r="601" spans="8:8" x14ac:dyDescent="0.3">
      <c r="H601" s="41"/>
    </row>
    <row r="602" spans="8:8" x14ac:dyDescent="0.3">
      <c r="H602" s="41"/>
    </row>
    <row r="603" spans="8:8" x14ac:dyDescent="0.3">
      <c r="H603" s="41"/>
    </row>
    <row r="604" spans="8:8" x14ac:dyDescent="0.3">
      <c r="H604" s="41"/>
    </row>
    <row r="605" spans="8:8" x14ac:dyDescent="0.3">
      <c r="H605" s="41"/>
    </row>
    <row r="606" spans="8:8" x14ac:dyDescent="0.3">
      <c r="H606" s="41"/>
    </row>
    <row r="607" spans="8:8" x14ac:dyDescent="0.3">
      <c r="H607" s="41"/>
    </row>
    <row r="608" spans="8:8" x14ac:dyDescent="0.3">
      <c r="H608" s="41"/>
    </row>
    <row r="609" spans="8:8" x14ac:dyDescent="0.3">
      <c r="H609" s="41"/>
    </row>
    <row r="610" spans="8:8" x14ac:dyDescent="0.3">
      <c r="H610" s="41"/>
    </row>
    <row r="611" spans="8:8" x14ac:dyDescent="0.3">
      <c r="H611" s="41"/>
    </row>
    <row r="612" spans="8:8" x14ac:dyDescent="0.3">
      <c r="H612" s="41"/>
    </row>
    <row r="613" spans="8:8" x14ac:dyDescent="0.3">
      <c r="H613" s="41"/>
    </row>
    <row r="614" spans="8:8" x14ac:dyDescent="0.3">
      <c r="H614" s="41"/>
    </row>
    <row r="615" spans="8:8" x14ac:dyDescent="0.3">
      <c r="H615" s="41"/>
    </row>
    <row r="616" spans="8:8" x14ac:dyDescent="0.3">
      <c r="H616" s="41"/>
    </row>
    <row r="617" spans="8:8" x14ac:dyDescent="0.3">
      <c r="H617" s="41"/>
    </row>
    <row r="618" spans="8:8" x14ac:dyDescent="0.3">
      <c r="H618" s="41"/>
    </row>
    <row r="619" spans="8:8" x14ac:dyDescent="0.3">
      <c r="H619" s="41"/>
    </row>
    <row r="620" spans="8:8" x14ac:dyDescent="0.3">
      <c r="H620" s="41"/>
    </row>
    <row r="621" spans="8:8" x14ac:dyDescent="0.3">
      <c r="H621" s="41"/>
    </row>
    <row r="622" spans="8:8" x14ac:dyDescent="0.3">
      <c r="H622" s="41"/>
    </row>
    <row r="623" spans="8:8" x14ac:dyDescent="0.3">
      <c r="H623" s="41"/>
    </row>
    <row r="624" spans="8:8" x14ac:dyDescent="0.3">
      <c r="H624" s="41"/>
    </row>
    <row r="625" spans="8:8" x14ac:dyDescent="0.3">
      <c r="H625" s="41"/>
    </row>
    <row r="626" spans="8:8" x14ac:dyDescent="0.3">
      <c r="H626" s="41"/>
    </row>
    <row r="627" spans="8:8" x14ac:dyDescent="0.3">
      <c r="H627" s="41"/>
    </row>
    <row r="628" spans="8:8" x14ac:dyDescent="0.3">
      <c r="H628" s="41"/>
    </row>
    <row r="629" spans="8:8" x14ac:dyDescent="0.3">
      <c r="H629" s="41"/>
    </row>
    <row r="630" spans="8:8" x14ac:dyDescent="0.3">
      <c r="H630" s="41"/>
    </row>
    <row r="631" spans="8:8" x14ac:dyDescent="0.3">
      <c r="H631" s="41"/>
    </row>
    <row r="632" spans="8:8" x14ac:dyDescent="0.3">
      <c r="H632" s="41"/>
    </row>
    <row r="633" spans="8:8" x14ac:dyDescent="0.3">
      <c r="H633" s="41"/>
    </row>
    <row r="634" spans="8:8" x14ac:dyDescent="0.3">
      <c r="H634" s="41"/>
    </row>
    <row r="635" spans="8:8" x14ac:dyDescent="0.3">
      <c r="H635" s="41"/>
    </row>
    <row r="636" spans="8:8" x14ac:dyDescent="0.3">
      <c r="H636" s="41"/>
    </row>
    <row r="637" spans="8:8" x14ac:dyDescent="0.3">
      <c r="H637" s="41"/>
    </row>
    <row r="638" spans="8:8" x14ac:dyDescent="0.3">
      <c r="H638" s="41"/>
    </row>
    <row r="639" spans="8:8" x14ac:dyDescent="0.3">
      <c r="H639" s="41"/>
    </row>
    <row r="640" spans="8:8" x14ac:dyDescent="0.3">
      <c r="H640" s="41"/>
    </row>
    <row r="641" spans="8:8" x14ac:dyDescent="0.3">
      <c r="H641" s="41"/>
    </row>
    <row r="642" spans="8:8" x14ac:dyDescent="0.3">
      <c r="H642" s="41"/>
    </row>
    <row r="643" spans="8:8" x14ac:dyDescent="0.3">
      <c r="H643" s="41"/>
    </row>
    <row r="644" spans="8:8" x14ac:dyDescent="0.3">
      <c r="H644" s="41"/>
    </row>
    <row r="645" spans="8:8" x14ac:dyDescent="0.3">
      <c r="H645" s="41"/>
    </row>
    <row r="646" spans="8:8" x14ac:dyDescent="0.3">
      <c r="H646" s="41"/>
    </row>
    <row r="647" spans="8:8" x14ac:dyDescent="0.3">
      <c r="H647" s="41"/>
    </row>
    <row r="648" spans="8:8" x14ac:dyDescent="0.3">
      <c r="H648" s="41"/>
    </row>
    <row r="649" spans="8:8" x14ac:dyDescent="0.3">
      <c r="H649" s="41"/>
    </row>
    <row r="650" spans="8:8" x14ac:dyDescent="0.3">
      <c r="H650" s="41"/>
    </row>
    <row r="651" spans="8:8" x14ac:dyDescent="0.3">
      <c r="H651" s="41"/>
    </row>
    <row r="652" spans="8:8" x14ac:dyDescent="0.3">
      <c r="H652" s="41"/>
    </row>
    <row r="653" spans="8:8" x14ac:dyDescent="0.3">
      <c r="H653" s="41"/>
    </row>
    <row r="654" spans="8:8" x14ac:dyDescent="0.3">
      <c r="H654" s="41"/>
    </row>
    <row r="655" spans="8:8" x14ac:dyDescent="0.3">
      <c r="H655" s="41"/>
    </row>
    <row r="656" spans="8:8" x14ac:dyDescent="0.3">
      <c r="H656" s="41"/>
    </row>
    <row r="657" spans="8:8" x14ac:dyDescent="0.3">
      <c r="H657" s="41"/>
    </row>
    <row r="658" spans="8:8" x14ac:dyDescent="0.3">
      <c r="H658" s="41"/>
    </row>
    <row r="659" spans="8:8" x14ac:dyDescent="0.3">
      <c r="H659" s="41"/>
    </row>
    <row r="660" spans="8:8" x14ac:dyDescent="0.3">
      <c r="H660" s="41"/>
    </row>
    <row r="661" spans="8:8" x14ac:dyDescent="0.3">
      <c r="H661" s="41"/>
    </row>
    <row r="662" spans="8:8" x14ac:dyDescent="0.3">
      <c r="H662" s="41"/>
    </row>
    <row r="663" spans="8:8" x14ac:dyDescent="0.3">
      <c r="H663" s="41"/>
    </row>
    <row r="664" spans="8:8" x14ac:dyDescent="0.3">
      <c r="H664" s="41"/>
    </row>
    <row r="665" spans="8:8" x14ac:dyDescent="0.3">
      <c r="H665" s="41"/>
    </row>
    <row r="666" spans="8:8" x14ac:dyDescent="0.3">
      <c r="H666" s="41"/>
    </row>
    <row r="667" spans="8:8" x14ac:dyDescent="0.3">
      <c r="H667" s="41"/>
    </row>
    <row r="668" spans="8:8" x14ac:dyDescent="0.3">
      <c r="H668" s="41"/>
    </row>
    <row r="669" spans="8:8" x14ac:dyDescent="0.3">
      <c r="H669" s="41"/>
    </row>
    <row r="670" spans="8:8" x14ac:dyDescent="0.3">
      <c r="H670" s="41"/>
    </row>
    <row r="671" spans="8:8" x14ac:dyDescent="0.3">
      <c r="H671" s="41"/>
    </row>
    <row r="672" spans="8:8" x14ac:dyDescent="0.3">
      <c r="H672" s="41"/>
    </row>
    <row r="673" spans="8:8" x14ac:dyDescent="0.3">
      <c r="H673" s="41"/>
    </row>
    <row r="674" spans="8:8" x14ac:dyDescent="0.3">
      <c r="H674" s="41"/>
    </row>
    <row r="675" spans="8:8" x14ac:dyDescent="0.3">
      <c r="H675" s="41"/>
    </row>
    <row r="676" spans="8:8" x14ac:dyDescent="0.3">
      <c r="H676" s="41"/>
    </row>
    <row r="677" spans="8:8" x14ac:dyDescent="0.3">
      <c r="H677" s="41"/>
    </row>
    <row r="678" spans="8:8" x14ac:dyDescent="0.3">
      <c r="H678" s="41"/>
    </row>
    <row r="679" spans="8:8" x14ac:dyDescent="0.3">
      <c r="H679" s="41"/>
    </row>
    <row r="680" spans="8:8" x14ac:dyDescent="0.3">
      <c r="H680" s="41"/>
    </row>
    <row r="681" spans="8:8" x14ac:dyDescent="0.3">
      <c r="H681" s="41"/>
    </row>
    <row r="682" spans="8:8" x14ac:dyDescent="0.3">
      <c r="H682" s="41"/>
    </row>
    <row r="683" spans="8:8" x14ac:dyDescent="0.3">
      <c r="H683" s="41"/>
    </row>
    <row r="684" spans="8:8" x14ac:dyDescent="0.3">
      <c r="H684" s="41"/>
    </row>
    <row r="685" spans="8:8" x14ac:dyDescent="0.3">
      <c r="H685" s="41"/>
    </row>
    <row r="686" spans="8:8" x14ac:dyDescent="0.3">
      <c r="H686" s="41"/>
    </row>
    <row r="687" spans="8:8" x14ac:dyDescent="0.3">
      <c r="H687" s="41"/>
    </row>
    <row r="688" spans="8:8" x14ac:dyDescent="0.3">
      <c r="H688" s="41"/>
    </row>
    <row r="689" spans="8:8" x14ac:dyDescent="0.3">
      <c r="H689" s="41"/>
    </row>
    <row r="690" spans="8:8" x14ac:dyDescent="0.3">
      <c r="H690" s="41"/>
    </row>
    <row r="691" spans="8:8" x14ac:dyDescent="0.3">
      <c r="H691" s="41"/>
    </row>
    <row r="692" spans="8:8" x14ac:dyDescent="0.3">
      <c r="H692" s="41"/>
    </row>
    <row r="693" spans="8:8" x14ac:dyDescent="0.3">
      <c r="H693" s="41"/>
    </row>
    <row r="694" spans="8:8" x14ac:dyDescent="0.3">
      <c r="H694" s="41"/>
    </row>
    <row r="695" spans="8:8" x14ac:dyDescent="0.3">
      <c r="H695" s="41"/>
    </row>
    <row r="696" spans="8:8" x14ac:dyDescent="0.3">
      <c r="H696" s="41"/>
    </row>
    <row r="697" spans="8:8" x14ac:dyDescent="0.3">
      <c r="H697" s="41"/>
    </row>
    <row r="698" spans="8:8" x14ac:dyDescent="0.3">
      <c r="H698" s="41"/>
    </row>
    <row r="699" spans="8:8" x14ac:dyDescent="0.3">
      <c r="H699" s="41"/>
    </row>
    <row r="700" spans="8:8" x14ac:dyDescent="0.3">
      <c r="H700" s="41"/>
    </row>
    <row r="701" spans="8:8" x14ac:dyDescent="0.3">
      <c r="H701" s="41"/>
    </row>
    <row r="702" spans="8:8" x14ac:dyDescent="0.3">
      <c r="H702" s="41"/>
    </row>
    <row r="703" spans="8:8" x14ac:dyDescent="0.3">
      <c r="H703" s="41"/>
    </row>
    <row r="704" spans="8:8" x14ac:dyDescent="0.3">
      <c r="H704" s="41"/>
    </row>
    <row r="705" spans="8:8" x14ac:dyDescent="0.3">
      <c r="H705" s="41"/>
    </row>
    <row r="706" spans="8:8" x14ac:dyDescent="0.3">
      <c r="H706" s="41"/>
    </row>
    <row r="707" spans="8:8" x14ac:dyDescent="0.3">
      <c r="H707" s="41"/>
    </row>
    <row r="708" spans="8:8" x14ac:dyDescent="0.3">
      <c r="H708" s="41"/>
    </row>
    <row r="709" spans="8:8" x14ac:dyDescent="0.3">
      <c r="H709" s="41"/>
    </row>
    <row r="710" spans="8:8" x14ac:dyDescent="0.3">
      <c r="H710" s="41"/>
    </row>
    <row r="711" spans="8:8" x14ac:dyDescent="0.3">
      <c r="H711" s="41"/>
    </row>
    <row r="712" spans="8:8" x14ac:dyDescent="0.3">
      <c r="H712" s="41"/>
    </row>
    <row r="713" spans="8:8" x14ac:dyDescent="0.3">
      <c r="H713" s="41"/>
    </row>
    <row r="714" spans="8:8" x14ac:dyDescent="0.3">
      <c r="H714" s="41"/>
    </row>
    <row r="715" spans="8:8" x14ac:dyDescent="0.3">
      <c r="H715" s="41"/>
    </row>
    <row r="716" spans="8:8" x14ac:dyDescent="0.3">
      <c r="H716" s="41"/>
    </row>
    <row r="717" spans="8:8" x14ac:dyDescent="0.3">
      <c r="H717" s="41"/>
    </row>
    <row r="718" spans="8:8" x14ac:dyDescent="0.3">
      <c r="H718" s="41"/>
    </row>
    <row r="719" spans="8:8" x14ac:dyDescent="0.3">
      <c r="H719" s="41"/>
    </row>
    <row r="720" spans="8:8" x14ac:dyDescent="0.3">
      <c r="H720" s="41"/>
    </row>
    <row r="721" spans="8:8" x14ac:dyDescent="0.3">
      <c r="H721" s="41"/>
    </row>
    <row r="722" spans="8:8" x14ac:dyDescent="0.3">
      <c r="H722" s="41"/>
    </row>
    <row r="723" spans="8:8" x14ac:dyDescent="0.3">
      <c r="H723" s="41"/>
    </row>
    <row r="724" spans="8:8" x14ac:dyDescent="0.3">
      <c r="H724" s="41"/>
    </row>
    <row r="725" spans="8:8" x14ac:dyDescent="0.3">
      <c r="H725" s="41"/>
    </row>
    <row r="726" spans="8:8" x14ac:dyDescent="0.3">
      <c r="H726" s="41"/>
    </row>
    <row r="727" spans="8:8" x14ac:dyDescent="0.3">
      <c r="H727" s="41"/>
    </row>
    <row r="728" spans="8:8" x14ac:dyDescent="0.3">
      <c r="H728" s="41"/>
    </row>
    <row r="729" spans="8:8" x14ac:dyDescent="0.3">
      <c r="H729" s="41"/>
    </row>
    <row r="730" spans="8:8" x14ac:dyDescent="0.3">
      <c r="H730" s="41"/>
    </row>
    <row r="731" spans="8:8" x14ac:dyDescent="0.3">
      <c r="H731" s="41"/>
    </row>
    <row r="732" spans="8:8" x14ac:dyDescent="0.3">
      <c r="H732" s="41"/>
    </row>
    <row r="733" spans="8:8" x14ac:dyDescent="0.3">
      <c r="H733" s="41"/>
    </row>
    <row r="734" spans="8:8" x14ac:dyDescent="0.3">
      <c r="H734" s="41"/>
    </row>
    <row r="735" spans="8:8" x14ac:dyDescent="0.3">
      <c r="H735" s="41"/>
    </row>
    <row r="736" spans="8:8" x14ac:dyDescent="0.3">
      <c r="H736" s="41"/>
    </row>
    <row r="737" spans="8:8" x14ac:dyDescent="0.3">
      <c r="H737" s="41"/>
    </row>
    <row r="738" spans="8:8" x14ac:dyDescent="0.3">
      <c r="H738" s="41"/>
    </row>
    <row r="739" spans="8:8" x14ac:dyDescent="0.3">
      <c r="H739" s="41"/>
    </row>
    <row r="740" spans="8:8" x14ac:dyDescent="0.3">
      <c r="H740" s="41"/>
    </row>
    <row r="741" spans="8:8" x14ac:dyDescent="0.3">
      <c r="H741" s="41"/>
    </row>
    <row r="742" spans="8:8" x14ac:dyDescent="0.3">
      <c r="H742" s="41"/>
    </row>
    <row r="743" spans="8:8" x14ac:dyDescent="0.3">
      <c r="H743" s="41"/>
    </row>
    <row r="744" spans="8:8" x14ac:dyDescent="0.3">
      <c r="H744" s="41"/>
    </row>
    <row r="745" spans="8:8" x14ac:dyDescent="0.3">
      <c r="H745" s="41"/>
    </row>
    <row r="746" spans="8:8" x14ac:dyDescent="0.3">
      <c r="H746" s="41"/>
    </row>
    <row r="747" spans="8:8" x14ac:dyDescent="0.3">
      <c r="H747" s="41"/>
    </row>
    <row r="748" spans="8:8" x14ac:dyDescent="0.3">
      <c r="H748" s="41"/>
    </row>
    <row r="749" spans="8:8" x14ac:dyDescent="0.3">
      <c r="H749" s="41"/>
    </row>
    <row r="750" spans="8:8" x14ac:dyDescent="0.3">
      <c r="H750" s="41"/>
    </row>
    <row r="751" spans="8:8" x14ac:dyDescent="0.3">
      <c r="H751" s="41"/>
    </row>
    <row r="752" spans="8:8" x14ac:dyDescent="0.3">
      <c r="H752" s="41"/>
    </row>
    <row r="753" spans="8:8" x14ac:dyDescent="0.3">
      <c r="H753" s="41"/>
    </row>
    <row r="754" spans="8:8" x14ac:dyDescent="0.3">
      <c r="H754" s="41"/>
    </row>
    <row r="755" spans="8:8" x14ac:dyDescent="0.3">
      <c r="H755" s="41"/>
    </row>
    <row r="756" spans="8:8" x14ac:dyDescent="0.3">
      <c r="H756" s="41"/>
    </row>
    <row r="757" spans="8:8" x14ac:dyDescent="0.3">
      <c r="H757" s="41"/>
    </row>
    <row r="758" spans="8:8" x14ac:dyDescent="0.3">
      <c r="H758" s="41"/>
    </row>
    <row r="759" spans="8:8" x14ac:dyDescent="0.3">
      <c r="H759" s="41"/>
    </row>
    <row r="760" spans="8:8" x14ac:dyDescent="0.3">
      <c r="H760" s="41"/>
    </row>
    <row r="761" spans="8:8" x14ac:dyDescent="0.3">
      <c r="H761" s="41"/>
    </row>
    <row r="762" spans="8:8" x14ac:dyDescent="0.3">
      <c r="H762" s="41"/>
    </row>
    <row r="763" spans="8:8" x14ac:dyDescent="0.3">
      <c r="H763" s="41"/>
    </row>
    <row r="764" spans="8:8" x14ac:dyDescent="0.3">
      <c r="H764" s="41"/>
    </row>
    <row r="765" spans="8:8" x14ac:dyDescent="0.3">
      <c r="H765" s="41"/>
    </row>
    <row r="766" spans="8:8" x14ac:dyDescent="0.3">
      <c r="H766" s="41"/>
    </row>
    <row r="767" spans="8:8" x14ac:dyDescent="0.3">
      <c r="H767" s="41"/>
    </row>
    <row r="768" spans="8:8" x14ac:dyDescent="0.3">
      <c r="H768" s="41"/>
    </row>
    <row r="769" spans="8:8" x14ac:dyDescent="0.3">
      <c r="H769" s="41"/>
    </row>
    <row r="770" spans="8:8" x14ac:dyDescent="0.3">
      <c r="H770" s="41"/>
    </row>
    <row r="771" spans="8:8" x14ac:dyDescent="0.3">
      <c r="H771" s="41"/>
    </row>
    <row r="772" spans="8:8" x14ac:dyDescent="0.3">
      <c r="H772" s="41"/>
    </row>
    <row r="773" spans="8:8" x14ac:dyDescent="0.3">
      <c r="H773" s="41"/>
    </row>
    <row r="774" spans="8:8" x14ac:dyDescent="0.3">
      <c r="H774" s="41"/>
    </row>
    <row r="775" spans="8:8" x14ac:dyDescent="0.3">
      <c r="H775" s="41"/>
    </row>
    <row r="776" spans="8:8" x14ac:dyDescent="0.3">
      <c r="H776" s="41"/>
    </row>
    <row r="777" spans="8:8" x14ac:dyDescent="0.3">
      <c r="H777" s="41"/>
    </row>
    <row r="778" spans="8:8" x14ac:dyDescent="0.3">
      <c r="H778" s="41"/>
    </row>
    <row r="779" spans="8:8" x14ac:dyDescent="0.3">
      <c r="H779" s="41"/>
    </row>
    <row r="780" spans="8:8" x14ac:dyDescent="0.3">
      <c r="H780" s="41"/>
    </row>
    <row r="781" spans="8:8" x14ac:dyDescent="0.3">
      <c r="H781" s="41"/>
    </row>
    <row r="782" spans="8:8" x14ac:dyDescent="0.3">
      <c r="H782" s="41"/>
    </row>
    <row r="783" spans="8:8" x14ac:dyDescent="0.3">
      <c r="H783" s="41"/>
    </row>
    <row r="784" spans="8:8" x14ac:dyDescent="0.3">
      <c r="H784" s="41"/>
    </row>
    <row r="785" spans="8:8" x14ac:dyDescent="0.3">
      <c r="H785" s="41"/>
    </row>
    <row r="786" spans="8:8" x14ac:dyDescent="0.3">
      <c r="H786" s="41"/>
    </row>
    <row r="787" spans="8:8" x14ac:dyDescent="0.3">
      <c r="H787" s="41"/>
    </row>
    <row r="788" spans="8:8" x14ac:dyDescent="0.3">
      <c r="H788" s="41"/>
    </row>
    <row r="789" spans="8:8" x14ac:dyDescent="0.3">
      <c r="H789" s="41"/>
    </row>
    <row r="790" spans="8:8" x14ac:dyDescent="0.3">
      <c r="H790" s="41"/>
    </row>
    <row r="791" spans="8:8" x14ac:dyDescent="0.3">
      <c r="H791" s="41"/>
    </row>
    <row r="792" spans="8:8" x14ac:dyDescent="0.3">
      <c r="H792" s="41"/>
    </row>
    <row r="793" spans="8:8" x14ac:dyDescent="0.3">
      <c r="H793" s="41"/>
    </row>
    <row r="794" spans="8:8" x14ac:dyDescent="0.3">
      <c r="H794" s="41"/>
    </row>
    <row r="795" spans="8:8" x14ac:dyDescent="0.3">
      <c r="H795" s="41"/>
    </row>
    <row r="796" spans="8:8" x14ac:dyDescent="0.3">
      <c r="H796" s="41"/>
    </row>
    <row r="797" spans="8:8" x14ac:dyDescent="0.3">
      <c r="H797" s="41"/>
    </row>
    <row r="798" spans="8:8" x14ac:dyDescent="0.3">
      <c r="H798" s="41"/>
    </row>
    <row r="799" spans="8:8" x14ac:dyDescent="0.3">
      <c r="H799" s="41"/>
    </row>
    <row r="800" spans="8:8" x14ac:dyDescent="0.3">
      <c r="H800" s="41"/>
    </row>
    <row r="801" spans="8:8" x14ac:dyDescent="0.3">
      <c r="H801" s="41"/>
    </row>
    <row r="802" spans="8:8" x14ac:dyDescent="0.3">
      <c r="H802" s="41"/>
    </row>
    <row r="803" spans="8:8" x14ac:dyDescent="0.3">
      <c r="H803" s="41"/>
    </row>
    <row r="804" spans="8:8" x14ac:dyDescent="0.3">
      <c r="H804" s="41"/>
    </row>
    <row r="805" spans="8:8" x14ac:dyDescent="0.3">
      <c r="H805" s="41"/>
    </row>
    <row r="806" spans="8:8" x14ac:dyDescent="0.3">
      <c r="H806" s="41"/>
    </row>
    <row r="807" spans="8:8" x14ac:dyDescent="0.3">
      <c r="H807" s="41"/>
    </row>
    <row r="808" spans="8:8" x14ac:dyDescent="0.3">
      <c r="H808" s="41"/>
    </row>
    <row r="809" spans="8:8" x14ac:dyDescent="0.3">
      <c r="H809" s="41"/>
    </row>
    <row r="810" spans="8:8" x14ac:dyDescent="0.3">
      <c r="H810" s="41"/>
    </row>
    <row r="811" spans="8:8" x14ac:dyDescent="0.3">
      <c r="H811" s="41"/>
    </row>
    <row r="812" spans="8:8" x14ac:dyDescent="0.3">
      <c r="H812" s="41"/>
    </row>
    <row r="813" spans="8:8" x14ac:dyDescent="0.3">
      <c r="H813" s="41"/>
    </row>
    <row r="814" spans="8:8" x14ac:dyDescent="0.3">
      <c r="H814" s="41"/>
    </row>
    <row r="815" spans="8:8" x14ac:dyDescent="0.3">
      <c r="H815" s="41"/>
    </row>
    <row r="816" spans="8:8" x14ac:dyDescent="0.3">
      <c r="H816" s="41"/>
    </row>
    <row r="817" spans="8:8" x14ac:dyDescent="0.3">
      <c r="H817" s="41"/>
    </row>
    <row r="818" spans="8:8" x14ac:dyDescent="0.3">
      <c r="H818" s="41"/>
    </row>
    <row r="819" spans="8:8" x14ac:dyDescent="0.3">
      <c r="H819" s="41"/>
    </row>
    <row r="820" spans="8:8" x14ac:dyDescent="0.3">
      <c r="H820" s="41"/>
    </row>
    <row r="821" spans="8:8" x14ac:dyDescent="0.3">
      <c r="H821" s="41"/>
    </row>
    <row r="822" spans="8:8" x14ac:dyDescent="0.3">
      <c r="H822" s="41"/>
    </row>
    <row r="823" spans="8:8" x14ac:dyDescent="0.3">
      <c r="H823" s="41"/>
    </row>
    <row r="824" spans="8:8" x14ac:dyDescent="0.3">
      <c r="H824" s="41"/>
    </row>
    <row r="825" spans="8:8" x14ac:dyDescent="0.3">
      <c r="H825" s="41"/>
    </row>
    <row r="826" spans="8:8" x14ac:dyDescent="0.3">
      <c r="H826" s="41"/>
    </row>
    <row r="827" spans="8:8" x14ac:dyDescent="0.3">
      <c r="H827" s="41"/>
    </row>
    <row r="828" spans="8:8" x14ac:dyDescent="0.3">
      <c r="H828" s="41"/>
    </row>
    <row r="829" spans="8:8" x14ac:dyDescent="0.3">
      <c r="H829" s="41"/>
    </row>
    <row r="830" spans="8:8" x14ac:dyDescent="0.3">
      <c r="H830" s="41"/>
    </row>
    <row r="831" spans="8:8" x14ac:dyDescent="0.3">
      <c r="H831" s="41"/>
    </row>
    <row r="832" spans="8:8" x14ac:dyDescent="0.3">
      <c r="H832" s="41"/>
    </row>
    <row r="833" spans="8:8" x14ac:dyDescent="0.3">
      <c r="H833" s="41"/>
    </row>
    <row r="834" spans="8:8" x14ac:dyDescent="0.3">
      <c r="H834" s="41"/>
    </row>
    <row r="835" spans="8:8" x14ac:dyDescent="0.3">
      <c r="H835" s="41"/>
    </row>
    <row r="836" spans="8:8" x14ac:dyDescent="0.3">
      <c r="H836" s="41"/>
    </row>
    <row r="837" spans="8:8" x14ac:dyDescent="0.3">
      <c r="H837" s="41"/>
    </row>
    <row r="838" spans="8:8" x14ac:dyDescent="0.3">
      <c r="H838" s="41"/>
    </row>
    <row r="839" spans="8:8" x14ac:dyDescent="0.3">
      <c r="H839" s="41"/>
    </row>
    <row r="840" spans="8:8" x14ac:dyDescent="0.3">
      <c r="H840" s="41"/>
    </row>
    <row r="841" spans="8:8" x14ac:dyDescent="0.3">
      <c r="H841" s="41"/>
    </row>
    <row r="842" spans="8:8" x14ac:dyDescent="0.3">
      <c r="H842" s="41"/>
    </row>
    <row r="843" spans="8:8" x14ac:dyDescent="0.3">
      <c r="H843" s="41"/>
    </row>
    <row r="844" spans="8:8" x14ac:dyDescent="0.3">
      <c r="H844" s="41"/>
    </row>
    <row r="845" spans="8:8" x14ac:dyDescent="0.3">
      <c r="H845" s="41"/>
    </row>
    <row r="846" spans="8:8" x14ac:dyDescent="0.3">
      <c r="H846" s="41"/>
    </row>
    <row r="847" spans="8:8" x14ac:dyDescent="0.3">
      <c r="H847" s="41"/>
    </row>
    <row r="848" spans="8:8" x14ac:dyDescent="0.3">
      <c r="H848" s="41"/>
    </row>
    <row r="849" spans="8:8" x14ac:dyDescent="0.3">
      <c r="H849" s="41"/>
    </row>
    <row r="850" spans="8:8" x14ac:dyDescent="0.3">
      <c r="H850" s="41"/>
    </row>
    <row r="851" spans="8:8" x14ac:dyDescent="0.3">
      <c r="H851" s="41"/>
    </row>
    <row r="852" spans="8:8" x14ac:dyDescent="0.3">
      <c r="H852" s="41"/>
    </row>
    <row r="853" spans="8:8" x14ac:dyDescent="0.3">
      <c r="H853" s="41"/>
    </row>
    <row r="854" spans="8:8" x14ac:dyDescent="0.3">
      <c r="H854" s="41"/>
    </row>
    <row r="855" spans="8:8" x14ac:dyDescent="0.3">
      <c r="H855" s="41"/>
    </row>
    <row r="856" spans="8:8" x14ac:dyDescent="0.3">
      <c r="H856" s="41"/>
    </row>
    <row r="857" spans="8:8" x14ac:dyDescent="0.3">
      <c r="H857" s="41"/>
    </row>
    <row r="858" spans="8:8" x14ac:dyDescent="0.3">
      <c r="H858" s="41"/>
    </row>
    <row r="859" spans="8:8" x14ac:dyDescent="0.3">
      <c r="H859" s="41"/>
    </row>
    <row r="860" spans="8:8" x14ac:dyDescent="0.3">
      <c r="H860" s="41"/>
    </row>
    <row r="861" spans="8:8" x14ac:dyDescent="0.3">
      <c r="H861" s="41"/>
    </row>
    <row r="862" spans="8:8" x14ac:dyDescent="0.3">
      <c r="H862" s="41"/>
    </row>
    <row r="863" spans="8:8" x14ac:dyDescent="0.3">
      <c r="H863" s="41"/>
    </row>
    <row r="864" spans="8:8" x14ac:dyDescent="0.3">
      <c r="H864" s="41"/>
    </row>
    <row r="865" spans="8:8" x14ac:dyDescent="0.3">
      <c r="H865" s="41"/>
    </row>
    <row r="866" spans="8:8" x14ac:dyDescent="0.3">
      <c r="H866" s="41"/>
    </row>
    <row r="867" spans="8:8" x14ac:dyDescent="0.3">
      <c r="H867" s="41"/>
    </row>
    <row r="868" spans="8:8" x14ac:dyDescent="0.3">
      <c r="H868" s="41"/>
    </row>
    <row r="869" spans="8:8" x14ac:dyDescent="0.3">
      <c r="H869" s="41"/>
    </row>
    <row r="870" spans="8:8" x14ac:dyDescent="0.3">
      <c r="H870" s="41"/>
    </row>
    <row r="871" spans="8:8" x14ac:dyDescent="0.3">
      <c r="H871" s="41"/>
    </row>
    <row r="872" spans="8:8" x14ac:dyDescent="0.3">
      <c r="H872" s="41"/>
    </row>
    <row r="873" spans="8:8" x14ac:dyDescent="0.3">
      <c r="H873" s="41"/>
    </row>
    <row r="874" spans="8:8" x14ac:dyDescent="0.3">
      <c r="H874" s="41"/>
    </row>
    <row r="875" spans="8:8" x14ac:dyDescent="0.3">
      <c r="H875" s="41"/>
    </row>
    <row r="876" spans="8:8" x14ac:dyDescent="0.3">
      <c r="H876" s="41"/>
    </row>
    <row r="877" spans="8:8" x14ac:dyDescent="0.3">
      <c r="H877" s="41"/>
    </row>
    <row r="878" spans="8:8" x14ac:dyDescent="0.3">
      <c r="H878" s="41"/>
    </row>
    <row r="879" spans="8:8" x14ac:dyDescent="0.3">
      <c r="H879" s="41"/>
    </row>
    <row r="880" spans="8:8" x14ac:dyDescent="0.3">
      <c r="H880" s="41"/>
    </row>
    <row r="881" spans="8:8" x14ac:dyDescent="0.3">
      <c r="H881" s="41"/>
    </row>
    <row r="882" spans="8:8" x14ac:dyDescent="0.3">
      <c r="H882" s="41"/>
    </row>
    <row r="883" spans="8:8" x14ac:dyDescent="0.3">
      <c r="H883" s="41"/>
    </row>
    <row r="884" spans="8:8" x14ac:dyDescent="0.3">
      <c r="H884" s="41"/>
    </row>
    <row r="885" spans="8:8" x14ac:dyDescent="0.3">
      <c r="H885" s="41"/>
    </row>
    <row r="886" spans="8:8" x14ac:dyDescent="0.3">
      <c r="H886" s="41"/>
    </row>
    <row r="887" spans="8:8" x14ac:dyDescent="0.3">
      <c r="H887" s="41"/>
    </row>
    <row r="888" spans="8:8" x14ac:dyDescent="0.3">
      <c r="H888" s="41"/>
    </row>
    <row r="889" spans="8:8" x14ac:dyDescent="0.3">
      <c r="H889" s="41"/>
    </row>
    <row r="890" spans="8:8" x14ac:dyDescent="0.3">
      <c r="H890" s="41"/>
    </row>
    <row r="891" spans="8:8" x14ac:dyDescent="0.3">
      <c r="H891" s="41"/>
    </row>
    <row r="892" spans="8:8" x14ac:dyDescent="0.3">
      <c r="H892" s="41"/>
    </row>
    <row r="893" spans="8:8" x14ac:dyDescent="0.3">
      <c r="H893" s="41"/>
    </row>
    <row r="894" spans="8:8" x14ac:dyDescent="0.3">
      <c r="H894" s="41"/>
    </row>
    <row r="895" spans="8:8" x14ac:dyDescent="0.3">
      <c r="H895" s="41"/>
    </row>
    <row r="896" spans="8:8" x14ac:dyDescent="0.3">
      <c r="H896" s="41"/>
    </row>
    <row r="897" spans="8:8" x14ac:dyDescent="0.3">
      <c r="H897" s="41"/>
    </row>
    <row r="898" spans="8:8" x14ac:dyDescent="0.3">
      <c r="H898" s="41"/>
    </row>
    <row r="899" spans="8:8" x14ac:dyDescent="0.3">
      <c r="H899" s="41"/>
    </row>
    <row r="900" spans="8:8" x14ac:dyDescent="0.3">
      <c r="H900" s="41"/>
    </row>
    <row r="901" spans="8:8" x14ac:dyDescent="0.3">
      <c r="H901" s="41"/>
    </row>
    <row r="902" spans="8:8" x14ac:dyDescent="0.3">
      <c r="H902" s="41"/>
    </row>
    <row r="903" spans="8:8" x14ac:dyDescent="0.3">
      <c r="H903" s="41"/>
    </row>
    <row r="904" spans="8:8" x14ac:dyDescent="0.3">
      <c r="H904" s="41"/>
    </row>
    <row r="905" spans="8:8" x14ac:dyDescent="0.3">
      <c r="H905" s="41"/>
    </row>
    <row r="906" spans="8:8" x14ac:dyDescent="0.3">
      <c r="H906" s="41"/>
    </row>
    <row r="907" spans="8:8" x14ac:dyDescent="0.3">
      <c r="H907" s="41"/>
    </row>
    <row r="908" spans="8:8" x14ac:dyDescent="0.3">
      <c r="H908" s="41"/>
    </row>
    <row r="909" spans="8:8" x14ac:dyDescent="0.3">
      <c r="H909" s="41"/>
    </row>
    <row r="910" spans="8:8" x14ac:dyDescent="0.3">
      <c r="H910" s="41"/>
    </row>
    <row r="911" spans="8:8" x14ac:dyDescent="0.3">
      <c r="H911" s="41"/>
    </row>
    <row r="912" spans="8:8" x14ac:dyDescent="0.3">
      <c r="H912" s="41"/>
    </row>
    <row r="913" spans="8:8" x14ac:dyDescent="0.3">
      <c r="H913" s="41"/>
    </row>
    <row r="914" spans="8:8" x14ac:dyDescent="0.3">
      <c r="H914" s="41"/>
    </row>
    <row r="915" spans="8:8" x14ac:dyDescent="0.3">
      <c r="H915" s="41"/>
    </row>
    <row r="916" spans="8:8" x14ac:dyDescent="0.3">
      <c r="H916" s="41"/>
    </row>
    <row r="917" spans="8:8" x14ac:dyDescent="0.3">
      <c r="H917" s="41"/>
    </row>
    <row r="918" spans="8:8" x14ac:dyDescent="0.3">
      <c r="H918" s="41"/>
    </row>
    <row r="919" spans="8:8" x14ac:dyDescent="0.3">
      <c r="H919" s="41"/>
    </row>
    <row r="920" spans="8:8" x14ac:dyDescent="0.3">
      <c r="H920" s="41"/>
    </row>
    <row r="921" spans="8:8" x14ac:dyDescent="0.3">
      <c r="H921" s="41"/>
    </row>
    <row r="922" spans="8:8" x14ac:dyDescent="0.3">
      <c r="H922" s="41"/>
    </row>
    <row r="923" spans="8:8" x14ac:dyDescent="0.3">
      <c r="H923" s="41"/>
    </row>
    <row r="924" spans="8:8" x14ac:dyDescent="0.3">
      <c r="H924" s="41"/>
    </row>
    <row r="925" spans="8:8" x14ac:dyDescent="0.3">
      <c r="H925" s="41"/>
    </row>
    <row r="926" spans="8:8" x14ac:dyDescent="0.3">
      <c r="H926" s="41"/>
    </row>
    <row r="927" spans="8:8" x14ac:dyDescent="0.3">
      <c r="H927" s="41"/>
    </row>
    <row r="928" spans="8:8" x14ac:dyDescent="0.3">
      <c r="H928" s="41"/>
    </row>
    <row r="929" spans="8:8" x14ac:dyDescent="0.3">
      <c r="H929" s="41"/>
    </row>
    <row r="930" spans="8:8" x14ac:dyDescent="0.3">
      <c r="H930" s="41"/>
    </row>
    <row r="931" spans="8:8" x14ac:dyDescent="0.3">
      <c r="H931" s="41"/>
    </row>
    <row r="932" spans="8:8" x14ac:dyDescent="0.3">
      <c r="H932" s="41"/>
    </row>
    <row r="933" spans="8:8" x14ac:dyDescent="0.3">
      <c r="H933" s="41"/>
    </row>
    <row r="934" spans="8:8" x14ac:dyDescent="0.3">
      <c r="H934" s="41"/>
    </row>
    <row r="935" spans="8:8" x14ac:dyDescent="0.3">
      <c r="H935" s="41"/>
    </row>
    <row r="936" spans="8:8" x14ac:dyDescent="0.3">
      <c r="H936" s="41"/>
    </row>
    <row r="937" spans="8:8" x14ac:dyDescent="0.3">
      <c r="H937" s="41"/>
    </row>
    <row r="938" spans="8:8" x14ac:dyDescent="0.3">
      <c r="H938" s="41"/>
    </row>
    <row r="939" spans="8:8" x14ac:dyDescent="0.3">
      <c r="H939" s="41"/>
    </row>
    <row r="940" spans="8:8" x14ac:dyDescent="0.3">
      <c r="H940" s="41"/>
    </row>
    <row r="941" spans="8:8" x14ac:dyDescent="0.3">
      <c r="H941" s="41"/>
    </row>
    <row r="942" spans="8:8" x14ac:dyDescent="0.3">
      <c r="H942" s="41"/>
    </row>
    <row r="943" spans="8:8" x14ac:dyDescent="0.3">
      <c r="H943" s="41"/>
    </row>
    <row r="944" spans="8:8" x14ac:dyDescent="0.3">
      <c r="H944" s="41"/>
    </row>
    <row r="945" spans="8:8" x14ac:dyDescent="0.3">
      <c r="H945" s="41"/>
    </row>
    <row r="946" spans="8:8" x14ac:dyDescent="0.3">
      <c r="H946" s="41"/>
    </row>
    <row r="947" spans="8:8" x14ac:dyDescent="0.3">
      <c r="H947" s="41"/>
    </row>
    <row r="948" spans="8:8" x14ac:dyDescent="0.3">
      <c r="H948" s="41"/>
    </row>
    <row r="949" spans="8:8" x14ac:dyDescent="0.3">
      <c r="H949" s="41"/>
    </row>
    <row r="950" spans="8:8" x14ac:dyDescent="0.3">
      <c r="H950" s="41"/>
    </row>
    <row r="951" spans="8:8" x14ac:dyDescent="0.3">
      <c r="H951" s="41"/>
    </row>
    <row r="952" spans="8:8" x14ac:dyDescent="0.3">
      <c r="H952" s="41"/>
    </row>
    <row r="953" spans="8:8" x14ac:dyDescent="0.3">
      <c r="H953" s="41"/>
    </row>
    <row r="954" spans="8:8" x14ac:dyDescent="0.3">
      <c r="H954" s="41"/>
    </row>
    <row r="955" spans="8:8" x14ac:dyDescent="0.3">
      <c r="H955" s="41"/>
    </row>
    <row r="956" spans="8:8" x14ac:dyDescent="0.3">
      <c r="H956" s="41"/>
    </row>
    <row r="957" spans="8:8" x14ac:dyDescent="0.3">
      <c r="H957" s="41"/>
    </row>
    <row r="958" spans="8:8" x14ac:dyDescent="0.3">
      <c r="H958" s="41"/>
    </row>
    <row r="959" spans="8:8" x14ac:dyDescent="0.3">
      <c r="H959" s="41"/>
    </row>
    <row r="960" spans="8:8" x14ac:dyDescent="0.3">
      <c r="H960" s="41"/>
    </row>
    <row r="961" spans="8:8" x14ac:dyDescent="0.3">
      <c r="H961" s="41"/>
    </row>
    <row r="962" spans="8:8" x14ac:dyDescent="0.3">
      <c r="H962" s="41"/>
    </row>
    <row r="963" spans="8:8" x14ac:dyDescent="0.3">
      <c r="H963" s="41"/>
    </row>
    <row r="964" spans="8:8" x14ac:dyDescent="0.3">
      <c r="H964" s="41"/>
    </row>
    <row r="965" spans="8:8" x14ac:dyDescent="0.3">
      <c r="H965" s="41"/>
    </row>
    <row r="966" spans="8:8" x14ac:dyDescent="0.3">
      <c r="H966" s="41"/>
    </row>
    <row r="967" spans="8:8" x14ac:dyDescent="0.3">
      <c r="H967" s="41"/>
    </row>
    <row r="968" spans="8:8" x14ac:dyDescent="0.3">
      <c r="H968" s="41"/>
    </row>
    <row r="969" spans="8:8" x14ac:dyDescent="0.3">
      <c r="H969" s="41"/>
    </row>
    <row r="970" spans="8:8" x14ac:dyDescent="0.3">
      <c r="H970" s="41"/>
    </row>
    <row r="971" spans="8:8" x14ac:dyDescent="0.3">
      <c r="H971" s="41"/>
    </row>
    <row r="972" spans="8:8" x14ac:dyDescent="0.3">
      <c r="H972" s="41"/>
    </row>
    <row r="973" spans="8:8" x14ac:dyDescent="0.3">
      <c r="H973" s="41"/>
    </row>
    <row r="974" spans="8:8" x14ac:dyDescent="0.3">
      <c r="H974" s="41"/>
    </row>
    <row r="975" spans="8:8" x14ac:dyDescent="0.3">
      <c r="H975" s="41"/>
    </row>
    <row r="976" spans="8:8" x14ac:dyDescent="0.3">
      <c r="H976" s="41"/>
    </row>
    <row r="977" spans="8:8" x14ac:dyDescent="0.3">
      <c r="H977" s="41"/>
    </row>
    <row r="978" spans="8:8" x14ac:dyDescent="0.3">
      <c r="H978" s="41"/>
    </row>
    <row r="979" spans="8:8" x14ac:dyDescent="0.3">
      <c r="H979" s="41"/>
    </row>
    <row r="980" spans="8:8" x14ac:dyDescent="0.3">
      <c r="H980" s="41"/>
    </row>
    <row r="981" spans="8:8" x14ac:dyDescent="0.3">
      <c r="H981" s="41"/>
    </row>
    <row r="982" spans="8:8" x14ac:dyDescent="0.3">
      <c r="H982" s="41"/>
    </row>
    <row r="983" spans="8:8" x14ac:dyDescent="0.3">
      <c r="H983" s="41"/>
    </row>
    <row r="984" spans="8:8" x14ac:dyDescent="0.3">
      <c r="H984" s="41"/>
    </row>
    <row r="985" spans="8:8" x14ac:dyDescent="0.3">
      <c r="H985" s="41"/>
    </row>
    <row r="986" spans="8:8" x14ac:dyDescent="0.3">
      <c r="H986" s="41"/>
    </row>
    <row r="987" spans="8:8" x14ac:dyDescent="0.3">
      <c r="H987" s="41"/>
    </row>
    <row r="988" spans="8:8" x14ac:dyDescent="0.3">
      <c r="H988" s="41"/>
    </row>
    <row r="989" spans="8:8" x14ac:dyDescent="0.3">
      <c r="H989" s="41"/>
    </row>
    <row r="990" spans="8:8" x14ac:dyDescent="0.3">
      <c r="H990" s="41"/>
    </row>
    <row r="991" spans="8:8" x14ac:dyDescent="0.3">
      <c r="H991" s="41"/>
    </row>
    <row r="992" spans="8:8" x14ac:dyDescent="0.3">
      <c r="H992" s="41"/>
    </row>
    <row r="993" spans="8:8" x14ac:dyDescent="0.3">
      <c r="H993" s="41"/>
    </row>
    <row r="994" spans="8:8" x14ac:dyDescent="0.3">
      <c r="H994" s="41"/>
    </row>
    <row r="995" spans="8:8" x14ac:dyDescent="0.3">
      <c r="H995" s="41"/>
    </row>
    <row r="996" spans="8:8" x14ac:dyDescent="0.3">
      <c r="H996" s="41"/>
    </row>
    <row r="997" spans="8:8" x14ac:dyDescent="0.3">
      <c r="H997" s="41"/>
    </row>
    <row r="998" spans="8:8" x14ac:dyDescent="0.3">
      <c r="H998" s="41"/>
    </row>
    <row r="999" spans="8:8" x14ac:dyDescent="0.3">
      <c r="H999" s="41"/>
    </row>
    <row r="1000" spans="8:8" x14ac:dyDescent="0.3">
      <c r="H1000" s="41"/>
    </row>
    <row r="1001" spans="8:8" x14ac:dyDescent="0.3">
      <c r="H1001" s="41"/>
    </row>
    <row r="1002" spans="8:8" x14ac:dyDescent="0.3">
      <c r="H1002" s="41"/>
    </row>
    <row r="1003" spans="8:8" x14ac:dyDescent="0.3">
      <c r="H1003" s="41"/>
    </row>
    <row r="1004" spans="8:8" x14ac:dyDescent="0.3">
      <c r="H1004" s="41"/>
    </row>
    <row r="1005" spans="8:8" x14ac:dyDescent="0.3">
      <c r="H1005" s="41"/>
    </row>
    <row r="1006" spans="8:8" x14ac:dyDescent="0.3">
      <c r="H1006" s="41"/>
    </row>
    <row r="1007" spans="8:8" x14ac:dyDescent="0.3">
      <c r="H1007" s="41"/>
    </row>
    <row r="1008" spans="8:8" x14ac:dyDescent="0.3">
      <c r="H1008" s="41"/>
    </row>
    <row r="1009" spans="8:8" x14ac:dyDescent="0.3">
      <c r="H1009" s="41"/>
    </row>
    <row r="1010" spans="8:8" x14ac:dyDescent="0.3">
      <c r="H1010" s="41"/>
    </row>
    <row r="1011" spans="8:8" x14ac:dyDescent="0.3">
      <c r="H1011" s="41"/>
    </row>
    <row r="1012" spans="8:8" x14ac:dyDescent="0.3">
      <c r="H1012" s="41"/>
    </row>
    <row r="1013" spans="8:8" x14ac:dyDescent="0.3">
      <c r="H1013" s="41"/>
    </row>
    <row r="1014" spans="8:8" x14ac:dyDescent="0.3">
      <c r="H1014" s="41"/>
    </row>
    <row r="1015" spans="8:8" x14ac:dyDescent="0.3">
      <c r="H1015" s="41"/>
    </row>
    <row r="1016" spans="8:8" x14ac:dyDescent="0.3">
      <c r="H1016" s="41"/>
    </row>
    <row r="1017" spans="8:8" x14ac:dyDescent="0.3">
      <c r="H1017" s="41"/>
    </row>
    <row r="1018" spans="8:8" x14ac:dyDescent="0.3">
      <c r="H1018" s="41"/>
    </row>
    <row r="1019" spans="8:8" x14ac:dyDescent="0.3">
      <c r="H1019" s="41"/>
    </row>
    <row r="1020" spans="8:8" x14ac:dyDescent="0.3">
      <c r="H1020" s="41"/>
    </row>
    <row r="1021" spans="8:8" x14ac:dyDescent="0.3">
      <c r="H1021" s="41"/>
    </row>
    <row r="1022" spans="8:8" x14ac:dyDescent="0.3">
      <c r="H1022" s="41"/>
    </row>
    <row r="1023" spans="8:8" x14ac:dyDescent="0.3">
      <c r="H1023" s="41"/>
    </row>
    <row r="1024" spans="8:8" x14ac:dyDescent="0.3">
      <c r="H1024" s="41"/>
    </row>
    <row r="1025" spans="8:8" x14ac:dyDescent="0.3">
      <c r="H1025" s="41"/>
    </row>
    <row r="1026" spans="8:8" x14ac:dyDescent="0.3">
      <c r="H1026" s="41"/>
    </row>
    <row r="1027" spans="8:8" x14ac:dyDescent="0.3">
      <c r="H1027" s="41"/>
    </row>
    <row r="1028" spans="8:8" x14ac:dyDescent="0.3">
      <c r="H1028" s="41"/>
    </row>
    <row r="1029" spans="8:8" x14ac:dyDescent="0.3">
      <c r="H1029" s="41"/>
    </row>
    <row r="1030" spans="8:8" x14ac:dyDescent="0.3">
      <c r="H1030" s="41"/>
    </row>
    <row r="1031" spans="8:8" x14ac:dyDescent="0.3">
      <c r="H1031" s="41"/>
    </row>
    <row r="1032" spans="8:8" x14ac:dyDescent="0.3">
      <c r="H1032" s="41"/>
    </row>
    <row r="1033" spans="8:8" x14ac:dyDescent="0.3">
      <c r="H1033" s="41"/>
    </row>
    <row r="1034" spans="8:8" x14ac:dyDescent="0.3">
      <c r="H1034" s="41"/>
    </row>
    <row r="1035" spans="8:8" x14ac:dyDescent="0.3">
      <c r="H1035" s="41"/>
    </row>
    <row r="1036" spans="8:8" x14ac:dyDescent="0.3">
      <c r="H1036" s="41"/>
    </row>
    <row r="1037" spans="8:8" x14ac:dyDescent="0.3">
      <c r="H1037" s="41"/>
    </row>
    <row r="1038" spans="8:8" x14ac:dyDescent="0.3">
      <c r="H1038" s="41"/>
    </row>
    <row r="1039" spans="8:8" x14ac:dyDescent="0.3">
      <c r="H1039" s="41"/>
    </row>
    <row r="1040" spans="8:8" x14ac:dyDescent="0.3">
      <c r="H1040" s="41"/>
    </row>
    <row r="1041" spans="8:8" x14ac:dyDescent="0.3">
      <c r="H1041" s="41"/>
    </row>
    <row r="1042" spans="8:8" x14ac:dyDescent="0.3">
      <c r="H1042" s="41"/>
    </row>
    <row r="1043" spans="8:8" x14ac:dyDescent="0.3">
      <c r="H1043" s="41"/>
    </row>
    <row r="1044" spans="8:8" x14ac:dyDescent="0.3">
      <c r="H1044" s="41"/>
    </row>
    <row r="1045" spans="8:8" x14ac:dyDescent="0.3">
      <c r="H1045" s="41"/>
    </row>
    <row r="1046" spans="8:8" x14ac:dyDescent="0.3">
      <c r="H1046" s="41"/>
    </row>
    <row r="1047" spans="8:8" x14ac:dyDescent="0.3">
      <c r="H1047" s="41"/>
    </row>
    <row r="1048" spans="8:8" x14ac:dyDescent="0.3">
      <c r="H1048" s="41"/>
    </row>
    <row r="1049" spans="8:8" x14ac:dyDescent="0.3">
      <c r="H1049" s="41"/>
    </row>
    <row r="1050" spans="8:8" x14ac:dyDescent="0.3">
      <c r="H1050" s="41"/>
    </row>
    <row r="1051" spans="8:8" x14ac:dyDescent="0.3">
      <c r="H1051" s="41"/>
    </row>
    <row r="1052" spans="8:8" x14ac:dyDescent="0.3">
      <c r="H1052" s="41"/>
    </row>
    <row r="1053" spans="8:8" x14ac:dyDescent="0.3">
      <c r="H1053" s="41"/>
    </row>
    <row r="1054" spans="8:8" x14ac:dyDescent="0.3">
      <c r="H1054" s="41"/>
    </row>
    <row r="1055" spans="8:8" x14ac:dyDescent="0.3">
      <c r="H1055" s="41"/>
    </row>
    <row r="1056" spans="8:8" x14ac:dyDescent="0.3">
      <c r="H1056" s="41"/>
    </row>
    <row r="1057" spans="8:8" x14ac:dyDescent="0.3">
      <c r="H1057" s="41"/>
    </row>
    <row r="1058" spans="8:8" x14ac:dyDescent="0.3">
      <c r="H1058" s="41"/>
    </row>
    <row r="1059" spans="8:8" x14ac:dyDescent="0.3">
      <c r="H1059" s="41"/>
    </row>
    <row r="1060" spans="8:8" x14ac:dyDescent="0.3">
      <c r="H1060" s="41"/>
    </row>
    <row r="1061" spans="8:8" x14ac:dyDescent="0.3">
      <c r="H1061" s="41"/>
    </row>
    <row r="1062" spans="8:8" x14ac:dyDescent="0.3">
      <c r="H1062" s="41"/>
    </row>
    <row r="1063" spans="8:8" x14ac:dyDescent="0.3">
      <c r="H1063" s="41"/>
    </row>
    <row r="1064" spans="8:8" x14ac:dyDescent="0.3">
      <c r="H1064" s="41"/>
    </row>
    <row r="1065" spans="8:8" x14ac:dyDescent="0.3">
      <c r="H1065" s="41"/>
    </row>
    <row r="1066" spans="8:8" x14ac:dyDescent="0.3">
      <c r="H1066" s="41"/>
    </row>
    <row r="1067" spans="8:8" x14ac:dyDescent="0.3">
      <c r="H1067" s="41"/>
    </row>
    <row r="1068" spans="8:8" x14ac:dyDescent="0.3">
      <c r="H1068" s="41"/>
    </row>
    <row r="1069" spans="8:8" x14ac:dyDescent="0.3">
      <c r="H1069" s="41"/>
    </row>
    <row r="1070" spans="8:8" x14ac:dyDescent="0.3">
      <c r="H1070" s="41"/>
    </row>
    <row r="1071" spans="8:8" x14ac:dyDescent="0.3">
      <c r="H1071" s="41"/>
    </row>
    <row r="1072" spans="8:8" x14ac:dyDescent="0.3">
      <c r="H1072" s="41"/>
    </row>
    <row r="1073" spans="8:8" x14ac:dyDescent="0.3">
      <c r="H1073" s="41"/>
    </row>
    <row r="1074" spans="8:8" x14ac:dyDescent="0.3">
      <c r="H1074" s="41"/>
    </row>
    <row r="1075" spans="8:8" x14ac:dyDescent="0.3">
      <c r="H1075" s="41"/>
    </row>
    <row r="1076" spans="8:8" x14ac:dyDescent="0.3">
      <c r="H1076" s="41"/>
    </row>
    <row r="1077" spans="8:8" x14ac:dyDescent="0.3">
      <c r="H1077" s="41"/>
    </row>
    <row r="1078" spans="8:8" x14ac:dyDescent="0.3">
      <c r="H1078" s="41"/>
    </row>
    <row r="1079" spans="8:8" x14ac:dyDescent="0.3">
      <c r="H1079" s="41"/>
    </row>
    <row r="1080" spans="8:8" x14ac:dyDescent="0.3">
      <c r="H1080" s="41"/>
    </row>
    <row r="1081" spans="8:8" x14ac:dyDescent="0.3">
      <c r="H1081" s="41"/>
    </row>
    <row r="1082" spans="8:8" x14ac:dyDescent="0.3">
      <c r="H1082" s="41"/>
    </row>
    <row r="1083" spans="8:8" x14ac:dyDescent="0.3">
      <c r="H1083" s="41"/>
    </row>
    <row r="1084" spans="8:8" x14ac:dyDescent="0.3">
      <c r="H1084" s="41"/>
    </row>
    <row r="1085" spans="8:8" x14ac:dyDescent="0.3">
      <c r="H1085" s="41"/>
    </row>
    <row r="1086" spans="8:8" x14ac:dyDescent="0.3">
      <c r="H1086" s="41"/>
    </row>
    <row r="1087" spans="8:8" x14ac:dyDescent="0.3">
      <c r="H1087" s="41"/>
    </row>
    <row r="1088" spans="8:8" x14ac:dyDescent="0.3">
      <c r="H1088" s="41"/>
    </row>
    <row r="1089" spans="8:8" x14ac:dyDescent="0.3">
      <c r="H1089" s="41"/>
    </row>
    <row r="1090" spans="8:8" x14ac:dyDescent="0.3">
      <c r="H1090" s="41"/>
    </row>
    <row r="1091" spans="8:8" x14ac:dyDescent="0.3">
      <c r="H1091" s="41"/>
    </row>
    <row r="1092" spans="8:8" x14ac:dyDescent="0.3">
      <c r="H1092" s="41"/>
    </row>
    <row r="1093" spans="8:8" x14ac:dyDescent="0.3">
      <c r="H1093" s="41"/>
    </row>
    <row r="1094" spans="8:8" x14ac:dyDescent="0.3">
      <c r="H1094" s="41"/>
    </row>
    <row r="1095" spans="8:8" x14ac:dyDescent="0.3">
      <c r="H1095" s="41"/>
    </row>
    <row r="1096" spans="8:8" x14ac:dyDescent="0.3">
      <c r="H1096" s="41"/>
    </row>
    <row r="1097" spans="8:8" x14ac:dyDescent="0.3">
      <c r="H1097" s="41"/>
    </row>
    <row r="1098" spans="8:8" x14ac:dyDescent="0.3">
      <c r="H1098" s="41"/>
    </row>
    <row r="1099" spans="8:8" x14ac:dyDescent="0.3">
      <c r="H1099" s="41"/>
    </row>
    <row r="1100" spans="8:8" x14ac:dyDescent="0.3">
      <c r="H1100" s="41"/>
    </row>
    <row r="1101" spans="8:8" x14ac:dyDescent="0.3">
      <c r="H1101" s="41"/>
    </row>
    <row r="1102" spans="8:8" x14ac:dyDescent="0.3">
      <c r="H1102" s="41"/>
    </row>
    <row r="1103" spans="8:8" x14ac:dyDescent="0.3">
      <c r="H1103" s="41"/>
    </row>
    <row r="1104" spans="8:8" x14ac:dyDescent="0.3">
      <c r="H1104" s="41"/>
    </row>
    <row r="1105" spans="8:8" x14ac:dyDescent="0.3">
      <c r="H1105" s="41"/>
    </row>
    <row r="1106" spans="8:8" x14ac:dyDescent="0.3">
      <c r="H1106" s="41"/>
    </row>
    <row r="1107" spans="8:8" x14ac:dyDescent="0.3">
      <c r="H1107" s="41"/>
    </row>
    <row r="1108" spans="8:8" x14ac:dyDescent="0.3">
      <c r="H1108" s="41"/>
    </row>
    <row r="1109" spans="8:8" x14ac:dyDescent="0.3">
      <c r="H1109" s="41"/>
    </row>
    <row r="1110" spans="8:8" x14ac:dyDescent="0.3">
      <c r="H1110" s="41"/>
    </row>
    <row r="1111" spans="8:8" x14ac:dyDescent="0.3">
      <c r="H1111" s="41"/>
    </row>
    <row r="1112" spans="8:8" x14ac:dyDescent="0.3">
      <c r="H1112" s="41"/>
    </row>
    <row r="1113" spans="8:8" x14ac:dyDescent="0.3">
      <c r="H1113" s="41"/>
    </row>
    <row r="1114" spans="8:8" x14ac:dyDescent="0.3">
      <c r="H1114" s="41"/>
    </row>
    <row r="1115" spans="8:8" x14ac:dyDescent="0.3">
      <c r="H1115" s="41"/>
    </row>
    <row r="1116" spans="8:8" x14ac:dyDescent="0.3">
      <c r="H1116" s="41"/>
    </row>
    <row r="1117" spans="8:8" x14ac:dyDescent="0.3">
      <c r="H1117" s="41"/>
    </row>
    <row r="1118" spans="8:8" x14ac:dyDescent="0.3">
      <c r="H1118" s="41"/>
    </row>
    <row r="1119" spans="8:8" x14ac:dyDescent="0.3">
      <c r="H1119" s="41"/>
    </row>
    <row r="1120" spans="8:8" x14ac:dyDescent="0.3">
      <c r="H1120" s="41"/>
    </row>
    <row r="1121" spans="8:8" x14ac:dyDescent="0.3">
      <c r="H1121" s="41"/>
    </row>
    <row r="1122" spans="8:8" x14ac:dyDescent="0.3">
      <c r="H1122" s="41"/>
    </row>
    <row r="1123" spans="8:8" x14ac:dyDescent="0.3">
      <c r="H1123" s="41"/>
    </row>
    <row r="1124" spans="8:8" x14ac:dyDescent="0.3">
      <c r="H1124" s="41"/>
    </row>
    <row r="1125" spans="8:8" x14ac:dyDescent="0.3">
      <c r="H1125" s="41"/>
    </row>
    <row r="1126" spans="8:8" x14ac:dyDescent="0.3">
      <c r="H1126" s="41"/>
    </row>
    <row r="1127" spans="8:8" x14ac:dyDescent="0.3">
      <c r="H1127" s="41"/>
    </row>
    <row r="1128" spans="8:8" x14ac:dyDescent="0.3">
      <c r="H1128" s="41"/>
    </row>
    <row r="1129" spans="8:8" x14ac:dyDescent="0.3">
      <c r="H1129" s="41"/>
    </row>
    <row r="1130" spans="8:8" x14ac:dyDescent="0.3">
      <c r="H1130" s="41"/>
    </row>
    <row r="1131" spans="8:8" x14ac:dyDescent="0.3">
      <c r="H1131" s="41"/>
    </row>
    <row r="1132" spans="8:8" x14ac:dyDescent="0.3">
      <c r="H1132" s="41"/>
    </row>
    <row r="1133" spans="8:8" x14ac:dyDescent="0.3">
      <c r="H1133" s="41"/>
    </row>
    <row r="1134" spans="8:8" x14ac:dyDescent="0.3">
      <c r="H1134" s="41"/>
    </row>
    <row r="1135" spans="8:8" x14ac:dyDescent="0.3">
      <c r="H1135" s="41"/>
    </row>
    <row r="1136" spans="8:8" x14ac:dyDescent="0.3">
      <c r="H1136" s="41"/>
    </row>
    <row r="1137" spans="8:8" x14ac:dyDescent="0.3">
      <c r="H1137" s="41"/>
    </row>
    <row r="1138" spans="8:8" x14ac:dyDescent="0.3">
      <c r="H1138" s="41"/>
    </row>
    <row r="1139" spans="8:8" x14ac:dyDescent="0.3">
      <c r="H1139" s="41"/>
    </row>
    <row r="1140" spans="8:8" x14ac:dyDescent="0.3">
      <c r="H1140" s="41"/>
    </row>
    <row r="1141" spans="8:8" x14ac:dyDescent="0.3">
      <c r="H1141" s="41"/>
    </row>
    <row r="1142" spans="8:8" x14ac:dyDescent="0.3">
      <c r="H1142" s="41"/>
    </row>
    <row r="1143" spans="8:8" x14ac:dyDescent="0.3">
      <c r="H1143" s="41"/>
    </row>
    <row r="1144" spans="8:8" x14ac:dyDescent="0.3">
      <c r="H1144" s="41"/>
    </row>
    <row r="1145" spans="8:8" x14ac:dyDescent="0.3">
      <c r="H1145" s="41"/>
    </row>
    <row r="1146" spans="8:8" x14ac:dyDescent="0.3">
      <c r="H1146" s="41"/>
    </row>
    <row r="1147" spans="8:8" x14ac:dyDescent="0.3">
      <c r="H1147" s="41"/>
    </row>
    <row r="1148" spans="8:8" x14ac:dyDescent="0.3">
      <c r="H1148" s="41"/>
    </row>
    <row r="1149" spans="8:8" x14ac:dyDescent="0.3">
      <c r="H1149" s="41"/>
    </row>
    <row r="1150" spans="8:8" x14ac:dyDescent="0.3">
      <c r="H1150" s="41"/>
    </row>
    <row r="1151" spans="8:8" x14ac:dyDescent="0.3">
      <c r="H1151" s="41"/>
    </row>
    <row r="1152" spans="8:8" x14ac:dyDescent="0.3">
      <c r="H1152" s="41"/>
    </row>
    <row r="1153" spans="8:8" x14ac:dyDescent="0.3">
      <c r="H1153" s="41"/>
    </row>
    <row r="1154" spans="8:8" x14ac:dyDescent="0.3">
      <c r="H1154" s="41"/>
    </row>
    <row r="1155" spans="8:8" x14ac:dyDescent="0.3">
      <c r="H1155" s="41"/>
    </row>
    <row r="1156" spans="8:8" x14ac:dyDescent="0.3">
      <c r="H1156" s="41"/>
    </row>
    <row r="1157" spans="8:8" x14ac:dyDescent="0.3">
      <c r="H1157" s="41"/>
    </row>
    <row r="1158" spans="8:8" x14ac:dyDescent="0.3">
      <c r="H1158" s="41"/>
    </row>
    <row r="1159" spans="8:8" x14ac:dyDescent="0.3">
      <c r="H1159" s="41"/>
    </row>
    <row r="1160" spans="8:8" x14ac:dyDescent="0.3">
      <c r="H1160" s="41"/>
    </row>
    <row r="1161" spans="8:8" x14ac:dyDescent="0.3">
      <c r="H1161" s="41"/>
    </row>
    <row r="1162" spans="8:8" x14ac:dyDescent="0.3">
      <c r="H1162" s="41"/>
    </row>
    <row r="1163" spans="8:8" x14ac:dyDescent="0.3">
      <c r="H1163" s="41"/>
    </row>
    <row r="1164" spans="8:8" x14ac:dyDescent="0.3">
      <c r="H1164" s="41"/>
    </row>
    <row r="1165" spans="8:8" x14ac:dyDescent="0.3">
      <c r="H1165" s="41"/>
    </row>
    <row r="1166" spans="8:8" x14ac:dyDescent="0.3">
      <c r="H1166" s="41"/>
    </row>
    <row r="1167" spans="8:8" x14ac:dyDescent="0.3">
      <c r="H1167" s="41"/>
    </row>
    <row r="1168" spans="8:8" x14ac:dyDescent="0.3">
      <c r="H1168" s="41"/>
    </row>
    <row r="1169" spans="8:8" x14ac:dyDescent="0.3">
      <c r="H1169" s="41"/>
    </row>
    <row r="1170" spans="8:8" x14ac:dyDescent="0.3">
      <c r="H1170" s="41"/>
    </row>
    <row r="1171" spans="8:8" x14ac:dyDescent="0.3">
      <c r="H1171" s="41"/>
    </row>
    <row r="1172" spans="8:8" x14ac:dyDescent="0.3">
      <c r="H1172" s="41"/>
    </row>
    <row r="1173" spans="8:8" x14ac:dyDescent="0.3">
      <c r="H1173" s="41"/>
    </row>
    <row r="1174" spans="8:8" x14ac:dyDescent="0.3">
      <c r="H1174" s="41"/>
    </row>
    <row r="1175" spans="8:8" x14ac:dyDescent="0.3">
      <c r="H1175" s="41"/>
    </row>
    <row r="1176" spans="8:8" x14ac:dyDescent="0.3">
      <c r="H1176" s="41"/>
    </row>
    <row r="1177" spans="8:8" x14ac:dyDescent="0.3">
      <c r="H1177" s="41"/>
    </row>
    <row r="1178" spans="8:8" x14ac:dyDescent="0.3">
      <c r="H1178" s="41"/>
    </row>
    <row r="1179" spans="8:8" x14ac:dyDescent="0.3">
      <c r="H1179" s="41"/>
    </row>
    <row r="1180" spans="8:8" x14ac:dyDescent="0.3">
      <c r="H1180" s="41"/>
    </row>
    <row r="1181" spans="8:8" x14ac:dyDescent="0.3">
      <c r="H1181" s="41"/>
    </row>
    <row r="1182" spans="8:8" x14ac:dyDescent="0.3">
      <c r="H1182" s="41"/>
    </row>
    <row r="1183" spans="8:8" x14ac:dyDescent="0.3">
      <c r="H1183" s="41"/>
    </row>
    <row r="1184" spans="8:8" x14ac:dyDescent="0.3">
      <c r="H1184" s="41"/>
    </row>
    <row r="1185" spans="8:8" x14ac:dyDescent="0.3">
      <c r="H1185" s="41"/>
    </row>
    <row r="1186" spans="8:8" x14ac:dyDescent="0.3">
      <c r="H1186" s="41"/>
    </row>
    <row r="1187" spans="8:8" x14ac:dyDescent="0.3">
      <c r="H1187" s="41"/>
    </row>
    <row r="1188" spans="8:8" x14ac:dyDescent="0.3">
      <c r="H1188" s="41"/>
    </row>
    <row r="1189" spans="8:8" x14ac:dyDescent="0.3">
      <c r="H1189" s="41"/>
    </row>
    <row r="1190" spans="8:8" x14ac:dyDescent="0.3">
      <c r="H1190" s="41"/>
    </row>
    <row r="1191" spans="8:8" x14ac:dyDescent="0.3">
      <c r="H1191" s="41"/>
    </row>
    <row r="1192" spans="8:8" x14ac:dyDescent="0.3">
      <c r="H1192" s="41"/>
    </row>
    <row r="1193" spans="8:8" x14ac:dyDescent="0.3">
      <c r="H1193" s="41"/>
    </row>
    <row r="1194" spans="8:8" x14ac:dyDescent="0.3">
      <c r="H1194" s="41"/>
    </row>
    <row r="1195" spans="8:8" x14ac:dyDescent="0.3">
      <c r="H1195" s="41"/>
    </row>
    <row r="1196" spans="8:8" x14ac:dyDescent="0.3">
      <c r="H1196" s="41"/>
    </row>
    <row r="1197" spans="8:8" x14ac:dyDescent="0.3">
      <c r="H1197" s="41"/>
    </row>
    <row r="1198" spans="8:8" x14ac:dyDescent="0.3">
      <c r="H1198" s="41"/>
    </row>
    <row r="1199" spans="8:8" x14ac:dyDescent="0.3">
      <c r="H1199" s="41"/>
    </row>
    <row r="1200" spans="8:8" x14ac:dyDescent="0.3">
      <c r="H1200" s="41"/>
    </row>
    <row r="1201" spans="8:8" x14ac:dyDescent="0.3">
      <c r="H1201" s="41"/>
    </row>
    <row r="1202" spans="8:8" x14ac:dyDescent="0.3">
      <c r="H1202" s="41"/>
    </row>
    <row r="1203" spans="8:8" x14ac:dyDescent="0.3">
      <c r="H1203" s="41"/>
    </row>
    <row r="1204" spans="8:8" x14ac:dyDescent="0.3">
      <c r="H1204" s="41"/>
    </row>
    <row r="1205" spans="8:8" x14ac:dyDescent="0.3">
      <c r="H1205" s="41"/>
    </row>
    <row r="1206" spans="8:8" x14ac:dyDescent="0.3">
      <c r="H1206" s="41"/>
    </row>
    <row r="1207" spans="8:8" x14ac:dyDescent="0.3">
      <c r="H1207" s="41"/>
    </row>
    <row r="1208" spans="8:8" x14ac:dyDescent="0.3">
      <c r="H1208" s="41"/>
    </row>
    <row r="1209" spans="8:8" x14ac:dyDescent="0.3">
      <c r="H1209" s="41"/>
    </row>
    <row r="1210" spans="8:8" x14ac:dyDescent="0.3">
      <c r="H1210" s="41"/>
    </row>
    <row r="1211" spans="8:8" x14ac:dyDescent="0.3">
      <c r="H1211" s="41"/>
    </row>
    <row r="1212" spans="8:8" x14ac:dyDescent="0.3">
      <c r="H1212" s="41"/>
    </row>
    <row r="1213" spans="8:8" x14ac:dyDescent="0.3">
      <c r="H1213" s="41"/>
    </row>
    <row r="1214" spans="8:8" x14ac:dyDescent="0.3">
      <c r="H1214" s="41"/>
    </row>
    <row r="1215" spans="8:8" x14ac:dyDescent="0.3">
      <c r="H1215" s="41"/>
    </row>
    <row r="1216" spans="8:8" x14ac:dyDescent="0.3">
      <c r="H1216" s="41"/>
    </row>
    <row r="1217" spans="8:8" x14ac:dyDescent="0.3">
      <c r="H1217" s="41"/>
    </row>
    <row r="1218" spans="8:8" x14ac:dyDescent="0.3">
      <c r="H1218" s="41"/>
    </row>
    <row r="1219" spans="8:8" x14ac:dyDescent="0.3">
      <c r="H1219" s="41"/>
    </row>
    <row r="1220" spans="8:8" x14ac:dyDescent="0.3">
      <c r="H1220" s="41"/>
    </row>
    <row r="1221" spans="8:8" x14ac:dyDescent="0.3">
      <c r="H1221" s="41"/>
    </row>
    <row r="1222" spans="8:8" x14ac:dyDescent="0.3">
      <c r="H1222" s="41"/>
    </row>
    <row r="1223" spans="8:8" x14ac:dyDescent="0.3">
      <c r="H1223" s="41"/>
    </row>
    <row r="1224" spans="8:8" x14ac:dyDescent="0.3">
      <c r="H1224" s="41"/>
    </row>
    <row r="1225" spans="8:8" x14ac:dyDescent="0.3">
      <c r="H1225" s="41"/>
    </row>
    <row r="1226" spans="8:8" x14ac:dyDescent="0.3">
      <c r="H1226" s="41"/>
    </row>
    <row r="1227" spans="8:8" x14ac:dyDescent="0.3">
      <c r="H1227" s="41"/>
    </row>
    <row r="1228" spans="8:8" x14ac:dyDescent="0.3">
      <c r="H1228" s="41"/>
    </row>
    <row r="1229" spans="8:8" x14ac:dyDescent="0.3">
      <c r="H1229" s="41"/>
    </row>
    <row r="1230" spans="8:8" x14ac:dyDescent="0.3">
      <c r="H1230" s="41"/>
    </row>
    <row r="1231" spans="8:8" x14ac:dyDescent="0.3">
      <c r="H1231" s="41"/>
    </row>
    <row r="1232" spans="8:8" x14ac:dyDescent="0.3">
      <c r="H1232" s="41"/>
    </row>
  </sheetData>
  <protectedRanges>
    <protectedRange sqref="D6 D4" name="Intervalo1_1_1"/>
  </protectedRanges>
  <mergeCells count="7">
    <mergeCell ref="A54:I54"/>
    <mergeCell ref="A55:H55"/>
    <mergeCell ref="A1:I1"/>
    <mergeCell ref="A2:I2"/>
    <mergeCell ref="A3:I3"/>
    <mergeCell ref="A4:I4"/>
    <mergeCell ref="B47:C47"/>
  </mergeCells>
  <phoneticPr fontId="25" type="noConversion"/>
  <conditionalFormatting sqref="F5:H5">
    <cfRule type="cellIs" dxfId="8" priority="1" stopIfTrue="1" operator="equal">
      <formula>0</formula>
    </cfRule>
  </conditionalFormatting>
  <printOptions horizontalCentered="1"/>
  <pageMargins left="0.51181102362204722" right="0.51181102362204722" top="0.78740157480314965" bottom="0.78740157480314965" header="0.31496062992125984" footer="0.31496062992125984"/>
  <pageSetup paperSize="9" scale="4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52F34-DFF9-4B9C-8F4F-0A399749D87D}">
  <sheetPr>
    <tabColor rgb="FFFFC000"/>
  </sheetPr>
  <dimension ref="A1:DT209"/>
  <sheetViews>
    <sheetView topLeftCell="A109" zoomScale="80" zoomScaleNormal="80" workbookViewId="0">
      <selection activeCell="A124" sqref="A124:I124"/>
    </sheetView>
  </sheetViews>
  <sheetFormatPr defaultColWidth="9.109375" defaultRowHeight="13.2" x14ac:dyDescent="0.25"/>
  <cols>
    <col min="1" max="1" width="9.33203125" style="36" customWidth="1"/>
    <col min="2" max="2" width="10.44140625" style="36" customWidth="1"/>
    <col min="3" max="3" width="12.33203125" style="36" customWidth="1"/>
    <col min="4" max="4" width="121.44140625" style="38" customWidth="1"/>
    <col min="5" max="5" width="10" style="37" customWidth="1"/>
    <col min="6" max="6" width="12.33203125" style="39" customWidth="1"/>
    <col min="7" max="7" width="13.109375" style="37" customWidth="1"/>
    <col min="8" max="8" width="13.109375" style="126" customWidth="1"/>
    <col min="9" max="9" width="19.88671875" style="127" customWidth="1"/>
    <col min="10" max="10" width="8.6640625" style="33" customWidth="1"/>
    <col min="11" max="11" width="16.6640625" style="33" customWidth="1"/>
    <col min="12" max="16384" width="9.109375" style="33"/>
  </cols>
  <sheetData>
    <row r="1" spans="1:124" ht="52.5" customHeight="1" thickBot="1" x14ac:dyDescent="0.35">
      <c r="A1" s="473" t="s">
        <v>36</v>
      </c>
      <c r="B1" s="474"/>
      <c r="C1" s="474"/>
      <c r="D1" s="474"/>
      <c r="E1" s="474"/>
      <c r="F1" s="474"/>
      <c r="G1" s="474"/>
      <c r="H1" s="474"/>
      <c r="I1" s="475"/>
    </row>
    <row r="2" spans="1:124" ht="27.75" customHeight="1" thickBot="1" x14ac:dyDescent="0.35">
      <c r="A2" s="476" t="s">
        <v>20468</v>
      </c>
      <c r="B2" s="477"/>
      <c r="C2" s="477"/>
      <c r="D2" s="477"/>
      <c r="E2" s="477"/>
      <c r="F2" s="477"/>
      <c r="G2" s="477"/>
      <c r="H2" s="477"/>
      <c r="I2" s="478"/>
    </row>
    <row r="3" spans="1:124" ht="24.75" customHeight="1" thickBot="1" x14ac:dyDescent="0.35">
      <c r="A3" s="479" t="s">
        <v>20469</v>
      </c>
      <c r="B3" s="480"/>
      <c r="C3" s="480"/>
      <c r="D3" s="480"/>
      <c r="E3" s="480"/>
      <c r="F3" s="480"/>
      <c r="G3" s="480"/>
      <c r="H3" s="480"/>
      <c r="I3" s="481"/>
    </row>
    <row r="4" spans="1:124" ht="24.75" customHeight="1" x14ac:dyDescent="0.3">
      <c r="A4" s="166" t="s">
        <v>37</v>
      </c>
      <c r="B4" s="166" t="s">
        <v>38</v>
      </c>
      <c r="C4" s="166" t="s">
        <v>39</v>
      </c>
      <c r="D4" s="166" t="s">
        <v>40</v>
      </c>
      <c r="E4" s="166" t="s">
        <v>41</v>
      </c>
      <c r="F4" s="482" t="s">
        <v>42</v>
      </c>
      <c r="G4" s="483"/>
      <c r="H4" s="483"/>
      <c r="I4" s="484"/>
    </row>
    <row r="5" spans="1:124" x14ac:dyDescent="0.25">
      <c r="A5" s="118"/>
      <c r="B5" s="118"/>
      <c r="D5" s="119"/>
      <c r="E5" s="120"/>
      <c r="F5" s="485"/>
      <c r="G5" s="486"/>
      <c r="H5" s="486"/>
      <c r="I5" s="487"/>
    </row>
    <row r="6" spans="1:124" ht="14.25" customHeight="1" x14ac:dyDescent="0.25">
      <c r="A6" s="121">
        <v>1</v>
      </c>
      <c r="B6" s="121"/>
      <c r="C6" s="122"/>
      <c r="D6" s="123" t="s">
        <v>105</v>
      </c>
      <c r="E6" s="124"/>
      <c r="F6" s="488"/>
      <c r="G6" s="489"/>
      <c r="H6" s="489"/>
      <c r="I6" s="490"/>
    </row>
    <row r="7" spans="1:124" s="34" customFormat="1" ht="14.25" customHeight="1" x14ac:dyDescent="0.3">
      <c r="A7" s="491" t="s">
        <v>46</v>
      </c>
      <c r="B7" s="509">
        <v>4813</v>
      </c>
      <c r="C7" s="512" t="s">
        <v>26885</v>
      </c>
      <c r="D7" s="494" t="str">
        <f>P.O!D7</f>
        <v>FORNECIMENTO E INSTALAÇÃO DE PLACA DE IDENTIFICAÇÃO DE OBRAS INCLUSO SUPORTES DE MADEIRA</v>
      </c>
      <c r="E7" s="497" t="str">
        <f>P.O!E7</f>
        <v>M2</v>
      </c>
      <c r="F7" s="500" t="s">
        <v>20466</v>
      </c>
      <c r="G7" s="501"/>
      <c r="H7" s="501"/>
      <c r="I7" s="502"/>
      <c r="J7" s="33"/>
      <c r="K7" s="33"/>
      <c r="L7" s="33"/>
      <c r="M7" s="33"/>
      <c r="N7" s="33"/>
      <c r="O7" s="33"/>
      <c r="P7" s="33"/>
      <c r="Q7" s="33"/>
      <c r="R7" s="33"/>
      <c r="S7" s="33"/>
      <c r="T7" s="33"/>
      <c r="U7" s="33"/>
      <c r="V7" s="33"/>
      <c r="W7" s="33"/>
      <c r="X7" s="33"/>
      <c r="Y7" s="33"/>
      <c r="Z7" s="33"/>
      <c r="AA7" s="33"/>
    </row>
    <row r="8" spans="1:124" s="34" customFormat="1" ht="14.25" customHeight="1" x14ac:dyDescent="0.3">
      <c r="A8" s="492"/>
      <c r="B8" s="510"/>
      <c r="C8" s="513"/>
      <c r="D8" s="495"/>
      <c r="E8" s="498"/>
      <c r="F8" s="503" t="s">
        <v>26887</v>
      </c>
      <c r="G8" s="504"/>
      <c r="H8" s="504"/>
      <c r="I8" s="505"/>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1:124" x14ac:dyDescent="0.3">
      <c r="A9" s="493"/>
      <c r="B9" s="511"/>
      <c r="C9" s="514"/>
      <c r="D9" s="496"/>
      <c r="E9" s="499"/>
      <c r="F9" s="506">
        <v>4.5</v>
      </c>
      <c r="G9" s="507"/>
      <c r="H9" s="507"/>
      <c r="I9" s="508"/>
    </row>
    <row r="10" spans="1:124" s="34" customFormat="1" x14ac:dyDescent="0.25">
      <c r="A10" s="121">
        <v>2</v>
      </c>
      <c r="B10" s="121"/>
      <c r="C10" s="122"/>
      <c r="D10" s="123" t="s">
        <v>26841</v>
      </c>
      <c r="E10" s="124"/>
      <c r="F10" s="464"/>
      <c r="G10" s="465"/>
      <c r="H10" s="465"/>
      <c r="I10" s="466"/>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1:124" s="34" customFormat="1" x14ac:dyDescent="0.3">
      <c r="A11" s="422" t="s">
        <v>53</v>
      </c>
      <c r="B11" s="428" t="s">
        <v>761</v>
      </c>
      <c r="C11" s="428" t="s">
        <v>50</v>
      </c>
      <c r="D11" s="428" t="str">
        <f>P.O!D9</f>
        <v>Retirada de armário em madeira ou metal</v>
      </c>
      <c r="E11" s="431" t="str">
        <f>P.O!E9</f>
        <v>M2</v>
      </c>
      <c r="F11" s="440" t="s">
        <v>26842</v>
      </c>
      <c r="G11" s="441"/>
      <c r="H11" s="441"/>
      <c r="I11" s="442"/>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1:124" s="34" customFormat="1" x14ac:dyDescent="0.3">
      <c r="A12" s="423"/>
      <c r="B12" s="429"/>
      <c r="C12" s="429"/>
      <c r="D12" s="429"/>
      <c r="E12" s="432"/>
      <c r="F12" s="446"/>
      <c r="G12" s="447"/>
      <c r="H12" s="447"/>
      <c r="I12" s="448"/>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row>
    <row r="13" spans="1:124" s="34" customFormat="1" x14ac:dyDescent="0.3">
      <c r="A13" s="424"/>
      <c r="B13" s="430"/>
      <c r="C13" s="430"/>
      <c r="D13" s="430"/>
      <c r="E13" s="433"/>
      <c r="F13" s="470">
        <v>2.27</v>
      </c>
      <c r="G13" s="471"/>
      <c r="H13" s="471"/>
      <c r="I13" s="472"/>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row>
    <row r="14" spans="1:124" s="34" customFormat="1" x14ac:dyDescent="0.3">
      <c r="A14" s="422" t="s">
        <v>55</v>
      </c>
      <c r="B14" s="428" t="s">
        <v>77</v>
      </c>
      <c r="C14" s="422" t="s">
        <v>50</v>
      </c>
      <c r="D14" s="428" t="str">
        <f>P.O!D10</f>
        <v>Revestimento em granito, espessura de 2 cm, acabamento polido</v>
      </c>
      <c r="E14" s="428" t="str">
        <f>P.O!E10</f>
        <v>M2</v>
      </c>
      <c r="F14" s="440" t="s">
        <v>26843</v>
      </c>
      <c r="G14" s="441"/>
      <c r="H14" s="441"/>
      <c r="I14" s="442"/>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row>
    <row r="15" spans="1:124" s="34" customFormat="1" x14ac:dyDescent="0.3">
      <c r="A15" s="423"/>
      <c r="B15" s="429"/>
      <c r="C15" s="423"/>
      <c r="D15" s="429"/>
      <c r="E15" s="429"/>
      <c r="F15" s="446" t="s">
        <v>26844</v>
      </c>
      <c r="G15" s="447"/>
      <c r="H15" s="447"/>
      <c r="I15" s="448"/>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row>
    <row r="16" spans="1:124" s="34" customFormat="1" x14ac:dyDescent="0.3">
      <c r="A16" s="424"/>
      <c r="B16" s="430"/>
      <c r="C16" s="424"/>
      <c r="D16" s="430"/>
      <c r="E16" s="430"/>
      <c r="F16" s="458">
        <f>ROUND(((2*2.75*0.54)+(2*1.5*0.54)),2)</f>
        <v>4.59</v>
      </c>
      <c r="G16" s="459"/>
      <c r="H16" s="459"/>
      <c r="I16" s="460"/>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row>
    <row r="17" spans="1:124" s="34" customFormat="1" x14ac:dyDescent="0.3">
      <c r="A17" s="422" t="s">
        <v>57</v>
      </c>
      <c r="B17" s="428" t="s">
        <v>2905</v>
      </c>
      <c r="C17" s="422" t="s">
        <v>50</v>
      </c>
      <c r="D17" s="428" t="str">
        <f>P.O!D11</f>
        <v>Caixilho em alumínio de correr, sob medida</v>
      </c>
      <c r="E17" s="428" t="str">
        <f>P.O!E11</f>
        <v>M2</v>
      </c>
      <c r="F17" s="440" t="s">
        <v>26848</v>
      </c>
      <c r="G17" s="441"/>
      <c r="H17" s="441"/>
      <c r="I17" s="442"/>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row>
    <row r="18" spans="1:124" s="34" customFormat="1" x14ac:dyDescent="0.3">
      <c r="A18" s="423"/>
      <c r="B18" s="429"/>
      <c r="C18" s="423"/>
      <c r="D18" s="429"/>
      <c r="E18" s="429"/>
      <c r="F18" s="446" t="s">
        <v>26847</v>
      </c>
      <c r="G18" s="447"/>
      <c r="H18" s="447"/>
      <c r="I18" s="448"/>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row>
    <row r="19" spans="1:124" s="34" customFormat="1" x14ac:dyDescent="0.3">
      <c r="A19" s="424"/>
      <c r="B19" s="429"/>
      <c r="C19" s="423"/>
      <c r="D19" s="429"/>
      <c r="E19" s="429"/>
      <c r="F19" s="458">
        <f>ROUND(((2.21*0.8)+(1.46*0.8)),2)</f>
        <v>2.94</v>
      </c>
      <c r="G19" s="459"/>
      <c r="H19" s="459"/>
      <c r="I19" s="460"/>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row>
    <row r="20" spans="1:124" s="34" customFormat="1" x14ac:dyDescent="0.3">
      <c r="A20" s="422" t="s">
        <v>27203</v>
      </c>
      <c r="B20" s="428">
        <v>102168</v>
      </c>
      <c r="C20" s="422" t="s">
        <v>50</v>
      </c>
      <c r="D20" s="428" t="str">
        <f>P.O!D12</f>
        <v>INSTALAÇÃO DE VIDRO LISO INCOLOR, E = 8 MM, EM ESQUADRIA DE ALUMÍNIO OU PVC, FIXADO COM BAGUETE. AF_01/2021_P</v>
      </c>
      <c r="E20" s="428" t="str">
        <f>P.O!E12</f>
        <v>M2</v>
      </c>
      <c r="F20" s="440" t="s">
        <v>26848</v>
      </c>
      <c r="G20" s="441"/>
      <c r="H20" s="441"/>
      <c r="I20" s="442"/>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row>
    <row r="21" spans="1:124" s="34" customFormat="1" x14ac:dyDescent="0.3">
      <c r="A21" s="423"/>
      <c r="B21" s="429"/>
      <c r="C21" s="423"/>
      <c r="D21" s="429"/>
      <c r="E21" s="429"/>
      <c r="F21" s="446" t="s">
        <v>26847</v>
      </c>
      <c r="G21" s="447"/>
      <c r="H21" s="447"/>
      <c r="I21" s="448"/>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row>
    <row r="22" spans="1:124" s="34" customFormat="1" x14ac:dyDescent="0.3">
      <c r="A22" s="424"/>
      <c r="B22" s="429"/>
      <c r="C22" s="423"/>
      <c r="D22" s="429"/>
      <c r="E22" s="429"/>
      <c r="F22" s="458">
        <f>ROUND(((2.21*0.8)+(1.46*0.8)),2)</f>
        <v>2.94</v>
      </c>
      <c r="G22" s="459"/>
      <c r="H22" s="459"/>
      <c r="I22" s="460"/>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row>
    <row r="23" spans="1:124" s="34" customFormat="1" x14ac:dyDescent="0.3">
      <c r="A23" s="422" t="s">
        <v>27204</v>
      </c>
      <c r="B23" s="428" t="s">
        <v>86</v>
      </c>
      <c r="C23" s="422" t="s">
        <v>50</v>
      </c>
      <c r="D23" s="428" t="str">
        <f>P.O!D13</f>
        <v>Alvenaria de bloco de concreto de vedação de 9 x 19 x 39 cm - classe C</v>
      </c>
      <c r="E23" s="428" t="str">
        <f>P.O!E13</f>
        <v>M2</v>
      </c>
      <c r="F23" s="440" t="s">
        <v>26849</v>
      </c>
      <c r="G23" s="441"/>
      <c r="H23" s="441"/>
      <c r="I23" s="442"/>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row>
    <row r="24" spans="1:124" s="34" customFormat="1" x14ac:dyDescent="0.3">
      <c r="A24" s="423"/>
      <c r="B24" s="429"/>
      <c r="C24" s="423"/>
      <c r="D24" s="429"/>
      <c r="E24" s="429"/>
      <c r="F24" s="446" t="s">
        <v>26850</v>
      </c>
      <c r="G24" s="447"/>
      <c r="H24" s="447"/>
      <c r="I24" s="448"/>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row>
    <row r="25" spans="1:124" s="34" customFormat="1" x14ac:dyDescent="0.3">
      <c r="A25" s="424"/>
      <c r="B25" s="429"/>
      <c r="C25" s="423"/>
      <c r="D25" s="429"/>
      <c r="E25" s="429"/>
      <c r="F25" s="458">
        <f>ROUND(2*0.54*0.9,2)</f>
        <v>0.97</v>
      </c>
      <c r="G25" s="459"/>
      <c r="H25" s="459"/>
      <c r="I25" s="460"/>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row>
    <row r="26" spans="1:124" s="34" customFormat="1" x14ac:dyDescent="0.3">
      <c r="A26" s="422" t="s">
        <v>27205</v>
      </c>
      <c r="B26" s="428" t="s">
        <v>64</v>
      </c>
      <c r="C26" s="422" t="s">
        <v>50</v>
      </c>
      <c r="D26" s="428" t="str">
        <f>P.O!D14</f>
        <v>Chapisco</v>
      </c>
      <c r="E26" s="428" t="str">
        <f>P.O!E14</f>
        <v>M2</v>
      </c>
      <c r="F26" s="440" t="s">
        <v>26851</v>
      </c>
      <c r="G26" s="441"/>
      <c r="H26" s="441"/>
      <c r="I26" s="442"/>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row>
    <row r="27" spans="1:124" s="34" customFormat="1" x14ac:dyDescent="0.3">
      <c r="A27" s="423"/>
      <c r="B27" s="429"/>
      <c r="C27" s="423"/>
      <c r="D27" s="429"/>
      <c r="E27" s="429"/>
      <c r="F27" s="446" t="s">
        <v>26852</v>
      </c>
      <c r="G27" s="447"/>
      <c r="H27" s="447"/>
      <c r="I27" s="448"/>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row>
    <row r="28" spans="1:124" s="34" customFormat="1" x14ac:dyDescent="0.3">
      <c r="A28" s="424"/>
      <c r="B28" s="429"/>
      <c r="C28" s="423"/>
      <c r="D28" s="429"/>
      <c r="E28" s="429"/>
      <c r="F28" s="458">
        <f>ROUND(0.97*2,2)</f>
        <v>1.94</v>
      </c>
      <c r="G28" s="459"/>
      <c r="H28" s="459"/>
      <c r="I28" s="460"/>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row>
    <row r="29" spans="1:124" s="34" customFormat="1" x14ac:dyDescent="0.3">
      <c r="A29" s="422" t="s">
        <v>27206</v>
      </c>
      <c r="B29" s="428" t="s">
        <v>66</v>
      </c>
      <c r="C29" s="422" t="s">
        <v>50</v>
      </c>
      <c r="D29" s="428" t="str">
        <f>P.O!D15</f>
        <v>Reboco</v>
      </c>
      <c r="E29" s="428" t="str">
        <f>P.O!E15</f>
        <v>M2</v>
      </c>
      <c r="F29" s="440" t="s">
        <v>26851</v>
      </c>
      <c r="G29" s="441"/>
      <c r="H29" s="441"/>
      <c r="I29" s="442"/>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row>
    <row r="30" spans="1:124" s="34" customFormat="1" x14ac:dyDescent="0.3">
      <c r="A30" s="423"/>
      <c r="B30" s="429"/>
      <c r="C30" s="423"/>
      <c r="D30" s="429"/>
      <c r="E30" s="429"/>
      <c r="F30" s="446" t="s">
        <v>26852</v>
      </c>
      <c r="G30" s="447"/>
      <c r="H30" s="447"/>
      <c r="I30" s="448"/>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row>
    <row r="31" spans="1:124" s="34" customFormat="1" x14ac:dyDescent="0.3">
      <c r="A31" s="424"/>
      <c r="B31" s="429"/>
      <c r="C31" s="423"/>
      <c r="D31" s="429"/>
      <c r="E31" s="429"/>
      <c r="F31" s="458">
        <f>ROUND(0.97*2,2)</f>
        <v>1.94</v>
      </c>
      <c r="G31" s="459"/>
      <c r="H31" s="459"/>
      <c r="I31" s="460"/>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row>
    <row r="32" spans="1:124" x14ac:dyDescent="0.25">
      <c r="A32" s="121">
        <v>3</v>
      </c>
      <c r="B32" s="121"/>
      <c r="C32" s="122"/>
      <c r="D32" s="123" t="s">
        <v>8294</v>
      </c>
      <c r="E32" s="124"/>
      <c r="F32" s="464"/>
      <c r="G32" s="465"/>
      <c r="H32" s="465"/>
      <c r="I32" s="466"/>
    </row>
    <row r="33" spans="1:124" x14ac:dyDescent="0.3">
      <c r="A33" s="422" t="s">
        <v>67</v>
      </c>
      <c r="B33" s="428" t="s">
        <v>1010</v>
      </c>
      <c r="C33" s="428" t="s">
        <v>50</v>
      </c>
      <c r="D33" s="428" t="str">
        <f>P.O!D17</f>
        <v>Remoção de calha ou rufo</v>
      </c>
      <c r="E33" s="431" t="str">
        <f>P.O!E17</f>
        <v>M</v>
      </c>
      <c r="F33" s="440" t="s">
        <v>27172</v>
      </c>
      <c r="G33" s="441"/>
      <c r="H33" s="441"/>
      <c r="I33" s="442"/>
    </row>
    <row r="34" spans="1:124" x14ac:dyDescent="0.3">
      <c r="A34" s="423"/>
      <c r="B34" s="429"/>
      <c r="C34" s="429"/>
      <c r="D34" s="429"/>
      <c r="E34" s="432"/>
      <c r="F34" s="446" t="s">
        <v>27173</v>
      </c>
      <c r="G34" s="447"/>
      <c r="H34" s="447"/>
      <c r="I34" s="448"/>
    </row>
    <row r="35" spans="1:124" s="34" customFormat="1" x14ac:dyDescent="0.3">
      <c r="A35" s="424"/>
      <c r="B35" s="430"/>
      <c r="C35" s="430"/>
      <c r="D35" s="430"/>
      <c r="E35" s="433"/>
      <c r="F35" s="470">
        <f>5.4+1.35+8.55</f>
        <v>15.3</v>
      </c>
      <c r="G35" s="471"/>
      <c r="H35" s="471"/>
      <c r="I35" s="472"/>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row>
    <row r="36" spans="1:124" s="34" customFormat="1" ht="12.75" customHeight="1" x14ac:dyDescent="0.3">
      <c r="A36" s="422" t="s">
        <v>69</v>
      </c>
      <c r="B36" s="428" t="s">
        <v>1943</v>
      </c>
      <c r="C36" s="422" t="s">
        <v>50</v>
      </c>
      <c r="D36" s="428" t="str">
        <f>P.O!D18</f>
        <v>Calha, rufo, afins em chapa galvanizada nº 24 - corte 0,33 m</v>
      </c>
      <c r="E36" s="428" t="str">
        <f>P.O!E18</f>
        <v>M</v>
      </c>
      <c r="F36" s="440" t="s">
        <v>27172</v>
      </c>
      <c r="G36" s="441"/>
      <c r="H36" s="441"/>
      <c r="I36" s="442"/>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row>
    <row r="37" spans="1:124" s="34" customFormat="1" x14ac:dyDescent="0.3">
      <c r="A37" s="423"/>
      <c r="B37" s="429"/>
      <c r="C37" s="423"/>
      <c r="D37" s="429"/>
      <c r="E37" s="429"/>
      <c r="F37" s="446" t="s">
        <v>27173</v>
      </c>
      <c r="G37" s="447"/>
      <c r="H37" s="447"/>
      <c r="I37" s="448"/>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row>
    <row r="38" spans="1:124" s="34" customFormat="1" x14ac:dyDescent="0.3">
      <c r="A38" s="424"/>
      <c r="B38" s="430"/>
      <c r="C38" s="424"/>
      <c r="D38" s="430"/>
      <c r="E38" s="430"/>
      <c r="F38" s="470">
        <f>5.4+1.35+8.55</f>
        <v>15.3</v>
      </c>
      <c r="G38" s="471"/>
      <c r="H38" s="471"/>
      <c r="I38" s="472"/>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row>
    <row r="39" spans="1:124" s="34" customFormat="1" ht="12.75" customHeight="1" x14ac:dyDescent="0.3">
      <c r="A39" s="422" t="s">
        <v>71</v>
      </c>
      <c r="B39" s="428" t="s">
        <v>700</v>
      </c>
      <c r="C39" s="422" t="s">
        <v>50</v>
      </c>
      <c r="D39" s="428" t="str">
        <f>P.O!D19</f>
        <v>Retirada de cumeeira ou espigão em barro</v>
      </c>
      <c r="E39" s="428" t="str">
        <f>P.O!E19</f>
        <v>M</v>
      </c>
      <c r="F39" s="440" t="s">
        <v>27174</v>
      </c>
      <c r="G39" s="441"/>
      <c r="H39" s="441"/>
      <c r="I39" s="442"/>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row>
    <row r="40" spans="1:124" s="34" customFormat="1" x14ac:dyDescent="0.3">
      <c r="A40" s="423"/>
      <c r="B40" s="429"/>
      <c r="C40" s="423"/>
      <c r="D40" s="429"/>
      <c r="E40" s="429"/>
      <c r="F40" s="446" t="s">
        <v>27175</v>
      </c>
      <c r="G40" s="447"/>
      <c r="H40" s="447"/>
      <c r="I40" s="448"/>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row>
    <row r="41" spans="1:124" s="34" customFormat="1" x14ac:dyDescent="0.3">
      <c r="A41" s="424"/>
      <c r="B41" s="430"/>
      <c r="C41" s="424"/>
      <c r="D41" s="430"/>
      <c r="E41" s="430"/>
      <c r="F41" s="470">
        <f>5.4+1.35+8.55+3.1+3.4</f>
        <v>21.8</v>
      </c>
      <c r="G41" s="471"/>
      <c r="H41" s="471"/>
      <c r="I41" s="472"/>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row>
    <row r="42" spans="1:124" s="34" customFormat="1" x14ac:dyDescent="0.3">
      <c r="A42" s="422" t="s">
        <v>73</v>
      </c>
      <c r="B42" s="428" t="s">
        <v>1857</v>
      </c>
      <c r="C42" s="422" t="s">
        <v>50</v>
      </c>
      <c r="D42" s="428" t="str">
        <f>P.O!D20</f>
        <v>Cumeeira de barro emboçado tipos: plan, romana, italiana, francesa e paulistinha</v>
      </c>
      <c r="E42" s="428" t="str">
        <f>P.O!E17</f>
        <v>M</v>
      </c>
      <c r="F42" s="440" t="s">
        <v>27174</v>
      </c>
      <c r="G42" s="441"/>
      <c r="H42" s="441"/>
      <c r="I42" s="442"/>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row>
    <row r="43" spans="1:124" s="34" customFormat="1" x14ac:dyDescent="0.3">
      <c r="A43" s="423"/>
      <c r="B43" s="429"/>
      <c r="C43" s="423"/>
      <c r="D43" s="429"/>
      <c r="E43" s="429"/>
      <c r="F43" s="446" t="s">
        <v>27175</v>
      </c>
      <c r="G43" s="447"/>
      <c r="H43" s="447"/>
      <c r="I43" s="448"/>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row>
    <row r="44" spans="1:124" s="34" customFormat="1" x14ac:dyDescent="0.3">
      <c r="A44" s="424"/>
      <c r="B44" s="429"/>
      <c r="C44" s="423"/>
      <c r="D44" s="429"/>
      <c r="E44" s="429"/>
      <c r="F44" s="470">
        <f>5.4+1.35+8.55+3.1+3.4</f>
        <v>21.8</v>
      </c>
      <c r="G44" s="471"/>
      <c r="H44" s="471"/>
      <c r="I44" s="472"/>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row>
    <row r="45" spans="1:124" s="34" customFormat="1" ht="15.75" customHeight="1" x14ac:dyDescent="0.3">
      <c r="A45" s="422" t="s">
        <v>26838</v>
      </c>
      <c r="B45" s="428" t="s">
        <v>3535</v>
      </c>
      <c r="C45" s="422" t="s">
        <v>50</v>
      </c>
      <c r="D45" s="428" t="str">
        <f>P.O!D21</f>
        <v>Reparo de trincas rasas até 5 mm de largura, na massa</v>
      </c>
      <c r="E45" s="428" t="str">
        <f>P.O!E20</f>
        <v>M</v>
      </c>
      <c r="F45" s="440" t="s">
        <v>27176</v>
      </c>
      <c r="G45" s="441"/>
      <c r="H45" s="441"/>
      <c r="I45" s="442"/>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row>
    <row r="46" spans="1:124" s="34" customFormat="1" ht="12.75" customHeight="1" x14ac:dyDescent="0.3">
      <c r="A46" s="423"/>
      <c r="B46" s="429"/>
      <c r="C46" s="423"/>
      <c r="D46" s="429"/>
      <c r="E46" s="429"/>
      <c r="F46" s="446" t="s">
        <v>27177</v>
      </c>
      <c r="G46" s="447"/>
      <c r="H46" s="447"/>
      <c r="I46" s="448"/>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row>
    <row r="47" spans="1:124" s="34" customFormat="1" x14ac:dyDescent="0.3">
      <c r="A47" s="424"/>
      <c r="B47" s="429"/>
      <c r="C47" s="423"/>
      <c r="D47" s="429"/>
      <c r="E47" s="429"/>
      <c r="F47" s="470">
        <f>8.55+1+2.5</f>
        <v>12.05</v>
      </c>
      <c r="G47" s="471"/>
      <c r="H47" s="471"/>
      <c r="I47" s="472"/>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row>
    <row r="48" spans="1:124" s="125" customFormat="1" x14ac:dyDescent="0.25">
      <c r="A48" s="121">
        <v>4</v>
      </c>
      <c r="B48" s="121"/>
      <c r="C48" s="122"/>
      <c r="D48" s="123" t="s">
        <v>107</v>
      </c>
      <c r="E48" s="124"/>
      <c r="F48" s="464"/>
      <c r="G48" s="465"/>
      <c r="H48" s="465"/>
      <c r="I48" s="466"/>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row>
    <row r="49" spans="1:124" s="125" customFormat="1" x14ac:dyDescent="0.3">
      <c r="A49" s="461" t="s">
        <v>75</v>
      </c>
      <c r="B49" s="467" t="s">
        <v>51</v>
      </c>
      <c r="C49" s="467" t="s">
        <v>50</v>
      </c>
      <c r="D49" s="467" t="s">
        <v>596</v>
      </c>
      <c r="E49" s="431" t="s">
        <v>180</v>
      </c>
      <c r="F49" s="452" t="s">
        <v>27189</v>
      </c>
      <c r="G49" s="453"/>
      <c r="H49" s="453"/>
      <c r="I49" s="454"/>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row>
    <row r="50" spans="1:124" s="125" customFormat="1" x14ac:dyDescent="0.3">
      <c r="A50" s="462"/>
      <c r="B50" s="468"/>
      <c r="C50" s="468"/>
      <c r="D50" s="468"/>
      <c r="E50" s="432"/>
      <c r="F50" s="455" t="s">
        <v>27190</v>
      </c>
      <c r="G50" s="456"/>
      <c r="H50" s="456"/>
      <c r="I50" s="457"/>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row>
    <row r="51" spans="1:124" s="125" customFormat="1" x14ac:dyDescent="0.3">
      <c r="A51" s="463"/>
      <c r="B51" s="469"/>
      <c r="C51" s="469"/>
      <c r="D51" s="469"/>
      <c r="E51" s="433"/>
      <c r="F51" s="458">
        <f>ROUND((5.8*5.3*3)+((0.08*(5.8+5.8+5.3+5.3))*3),2)</f>
        <v>97.55</v>
      </c>
      <c r="G51" s="459"/>
      <c r="H51" s="459"/>
      <c r="I51" s="460"/>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row>
    <row r="52" spans="1:124" s="125" customFormat="1" x14ac:dyDescent="0.3">
      <c r="A52" s="461" t="s">
        <v>26839</v>
      </c>
      <c r="B52" s="467" t="s">
        <v>561</v>
      </c>
      <c r="C52" s="467" t="s">
        <v>50</v>
      </c>
      <c r="D52" s="449" t="s">
        <v>562</v>
      </c>
      <c r="E52" s="431" t="s">
        <v>261</v>
      </c>
      <c r="F52" s="452" t="s">
        <v>27191</v>
      </c>
      <c r="G52" s="453"/>
      <c r="H52" s="453"/>
      <c r="I52" s="454"/>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row>
    <row r="53" spans="1:124" s="125" customFormat="1" x14ac:dyDescent="0.3">
      <c r="A53" s="462"/>
      <c r="B53" s="468"/>
      <c r="C53" s="468"/>
      <c r="D53" s="450"/>
      <c r="E53" s="432"/>
      <c r="F53" s="455" t="s">
        <v>27199</v>
      </c>
      <c r="G53" s="456"/>
      <c r="H53" s="456"/>
      <c r="I53" s="457"/>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row>
    <row r="54" spans="1:124" s="125" customFormat="1" x14ac:dyDescent="0.3">
      <c r="A54" s="463"/>
      <c r="B54" s="469"/>
      <c r="C54" s="469"/>
      <c r="D54" s="451"/>
      <c r="E54" s="433"/>
      <c r="F54" s="458">
        <f>ROUND(5.8*5.3*0.14*3,2)</f>
        <v>12.91</v>
      </c>
      <c r="G54" s="459"/>
      <c r="H54" s="459"/>
      <c r="I54" s="460"/>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row>
    <row r="55" spans="1:124" s="125" customFormat="1" x14ac:dyDescent="0.3">
      <c r="A55" s="461" t="s">
        <v>26840</v>
      </c>
      <c r="B55" s="467" t="s">
        <v>1051</v>
      </c>
      <c r="C55" s="467" t="s">
        <v>50</v>
      </c>
      <c r="D55" s="449" t="s">
        <v>1052</v>
      </c>
      <c r="E55" s="431" t="s">
        <v>261</v>
      </c>
      <c r="F55" s="452" t="s">
        <v>27192</v>
      </c>
      <c r="G55" s="453"/>
      <c r="H55" s="453"/>
      <c r="I55" s="454"/>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row>
    <row r="56" spans="1:124" s="125" customFormat="1" ht="29.25" customHeight="1" x14ac:dyDescent="0.3">
      <c r="A56" s="462"/>
      <c r="B56" s="468"/>
      <c r="C56" s="468"/>
      <c r="D56" s="450"/>
      <c r="E56" s="432"/>
      <c r="F56" s="446" t="s">
        <v>27200</v>
      </c>
      <c r="G56" s="447"/>
      <c r="H56" s="447"/>
      <c r="I56" s="448"/>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row>
    <row r="57" spans="1:124" s="125" customFormat="1" x14ac:dyDescent="0.3">
      <c r="A57" s="463"/>
      <c r="B57" s="469"/>
      <c r="C57" s="469"/>
      <c r="D57" s="451"/>
      <c r="E57" s="433"/>
      <c r="F57" s="458">
        <f>ROUND((5.8*5.3*0.14*3)+(5.8*5.3*0.03*3)+((0.08*(5.8+5.8+5.3+5.3))*3),2)</f>
        <v>21.01</v>
      </c>
      <c r="G57" s="459"/>
      <c r="H57" s="459"/>
      <c r="I57" s="460"/>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row>
    <row r="58" spans="1:124" s="125" customFormat="1" x14ac:dyDescent="0.3">
      <c r="A58" s="461" t="s">
        <v>27124</v>
      </c>
      <c r="B58" s="467" t="s">
        <v>1412</v>
      </c>
      <c r="C58" s="467" t="s">
        <v>50</v>
      </c>
      <c r="D58" s="449" t="s">
        <v>1413</v>
      </c>
      <c r="E58" s="431" t="s">
        <v>261</v>
      </c>
      <c r="F58" s="452" t="s">
        <v>27194</v>
      </c>
      <c r="G58" s="453"/>
      <c r="H58" s="453"/>
      <c r="I58" s="454"/>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row>
    <row r="59" spans="1:124" s="125" customFormat="1" x14ac:dyDescent="0.3">
      <c r="A59" s="462"/>
      <c r="B59" s="468"/>
      <c r="C59" s="468"/>
      <c r="D59" s="450"/>
      <c r="E59" s="432"/>
      <c r="F59" s="455" t="s">
        <v>27195</v>
      </c>
      <c r="G59" s="456"/>
      <c r="H59" s="456"/>
      <c r="I59" s="457"/>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row>
    <row r="60" spans="1:124" s="125" customFormat="1" x14ac:dyDescent="0.3">
      <c r="A60" s="463"/>
      <c r="B60" s="469"/>
      <c r="C60" s="469"/>
      <c r="D60" s="451"/>
      <c r="E60" s="433"/>
      <c r="F60" s="458">
        <f>ROUND(5.8*5.3*0.05*3,2)</f>
        <v>4.6100000000000003</v>
      </c>
      <c r="G60" s="459"/>
      <c r="H60" s="459"/>
      <c r="I60" s="460"/>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row>
    <row r="61" spans="1:124" s="125" customFormat="1" x14ac:dyDescent="0.3">
      <c r="A61" s="461" t="s">
        <v>27171</v>
      </c>
      <c r="B61" s="467" t="s">
        <v>1414</v>
      </c>
      <c r="C61" s="467" t="s">
        <v>50</v>
      </c>
      <c r="D61" s="449" t="s">
        <v>1415</v>
      </c>
      <c r="E61" s="431" t="s">
        <v>180</v>
      </c>
      <c r="F61" s="452" t="s">
        <v>27196</v>
      </c>
      <c r="G61" s="453"/>
      <c r="H61" s="453"/>
      <c r="I61" s="454"/>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row>
    <row r="62" spans="1:124" s="125" customFormat="1" x14ac:dyDescent="0.3">
      <c r="A62" s="462"/>
      <c r="B62" s="468"/>
      <c r="C62" s="468"/>
      <c r="D62" s="450"/>
      <c r="E62" s="432"/>
      <c r="F62" s="455" t="s">
        <v>27197</v>
      </c>
      <c r="G62" s="456"/>
      <c r="H62" s="456"/>
      <c r="I62" s="457"/>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row>
    <row r="63" spans="1:124" s="125" customFormat="1" x14ac:dyDescent="0.3">
      <c r="A63" s="463"/>
      <c r="B63" s="469"/>
      <c r="C63" s="469"/>
      <c r="D63" s="451"/>
      <c r="E63" s="433"/>
      <c r="F63" s="458">
        <f>ROUND(5.8*5.3*3,2)</f>
        <v>92.22</v>
      </c>
      <c r="G63" s="459"/>
      <c r="H63" s="459"/>
      <c r="I63" s="460"/>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row>
    <row r="64" spans="1:124" s="125" customFormat="1" ht="24" customHeight="1" x14ac:dyDescent="0.3">
      <c r="A64" s="461" t="s">
        <v>27207</v>
      </c>
      <c r="B64" s="467" t="s">
        <v>1332</v>
      </c>
      <c r="C64" s="467" t="s">
        <v>50</v>
      </c>
      <c r="D64" s="449" t="s">
        <v>1333</v>
      </c>
      <c r="E64" s="431" t="s">
        <v>693</v>
      </c>
      <c r="F64" s="440" t="s">
        <v>27201</v>
      </c>
      <c r="G64" s="441"/>
      <c r="H64" s="441"/>
      <c r="I64" s="442"/>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row>
    <row r="65" spans="1:124" s="125" customFormat="1" x14ac:dyDescent="0.3">
      <c r="A65" s="462"/>
      <c r="B65" s="468"/>
      <c r="C65" s="468"/>
      <c r="D65" s="450"/>
      <c r="E65" s="432"/>
      <c r="F65" s="455" t="s">
        <v>27202</v>
      </c>
      <c r="G65" s="456"/>
      <c r="H65" s="456"/>
      <c r="I65" s="457"/>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row>
    <row r="66" spans="1:124" s="125" customFormat="1" x14ac:dyDescent="0.3">
      <c r="A66" s="463"/>
      <c r="B66" s="469"/>
      <c r="C66" s="469"/>
      <c r="D66" s="451"/>
      <c r="E66" s="433"/>
      <c r="F66" s="458">
        <f>ROUND((((30.74)/(2.45*6))*21.8)*3,2)</f>
        <v>136.76</v>
      </c>
      <c r="G66" s="459"/>
      <c r="H66" s="459"/>
      <c r="I66" s="460"/>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row>
    <row r="67" spans="1:124" s="125" customFormat="1" x14ac:dyDescent="0.3">
      <c r="A67" s="461" t="s">
        <v>27208</v>
      </c>
      <c r="B67" s="467" t="s">
        <v>56</v>
      </c>
      <c r="C67" s="467" t="s">
        <v>50</v>
      </c>
      <c r="D67" s="449" t="s">
        <v>1372</v>
      </c>
      <c r="E67" s="431" t="s">
        <v>261</v>
      </c>
      <c r="F67" s="452" t="s">
        <v>27193</v>
      </c>
      <c r="G67" s="453"/>
      <c r="H67" s="453"/>
      <c r="I67" s="454"/>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row>
    <row r="68" spans="1:124" s="125" customFormat="1" x14ac:dyDescent="0.3">
      <c r="A68" s="462"/>
      <c r="B68" s="468"/>
      <c r="C68" s="468"/>
      <c r="D68" s="450"/>
      <c r="E68" s="432"/>
      <c r="F68" s="455" t="s">
        <v>27195</v>
      </c>
      <c r="G68" s="456"/>
      <c r="H68" s="456"/>
      <c r="I68" s="457"/>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row>
    <row r="69" spans="1:124" s="125" customFormat="1" x14ac:dyDescent="0.3">
      <c r="A69" s="463"/>
      <c r="B69" s="469"/>
      <c r="C69" s="469"/>
      <c r="D69" s="451"/>
      <c r="E69" s="433"/>
      <c r="F69" s="458">
        <f>ROUND(5.8*5.3*0.05*3,2)</f>
        <v>4.6100000000000003</v>
      </c>
      <c r="G69" s="459"/>
      <c r="H69" s="459"/>
      <c r="I69" s="460"/>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row>
    <row r="70" spans="1:124" s="125" customFormat="1" x14ac:dyDescent="0.3">
      <c r="A70" s="461" t="s">
        <v>27209</v>
      </c>
      <c r="B70" s="467" t="s">
        <v>58</v>
      </c>
      <c r="C70" s="467" t="s">
        <v>50</v>
      </c>
      <c r="D70" s="467" t="s">
        <v>1401</v>
      </c>
      <c r="E70" s="428" t="s">
        <v>261</v>
      </c>
      <c r="F70" s="452" t="s">
        <v>27193</v>
      </c>
      <c r="G70" s="453"/>
      <c r="H70" s="453"/>
      <c r="I70" s="454"/>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row>
    <row r="71" spans="1:124" s="125" customFormat="1" x14ac:dyDescent="0.3">
      <c r="A71" s="462"/>
      <c r="B71" s="468"/>
      <c r="C71" s="468"/>
      <c r="D71" s="468"/>
      <c r="E71" s="429"/>
      <c r="F71" s="455" t="s">
        <v>27198</v>
      </c>
      <c r="G71" s="456"/>
      <c r="H71" s="456"/>
      <c r="I71" s="457"/>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row>
    <row r="72" spans="1:124" s="125" customFormat="1" x14ac:dyDescent="0.3">
      <c r="A72" s="463"/>
      <c r="B72" s="469"/>
      <c r="C72" s="469"/>
      <c r="D72" s="469"/>
      <c r="E72" s="430"/>
      <c r="F72" s="458">
        <f>ROUND(5.8*5.3*0.05*3,2)</f>
        <v>4.6100000000000003</v>
      </c>
      <c r="G72" s="459"/>
      <c r="H72" s="459"/>
      <c r="I72" s="460"/>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row>
    <row r="73" spans="1:124" s="125" customFormat="1" ht="14.25" customHeight="1" x14ac:dyDescent="0.3">
      <c r="A73" s="461" t="s">
        <v>27210</v>
      </c>
      <c r="B73" s="467" t="s">
        <v>91</v>
      </c>
      <c r="C73" s="467" t="s">
        <v>50</v>
      </c>
      <c r="D73" s="467" t="str">
        <f>P.O!D31</f>
        <v>Argamassa de regularização e/ou proteção</v>
      </c>
      <c r="E73" s="431" t="str">
        <f>P.O!E31</f>
        <v>M3</v>
      </c>
      <c r="F73" s="452" t="s">
        <v>27188</v>
      </c>
      <c r="G73" s="453"/>
      <c r="H73" s="453"/>
      <c r="I73" s="454"/>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row>
    <row r="74" spans="1:124" s="125" customFormat="1" ht="14.25" customHeight="1" x14ac:dyDescent="0.3">
      <c r="A74" s="462"/>
      <c r="B74" s="468"/>
      <c r="C74" s="468"/>
      <c r="D74" s="468"/>
      <c r="E74" s="432"/>
      <c r="F74" s="455" t="s">
        <v>27181</v>
      </c>
      <c r="G74" s="456"/>
      <c r="H74" s="456"/>
      <c r="I74" s="457"/>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row>
    <row r="75" spans="1:124" s="125" customFormat="1" x14ac:dyDescent="0.3">
      <c r="A75" s="463"/>
      <c r="B75" s="469"/>
      <c r="C75" s="469"/>
      <c r="D75" s="469"/>
      <c r="E75" s="433"/>
      <c r="F75" s="458">
        <f>ROUND(5.8*5.3*0.03*3,2)</f>
        <v>2.77</v>
      </c>
      <c r="G75" s="459"/>
      <c r="H75" s="459"/>
      <c r="I75" s="460"/>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row>
    <row r="76" spans="1:124" s="125" customFormat="1" ht="14.25" customHeight="1" x14ac:dyDescent="0.3">
      <c r="A76" s="461" t="s">
        <v>27211</v>
      </c>
      <c r="B76" s="467">
        <v>87251</v>
      </c>
      <c r="C76" s="467" t="s">
        <v>47</v>
      </c>
      <c r="D76" s="449" t="str">
        <f>P.O!D32</f>
        <v>REVESTIMENTO CERÂMICO PARA PISO COM PLACAS TIPO ESMALTADA EXTRA DE DIMENSÕES 45X45 CM APLICADA EM AMBIENTES DE ÁREA MAIOR QUE 10 M2. AF_06/2014</v>
      </c>
      <c r="E76" s="431" t="str">
        <f>P.O!E32</f>
        <v>M2</v>
      </c>
      <c r="F76" s="452" t="s">
        <v>26835</v>
      </c>
      <c r="G76" s="453"/>
      <c r="H76" s="453"/>
      <c r="I76" s="454"/>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row>
    <row r="77" spans="1:124" s="125" customFormat="1" ht="14.25" customHeight="1" x14ac:dyDescent="0.3">
      <c r="A77" s="462"/>
      <c r="B77" s="468"/>
      <c r="C77" s="468"/>
      <c r="D77" s="450"/>
      <c r="E77" s="432"/>
      <c r="F77" s="455" t="s">
        <v>27182</v>
      </c>
      <c r="G77" s="456"/>
      <c r="H77" s="456"/>
      <c r="I77" s="457"/>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row>
    <row r="78" spans="1:124" s="125" customFormat="1" x14ac:dyDescent="0.3">
      <c r="A78" s="463"/>
      <c r="B78" s="469"/>
      <c r="C78" s="469"/>
      <c r="D78" s="451"/>
      <c r="E78" s="433"/>
      <c r="F78" s="458">
        <f>ROUND(5.8*5.3*3,2)</f>
        <v>92.22</v>
      </c>
      <c r="G78" s="459"/>
      <c r="H78" s="459"/>
      <c r="I78" s="460"/>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row>
    <row r="79" spans="1:124" s="125" customFormat="1" ht="15" customHeight="1" x14ac:dyDescent="0.3">
      <c r="A79" s="461" t="s">
        <v>27212</v>
      </c>
      <c r="B79" s="467">
        <v>88649</v>
      </c>
      <c r="C79" s="467" t="s">
        <v>47</v>
      </c>
      <c r="D79" s="467" t="str">
        <f>P.O!D33</f>
        <v>RODAPÉ CERÂMICO DE 7CM DE ALTURA COM PLACAS TIPO ESMALTADA EXTRA DE DIMENSÕES 45X45CM. AF_06/2014</v>
      </c>
      <c r="E79" s="428" t="str">
        <f>P.O!E33</f>
        <v>M</v>
      </c>
      <c r="F79" s="452" t="s">
        <v>26834</v>
      </c>
      <c r="G79" s="453"/>
      <c r="H79" s="453"/>
      <c r="I79" s="454"/>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row>
    <row r="80" spans="1:124" s="125" customFormat="1" x14ac:dyDescent="0.3">
      <c r="A80" s="462"/>
      <c r="B80" s="468"/>
      <c r="C80" s="468"/>
      <c r="D80" s="468"/>
      <c r="E80" s="429"/>
      <c r="F80" s="455" t="s">
        <v>27183</v>
      </c>
      <c r="G80" s="456"/>
      <c r="H80" s="456"/>
      <c r="I80" s="457"/>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row>
    <row r="81" spans="1:124" s="125" customFormat="1" x14ac:dyDescent="0.3">
      <c r="A81" s="463"/>
      <c r="B81" s="469"/>
      <c r="C81" s="469"/>
      <c r="D81" s="469"/>
      <c r="E81" s="430"/>
      <c r="F81" s="470">
        <f>ROUND((5.8+5.3+5.8+5.3)*3,2)</f>
        <v>66.599999999999994</v>
      </c>
      <c r="G81" s="471"/>
      <c r="H81" s="471"/>
      <c r="I81" s="472"/>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row>
    <row r="82" spans="1:124" s="125" customFormat="1" x14ac:dyDescent="0.25">
      <c r="A82" s="121">
        <v>5</v>
      </c>
      <c r="B82" s="121"/>
      <c r="C82" s="122"/>
      <c r="D82" s="123" t="s">
        <v>20465</v>
      </c>
      <c r="E82" s="124"/>
      <c r="F82" s="464"/>
      <c r="G82" s="465"/>
      <c r="H82" s="465"/>
      <c r="I82" s="466"/>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row>
    <row r="83" spans="1:124" s="125" customFormat="1" ht="12.75" customHeight="1" x14ac:dyDescent="0.3">
      <c r="A83" s="461" t="s">
        <v>82</v>
      </c>
      <c r="B83" s="515">
        <v>97661</v>
      </c>
      <c r="C83" s="515" t="s">
        <v>47</v>
      </c>
      <c r="D83" s="449" t="str">
        <f>P.O!D35</f>
        <v>REMOÇÃO DE CABOS ELÉTRICOS, DE FORMA MANUAL, SEM REAPROVEITAMENTO. AF_12/2017</v>
      </c>
      <c r="E83" s="428" t="str">
        <f>P.O!E35</f>
        <v>M</v>
      </c>
      <c r="F83" s="440" t="s">
        <v>26881</v>
      </c>
      <c r="G83" s="441"/>
      <c r="H83" s="441"/>
      <c r="I83" s="442"/>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row>
    <row r="84" spans="1:124" s="125" customFormat="1" ht="12.75" customHeight="1" x14ac:dyDescent="0.3">
      <c r="A84" s="462"/>
      <c r="B84" s="516"/>
      <c r="C84" s="516"/>
      <c r="D84" s="450"/>
      <c r="E84" s="429"/>
      <c r="F84" s="446" t="s">
        <v>26882</v>
      </c>
      <c r="G84" s="447"/>
      <c r="H84" s="447"/>
      <c r="I84" s="448"/>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row>
    <row r="85" spans="1:124" s="125" customFormat="1" ht="12.75" customHeight="1" x14ac:dyDescent="0.3">
      <c r="A85" s="463"/>
      <c r="B85" s="517"/>
      <c r="C85" s="517"/>
      <c r="D85" s="451"/>
      <c r="E85" s="430"/>
      <c r="F85" s="458">
        <f>206+45</f>
        <v>251</v>
      </c>
      <c r="G85" s="459"/>
      <c r="H85" s="459"/>
      <c r="I85" s="460"/>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row>
    <row r="86" spans="1:124" s="125" customFormat="1" ht="15" customHeight="1" x14ac:dyDescent="0.3">
      <c r="A86" s="461" t="s">
        <v>27178</v>
      </c>
      <c r="B86" s="515" t="s">
        <v>4666</v>
      </c>
      <c r="C86" s="515" t="s">
        <v>50</v>
      </c>
      <c r="D86" s="449" t="str">
        <f>P.O!D36</f>
        <v>Cabo de cobre de 1,5 mm², isolamento 750 V - isolação em PVC 70°C</v>
      </c>
      <c r="E86" s="428" t="str">
        <f>P.O!E36</f>
        <v>M</v>
      </c>
      <c r="F86" s="440" t="s">
        <v>26879</v>
      </c>
      <c r="G86" s="441"/>
      <c r="H86" s="441"/>
      <c r="I86" s="442"/>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row>
    <row r="87" spans="1:124" s="125" customFormat="1" ht="15" customHeight="1" x14ac:dyDescent="0.3">
      <c r="A87" s="462"/>
      <c r="B87" s="516"/>
      <c r="C87" s="516"/>
      <c r="D87" s="450"/>
      <c r="E87" s="429"/>
      <c r="F87" s="446"/>
      <c r="G87" s="447"/>
      <c r="H87" s="447"/>
      <c r="I87" s="448"/>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row>
    <row r="88" spans="1:124" s="125" customFormat="1" ht="15" customHeight="1" x14ac:dyDescent="0.3">
      <c r="A88" s="463"/>
      <c r="B88" s="517"/>
      <c r="C88" s="517"/>
      <c r="D88" s="451"/>
      <c r="E88" s="430"/>
      <c r="F88" s="458"/>
      <c r="G88" s="459"/>
      <c r="H88" s="459"/>
      <c r="I88" s="460"/>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row>
    <row r="89" spans="1:124" s="125" customFormat="1" ht="15" customHeight="1" x14ac:dyDescent="0.3">
      <c r="A89" s="461" t="s">
        <v>27179</v>
      </c>
      <c r="B89" s="515" t="s">
        <v>4668</v>
      </c>
      <c r="C89" s="515" t="s">
        <v>50</v>
      </c>
      <c r="D89" s="449" t="str">
        <f>P.O!D37</f>
        <v>Cabo de cobre de 2,5 mm², isolamento 750 V - isolação em PVC 70°C</v>
      </c>
      <c r="E89" s="428" t="str">
        <f>P.O!E37</f>
        <v>M</v>
      </c>
      <c r="F89" s="440" t="s">
        <v>26880</v>
      </c>
      <c r="G89" s="441"/>
      <c r="H89" s="441"/>
      <c r="I89" s="442"/>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row>
    <row r="90" spans="1:124" s="125" customFormat="1" ht="15" customHeight="1" x14ac:dyDescent="0.3">
      <c r="A90" s="462"/>
      <c r="B90" s="516"/>
      <c r="C90" s="516"/>
      <c r="D90" s="450"/>
      <c r="E90" s="429"/>
      <c r="F90" s="446"/>
      <c r="G90" s="447"/>
      <c r="H90" s="447"/>
      <c r="I90" s="448"/>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row>
    <row r="91" spans="1:124" s="125" customFormat="1" ht="15" customHeight="1" x14ac:dyDescent="0.3">
      <c r="A91" s="463"/>
      <c r="B91" s="517"/>
      <c r="C91" s="517"/>
      <c r="D91" s="451"/>
      <c r="E91" s="430"/>
      <c r="F91" s="458"/>
      <c r="G91" s="459"/>
      <c r="H91" s="459"/>
      <c r="I91" s="460"/>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row>
    <row r="92" spans="1:124" s="125" customFormat="1" ht="15" customHeight="1" x14ac:dyDescent="0.3">
      <c r="A92" s="461" t="s">
        <v>27187</v>
      </c>
      <c r="B92" s="515">
        <v>97590</v>
      </c>
      <c r="C92" s="515" t="s">
        <v>47</v>
      </c>
      <c r="D92" s="449" t="str">
        <f>P.O!D38</f>
        <v>LUMINÁRIA TIPO PLAFON REDONDO COM VIDRO FOSCO, DE SOBREPOR, COM 1 LÂMPADA FLUORESCENTE DE 15 W, SEM REATOR - FORNECIMENTO E INSTALAÇÃO. AF_02/2020</v>
      </c>
      <c r="E92" s="428" t="str">
        <f>P.O!E38</f>
        <v>UN</v>
      </c>
      <c r="F92" s="440" t="s">
        <v>26883</v>
      </c>
      <c r="G92" s="441"/>
      <c r="H92" s="441"/>
      <c r="I92" s="442"/>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row>
    <row r="93" spans="1:124" s="125" customFormat="1" ht="15" customHeight="1" x14ac:dyDescent="0.3">
      <c r="A93" s="462"/>
      <c r="B93" s="516"/>
      <c r="C93" s="516"/>
      <c r="D93" s="450"/>
      <c r="E93" s="429"/>
      <c r="F93" s="446"/>
      <c r="G93" s="447"/>
      <c r="H93" s="447"/>
      <c r="I93" s="448"/>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row>
    <row r="94" spans="1:124" s="125" customFormat="1" ht="15" customHeight="1" x14ac:dyDescent="0.3">
      <c r="A94" s="463"/>
      <c r="B94" s="517"/>
      <c r="C94" s="517"/>
      <c r="D94" s="451"/>
      <c r="E94" s="430"/>
      <c r="F94" s="458"/>
      <c r="G94" s="459"/>
      <c r="H94" s="459"/>
      <c r="I94" s="460"/>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row>
    <row r="95" spans="1:124" s="125" customFormat="1" x14ac:dyDescent="0.25">
      <c r="A95" s="121">
        <v>6</v>
      </c>
      <c r="B95" s="121"/>
      <c r="C95" s="122"/>
      <c r="D95" s="123" t="s">
        <v>15355</v>
      </c>
      <c r="E95" s="124"/>
      <c r="F95" s="437"/>
      <c r="G95" s="438"/>
      <c r="H95" s="438"/>
      <c r="I95" s="439"/>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row>
    <row r="96" spans="1:124" s="125" customFormat="1" x14ac:dyDescent="0.3">
      <c r="A96" s="422" t="s">
        <v>90</v>
      </c>
      <c r="B96" s="425">
        <v>102161</v>
      </c>
      <c r="C96" s="428" t="s">
        <v>47</v>
      </c>
      <c r="D96" s="428" t="str">
        <f>P.O!D43</f>
        <v>INSTALAÇÃO DE VIDRO LISO INCOLOR, E = 3 MM, EM ESQUADRIA DE ALUMÍNIO OU PVC, FIXADO COM BAGUETE. AF_01/2021_P</v>
      </c>
      <c r="E96" s="431" t="str">
        <f>P.O!E43</f>
        <v>M2</v>
      </c>
      <c r="F96" s="440" t="s">
        <v>26832</v>
      </c>
      <c r="G96" s="441"/>
      <c r="H96" s="441"/>
      <c r="I96" s="442"/>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row>
    <row r="97" spans="1:124" s="125" customFormat="1" x14ac:dyDescent="0.3">
      <c r="A97" s="423"/>
      <c r="B97" s="426"/>
      <c r="C97" s="429"/>
      <c r="D97" s="429"/>
      <c r="E97" s="432"/>
      <c r="F97" s="446" t="s">
        <v>26833</v>
      </c>
      <c r="G97" s="447"/>
      <c r="H97" s="447"/>
      <c r="I97" s="448"/>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row>
    <row r="98" spans="1:124" s="125" customFormat="1" x14ac:dyDescent="0.3">
      <c r="A98" s="424"/>
      <c r="B98" s="427"/>
      <c r="C98" s="430"/>
      <c r="D98" s="430"/>
      <c r="E98" s="433"/>
      <c r="F98" s="443">
        <f>ROUND(2.16*3,2)</f>
        <v>6.48</v>
      </c>
      <c r="G98" s="444"/>
      <c r="H98" s="444"/>
      <c r="I98" s="445"/>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row>
    <row r="99" spans="1:124" s="125" customFormat="1" x14ac:dyDescent="0.3">
      <c r="A99" s="422" t="s">
        <v>92</v>
      </c>
      <c r="B99" s="434" t="s">
        <v>2984</v>
      </c>
      <c r="C99" s="428" t="s">
        <v>50</v>
      </c>
      <c r="D99" s="428" t="str">
        <f>P.O!D44</f>
        <v>Tela de proteção tipo mosquiteira removível, em fibra de vidro com revestimento em PVC e requadro em alumínio</v>
      </c>
      <c r="E99" s="431" t="str">
        <f>P.O!E44</f>
        <v>M2</v>
      </c>
      <c r="F99" s="440" t="s">
        <v>26830</v>
      </c>
      <c r="G99" s="441"/>
      <c r="H99" s="441"/>
      <c r="I99" s="442"/>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row>
    <row r="100" spans="1:124" s="125" customFormat="1" ht="27" customHeight="1" x14ac:dyDescent="0.3">
      <c r="A100" s="423"/>
      <c r="B100" s="435"/>
      <c r="C100" s="429"/>
      <c r="D100" s="429"/>
      <c r="E100" s="432"/>
      <c r="F100" s="446" t="s">
        <v>26831</v>
      </c>
      <c r="G100" s="447"/>
      <c r="H100" s="447"/>
      <c r="I100" s="448"/>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row>
    <row r="101" spans="1:124" s="125" customFormat="1" x14ac:dyDescent="0.3">
      <c r="A101" s="424"/>
      <c r="B101" s="436"/>
      <c r="C101" s="430"/>
      <c r="D101" s="430"/>
      <c r="E101" s="433"/>
      <c r="F101" s="443">
        <f>ROUND(((1.8*1.2*16)+(1.6*1.2*5)+(1*0.6*4)+(0.6*0.6*1)),2)</f>
        <v>46.92</v>
      </c>
      <c r="G101" s="444"/>
      <c r="H101" s="444"/>
      <c r="I101" s="445"/>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row>
    <row r="102" spans="1:124" s="125" customFormat="1" x14ac:dyDescent="0.3">
      <c r="A102" s="422" t="s">
        <v>15354</v>
      </c>
      <c r="B102" s="434" t="s">
        <v>2237</v>
      </c>
      <c r="C102" s="428" t="s">
        <v>50</v>
      </c>
      <c r="D102" s="428" t="str">
        <f>P.O!D45</f>
        <v>Rodapé em granito, espessura de 2 cm e altura de 7 cm, acabamento polido</v>
      </c>
      <c r="E102" s="431" t="str">
        <f>P.O!E45</f>
        <v>M</v>
      </c>
      <c r="F102" s="440" t="s">
        <v>26845</v>
      </c>
      <c r="G102" s="441"/>
      <c r="H102" s="441"/>
      <c r="I102" s="442"/>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row>
    <row r="103" spans="1:124" s="125" customFormat="1" x14ac:dyDescent="0.3">
      <c r="A103" s="423"/>
      <c r="B103" s="435"/>
      <c r="C103" s="429"/>
      <c r="D103" s="429"/>
      <c r="E103" s="432"/>
      <c r="F103" s="446" t="s">
        <v>26846</v>
      </c>
      <c r="G103" s="447"/>
      <c r="H103" s="447"/>
      <c r="I103" s="448"/>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row>
    <row r="104" spans="1:124" s="125" customFormat="1" x14ac:dyDescent="0.3">
      <c r="A104" s="424"/>
      <c r="B104" s="436"/>
      <c r="C104" s="430"/>
      <c r="D104" s="430"/>
      <c r="E104" s="433"/>
      <c r="F104" s="443">
        <f>ROUND(1.95+1.95,2)</f>
        <v>3.9</v>
      </c>
      <c r="G104" s="444"/>
      <c r="H104" s="444"/>
      <c r="I104" s="445"/>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row>
    <row r="105" spans="1:124" s="125" customFormat="1" ht="12.75" customHeight="1" x14ac:dyDescent="0.3">
      <c r="A105" s="422" t="s">
        <v>27180</v>
      </c>
      <c r="B105" s="425" t="s">
        <v>2580</v>
      </c>
      <c r="C105" s="428" t="s">
        <v>50</v>
      </c>
      <c r="D105" s="428" t="str">
        <f>P.O!D46</f>
        <v>Porta lisa com batente madeira - 90 x 210 cm</v>
      </c>
      <c r="E105" s="431" t="str">
        <f>P.O!E46</f>
        <v>UN</v>
      </c>
      <c r="F105" s="440" t="s">
        <v>26853</v>
      </c>
      <c r="G105" s="441"/>
      <c r="H105" s="441"/>
      <c r="I105" s="442"/>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row>
    <row r="106" spans="1:124" s="125" customFormat="1" x14ac:dyDescent="0.3">
      <c r="A106" s="423"/>
      <c r="B106" s="426"/>
      <c r="C106" s="429"/>
      <c r="D106" s="429"/>
      <c r="E106" s="432"/>
      <c r="F106" s="446"/>
      <c r="G106" s="447"/>
      <c r="H106" s="447"/>
      <c r="I106" s="448"/>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row>
    <row r="107" spans="1:124" s="125" customFormat="1" x14ac:dyDescent="0.3">
      <c r="A107" s="424"/>
      <c r="B107" s="427"/>
      <c r="C107" s="430"/>
      <c r="D107" s="430"/>
      <c r="E107" s="433"/>
      <c r="F107" s="524"/>
      <c r="G107" s="525"/>
      <c r="H107" s="525"/>
      <c r="I107" s="526"/>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row>
    <row r="108" spans="1:124" s="125" customFormat="1" ht="12.75" customHeight="1" x14ac:dyDescent="0.3">
      <c r="A108" s="422" t="s">
        <v>27213</v>
      </c>
      <c r="B108" s="518" t="s">
        <v>84</v>
      </c>
      <c r="C108" s="519"/>
      <c r="D108" s="428" t="str">
        <f>P.O!D47</f>
        <v>Fornecimento e Instalação de Toldo - (sala diretoria)</v>
      </c>
      <c r="E108" s="431" t="str">
        <f>P.O!E47</f>
        <v>un</v>
      </c>
      <c r="F108" s="440" t="s">
        <v>26828</v>
      </c>
      <c r="G108" s="441"/>
      <c r="H108" s="441"/>
      <c r="I108" s="442"/>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row>
    <row r="109" spans="1:124" s="125" customFormat="1" x14ac:dyDescent="0.3">
      <c r="A109" s="423"/>
      <c r="B109" s="520"/>
      <c r="C109" s="521"/>
      <c r="D109" s="429"/>
      <c r="E109" s="432"/>
      <c r="F109" s="446"/>
      <c r="G109" s="447"/>
      <c r="H109" s="447"/>
      <c r="I109" s="448"/>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row>
    <row r="110" spans="1:124" s="125" customFormat="1" x14ac:dyDescent="0.3">
      <c r="A110" s="424"/>
      <c r="B110" s="522"/>
      <c r="C110" s="523"/>
      <c r="D110" s="430"/>
      <c r="E110" s="433"/>
      <c r="F110" s="524"/>
      <c r="G110" s="525"/>
      <c r="H110" s="525"/>
      <c r="I110" s="526"/>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row>
    <row r="111" spans="1:124" s="125" customFormat="1" x14ac:dyDescent="0.3">
      <c r="A111" s="422" t="s">
        <v>27214</v>
      </c>
      <c r="B111" s="434" t="s">
        <v>5227</v>
      </c>
      <c r="C111" s="428" t="s">
        <v>50</v>
      </c>
      <c r="D111" s="428" t="str">
        <f>P.O!D48</f>
        <v>Lâmpada halógena refletora PAR20, base E27 de 50 W - 220 V</v>
      </c>
      <c r="E111" s="431" t="str">
        <f>P.O!E48</f>
        <v>UN</v>
      </c>
      <c r="F111" s="440" t="s">
        <v>26829</v>
      </c>
      <c r="G111" s="441"/>
      <c r="H111" s="441"/>
      <c r="I111" s="442"/>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row>
    <row r="112" spans="1:124" s="125" customFormat="1" x14ac:dyDescent="0.3">
      <c r="A112" s="423"/>
      <c r="B112" s="435"/>
      <c r="C112" s="429"/>
      <c r="D112" s="429"/>
      <c r="E112" s="432"/>
      <c r="F112" s="446"/>
      <c r="G112" s="447"/>
      <c r="H112" s="447"/>
      <c r="I112" s="448"/>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row>
    <row r="113" spans="1:124" s="125" customFormat="1" x14ac:dyDescent="0.3">
      <c r="A113" s="424"/>
      <c r="B113" s="436"/>
      <c r="C113" s="430"/>
      <c r="D113" s="430"/>
      <c r="E113" s="433"/>
      <c r="F113" s="524"/>
      <c r="G113" s="525"/>
      <c r="H113" s="525"/>
      <c r="I113" s="526"/>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row>
    <row r="114" spans="1:124" s="125" customFormat="1" ht="12.75" customHeight="1" x14ac:dyDescent="0.3">
      <c r="A114" s="422" t="s">
        <v>27215</v>
      </c>
      <c r="B114" s="425">
        <v>34377</v>
      </c>
      <c r="C114" s="428" t="s">
        <v>47</v>
      </c>
      <c r="D114" s="428" t="str">
        <f>P.O!D49</f>
        <v>JANELA BASCULANTE, EM ALUMINIO PERFIL 20, 80 X 60 CM (A X L), 4 FLS (1 FIXA E 3 MOVEIS), ACABAMENTO BRANCO OU BRILHANTE, BATENTE DE 3 A 4 CM, COM VIDRO, SEM GUARNICAO</v>
      </c>
      <c r="E114" s="431" t="str">
        <f>P.O!E49</f>
        <v xml:space="preserve">UN    </v>
      </c>
      <c r="F114" s="440" t="s">
        <v>26827</v>
      </c>
      <c r="G114" s="441"/>
      <c r="H114" s="441"/>
      <c r="I114" s="442"/>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row>
    <row r="115" spans="1:124" s="125" customFormat="1" x14ac:dyDescent="0.3">
      <c r="A115" s="423"/>
      <c r="B115" s="426"/>
      <c r="C115" s="429"/>
      <c r="D115" s="429"/>
      <c r="E115" s="432"/>
      <c r="F115" s="446"/>
      <c r="G115" s="447"/>
      <c r="H115" s="447"/>
      <c r="I115" s="448"/>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row>
    <row r="116" spans="1:124" s="125" customFormat="1" x14ac:dyDescent="0.3">
      <c r="A116" s="424"/>
      <c r="B116" s="427"/>
      <c r="C116" s="430"/>
      <c r="D116" s="430"/>
      <c r="E116" s="433"/>
      <c r="F116" s="524"/>
      <c r="G116" s="525"/>
      <c r="H116" s="525"/>
      <c r="I116" s="526"/>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row>
    <row r="117" spans="1:124" s="125" customFormat="1" ht="12.75" customHeight="1" x14ac:dyDescent="0.3">
      <c r="A117" s="422" t="s">
        <v>27216</v>
      </c>
      <c r="B117" s="425">
        <v>34364</v>
      </c>
      <c r="C117" s="428" t="s">
        <v>47</v>
      </c>
      <c r="D117" s="428" t="str">
        <f>P.O!D50</f>
        <v>JANELA DE CORRER,  EM ALUMINIO PERFIL 25, 120 X 150 CM (A X L), 4 FLS, BANDEIRA COM BASCULA,  ACABAMENTO BRANCO OU BRILHANTE, BATENTE/REQUADRO DE 6 A 14 CM, COM VIDRO, SEM GUARNICAO/ALIZAR</v>
      </c>
      <c r="E117" s="431" t="str">
        <f>P.O!E50</f>
        <v xml:space="preserve">UN    </v>
      </c>
      <c r="F117" s="440" t="s">
        <v>26826</v>
      </c>
      <c r="G117" s="441"/>
      <c r="H117" s="441"/>
      <c r="I117" s="442"/>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row>
    <row r="118" spans="1:124" s="125" customFormat="1" x14ac:dyDescent="0.3">
      <c r="A118" s="423"/>
      <c r="B118" s="426"/>
      <c r="C118" s="429"/>
      <c r="D118" s="429"/>
      <c r="E118" s="432"/>
      <c r="F118" s="446"/>
      <c r="G118" s="447"/>
      <c r="H118" s="447"/>
      <c r="I118" s="448"/>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row>
    <row r="119" spans="1:124" s="125" customFormat="1" x14ac:dyDescent="0.3">
      <c r="A119" s="424"/>
      <c r="B119" s="427"/>
      <c r="C119" s="430"/>
      <c r="D119" s="430"/>
      <c r="E119" s="433"/>
      <c r="F119" s="524"/>
      <c r="G119" s="525"/>
      <c r="H119" s="525"/>
      <c r="I119" s="526"/>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row>
    <row r="120" spans="1:124" x14ac:dyDescent="0.25">
      <c r="A120" s="121">
        <v>7</v>
      </c>
      <c r="B120" s="121"/>
      <c r="C120" s="122"/>
      <c r="D120" s="123" t="s">
        <v>20467</v>
      </c>
      <c r="E120" s="124"/>
      <c r="F120" s="437"/>
      <c r="G120" s="438"/>
      <c r="H120" s="438"/>
      <c r="I120" s="439"/>
    </row>
    <row r="121" spans="1:124" x14ac:dyDescent="0.3">
      <c r="A121" s="422" t="s">
        <v>93</v>
      </c>
      <c r="B121" s="434" t="s">
        <v>83</v>
      </c>
      <c r="C121" s="428" t="s">
        <v>50</v>
      </c>
      <c r="D121" s="428" t="s">
        <v>7589</v>
      </c>
      <c r="E121" s="431" t="s">
        <v>180</v>
      </c>
      <c r="F121" s="440" t="s">
        <v>27218</v>
      </c>
      <c r="G121" s="441"/>
      <c r="H121" s="441"/>
      <c r="I121" s="442"/>
    </row>
    <row r="122" spans="1:124" ht="15" customHeight="1" x14ac:dyDescent="0.3">
      <c r="A122" s="423"/>
      <c r="B122" s="435"/>
      <c r="C122" s="429"/>
      <c r="D122" s="429"/>
      <c r="E122" s="432"/>
      <c r="F122" s="446" t="s">
        <v>27219</v>
      </c>
      <c r="G122" s="447"/>
      <c r="H122" s="447"/>
      <c r="I122" s="448"/>
    </row>
    <row r="123" spans="1:124" x14ac:dyDescent="0.3">
      <c r="A123" s="424"/>
      <c r="B123" s="436"/>
      <c r="C123" s="430"/>
      <c r="D123" s="430"/>
      <c r="E123" s="433"/>
      <c r="F123" s="443">
        <f>ROUND((35.4*9.85),2)</f>
        <v>348.69</v>
      </c>
      <c r="G123" s="444"/>
      <c r="H123" s="444"/>
      <c r="I123" s="445"/>
    </row>
    <row r="124" spans="1:124" ht="15.6" x14ac:dyDescent="0.3">
      <c r="A124" s="419" t="s">
        <v>27217</v>
      </c>
      <c r="B124" s="420"/>
      <c r="C124" s="420"/>
      <c r="D124" s="420"/>
      <c r="E124" s="420"/>
      <c r="F124" s="420"/>
      <c r="G124" s="420"/>
      <c r="H124" s="420"/>
      <c r="I124" s="421"/>
    </row>
    <row r="125" spans="1:124" x14ac:dyDescent="0.3">
      <c r="A125" s="33"/>
      <c r="B125" s="33"/>
      <c r="C125" s="33"/>
      <c r="D125" s="33"/>
      <c r="E125" s="33"/>
      <c r="F125" s="33"/>
      <c r="G125" s="33"/>
      <c r="H125" s="33"/>
      <c r="I125" s="33"/>
    </row>
    <row r="126" spans="1:124" x14ac:dyDescent="0.3">
      <c r="A126" s="33"/>
      <c r="B126" s="33"/>
      <c r="C126" s="33"/>
      <c r="D126" s="33"/>
      <c r="E126" s="33"/>
      <c r="F126" s="33"/>
      <c r="G126" s="33"/>
      <c r="H126" s="33"/>
      <c r="I126" s="33"/>
    </row>
    <row r="127" spans="1:124" x14ac:dyDescent="0.3">
      <c r="A127" s="33"/>
      <c r="B127" s="33"/>
      <c r="C127" s="33"/>
      <c r="D127" s="33"/>
      <c r="E127" s="33"/>
      <c r="F127" s="33"/>
      <c r="G127" s="33"/>
      <c r="H127" s="33"/>
      <c r="I127" s="33"/>
    </row>
    <row r="128" spans="1:124" x14ac:dyDescent="0.3">
      <c r="A128" s="33"/>
      <c r="B128" s="33"/>
      <c r="C128" s="33"/>
      <c r="D128" s="33"/>
      <c r="E128" s="33"/>
      <c r="F128" s="33"/>
      <c r="G128" s="33"/>
      <c r="H128" s="33"/>
      <c r="I128" s="33"/>
    </row>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sheetData>
  <protectedRanges>
    <protectedRange sqref="A3 D5:D8" name="Intervalo1_1_1"/>
  </protectedRanges>
  <mergeCells count="295">
    <mergeCell ref="A64:A66"/>
    <mergeCell ref="B64:B66"/>
    <mergeCell ref="C64:C66"/>
    <mergeCell ref="D64:D66"/>
    <mergeCell ref="E64:E66"/>
    <mergeCell ref="F64:I64"/>
    <mergeCell ref="F65:I65"/>
    <mergeCell ref="F66:I66"/>
    <mergeCell ref="A61:A63"/>
    <mergeCell ref="B55:B57"/>
    <mergeCell ref="C55:C57"/>
    <mergeCell ref="D55:D57"/>
    <mergeCell ref="E55:E57"/>
    <mergeCell ref="F55:I55"/>
    <mergeCell ref="F56:I56"/>
    <mergeCell ref="F57:I57"/>
    <mergeCell ref="A58:A60"/>
    <mergeCell ref="B61:B63"/>
    <mergeCell ref="C61:C63"/>
    <mergeCell ref="D61:D63"/>
    <mergeCell ref="E61:E63"/>
    <mergeCell ref="F61:I61"/>
    <mergeCell ref="F62:I62"/>
    <mergeCell ref="F63:I63"/>
    <mergeCell ref="A49:A51"/>
    <mergeCell ref="B49:B51"/>
    <mergeCell ref="C49:C51"/>
    <mergeCell ref="D49:D51"/>
    <mergeCell ref="E49:E51"/>
    <mergeCell ref="F49:I49"/>
    <mergeCell ref="F50:I50"/>
    <mergeCell ref="F51:I51"/>
    <mergeCell ref="B58:B60"/>
    <mergeCell ref="C58:C60"/>
    <mergeCell ref="D58:D60"/>
    <mergeCell ref="E58:E60"/>
    <mergeCell ref="F58:I58"/>
    <mergeCell ref="F59:I59"/>
    <mergeCell ref="F60:I60"/>
    <mergeCell ref="A52:A54"/>
    <mergeCell ref="B52:B54"/>
    <mergeCell ref="C52:C54"/>
    <mergeCell ref="D52:D54"/>
    <mergeCell ref="E52:E54"/>
    <mergeCell ref="F52:I52"/>
    <mergeCell ref="F53:I53"/>
    <mergeCell ref="F54:I54"/>
    <mergeCell ref="A55:A57"/>
    <mergeCell ref="F36:I36"/>
    <mergeCell ref="F37:I37"/>
    <mergeCell ref="A26:A28"/>
    <mergeCell ref="B26:B28"/>
    <mergeCell ref="C26:C28"/>
    <mergeCell ref="D26:D28"/>
    <mergeCell ref="E26:E28"/>
    <mergeCell ref="F28:I28"/>
    <mergeCell ref="F26:I26"/>
    <mergeCell ref="F27:I27"/>
    <mergeCell ref="A29:A31"/>
    <mergeCell ref="B29:B31"/>
    <mergeCell ref="C29:C31"/>
    <mergeCell ref="D29:D31"/>
    <mergeCell ref="E29:E31"/>
    <mergeCell ref="F31:I31"/>
    <mergeCell ref="A36:A38"/>
    <mergeCell ref="B36:B38"/>
    <mergeCell ref="C36:C38"/>
    <mergeCell ref="D36:D38"/>
    <mergeCell ref="E36:E38"/>
    <mergeCell ref="F38:I38"/>
    <mergeCell ref="A33:A35"/>
    <mergeCell ref="B33:B35"/>
    <mergeCell ref="A23:A25"/>
    <mergeCell ref="B23:B25"/>
    <mergeCell ref="C23:C25"/>
    <mergeCell ref="D23:D25"/>
    <mergeCell ref="E23:E25"/>
    <mergeCell ref="F25:I25"/>
    <mergeCell ref="F23:I23"/>
    <mergeCell ref="F24:I24"/>
    <mergeCell ref="F32:I32"/>
    <mergeCell ref="F29:I29"/>
    <mergeCell ref="F30:I30"/>
    <mergeCell ref="C33:C35"/>
    <mergeCell ref="D33:D35"/>
    <mergeCell ref="E33:E35"/>
    <mergeCell ref="F35:I35"/>
    <mergeCell ref="A45:A47"/>
    <mergeCell ref="B45:B47"/>
    <mergeCell ref="C45:C47"/>
    <mergeCell ref="D45:D47"/>
    <mergeCell ref="E45:E47"/>
    <mergeCell ref="A39:A41"/>
    <mergeCell ref="B39:B41"/>
    <mergeCell ref="F47:I47"/>
    <mergeCell ref="F33:I33"/>
    <mergeCell ref="F34:I34"/>
    <mergeCell ref="F39:I39"/>
    <mergeCell ref="F40:I40"/>
    <mergeCell ref="F45:I45"/>
    <mergeCell ref="F46:I46"/>
    <mergeCell ref="A42:A44"/>
    <mergeCell ref="B42:B44"/>
    <mergeCell ref="C42:C44"/>
    <mergeCell ref="D42:D44"/>
    <mergeCell ref="E42:E44"/>
    <mergeCell ref="F42:I42"/>
    <mergeCell ref="B20:B22"/>
    <mergeCell ref="C20:C22"/>
    <mergeCell ref="D20:D22"/>
    <mergeCell ref="E20:E22"/>
    <mergeCell ref="F22:I22"/>
    <mergeCell ref="F17:I17"/>
    <mergeCell ref="F18:I18"/>
    <mergeCell ref="F20:I20"/>
    <mergeCell ref="F21:I21"/>
    <mergeCell ref="A20:A22"/>
    <mergeCell ref="F10:I10"/>
    <mergeCell ref="A11:A13"/>
    <mergeCell ref="B11:B13"/>
    <mergeCell ref="C11:C13"/>
    <mergeCell ref="D11:D13"/>
    <mergeCell ref="E11:E13"/>
    <mergeCell ref="F11:I11"/>
    <mergeCell ref="F12:I12"/>
    <mergeCell ref="F13:I13"/>
    <mergeCell ref="A14:A16"/>
    <mergeCell ref="B14:B16"/>
    <mergeCell ref="C14:C16"/>
    <mergeCell ref="D14:D16"/>
    <mergeCell ref="E14:E16"/>
    <mergeCell ref="F16:I16"/>
    <mergeCell ref="F14:I14"/>
    <mergeCell ref="F15:I15"/>
    <mergeCell ref="A17:A19"/>
    <mergeCell ref="B17:B19"/>
    <mergeCell ref="C17:C19"/>
    <mergeCell ref="D17:D19"/>
    <mergeCell ref="E17:E19"/>
    <mergeCell ref="F19:I19"/>
    <mergeCell ref="F117:I119"/>
    <mergeCell ref="F114:I116"/>
    <mergeCell ref="F111:I113"/>
    <mergeCell ref="F108:I110"/>
    <mergeCell ref="F105:I107"/>
    <mergeCell ref="F100:I100"/>
    <mergeCell ref="F97:I97"/>
    <mergeCell ref="D108:D110"/>
    <mergeCell ref="E108:E110"/>
    <mergeCell ref="D114:D116"/>
    <mergeCell ref="E114:E116"/>
    <mergeCell ref="D102:D104"/>
    <mergeCell ref="E102:E104"/>
    <mergeCell ref="F102:I102"/>
    <mergeCell ref="F103:I103"/>
    <mergeCell ref="F104:I104"/>
    <mergeCell ref="F99:I99"/>
    <mergeCell ref="F101:I101"/>
    <mergeCell ref="C102:C104"/>
    <mergeCell ref="A105:A107"/>
    <mergeCell ref="B105:B107"/>
    <mergeCell ref="C105:C107"/>
    <mergeCell ref="D105:D107"/>
    <mergeCell ref="E105:E107"/>
    <mergeCell ref="A92:A94"/>
    <mergeCell ref="B92:B94"/>
    <mergeCell ref="C92:C94"/>
    <mergeCell ref="D92:D94"/>
    <mergeCell ref="E92:E94"/>
    <mergeCell ref="A96:A98"/>
    <mergeCell ref="F92:I93"/>
    <mergeCell ref="B114:B116"/>
    <mergeCell ref="C114:C116"/>
    <mergeCell ref="B108:C110"/>
    <mergeCell ref="B111:B113"/>
    <mergeCell ref="C111:C113"/>
    <mergeCell ref="D111:D113"/>
    <mergeCell ref="E111:E113"/>
    <mergeCell ref="B73:B75"/>
    <mergeCell ref="C73:C75"/>
    <mergeCell ref="F95:I95"/>
    <mergeCell ref="B96:B98"/>
    <mergeCell ref="C96:C98"/>
    <mergeCell ref="D96:D98"/>
    <mergeCell ref="E96:E98"/>
    <mergeCell ref="F96:I96"/>
    <mergeCell ref="F98:I98"/>
    <mergeCell ref="F91:I91"/>
    <mergeCell ref="F94:I94"/>
    <mergeCell ref="B89:B91"/>
    <mergeCell ref="C89:C91"/>
    <mergeCell ref="D89:D91"/>
    <mergeCell ref="E89:E91"/>
    <mergeCell ref="B102:B104"/>
    <mergeCell ref="A86:A88"/>
    <mergeCell ref="B86:B88"/>
    <mergeCell ref="C86:C88"/>
    <mergeCell ref="D86:D88"/>
    <mergeCell ref="E86:E88"/>
    <mergeCell ref="F86:I87"/>
    <mergeCell ref="F88:I88"/>
    <mergeCell ref="A83:A85"/>
    <mergeCell ref="F89:I90"/>
    <mergeCell ref="B83:B85"/>
    <mergeCell ref="C83:C85"/>
    <mergeCell ref="D83:D85"/>
    <mergeCell ref="E83:E85"/>
    <mergeCell ref="F85:I85"/>
    <mergeCell ref="F83:I83"/>
    <mergeCell ref="F84:I84"/>
    <mergeCell ref="A89:A91"/>
    <mergeCell ref="A1:I1"/>
    <mergeCell ref="A2:I2"/>
    <mergeCell ref="A3:I3"/>
    <mergeCell ref="F4:I4"/>
    <mergeCell ref="F5:I5"/>
    <mergeCell ref="F6:I6"/>
    <mergeCell ref="A7:A9"/>
    <mergeCell ref="D7:D9"/>
    <mergeCell ref="E7:E9"/>
    <mergeCell ref="F7:I7"/>
    <mergeCell ref="F8:I8"/>
    <mergeCell ref="F9:I9"/>
    <mergeCell ref="B7:B9"/>
    <mergeCell ref="C7:C9"/>
    <mergeCell ref="F43:I43"/>
    <mergeCell ref="F44:I44"/>
    <mergeCell ref="C39:C41"/>
    <mergeCell ref="D39:D41"/>
    <mergeCell ref="E39:E41"/>
    <mergeCell ref="F41:I41"/>
    <mergeCell ref="A76:A78"/>
    <mergeCell ref="B76:B78"/>
    <mergeCell ref="C76:C78"/>
    <mergeCell ref="D76:D78"/>
    <mergeCell ref="E76:E78"/>
    <mergeCell ref="F76:I76"/>
    <mergeCell ref="F77:I77"/>
    <mergeCell ref="F78:I78"/>
    <mergeCell ref="F48:I48"/>
    <mergeCell ref="A73:A75"/>
    <mergeCell ref="D73:D75"/>
    <mergeCell ref="E73:E75"/>
    <mergeCell ref="F74:I74"/>
    <mergeCell ref="F75:I75"/>
    <mergeCell ref="F73:I73"/>
    <mergeCell ref="A67:A69"/>
    <mergeCell ref="B67:B69"/>
    <mergeCell ref="C67:C69"/>
    <mergeCell ref="D67:D69"/>
    <mergeCell ref="E67:E69"/>
    <mergeCell ref="F67:I67"/>
    <mergeCell ref="F68:I68"/>
    <mergeCell ref="F69:I69"/>
    <mergeCell ref="A70:A72"/>
    <mergeCell ref="F82:I82"/>
    <mergeCell ref="A79:A81"/>
    <mergeCell ref="D79:D81"/>
    <mergeCell ref="E79:E81"/>
    <mergeCell ref="F79:I79"/>
    <mergeCell ref="F80:I80"/>
    <mergeCell ref="F81:I81"/>
    <mergeCell ref="B70:B72"/>
    <mergeCell ref="C70:C72"/>
    <mergeCell ref="D70:D72"/>
    <mergeCell ref="E70:E72"/>
    <mergeCell ref="F70:I70"/>
    <mergeCell ref="F71:I71"/>
    <mergeCell ref="F72:I72"/>
    <mergeCell ref="B79:B81"/>
    <mergeCell ref="C79:C81"/>
    <mergeCell ref="A124:I124"/>
    <mergeCell ref="A117:A119"/>
    <mergeCell ref="B117:B119"/>
    <mergeCell ref="C117:C119"/>
    <mergeCell ref="D117:D119"/>
    <mergeCell ref="E117:E119"/>
    <mergeCell ref="A99:A101"/>
    <mergeCell ref="B99:B101"/>
    <mergeCell ref="C99:C101"/>
    <mergeCell ref="D99:D101"/>
    <mergeCell ref="E99:E101"/>
    <mergeCell ref="A114:A116"/>
    <mergeCell ref="F120:I120"/>
    <mergeCell ref="A121:A123"/>
    <mergeCell ref="B121:B123"/>
    <mergeCell ref="C121:C123"/>
    <mergeCell ref="D121:D123"/>
    <mergeCell ref="E121:E123"/>
    <mergeCell ref="F121:I121"/>
    <mergeCell ref="F123:I123"/>
    <mergeCell ref="F122:I122"/>
    <mergeCell ref="A108:A110"/>
    <mergeCell ref="A111:A113"/>
    <mergeCell ref="A102:A104"/>
  </mergeCells>
  <phoneticPr fontId="25" type="noConversion"/>
  <conditionalFormatting sqref="F4">
    <cfRule type="cellIs" dxfId="0" priority="1" stopIfTrue="1" operator="equal">
      <formula>0</formula>
    </cfRule>
  </conditionalFormatting>
  <pageMargins left="0.511811024" right="0.511811024" top="0.78740157499999996" bottom="0.78740157499999996" header="0.31496062000000002" footer="0.31496062000000002"/>
  <pageSetup paperSize="9" scale="41" orientation="portrait" verticalDpi="0" r:id="rId1"/>
  <colBreaks count="1" manualBreakCount="1">
    <brk id="9" max="10485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FEE1-76CC-4225-861E-626F3CBEA5BB}">
  <sheetPr>
    <tabColor rgb="FFFFC000"/>
  </sheetPr>
  <dimension ref="A1:M163"/>
  <sheetViews>
    <sheetView workbookViewId="0">
      <selection activeCell="B11" sqref="B11"/>
    </sheetView>
  </sheetViews>
  <sheetFormatPr defaultRowHeight="14.4" x14ac:dyDescent="0.3"/>
  <cols>
    <col min="1" max="1" width="23.88671875" customWidth="1"/>
    <col min="2" max="2" width="10.88671875" customWidth="1"/>
    <col min="3" max="3" width="11.5546875" customWidth="1"/>
    <col min="4" max="4" width="9.44140625" customWidth="1"/>
  </cols>
  <sheetData>
    <row r="1" spans="1:13" x14ac:dyDescent="0.3">
      <c r="A1" s="528" t="s">
        <v>32</v>
      </c>
      <c r="B1" s="528"/>
      <c r="C1" s="528"/>
      <c r="D1" s="25"/>
      <c r="H1" s="151"/>
      <c r="I1" s="152"/>
      <c r="J1" s="152"/>
      <c r="K1" s="153" t="s">
        <v>26824</v>
      </c>
      <c r="L1" s="153" t="s">
        <v>26825</v>
      </c>
      <c r="M1" s="154"/>
    </row>
    <row r="2" spans="1:13" x14ac:dyDescent="0.3">
      <c r="H2" s="155" t="s">
        <v>26820</v>
      </c>
      <c r="I2" s="156">
        <v>1.8</v>
      </c>
      <c r="J2" s="156">
        <v>1.2</v>
      </c>
      <c r="K2" s="157">
        <f>I2*J2</f>
        <v>2.16</v>
      </c>
      <c r="L2" s="158">
        <v>16</v>
      </c>
      <c r="M2" s="159">
        <f>K2*L2</f>
        <v>34.56</v>
      </c>
    </row>
    <row r="3" spans="1:13" x14ac:dyDescent="0.3">
      <c r="A3" s="527" t="s">
        <v>15</v>
      </c>
      <c r="B3" s="527"/>
      <c r="C3" s="527"/>
      <c r="D3" s="18"/>
      <c r="H3" s="155" t="s">
        <v>26821</v>
      </c>
      <c r="I3" s="156">
        <v>1.6</v>
      </c>
      <c r="J3" s="156">
        <v>1.2</v>
      </c>
      <c r="K3" s="157">
        <f t="shared" ref="K3:K5" si="0">I3*J3</f>
        <v>1.92</v>
      </c>
      <c r="L3" s="158">
        <v>5</v>
      </c>
      <c r="M3" s="159">
        <f t="shared" ref="M3:M5" si="1">K3*L3</f>
        <v>9.6</v>
      </c>
    </row>
    <row r="4" spans="1:13" ht="15" thickBot="1" x14ac:dyDescent="0.35">
      <c r="A4" s="23"/>
      <c r="B4" s="23"/>
      <c r="C4" s="23"/>
      <c r="D4" s="23"/>
      <c r="H4" s="155" t="s">
        <v>26822</v>
      </c>
      <c r="I4" s="156">
        <v>1</v>
      </c>
      <c r="J4" s="156">
        <v>0.6</v>
      </c>
      <c r="K4" s="157">
        <f t="shared" si="0"/>
        <v>0.6</v>
      </c>
      <c r="L4" s="158">
        <v>4</v>
      </c>
      <c r="M4" s="159">
        <f t="shared" si="1"/>
        <v>2.4</v>
      </c>
    </row>
    <row r="5" spans="1:13" x14ac:dyDescent="0.3">
      <c r="A5" s="26" t="s">
        <v>34</v>
      </c>
      <c r="B5" s="27">
        <v>9.85</v>
      </c>
      <c r="C5" s="28">
        <v>35.4</v>
      </c>
      <c r="D5" s="24"/>
      <c r="H5" s="155" t="s">
        <v>26823</v>
      </c>
      <c r="I5" s="156">
        <v>0.6</v>
      </c>
      <c r="J5" s="156">
        <v>0.6</v>
      </c>
      <c r="K5" s="157">
        <f t="shared" si="0"/>
        <v>0.36</v>
      </c>
      <c r="L5" s="158">
        <v>1</v>
      </c>
      <c r="M5" s="159">
        <f t="shared" si="1"/>
        <v>0.36</v>
      </c>
    </row>
    <row r="6" spans="1:13" ht="15" thickBot="1" x14ac:dyDescent="0.35">
      <c r="A6" s="29" t="s">
        <v>33</v>
      </c>
      <c r="B6" s="30">
        <f>ROUND(B5*C5,2)</f>
        <v>348.69</v>
      </c>
      <c r="C6" s="31"/>
      <c r="D6" s="24"/>
      <c r="H6" s="160"/>
      <c r="I6" s="161"/>
      <c r="J6" s="161"/>
      <c r="K6" s="161"/>
      <c r="L6" s="161"/>
      <c r="M6" s="162">
        <f>SUM(M2:M5)</f>
        <v>46.92</v>
      </c>
    </row>
    <row r="7" spans="1:13" ht="15" thickBot="1" x14ac:dyDescent="0.35">
      <c r="A7" s="7"/>
      <c r="B7" s="7"/>
      <c r="C7" s="7"/>
      <c r="H7" s="151"/>
      <c r="I7" s="152"/>
      <c r="J7" s="152"/>
      <c r="K7" s="152"/>
      <c r="L7" s="152"/>
      <c r="M7" s="154"/>
    </row>
    <row r="8" spans="1:13" x14ac:dyDescent="0.3">
      <c r="A8" s="19" t="s">
        <v>0</v>
      </c>
      <c r="B8" s="8">
        <v>6.3</v>
      </c>
      <c r="C8" s="9">
        <v>9.4499999999999993</v>
      </c>
      <c r="D8" s="1"/>
      <c r="H8" s="155" t="s">
        <v>26837</v>
      </c>
      <c r="I8" s="163">
        <v>2.25</v>
      </c>
      <c r="J8" s="163">
        <v>2.2000000000000002</v>
      </c>
      <c r="K8" s="158">
        <f>I8*J8</f>
        <v>4.95</v>
      </c>
      <c r="L8" s="164">
        <v>2</v>
      </c>
      <c r="M8" s="168">
        <f>K8*L8*2</f>
        <v>19.8</v>
      </c>
    </row>
    <row r="9" spans="1:13" ht="15" thickBot="1" x14ac:dyDescent="0.35">
      <c r="A9" s="10" t="s">
        <v>1</v>
      </c>
      <c r="B9" s="11">
        <f>ROUND(B8*C8,2)</f>
        <v>59.54</v>
      </c>
      <c r="C9" s="12"/>
      <c r="H9" s="155"/>
      <c r="I9" s="23"/>
      <c r="J9" s="23"/>
      <c r="K9" s="23"/>
      <c r="L9" s="23"/>
      <c r="M9" s="169"/>
    </row>
    <row r="10" spans="1:13" ht="15" thickBot="1" x14ac:dyDescent="0.35">
      <c r="A10" s="7"/>
      <c r="B10" s="7"/>
      <c r="C10" s="7"/>
      <c r="H10" s="155"/>
      <c r="I10" s="23"/>
      <c r="J10" s="23"/>
      <c r="K10" s="23"/>
      <c r="L10" s="23"/>
      <c r="M10" s="159">
        <f>M6+M8</f>
        <v>66.72</v>
      </c>
    </row>
    <row r="11" spans="1:13" x14ac:dyDescent="0.3">
      <c r="A11" s="19" t="s">
        <v>2</v>
      </c>
      <c r="B11" s="8">
        <v>5.8</v>
      </c>
      <c r="C11" s="9">
        <v>5.3</v>
      </c>
      <c r="H11" s="155"/>
      <c r="I11" s="23"/>
      <c r="J11" s="23"/>
      <c r="K11" s="23"/>
      <c r="L11" s="23"/>
      <c r="M11" s="169"/>
    </row>
    <row r="12" spans="1:13" ht="15" thickBot="1" x14ac:dyDescent="0.35">
      <c r="A12" s="10" t="s">
        <v>1</v>
      </c>
      <c r="B12" s="11">
        <f>ROUND(B11*C11,2)</f>
        <v>30.74</v>
      </c>
      <c r="C12" s="12"/>
      <c r="H12" s="160"/>
      <c r="I12" s="161"/>
      <c r="J12" s="161">
        <f>K8*L8</f>
        <v>9.9</v>
      </c>
      <c r="K12" s="161"/>
      <c r="L12" s="161"/>
      <c r="M12" s="170"/>
    </row>
    <row r="13" spans="1:13" ht="15" thickBot="1" x14ac:dyDescent="0.35">
      <c r="A13" s="7"/>
      <c r="B13" s="7"/>
      <c r="C13" s="7"/>
      <c r="E13" s="7"/>
    </row>
    <row r="14" spans="1:13" x14ac:dyDescent="0.3">
      <c r="A14" s="19" t="s">
        <v>3</v>
      </c>
      <c r="B14" s="8">
        <v>5.8</v>
      </c>
      <c r="C14" s="9">
        <v>5.3</v>
      </c>
    </row>
    <row r="15" spans="1:13" ht="15" thickBot="1" x14ac:dyDescent="0.35">
      <c r="A15" s="10" t="s">
        <v>1</v>
      </c>
      <c r="B15" s="11">
        <f>ROUND(B14*C14,2)</f>
        <v>30.74</v>
      </c>
      <c r="C15" s="12"/>
    </row>
    <row r="16" spans="1:13" ht="15" thickBot="1" x14ac:dyDescent="0.35">
      <c r="A16" s="7"/>
      <c r="B16" s="7"/>
      <c r="C16" s="7"/>
    </row>
    <row r="17" spans="1:3" x14ac:dyDescent="0.3">
      <c r="A17" s="19" t="s">
        <v>4</v>
      </c>
      <c r="B17" s="8">
        <v>5.8</v>
      </c>
      <c r="C17" s="9">
        <v>5.3</v>
      </c>
    </row>
    <row r="18" spans="1:3" ht="15" thickBot="1" x14ac:dyDescent="0.35">
      <c r="A18" s="10" t="s">
        <v>1</v>
      </c>
      <c r="B18" s="11">
        <f>ROUND(B17*C17,2)</f>
        <v>30.74</v>
      </c>
      <c r="C18" s="12"/>
    </row>
    <row r="19" spans="1:3" ht="15" thickBot="1" x14ac:dyDescent="0.35">
      <c r="A19" s="7"/>
      <c r="B19" s="7"/>
      <c r="C19" s="7"/>
    </row>
    <row r="20" spans="1:3" x14ac:dyDescent="0.3">
      <c r="A20" s="19" t="s">
        <v>5</v>
      </c>
      <c r="B20" s="8">
        <v>3</v>
      </c>
      <c r="C20" s="9">
        <v>2.75</v>
      </c>
    </row>
    <row r="21" spans="1:3" ht="15" thickBot="1" x14ac:dyDescent="0.35">
      <c r="A21" s="10" t="s">
        <v>1</v>
      </c>
      <c r="B21" s="11">
        <f>ROUND(B20*C20,2)</f>
        <v>8.25</v>
      </c>
      <c r="C21" s="12"/>
    </row>
    <row r="22" spans="1:3" ht="15" thickBot="1" x14ac:dyDescent="0.35">
      <c r="A22" s="7"/>
      <c r="B22" s="7"/>
      <c r="C22" s="7"/>
    </row>
    <row r="23" spans="1:3" x14ac:dyDescent="0.3">
      <c r="A23" s="20" t="s">
        <v>6</v>
      </c>
      <c r="B23" s="2">
        <v>2.5</v>
      </c>
      <c r="C23" s="3">
        <v>2.75</v>
      </c>
    </row>
    <row r="24" spans="1:3" ht="15" thickBot="1" x14ac:dyDescent="0.35">
      <c r="A24" s="4" t="s">
        <v>1</v>
      </c>
      <c r="B24" s="5">
        <f>ROUND(B23*C23,2)</f>
        <v>6.88</v>
      </c>
      <c r="C24" s="6"/>
    </row>
    <row r="25" spans="1:3" ht="15" thickBot="1" x14ac:dyDescent="0.35"/>
    <row r="26" spans="1:3" x14ac:dyDescent="0.3">
      <c r="A26" s="20" t="s">
        <v>7</v>
      </c>
      <c r="B26" s="2">
        <v>3.8</v>
      </c>
      <c r="C26" s="3">
        <v>2.75</v>
      </c>
    </row>
    <row r="27" spans="1:3" ht="15" thickBot="1" x14ac:dyDescent="0.35">
      <c r="A27" s="4" t="s">
        <v>1</v>
      </c>
      <c r="B27" s="5">
        <f>ROUND(B26*C26,2)</f>
        <v>10.45</v>
      </c>
      <c r="C27" s="6"/>
    </row>
    <row r="28" spans="1:3" ht="15" thickBot="1" x14ac:dyDescent="0.35"/>
    <row r="29" spans="1:3" x14ac:dyDescent="0.3">
      <c r="A29" s="20" t="s">
        <v>8</v>
      </c>
      <c r="B29" s="2">
        <v>1.3</v>
      </c>
      <c r="C29" s="3">
        <v>2.75</v>
      </c>
    </row>
    <row r="30" spans="1:3" ht="15" thickBot="1" x14ac:dyDescent="0.35">
      <c r="A30" s="4" t="s">
        <v>1</v>
      </c>
      <c r="B30" s="5">
        <f>ROUND(B29*C29,2)</f>
        <v>3.58</v>
      </c>
      <c r="C30" s="6"/>
    </row>
    <row r="31" spans="1:3" ht="15" thickBot="1" x14ac:dyDescent="0.35"/>
    <row r="32" spans="1:3" x14ac:dyDescent="0.3">
      <c r="A32" s="20" t="s">
        <v>9</v>
      </c>
      <c r="B32" s="2">
        <v>2.85</v>
      </c>
      <c r="C32" s="3">
        <v>2.75</v>
      </c>
    </row>
    <row r="33" spans="1:3" ht="15" thickBot="1" x14ac:dyDescent="0.35">
      <c r="A33" s="4" t="s">
        <v>1</v>
      </c>
      <c r="B33" s="5">
        <f>ROUND(B32*C32,2)</f>
        <v>7.84</v>
      </c>
      <c r="C33" s="6"/>
    </row>
    <row r="34" spans="1:3" ht="15" thickBot="1" x14ac:dyDescent="0.35"/>
    <row r="35" spans="1:3" x14ac:dyDescent="0.3">
      <c r="A35" s="20" t="s">
        <v>10</v>
      </c>
      <c r="B35" s="2">
        <v>2.85</v>
      </c>
      <c r="C35" s="3">
        <v>2.75</v>
      </c>
    </row>
    <row r="36" spans="1:3" ht="15" thickBot="1" x14ac:dyDescent="0.35">
      <c r="A36" s="4" t="s">
        <v>1</v>
      </c>
      <c r="B36" s="5">
        <f>ROUND(B35*C35,2)</f>
        <v>7.84</v>
      </c>
      <c r="C36" s="6"/>
    </row>
    <row r="37" spans="1:3" ht="15" thickBot="1" x14ac:dyDescent="0.35"/>
    <row r="38" spans="1:3" x14ac:dyDescent="0.3">
      <c r="A38" s="20" t="s">
        <v>11</v>
      </c>
      <c r="B38" s="2">
        <v>2.85</v>
      </c>
      <c r="C38" s="3">
        <v>2.75</v>
      </c>
    </row>
    <row r="39" spans="1:3" ht="15" thickBot="1" x14ac:dyDescent="0.35">
      <c r="A39" s="4" t="s">
        <v>1</v>
      </c>
      <c r="B39" s="5">
        <f>ROUND(B38*C38,2)</f>
        <v>7.84</v>
      </c>
      <c r="C39" s="6"/>
    </row>
    <row r="40" spans="1:3" ht="15" thickBot="1" x14ac:dyDescent="0.35"/>
    <row r="41" spans="1:3" x14ac:dyDescent="0.3">
      <c r="A41" s="20" t="s">
        <v>12</v>
      </c>
      <c r="B41" s="2">
        <v>2.8</v>
      </c>
      <c r="C41" s="3">
        <v>2.75</v>
      </c>
    </row>
    <row r="42" spans="1:3" ht="15" thickBot="1" x14ac:dyDescent="0.35">
      <c r="A42" s="4" t="s">
        <v>1</v>
      </c>
      <c r="B42" s="5">
        <f>ROUND(B41*C41,2)</f>
        <v>7.7</v>
      </c>
      <c r="C42" s="6"/>
    </row>
    <row r="43" spans="1:3" ht="15" thickBot="1" x14ac:dyDescent="0.35"/>
    <row r="44" spans="1:3" x14ac:dyDescent="0.3">
      <c r="A44" s="20" t="s">
        <v>13</v>
      </c>
      <c r="B44" s="2">
        <v>1.35</v>
      </c>
      <c r="C44" s="3">
        <v>2.75</v>
      </c>
    </row>
    <row r="45" spans="1:3" ht="15" thickBot="1" x14ac:dyDescent="0.35">
      <c r="A45" s="4" t="s">
        <v>1</v>
      </c>
      <c r="B45" s="5">
        <f>ROUND(B44*C44,2)</f>
        <v>3.71</v>
      </c>
      <c r="C45" s="6"/>
    </row>
    <row r="46" spans="1:3" ht="15" thickBot="1" x14ac:dyDescent="0.35"/>
    <row r="47" spans="1:3" x14ac:dyDescent="0.3">
      <c r="A47" s="20" t="s">
        <v>14</v>
      </c>
      <c r="B47" s="2">
        <v>1.35</v>
      </c>
      <c r="C47" s="3">
        <v>2.75</v>
      </c>
    </row>
    <row r="48" spans="1:3" ht="15" thickBot="1" x14ac:dyDescent="0.35">
      <c r="A48" s="4" t="s">
        <v>1</v>
      </c>
      <c r="B48" s="5">
        <f>ROUND(B47*C47,2)</f>
        <v>3.71</v>
      </c>
      <c r="C48" s="6"/>
    </row>
    <row r="49" spans="1:3" ht="15" thickBot="1" x14ac:dyDescent="0.35"/>
    <row r="50" spans="1:3" x14ac:dyDescent="0.3">
      <c r="A50" s="20" t="s">
        <v>24</v>
      </c>
      <c r="B50" s="2">
        <v>5.45</v>
      </c>
      <c r="C50" s="3">
        <v>5</v>
      </c>
    </row>
    <row r="51" spans="1:3" ht="15" thickBot="1" x14ac:dyDescent="0.35">
      <c r="A51" s="4" t="s">
        <v>1</v>
      </c>
      <c r="B51" s="5">
        <f>ROUND(B50*C50,2)</f>
        <v>27.25</v>
      </c>
      <c r="C51" s="6"/>
    </row>
    <row r="52" spans="1:3" ht="15" thickBot="1" x14ac:dyDescent="0.35"/>
    <row r="53" spans="1:3" x14ac:dyDescent="0.3">
      <c r="A53" s="20" t="s">
        <v>26</v>
      </c>
      <c r="B53" s="2">
        <v>25.35</v>
      </c>
      <c r="C53" s="3">
        <v>1.1000000000000001</v>
      </c>
    </row>
    <row r="54" spans="1:3" ht="15" thickBot="1" x14ac:dyDescent="0.35">
      <c r="A54" s="4" t="s">
        <v>1</v>
      </c>
      <c r="B54" s="5">
        <f>ROUND(B53*C53,2)</f>
        <v>27.89</v>
      </c>
      <c r="C54" s="6"/>
    </row>
    <row r="55" spans="1:3" ht="15" thickBot="1" x14ac:dyDescent="0.35"/>
    <row r="56" spans="1:3" x14ac:dyDescent="0.3">
      <c r="A56" s="20" t="s">
        <v>28</v>
      </c>
      <c r="B56" s="2">
        <v>2.35</v>
      </c>
      <c r="C56" s="3">
        <v>5.65</v>
      </c>
    </row>
    <row r="57" spans="1:3" ht="15" thickBot="1" x14ac:dyDescent="0.35">
      <c r="A57" s="4" t="s">
        <v>1</v>
      </c>
      <c r="B57" s="5">
        <f>ROUND(B56*C56,2)</f>
        <v>13.28</v>
      </c>
      <c r="C57" s="6"/>
    </row>
    <row r="58" spans="1:3" ht="15" thickBot="1" x14ac:dyDescent="0.35"/>
    <row r="59" spans="1:3" x14ac:dyDescent="0.3">
      <c r="A59" s="20" t="s">
        <v>29</v>
      </c>
      <c r="B59" s="2">
        <v>2.35</v>
      </c>
      <c r="C59" s="3">
        <v>3.1</v>
      </c>
    </row>
    <row r="60" spans="1:3" ht="15" thickBot="1" x14ac:dyDescent="0.35">
      <c r="A60" s="4" t="s">
        <v>1</v>
      </c>
      <c r="B60" s="5">
        <f>ROUND(B59*C59,2)</f>
        <v>7.29</v>
      </c>
      <c r="C60" s="6"/>
    </row>
    <row r="61" spans="1:3" ht="15" thickBot="1" x14ac:dyDescent="0.35"/>
    <row r="62" spans="1:3" x14ac:dyDescent="0.3">
      <c r="A62" s="20" t="s">
        <v>31</v>
      </c>
      <c r="B62" s="2">
        <v>3.2</v>
      </c>
      <c r="C62" s="3">
        <v>6.75</v>
      </c>
    </row>
    <row r="63" spans="1:3" ht="15" thickBot="1" x14ac:dyDescent="0.35">
      <c r="A63" s="4" t="s">
        <v>1</v>
      </c>
      <c r="B63" s="5">
        <f>ROUND(B62*C62,2)</f>
        <v>21.6</v>
      </c>
      <c r="C63" s="6"/>
    </row>
    <row r="65" spans="1:4" x14ac:dyDescent="0.3">
      <c r="A65" s="527" t="s">
        <v>16</v>
      </c>
      <c r="B65" s="527"/>
      <c r="C65" s="527"/>
      <c r="D65" s="18"/>
    </row>
    <row r="66" spans="1:4" ht="15" thickBot="1" x14ac:dyDescent="0.35">
      <c r="A66" s="15"/>
      <c r="B66" s="15"/>
      <c r="C66" s="15"/>
      <c r="D66" s="15"/>
    </row>
    <row r="67" spans="1:4" ht="15" thickBot="1" x14ac:dyDescent="0.35">
      <c r="A67" s="16" t="s">
        <v>17</v>
      </c>
      <c r="B67" s="17">
        <v>3.1</v>
      </c>
      <c r="C67" s="15"/>
      <c r="D67" s="15"/>
    </row>
    <row r="68" spans="1:4" ht="15" thickBot="1" x14ac:dyDescent="0.35"/>
    <row r="69" spans="1:4" ht="15" thickBot="1" x14ac:dyDescent="0.35">
      <c r="A69" s="16" t="s">
        <v>15353</v>
      </c>
      <c r="B69" s="17">
        <f>B74+B79+B84+B89+B94+B99+B105+B110+B115+B120+B125+B130+B135+B140+B145+B150+B154+B158+B163</f>
        <v>1064.1199999999999</v>
      </c>
    </row>
    <row r="70" spans="1:4" ht="15" thickBot="1" x14ac:dyDescent="0.35"/>
    <row r="71" spans="1:4" x14ac:dyDescent="0.3">
      <c r="A71" s="19" t="s">
        <v>0</v>
      </c>
      <c r="B71" s="8">
        <f>9.45+6.3+6.3+9.45</f>
        <v>31.5</v>
      </c>
      <c r="C71" s="9">
        <v>3.1</v>
      </c>
      <c r="D71" s="1"/>
    </row>
    <row r="72" spans="1:4" x14ac:dyDescent="0.3">
      <c r="A72" s="21" t="s">
        <v>26878</v>
      </c>
      <c r="B72" s="13">
        <f>ROUND(6*1.8*1.2,2)</f>
        <v>12.96</v>
      </c>
      <c r="C72" s="14"/>
      <c r="D72" s="1"/>
    </row>
    <row r="73" spans="1:4" x14ac:dyDescent="0.3">
      <c r="A73" s="22" t="s">
        <v>19</v>
      </c>
      <c r="B73" s="13">
        <f>ROUND(0.8*2.1,2)</f>
        <v>1.68</v>
      </c>
      <c r="C73" s="14"/>
      <c r="D73" s="1"/>
    </row>
    <row r="74" spans="1:4" ht="15" thickBot="1" x14ac:dyDescent="0.35">
      <c r="A74" s="10" t="s">
        <v>1</v>
      </c>
      <c r="B74" s="11">
        <f>ROUND(((B71*C71)-B72-B73),2)</f>
        <v>83.01</v>
      </c>
      <c r="C74" s="12"/>
    </row>
    <row r="75" spans="1:4" ht="15" thickBot="1" x14ac:dyDescent="0.35">
      <c r="A75" s="7"/>
      <c r="B75" s="7"/>
      <c r="C75" s="7"/>
    </row>
    <row r="76" spans="1:4" x14ac:dyDescent="0.3">
      <c r="A76" s="19" t="s">
        <v>2</v>
      </c>
      <c r="B76" s="8">
        <f>5.3+5.8+5.3+5.8</f>
        <v>22.2</v>
      </c>
      <c r="C76" s="9">
        <v>3.1</v>
      </c>
    </row>
    <row r="77" spans="1:4" x14ac:dyDescent="0.3">
      <c r="A77" s="21" t="s">
        <v>21</v>
      </c>
      <c r="B77" s="13">
        <f>ROUND(2*1.8*1.2,2)</f>
        <v>4.32</v>
      </c>
      <c r="C77" s="14"/>
    </row>
    <row r="78" spans="1:4" x14ac:dyDescent="0.3">
      <c r="A78" s="22" t="s">
        <v>20</v>
      </c>
      <c r="B78" s="13">
        <f>ROUND((0.8*2.1),2)</f>
        <v>1.68</v>
      </c>
      <c r="C78" s="14"/>
    </row>
    <row r="79" spans="1:4" ht="15" thickBot="1" x14ac:dyDescent="0.35">
      <c r="A79" s="10" t="s">
        <v>1</v>
      </c>
      <c r="B79" s="11">
        <f>ROUND(((B76*C76)-B77-B78),2)</f>
        <v>62.82</v>
      </c>
      <c r="C79" s="12"/>
    </row>
    <row r="80" spans="1:4" ht="15" thickBot="1" x14ac:dyDescent="0.35"/>
    <row r="81" spans="1:3" x14ac:dyDescent="0.3">
      <c r="A81" s="19" t="s">
        <v>3</v>
      </c>
      <c r="B81" s="8">
        <f>5.3+5.8+5.3+5.8</f>
        <v>22.2</v>
      </c>
      <c r="C81" s="9">
        <v>3.1</v>
      </c>
    </row>
    <row r="82" spans="1:3" x14ac:dyDescent="0.3">
      <c r="A82" s="21" t="s">
        <v>21</v>
      </c>
      <c r="B82" s="13">
        <f>ROUND(2*1.8*1.2,2)</f>
        <v>4.32</v>
      </c>
      <c r="C82" s="14"/>
    </row>
    <row r="83" spans="1:3" x14ac:dyDescent="0.3">
      <c r="A83" s="22" t="s">
        <v>20</v>
      </c>
      <c r="B83" s="13">
        <f>ROUND((0.8*2.1),2)</f>
        <v>1.68</v>
      </c>
      <c r="C83" s="14"/>
    </row>
    <row r="84" spans="1:3" ht="15" thickBot="1" x14ac:dyDescent="0.35">
      <c r="A84" s="10" t="s">
        <v>1</v>
      </c>
      <c r="B84" s="11">
        <f>ROUND(((B81*C81)-B82-B83),2)</f>
        <v>62.82</v>
      </c>
      <c r="C84" s="12"/>
    </row>
    <row r="85" spans="1:3" ht="15" thickBot="1" x14ac:dyDescent="0.35"/>
    <row r="86" spans="1:3" x14ac:dyDescent="0.3">
      <c r="A86" s="19" t="s">
        <v>4</v>
      </c>
      <c r="B86" s="8">
        <f>5.3+5.8+5.3+5.8</f>
        <v>22.2</v>
      </c>
      <c r="C86" s="9">
        <v>3.1</v>
      </c>
    </row>
    <row r="87" spans="1:3" x14ac:dyDescent="0.3">
      <c r="A87" s="21" t="s">
        <v>21</v>
      </c>
      <c r="B87" s="13">
        <f>ROUND(2*1.8*1.2,2)</f>
        <v>4.32</v>
      </c>
      <c r="C87" s="14"/>
    </row>
    <row r="88" spans="1:3" x14ac:dyDescent="0.3">
      <c r="A88" s="22" t="s">
        <v>19</v>
      </c>
      <c r="B88" s="13">
        <f>ROUND((0.8*2.1),2)</f>
        <v>1.68</v>
      </c>
      <c r="C88" s="14"/>
    </row>
    <row r="89" spans="1:3" ht="15" thickBot="1" x14ac:dyDescent="0.35">
      <c r="A89" s="10" t="s">
        <v>1</v>
      </c>
      <c r="B89" s="11">
        <f>ROUND(((B86*C86)-B87-B88),2)</f>
        <v>62.82</v>
      </c>
      <c r="C89" s="12"/>
    </row>
    <row r="90" spans="1:3" ht="15" thickBot="1" x14ac:dyDescent="0.35"/>
    <row r="91" spans="1:3" x14ac:dyDescent="0.3">
      <c r="A91" s="19" t="s">
        <v>5</v>
      </c>
      <c r="B91" s="8">
        <f>3+2.75+3+2.75</f>
        <v>11.5</v>
      </c>
      <c r="C91" s="9">
        <v>3.1</v>
      </c>
    </row>
    <row r="92" spans="1:3" x14ac:dyDescent="0.3">
      <c r="A92" s="21" t="s">
        <v>22</v>
      </c>
      <c r="B92" s="13">
        <f>ROUND(1*1.6*1.2,2)</f>
        <v>1.92</v>
      </c>
      <c r="C92" s="14"/>
    </row>
    <row r="93" spans="1:3" x14ac:dyDescent="0.3">
      <c r="A93" s="22" t="s">
        <v>19</v>
      </c>
      <c r="B93" s="13">
        <f>ROUND((0.8*2.1),2)</f>
        <v>1.68</v>
      </c>
      <c r="C93" s="14"/>
    </row>
    <row r="94" spans="1:3" ht="15" thickBot="1" x14ac:dyDescent="0.35">
      <c r="A94" s="10" t="s">
        <v>1</v>
      </c>
      <c r="B94" s="11">
        <f>ROUND(((B91*C91)-B92-B93),2)</f>
        <v>32.049999999999997</v>
      </c>
      <c r="C94" s="12"/>
    </row>
    <row r="95" spans="1:3" ht="15" thickBot="1" x14ac:dyDescent="0.35"/>
    <row r="96" spans="1:3" x14ac:dyDescent="0.3">
      <c r="A96" s="19" t="s">
        <v>6</v>
      </c>
      <c r="B96" s="8">
        <f>2.5+2.75+2.5+2.75</f>
        <v>10.5</v>
      </c>
      <c r="C96" s="9">
        <v>3.1</v>
      </c>
    </row>
    <row r="97" spans="1:3" x14ac:dyDescent="0.3">
      <c r="A97" s="21" t="s">
        <v>22</v>
      </c>
      <c r="B97" s="13">
        <f>ROUND(1*1.6*1.2,2)</f>
        <v>1.92</v>
      </c>
      <c r="C97" s="14"/>
    </row>
    <row r="98" spans="1:3" x14ac:dyDescent="0.3">
      <c r="A98" s="22" t="s">
        <v>19</v>
      </c>
      <c r="B98" s="13">
        <f>ROUND((0.8*2.1),2)</f>
        <v>1.68</v>
      </c>
      <c r="C98" s="14"/>
    </row>
    <row r="99" spans="1:3" ht="15" thickBot="1" x14ac:dyDescent="0.35">
      <c r="A99" s="10" t="s">
        <v>1</v>
      </c>
      <c r="B99" s="11">
        <f>ROUND(((B96*C96)-B97-B98),2)</f>
        <v>28.95</v>
      </c>
      <c r="C99" s="12"/>
    </row>
    <row r="100" spans="1:3" ht="15" thickBot="1" x14ac:dyDescent="0.35"/>
    <row r="101" spans="1:3" x14ac:dyDescent="0.3">
      <c r="A101" s="19" t="s">
        <v>7</v>
      </c>
      <c r="B101" s="8">
        <f>3.8+2.75+3.8+2.75</f>
        <v>13.1</v>
      </c>
      <c r="C101" s="9">
        <v>3.1</v>
      </c>
    </row>
    <row r="102" spans="1:3" x14ac:dyDescent="0.3">
      <c r="A102" s="21" t="s">
        <v>22</v>
      </c>
      <c r="B102" s="13">
        <f>ROUND(1*1.6*1.2,2)</f>
        <v>1.92</v>
      </c>
      <c r="C102" s="14"/>
    </row>
    <row r="103" spans="1:3" x14ac:dyDescent="0.3">
      <c r="A103" s="21" t="s">
        <v>23</v>
      </c>
      <c r="B103" s="13">
        <f>ROUND((0.8*0.8),2)</f>
        <v>0.64</v>
      </c>
      <c r="C103" s="14"/>
    </row>
    <row r="104" spans="1:3" x14ac:dyDescent="0.3">
      <c r="A104" s="22" t="s">
        <v>19</v>
      </c>
      <c r="B104" s="13">
        <f>ROUND((0.8*2.1),2)</f>
        <v>1.68</v>
      </c>
      <c r="C104" s="14"/>
    </row>
    <row r="105" spans="1:3" ht="15" thickBot="1" x14ac:dyDescent="0.35">
      <c r="A105" s="10" t="s">
        <v>1</v>
      </c>
      <c r="B105" s="11">
        <f>ROUND(((B101*C101)-B102-B104),2)</f>
        <v>37.01</v>
      </c>
      <c r="C105" s="12"/>
    </row>
    <row r="106" spans="1:3" ht="15" thickBot="1" x14ac:dyDescent="0.35"/>
    <row r="107" spans="1:3" x14ac:dyDescent="0.3">
      <c r="A107" s="19" t="s">
        <v>8</v>
      </c>
      <c r="B107" s="8">
        <f>1.3+2.75+1.3+2.75</f>
        <v>8.1</v>
      </c>
      <c r="C107" s="9">
        <v>3.1</v>
      </c>
    </row>
    <row r="108" spans="1:3" x14ac:dyDescent="0.3">
      <c r="A108" s="21" t="s">
        <v>22</v>
      </c>
      <c r="B108" s="13">
        <f>ROUND(1*0.6*0.6,2)</f>
        <v>0.36</v>
      </c>
      <c r="C108" s="14"/>
    </row>
    <row r="109" spans="1:3" x14ac:dyDescent="0.3">
      <c r="A109" s="22" t="s">
        <v>19</v>
      </c>
      <c r="B109" s="13">
        <f>ROUND((0.8*2.1),2)</f>
        <v>1.68</v>
      </c>
      <c r="C109" s="14"/>
    </row>
    <row r="110" spans="1:3" ht="15" thickBot="1" x14ac:dyDescent="0.35">
      <c r="A110" s="10" t="s">
        <v>1</v>
      </c>
      <c r="B110" s="11">
        <f>ROUND(((B107*C107)-B108-B109),2)</f>
        <v>23.07</v>
      </c>
      <c r="C110" s="12"/>
    </row>
    <row r="111" spans="1:3" ht="15" thickBot="1" x14ac:dyDescent="0.35"/>
    <row r="112" spans="1:3" x14ac:dyDescent="0.3">
      <c r="A112" s="19" t="s">
        <v>9</v>
      </c>
      <c r="B112" s="8">
        <f>2.85+2.75+2.85+2.75</f>
        <v>11.2</v>
      </c>
      <c r="C112" s="9">
        <v>3.1</v>
      </c>
    </row>
    <row r="113" spans="1:3" x14ac:dyDescent="0.3">
      <c r="A113" s="21" t="s">
        <v>22</v>
      </c>
      <c r="B113" s="13">
        <f>ROUND(1*1*0.6,2)</f>
        <v>0.6</v>
      </c>
      <c r="C113" s="14"/>
    </row>
    <row r="114" spans="1:3" x14ac:dyDescent="0.3">
      <c r="A114" s="22" t="s">
        <v>19</v>
      </c>
      <c r="B114" s="13">
        <f>ROUND((0.8*2.1),2)</f>
        <v>1.68</v>
      </c>
      <c r="C114" s="14"/>
    </row>
    <row r="115" spans="1:3" ht="15" thickBot="1" x14ac:dyDescent="0.35">
      <c r="A115" s="10" t="s">
        <v>1</v>
      </c>
      <c r="B115" s="11">
        <f>ROUND(((B112*C112)-B113-B114),2)</f>
        <v>32.44</v>
      </c>
      <c r="C115" s="12"/>
    </row>
    <row r="116" spans="1:3" ht="15" thickBot="1" x14ac:dyDescent="0.35"/>
    <row r="117" spans="1:3" x14ac:dyDescent="0.3">
      <c r="A117" s="19" t="s">
        <v>10</v>
      </c>
      <c r="B117" s="8">
        <f>2.85+2.75+2.85+2.75</f>
        <v>11.2</v>
      </c>
      <c r="C117" s="9">
        <v>3.1</v>
      </c>
    </row>
    <row r="118" spans="1:3" x14ac:dyDescent="0.3">
      <c r="A118" s="21" t="s">
        <v>22</v>
      </c>
      <c r="B118" s="13">
        <f>ROUND(1*1.6*1.2,2)</f>
        <v>1.92</v>
      </c>
      <c r="C118" s="14"/>
    </row>
    <row r="119" spans="1:3" x14ac:dyDescent="0.3">
      <c r="A119" s="22" t="s">
        <v>19</v>
      </c>
      <c r="B119" s="13">
        <f>ROUND((0.8*2.1),2)</f>
        <v>1.68</v>
      </c>
      <c r="C119" s="14"/>
    </row>
    <row r="120" spans="1:3" ht="15" thickBot="1" x14ac:dyDescent="0.35">
      <c r="A120" s="10" t="s">
        <v>1</v>
      </c>
      <c r="B120" s="11">
        <f>ROUND(((B117*C117)-B118-B119),2)</f>
        <v>31.12</v>
      </c>
      <c r="C120" s="12"/>
    </row>
    <row r="121" spans="1:3" ht="15" thickBot="1" x14ac:dyDescent="0.35"/>
    <row r="122" spans="1:3" x14ac:dyDescent="0.3">
      <c r="A122" s="19" t="s">
        <v>11</v>
      </c>
      <c r="B122" s="8">
        <f>2.85+2.75+2.85+2.75</f>
        <v>11.2</v>
      </c>
      <c r="C122" s="9">
        <v>3.1</v>
      </c>
    </row>
    <row r="123" spans="1:3" x14ac:dyDescent="0.3">
      <c r="A123" s="21" t="s">
        <v>22</v>
      </c>
      <c r="B123" s="13">
        <f>ROUND(1*1.6*1.2,2)</f>
        <v>1.92</v>
      </c>
      <c r="C123" s="14"/>
    </row>
    <row r="124" spans="1:3" x14ac:dyDescent="0.3">
      <c r="A124" s="22" t="s">
        <v>19</v>
      </c>
      <c r="B124" s="13">
        <f>ROUND((0.8*2.1),2)</f>
        <v>1.68</v>
      </c>
      <c r="C124" s="14"/>
    </row>
    <row r="125" spans="1:3" ht="15" thickBot="1" x14ac:dyDescent="0.35">
      <c r="A125" s="10" t="s">
        <v>1</v>
      </c>
      <c r="B125" s="11">
        <f>ROUND(((B122*C122)-B123-B124),2)</f>
        <v>31.12</v>
      </c>
      <c r="C125" s="12"/>
    </row>
    <row r="126" spans="1:3" ht="15" thickBot="1" x14ac:dyDescent="0.35"/>
    <row r="127" spans="1:3" x14ac:dyDescent="0.3">
      <c r="A127" s="19" t="s">
        <v>12</v>
      </c>
      <c r="B127" s="8">
        <f>2.8+2.75+2.8+2.75</f>
        <v>11.1</v>
      </c>
      <c r="C127" s="9">
        <v>3.1</v>
      </c>
    </row>
    <row r="128" spans="1:3" x14ac:dyDescent="0.3">
      <c r="A128" s="21" t="s">
        <v>22</v>
      </c>
      <c r="B128" s="13">
        <f>ROUND(1*1*0.6,2)</f>
        <v>0.6</v>
      </c>
      <c r="C128" s="14"/>
    </row>
    <row r="129" spans="1:3" x14ac:dyDescent="0.3">
      <c r="A129" s="22" t="s">
        <v>19</v>
      </c>
      <c r="B129" s="13">
        <f>ROUND((0.7*2.1),2)</f>
        <v>1.47</v>
      </c>
      <c r="C129" s="14"/>
    </row>
    <row r="130" spans="1:3" ht="15" thickBot="1" x14ac:dyDescent="0.35">
      <c r="A130" s="10" t="s">
        <v>1</v>
      </c>
      <c r="B130" s="11">
        <f>ROUND(((B127*C127)-B128-B129),2)</f>
        <v>32.340000000000003</v>
      </c>
      <c r="C130" s="12"/>
    </row>
    <row r="131" spans="1:3" ht="15" thickBot="1" x14ac:dyDescent="0.35"/>
    <row r="132" spans="1:3" x14ac:dyDescent="0.3">
      <c r="A132" s="19" t="s">
        <v>13</v>
      </c>
      <c r="B132" s="8">
        <f>2.8+2.75+2.8+2.75</f>
        <v>11.1</v>
      </c>
      <c r="C132" s="9">
        <v>3.1</v>
      </c>
    </row>
    <row r="133" spans="1:3" x14ac:dyDescent="0.3">
      <c r="A133" s="21" t="s">
        <v>22</v>
      </c>
      <c r="B133" s="13">
        <f>ROUND(1*1*0.6,2)</f>
        <v>0.6</v>
      </c>
      <c r="C133" s="14"/>
    </row>
    <row r="134" spans="1:3" x14ac:dyDescent="0.3">
      <c r="A134" s="22" t="s">
        <v>19</v>
      </c>
      <c r="B134" s="13">
        <f>ROUND((0.7*2.1),2)</f>
        <v>1.47</v>
      </c>
      <c r="C134" s="14"/>
    </row>
    <row r="135" spans="1:3" ht="15" thickBot="1" x14ac:dyDescent="0.35">
      <c r="A135" s="10" t="s">
        <v>1</v>
      </c>
      <c r="B135" s="11">
        <f>ROUND(((B132*C132)-B133-B134),2)</f>
        <v>32.340000000000003</v>
      </c>
      <c r="C135" s="12"/>
    </row>
    <row r="136" spans="1:3" ht="15" thickBot="1" x14ac:dyDescent="0.35"/>
    <row r="137" spans="1:3" x14ac:dyDescent="0.3">
      <c r="A137" s="19" t="s">
        <v>14</v>
      </c>
      <c r="B137" s="8">
        <f>2.8+2.75+2.8+2.75</f>
        <v>11.1</v>
      </c>
      <c r="C137" s="9">
        <v>3.1</v>
      </c>
    </row>
    <row r="138" spans="1:3" x14ac:dyDescent="0.3">
      <c r="A138" s="21" t="s">
        <v>22</v>
      </c>
      <c r="B138" s="13">
        <f>ROUND(1*1*0.6,2)</f>
        <v>0.6</v>
      </c>
      <c r="C138" s="14"/>
    </row>
    <row r="139" spans="1:3" x14ac:dyDescent="0.3">
      <c r="A139" s="22" t="s">
        <v>19</v>
      </c>
      <c r="B139" s="13">
        <f>ROUND((0.7*2.1),2)</f>
        <v>1.47</v>
      </c>
      <c r="C139" s="14"/>
    </row>
    <row r="140" spans="1:3" ht="15" thickBot="1" x14ac:dyDescent="0.35">
      <c r="A140" s="10" t="s">
        <v>1</v>
      </c>
      <c r="B140" s="11">
        <f>ROUND(((B137*C137)-B138-B139),2)</f>
        <v>32.340000000000003</v>
      </c>
      <c r="C140" s="12"/>
    </row>
    <row r="141" spans="1:3" ht="15" thickBot="1" x14ac:dyDescent="0.35"/>
    <row r="142" spans="1:3" x14ac:dyDescent="0.3">
      <c r="A142" s="19" t="s">
        <v>24</v>
      </c>
      <c r="B142" s="8">
        <f>5.45+8.2+6.55</f>
        <v>20.2</v>
      </c>
      <c r="C142" s="9">
        <v>3.1</v>
      </c>
    </row>
    <row r="143" spans="1:3" x14ac:dyDescent="0.3">
      <c r="A143" s="21" t="s">
        <v>18</v>
      </c>
      <c r="B143" s="13">
        <f>ROUND(4*1.8*1.2,2)</f>
        <v>8.64</v>
      </c>
      <c r="C143" s="14"/>
    </row>
    <row r="144" spans="1:3" x14ac:dyDescent="0.3">
      <c r="A144" s="22" t="s">
        <v>25</v>
      </c>
      <c r="B144" s="13">
        <f>ROUND((0.8*2.1),2)</f>
        <v>1.68</v>
      </c>
      <c r="C144" s="14"/>
    </row>
    <row r="145" spans="1:3" ht="15" thickBot="1" x14ac:dyDescent="0.35">
      <c r="A145" s="10" t="s">
        <v>1</v>
      </c>
      <c r="B145" s="11">
        <f>ROUND(((B142*C142)-B143-B144),2)</f>
        <v>52.3</v>
      </c>
      <c r="C145" s="12"/>
    </row>
    <row r="146" spans="1:3" ht="15" thickBot="1" x14ac:dyDescent="0.35"/>
    <row r="147" spans="1:3" x14ac:dyDescent="0.3">
      <c r="A147" s="19" t="s">
        <v>26</v>
      </c>
      <c r="B147" s="8">
        <f>23+1.1+1.1+18</f>
        <v>43.2</v>
      </c>
      <c r="C147" s="9">
        <v>3.1</v>
      </c>
    </row>
    <row r="148" spans="1:3" x14ac:dyDescent="0.3">
      <c r="A148" s="21" t="s">
        <v>23</v>
      </c>
      <c r="B148" s="13">
        <f>ROUND(0.8*0.8,2)</f>
        <v>0.64</v>
      </c>
      <c r="C148" s="14"/>
    </row>
    <row r="149" spans="1:3" x14ac:dyDescent="0.3">
      <c r="A149" s="22" t="s">
        <v>27</v>
      </c>
      <c r="B149" s="13">
        <f>ROUND((11*1.68)+(3*1.47),2)</f>
        <v>22.89</v>
      </c>
      <c r="C149" s="14"/>
    </row>
    <row r="150" spans="1:3" ht="15" thickBot="1" x14ac:dyDescent="0.35">
      <c r="A150" s="10" t="s">
        <v>1</v>
      </c>
      <c r="B150" s="11">
        <f>ROUND(((B147*C147)-B148-B149),2)</f>
        <v>110.39</v>
      </c>
      <c r="C150" s="12"/>
    </row>
    <row r="151" spans="1:3" ht="15" thickBot="1" x14ac:dyDescent="0.35"/>
    <row r="152" spans="1:3" x14ac:dyDescent="0.3">
      <c r="A152" s="19" t="s">
        <v>28</v>
      </c>
      <c r="B152" s="8">
        <f>5.65+5.65+2.35</f>
        <v>13.65</v>
      </c>
      <c r="C152" s="9">
        <v>3.1</v>
      </c>
    </row>
    <row r="153" spans="1:3" x14ac:dyDescent="0.3">
      <c r="A153" s="22" t="s">
        <v>30</v>
      </c>
      <c r="B153" s="13">
        <f>ROUND((1*2.25*2.2),2)</f>
        <v>4.95</v>
      </c>
      <c r="C153" s="14"/>
    </row>
    <row r="154" spans="1:3" ht="15" thickBot="1" x14ac:dyDescent="0.35">
      <c r="A154" s="10" t="s">
        <v>1</v>
      </c>
      <c r="B154" s="11">
        <f>ROUND(((B152*C152)-B153),2)</f>
        <v>37.369999999999997</v>
      </c>
      <c r="C154" s="12"/>
    </row>
    <row r="155" spans="1:3" ht="15" thickBot="1" x14ac:dyDescent="0.35"/>
    <row r="156" spans="1:3" x14ac:dyDescent="0.3">
      <c r="A156" s="19" t="s">
        <v>29</v>
      </c>
      <c r="B156" s="8">
        <f>3.1+3.1+2.35</f>
        <v>8.5500000000000007</v>
      </c>
      <c r="C156" s="9">
        <v>3.1</v>
      </c>
    </row>
    <row r="157" spans="1:3" x14ac:dyDescent="0.3">
      <c r="A157" s="22" t="s">
        <v>19</v>
      </c>
      <c r="B157" s="13">
        <f>ROUND(1*2.25*2.2,2)</f>
        <v>4.95</v>
      </c>
      <c r="C157" s="14"/>
    </row>
    <row r="158" spans="1:3" ht="15" thickBot="1" x14ac:dyDescent="0.35">
      <c r="A158" s="10" t="s">
        <v>1</v>
      </c>
      <c r="B158" s="11">
        <f>ROUND(((B156*C156)-B157),2)</f>
        <v>21.56</v>
      </c>
      <c r="C158" s="12"/>
    </row>
    <row r="159" spans="1:3" ht="15" thickBot="1" x14ac:dyDescent="0.35"/>
    <row r="160" spans="1:3" x14ac:dyDescent="0.3">
      <c r="A160" s="19" t="s">
        <v>35</v>
      </c>
      <c r="B160" s="8">
        <f>35.4+9.85+35.4+9.85</f>
        <v>90.5</v>
      </c>
      <c r="C160" s="32">
        <v>3.5</v>
      </c>
    </row>
    <row r="161" spans="1:3" x14ac:dyDescent="0.3">
      <c r="A161" s="21" t="s">
        <v>26836</v>
      </c>
      <c r="B161" s="13">
        <f>ROUND((16*1.8*1.2)+(5*1.6*1.2)+(4*1*0.6)+(1*0.6*0.6),2)</f>
        <v>46.92</v>
      </c>
      <c r="C161" s="14"/>
    </row>
    <row r="162" spans="1:3" x14ac:dyDescent="0.3">
      <c r="A162" s="22" t="s">
        <v>30</v>
      </c>
      <c r="B162" s="13">
        <f>ROUND((1*0.8*2.1)+(2*2.25*2.2),2)</f>
        <v>11.58</v>
      </c>
      <c r="C162" s="14"/>
    </row>
    <row r="163" spans="1:3" ht="15" thickBot="1" x14ac:dyDescent="0.35">
      <c r="A163" s="10" t="s">
        <v>1</v>
      </c>
      <c r="B163" s="11">
        <f>ROUND(((B160*C160)-B161-B162),2)</f>
        <v>258.25</v>
      </c>
      <c r="C163" s="12"/>
    </row>
  </sheetData>
  <mergeCells count="3">
    <mergeCell ref="A65:C65"/>
    <mergeCell ref="A3:C3"/>
    <mergeCell ref="A1:C1"/>
  </mergeCells>
  <pageMargins left="0.511811024" right="0.511811024" top="0.78740157499999996" bottom="0.78740157499999996" header="0.31496062000000002" footer="0.31496062000000002"/>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25F2-0EE7-4F90-9192-07C3418EAD8A}">
  <sheetPr>
    <tabColor rgb="FF00B050"/>
  </sheetPr>
  <dimension ref="A1:IV117"/>
  <sheetViews>
    <sheetView topLeftCell="A37" workbookViewId="0">
      <selection activeCell="E58" sqref="E58"/>
    </sheetView>
  </sheetViews>
  <sheetFormatPr defaultRowHeight="14.4" x14ac:dyDescent="0.3"/>
  <cols>
    <col min="1" max="1" width="8.6640625" customWidth="1"/>
    <col min="3" max="4" width="25" customWidth="1"/>
    <col min="5" max="5" width="8.6640625" customWidth="1"/>
    <col min="6" max="6" width="45.5546875" hidden="1" customWidth="1"/>
    <col min="7" max="7" width="16.44140625" hidden="1" customWidth="1"/>
    <col min="8" max="8" width="16.109375" hidden="1" customWidth="1"/>
    <col min="9" max="9" width="21.44140625" hidden="1" customWidth="1"/>
    <col min="10" max="10" width="9.88671875" style="223" hidden="1" customWidth="1"/>
    <col min="257" max="257" width="8.6640625" customWidth="1"/>
    <col min="259" max="260" width="25" customWidth="1"/>
    <col min="261" max="261" width="8.6640625" customWidth="1"/>
    <col min="262" max="262" width="45.5546875" customWidth="1"/>
    <col min="263" max="263" width="16.44140625" customWidth="1"/>
    <col min="264" max="264" width="16.109375" customWidth="1"/>
    <col min="265" max="265" width="21.44140625" customWidth="1"/>
    <col min="266" max="266" width="9.88671875" bestFit="1" customWidth="1"/>
    <col min="513" max="513" width="8.6640625" customWidth="1"/>
    <col min="515" max="516" width="25" customWidth="1"/>
    <col min="517" max="517" width="8.6640625" customWidth="1"/>
    <col min="518" max="518" width="45.5546875" customWidth="1"/>
    <col min="519" max="519" width="16.44140625" customWidth="1"/>
    <col min="520" max="520" width="16.109375" customWidth="1"/>
    <col min="521" max="521" width="21.44140625" customWidth="1"/>
    <col min="522" max="522" width="9.88671875" bestFit="1" customWidth="1"/>
    <col min="769" max="769" width="8.6640625" customWidth="1"/>
    <col min="771" max="772" width="25" customWidth="1"/>
    <col min="773" max="773" width="8.6640625" customWidth="1"/>
    <col min="774" max="774" width="45.5546875" customWidth="1"/>
    <col min="775" max="775" width="16.44140625" customWidth="1"/>
    <col min="776" max="776" width="16.109375" customWidth="1"/>
    <col min="777" max="777" width="21.44140625" customWidth="1"/>
    <col min="778" max="778" width="9.88671875" bestFit="1" customWidth="1"/>
    <col min="1025" max="1025" width="8.6640625" customWidth="1"/>
    <col min="1027" max="1028" width="25" customWidth="1"/>
    <col min="1029" max="1029" width="8.6640625" customWidth="1"/>
    <col min="1030" max="1030" width="45.5546875" customWidth="1"/>
    <col min="1031" max="1031" width="16.44140625" customWidth="1"/>
    <col min="1032" max="1032" width="16.109375" customWidth="1"/>
    <col min="1033" max="1033" width="21.44140625" customWidth="1"/>
    <col min="1034" max="1034" width="9.88671875" bestFit="1" customWidth="1"/>
    <col min="1281" max="1281" width="8.6640625" customWidth="1"/>
    <col min="1283" max="1284" width="25" customWidth="1"/>
    <col min="1285" max="1285" width="8.6640625" customWidth="1"/>
    <col min="1286" max="1286" width="45.5546875" customWidth="1"/>
    <col min="1287" max="1287" width="16.44140625" customWidth="1"/>
    <col min="1288" max="1288" width="16.109375" customWidth="1"/>
    <col min="1289" max="1289" width="21.44140625" customWidth="1"/>
    <col min="1290" max="1290" width="9.88671875" bestFit="1" customWidth="1"/>
    <col min="1537" max="1537" width="8.6640625" customWidth="1"/>
    <col min="1539" max="1540" width="25" customWidth="1"/>
    <col min="1541" max="1541" width="8.6640625" customWidth="1"/>
    <col min="1542" max="1542" width="45.5546875" customWidth="1"/>
    <col min="1543" max="1543" width="16.44140625" customWidth="1"/>
    <col min="1544" max="1544" width="16.109375" customWidth="1"/>
    <col min="1545" max="1545" width="21.44140625" customWidth="1"/>
    <col min="1546" max="1546" width="9.88671875" bestFit="1" customWidth="1"/>
    <col min="1793" max="1793" width="8.6640625" customWidth="1"/>
    <col min="1795" max="1796" width="25" customWidth="1"/>
    <col min="1797" max="1797" width="8.6640625" customWidth="1"/>
    <col min="1798" max="1798" width="45.5546875" customWidth="1"/>
    <col min="1799" max="1799" width="16.44140625" customWidth="1"/>
    <col min="1800" max="1800" width="16.109375" customWidth="1"/>
    <col min="1801" max="1801" width="21.44140625" customWidth="1"/>
    <col min="1802" max="1802" width="9.88671875" bestFit="1" customWidth="1"/>
    <col min="2049" max="2049" width="8.6640625" customWidth="1"/>
    <col min="2051" max="2052" width="25" customWidth="1"/>
    <col min="2053" max="2053" width="8.6640625" customWidth="1"/>
    <col min="2054" max="2054" width="45.5546875" customWidth="1"/>
    <col min="2055" max="2055" width="16.44140625" customWidth="1"/>
    <col min="2056" max="2056" width="16.109375" customWidth="1"/>
    <col min="2057" max="2057" width="21.44140625" customWidth="1"/>
    <col min="2058" max="2058" width="9.88671875" bestFit="1" customWidth="1"/>
    <col min="2305" max="2305" width="8.6640625" customWidth="1"/>
    <col min="2307" max="2308" width="25" customWidth="1"/>
    <col min="2309" max="2309" width="8.6640625" customWidth="1"/>
    <col min="2310" max="2310" width="45.5546875" customWidth="1"/>
    <col min="2311" max="2311" width="16.44140625" customWidth="1"/>
    <col min="2312" max="2312" width="16.109375" customWidth="1"/>
    <col min="2313" max="2313" width="21.44140625" customWidth="1"/>
    <col min="2314" max="2314" width="9.88671875" bestFit="1" customWidth="1"/>
    <col min="2561" max="2561" width="8.6640625" customWidth="1"/>
    <col min="2563" max="2564" width="25" customWidth="1"/>
    <col min="2565" max="2565" width="8.6640625" customWidth="1"/>
    <col min="2566" max="2566" width="45.5546875" customWidth="1"/>
    <col min="2567" max="2567" width="16.44140625" customWidth="1"/>
    <col min="2568" max="2568" width="16.109375" customWidth="1"/>
    <col min="2569" max="2569" width="21.44140625" customWidth="1"/>
    <col min="2570" max="2570" width="9.88671875" bestFit="1" customWidth="1"/>
    <col min="2817" max="2817" width="8.6640625" customWidth="1"/>
    <col min="2819" max="2820" width="25" customWidth="1"/>
    <col min="2821" max="2821" width="8.6640625" customWidth="1"/>
    <col min="2822" max="2822" width="45.5546875" customWidth="1"/>
    <col min="2823" max="2823" width="16.44140625" customWidth="1"/>
    <col min="2824" max="2824" width="16.109375" customWidth="1"/>
    <col min="2825" max="2825" width="21.44140625" customWidth="1"/>
    <col min="2826" max="2826" width="9.88671875" bestFit="1" customWidth="1"/>
    <col min="3073" max="3073" width="8.6640625" customWidth="1"/>
    <col min="3075" max="3076" width="25" customWidth="1"/>
    <col min="3077" max="3077" width="8.6640625" customWidth="1"/>
    <col min="3078" max="3078" width="45.5546875" customWidth="1"/>
    <col min="3079" max="3079" width="16.44140625" customWidth="1"/>
    <col min="3080" max="3080" width="16.109375" customWidth="1"/>
    <col min="3081" max="3081" width="21.44140625" customWidth="1"/>
    <col min="3082" max="3082" width="9.88671875" bestFit="1" customWidth="1"/>
    <col min="3329" max="3329" width="8.6640625" customWidth="1"/>
    <col min="3331" max="3332" width="25" customWidth="1"/>
    <col min="3333" max="3333" width="8.6640625" customWidth="1"/>
    <col min="3334" max="3334" width="45.5546875" customWidth="1"/>
    <col min="3335" max="3335" width="16.44140625" customWidth="1"/>
    <col min="3336" max="3336" width="16.109375" customWidth="1"/>
    <col min="3337" max="3337" width="21.44140625" customWidth="1"/>
    <col min="3338" max="3338" width="9.88671875" bestFit="1" customWidth="1"/>
    <col min="3585" max="3585" width="8.6640625" customWidth="1"/>
    <col min="3587" max="3588" width="25" customWidth="1"/>
    <col min="3589" max="3589" width="8.6640625" customWidth="1"/>
    <col min="3590" max="3590" width="45.5546875" customWidth="1"/>
    <col min="3591" max="3591" width="16.44140625" customWidth="1"/>
    <col min="3592" max="3592" width="16.109375" customWidth="1"/>
    <col min="3593" max="3593" width="21.44140625" customWidth="1"/>
    <col min="3594" max="3594" width="9.88671875" bestFit="1" customWidth="1"/>
    <col min="3841" max="3841" width="8.6640625" customWidth="1"/>
    <col min="3843" max="3844" width="25" customWidth="1"/>
    <col min="3845" max="3845" width="8.6640625" customWidth="1"/>
    <col min="3846" max="3846" width="45.5546875" customWidth="1"/>
    <col min="3847" max="3847" width="16.44140625" customWidth="1"/>
    <col min="3848" max="3848" width="16.109375" customWidth="1"/>
    <col min="3849" max="3849" width="21.44140625" customWidth="1"/>
    <col min="3850" max="3850" width="9.88671875" bestFit="1" customWidth="1"/>
    <col min="4097" max="4097" width="8.6640625" customWidth="1"/>
    <col min="4099" max="4100" width="25" customWidth="1"/>
    <col min="4101" max="4101" width="8.6640625" customWidth="1"/>
    <col min="4102" max="4102" width="45.5546875" customWidth="1"/>
    <col min="4103" max="4103" width="16.44140625" customWidth="1"/>
    <col min="4104" max="4104" width="16.109375" customWidth="1"/>
    <col min="4105" max="4105" width="21.44140625" customWidth="1"/>
    <col min="4106" max="4106" width="9.88671875" bestFit="1" customWidth="1"/>
    <col min="4353" max="4353" width="8.6640625" customWidth="1"/>
    <col min="4355" max="4356" width="25" customWidth="1"/>
    <col min="4357" max="4357" width="8.6640625" customWidth="1"/>
    <col min="4358" max="4358" width="45.5546875" customWidth="1"/>
    <col min="4359" max="4359" width="16.44140625" customWidth="1"/>
    <col min="4360" max="4360" width="16.109375" customWidth="1"/>
    <col min="4361" max="4361" width="21.44140625" customWidth="1"/>
    <col min="4362" max="4362" width="9.88671875" bestFit="1" customWidth="1"/>
    <col min="4609" max="4609" width="8.6640625" customWidth="1"/>
    <col min="4611" max="4612" width="25" customWidth="1"/>
    <col min="4613" max="4613" width="8.6640625" customWidth="1"/>
    <col min="4614" max="4614" width="45.5546875" customWidth="1"/>
    <col min="4615" max="4615" width="16.44140625" customWidth="1"/>
    <col min="4616" max="4616" width="16.109375" customWidth="1"/>
    <col min="4617" max="4617" width="21.44140625" customWidth="1"/>
    <col min="4618" max="4618" width="9.88671875" bestFit="1" customWidth="1"/>
    <col min="4865" max="4865" width="8.6640625" customWidth="1"/>
    <col min="4867" max="4868" width="25" customWidth="1"/>
    <col min="4869" max="4869" width="8.6640625" customWidth="1"/>
    <col min="4870" max="4870" width="45.5546875" customWidth="1"/>
    <col min="4871" max="4871" width="16.44140625" customWidth="1"/>
    <col min="4872" max="4872" width="16.109375" customWidth="1"/>
    <col min="4873" max="4873" width="21.44140625" customWidth="1"/>
    <col min="4874" max="4874" width="9.88671875" bestFit="1" customWidth="1"/>
    <col min="5121" max="5121" width="8.6640625" customWidth="1"/>
    <col min="5123" max="5124" width="25" customWidth="1"/>
    <col min="5125" max="5125" width="8.6640625" customWidth="1"/>
    <col min="5126" max="5126" width="45.5546875" customWidth="1"/>
    <col min="5127" max="5127" width="16.44140625" customWidth="1"/>
    <col min="5128" max="5128" width="16.109375" customWidth="1"/>
    <col min="5129" max="5129" width="21.44140625" customWidth="1"/>
    <col min="5130" max="5130" width="9.88671875" bestFit="1" customWidth="1"/>
    <col min="5377" max="5377" width="8.6640625" customWidth="1"/>
    <col min="5379" max="5380" width="25" customWidth="1"/>
    <col min="5381" max="5381" width="8.6640625" customWidth="1"/>
    <col min="5382" max="5382" width="45.5546875" customWidth="1"/>
    <col min="5383" max="5383" width="16.44140625" customWidth="1"/>
    <col min="5384" max="5384" width="16.109375" customWidth="1"/>
    <col min="5385" max="5385" width="21.44140625" customWidth="1"/>
    <col min="5386" max="5386" width="9.88671875" bestFit="1" customWidth="1"/>
    <col min="5633" max="5633" width="8.6640625" customWidth="1"/>
    <col min="5635" max="5636" width="25" customWidth="1"/>
    <col min="5637" max="5637" width="8.6640625" customWidth="1"/>
    <col min="5638" max="5638" width="45.5546875" customWidth="1"/>
    <col min="5639" max="5639" width="16.44140625" customWidth="1"/>
    <col min="5640" max="5640" width="16.109375" customWidth="1"/>
    <col min="5641" max="5641" width="21.44140625" customWidth="1"/>
    <col min="5642" max="5642" width="9.88671875" bestFit="1" customWidth="1"/>
    <col min="5889" max="5889" width="8.6640625" customWidth="1"/>
    <col min="5891" max="5892" width="25" customWidth="1"/>
    <col min="5893" max="5893" width="8.6640625" customWidth="1"/>
    <col min="5894" max="5894" width="45.5546875" customWidth="1"/>
    <col min="5895" max="5895" width="16.44140625" customWidth="1"/>
    <col min="5896" max="5896" width="16.109375" customWidth="1"/>
    <col min="5897" max="5897" width="21.44140625" customWidth="1"/>
    <col min="5898" max="5898" width="9.88671875" bestFit="1" customWidth="1"/>
    <col min="6145" max="6145" width="8.6640625" customWidth="1"/>
    <col min="6147" max="6148" width="25" customWidth="1"/>
    <col min="6149" max="6149" width="8.6640625" customWidth="1"/>
    <col min="6150" max="6150" width="45.5546875" customWidth="1"/>
    <col min="6151" max="6151" width="16.44140625" customWidth="1"/>
    <col min="6152" max="6152" width="16.109375" customWidth="1"/>
    <col min="6153" max="6153" width="21.44140625" customWidth="1"/>
    <col min="6154" max="6154" width="9.88671875" bestFit="1" customWidth="1"/>
    <col min="6401" max="6401" width="8.6640625" customWidth="1"/>
    <col min="6403" max="6404" width="25" customWidth="1"/>
    <col min="6405" max="6405" width="8.6640625" customWidth="1"/>
    <col min="6406" max="6406" width="45.5546875" customWidth="1"/>
    <col min="6407" max="6407" width="16.44140625" customWidth="1"/>
    <col min="6408" max="6408" width="16.109375" customWidth="1"/>
    <col min="6409" max="6409" width="21.44140625" customWidth="1"/>
    <col min="6410" max="6410" width="9.88671875" bestFit="1" customWidth="1"/>
    <col min="6657" max="6657" width="8.6640625" customWidth="1"/>
    <col min="6659" max="6660" width="25" customWidth="1"/>
    <col min="6661" max="6661" width="8.6640625" customWidth="1"/>
    <col min="6662" max="6662" width="45.5546875" customWidth="1"/>
    <col min="6663" max="6663" width="16.44140625" customWidth="1"/>
    <col min="6664" max="6664" width="16.109375" customWidth="1"/>
    <col min="6665" max="6665" width="21.44140625" customWidth="1"/>
    <col min="6666" max="6666" width="9.88671875" bestFit="1" customWidth="1"/>
    <col min="6913" max="6913" width="8.6640625" customWidth="1"/>
    <col min="6915" max="6916" width="25" customWidth="1"/>
    <col min="6917" max="6917" width="8.6640625" customWidth="1"/>
    <col min="6918" max="6918" width="45.5546875" customWidth="1"/>
    <col min="6919" max="6919" width="16.44140625" customWidth="1"/>
    <col min="6920" max="6920" width="16.109375" customWidth="1"/>
    <col min="6921" max="6921" width="21.44140625" customWidth="1"/>
    <col min="6922" max="6922" width="9.88671875" bestFit="1" customWidth="1"/>
    <col min="7169" max="7169" width="8.6640625" customWidth="1"/>
    <col min="7171" max="7172" width="25" customWidth="1"/>
    <col min="7173" max="7173" width="8.6640625" customWidth="1"/>
    <col min="7174" max="7174" width="45.5546875" customWidth="1"/>
    <col min="7175" max="7175" width="16.44140625" customWidth="1"/>
    <col min="7176" max="7176" width="16.109375" customWidth="1"/>
    <col min="7177" max="7177" width="21.44140625" customWidth="1"/>
    <col min="7178" max="7178" width="9.88671875" bestFit="1" customWidth="1"/>
    <col min="7425" max="7425" width="8.6640625" customWidth="1"/>
    <col min="7427" max="7428" width="25" customWidth="1"/>
    <col min="7429" max="7429" width="8.6640625" customWidth="1"/>
    <col min="7430" max="7430" width="45.5546875" customWidth="1"/>
    <col min="7431" max="7431" width="16.44140625" customWidth="1"/>
    <col min="7432" max="7432" width="16.109375" customWidth="1"/>
    <col min="7433" max="7433" width="21.44140625" customWidth="1"/>
    <col min="7434" max="7434" width="9.88671875" bestFit="1" customWidth="1"/>
    <col min="7681" max="7681" width="8.6640625" customWidth="1"/>
    <col min="7683" max="7684" width="25" customWidth="1"/>
    <col min="7685" max="7685" width="8.6640625" customWidth="1"/>
    <col min="7686" max="7686" width="45.5546875" customWidth="1"/>
    <col min="7687" max="7687" width="16.44140625" customWidth="1"/>
    <col min="7688" max="7688" width="16.109375" customWidth="1"/>
    <col min="7689" max="7689" width="21.44140625" customWidth="1"/>
    <col min="7690" max="7690" width="9.88671875" bestFit="1" customWidth="1"/>
    <col min="7937" max="7937" width="8.6640625" customWidth="1"/>
    <col min="7939" max="7940" width="25" customWidth="1"/>
    <col min="7941" max="7941" width="8.6640625" customWidth="1"/>
    <col min="7942" max="7942" width="45.5546875" customWidth="1"/>
    <col min="7943" max="7943" width="16.44140625" customWidth="1"/>
    <col min="7944" max="7944" width="16.109375" customWidth="1"/>
    <col min="7945" max="7945" width="21.44140625" customWidth="1"/>
    <col min="7946" max="7946" width="9.88671875" bestFit="1" customWidth="1"/>
    <col min="8193" max="8193" width="8.6640625" customWidth="1"/>
    <col min="8195" max="8196" width="25" customWidth="1"/>
    <col min="8197" max="8197" width="8.6640625" customWidth="1"/>
    <col min="8198" max="8198" width="45.5546875" customWidth="1"/>
    <col min="8199" max="8199" width="16.44140625" customWidth="1"/>
    <col min="8200" max="8200" width="16.109375" customWidth="1"/>
    <col min="8201" max="8201" width="21.44140625" customWidth="1"/>
    <col min="8202" max="8202" width="9.88671875" bestFit="1" customWidth="1"/>
    <col min="8449" max="8449" width="8.6640625" customWidth="1"/>
    <col min="8451" max="8452" width="25" customWidth="1"/>
    <col min="8453" max="8453" width="8.6640625" customWidth="1"/>
    <col min="8454" max="8454" width="45.5546875" customWidth="1"/>
    <col min="8455" max="8455" width="16.44140625" customWidth="1"/>
    <col min="8456" max="8456" width="16.109375" customWidth="1"/>
    <col min="8457" max="8457" width="21.44140625" customWidth="1"/>
    <col min="8458" max="8458" width="9.88671875" bestFit="1" customWidth="1"/>
    <col min="8705" max="8705" width="8.6640625" customWidth="1"/>
    <col min="8707" max="8708" width="25" customWidth="1"/>
    <col min="8709" max="8709" width="8.6640625" customWidth="1"/>
    <col min="8710" max="8710" width="45.5546875" customWidth="1"/>
    <col min="8711" max="8711" width="16.44140625" customWidth="1"/>
    <col min="8712" max="8712" width="16.109375" customWidth="1"/>
    <col min="8713" max="8713" width="21.44140625" customWidth="1"/>
    <col min="8714" max="8714" width="9.88671875" bestFit="1" customWidth="1"/>
    <col min="8961" max="8961" width="8.6640625" customWidth="1"/>
    <col min="8963" max="8964" width="25" customWidth="1"/>
    <col min="8965" max="8965" width="8.6640625" customWidth="1"/>
    <col min="8966" max="8966" width="45.5546875" customWidth="1"/>
    <col min="8967" max="8967" width="16.44140625" customWidth="1"/>
    <col min="8968" max="8968" width="16.109375" customWidth="1"/>
    <col min="8969" max="8969" width="21.44140625" customWidth="1"/>
    <col min="8970" max="8970" width="9.88671875" bestFit="1" customWidth="1"/>
    <col min="9217" max="9217" width="8.6640625" customWidth="1"/>
    <col min="9219" max="9220" width="25" customWidth="1"/>
    <col min="9221" max="9221" width="8.6640625" customWidth="1"/>
    <col min="9222" max="9222" width="45.5546875" customWidth="1"/>
    <col min="9223" max="9223" width="16.44140625" customWidth="1"/>
    <col min="9224" max="9224" width="16.109375" customWidth="1"/>
    <col min="9225" max="9225" width="21.44140625" customWidth="1"/>
    <col min="9226" max="9226" width="9.88671875" bestFit="1" customWidth="1"/>
    <col min="9473" max="9473" width="8.6640625" customWidth="1"/>
    <col min="9475" max="9476" width="25" customWidth="1"/>
    <col min="9477" max="9477" width="8.6640625" customWidth="1"/>
    <col min="9478" max="9478" width="45.5546875" customWidth="1"/>
    <col min="9479" max="9479" width="16.44140625" customWidth="1"/>
    <col min="9480" max="9480" width="16.109375" customWidth="1"/>
    <col min="9481" max="9481" width="21.44140625" customWidth="1"/>
    <col min="9482" max="9482" width="9.88671875" bestFit="1" customWidth="1"/>
    <col min="9729" max="9729" width="8.6640625" customWidth="1"/>
    <col min="9731" max="9732" width="25" customWidth="1"/>
    <col min="9733" max="9733" width="8.6640625" customWidth="1"/>
    <col min="9734" max="9734" width="45.5546875" customWidth="1"/>
    <col min="9735" max="9735" width="16.44140625" customWidth="1"/>
    <col min="9736" max="9736" width="16.109375" customWidth="1"/>
    <col min="9737" max="9737" width="21.44140625" customWidth="1"/>
    <col min="9738" max="9738" width="9.88671875" bestFit="1" customWidth="1"/>
    <col min="9985" max="9985" width="8.6640625" customWidth="1"/>
    <col min="9987" max="9988" width="25" customWidth="1"/>
    <col min="9989" max="9989" width="8.6640625" customWidth="1"/>
    <col min="9990" max="9990" width="45.5546875" customWidth="1"/>
    <col min="9991" max="9991" width="16.44140625" customWidth="1"/>
    <col min="9992" max="9992" width="16.109375" customWidth="1"/>
    <col min="9993" max="9993" width="21.44140625" customWidth="1"/>
    <col min="9994" max="9994" width="9.88671875" bestFit="1" customWidth="1"/>
    <col min="10241" max="10241" width="8.6640625" customWidth="1"/>
    <col min="10243" max="10244" width="25" customWidth="1"/>
    <col min="10245" max="10245" width="8.6640625" customWidth="1"/>
    <col min="10246" max="10246" width="45.5546875" customWidth="1"/>
    <col min="10247" max="10247" width="16.44140625" customWidth="1"/>
    <col min="10248" max="10248" width="16.109375" customWidth="1"/>
    <col min="10249" max="10249" width="21.44140625" customWidth="1"/>
    <col min="10250" max="10250" width="9.88671875" bestFit="1" customWidth="1"/>
    <col min="10497" max="10497" width="8.6640625" customWidth="1"/>
    <col min="10499" max="10500" width="25" customWidth="1"/>
    <col min="10501" max="10501" width="8.6640625" customWidth="1"/>
    <col min="10502" max="10502" width="45.5546875" customWidth="1"/>
    <col min="10503" max="10503" width="16.44140625" customWidth="1"/>
    <col min="10504" max="10504" width="16.109375" customWidth="1"/>
    <col min="10505" max="10505" width="21.44140625" customWidth="1"/>
    <col min="10506" max="10506" width="9.88671875" bestFit="1" customWidth="1"/>
    <col min="10753" max="10753" width="8.6640625" customWidth="1"/>
    <col min="10755" max="10756" width="25" customWidth="1"/>
    <col min="10757" max="10757" width="8.6640625" customWidth="1"/>
    <col min="10758" max="10758" width="45.5546875" customWidth="1"/>
    <col min="10759" max="10759" width="16.44140625" customWidth="1"/>
    <col min="10760" max="10760" width="16.109375" customWidth="1"/>
    <col min="10761" max="10761" width="21.44140625" customWidth="1"/>
    <col min="10762" max="10762" width="9.88671875" bestFit="1" customWidth="1"/>
    <col min="11009" max="11009" width="8.6640625" customWidth="1"/>
    <col min="11011" max="11012" width="25" customWidth="1"/>
    <col min="11013" max="11013" width="8.6640625" customWidth="1"/>
    <col min="11014" max="11014" width="45.5546875" customWidth="1"/>
    <col min="11015" max="11015" width="16.44140625" customWidth="1"/>
    <col min="11016" max="11016" width="16.109375" customWidth="1"/>
    <col min="11017" max="11017" width="21.44140625" customWidth="1"/>
    <col min="11018" max="11018" width="9.88671875" bestFit="1" customWidth="1"/>
    <col min="11265" max="11265" width="8.6640625" customWidth="1"/>
    <col min="11267" max="11268" width="25" customWidth="1"/>
    <col min="11269" max="11269" width="8.6640625" customWidth="1"/>
    <col min="11270" max="11270" width="45.5546875" customWidth="1"/>
    <col min="11271" max="11271" width="16.44140625" customWidth="1"/>
    <col min="11272" max="11272" width="16.109375" customWidth="1"/>
    <col min="11273" max="11273" width="21.44140625" customWidth="1"/>
    <col min="11274" max="11274" width="9.88671875" bestFit="1" customWidth="1"/>
    <col min="11521" max="11521" width="8.6640625" customWidth="1"/>
    <col min="11523" max="11524" width="25" customWidth="1"/>
    <col min="11525" max="11525" width="8.6640625" customWidth="1"/>
    <col min="11526" max="11526" width="45.5546875" customWidth="1"/>
    <col min="11527" max="11527" width="16.44140625" customWidth="1"/>
    <col min="11528" max="11528" width="16.109375" customWidth="1"/>
    <col min="11529" max="11529" width="21.44140625" customWidth="1"/>
    <col min="11530" max="11530" width="9.88671875" bestFit="1" customWidth="1"/>
    <col min="11777" max="11777" width="8.6640625" customWidth="1"/>
    <col min="11779" max="11780" width="25" customWidth="1"/>
    <col min="11781" max="11781" width="8.6640625" customWidth="1"/>
    <col min="11782" max="11782" width="45.5546875" customWidth="1"/>
    <col min="11783" max="11783" width="16.44140625" customWidth="1"/>
    <col min="11784" max="11784" width="16.109375" customWidth="1"/>
    <col min="11785" max="11785" width="21.44140625" customWidth="1"/>
    <col min="11786" max="11786" width="9.88671875" bestFit="1" customWidth="1"/>
    <col min="12033" max="12033" width="8.6640625" customWidth="1"/>
    <col min="12035" max="12036" width="25" customWidth="1"/>
    <col min="12037" max="12037" width="8.6640625" customWidth="1"/>
    <col min="12038" max="12038" width="45.5546875" customWidth="1"/>
    <col min="12039" max="12039" width="16.44140625" customWidth="1"/>
    <col min="12040" max="12040" width="16.109375" customWidth="1"/>
    <col min="12041" max="12041" width="21.44140625" customWidth="1"/>
    <col min="12042" max="12042" width="9.88671875" bestFit="1" customWidth="1"/>
    <col min="12289" max="12289" width="8.6640625" customWidth="1"/>
    <col min="12291" max="12292" width="25" customWidth="1"/>
    <col min="12293" max="12293" width="8.6640625" customWidth="1"/>
    <col min="12294" max="12294" width="45.5546875" customWidth="1"/>
    <col min="12295" max="12295" width="16.44140625" customWidth="1"/>
    <col min="12296" max="12296" width="16.109375" customWidth="1"/>
    <col min="12297" max="12297" width="21.44140625" customWidth="1"/>
    <col min="12298" max="12298" width="9.88671875" bestFit="1" customWidth="1"/>
    <col min="12545" max="12545" width="8.6640625" customWidth="1"/>
    <col min="12547" max="12548" width="25" customWidth="1"/>
    <col min="12549" max="12549" width="8.6640625" customWidth="1"/>
    <col min="12550" max="12550" width="45.5546875" customWidth="1"/>
    <col min="12551" max="12551" width="16.44140625" customWidth="1"/>
    <col min="12552" max="12552" width="16.109375" customWidth="1"/>
    <col min="12553" max="12553" width="21.44140625" customWidth="1"/>
    <col min="12554" max="12554" width="9.88671875" bestFit="1" customWidth="1"/>
    <col min="12801" max="12801" width="8.6640625" customWidth="1"/>
    <col min="12803" max="12804" width="25" customWidth="1"/>
    <col min="12805" max="12805" width="8.6640625" customWidth="1"/>
    <col min="12806" max="12806" width="45.5546875" customWidth="1"/>
    <col min="12807" max="12807" width="16.44140625" customWidth="1"/>
    <col min="12808" max="12808" width="16.109375" customWidth="1"/>
    <col min="12809" max="12809" width="21.44140625" customWidth="1"/>
    <col min="12810" max="12810" width="9.88671875" bestFit="1" customWidth="1"/>
    <col min="13057" max="13057" width="8.6640625" customWidth="1"/>
    <col min="13059" max="13060" width="25" customWidth="1"/>
    <col min="13061" max="13061" width="8.6640625" customWidth="1"/>
    <col min="13062" max="13062" width="45.5546875" customWidth="1"/>
    <col min="13063" max="13063" width="16.44140625" customWidth="1"/>
    <col min="13064" max="13064" width="16.109375" customWidth="1"/>
    <col min="13065" max="13065" width="21.44140625" customWidth="1"/>
    <col min="13066" max="13066" width="9.88671875" bestFit="1" customWidth="1"/>
    <col min="13313" max="13313" width="8.6640625" customWidth="1"/>
    <col min="13315" max="13316" width="25" customWidth="1"/>
    <col min="13317" max="13317" width="8.6640625" customWidth="1"/>
    <col min="13318" max="13318" width="45.5546875" customWidth="1"/>
    <col min="13319" max="13319" width="16.44140625" customWidth="1"/>
    <col min="13320" max="13320" width="16.109375" customWidth="1"/>
    <col min="13321" max="13321" width="21.44140625" customWidth="1"/>
    <col min="13322" max="13322" width="9.88671875" bestFit="1" customWidth="1"/>
    <col min="13569" max="13569" width="8.6640625" customWidth="1"/>
    <col min="13571" max="13572" width="25" customWidth="1"/>
    <col min="13573" max="13573" width="8.6640625" customWidth="1"/>
    <col min="13574" max="13574" width="45.5546875" customWidth="1"/>
    <col min="13575" max="13575" width="16.44140625" customWidth="1"/>
    <col min="13576" max="13576" width="16.109375" customWidth="1"/>
    <col min="13577" max="13577" width="21.44140625" customWidth="1"/>
    <col min="13578" max="13578" width="9.88671875" bestFit="1" customWidth="1"/>
    <col min="13825" max="13825" width="8.6640625" customWidth="1"/>
    <col min="13827" max="13828" width="25" customWidth="1"/>
    <col min="13829" max="13829" width="8.6640625" customWidth="1"/>
    <col min="13830" max="13830" width="45.5546875" customWidth="1"/>
    <col min="13831" max="13831" width="16.44140625" customWidth="1"/>
    <col min="13832" max="13832" width="16.109375" customWidth="1"/>
    <col min="13833" max="13833" width="21.44140625" customWidth="1"/>
    <col min="13834" max="13834" width="9.88671875" bestFit="1" customWidth="1"/>
    <col min="14081" max="14081" width="8.6640625" customWidth="1"/>
    <col min="14083" max="14084" width="25" customWidth="1"/>
    <col min="14085" max="14085" width="8.6640625" customWidth="1"/>
    <col min="14086" max="14086" width="45.5546875" customWidth="1"/>
    <col min="14087" max="14087" width="16.44140625" customWidth="1"/>
    <col min="14088" max="14088" width="16.109375" customWidth="1"/>
    <col min="14089" max="14089" width="21.44140625" customWidth="1"/>
    <col min="14090" max="14090" width="9.88671875" bestFit="1" customWidth="1"/>
    <col min="14337" max="14337" width="8.6640625" customWidth="1"/>
    <col min="14339" max="14340" width="25" customWidth="1"/>
    <col min="14341" max="14341" width="8.6640625" customWidth="1"/>
    <col min="14342" max="14342" width="45.5546875" customWidth="1"/>
    <col min="14343" max="14343" width="16.44140625" customWidth="1"/>
    <col min="14344" max="14344" width="16.109375" customWidth="1"/>
    <col min="14345" max="14345" width="21.44140625" customWidth="1"/>
    <col min="14346" max="14346" width="9.88671875" bestFit="1" customWidth="1"/>
    <col min="14593" max="14593" width="8.6640625" customWidth="1"/>
    <col min="14595" max="14596" width="25" customWidth="1"/>
    <col min="14597" max="14597" width="8.6640625" customWidth="1"/>
    <col min="14598" max="14598" width="45.5546875" customWidth="1"/>
    <col min="14599" max="14599" width="16.44140625" customWidth="1"/>
    <col min="14600" max="14600" width="16.109375" customWidth="1"/>
    <col min="14601" max="14601" width="21.44140625" customWidth="1"/>
    <col min="14602" max="14602" width="9.88671875" bestFit="1" customWidth="1"/>
    <col min="14849" max="14849" width="8.6640625" customWidth="1"/>
    <col min="14851" max="14852" width="25" customWidth="1"/>
    <col min="14853" max="14853" width="8.6640625" customWidth="1"/>
    <col min="14854" max="14854" width="45.5546875" customWidth="1"/>
    <col min="14855" max="14855" width="16.44140625" customWidth="1"/>
    <col min="14856" max="14856" width="16.109375" customWidth="1"/>
    <col min="14857" max="14857" width="21.44140625" customWidth="1"/>
    <col min="14858" max="14858" width="9.88671875" bestFit="1" customWidth="1"/>
    <col min="15105" max="15105" width="8.6640625" customWidth="1"/>
    <col min="15107" max="15108" width="25" customWidth="1"/>
    <col min="15109" max="15109" width="8.6640625" customWidth="1"/>
    <col min="15110" max="15110" width="45.5546875" customWidth="1"/>
    <col min="15111" max="15111" width="16.44140625" customWidth="1"/>
    <col min="15112" max="15112" width="16.109375" customWidth="1"/>
    <col min="15113" max="15113" width="21.44140625" customWidth="1"/>
    <col min="15114" max="15114" width="9.88671875" bestFit="1" customWidth="1"/>
    <col min="15361" max="15361" width="8.6640625" customWidth="1"/>
    <col min="15363" max="15364" width="25" customWidth="1"/>
    <col min="15365" max="15365" width="8.6640625" customWidth="1"/>
    <col min="15366" max="15366" width="45.5546875" customWidth="1"/>
    <col min="15367" max="15367" width="16.44140625" customWidth="1"/>
    <col min="15368" max="15368" width="16.109375" customWidth="1"/>
    <col min="15369" max="15369" width="21.44140625" customWidth="1"/>
    <col min="15370" max="15370" width="9.88671875" bestFit="1" customWidth="1"/>
    <col min="15617" max="15617" width="8.6640625" customWidth="1"/>
    <col min="15619" max="15620" width="25" customWidth="1"/>
    <col min="15621" max="15621" width="8.6640625" customWidth="1"/>
    <col min="15622" max="15622" width="45.5546875" customWidth="1"/>
    <col min="15623" max="15623" width="16.44140625" customWidth="1"/>
    <col min="15624" max="15624" width="16.109375" customWidth="1"/>
    <col min="15625" max="15625" width="21.44140625" customWidth="1"/>
    <col min="15626" max="15626" width="9.88671875" bestFit="1" customWidth="1"/>
    <col min="15873" max="15873" width="8.6640625" customWidth="1"/>
    <col min="15875" max="15876" width="25" customWidth="1"/>
    <col min="15877" max="15877" width="8.6640625" customWidth="1"/>
    <col min="15878" max="15878" width="45.5546875" customWidth="1"/>
    <col min="15879" max="15879" width="16.44140625" customWidth="1"/>
    <col min="15880" max="15880" width="16.109375" customWidth="1"/>
    <col min="15881" max="15881" width="21.44140625" customWidth="1"/>
    <col min="15882" max="15882" width="9.88671875" bestFit="1" customWidth="1"/>
    <col min="16129" max="16129" width="8.6640625" customWidth="1"/>
    <col min="16131" max="16132" width="25" customWidth="1"/>
    <col min="16133" max="16133" width="8.6640625" customWidth="1"/>
    <col min="16134" max="16134" width="45.5546875" customWidth="1"/>
    <col min="16135" max="16135" width="16.44140625" customWidth="1"/>
    <col min="16136" max="16136" width="16.109375" customWidth="1"/>
    <col min="16137" max="16137" width="21.44140625" customWidth="1"/>
    <col min="16138" max="16138" width="9.88671875" bestFit="1" customWidth="1"/>
  </cols>
  <sheetData>
    <row r="1" spans="1:256" ht="22.8" x14ac:dyDescent="0.3">
      <c r="A1" s="339" t="s">
        <v>36</v>
      </c>
      <c r="B1" s="339"/>
      <c r="C1" s="339"/>
      <c r="D1" s="339"/>
      <c r="E1" s="339"/>
      <c r="F1" s="182"/>
      <c r="G1" s="182"/>
      <c r="H1" s="182"/>
      <c r="I1" s="182"/>
      <c r="J1" s="183"/>
      <c r="K1" s="184"/>
      <c r="L1" s="185"/>
      <c r="M1" s="186"/>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c r="CD1" s="187"/>
      <c r="CE1" s="187"/>
      <c r="CF1" s="187"/>
      <c r="CG1" s="187"/>
      <c r="CH1" s="187"/>
      <c r="CI1" s="187"/>
      <c r="CJ1" s="187"/>
      <c r="CK1" s="187"/>
      <c r="CL1" s="187"/>
      <c r="CM1" s="187"/>
      <c r="CN1" s="187"/>
      <c r="CO1" s="187"/>
      <c r="CP1" s="187"/>
      <c r="CQ1" s="187"/>
      <c r="CR1" s="187"/>
      <c r="CS1" s="187"/>
      <c r="CT1" s="187"/>
      <c r="CU1" s="187"/>
      <c r="CV1" s="187"/>
      <c r="CW1" s="187"/>
      <c r="CX1" s="187"/>
      <c r="CY1" s="187"/>
      <c r="CZ1" s="187"/>
      <c r="DA1" s="187"/>
      <c r="DB1" s="187"/>
      <c r="DC1" s="187"/>
      <c r="DD1" s="187"/>
      <c r="DE1" s="187"/>
      <c r="DF1" s="187"/>
      <c r="DG1" s="187"/>
      <c r="DH1" s="187"/>
      <c r="DI1" s="187"/>
      <c r="DJ1" s="187"/>
      <c r="DK1" s="187"/>
      <c r="DL1" s="187"/>
      <c r="DM1" s="187"/>
      <c r="DN1" s="187"/>
      <c r="DO1" s="187"/>
      <c r="DP1" s="187"/>
      <c r="DQ1" s="187"/>
      <c r="DR1" s="187"/>
      <c r="DS1" s="187"/>
      <c r="DT1" s="187"/>
      <c r="DU1" s="187"/>
      <c r="DV1" s="187"/>
      <c r="DW1" s="187"/>
      <c r="DX1" s="187"/>
      <c r="DY1" s="187"/>
      <c r="DZ1" s="187"/>
      <c r="EA1" s="187"/>
      <c r="EB1" s="187"/>
      <c r="EC1" s="187"/>
      <c r="ED1" s="187"/>
      <c r="EE1" s="187"/>
      <c r="EF1" s="187"/>
      <c r="EG1" s="187"/>
      <c r="EH1" s="187"/>
      <c r="EI1" s="187"/>
      <c r="EJ1" s="187"/>
      <c r="EK1" s="187"/>
      <c r="EL1" s="187"/>
      <c r="EM1" s="187"/>
      <c r="EN1" s="187"/>
      <c r="EO1" s="187"/>
      <c r="EP1" s="187"/>
      <c r="EQ1" s="187"/>
      <c r="ER1" s="187"/>
      <c r="ES1" s="187"/>
      <c r="ET1" s="187"/>
      <c r="EU1" s="187"/>
      <c r="EV1" s="187"/>
      <c r="EW1" s="187"/>
      <c r="EX1" s="187"/>
      <c r="EY1" s="187"/>
      <c r="EZ1" s="187"/>
      <c r="FA1" s="187"/>
      <c r="FB1" s="187"/>
      <c r="FC1" s="187"/>
      <c r="FD1" s="187"/>
      <c r="FE1" s="187"/>
      <c r="FF1" s="187"/>
      <c r="FG1" s="187"/>
      <c r="FH1" s="187"/>
      <c r="FI1" s="187"/>
      <c r="FJ1" s="187"/>
      <c r="FK1" s="187"/>
      <c r="FL1" s="187"/>
      <c r="FM1" s="187"/>
      <c r="FN1" s="187"/>
      <c r="FO1" s="187"/>
      <c r="FP1" s="187"/>
      <c r="FQ1" s="187"/>
      <c r="FR1" s="187"/>
      <c r="FS1" s="187"/>
      <c r="FT1" s="187"/>
      <c r="FU1" s="187"/>
      <c r="FV1" s="187"/>
      <c r="FW1" s="187"/>
      <c r="FX1" s="187"/>
      <c r="FY1" s="187"/>
      <c r="FZ1" s="187"/>
      <c r="GA1" s="187"/>
      <c r="GB1" s="187"/>
      <c r="GC1" s="187"/>
      <c r="GD1" s="187"/>
      <c r="GE1" s="187"/>
      <c r="GF1" s="187"/>
      <c r="GG1" s="187"/>
      <c r="GH1" s="187"/>
      <c r="GI1" s="187"/>
      <c r="GJ1" s="187"/>
      <c r="GK1" s="187"/>
      <c r="GL1" s="187"/>
      <c r="GM1" s="187"/>
      <c r="GN1" s="187"/>
      <c r="GO1" s="187"/>
      <c r="GP1" s="187"/>
      <c r="GQ1" s="187"/>
      <c r="GR1" s="187"/>
      <c r="GS1" s="187"/>
      <c r="GT1" s="187"/>
      <c r="GU1" s="187"/>
      <c r="GV1" s="187"/>
      <c r="GW1" s="187"/>
      <c r="GX1" s="187"/>
      <c r="GY1" s="187"/>
      <c r="GZ1" s="187"/>
      <c r="HA1" s="187"/>
      <c r="HB1" s="187"/>
      <c r="HC1" s="187"/>
      <c r="HD1" s="187"/>
      <c r="HE1" s="187"/>
      <c r="HF1" s="187"/>
      <c r="HG1" s="187"/>
      <c r="HH1" s="187"/>
      <c r="HI1" s="187"/>
      <c r="HJ1" s="187"/>
      <c r="HK1" s="187"/>
      <c r="HL1" s="187"/>
      <c r="HM1" s="187"/>
      <c r="HN1" s="187"/>
      <c r="HO1" s="187"/>
      <c r="HP1" s="187"/>
      <c r="HQ1" s="187"/>
      <c r="HR1" s="187"/>
      <c r="HS1" s="187"/>
      <c r="HT1" s="187"/>
      <c r="HU1" s="187"/>
      <c r="HV1" s="187"/>
      <c r="HW1" s="187"/>
      <c r="HX1" s="187"/>
      <c r="HY1" s="187"/>
      <c r="HZ1" s="187"/>
      <c r="IA1" s="187"/>
      <c r="IB1" s="187"/>
      <c r="IC1" s="187"/>
      <c r="ID1" s="187"/>
      <c r="IE1" s="187"/>
      <c r="IF1" s="187"/>
      <c r="IG1" s="187"/>
      <c r="IH1" s="187"/>
      <c r="II1" s="187"/>
      <c r="IJ1" s="187"/>
      <c r="IK1" s="187"/>
      <c r="IL1" s="187"/>
      <c r="IM1" s="187"/>
      <c r="IN1" s="187"/>
      <c r="IO1" s="187"/>
      <c r="IP1" s="187"/>
      <c r="IQ1" s="187"/>
      <c r="IR1" s="187"/>
      <c r="IS1" s="187"/>
      <c r="IT1" s="187"/>
      <c r="IU1" s="187"/>
      <c r="IV1" s="187"/>
    </row>
    <row r="2" spans="1:256" ht="17.399999999999999" x14ac:dyDescent="0.3">
      <c r="A2" s="340" t="s">
        <v>26855</v>
      </c>
      <c r="B2" s="340"/>
      <c r="C2" s="340"/>
      <c r="D2" s="340"/>
      <c r="E2" s="340"/>
      <c r="F2" s="188" t="s">
        <v>27127</v>
      </c>
      <c r="G2" s="189">
        <v>0.19600000000000001</v>
      </c>
      <c r="H2" s="189">
        <v>0.2097</v>
      </c>
      <c r="I2" s="189">
        <v>0.24229999999999999</v>
      </c>
      <c r="J2" s="190">
        <f>D17/I2-1</f>
        <v>0.10813041683862989</v>
      </c>
      <c r="K2" s="182"/>
      <c r="L2" s="185"/>
      <c r="M2" s="186"/>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c r="EP2" s="187"/>
      <c r="EQ2" s="187"/>
      <c r="ER2" s="187"/>
      <c r="ES2" s="187"/>
      <c r="ET2" s="187"/>
      <c r="EU2" s="187"/>
      <c r="EV2" s="187"/>
      <c r="EW2" s="187"/>
      <c r="EX2" s="187"/>
      <c r="EY2" s="187"/>
      <c r="EZ2" s="187"/>
      <c r="FA2" s="187"/>
      <c r="FB2" s="187"/>
      <c r="FC2" s="187"/>
      <c r="FD2" s="187"/>
      <c r="FE2" s="187"/>
      <c r="FF2" s="187"/>
      <c r="FG2" s="187"/>
      <c r="FH2" s="187"/>
      <c r="FI2" s="187"/>
      <c r="FJ2" s="187"/>
      <c r="FK2" s="187"/>
      <c r="FL2" s="187"/>
      <c r="FM2" s="187"/>
      <c r="FN2" s="187"/>
      <c r="FO2" s="187"/>
      <c r="FP2" s="187"/>
      <c r="FQ2" s="187"/>
      <c r="FR2" s="187"/>
      <c r="FS2" s="187"/>
      <c r="FT2" s="187"/>
      <c r="FU2" s="187"/>
      <c r="FV2" s="187"/>
      <c r="FW2" s="187"/>
      <c r="FX2" s="187"/>
      <c r="FY2" s="187"/>
      <c r="FZ2" s="187"/>
      <c r="GA2" s="187"/>
      <c r="GB2" s="187"/>
      <c r="GC2" s="187"/>
      <c r="GD2" s="187"/>
      <c r="GE2" s="187"/>
      <c r="GF2" s="187"/>
      <c r="GG2" s="187"/>
      <c r="GH2" s="187"/>
      <c r="GI2" s="187"/>
      <c r="GJ2" s="187"/>
      <c r="GK2" s="187"/>
      <c r="GL2" s="187"/>
      <c r="GM2" s="187"/>
      <c r="GN2" s="187"/>
      <c r="GO2" s="187"/>
      <c r="GP2" s="187"/>
      <c r="GQ2" s="187"/>
      <c r="GR2" s="187"/>
      <c r="GS2" s="187"/>
      <c r="GT2" s="187"/>
      <c r="GU2" s="187"/>
      <c r="GV2" s="187"/>
      <c r="GW2" s="187"/>
      <c r="GX2" s="187"/>
      <c r="GY2" s="187"/>
      <c r="GZ2" s="187"/>
      <c r="HA2" s="187"/>
      <c r="HB2" s="187"/>
      <c r="HC2" s="187"/>
      <c r="HD2" s="187"/>
      <c r="HE2" s="187"/>
      <c r="HF2" s="187"/>
      <c r="HG2" s="187"/>
      <c r="HH2" s="187"/>
      <c r="HI2" s="187"/>
      <c r="HJ2" s="187"/>
      <c r="HK2" s="187"/>
      <c r="HL2" s="187"/>
      <c r="HM2" s="187"/>
      <c r="HN2" s="187"/>
      <c r="HO2" s="187"/>
      <c r="HP2" s="187"/>
      <c r="HQ2" s="187"/>
      <c r="HR2" s="187"/>
      <c r="HS2" s="187"/>
      <c r="HT2" s="187"/>
      <c r="HU2" s="187"/>
      <c r="HV2" s="187"/>
      <c r="HW2" s="187"/>
      <c r="HX2" s="187"/>
      <c r="HY2" s="187"/>
      <c r="HZ2" s="187"/>
      <c r="IA2" s="187"/>
      <c r="IB2" s="187"/>
      <c r="IC2" s="187"/>
      <c r="ID2" s="187"/>
      <c r="IE2" s="187"/>
      <c r="IF2" s="187"/>
      <c r="IG2" s="187"/>
      <c r="IH2" s="187"/>
      <c r="II2" s="187"/>
      <c r="IJ2" s="187"/>
      <c r="IK2" s="187"/>
      <c r="IL2" s="187"/>
      <c r="IM2" s="187"/>
      <c r="IN2" s="187"/>
      <c r="IO2" s="187"/>
      <c r="IP2" s="187"/>
      <c r="IQ2" s="187"/>
      <c r="IR2" s="187"/>
      <c r="IS2" s="187"/>
      <c r="IT2" s="187"/>
      <c r="IU2" s="187"/>
      <c r="IV2" s="187"/>
    </row>
    <row r="3" spans="1:256" ht="15" thickBot="1" x14ac:dyDescent="0.35">
      <c r="A3" s="341" t="s">
        <v>27128</v>
      </c>
      <c r="B3" s="341"/>
      <c r="C3" s="341"/>
      <c r="D3" s="341"/>
      <c r="E3" s="341"/>
      <c r="F3" s="342" t="s">
        <v>27129</v>
      </c>
      <c r="G3" s="342"/>
      <c r="H3" s="342"/>
      <c r="I3" s="342"/>
      <c r="J3" s="191"/>
      <c r="K3" s="192"/>
      <c r="L3" s="185"/>
      <c r="M3" s="186"/>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row>
    <row r="4" spans="1:256" x14ac:dyDescent="0.3">
      <c r="B4" s="343" t="s">
        <v>27130</v>
      </c>
      <c r="C4" s="344"/>
      <c r="D4" s="345"/>
      <c r="E4" s="193"/>
      <c r="J4" s="194"/>
      <c r="K4" s="195"/>
      <c r="L4" s="185"/>
      <c r="M4" s="186"/>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c r="ET4" s="187"/>
      <c r="EU4" s="187"/>
      <c r="EV4" s="187"/>
      <c r="EW4" s="187"/>
      <c r="EX4" s="187"/>
      <c r="EY4" s="187"/>
      <c r="EZ4" s="187"/>
      <c r="FA4" s="187"/>
      <c r="FB4" s="187"/>
      <c r="FC4" s="187"/>
      <c r="FD4" s="187"/>
      <c r="FE4" s="187"/>
      <c r="FF4" s="187"/>
      <c r="FG4" s="187"/>
      <c r="FH4" s="187"/>
      <c r="FI4" s="187"/>
      <c r="FJ4" s="187"/>
      <c r="FK4" s="187"/>
      <c r="FL4" s="187"/>
      <c r="FM4" s="187"/>
      <c r="FN4" s="187"/>
      <c r="FO4" s="187"/>
      <c r="FP4" s="187"/>
      <c r="FQ4" s="187"/>
      <c r="FR4" s="187"/>
      <c r="FS4" s="187"/>
      <c r="FT4" s="187"/>
      <c r="FU4" s="187"/>
      <c r="FV4" s="187"/>
      <c r="FW4" s="187"/>
      <c r="FX4" s="187"/>
      <c r="FY4" s="187"/>
      <c r="FZ4" s="187"/>
      <c r="GA4" s="187"/>
      <c r="GB4" s="187"/>
      <c r="GC4" s="187"/>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c r="HC4" s="187"/>
      <c r="HD4" s="187"/>
      <c r="HE4" s="187"/>
      <c r="HF4" s="187"/>
      <c r="HG4" s="187"/>
      <c r="HH4" s="187"/>
      <c r="HI4" s="187"/>
      <c r="HJ4" s="187"/>
      <c r="HK4" s="187"/>
      <c r="HL4" s="187"/>
      <c r="HM4" s="187"/>
      <c r="HN4" s="187"/>
      <c r="HO4" s="187"/>
      <c r="HP4" s="187"/>
      <c r="HQ4" s="187"/>
      <c r="HR4" s="187"/>
      <c r="HS4" s="187"/>
      <c r="HT4" s="187"/>
      <c r="HU4" s="187"/>
      <c r="HV4" s="187"/>
      <c r="HW4" s="187"/>
      <c r="HX4" s="187"/>
      <c r="HY4" s="187"/>
      <c r="HZ4" s="187"/>
      <c r="IA4" s="187"/>
      <c r="IB4" s="187"/>
      <c r="IC4" s="187"/>
      <c r="ID4" s="187"/>
      <c r="IE4" s="187"/>
      <c r="IF4" s="187"/>
      <c r="IG4" s="187"/>
      <c r="IH4" s="187"/>
      <c r="II4" s="187"/>
      <c r="IJ4" s="187"/>
      <c r="IK4" s="187"/>
      <c r="IL4" s="187"/>
      <c r="IM4" s="187"/>
      <c r="IN4" s="187"/>
      <c r="IO4" s="187"/>
      <c r="IP4" s="187"/>
      <c r="IQ4" s="187"/>
      <c r="IR4" s="187"/>
      <c r="IS4" s="187"/>
      <c r="IT4" s="187"/>
      <c r="IU4" s="187"/>
      <c r="IV4" s="187"/>
    </row>
    <row r="5" spans="1:256" x14ac:dyDescent="0.3">
      <c r="B5" s="196" t="s">
        <v>27131</v>
      </c>
      <c r="C5" s="197" t="s">
        <v>27132</v>
      </c>
      <c r="D5" s="198" t="s">
        <v>27133</v>
      </c>
      <c r="F5" s="199" t="s">
        <v>27134</v>
      </c>
      <c r="G5" s="199" t="s">
        <v>27135</v>
      </c>
      <c r="H5" s="199" t="s">
        <v>27136</v>
      </c>
      <c r="I5" s="199" t="s">
        <v>27137</v>
      </c>
      <c r="J5" s="194"/>
    </row>
    <row r="6" spans="1:256" x14ac:dyDescent="0.3">
      <c r="A6" s="200"/>
      <c r="B6" s="201" t="s">
        <v>27138</v>
      </c>
      <c r="C6" s="202" t="s">
        <v>27139</v>
      </c>
      <c r="D6" s="203">
        <v>3.7999999999999999E-2</v>
      </c>
      <c r="E6" s="200"/>
      <c r="F6" s="204" t="s">
        <v>27140</v>
      </c>
      <c r="G6" s="205">
        <v>3.7999999999999999E-2</v>
      </c>
      <c r="H6" s="205">
        <v>4.0099999999999997E-2</v>
      </c>
      <c r="I6" s="205">
        <v>4.6699999999999998E-2</v>
      </c>
      <c r="J6" s="206"/>
    </row>
    <row r="7" spans="1:256" x14ac:dyDescent="0.3">
      <c r="A7" s="200"/>
      <c r="B7" s="207" t="s">
        <v>27141</v>
      </c>
      <c r="C7" s="208" t="s">
        <v>27142</v>
      </c>
      <c r="D7" s="209">
        <v>3.2000000000000002E-3</v>
      </c>
      <c r="E7" s="200"/>
      <c r="F7" s="204" t="s">
        <v>27143</v>
      </c>
      <c r="G7" s="205">
        <v>3.2000000000000002E-3</v>
      </c>
      <c r="H7" s="205">
        <v>4.0000000000000001E-3</v>
      </c>
      <c r="I7" s="205">
        <v>7.4000000000000003E-3</v>
      </c>
      <c r="J7" s="206">
        <v>4.0000000000000001E-3</v>
      </c>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row>
    <row r="8" spans="1:256" x14ac:dyDescent="0.3">
      <c r="A8" s="200"/>
      <c r="B8" s="207" t="s">
        <v>27144</v>
      </c>
      <c r="C8" s="208" t="s">
        <v>27145</v>
      </c>
      <c r="D8" s="209">
        <v>5.0000000000000001E-3</v>
      </c>
      <c r="E8" s="200"/>
      <c r="F8" s="210" t="s">
        <v>27146</v>
      </c>
      <c r="G8" s="211">
        <v>5.0000000000000001E-3</v>
      </c>
      <c r="H8" s="211">
        <v>5.5999999999999999E-3</v>
      </c>
      <c r="I8" s="211">
        <v>9.7000000000000003E-3</v>
      </c>
      <c r="J8" s="206">
        <v>5.0000000000000001E-3</v>
      </c>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row>
    <row r="9" spans="1:256" x14ac:dyDescent="0.3">
      <c r="A9" s="200"/>
      <c r="B9" s="212"/>
      <c r="C9" s="213"/>
      <c r="D9" s="209"/>
      <c r="E9" s="200"/>
      <c r="F9" s="214"/>
      <c r="G9" s="215"/>
      <c r="H9" s="215"/>
      <c r="I9" s="216"/>
      <c r="J9" s="206"/>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row>
    <row r="10" spans="1:256" x14ac:dyDescent="0.3">
      <c r="A10" s="200"/>
      <c r="B10" s="207" t="s">
        <v>27147</v>
      </c>
      <c r="C10" s="208" t="s">
        <v>27148</v>
      </c>
      <c r="D10" s="209">
        <v>1.0200000000000001E-2</v>
      </c>
      <c r="E10" s="200"/>
      <c r="F10" s="217" t="s">
        <v>27148</v>
      </c>
      <c r="G10" s="218">
        <v>1.0200000000000001E-2</v>
      </c>
      <c r="H10" s="218">
        <v>1.11E-2</v>
      </c>
      <c r="I10" s="218">
        <v>1.21E-2</v>
      </c>
      <c r="J10" s="206"/>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row>
    <row r="11" spans="1:256" x14ac:dyDescent="0.3">
      <c r="A11" s="200"/>
      <c r="B11" s="207" t="s">
        <v>959</v>
      </c>
      <c r="C11" s="208" t="s">
        <v>27149</v>
      </c>
      <c r="D11" s="209">
        <v>6.6400000000000001E-2</v>
      </c>
      <c r="E11" s="200"/>
      <c r="F11" s="204" t="s">
        <v>27150</v>
      </c>
      <c r="G11" s="205">
        <v>6.6400000000000001E-2</v>
      </c>
      <c r="H11" s="205">
        <v>7.2999999999999995E-2</v>
      </c>
      <c r="I11" s="205">
        <v>8.6900000000000005E-2</v>
      </c>
      <c r="J11" s="206">
        <v>0.08</v>
      </c>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row>
    <row r="12" spans="1:256" x14ac:dyDescent="0.3">
      <c r="A12" s="200"/>
      <c r="B12" s="207" t="s">
        <v>27151</v>
      </c>
      <c r="C12" s="208" t="s">
        <v>27152</v>
      </c>
      <c r="D12" s="209">
        <f>D13+D14+D15+D16</f>
        <v>0.1115</v>
      </c>
      <c r="E12" s="200"/>
      <c r="F12" s="204" t="s">
        <v>27153</v>
      </c>
      <c r="G12" s="346" t="s">
        <v>27154</v>
      </c>
      <c r="H12" s="346"/>
      <c r="I12" s="346"/>
      <c r="J12" s="206"/>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row>
    <row r="13" spans="1:256" x14ac:dyDescent="0.3">
      <c r="B13" s="219"/>
      <c r="C13" s="220" t="s">
        <v>27155</v>
      </c>
      <c r="D13" s="221">
        <v>6.4999999999999997E-3</v>
      </c>
      <c r="F13" s="222"/>
      <c r="G13" s="347"/>
      <c r="H13" s="347"/>
      <c r="I13" s="347"/>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row>
    <row r="14" spans="1:256" x14ac:dyDescent="0.3">
      <c r="B14" s="219"/>
      <c r="C14" s="220" t="s">
        <v>27156</v>
      </c>
      <c r="D14" s="221">
        <v>0.03</v>
      </c>
    </row>
    <row r="15" spans="1:256" x14ac:dyDescent="0.3">
      <c r="B15" s="219"/>
      <c r="C15" s="220" t="s">
        <v>27157</v>
      </c>
      <c r="D15" s="221">
        <v>0.03</v>
      </c>
    </row>
    <row r="16" spans="1:256" x14ac:dyDescent="0.3">
      <c r="B16" s="224"/>
      <c r="C16" s="225" t="s">
        <v>27158</v>
      </c>
      <c r="D16" s="226">
        <v>4.4999999999999998E-2</v>
      </c>
    </row>
    <row r="17" spans="1:10" ht="23.4" thickBot="1" x14ac:dyDescent="0.35">
      <c r="B17" s="348" t="s">
        <v>27159</v>
      </c>
      <c r="C17" s="349"/>
      <c r="D17" s="227">
        <f>ROUND((((1+D6+D7+D8+D9)*(1+D10)*(1+D11))/(1-D12))-1,4)</f>
        <v>0.26850000000000002</v>
      </c>
      <c r="F17" s="228"/>
    </row>
    <row r="18" spans="1:10" ht="22.8" x14ac:dyDescent="0.3">
      <c r="D18" s="229"/>
      <c r="F18" s="228"/>
    </row>
    <row r="19" spans="1:10" ht="22.8" x14ac:dyDescent="0.3">
      <c r="B19" s="350" t="s">
        <v>27160</v>
      </c>
      <c r="C19" s="350"/>
      <c r="D19" s="350"/>
      <c r="E19" s="230"/>
      <c r="F19" s="228"/>
    </row>
    <row r="20" spans="1:10" x14ac:dyDescent="0.3">
      <c r="B20" s="350"/>
      <c r="C20" s="350"/>
      <c r="D20" s="350"/>
      <c r="F20" s="231"/>
    </row>
    <row r="21" spans="1:10" x14ac:dyDescent="0.3">
      <c r="A21" s="351"/>
      <c r="B21" s="351"/>
      <c r="C21" s="351"/>
      <c r="D21" s="351"/>
      <c r="E21" s="351"/>
      <c r="F21" s="232"/>
      <c r="G21" s="233"/>
      <c r="H21" s="233"/>
      <c r="I21" s="233"/>
    </row>
    <row r="22" spans="1:10" x14ac:dyDescent="0.3">
      <c r="A22" s="351"/>
      <c r="B22" s="351"/>
      <c r="C22" s="351"/>
      <c r="D22" s="351"/>
      <c r="E22" s="351"/>
      <c r="F22" s="234"/>
      <c r="G22" s="234"/>
      <c r="H22" s="234"/>
      <c r="I22" s="234"/>
    </row>
    <row r="23" spans="1:10" x14ac:dyDescent="0.3">
      <c r="A23" s="351"/>
      <c r="B23" s="351"/>
      <c r="C23" s="351"/>
      <c r="D23" s="351"/>
      <c r="E23" s="351"/>
      <c r="F23" s="234"/>
      <c r="G23" s="234"/>
      <c r="H23" s="234"/>
      <c r="I23" s="234"/>
    </row>
    <row r="24" spans="1:10" x14ac:dyDescent="0.3">
      <c r="B24" s="335" t="s">
        <v>27161</v>
      </c>
      <c r="C24" s="335"/>
      <c r="D24" s="335"/>
      <c r="E24" s="335"/>
      <c r="F24" s="234"/>
      <c r="G24" s="234"/>
      <c r="H24" s="234"/>
      <c r="I24" s="234"/>
    </row>
    <row r="25" spans="1:10" x14ac:dyDescent="0.3">
      <c r="B25" s="335" t="s">
        <v>27162</v>
      </c>
      <c r="C25" s="336"/>
      <c r="D25" s="336"/>
      <c r="E25" s="336"/>
      <c r="F25" s="235"/>
      <c r="G25" s="235"/>
      <c r="H25" s="235"/>
      <c r="I25" s="235"/>
    </row>
    <row r="26" spans="1:10" x14ac:dyDescent="0.3">
      <c r="B26" s="335" t="s">
        <v>27163</v>
      </c>
      <c r="C26" s="336"/>
      <c r="D26" s="336"/>
      <c r="E26" s="336"/>
      <c r="F26" s="232"/>
      <c r="G26" s="233"/>
      <c r="H26" s="233"/>
      <c r="I26" s="233"/>
    </row>
    <row r="27" spans="1:10" x14ac:dyDescent="0.3">
      <c r="B27" s="335" t="s">
        <v>27164</v>
      </c>
      <c r="C27" s="336"/>
      <c r="D27" s="336"/>
      <c r="E27" s="336"/>
      <c r="F27" s="232"/>
      <c r="G27" s="233"/>
      <c r="H27" s="233"/>
      <c r="I27" s="233"/>
    </row>
    <row r="28" spans="1:10" x14ac:dyDescent="0.3">
      <c r="B28" s="335" t="s">
        <v>27165</v>
      </c>
      <c r="C28" s="336"/>
      <c r="D28" s="336"/>
      <c r="E28" s="336"/>
      <c r="F28" s="232"/>
      <c r="G28" s="233"/>
      <c r="H28" s="233"/>
      <c r="I28" s="233"/>
    </row>
    <row r="29" spans="1:10" x14ac:dyDescent="0.3">
      <c r="B29" s="335" t="s">
        <v>27166</v>
      </c>
      <c r="C29" s="336"/>
      <c r="D29" s="336"/>
      <c r="E29" s="336"/>
      <c r="F29" s="232"/>
      <c r="G29" s="233"/>
      <c r="H29" s="233"/>
      <c r="I29" s="233"/>
    </row>
    <row r="30" spans="1:10" x14ac:dyDescent="0.3">
      <c r="B30" s="335" t="s">
        <v>27167</v>
      </c>
      <c r="C30" s="336"/>
      <c r="D30" s="336"/>
      <c r="E30" s="336"/>
      <c r="F30" s="232"/>
      <c r="G30" s="233"/>
      <c r="H30" s="233"/>
      <c r="I30" s="233"/>
    </row>
    <row r="31" spans="1:10" x14ac:dyDescent="0.3">
      <c r="B31" s="337" t="s">
        <v>27168</v>
      </c>
      <c r="C31" s="337"/>
      <c r="D31" s="337"/>
      <c r="E31" s="338"/>
      <c r="F31" s="232"/>
      <c r="G31" s="333"/>
      <c r="H31" s="333"/>
      <c r="I31" s="333"/>
    </row>
    <row r="32" spans="1:10" s="83" customFormat="1" ht="42" customHeight="1" x14ac:dyDescent="0.3">
      <c r="A32" s="236" t="s">
        <v>27169</v>
      </c>
      <c r="B32" s="334" t="s">
        <v>27170</v>
      </c>
      <c r="C32" s="334"/>
      <c r="D32" s="334"/>
      <c r="E32" s="334"/>
      <c r="J32" s="99"/>
    </row>
    <row r="33" spans="1:256" x14ac:dyDescent="0.3">
      <c r="F33" s="237"/>
    </row>
    <row r="34" spans="1:256" x14ac:dyDescent="0.3">
      <c r="F34" s="237"/>
    </row>
    <row r="36" spans="1:256" x14ac:dyDescent="0.3">
      <c r="C36" s="238"/>
      <c r="D36" s="239"/>
      <c r="E36" s="239"/>
    </row>
    <row r="37" spans="1:256" x14ac:dyDescent="0.3">
      <c r="C37" s="239"/>
      <c r="D37" s="239"/>
      <c r="E37" s="239"/>
      <c r="F37" s="240"/>
      <c r="G37" s="241"/>
      <c r="H37" s="241"/>
      <c r="I37" s="241"/>
    </row>
    <row r="38" spans="1:256" x14ac:dyDescent="0.3">
      <c r="A38" s="83"/>
      <c r="B38" s="38" t="s">
        <v>27126</v>
      </c>
      <c r="C38" s="242"/>
      <c r="D38" s="243"/>
      <c r="E38" s="243"/>
      <c r="F38" s="244"/>
      <c r="G38" s="245"/>
      <c r="H38" s="245"/>
      <c r="I38" s="245"/>
      <c r="J38" s="99"/>
    </row>
    <row r="39" spans="1:256" ht="15" x14ac:dyDescent="0.3">
      <c r="A39" s="99"/>
      <c r="B39" s="181" t="s">
        <v>27125</v>
      </c>
      <c r="C39" s="242"/>
      <c r="D39" s="243"/>
      <c r="E39" s="243"/>
      <c r="F39" s="244"/>
      <c r="G39" s="245"/>
      <c r="H39" s="245"/>
      <c r="I39" s="245"/>
      <c r="J39" s="99"/>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ht="15" x14ac:dyDescent="0.3">
      <c r="A40" s="223"/>
      <c r="B40" s="181" t="s">
        <v>27229</v>
      </c>
      <c r="C40" s="239"/>
      <c r="D40" s="239"/>
      <c r="E40" s="239"/>
      <c r="F40" s="246"/>
      <c r="G40" s="247"/>
      <c r="H40" s="247"/>
      <c r="I40" s="247"/>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x14ac:dyDescent="0.3">
      <c r="A41" s="223"/>
      <c r="F41" s="246"/>
      <c r="G41" s="247"/>
      <c r="H41" s="247"/>
      <c r="I41" s="247"/>
    </row>
    <row r="42" spans="1:256" x14ac:dyDescent="0.3">
      <c r="A42" s="223"/>
      <c r="F42" s="246"/>
      <c r="G42" s="247"/>
      <c r="H42" s="247"/>
      <c r="I42" s="247"/>
    </row>
    <row r="43" spans="1:256" x14ac:dyDescent="0.3">
      <c r="A43" s="223"/>
      <c r="F43" s="246"/>
      <c r="G43" s="246"/>
      <c r="H43" s="246"/>
      <c r="I43" s="246"/>
    </row>
    <row r="44" spans="1:256" x14ac:dyDescent="0.3">
      <c r="A44" s="223"/>
    </row>
    <row r="45" spans="1:256" x14ac:dyDescent="0.3">
      <c r="A45" s="223"/>
    </row>
    <row r="46" spans="1:256" x14ac:dyDescent="0.3">
      <c r="A46" s="223"/>
    </row>
    <row r="47" spans="1:256" x14ac:dyDescent="0.3">
      <c r="A47" s="223"/>
    </row>
    <row r="48" spans="1:256" x14ac:dyDescent="0.3">
      <c r="A48" s="223"/>
    </row>
    <row r="49" spans="1:1" customFormat="1" x14ac:dyDescent="0.3">
      <c r="A49" s="223"/>
    </row>
    <row r="50" spans="1:1" customFormat="1" x14ac:dyDescent="0.3">
      <c r="A50" s="223"/>
    </row>
    <row r="51" spans="1:1" customFormat="1" x14ac:dyDescent="0.3">
      <c r="A51" s="223"/>
    </row>
    <row r="52" spans="1:1" customFormat="1" x14ac:dyDescent="0.3">
      <c r="A52" s="223"/>
    </row>
    <row r="53" spans="1:1" customFormat="1" x14ac:dyDescent="0.3">
      <c r="A53" s="223"/>
    </row>
    <row r="54" spans="1:1" customFormat="1" x14ac:dyDescent="0.3">
      <c r="A54" s="223"/>
    </row>
    <row r="55" spans="1:1" customFormat="1" x14ac:dyDescent="0.3">
      <c r="A55" s="223"/>
    </row>
    <row r="56" spans="1:1" customFormat="1" x14ac:dyDescent="0.3">
      <c r="A56" s="223"/>
    </row>
    <row r="57" spans="1:1" customFormat="1" x14ac:dyDescent="0.3">
      <c r="A57" s="223"/>
    </row>
    <row r="58" spans="1:1" customFormat="1" x14ac:dyDescent="0.3">
      <c r="A58" s="223"/>
    </row>
    <row r="59" spans="1:1" customFormat="1" x14ac:dyDescent="0.3">
      <c r="A59" s="223"/>
    </row>
    <row r="60" spans="1:1" customFormat="1" x14ac:dyDescent="0.3">
      <c r="A60" s="223"/>
    </row>
    <row r="61" spans="1:1" customFormat="1" x14ac:dyDescent="0.3">
      <c r="A61" s="223"/>
    </row>
    <row r="62" spans="1:1" customFormat="1" x14ac:dyDescent="0.3">
      <c r="A62" s="223"/>
    </row>
    <row r="63" spans="1:1" customFormat="1" x14ac:dyDescent="0.3">
      <c r="A63" s="223"/>
    </row>
    <row r="64" spans="1:1" customFormat="1" x14ac:dyDescent="0.3">
      <c r="A64" s="223"/>
    </row>
    <row r="65" spans="1:1" customFormat="1" x14ac:dyDescent="0.3">
      <c r="A65" s="223"/>
    </row>
    <row r="66" spans="1:1" customFormat="1" x14ac:dyDescent="0.3">
      <c r="A66" s="223"/>
    </row>
    <row r="67" spans="1:1" customFormat="1" x14ac:dyDescent="0.3">
      <c r="A67" s="223"/>
    </row>
    <row r="68" spans="1:1" customFormat="1" x14ac:dyDescent="0.3">
      <c r="A68" s="223">
        <v>89.578431372549005</v>
      </c>
    </row>
    <row r="69" spans="1:1" customFormat="1" x14ac:dyDescent="0.3">
      <c r="A69" s="223"/>
    </row>
    <row r="70" spans="1:1" customFormat="1" x14ac:dyDescent="0.3">
      <c r="A70" s="223"/>
    </row>
    <row r="71" spans="1:1" customFormat="1" x14ac:dyDescent="0.3">
      <c r="A71" s="223"/>
    </row>
    <row r="72" spans="1:1" customFormat="1" x14ac:dyDescent="0.3">
      <c r="A72" s="223"/>
    </row>
    <row r="73" spans="1:1" customFormat="1" x14ac:dyDescent="0.3">
      <c r="A73" s="223"/>
    </row>
    <row r="74" spans="1:1" customFormat="1" x14ac:dyDescent="0.3">
      <c r="A74" s="223"/>
    </row>
    <row r="75" spans="1:1" customFormat="1" x14ac:dyDescent="0.3">
      <c r="A75" s="223"/>
    </row>
    <row r="76" spans="1:1" customFormat="1" x14ac:dyDescent="0.3">
      <c r="A76" s="223"/>
    </row>
    <row r="77" spans="1:1" customFormat="1" x14ac:dyDescent="0.3">
      <c r="A77" s="223"/>
    </row>
    <row r="78" spans="1:1" customFormat="1" x14ac:dyDescent="0.3">
      <c r="A78" s="223"/>
    </row>
    <row r="79" spans="1:1" customFormat="1" x14ac:dyDescent="0.3">
      <c r="A79" s="223"/>
    </row>
    <row r="80" spans="1:1" customFormat="1" x14ac:dyDescent="0.3">
      <c r="A80" s="223"/>
    </row>
    <row r="81" spans="1:1" customFormat="1" x14ac:dyDescent="0.3">
      <c r="A81" s="223"/>
    </row>
    <row r="82" spans="1:1" customFormat="1" x14ac:dyDescent="0.3">
      <c r="A82" s="223"/>
    </row>
    <row r="83" spans="1:1" customFormat="1" x14ac:dyDescent="0.3">
      <c r="A83" s="223"/>
    </row>
    <row r="84" spans="1:1" customFormat="1" x14ac:dyDescent="0.3">
      <c r="A84" s="223"/>
    </row>
    <row r="85" spans="1:1" customFormat="1" x14ac:dyDescent="0.3">
      <c r="A85" s="223"/>
    </row>
    <row r="86" spans="1:1" customFormat="1" x14ac:dyDescent="0.3">
      <c r="A86" s="223"/>
    </row>
    <row r="87" spans="1:1" customFormat="1" x14ac:dyDescent="0.3">
      <c r="A87" s="223"/>
    </row>
    <row r="88" spans="1:1" customFormat="1" x14ac:dyDescent="0.3">
      <c r="A88" s="223"/>
    </row>
    <row r="89" spans="1:1" customFormat="1" x14ac:dyDescent="0.3">
      <c r="A89" s="223"/>
    </row>
    <row r="90" spans="1:1" customFormat="1" x14ac:dyDescent="0.3">
      <c r="A90" s="223"/>
    </row>
    <row r="91" spans="1:1" customFormat="1" x14ac:dyDescent="0.3">
      <c r="A91" s="223"/>
    </row>
    <row r="92" spans="1:1" customFormat="1" x14ac:dyDescent="0.3">
      <c r="A92" s="223"/>
    </row>
    <row r="93" spans="1:1" customFormat="1" x14ac:dyDescent="0.3">
      <c r="A93" s="223"/>
    </row>
    <row r="94" spans="1:1" customFormat="1" x14ac:dyDescent="0.3">
      <c r="A94" s="223"/>
    </row>
    <row r="95" spans="1:1" customFormat="1" x14ac:dyDescent="0.3">
      <c r="A95" s="223"/>
    </row>
    <row r="96" spans="1:1" customFormat="1" x14ac:dyDescent="0.3">
      <c r="A96" s="223"/>
    </row>
    <row r="97" spans="1:1" customFormat="1" x14ac:dyDescent="0.3">
      <c r="A97" s="223"/>
    </row>
    <row r="98" spans="1:1" customFormat="1" x14ac:dyDescent="0.3">
      <c r="A98" s="223"/>
    </row>
    <row r="99" spans="1:1" customFormat="1" x14ac:dyDescent="0.3">
      <c r="A99" s="223"/>
    </row>
    <row r="100" spans="1:1" customFormat="1" x14ac:dyDescent="0.3">
      <c r="A100" s="223"/>
    </row>
    <row r="101" spans="1:1" customFormat="1" x14ac:dyDescent="0.3">
      <c r="A101" s="223"/>
    </row>
    <row r="102" spans="1:1" customFormat="1" x14ac:dyDescent="0.3">
      <c r="A102" s="223"/>
    </row>
    <row r="103" spans="1:1" customFormat="1" x14ac:dyDescent="0.3">
      <c r="A103" s="223"/>
    </row>
    <row r="104" spans="1:1" customFormat="1" x14ac:dyDescent="0.3">
      <c r="A104" s="223"/>
    </row>
    <row r="105" spans="1:1" customFormat="1" x14ac:dyDescent="0.3">
      <c r="A105" s="223"/>
    </row>
    <row r="106" spans="1:1" customFormat="1" x14ac:dyDescent="0.3">
      <c r="A106" s="223"/>
    </row>
    <row r="107" spans="1:1" customFormat="1" x14ac:dyDescent="0.3">
      <c r="A107" s="223"/>
    </row>
    <row r="108" spans="1:1" customFormat="1" x14ac:dyDescent="0.3">
      <c r="A108" s="223"/>
    </row>
    <row r="109" spans="1:1" customFormat="1" x14ac:dyDescent="0.3">
      <c r="A109" s="223"/>
    </row>
    <row r="110" spans="1:1" customFormat="1" x14ac:dyDescent="0.3">
      <c r="A110" s="223"/>
    </row>
    <row r="111" spans="1:1" customFormat="1" x14ac:dyDescent="0.3">
      <c r="A111" s="223"/>
    </row>
    <row r="112" spans="1:1" customFormat="1" x14ac:dyDescent="0.3">
      <c r="A112" s="223"/>
    </row>
    <row r="113" spans="1:1" customFormat="1" x14ac:dyDescent="0.3">
      <c r="A113" s="223"/>
    </row>
    <row r="114" spans="1:1" customFormat="1" x14ac:dyDescent="0.3">
      <c r="A114" s="223"/>
    </row>
    <row r="115" spans="1:1" customFormat="1" x14ac:dyDescent="0.3">
      <c r="A115" s="223"/>
    </row>
    <row r="116" spans="1:1" customFormat="1" x14ac:dyDescent="0.3">
      <c r="A116" s="223"/>
    </row>
    <row r="117" spans="1:1" customFormat="1" x14ac:dyDescent="0.3">
      <c r="A117" s="223"/>
    </row>
  </sheetData>
  <protectedRanges>
    <protectedRange sqref="C3:F3" name="Intervalo2_1"/>
    <protectedRange sqref="D6:D11 D13:D16" name="Intervalo1_1"/>
  </protectedRanges>
  <mergeCells count="20">
    <mergeCell ref="B25:E25"/>
    <mergeCell ref="A1:E1"/>
    <mergeCell ref="A2:E2"/>
    <mergeCell ref="A3:E3"/>
    <mergeCell ref="F3:I3"/>
    <mergeCell ref="B4:D4"/>
    <mergeCell ref="G12:I12"/>
    <mergeCell ref="G13:I13"/>
    <mergeCell ref="B17:C17"/>
    <mergeCell ref="B19:D20"/>
    <mergeCell ref="A21:E23"/>
    <mergeCell ref="B24:E24"/>
    <mergeCell ref="G31:I31"/>
    <mergeCell ref="B32:E32"/>
    <mergeCell ref="B26:E26"/>
    <mergeCell ref="B27:E27"/>
    <mergeCell ref="B28:E28"/>
    <mergeCell ref="B29:E29"/>
    <mergeCell ref="B30:E30"/>
    <mergeCell ref="B31:E31"/>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52C4-8D06-4769-ABA6-2DAC74B5EFD2}">
  <sheetPr>
    <tabColor rgb="FF00B050"/>
  </sheetPr>
  <dimension ref="A1:G33"/>
  <sheetViews>
    <sheetView view="pageBreakPreview" topLeftCell="A25" zoomScale="80" zoomScaleNormal="100" zoomScaleSheetLayoutView="80" workbookViewId="0">
      <selection activeCell="F37" sqref="F37"/>
    </sheetView>
  </sheetViews>
  <sheetFormatPr defaultRowHeight="14.4" x14ac:dyDescent="0.3"/>
  <cols>
    <col min="1" max="1" width="7.88671875" customWidth="1"/>
    <col min="2" max="2" width="46" customWidth="1"/>
    <col min="3" max="3" width="24.5546875" customWidth="1"/>
    <col min="4" max="4" width="22" customWidth="1"/>
    <col min="5" max="5" width="22.6640625" customWidth="1"/>
    <col min="6" max="6" width="19.6640625" customWidth="1"/>
    <col min="7" max="7" width="17.6640625" customWidth="1"/>
  </cols>
  <sheetData>
    <row r="1" spans="1:7" ht="30" customHeight="1" x14ac:dyDescent="0.3">
      <c r="A1" s="365" t="s">
        <v>36</v>
      </c>
      <c r="B1" s="366"/>
      <c r="C1" s="366"/>
      <c r="D1" s="366"/>
      <c r="E1" s="366"/>
      <c r="F1" s="366"/>
      <c r="G1" s="367"/>
    </row>
    <row r="2" spans="1:7" ht="36.75" customHeight="1" thickBot="1" x14ac:dyDescent="0.35">
      <c r="A2" s="368" t="s">
        <v>26855</v>
      </c>
      <c r="B2" s="369"/>
      <c r="C2" s="369"/>
      <c r="D2" s="369"/>
      <c r="E2" s="369"/>
      <c r="F2" s="369"/>
      <c r="G2" s="370"/>
    </row>
    <row r="3" spans="1:7" ht="30" customHeight="1" thickBot="1" x14ac:dyDescent="0.35">
      <c r="A3" s="371" t="s">
        <v>26873</v>
      </c>
      <c r="B3" s="372"/>
      <c r="C3" s="372"/>
      <c r="D3" s="372"/>
      <c r="E3" s="372"/>
      <c r="F3" s="372"/>
      <c r="G3" s="373"/>
    </row>
    <row r="4" spans="1:7" ht="32.25" customHeight="1" thickBot="1" x14ac:dyDescent="0.35">
      <c r="A4" s="374" t="s">
        <v>26872</v>
      </c>
      <c r="B4" s="375"/>
      <c r="C4" s="375"/>
      <c r="D4" s="375"/>
      <c r="E4" s="375"/>
      <c r="F4" s="375"/>
      <c r="G4" s="376"/>
    </row>
    <row r="5" spans="1:7" ht="33.75" customHeight="1" thickBot="1" x14ac:dyDescent="0.35">
      <c r="A5" s="377" t="s">
        <v>26857</v>
      </c>
      <c r="B5" s="378"/>
      <c r="C5" s="378"/>
      <c r="D5" s="378"/>
      <c r="E5" s="378"/>
      <c r="F5" s="378"/>
      <c r="G5" s="379"/>
    </row>
    <row r="6" spans="1:7" ht="15.6" x14ac:dyDescent="0.3">
      <c r="A6" s="380" t="s">
        <v>26858</v>
      </c>
      <c r="B6" s="382" t="s">
        <v>26859</v>
      </c>
      <c r="C6" s="384" t="s">
        <v>26860</v>
      </c>
      <c r="D6" s="385"/>
      <c r="E6" s="385"/>
      <c r="F6" s="382" t="s">
        <v>26861</v>
      </c>
      <c r="G6" s="386" t="s">
        <v>26862</v>
      </c>
    </row>
    <row r="7" spans="1:7" ht="16.2" thickBot="1" x14ac:dyDescent="0.35">
      <c r="A7" s="381"/>
      <c r="B7" s="383"/>
      <c r="C7" s="260" t="s">
        <v>26863</v>
      </c>
      <c r="D7" s="260" t="s">
        <v>26864</v>
      </c>
      <c r="E7" s="260" t="s">
        <v>26871</v>
      </c>
      <c r="F7" s="383"/>
      <c r="G7" s="387"/>
    </row>
    <row r="8" spans="1:7" ht="15" x14ac:dyDescent="0.3">
      <c r="A8" s="360">
        <v>1</v>
      </c>
      <c r="B8" s="362" t="str">
        <f>[1]CPOS!D10</f>
        <v>SERVIÇOS PRELIMINARES</v>
      </c>
      <c r="C8" s="261">
        <f>C9/$F8</f>
        <v>1</v>
      </c>
      <c r="D8" s="262"/>
      <c r="E8" s="262"/>
      <c r="F8" s="363">
        <f>P.O!I6</f>
        <v>2747.95</v>
      </c>
      <c r="G8" s="364">
        <f>F8/$F$24</f>
        <v>4.1259649385696005E-2</v>
      </c>
    </row>
    <row r="9" spans="1:7" ht="15.6" thickBot="1" x14ac:dyDescent="0.35">
      <c r="A9" s="361"/>
      <c r="B9" s="355"/>
      <c r="C9" s="263">
        <f>F8*1</f>
        <v>2747.95</v>
      </c>
      <c r="D9" s="263"/>
      <c r="E9" s="263"/>
      <c r="F9" s="357"/>
      <c r="G9" s="359"/>
    </row>
    <row r="10" spans="1:7" ht="15" x14ac:dyDescent="0.3">
      <c r="A10" s="360">
        <v>2</v>
      </c>
      <c r="B10" s="388" t="s">
        <v>26874</v>
      </c>
      <c r="C10" s="262"/>
      <c r="D10" s="262">
        <f>D11/F10</f>
        <v>1</v>
      </c>
      <c r="E10" s="262"/>
      <c r="F10" s="363">
        <f>P.O!I8</f>
        <v>7247.7</v>
      </c>
      <c r="G10" s="364">
        <f>F10/$F$24</f>
        <v>0.10882205311330589</v>
      </c>
    </row>
    <row r="11" spans="1:7" ht="15.6" thickBot="1" x14ac:dyDescent="0.35">
      <c r="A11" s="353"/>
      <c r="B11" s="389"/>
      <c r="C11" s="264"/>
      <c r="D11" s="264">
        <f>F10*1</f>
        <v>7247.7</v>
      </c>
      <c r="E11" s="264"/>
      <c r="F11" s="357"/>
      <c r="G11" s="359"/>
    </row>
    <row r="12" spans="1:7" ht="15" x14ac:dyDescent="0.3">
      <c r="A12" s="360">
        <v>3</v>
      </c>
      <c r="B12" s="388" t="s">
        <v>26875</v>
      </c>
      <c r="C12" s="261">
        <f>C13/F12</f>
        <v>1</v>
      </c>
      <c r="D12" s="261"/>
      <c r="E12" s="261"/>
      <c r="F12" s="363">
        <f>P.O!I16</f>
        <v>3248.5699999999997</v>
      </c>
      <c r="G12" s="364">
        <f>F12/$F$24</f>
        <v>4.8776309323273877E-2</v>
      </c>
    </row>
    <row r="13" spans="1:7" ht="15.6" thickBot="1" x14ac:dyDescent="0.35">
      <c r="A13" s="353"/>
      <c r="B13" s="389"/>
      <c r="C13" s="265">
        <f>F12*1</f>
        <v>3248.5699999999997</v>
      </c>
      <c r="D13" s="265"/>
      <c r="E13" s="265"/>
      <c r="F13" s="357"/>
      <c r="G13" s="359"/>
    </row>
    <row r="14" spans="1:7" ht="15" customHeight="1" x14ac:dyDescent="0.3">
      <c r="A14" s="352">
        <v>4</v>
      </c>
      <c r="B14" s="354" t="s">
        <v>26876</v>
      </c>
      <c r="C14" s="266">
        <f>C15/F14</f>
        <v>1</v>
      </c>
      <c r="D14" s="266"/>
      <c r="E14" s="266"/>
      <c r="F14" s="356">
        <f>P.O!I22</f>
        <v>20260.8</v>
      </c>
      <c r="G14" s="358">
        <f>F14/$F$24</f>
        <v>0.3042098670913625</v>
      </c>
    </row>
    <row r="15" spans="1:7" ht="15.6" thickBot="1" x14ac:dyDescent="0.35">
      <c r="A15" s="353"/>
      <c r="B15" s="355"/>
      <c r="C15" s="263">
        <f>F14*1</f>
        <v>20260.8</v>
      </c>
      <c r="D15" s="263"/>
      <c r="E15" s="263"/>
      <c r="F15" s="357"/>
      <c r="G15" s="359"/>
    </row>
    <row r="16" spans="1:7" ht="15" x14ac:dyDescent="0.3">
      <c r="A16" s="352">
        <v>5</v>
      </c>
      <c r="B16" s="354" t="s">
        <v>20465</v>
      </c>
      <c r="C16" s="266"/>
      <c r="D16" s="266">
        <f>D17/F16</f>
        <v>1</v>
      </c>
      <c r="E16" s="266"/>
      <c r="F16" s="356">
        <f>P.O!I34</f>
        <v>3088.5</v>
      </c>
      <c r="G16" s="358">
        <f>F16/$F$24</f>
        <v>4.6372906030940193E-2</v>
      </c>
    </row>
    <row r="17" spans="1:7" ht="15.6" thickBot="1" x14ac:dyDescent="0.35">
      <c r="A17" s="353"/>
      <c r="B17" s="355"/>
      <c r="C17" s="263"/>
      <c r="D17" s="263">
        <f>F16</f>
        <v>3088.5</v>
      </c>
      <c r="E17" s="263"/>
      <c r="F17" s="357"/>
      <c r="G17" s="359"/>
    </row>
    <row r="18" spans="1:7" ht="15" x14ac:dyDescent="0.3">
      <c r="A18" s="352">
        <v>6</v>
      </c>
      <c r="B18" s="354" t="s">
        <v>106</v>
      </c>
      <c r="C18" s="266"/>
      <c r="D18" s="266">
        <f>D19/F18</f>
        <v>0.3</v>
      </c>
      <c r="E18" s="266">
        <f>E19/F18</f>
        <v>0.7</v>
      </c>
      <c r="F18" s="356">
        <f>P.O!I39</f>
        <v>9687.98</v>
      </c>
      <c r="G18" s="358">
        <f>F18/$F$24</f>
        <v>0.1454621292438491</v>
      </c>
    </row>
    <row r="19" spans="1:7" ht="15.6" thickBot="1" x14ac:dyDescent="0.35">
      <c r="A19" s="353"/>
      <c r="B19" s="355"/>
      <c r="C19" s="263"/>
      <c r="D19" s="263">
        <f>F18*0.3</f>
        <v>2906.3939999999998</v>
      </c>
      <c r="E19" s="263">
        <f>F18*0.7</f>
        <v>6781.5859999999993</v>
      </c>
      <c r="F19" s="357"/>
      <c r="G19" s="359"/>
    </row>
    <row r="20" spans="1:7" ht="15" customHeight="1" x14ac:dyDescent="0.3">
      <c r="A20" s="352">
        <v>7</v>
      </c>
      <c r="B20" s="354" t="s">
        <v>15355</v>
      </c>
      <c r="C20" s="266"/>
      <c r="D20" s="266">
        <f>D21/F20</f>
        <v>0.5</v>
      </c>
      <c r="E20" s="266">
        <f>E21/F20</f>
        <v>0.5</v>
      </c>
      <c r="F20" s="356">
        <f>P.O!I42</f>
        <v>15205.559999999998</v>
      </c>
      <c r="G20" s="358">
        <f>F20/$F$24</f>
        <v>0.22830694674690721</v>
      </c>
    </row>
    <row r="21" spans="1:7" ht="15.6" thickBot="1" x14ac:dyDescent="0.35">
      <c r="A21" s="353"/>
      <c r="B21" s="355"/>
      <c r="C21" s="263"/>
      <c r="D21" s="263">
        <f>F20*0.5</f>
        <v>7602.7799999999988</v>
      </c>
      <c r="E21" s="263">
        <f>F20*0.5</f>
        <v>7602.7799999999988</v>
      </c>
      <c r="F21" s="357"/>
      <c r="G21" s="359"/>
    </row>
    <row r="22" spans="1:7" ht="15" customHeight="1" x14ac:dyDescent="0.3">
      <c r="A22" s="352">
        <v>8</v>
      </c>
      <c r="B22" s="354" t="s">
        <v>26865</v>
      </c>
      <c r="C22" s="266"/>
      <c r="D22" s="266"/>
      <c r="E22" s="266">
        <f>E23/F22</f>
        <v>1</v>
      </c>
      <c r="F22" s="356">
        <f>P.O!I51</f>
        <v>5114.33</v>
      </c>
      <c r="G22" s="358">
        <f>F22/$F$24</f>
        <v>7.6790139064665169E-2</v>
      </c>
    </row>
    <row r="23" spans="1:7" ht="15.6" thickBot="1" x14ac:dyDescent="0.35">
      <c r="A23" s="353"/>
      <c r="B23" s="355"/>
      <c r="C23" s="263"/>
      <c r="D23" s="263"/>
      <c r="E23" s="263">
        <f>F22*1</f>
        <v>5114.33</v>
      </c>
      <c r="F23" s="357"/>
      <c r="G23" s="359"/>
    </row>
    <row r="24" spans="1:7" ht="15" x14ac:dyDescent="0.3">
      <c r="A24" s="267" t="s">
        <v>26866</v>
      </c>
      <c r="B24" s="268" t="s">
        <v>26867</v>
      </c>
      <c r="C24" s="269">
        <f>C9+C13+C15</f>
        <v>26257.32</v>
      </c>
      <c r="D24" s="269">
        <f>D11+D17+D21+D19</f>
        <v>20845.374</v>
      </c>
      <c r="E24" s="269">
        <f>E21+E23+E19</f>
        <v>19498.695999999996</v>
      </c>
      <c r="F24" s="363">
        <f>SUM(F8:F23)</f>
        <v>66601.39</v>
      </c>
      <c r="G24" s="364">
        <f>SUM(G8:G23)</f>
        <v>0.99999999999999989</v>
      </c>
    </row>
    <row r="25" spans="1:7" ht="15.6" x14ac:dyDescent="0.3">
      <c r="A25" s="270"/>
      <c r="B25" s="271" t="s">
        <v>26868</v>
      </c>
      <c r="C25" s="272">
        <f>C24</f>
        <v>26257.32</v>
      </c>
      <c r="D25" s="272">
        <f>C25+D24</f>
        <v>47102.694000000003</v>
      </c>
      <c r="E25" s="272">
        <f>D25+E24</f>
        <v>66601.39</v>
      </c>
      <c r="F25" s="356"/>
      <c r="G25" s="358"/>
    </row>
    <row r="26" spans="1:7" ht="15" x14ac:dyDescent="0.3">
      <c r="A26" s="270"/>
      <c r="B26" s="271" t="s">
        <v>26869</v>
      </c>
      <c r="C26" s="273">
        <f t="shared" ref="C26:E27" si="0">C24/$F$24</f>
        <v>0.39424582580033241</v>
      </c>
      <c r="D26" s="273">
        <f t="shared" si="0"/>
        <v>0.31298707129085446</v>
      </c>
      <c r="E26" s="273">
        <f t="shared" si="0"/>
        <v>0.29276710290881314</v>
      </c>
      <c r="F26" s="356"/>
      <c r="G26" s="358"/>
    </row>
    <row r="27" spans="1:7" ht="34.5" customHeight="1" thickBot="1" x14ac:dyDescent="0.35">
      <c r="A27" s="274" t="s">
        <v>26866</v>
      </c>
      <c r="B27" s="275" t="s">
        <v>26870</v>
      </c>
      <c r="C27" s="276">
        <f t="shared" si="0"/>
        <v>0.39424582580033241</v>
      </c>
      <c r="D27" s="276">
        <f t="shared" si="0"/>
        <v>0.70723289709118686</v>
      </c>
      <c r="E27" s="276">
        <f t="shared" si="0"/>
        <v>1</v>
      </c>
      <c r="F27" s="357"/>
      <c r="G27" s="359"/>
    </row>
    <row r="31" spans="1:7" x14ac:dyDescent="0.3">
      <c r="E31" t="s">
        <v>27220</v>
      </c>
    </row>
    <row r="32" spans="1:7" x14ac:dyDescent="0.3">
      <c r="E32" t="s">
        <v>27125</v>
      </c>
    </row>
    <row r="33" spans="5:5" x14ac:dyDescent="0.3">
      <c r="E33" t="s">
        <v>27230</v>
      </c>
    </row>
  </sheetData>
  <mergeCells count="44">
    <mergeCell ref="F22:F23"/>
    <mergeCell ref="G22:G23"/>
    <mergeCell ref="A20:A21"/>
    <mergeCell ref="B20:B21"/>
    <mergeCell ref="F20:F21"/>
    <mergeCell ref="G20:G21"/>
    <mergeCell ref="F24:F27"/>
    <mergeCell ref="G24:G27"/>
    <mergeCell ref="A10:A11"/>
    <mergeCell ref="B10:B11"/>
    <mergeCell ref="F10:F11"/>
    <mergeCell ref="G10:G11"/>
    <mergeCell ref="A12:A13"/>
    <mergeCell ref="B12:B13"/>
    <mergeCell ref="F12:F13"/>
    <mergeCell ref="G12:G13"/>
    <mergeCell ref="A14:A15"/>
    <mergeCell ref="B14:B15"/>
    <mergeCell ref="F14:F15"/>
    <mergeCell ref="G14:G15"/>
    <mergeCell ref="A22:A23"/>
    <mergeCell ref="B22:B23"/>
    <mergeCell ref="A6:A7"/>
    <mergeCell ref="B6:B7"/>
    <mergeCell ref="C6:E6"/>
    <mergeCell ref="F6:F7"/>
    <mergeCell ref="G6:G7"/>
    <mergeCell ref="A1:G1"/>
    <mergeCell ref="A2:G2"/>
    <mergeCell ref="A3:G3"/>
    <mergeCell ref="A4:G4"/>
    <mergeCell ref="A5:G5"/>
    <mergeCell ref="A18:A19"/>
    <mergeCell ref="B18:B19"/>
    <mergeCell ref="F18:F19"/>
    <mergeCell ref="G18:G19"/>
    <mergeCell ref="A8:A9"/>
    <mergeCell ref="B8:B9"/>
    <mergeCell ref="F8:F9"/>
    <mergeCell ref="G8:G9"/>
    <mergeCell ref="A16:A17"/>
    <mergeCell ref="B16:B17"/>
    <mergeCell ref="F16:F17"/>
    <mergeCell ref="G16:G17"/>
  </mergeCells>
  <pageMargins left="0.511811024" right="0.511811024" top="0.78740157499999996" bottom="0.78740157499999996" header="0.31496062000000002" footer="0.31496062000000002"/>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25FFB-6222-445C-AB8E-13BA1E59E29E}">
  <sheetPr>
    <tabColor rgb="FF00B0F0"/>
  </sheetPr>
  <dimension ref="A1:D5229"/>
  <sheetViews>
    <sheetView topLeftCell="A4506" workbookViewId="0">
      <selection activeCell="B4513" sqref="B4513"/>
    </sheetView>
  </sheetViews>
  <sheetFormatPr defaultRowHeight="14.4" x14ac:dyDescent="0.3"/>
  <cols>
    <col min="1" max="1" width="10.5546875" customWidth="1"/>
    <col min="2" max="2" width="78.109375" customWidth="1"/>
    <col min="3" max="3" width="21.109375" customWidth="1"/>
    <col min="4" max="4" width="22.33203125" customWidth="1"/>
    <col min="257" max="257" width="10.5546875" customWidth="1"/>
    <col min="258" max="258" width="78.109375" customWidth="1"/>
    <col min="259" max="259" width="21.109375" customWidth="1"/>
    <col min="260" max="260" width="22.33203125" customWidth="1"/>
    <col min="513" max="513" width="10.5546875" customWidth="1"/>
    <col min="514" max="514" width="78.109375" customWidth="1"/>
    <col min="515" max="515" width="21.109375" customWidth="1"/>
    <col min="516" max="516" width="22.33203125" customWidth="1"/>
    <col min="769" max="769" width="10.5546875" customWidth="1"/>
    <col min="770" max="770" width="78.109375" customWidth="1"/>
    <col min="771" max="771" width="21.109375" customWidth="1"/>
    <col min="772" max="772" width="22.33203125" customWidth="1"/>
    <col min="1025" max="1025" width="10.5546875" customWidth="1"/>
    <col min="1026" max="1026" width="78.109375" customWidth="1"/>
    <col min="1027" max="1027" width="21.109375" customWidth="1"/>
    <col min="1028" max="1028" width="22.33203125" customWidth="1"/>
    <col min="1281" max="1281" width="10.5546875" customWidth="1"/>
    <col min="1282" max="1282" width="78.109375" customWidth="1"/>
    <col min="1283" max="1283" width="21.109375" customWidth="1"/>
    <col min="1284" max="1284" width="22.33203125" customWidth="1"/>
    <col min="1537" max="1537" width="10.5546875" customWidth="1"/>
    <col min="1538" max="1538" width="78.109375" customWidth="1"/>
    <col min="1539" max="1539" width="21.109375" customWidth="1"/>
    <col min="1540" max="1540" width="22.33203125" customWidth="1"/>
    <col min="1793" max="1793" width="10.5546875" customWidth="1"/>
    <col min="1794" max="1794" width="78.109375" customWidth="1"/>
    <col min="1795" max="1795" width="21.109375" customWidth="1"/>
    <col min="1796" max="1796" width="22.33203125" customWidth="1"/>
    <col min="2049" max="2049" width="10.5546875" customWidth="1"/>
    <col min="2050" max="2050" width="78.109375" customWidth="1"/>
    <col min="2051" max="2051" width="21.109375" customWidth="1"/>
    <col min="2052" max="2052" width="22.33203125" customWidth="1"/>
    <col min="2305" max="2305" width="10.5546875" customWidth="1"/>
    <col min="2306" max="2306" width="78.109375" customWidth="1"/>
    <col min="2307" max="2307" width="21.109375" customWidth="1"/>
    <col min="2308" max="2308" width="22.33203125" customWidth="1"/>
    <col min="2561" max="2561" width="10.5546875" customWidth="1"/>
    <col min="2562" max="2562" width="78.109375" customWidth="1"/>
    <col min="2563" max="2563" width="21.109375" customWidth="1"/>
    <col min="2564" max="2564" width="22.33203125" customWidth="1"/>
    <col min="2817" max="2817" width="10.5546875" customWidth="1"/>
    <col min="2818" max="2818" width="78.109375" customWidth="1"/>
    <col min="2819" max="2819" width="21.109375" customWidth="1"/>
    <col min="2820" max="2820" width="22.33203125" customWidth="1"/>
    <col min="3073" max="3073" width="10.5546875" customWidth="1"/>
    <col min="3074" max="3074" width="78.109375" customWidth="1"/>
    <col min="3075" max="3075" width="21.109375" customWidth="1"/>
    <col min="3076" max="3076" width="22.33203125" customWidth="1"/>
    <col min="3329" max="3329" width="10.5546875" customWidth="1"/>
    <col min="3330" max="3330" width="78.109375" customWidth="1"/>
    <col min="3331" max="3331" width="21.109375" customWidth="1"/>
    <col min="3332" max="3332" width="22.33203125" customWidth="1"/>
    <col min="3585" max="3585" width="10.5546875" customWidth="1"/>
    <col min="3586" max="3586" width="78.109375" customWidth="1"/>
    <col min="3587" max="3587" width="21.109375" customWidth="1"/>
    <col min="3588" max="3588" width="22.33203125" customWidth="1"/>
    <col min="3841" max="3841" width="10.5546875" customWidth="1"/>
    <col min="3842" max="3842" width="78.109375" customWidth="1"/>
    <col min="3843" max="3843" width="21.109375" customWidth="1"/>
    <col min="3844" max="3844" width="22.33203125" customWidth="1"/>
    <col min="4097" max="4097" width="10.5546875" customWidth="1"/>
    <col min="4098" max="4098" width="78.109375" customWidth="1"/>
    <col min="4099" max="4099" width="21.109375" customWidth="1"/>
    <col min="4100" max="4100" width="22.33203125" customWidth="1"/>
    <col min="4353" max="4353" width="10.5546875" customWidth="1"/>
    <col min="4354" max="4354" width="78.109375" customWidth="1"/>
    <col min="4355" max="4355" width="21.109375" customWidth="1"/>
    <col min="4356" max="4356" width="22.33203125" customWidth="1"/>
    <col min="4609" max="4609" width="10.5546875" customWidth="1"/>
    <col min="4610" max="4610" width="78.109375" customWidth="1"/>
    <col min="4611" max="4611" width="21.109375" customWidth="1"/>
    <col min="4612" max="4612" width="22.33203125" customWidth="1"/>
    <col min="4865" max="4865" width="10.5546875" customWidth="1"/>
    <col min="4866" max="4866" width="78.109375" customWidth="1"/>
    <col min="4867" max="4867" width="21.109375" customWidth="1"/>
    <col min="4868" max="4868" width="22.33203125" customWidth="1"/>
    <col min="5121" max="5121" width="10.5546875" customWidth="1"/>
    <col min="5122" max="5122" width="78.109375" customWidth="1"/>
    <col min="5123" max="5123" width="21.109375" customWidth="1"/>
    <col min="5124" max="5124" width="22.33203125" customWidth="1"/>
    <col min="5377" max="5377" width="10.5546875" customWidth="1"/>
    <col min="5378" max="5378" width="78.109375" customWidth="1"/>
    <col min="5379" max="5379" width="21.109375" customWidth="1"/>
    <col min="5380" max="5380" width="22.33203125" customWidth="1"/>
    <col min="5633" max="5633" width="10.5546875" customWidth="1"/>
    <col min="5634" max="5634" width="78.109375" customWidth="1"/>
    <col min="5635" max="5635" width="21.109375" customWidth="1"/>
    <col min="5636" max="5636" width="22.33203125" customWidth="1"/>
    <col min="5889" max="5889" width="10.5546875" customWidth="1"/>
    <col min="5890" max="5890" width="78.109375" customWidth="1"/>
    <col min="5891" max="5891" width="21.109375" customWidth="1"/>
    <col min="5892" max="5892" width="22.33203125" customWidth="1"/>
    <col min="6145" max="6145" width="10.5546875" customWidth="1"/>
    <col min="6146" max="6146" width="78.109375" customWidth="1"/>
    <col min="6147" max="6147" width="21.109375" customWidth="1"/>
    <col min="6148" max="6148" width="22.33203125" customWidth="1"/>
    <col min="6401" max="6401" width="10.5546875" customWidth="1"/>
    <col min="6402" max="6402" width="78.109375" customWidth="1"/>
    <col min="6403" max="6403" width="21.109375" customWidth="1"/>
    <col min="6404" max="6404" width="22.33203125" customWidth="1"/>
    <col min="6657" max="6657" width="10.5546875" customWidth="1"/>
    <col min="6658" max="6658" width="78.109375" customWidth="1"/>
    <col min="6659" max="6659" width="21.109375" customWidth="1"/>
    <col min="6660" max="6660" width="22.33203125" customWidth="1"/>
    <col min="6913" max="6913" width="10.5546875" customWidth="1"/>
    <col min="6914" max="6914" width="78.109375" customWidth="1"/>
    <col min="6915" max="6915" width="21.109375" customWidth="1"/>
    <col min="6916" max="6916" width="22.33203125" customWidth="1"/>
    <col min="7169" max="7169" width="10.5546875" customWidth="1"/>
    <col min="7170" max="7170" width="78.109375" customWidth="1"/>
    <col min="7171" max="7171" width="21.109375" customWidth="1"/>
    <col min="7172" max="7172" width="22.33203125" customWidth="1"/>
    <col min="7425" max="7425" width="10.5546875" customWidth="1"/>
    <col min="7426" max="7426" width="78.109375" customWidth="1"/>
    <col min="7427" max="7427" width="21.109375" customWidth="1"/>
    <col min="7428" max="7428" width="22.33203125" customWidth="1"/>
    <col min="7681" max="7681" width="10.5546875" customWidth="1"/>
    <col min="7682" max="7682" width="78.109375" customWidth="1"/>
    <col min="7683" max="7683" width="21.109375" customWidth="1"/>
    <col min="7684" max="7684" width="22.33203125" customWidth="1"/>
    <col min="7937" max="7937" width="10.5546875" customWidth="1"/>
    <col min="7938" max="7938" width="78.109375" customWidth="1"/>
    <col min="7939" max="7939" width="21.109375" customWidth="1"/>
    <col min="7940" max="7940" width="22.33203125" customWidth="1"/>
    <col min="8193" max="8193" width="10.5546875" customWidth="1"/>
    <col min="8194" max="8194" width="78.109375" customWidth="1"/>
    <col min="8195" max="8195" width="21.109375" customWidth="1"/>
    <col min="8196" max="8196" width="22.33203125" customWidth="1"/>
    <col min="8449" max="8449" width="10.5546875" customWidth="1"/>
    <col min="8450" max="8450" width="78.109375" customWidth="1"/>
    <col min="8451" max="8451" width="21.109375" customWidth="1"/>
    <col min="8452" max="8452" width="22.33203125" customWidth="1"/>
    <col min="8705" max="8705" width="10.5546875" customWidth="1"/>
    <col min="8706" max="8706" width="78.109375" customWidth="1"/>
    <col min="8707" max="8707" width="21.109375" customWidth="1"/>
    <col min="8708" max="8708" width="22.33203125" customWidth="1"/>
    <col min="8961" max="8961" width="10.5546875" customWidth="1"/>
    <col min="8962" max="8962" width="78.109375" customWidth="1"/>
    <col min="8963" max="8963" width="21.109375" customWidth="1"/>
    <col min="8964" max="8964" width="22.33203125" customWidth="1"/>
    <col min="9217" max="9217" width="10.5546875" customWidth="1"/>
    <col min="9218" max="9218" width="78.109375" customWidth="1"/>
    <col min="9219" max="9219" width="21.109375" customWidth="1"/>
    <col min="9220" max="9220" width="22.33203125" customWidth="1"/>
    <col min="9473" max="9473" width="10.5546875" customWidth="1"/>
    <col min="9474" max="9474" width="78.109375" customWidth="1"/>
    <col min="9475" max="9475" width="21.109375" customWidth="1"/>
    <col min="9476" max="9476" width="22.33203125" customWidth="1"/>
    <col min="9729" max="9729" width="10.5546875" customWidth="1"/>
    <col min="9730" max="9730" width="78.109375" customWidth="1"/>
    <col min="9731" max="9731" width="21.109375" customWidth="1"/>
    <col min="9732" max="9732" width="22.33203125" customWidth="1"/>
    <col min="9985" max="9985" width="10.5546875" customWidth="1"/>
    <col min="9986" max="9986" width="78.109375" customWidth="1"/>
    <col min="9987" max="9987" width="21.109375" customWidth="1"/>
    <col min="9988" max="9988" width="22.33203125" customWidth="1"/>
    <col min="10241" max="10241" width="10.5546875" customWidth="1"/>
    <col min="10242" max="10242" width="78.109375" customWidth="1"/>
    <col min="10243" max="10243" width="21.109375" customWidth="1"/>
    <col min="10244" max="10244" width="22.33203125" customWidth="1"/>
    <col min="10497" max="10497" width="10.5546875" customWidth="1"/>
    <col min="10498" max="10498" width="78.109375" customWidth="1"/>
    <col min="10499" max="10499" width="21.109375" customWidth="1"/>
    <col min="10500" max="10500" width="22.33203125" customWidth="1"/>
    <col min="10753" max="10753" width="10.5546875" customWidth="1"/>
    <col min="10754" max="10754" width="78.109375" customWidth="1"/>
    <col min="10755" max="10755" width="21.109375" customWidth="1"/>
    <col min="10756" max="10756" width="22.33203125" customWidth="1"/>
    <col min="11009" max="11009" width="10.5546875" customWidth="1"/>
    <col min="11010" max="11010" width="78.109375" customWidth="1"/>
    <col min="11011" max="11011" width="21.109375" customWidth="1"/>
    <col min="11012" max="11012" width="22.33203125" customWidth="1"/>
    <col min="11265" max="11265" width="10.5546875" customWidth="1"/>
    <col min="11266" max="11266" width="78.109375" customWidth="1"/>
    <col min="11267" max="11267" width="21.109375" customWidth="1"/>
    <col min="11268" max="11268" width="22.33203125" customWidth="1"/>
    <col min="11521" max="11521" width="10.5546875" customWidth="1"/>
    <col min="11522" max="11522" width="78.109375" customWidth="1"/>
    <col min="11523" max="11523" width="21.109375" customWidth="1"/>
    <col min="11524" max="11524" width="22.33203125" customWidth="1"/>
    <col min="11777" max="11777" width="10.5546875" customWidth="1"/>
    <col min="11778" max="11778" width="78.109375" customWidth="1"/>
    <col min="11779" max="11779" width="21.109375" customWidth="1"/>
    <col min="11780" max="11780" width="22.33203125" customWidth="1"/>
    <col min="12033" max="12033" width="10.5546875" customWidth="1"/>
    <col min="12034" max="12034" width="78.109375" customWidth="1"/>
    <col min="12035" max="12035" width="21.109375" customWidth="1"/>
    <col min="12036" max="12036" width="22.33203125" customWidth="1"/>
    <col min="12289" max="12289" width="10.5546875" customWidth="1"/>
    <col min="12290" max="12290" width="78.109375" customWidth="1"/>
    <col min="12291" max="12291" width="21.109375" customWidth="1"/>
    <col min="12292" max="12292" width="22.33203125" customWidth="1"/>
    <col min="12545" max="12545" width="10.5546875" customWidth="1"/>
    <col min="12546" max="12546" width="78.109375" customWidth="1"/>
    <col min="12547" max="12547" width="21.109375" customWidth="1"/>
    <col min="12548" max="12548" width="22.33203125" customWidth="1"/>
    <col min="12801" max="12801" width="10.5546875" customWidth="1"/>
    <col min="12802" max="12802" width="78.109375" customWidth="1"/>
    <col min="12803" max="12803" width="21.109375" customWidth="1"/>
    <col min="12804" max="12804" width="22.33203125" customWidth="1"/>
    <col min="13057" max="13057" width="10.5546875" customWidth="1"/>
    <col min="13058" max="13058" width="78.109375" customWidth="1"/>
    <col min="13059" max="13059" width="21.109375" customWidth="1"/>
    <col min="13060" max="13060" width="22.33203125" customWidth="1"/>
    <col min="13313" max="13313" width="10.5546875" customWidth="1"/>
    <col min="13314" max="13314" width="78.109375" customWidth="1"/>
    <col min="13315" max="13315" width="21.109375" customWidth="1"/>
    <col min="13316" max="13316" width="22.33203125" customWidth="1"/>
    <col min="13569" max="13569" width="10.5546875" customWidth="1"/>
    <col min="13570" max="13570" width="78.109375" customWidth="1"/>
    <col min="13571" max="13571" width="21.109375" customWidth="1"/>
    <col min="13572" max="13572" width="22.33203125" customWidth="1"/>
    <col min="13825" max="13825" width="10.5546875" customWidth="1"/>
    <col min="13826" max="13826" width="78.109375" customWidth="1"/>
    <col min="13827" max="13827" width="21.109375" customWidth="1"/>
    <col min="13828" max="13828" width="22.33203125" customWidth="1"/>
    <col min="14081" max="14081" width="10.5546875" customWidth="1"/>
    <col min="14082" max="14082" width="78.109375" customWidth="1"/>
    <col min="14083" max="14083" width="21.109375" customWidth="1"/>
    <col min="14084" max="14084" width="22.33203125" customWidth="1"/>
    <col min="14337" max="14337" width="10.5546875" customWidth="1"/>
    <col min="14338" max="14338" width="78.109375" customWidth="1"/>
    <col min="14339" max="14339" width="21.109375" customWidth="1"/>
    <col min="14340" max="14340" width="22.33203125" customWidth="1"/>
    <col min="14593" max="14593" width="10.5546875" customWidth="1"/>
    <col min="14594" max="14594" width="78.109375" customWidth="1"/>
    <col min="14595" max="14595" width="21.109375" customWidth="1"/>
    <col min="14596" max="14596" width="22.33203125" customWidth="1"/>
    <col min="14849" max="14849" width="10.5546875" customWidth="1"/>
    <col min="14850" max="14850" width="78.109375" customWidth="1"/>
    <col min="14851" max="14851" width="21.109375" customWidth="1"/>
    <col min="14852" max="14852" width="22.33203125" customWidth="1"/>
    <col min="15105" max="15105" width="10.5546875" customWidth="1"/>
    <col min="15106" max="15106" width="78.109375" customWidth="1"/>
    <col min="15107" max="15107" width="21.109375" customWidth="1"/>
    <col min="15108" max="15108" width="22.33203125" customWidth="1"/>
    <col min="15361" max="15361" width="10.5546875" customWidth="1"/>
    <col min="15362" max="15362" width="78.109375" customWidth="1"/>
    <col min="15363" max="15363" width="21.109375" customWidth="1"/>
    <col min="15364" max="15364" width="22.33203125" customWidth="1"/>
    <col min="15617" max="15617" width="10.5546875" customWidth="1"/>
    <col min="15618" max="15618" width="78.109375" customWidth="1"/>
    <col min="15619" max="15619" width="21.109375" customWidth="1"/>
    <col min="15620" max="15620" width="22.33203125" customWidth="1"/>
    <col min="15873" max="15873" width="10.5546875" customWidth="1"/>
    <col min="15874" max="15874" width="78.109375" customWidth="1"/>
    <col min="15875" max="15875" width="21.109375" customWidth="1"/>
    <col min="15876" max="15876" width="22.33203125" customWidth="1"/>
    <col min="16129" max="16129" width="10.5546875" customWidth="1"/>
    <col min="16130" max="16130" width="78.109375" customWidth="1"/>
    <col min="16131" max="16131" width="21.109375" customWidth="1"/>
    <col min="16132" max="16132" width="22.33203125" customWidth="1"/>
  </cols>
  <sheetData>
    <row r="1" spans="1:4" ht="15.6" x14ac:dyDescent="0.3">
      <c r="A1" s="390" t="s">
        <v>15356</v>
      </c>
      <c r="B1" s="390"/>
      <c r="C1" s="390"/>
      <c r="D1" s="390"/>
    </row>
    <row r="2" spans="1:4" x14ac:dyDescent="0.3">
      <c r="A2" t="s">
        <v>15357</v>
      </c>
    </row>
    <row r="3" spans="1:4" x14ac:dyDescent="0.3">
      <c r="A3" s="347" t="s">
        <v>26981</v>
      </c>
      <c r="B3" s="347"/>
      <c r="C3" s="347"/>
      <c r="D3" s="347"/>
    </row>
    <row r="4" spans="1:4" x14ac:dyDescent="0.3">
      <c r="A4" s="347" t="s">
        <v>15358</v>
      </c>
      <c r="B4" s="347"/>
      <c r="C4" s="347"/>
      <c r="D4" s="347"/>
    </row>
    <row r="5" spans="1:4" x14ac:dyDescent="0.3">
      <c r="A5" s="347" t="s">
        <v>15359</v>
      </c>
      <c r="B5" s="347"/>
      <c r="C5" s="347"/>
      <c r="D5" s="347"/>
    </row>
    <row r="6" spans="1:4" x14ac:dyDescent="0.3">
      <c r="A6" t="s">
        <v>15357</v>
      </c>
    </row>
    <row r="7" spans="1:4" x14ac:dyDescent="0.3">
      <c r="A7" s="178" t="s">
        <v>15360</v>
      </c>
      <c r="B7" s="178" t="s">
        <v>15361</v>
      </c>
      <c r="C7" s="178" t="s">
        <v>15362</v>
      </c>
      <c r="D7" s="178" t="s">
        <v>15363</v>
      </c>
    </row>
    <row r="8" spans="1:4" ht="28.8" x14ac:dyDescent="0.3">
      <c r="A8" s="179">
        <v>2418</v>
      </c>
      <c r="B8" s="179" t="s">
        <v>15365</v>
      </c>
      <c r="C8" s="179" t="s">
        <v>15364</v>
      </c>
      <c r="D8" s="179">
        <v>13.57</v>
      </c>
    </row>
    <row r="9" spans="1:4" ht="28.8" x14ac:dyDescent="0.3">
      <c r="A9" s="179">
        <v>6086</v>
      </c>
      <c r="B9" s="179" t="s">
        <v>15366</v>
      </c>
      <c r="C9" s="179" t="s">
        <v>15367</v>
      </c>
      <c r="D9" s="179">
        <v>83.02</v>
      </c>
    </row>
    <row r="10" spans="1:4" ht="28.8" x14ac:dyDescent="0.3">
      <c r="A10" s="179">
        <v>3378</v>
      </c>
      <c r="B10" s="179" t="s">
        <v>15368</v>
      </c>
      <c r="C10" s="179" t="s">
        <v>15364</v>
      </c>
      <c r="D10" s="179">
        <v>126.25</v>
      </c>
    </row>
    <row r="11" spans="1:4" ht="43.2" x14ac:dyDescent="0.3">
      <c r="A11" s="179">
        <v>3380</v>
      </c>
      <c r="B11" s="179" t="s">
        <v>15369</v>
      </c>
      <c r="C11" s="179" t="s">
        <v>15364</v>
      </c>
      <c r="D11" s="179">
        <v>88.38</v>
      </c>
    </row>
    <row r="12" spans="1:4" ht="28.8" x14ac:dyDescent="0.3">
      <c r="A12" s="179">
        <v>3379</v>
      </c>
      <c r="B12" s="179" t="s">
        <v>15370</v>
      </c>
      <c r="C12" s="179" t="s">
        <v>15364</v>
      </c>
      <c r="D12" s="179">
        <v>85.33</v>
      </c>
    </row>
    <row r="13" spans="1:4" ht="28.8" x14ac:dyDescent="0.3">
      <c r="A13" s="179">
        <v>615</v>
      </c>
      <c r="B13" s="179" t="s">
        <v>15371</v>
      </c>
      <c r="C13" s="179" t="s">
        <v>15372</v>
      </c>
      <c r="D13" s="179">
        <v>561.08000000000004</v>
      </c>
    </row>
    <row r="14" spans="1:4" ht="43.2" x14ac:dyDescent="0.3">
      <c r="A14" s="179">
        <v>606</v>
      </c>
      <c r="B14" s="179" t="s">
        <v>15373</v>
      </c>
      <c r="C14" s="179" t="s">
        <v>15372</v>
      </c>
      <c r="D14" s="179">
        <v>881.39</v>
      </c>
    </row>
    <row r="15" spans="1:4" ht="28.8" x14ac:dyDescent="0.3">
      <c r="A15" s="179">
        <v>13382</v>
      </c>
      <c r="B15" s="179" t="s">
        <v>15374</v>
      </c>
      <c r="C15" s="179" t="s">
        <v>15364</v>
      </c>
      <c r="D15" s="179">
        <v>448.51</v>
      </c>
    </row>
    <row r="16" spans="1:4" x14ac:dyDescent="0.3">
      <c r="A16" s="179">
        <v>4047</v>
      </c>
      <c r="B16" s="179" t="s">
        <v>15375</v>
      </c>
      <c r="C16" s="179" t="s">
        <v>15367</v>
      </c>
      <c r="D16" s="179">
        <v>16.8</v>
      </c>
    </row>
    <row r="17" spans="1:4" ht="28.8" x14ac:dyDescent="0.3">
      <c r="A17" s="179">
        <v>40514</v>
      </c>
      <c r="B17" s="179" t="s">
        <v>15376</v>
      </c>
      <c r="C17" s="179" t="s">
        <v>15377</v>
      </c>
      <c r="D17" s="179">
        <v>27.4</v>
      </c>
    </row>
    <row r="18" spans="1:4" ht="43.2" x14ac:dyDescent="0.3">
      <c r="A18" s="179">
        <v>11199</v>
      </c>
      <c r="B18" s="179" t="s">
        <v>15378</v>
      </c>
      <c r="C18" s="179" t="s">
        <v>15364</v>
      </c>
      <c r="D18" s="180">
        <v>1264.72</v>
      </c>
    </row>
    <row r="19" spans="1:4" x14ac:dyDescent="0.3">
      <c r="A19" s="179">
        <v>4053</v>
      </c>
      <c r="B19" s="179" t="s">
        <v>15379</v>
      </c>
      <c r="C19" s="179" t="s">
        <v>15367</v>
      </c>
      <c r="D19" s="179">
        <v>63.98</v>
      </c>
    </row>
    <row r="20" spans="1:4" x14ac:dyDescent="0.3">
      <c r="A20" s="179">
        <v>4056</v>
      </c>
      <c r="B20" s="179" t="s">
        <v>15380</v>
      </c>
      <c r="C20" s="179" t="s">
        <v>15367</v>
      </c>
      <c r="D20" s="179">
        <v>33.64</v>
      </c>
    </row>
    <row r="21" spans="1:4" ht="28.8" x14ac:dyDescent="0.3">
      <c r="A21" s="179">
        <v>21136</v>
      </c>
      <c r="B21" s="179" t="s">
        <v>15381</v>
      </c>
      <c r="C21" s="179" t="s">
        <v>15382</v>
      </c>
      <c r="D21" s="179">
        <v>16.22</v>
      </c>
    </row>
    <row r="22" spans="1:4" ht="28.8" x14ac:dyDescent="0.3">
      <c r="A22" s="179">
        <v>21128</v>
      </c>
      <c r="B22" s="179" t="s">
        <v>15383</v>
      </c>
      <c r="C22" s="179" t="s">
        <v>15382</v>
      </c>
      <c r="D22" s="179">
        <v>12.55</v>
      </c>
    </row>
    <row r="23" spans="1:4" ht="28.8" x14ac:dyDescent="0.3">
      <c r="A23" s="179">
        <v>21130</v>
      </c>
      <c r="B23" s="179" t="s">
        <v>15384</v>
      </c>
      <c r="C23" s="179" t="s">
        <v>15382</v>
      </c>
      <c r="D23" s="179">
        <v>31.7</v>
      </c>
    </row>
    <row r="24" spans="1:4" ht="28.8" x14ac:dyDescent="0.3">
      <c r="A24" s="179">
        <v>21135</v>
      </c>
      <c r="B24" s="179" t="s">
        <v>15385</v>
      </c>
      <c r="C24" s="179" t="s">
        <v>15382</v>
      </c>
      <c r="D24" s="179">
        <v>31.2</v>
      </c>
    </row>
    <row r="25" spans="1:4" ht="28.8" x14ac:dyDescent="0.3">
      <c r="A25" s="179">
        <v>38605</v>
      </c>
      <c r="B25" s="179" t="s">
        <v>15386</v>
      </c>
      <c r="C25" s="179" t="s">
        <v>15364</v>
      </c>
      <c r="D25" s="179">
        <v>136.82</v>
      </c>
    </row>
    <row r="26" spans="1:4" x14ac:dyDescent="0.3">
      <c r="A26" s="179">
        <v>11270</v>
      </c>
      <c r="B26" s="179" t="s">
        <v>15387</v>
      </c>
      <c r="C26" s="179" t="s">
        <v>15364</v>
      </c>
      <c r="D26" s="179">
        <v>2.2400000000000002</v>
      </c>
    </row>
    <row r="27" spans="1:4" ht="28.8" x14ac:dyDescent="0.3">
      <c r="A27" s="179">
        <v>412</v>
      </c>
      <c r="B27" s="179" t="s">
        <v>15388</v>
      </c>
      <c r="C27" s="179" t="s">
        <v>15364</v>
      </c>
      <c r="D27" s="179">
        <v>1.1299999999999999</v>
      </c>
    </row>
    <row r="28" spans="1:4" x14ac:dyDescent="0.3">
      <c r="A28" s="179">
        <v>414</v>
      </c>
      <c r="B28" s="179" t="s">
        <v>15389</v>
      </c>
      <c r="C28" s="179" t="s">
        <v>15364</v>
      </c>
      <c r="D28" s="179">
        <v>7.0000000000000007E-2</v>
      </c>
    </row>
    <row r="29" spans="1:4" ht="28.8" x14ac:dyDescent="0.3">
      <c r="A29" s="179">
        <v>410</v>
      </c>
      <c r="B29" s="179" t="s">
        <v>15390</v>
      </c>
      <c r="C29" s="179" t="s">
        <v>15364</v>
      </c>
      <c r="D29" s="179">
        <v>0.17</v>
      </c>
    </row>
    <row r="30" spans="1:4" ht="28.8" x14ac:dyDescent="0.3">
      <c r="A30" s="179">
        <v>411</v>
      </c>
      <c r="B30" s="179" t="s">
        <v>15391</v>
      </c>
      <c r="C30" s="179" t="s">
        <v>15364</v>
      </c>
      <c r="D30" s="179">
        <v>0.22</v>
      </c>
    </row>
    <row r="31" spans="1:4" ht="28.8" x14ac:dyDescent="0.3">
      <c r="A31" s="179">
        <v>408</v>
      </c>
      <c r="B31" s="179" t="s">
        <v>15392</v>
      </c>
      <c r="C31" s="179" t="s">
        <v>15364</v>
      </c>
      <c r="D31" s="179">
        <v>1.0900000000000001</v>
      </c>
    </row>
    <row r="32" spans="1:4" ht="28.8" x14ac:dyDescent="0.3">
      <c r="A32" s="179">
        <v>39131</v>
      </c>
      <c r="B32" s="179" t="s">
        <v>15393</v>
      </c>
      <c r="C32" s="179" t="s">
        <v>15364</v>
      </c>
      <c r="D32" s="179">
        <v>2.33</v>
      </c>
    </row>
    <row r="33" spans="1:4" ht="28.8" x14ac:dyDescent="0.3">
      <c r="A33" s="179">
        <v>394</v>
      </c>
      <c r="B33" s="179" t="s">
        <v>15394</v>
      </c>
      <c r="C33" s="179" t="s">
        <v>15364</v>
      </c>
      <c r="D33" s="179">
        <v>2.36</v>
      </c>
    </row>
    <row r="34" spans="1:4" ht="28.8" x14ac:dyDescent="0.3">
      <c r="A34" s="179">
        <v>39130</v>
      </c>
      <c r="B34" s="179" t="s">
        <v>15395</v>
      </c>
      <c r="C34" s="179" t="s">
        <v>15364</v>
      </c>
      <c r="D34" s="179">
        <v>2.12</v>
      </c>
    </row>
    <row r="35" spans="1:4" ht="28.8" x14ac:dyDescent="0.3">
      <c r="A35" s="179">
        <v>395</v>
      </c>
      <c r="B35" s="179" t="s">
        <v>15396</v>
      </c>
      <c r="C35" s="179" t="s">
        <v>15364</v>
      </c>
      <c r="D35" s="179">
        <v>2.27</v>
      </c>
    </row>
    <row r="36" spans="1:4" ht="28.8" x14ac:dyDescent="0.3">
      <c r="A36" s="179">
        <v>39127</v>
      </c>
      <c r="B36" s="179" t="s">
        <v>15397</v>
      </c>
      <c r="C36" s="179" t="s">
        <v>15364</v>
      </c>
      <c r="D36" s="179">
        <v>1.1200000000000001</v>
      </c>
    </row>
    <row r="37" spans="1:4" ht="28.8" x14ac:dyDescent="0.3">
      <c r="A37" s="179">
        <v>392</v>
      </c>
      <c r="B37" s="179" t="s">
        <v>15398</v>
      </c>
      <c r="C37" s="179" t="s">
        <v>15364</v>
      </c>
      <c r="D37" s="179">
        <v>1.1499999999999999</v>
      </c>
    </row>
    <row r="38" spans="1:4" ht="28.8" x14ac:dyDescent="0.3">
      <c r="A38" s="179">
        <v>39129</v>
      </c>
      <c r="B38" s="179" t="s">
        <v>15399</v>
      </c>
      <c r="C38" s="179" t="s">
        <v>15364</v>
      </c>
      <c r="D38" s="179">
        <v>1.31</v>
      </c>
    </row>
    <row r="39" spans="1:4" ht="28.8" x14ac:dyDescent="0.3">
      <c r="A39" s="179">
        <v>393</v>
      </c>
      <c r="B39" s="179" t="s">
        <v>15400</v>
      </c>
      <c r="C39" s="179" t="s">
        <v>15364</v>
      </c>
      <c r="D39" s="179">
        <v>1.37</v>
      </c>
    </row>
    <row r="40" spans="1:4" ht="28.8" x14ac:dyDescent="0.3">
      <c r="A40" s="179">
        <v>39133</v>
      </c>
      <c r="B40" s="179" t="s">
        <v>15401</v>
      </c>
      <c r="C40" s="179" t="s">
        <v>15364</v>
      </c>
      <c r="D40" s="179">
        <v>3.06</v>
      </c>
    </row>
    <row r="41" spans="1:4" ht="28.8" x14ac:dyDescent="0.3">
      <c r="A41" s="179">
        <v>397</v>
      </c>
      <c r="B41" s="179" t="s">
        <v>15402</v>
      </c>
      <c r="C41" s="179" t="s">
        <v>15364</v>
      </c>
      <c r="D41" s="179">
        <v>3.38</v>
      </c>
    </row>
    <row r="42" spans="1:4" ht="28.8" x14ac:dyDescent="0.3">
      <c r="A42" s="179">
        <v>39132</v>
      </c>
      <c r="B42" s="179" t="s">
        <v>15403</v>
      </c>
      <c r="C42" s="179" t="s">
        <v>15364</v>
      </c>
      <c r="D42" s="179">
        <v>2.44</v>
      </c>
    </row>
    <row r="43" spans="1:4" ht="28.8" x14ac:dyDescent="0.3">
      <c r="A43" s="179">
        <v>396</v>
      </c>
      <c r="B43" s="179" t="s">
        <v>15404</v>
      </c>
      <c r="C43" s="179" t="s">
        <v>15364</v>
      </c>
      <c r="D43" s="179">
        <v>2.62</v>
      </c>
    </row>
    <row r="44" spans="1:4" ht="28.8" x14ac:dyDescent="0.3">
      <c r="A44" s="179">
        <v>39135</v>
      </c>
      <c r="B44" s="179" t="s">
        <v>15405</v>
      </c>
      <c r="C44" s="179" t="s">
        <v>15364</v>
      </c>
      <c r="D44" s="179">
        <v>4.8899999999999997</v>
      </c>
    </row>
    <row r="45" spans="1:4" ht="28.8" x14ac:dyDescent="0.3">
      <c r="A45" s="179">
        <v>39128</v>
      </c>
      <c r="B45" s="179" t="s">
        <v>15406</v>
      </c>
      <c r="C45" s="179" t="s">
        <v>15364</v>
      </c>
      <c r="D45" s="179">
        <v>1.22</v>
      </c>
    </row>
    <row r="46" spans="1:4" ht="28.8" x14ac:dyDescent="0.3">
      <c r="A46" s="179">
        <v>400</v>
      </c>
      <c r="B46" s="179" t="s">
        <v>15407</v>
      </c>
      <c r="C46" s="179" t="s">
        <v>15364</v>
      </c>
      <c r="D46" s="179">
        <v>1.19</v>
      </c>
    </row>
    <row r="47" spans="1:4" ht="28.8" x14ac:dyDescent="0.3">
      <c r="A47" s="179">
        <v>39125</v>
      </c>
      <c r="B47" s="179" t="s">
        <v>15408</v>
      </c>
      <c r="C47" s="179" t="s">
        <v>15364</v>
      </c>
      <c r="D47" s="179">
        <v>1.22</v>
      </c>
    </row>
    <row r="48" spans="1:4" ht="28.8" x14ac:dyDescent="0.3">
      <c r="A48" s="179">
        <v>39134</v>
      </c>
      <c r="B48" s="179" t="s">
        <v>15409</v>
      </c>
      <c r="C48" s="179" t="s">
        <v>15364</v>
      </c>
      <c r="D48" s="179">
        <v>4.08</v>
      </c>
    </row>
    <row r="49" spans="1:4" ht="28.8" x14ac:dyDescent="0.3">
      <c r="A49" s="179">
        <v>398</v>
      </c>
      <c r="B49" s="179" t="s">
        <v>15410</v>
      </c>
      <c r="C49" s="179" t="s">
        <v>15364</v>
      </c>
      <c r="D49" s="179">
        <v>3.76</v>
      </c>
    </row>
    <row r="50" spans="1:4" ht="28.8" x14ac:dyDescent="0.3">
      <c r="A50" s="179">
        <v>39126</v>
      </c>
      <c r="B50" s="179" t="s">
        <v>15411</v>
      </c>
      <c r="C50" s="179" t="s">
        <v>15364</v>
      </c>
      <c r="D50" s="179">
        <v>5.5</v>
      </c>
    </row>
    <row r="51" spans="1:4" ht="28.8" x14ac:dyDescent="0.3">
      <c r="A51" s="179">
        <v>399</v>
      </c>
      <c r="B51" s="179" t="s">
        <v>15412</v>
      </c>
      <c r="C51" s="179" t="s">
        <v>15364</v>
      </c>
      <c r="D51" s="179">
        <v>4.8499999999999996</v>
      </c>
    </row>
    <row r="52" spans="1:4" ht="28.8" x14ac:dyDescent="0.3">
      <c r="A52" s="179">
        <v>39158</v>
      </c>
      <c r="B52" s="179" t="s">
        <v>15413</v>
      </c>
      <c r="C52" s="179" t="s">
        <v>15364</v>
      </c>
      <c r="D52" s="179">
        <v>13.02</v>
      </c>
    </row>
    <row r="53" spans="1:4" x14ac:dyDescent="0.3">
      <c r="A53" s="179">
        <v>39141</v>
      </c>
      <c r="B53" s="179" t="s">
        <v>15414</v>
      </c>
      <c r="C53" s="179" t="s">
        <v>15364</v>
      </c>
      <c r="D53" s="179">
        <v>0.94</v>
      </c>
    </row>
    <row r="54" spans="1:4" x14ac:dyDescent="0.3">
      <c r="A54" s="179">
        <v>39140</v>
      </c>
      <c r="B54" s="179" t="s">
        <v>15415</v>
      </c>
      <c r="C54" s="179" t="s">
        <v>15364</v>
      </c>
      <c r="D54" s="179">
        <v>0.85</v>
      </c>
    </row>
    <row r="55" spans="1:4" x14ac:dyDescent="0.3">
      <c r="A55" s="179">
        <v>39137</v>
      </c>
      <c r="B55" s="179" t="s">
        <v>15416</v>
      </c>
      <c r="C55" s="179" t="s">
        <v>15364</v>
      </c>
      <c r="D55" s="179">
        <v>0.49</v>
      </c>
    </row>
    <row r="56" spans="1:4" x14ac:dyDescent="0.3">
      <c r="A56" s="179">
        <v>39139</v>
      </c>
      <c r="B56" s="179" t="s">
        <v>15417</v>
      </c>
      <c r="C56" s="179" t="s">
        <v>15364</v>
      </c>
      <c r="D56" s="179">
        <v>0.71</v>
      </c>
    </row>
    <row r="57" spans="1:4" x14ac:dyDescent="0.3">
      <c r="A57" s="179">
        <v>39143</v>
      </c>
      <c r="B57" s="179" t="s">
        <v>15418</v>
      </c>
      <c r="C57" s="179" t="s">
        <v>15364</v>
      </c>
      <c r="D57" s="179">
        <v>1.95</v>
      </c>
    </row>
    <row r="58" spans="1:4" x14ac:dyDescent="0.3">
      <c r="A58" s="179">
        <v>39142</v>
      </c>
      <c r="B58" s="179" t="s">
        <v>15419</v>
      </c>
      <c r="C58" s="179" t="s">
        <v>15364</v>
      </c>
      <c r="D58" s="179">
        <v>1.39</v>
      </c>
    </row>
    <row r="59" spans="1:4" x14ac:dyDescent="0.3">
      <c r="A59" s="179">
        <v>39138</v>
      </c>
      <c r="B59" s="179" t="s">
        <v>15420</v>
      </c>
      <c r="C59" s="179" t="s">
        <v>15364</v>
      </c>
      <c r="D59" s="179">
        <v>0.52</v>
      </c>
    </row>
    <row r="60" spans="1:4" x14ac:dyDescent="0.3">
      <c r="A60" s="179">
        <v>39136</v>
      </c>
      <c r="B60" s="179" t="s">
        <v>15421</v>
      </c>
      <c r="C60" s="179" t="s">
        <v>15364</v>
      </c>
      <c r="D60" s="179">
        <v>0.34</v>
      </c>
    </row>
    <row r="61" spans="1:4" x14ac:dyDescent="0.3">
      <c r="A61" s="179">
        <v>39144</v>
      </c>
      <c r="B61" s="179" t="s">
        <v>15422</v>
      </c>
      <c r="C61" s="179" t="s">
        <v>15364</v>
      </c>
      <c r="D61" s="179">
        <v>2.27</v>
      </c>
    </row>
    <row r="62" spans="1:4" x14ac:dyDescent="0.3">
      <c r="A62" s="179">
        <v>39145</v>
      </c>
      <c r="B62" s="179" t="s">
        <v>15423</v>
      </c>
      <c r="C62" s="179" t="s">
        <v>15364</v>
      </c>
      <c r="D62" s="179">
        <v>3.74</v>
      </c>
    </row>
    <row r="63" spans="1:4" ht="28.8" x14ac:dyDescent="0.3">
      <c r="A63" s="179">
        <v>12615</v>
      </c>
      <c r="B63" s="179" t="s">
        <v>15424</v>
      </c>
      <c r="C63" s="179" t="s">
        <v>15364</v>
      </c>
      <c r="D63" s="179">
        <v>5.12</v>
      </c>
    </row>
    <row r="64" spans="1:4" ht="28.8" x14ac:dyDescent="0.3">
      <c r="A64" s="179">
        <v>11927</v>
      </c>
      <c r="B64" s="179" t="s">
        <v>15425</v>
      </c>
      <c r="C64" s="179" t="s">
        <v>15364</v>
      </c>
      <c r="D64" s="179">
        <v>6.69</v>
      </c>
    </row>
    <row r="65" spans="1:4" ht="28.8" x14ac:dyDescent="0.3">
      <c r="A65" s="179">
        <v>11928</v>
      </c>
      <c r="B65" s="179" t="s">
        <v>15426</v>
      </c>
      <c r="C65" s="179" t="s">
        <v>15364</v>
      </c>
      <c r="D65" s="179">
        <v>7.67</v>
      </c>
    </row>
    <row r="66" spans="1:4" ht="28.8" x14ac:dyDescent="0.3">
      <c r="A66" s="179">
        <v>11929</v>
      </c>
      <c r="B66" s="179" t="s">
        <v>15427</v>
      </c>
      <c r="C66" s="179" t="s">
        <v>15364</v>
      </c>
      <c r="D66" s="179">
        <v>11.87</v>
      </c>
    </row>
    <row r="67" spans="1:4" x14ac:dyDescent="0.3">
      <c r="A67" s="179">
        <v>36801</v>
      </c>
      <c r="B67" s="179" t="s">
        <v>15428</v>
      </c>
      <c r="C67" s="179" t="s">
        <v>15364</v>
      </c>
      <c r="D67" s="179">
        <v>25.1</v>
      </c>
    </row>
    <row r="68" spans="1:4" ht="28.8" x14ac:dyDescent="0.3">
      <c r="A68" s="179">
        <v>36246</v>
      </c>
      <c r="B68" s="179" t="s">
        <v>15429</v>
      </c>
      <c r="C68" s="179" t="s">
        <v>15382</v>
      </c>
      <c r="D68" s="179">
        <v>4.41</v>
      </c>
    </row>
    <row r="69" spans="1:4" x14ac:dyDescent="0.3">
      <c r="A69" s="179">
        <v>37600</v>
      </c>
      <c r="B69" s="179" t="s">
        <v>15430</v>
      </c>
      <c r="C69" s="179" t="s">
        <v>15364</v>
      </c>
      <c r="D69" s="179">
        <v>114.61</v>
      </c>
    </row>
    <row r="70" spans="1:4" x14ac:dyDescent="0.3">
      <c r="A70" s="179">
        <v>37599</v>
      </c>
      <c r="B70" s="179" t="s">
        <v>15431</v>
      </c>
      <c r="C70" s="179" t="s">
        <v>15364</v>
      </c>
      <c r="D70" s="179">
        <v>106.68</v>
      </c>
    </row>
    <row r="71" spans="1:4" x14ac:dyDescent="0.3">
      <c r="A71" s="179">
        <v>1</v>
      </c>
      <c r="B71" s="179" t="s">
        <v>15432</v>
      </c>
      <c r="C71" s="179" t="s">
        <v>15433</v>
      </c>
      <c r="D71" s="179">
        <v>51.4</v>
      </c>
    </row>
    <row r="72" spans="1:4" x14ac:dyDescent="0.3">
      <c r="A72" s="179">
        <v>3</v>
      </c>
      <c r="B72" s="179" t="s">
        <v>15434</v>
      </c>
      <c r="C72" s="179" t="s">
        <v>15377</v>
      </c>
      <c r="D72" s="179">
        <v>14.27</v>
      </c>
    </row>
    <row r="73" spans="1:4" x14ac:dyDescent="0.3">
      <c r="A73" s="179">
        <v>43054</v>
      </c>
      <c r="B73" s="179" t="s">
        <v>15435</v>
      </c>
      <c r="C73" s="179" t="s">
        <v>15433</v>
      </c>
      <c r="D73" s="179">
        <v>10.9</v>
      </c>
    </row>
    <row r="74" spans="1:4" x14ac:dyDescent="0.3">
      <c r="A74" s="179">
        <v>42402</v>
      </c>
      <c r="B74" s="179" t="s">
        <v>15436</v>
      </c>
      <c r="C74" s="179" t="s">
        <v>15433</v>
      </c>
      <c r="D74" s="179">
        <v>10.42</v>
      </c>
    </row>
    <row r="75" spans="1:4" x14ac:dyDescent="0.3">
      <c r="A75" s="179">
        <v>42403</v>
      </c>
      <c r="B75" s="179" t="s">
        <v>15437</v>
      </c>
      <c r="C75" s="179" t="s">
        <v>15433</v>
      </c>
      <c r="D75" s="179">
        <v>13.37</v>
      </c>
    </row>
    <row r="76" spans="1:4" x14ac:dyDescent="0.3">
      <c r="A76" s="179">
        <v>42404</v>
      </c>
      <c r="B76" s="179" t="s">
        <v>15438</v>
      </c>
      <c r="C76" s="179" t="s">
        <v>15433</v>
      </c>
      <c r="D76" s="179">
        <v>13.29</v>
      </c>
    </row>
    <row r="77" spans="1:4" x14ac:dyDescent="0.3">
      <c r="A77" s="179">
        <v>42405</v>
      </c>
      <c r="B77" s="179" t="s">
        <v>15439</v>
      </c>
      <c r="C77" s="179" t="s">
        <v>15433</v>
      </c>
      <c r="D77" s="179">
        <v>14.16</v>
      </c>
    </row>
    <row r="78" spans="1:4" x14ac:dyDescent="0.3">
      <c r="A78" s="179">
        <v>34341</v>
      </c>
      <c r="B78" s="179" t="s">
        <v>15440</v>
      </c>
      <c r="C78" s="179" t="s">
        <v>15433</v>
      </c>
      <c r="D78" s="179">
        <v>12.29</v>
      </c>
    </row>
    <row r="79" spans="1:4" x14ac:dyDescent="0.3">
      <c r="A79" s="179">
        <v>43053</v>
      </c>
      <c r="B79" s="179" t="s">
        <v>15441</v>
      </c>
      <c r="C79" s="179" t="s">
        <v>15433</v>
      </c>
      <c r="D79" s="179">
        <v>9.74</v>
      </c>
    </row>
    <row r="80" spans="1:4" x14ac:dyDescent="0.3">
      <c r="A80" s="179">
        <v>43058</v>
      </c>
      <c r="B80" s="179" t="s">
        <v>15442</v>
      </c>
      <c r="C80" s="179" t="s">
        <v>15433</v>
      </c>
      <c r="D80" s="179">
        <v>10.1</v>
      </c>
    </row>
    <row r="81" spans="1:4" x14ac:dyDescent="0.3">
      <c r="A81" s="179">
        <v>34</v>
      </c>
      <c r="B81" s="179" t="s">
        <v>15443</v>
      </c>
      <c r="C81" s="179" t="s">
        <v>15433</v>
      </c>
      <c r="D81" s="179">
        <v>10.15</v>
      </c>
    </row>
    <row r="82" spans="1:4" x14ac:dyDescent="0.3">
      <c r="A82" s="179">
        <v>43055</v>
      </c>
      <c r="B82" s="179" t="s">
        <v>15444</v>
      </c>
      <c r="C82" s="179" t="s">
        <v>15433</v>
      </c>
      <c r="D82" s="179">
        <v>8.7899999999999991</v>
      </c>
    </row>
    <row r="83" spans="1:4" x14ac:dyDescent="0.3">
      <c r="A83" s="179">
        <v>43056</v>
      </c>
      <c r="B83" s="179" t="s">
        <v>15445</v>
      </c>
      <c r="C83" s="179" t="s">
        <v>15433</v>
      </c>
      <c r="D83" s="179">
        <v>10.130000000000001</v>
      </c>
    </row>
    <row r="84" spans="1:4" x14ac:dyDescent="0.3">
      <c r="A84" s="179">
        <v>43057</v>
      </c>
      <c r="B84" s="179" t="s">
        <v>15446</v>
      </c>
      <c r="C84" s="179" t="s">
        <v>15433</v>
      </c>
      <c r="D84" s="179">
        <v>11.14</v>
      </c>
    </row>
    <row r="85" spans="1:4" x14ac:dyDescent="0.3">
      <c r="A85" s="179">
        <v>34449</v>
      </c>
      <c r="B85" s="179" t="s">
        <v>15447</v>
      </c>
      <c r="C85" s="179" t="s">
        <v>15433</v>
      </c>
      <c r="D85" s="179">
        <v>11.9</v>
      </c>
    </row>
    <row r="86" spans="1:4" x14ac:dyDescent="0.3">
      <c r="A86" s="179">
        <v>32</v>
      </c>
      <c r="B86" s="179" t="s">
        <v>15448</v>
      </c>
      <c r="C86" s="179" t="s">
        <v>15433</v>
      </c>
      <c r="D86" s="179">
        <v>10.7</v>
      </c>
    </row>
    <row r="87" spans="1:4" x14ac:dyDescent="0.3">
      <c r="A87" s="179">
        <v>33</v>
      </c>
      <c r="B87" s="179" t="s">
        <v>15449</v>
      </c>
      <c r="C87" s="179" t="s">
        <v>15433</v>
      </c>
      <c r="D87" s="179">
        <v>10.77</v>
      </c>
    </row>
    <row r="88" spans="1:4" x14ac:dyDescent="0.3">
      <c r="A88" s="179">
        <v>43061</v>
      </c>
      <c r="B88" s="179" t="s">
        <v>15450</v>
      </c>
      <c r="C88" s="179" t="s">
        <v>15433</v>
      </c>
      <c r="D88" s="179">
        <v>10.06</v>
      </c>
    </row>
    <row r="89" spans="1:4" x14ac:dyDescent="0.3">
      <c r="A89" s="179">
        <v>43059</v>
      </c>
      <c r="B89" s="179" t="s">
        <v>15451</v>
      </c>
      <c r="C89" s="179" t="s">
        <v>15433</v>
      </c>
      <c r="D89" s="179">
        <v>9.6</v>
      </c>
    </row>
    <row r="90" spans="1:4" x14ac:dyDescent="0.3">
      <c r="A90" s="179">
        <v>43062</v>
      </c>
      <c r="B90" s="179" t="s">
        <v>15452</v>
      </c>
      <c r="C90" s="179" t="s">
        <v>15433</v>
      </c>
      <c r="D90" s="179">
        <v>10.64</v>
      </c>
    </row>
    <row r="91" spans="1:4" x14ac:dyDescent="0.3">
      <c r="A91" s="179">
        <v>43060</v>
      </c>
      <c r="B91" s="179" t="s">
        <v>15453</v>
      </c>
      <c r="C91" s="179" t="s">
        <v>15433</v>
      </c>
      <c r="D91" s="179">
        <v>8.36</v>
      </c>
    </row>
    <row r="92" spans="1:4" ht="28.8" x14ac:dyDescent="0.3">
      <c r="A92" s="179">
        <v>20063</v>
      </c>
      <c r="B92" s="179" t="s">
        <v>15454</v>
      </c>
      <c r="C92" s="179" t="s">
        <v>15364</v>
      </c>
      <c r="D92" s="179">
        <v>5.09</v>
      </c>
    </row>
    <row r="93" spans="1:4" ht="28.8" x14ac:dyDescent="0.3">
      <c r="A93" s="179">
        <v>40410</v>
      </c>
      <c r="B93" s="179" t="s">
        <v>15455</v>
      </c>
      <c r="C93" s="179" t="s">
        <v>15364</v>
      </c>
      <c r="D93" s="179">
        <v>30.63</v>
      </c>
    </row>
    <row r="94" spans="1:4" ht="28.8" x14ac:dyDescent="0.3">
      <c r="A94" s="179">
        <v>40411</v>
      </c>
      <c r="B94" s="179" t="s">
        <v>15456</v>
      </c>
      <c r="C94" s="179" t="s">
        <v>15364</v>
      </c>
      <c r="D94" s="179">
        <v>33.24</v>
      </c>
    </row>
    <row r="95" spans="1:4" ht="28.8" x14ac:dyDescent="0.3">
      <c r="A95" s="179">
        <v>40412</v>
      </c>
      <c r="B95" s="179" t="s">
        <v>15457</v>
      </c>
      <c r="C95" s="179" t="s">
        <v>15364</v>
      </c>
      <c r="D95" s="179">
        <v>37.31</v>
      </c>
    </row>
    <row r="96" spans="1:4" x14ac:dyDescent="0.3">
      <c r="A96" s="179">
        <v>38838</v>
      </c>
      <c r="B96" s="179" t="s">
        <v>15458</v>
      </c>
      <c r="C96" s="179" t="s">
        <v>15364</v>
      </c>
      <c r="D96" s="179">
        <v>10.6</v>
      </c>
    </row>
    <row r="97" spans="1:4" x14ac:dyDescent="0.3">
      <c r="A97" s="179">
        <v>38839</v>
      </c>
      <c r="B97" s="179" t="s">
        <v>15459</v>
      </c>
      <c r="C97" s="179" t="s">
        <v>15364</v>
      </c>
      <c r="D97" s="179">
        <v>12.48</v>
      </c>
    </row>
    <row r="98" spans="1:4" ht="28.8" x14ac:dyDescent="0.3">
      <c r="A98" s="179">
        <v>55</v>
      </c>
      <c r="B98" s="179" t="s">
        <v>15460</v>
      </c>
      <c r="C98" s="179" t="s">
        <v>15364</v>
      </c>
      <c r="D98" s="179">
        <v>4.88</v>
      </c>
    </row>
    <row r="99" spans="1:4" ht="28.8" x14ac:dyDescent="0.3">
      <c r="A99" s="179">
        <v>61</v>
      </c>
      <c r="B99" s="179" t="s">
        <v>15461</v>
      </c>
      <c r="C99" s="179" t="s">
        <v>15364</v>
      </c>
      <c r="D99" s="179">
        <v>4.6100000000000003</v>
      </c>
    </row>
    <row r="100" spans="1:4" ht="28.8" x14ac:dyDescent="0.3">
      <c r="A100" s="179">
        <v>62</v>
      </c>
      <c r="B100" s="179" t="s">
        <v>15462</v>
      </c>
      <c r="C100" s="179" t="s">
        <v>15364</v>
      </c>
      <c r="D100" s="179">
        <v>9.56</v>
      </c>
    </row>
    <row r="101" spans="1:4" ht="28.8" x14ac:dyDescent="0.3">
      <c r="A101" s="179">
        <v>77</v>
      </c>
      <c r="B101" s="179" t="s">
        <v>15463</v>
      </c>
      <c r="C101" s="179" t="s">
        <v>15364</v>
      </c>
      <c r="D101" s="179">
        <v>1.53</v>
      </c>
    </row>
    <row r="102" spans="1:4" x14ac:dyDescent="0.3">
      <c r="A102" s="179">
        <v>76</v>
      </c>
      <c r="B102" s="179" t="s">
        <v>15464</v>
      </c>
      <c r="C102" s="179" t="s">
        <v>15364</v>
      </c>
      <c r="D102" s="179">
        <v>1.56</v>
      </c>
    </row>
    <row r="103" spans="1:4" x14ac:dyDescent="0.3">
      <c r="A103" s="179">
        <v>67</v>
      </c>
      <c r="B103" s="179" t="s">
        <v>15465</v>
      </c>
      <c r="C103" s="179" t="s">
        <v>15364</v>
      </c>
      <c r="D103" s="179">
        <v>15.04</v>
      </c>
    </row>
    <row r="104" spans="1:4" x14ac:dyDescent="0.3">
      <c r="A104" s="179">
        <v>71</v>
      </c>
      <c r="B104" s="179" t="s">
        <v>15466</v>
      </c>
      <c r="C104" s="179" t="s">
        <v>15364</v>
      </c>
      <c r="D104" s="179">
        <v>27.64</v>
      </c>
    </row>
    <row r="105" spans="1:4" x14ac:dyDescent="0.3">
      <c r="A105" s="179">
        <v>73</v>
      </c>
      <c r="B105" s="179" t="s">
        <v>15467</v>
      </c>
      <c r="C105" s="179" t="s">
        <v>15364</v>
      </c>
      <c r="D105" s="179">
        <v>20.64</v>
      </c>
    </row>
    <row r="106" spans="1:4" x14ac:dyDescent="0.3">
      <c r="A106" s="179">
        <v>103</v>
      </c>
      <c r="B106" s="179" t="s">
        <v>15468</v>
      </c>
      <c r="C106" s="179" t="s">
        <v>15364</v>
      </c>
      <c r="D106" s="179">
        <v>61.39</v>
      </c>
    </row>
    <row r="107" spans="1:4" x14ac:dyDescent="0.3">
      <c r="A107" s="179">
        <v>107</v>
      </c>
      <c r="B107" s="179" t="s">
        <v>15469</v>
      </c>
      <c r="C107" s="179" t="s">
        <v>15364</v>
      </c>
      <c r="D107" s="179">
        <v>0.96</v>
      </c>
    </row>
    <row r="108" spans="1:4" x14ac:dyDescent="0.3">
      <c r="A108" s="179">
        <v>65</v>
      </c>
      <c r="B108" s="179" t="s">
        <v>15470</v>
      </c>
      <c r="C108" s="179" t="s">
        <v>15364</v>
      </c>
      <c r="D108" s="179">
        <v>1.18</v>
      </c>
    </row>
    <row r="109" spans="1:4" x14ac:dyDescent="0.3">
      <c r="A109" s="179">
        <v>108</v>
      </c>
      <c r="B109" s="179" t="s">
        <v>15471</v>
      </c>
      <c r="C109" s="179" t="s">
        <v>15364</v>
      </c>
      <c r="D109" s="179">
        <v>2.4500000000000002</v>
      </c>
    </row>
    <row r="110" spans="1:4" x14ac:dyDescent="0.3">
      <c r="A110" s="179">
        <v>110</v>
      </c>
      <c r="B110" s="179" t="s">
        <v>15472</v>
      </c>
      <c r="C110" s="179" t="s">
        <v>15364</v>
      </c>
      <c r="D110" s="179">
        <v>9.48</v>
      </c>
    </row>
    <row r="111" spans="1:4" x14ac:dyDescent="0.3">
      <c r="A111" s="179">
        <v>109</v>
      </c>
      <c r="B111" s="179" t="s">
        <v>15473</v>
      </c>
      <c r="C111" s="179" t="s">
        <v>15364</v>
      </c>
      <c r="D111" s="179">
        <v>4.67</v>
      </c>
    </row>
    <row r="112" spans="1:4" x14ac:dyDescent="0.3">
      <c r="A112" s="179">
        <v>111</v>
      </c>
      <c r="B112" s="179" t="s">
        <v>15474</v>
      </c>
      <c r="C112" s="179" t="s">
        <v>15364</v>
      </c>
      <c r="D112" s="179">
        <v>10.93</v>
      </c>
    </row>
    <row r="113" spans="1:4" x14ac:dyDescent="0.3">
      <c r="A113" s="179">
        <v>112</v>
      </c>
      <c r="B113" s="179" t="s">
        <v>15475</v>
      </c>
      <c r="C113" s="179" t="s">
        <v>15364</v>
      </c>
      <c r="D113" s="179">
        <v>5.95</v>
      </c>
    </row>
    <row r="114" spans="1:4" x14ac:dyDescent="0.3">
      <c r="A114" s="179">
        <v>113</v>
      </c>
      <c r="B114" s="179" t="s">
        <v>15476</v>
      </c>
      <c r="C114" s="179" t="s">
        <v>15364</v>
      </c>
      <c r="D114" s="179">
        <v>16.149999999999999</v>
      </c>
    </row>
    <row r="115" spans="1:4" x14ac:dyDescent="0.3">
      <c r="A115" s="179">
        <v>104</v>
      </c>
      <c r="B115" s="179" t="s">
        <v>15477</v>
      </c>
      <c r="C115" s="179" t="s">
        <v>15364</v>
      </c>
      <c r="D115" s="179">
        <v>23.49</v>
      </c>
    </row>
    <row r="116" spans="1:4" x14ac:dyDescent="0.3">
      <c r="A116" s="179">
        <v>102</v>
      </c>
      <c r="B116" s="179" t="s">
        <v>15478</v>
      </c>
      <c r="C116" s="179" t="s">
        <v>15364</v>
      </c>
      <c r="D116" s="179">
        <v>38.56</v>
      </c>
    </row>
    <row r="117" spans="1:4" ht="28.8" x14ac:dyDescent="0.3">
      <c r="A117" s="179">
        <v>95</v>
      </c>
      <c r="B117" s="179" t="s">
        <v>15479</v>
      </c>
      <c r="C117" s="179" t="s">
        <v>15364</v>
      </c>
      <c r="D117" s="179">
        <v>13.05</v>
      </c>
    </row>
    <row r="118" spans="1:4" ht="28.8" x14ac:dyDescent="0.3">
      <c r="A118" s="179">
        <v>96</v>
      </c>
      <c r="B118" s="179" t="s">
        <v>15480</v>
      </c>
      <c r="C118" s="179" t="s">
        <v>15364</v>
      </c>
      <c r="D118" s="179">
        <v>15.01</v>
      </c>
    </row>
    <row r="119" spans="1:4" ht="28.8" x14ac:dyDescent="0.3">
      <c r="A119" s="179">
        <v>97</v>
      </c>
      <c r="B119" s="179" t="s">
        <v>15481</v>
      </c>
      <c r="C119" s="179" t="s">
        <v>15364</v>
      </c>
      <c r="D119" s="179">
        <v>19.489999999999998</v>
      </c>
    </row>
    <row r="120" spans="1:4" ht="28.8" x14ac:dyDescent="0.3">
      <c r="A120" s="179">
        <v>98</v>
      </c>
      <c r="B120" s="179" t="s">
        <v>15482</v>
      </c>
      <c r="C120" s="179" t="s">
        <v>15364</v>
      </c>
      <c r="D120" s="179">
        <v>26.27</v>
      </c>
    </row>
    <row r="121" spans="1:4" ht="28.8" x14ac:dyDescent="0.3">
      <c r="A121" s="179">
        <v>99</v>
      </c>
      <c r="B121" s="179" t="s">
        <v>15483</v>
      </c>
      <c r="C121" s="179" t="s">
        <v>15364</v>
      </c>
      <c r="D121" s="179">
        <v>31.86</v>
      </c>
    </row>
    <row r="122" spans="1:4" ht="28.8" x14ac:dyDescent="0.3">
      <c r="A122" s="179">
        <v>100</v>
      </c>
      <c r="B122" s="179" t="s">
        <v>15484</v>
      </c>
      <c r="C122" s="179" t="s">
        <v>15364</v>
      </c>
      <c r="D122" s="179">
        <v>44.45</v>
      </c>
    </row>
    <row r="123" spans="1:4" x14ac:dyDescent="0.3">
      <c r="A123" s="179">
        <v>75</v>
      </c>
      <c r="B123" s="179" t="s">
        <v>15485</v>
      </c>
      <c r="C123" s="179" t="s">
        <v>15364</v>
      </c>
      <c r="D123" s="179">
        <v>463.23</v>
      </c>
    </row>
    <row r="124" spans="1:4" x14ac:dyDescent="0.3">
      <c r="A124" s="179">
        <v>114</v>
      </c>
      <c r="B124" s="179" t="s">
        <v>15486</v>
      </c>
      <c r="C124" s="179" t="s">
        <v>15364</v>
      </c>
      <c r="D124" s="179">
        <v>16.88</v>
      </c>
    </row>
    <row r="125" spans="1:4" x14ac:dyDescent="0.3">
      <c r="A125" s="179">
        <v>68</v>
      </c>
      <c r="B125" s="179" t="s">
        <v>15487</v>
      </c>
      <c r="C125" s="179" t="s">
        <v>15364</v>
      </c>
      <c r="D125" s="179">
        <v>25.81</v>
      </c>
    </row>
    <row r="126" spans="1:4" x14ac:dyDescent="0.3">
      <c r="A126" s="179">
        <v>86</v>
      </c>
      <c r="B126" s="179" t="s">
        <v>15488</v>
      </c>
      <c r="C126" s="179" t="s">
        <v>15364</v>
      </c>
      <c r="D126" s="179">
        <v>47.98</v>
      </c>
    </row>
    <row r="127" spans="1:4" x14ac:dyDescent="0.3">
      <c r="A127" s="179">
        <v>66</v>
      </c>
      <c r="B127" s="179" t="s">
        <v>15489</v>
      </c>
      <c r="C127" s="179" t="s">
        <v>15364</v>
      </c>
      <c r="D127" s="179">
        <v>48.16</v>
      </c>
    </row>
    <row r="128" spans="1:4" x14ac:dyDescent="0.3">
      <c r="A128" s="179">
        <v>69</v>
      </c>
      <c r="B128" s="179" t="s">
        <v>15490</v>
      </c>
      <c r="C128" s="179" t="s">
        <v>15364</v>
      </c>
      <c r="D128" s="179">
        <v>73.61</v>
      </c>
    </row>
    <row r="129" spans="1:4" x14ac:dyDescent="0.3">
      <c r="A129" s="179">
        <v>83</v>
      </c>
      <c r="B129" s="179" t="s">
        <v>15491</v>
      </c>
      <c r="C129" s="179" t="s">
        <v>15364</v>
      </c>
      <c r="D129" s="179">
        <v>235.09</v>
      </c>
    </row>
    <row r="130" spans="1:4" x14ac:dyDescent="0.3">
      <c r="A130" s="179">
        <v>74</v>
      </c>
      <c r="B130" s="179" t="s">
        <v>15492</v>
      </c>
      <c r="C130" s="179" t="s">
        <v>15364</v>
      </c>
      <c r="D130" s="179">
        <v>328.21</v>
      </c>
    </row>
    <row r="131" spans="1:4" ht="28.8" x14ac:dyDescent="0.3">
      <c r="A131" s="179">
        <v>106</v>
      </c>
      <c r="B131" s="179" t="s">
        <v>15493</v>
      </c>
      <c r="C131" s="179" t="s">
        <v>15364</v>
      </c>
      <c r="D131" s="179">
        <v>498.6</v>
      </c>
    </row>
    <row r="132" spans="1:4" ht="28.8" x14ac:dyDescent="0.3">
      <c r="A132" s="179">
        <v>87</v>
      </c>
      <c r="B132" s="179" t="s">
        <v>15494</v>
      </c>
      <c r="C132" s="179" t="s">
        <v>15364</v>
      </c>
      <c r="D132" s="179">
        <v>23.7</v>
      </c>
    </row>
    <row r="133" spans="1:4" ht="28.8" x14ac:dyDescent="0.3">
      <c r="A133" s="179">
        <v>88</v>
      </c>
      <c r="B133" s="179" t="s">
        <v>15495</v>
      </c>
      <c r="C133" s="179" t="s">
        <v>15364</v>
      </c>
      <c r="D133" s="179">
        <v>26.45</v>
      </c>
    </row>
    <row r="134" spans="1:4" ht="28.8" x14ac:dyDescent="0.3">
      <c r="A134" s="179">
        <v>89</v>
      </c>
      <c r="B134" s="179" t="s">
        <v>15496</v>
      </c>
      <c r="C134" s="179" t="s">
        <v>15364</v>
      </c>
      <c r="D134" s="179">
        <v>39.11</v>
      </c>
    </row>
    <row r="135" spans="1:4" ht="28.8" x14ac:dyDescent="0.3">
      <c r="A135" s="179">
        <v>90</v>
      </c>
      <c r="B135" s="179" t="s">
        <v>15497</v>
      </c>
      <c r="C135" s="179" t="s">
        <v>15364</v>
      </c>
      <c r="D135" s="179">
        <v>44.81</v>
      </c>
    </row>
    <row r="136" spans="1:4" ht="28.8" x14ac:dyDescent="0.3">
      <c r="A136" s="179">
        <v>81</v>
      </c>
      <c r="B136" s="179" t="s">
        <v>15498</v>
      </c>
      <c r="C136" s="179" t="s">
        <v>15364</v>
      </c>
      <c r="D136" s="179">
        <v>76.64</v>
      </c>
    </row>
    <row r="137" spans="1:4" ht="28.8" x14ac:dyDescent="0.3">
      <c r="A137" s="179">
        <v>82</v>
      </c>
      <c r="B137" s="179" t="s">
        <v>15499</v>
      </c>
      <c r="C137" s="179" t="s">
        <v>15364</v>
      </c>
      <c r="D137" s="179">
        <v>297.5</v>
      </c>
    </row>
    <row r="138" spans="1:4" ht="28.8" x14ac:dyDescent="0.3">
      <c r="A138" s="179">
        <v>105</v>
      </c>
      <c r="B138" s="179" t="s">
        <v>15500</v>
      </c>
      <c r="C138" s="179" t="s">
        <v>15364</v>
      </c>
      <c r="D138" s="179">
        <v>348.3</v>
      </c>
    </row>
    <row r="139" spans="1:4" ht="28.8" x14ac:dyDescent="0.3">
      <c r="A139" s="179">
        <v>60</v>
      </c>
      <c r="B139" s="179" t="s">
        <v>15501</v>
      </c>
      <c r="C139" s="179" t="s">
        <v>15364</v>
      </c>
      <c r="D139" s="179">
        <v>6.33</v>
      </c>
    </row>
    <row r="140" spans="1:4" ht="28.8" x14ac:dyDescent="0.3">
      <c r="A140" s="179">
        <v>72</v>
      </c>
      <c r="B140" s="179" t="s">
        <v>15502</v>
      </c>
      <c r="C140" s="179" t="s">
        <v>15364</v>
      </c>
      <c r="D140" s="179">
        <v>46.85</v>
      </c>
    </row>
    <row r="141" spans="1:4" ht="28.8" x14ac:dyDescent="0.3">
      <c r="A141" s="179">
        <v>70</v>
      </c>
      <c r="B141" s="179" t="s">
        <v>15503</v>
      </c>
      <c r="C141" s="179" t="s">
        <v>15364</v>
      </c>
      <c r="D141" s="179">
        <v>39.18</v>
      </c>
    </row>
    <row r="142" spans="1:4" x14ac:dyDescent="0.3">
      <c r="A142" s="179">
        <v>85</v>
      </c>
      <c r="B142" s="179" t="s">
        <v>15504</v>
      </c>
      <c r="C142" s="179" t="s">
        <v>15364</v>
      </c>
      <c r="D142" s="179">
        <v>56.86</v>
      </c>
    </row>
    <row r="143" spans="1:4" x14ac:dyDescent="0.3">
      <c r="A143" s="179">
        <v>84</v>
      </c>
      <c r="B143" s="179" t="s">
        <v>15505</v>
      </c>
      <c r="C143" s="179" t="s">
        <v>15364</v>
      </c>
      <c r="D143" s="179">
        <v>0.66</v>
      </c>
    </row>
    <row r="144" spans="1:4" x14ac:dyDescent="0.3">
      <c r="A144" s="179">
        <v>37997</v>
      </c>
      <c r="B144" s="179" t="s">
        <v>15506</v>
      </c>
      <c r="C144" s="179" t="s">
        <v>15364</v>
      </c>
      <c r="D144" s="179">
        <v>5.65</v>
      </c>
    </row>
    <row r="145" spans="1:4" x14ac:dyDescent="0.3">
      <c r="A145" s="179">
        <v>37998</v>
      </c>
      <c r="B145" s="179" t="s">
        <v>15507</v>
      </c>
      <c r="C145" s="179" t="s">
        <v>15364</v>
      </c>
      <c r="D145" s="179">
        <v>5.85</v>
      </c>
    </row>
    <row r="146" spans="1:4" ht="28.8" x14ac:dyDescent="0.3">
      <c r="A146" s="179">
        <v>10899</v>
      </c>
      <c r="B146" s="179" t="s">
        <v>15508</v>
      </c>
      <c r="C146" s="179" t="s">
        <v>15364</v>
      </c>
      <c r="D146" s="179">
        <v>105.58</v>
      </c>
    </row>
    <row r="147" spans="1:4" ht="28.8" x14ac:dyDescent="0.3">
      <c r="A147" s="179">
        <v>10900</v>
      </c>
      <c r="B147" s="179" t="s">
        <v>15509</v>
      </c>
      <c r="C147" s="179" t="s">
        <v>15364</v>
      </c>
      <c r="D147" s="179">
        <v>82.62</v>
      </c>
    </row>
    <row r="148" spans="1:4" x14ac:dyDescent="0.3">
      <c r="A148" s="179">
        <v>46</v>
      </c>
      <c r="B148" s="179" t="s">
        <v>15510</v>
      </c>
      <c r="C148" s="179" t="s">
        <v>15364</v>
      </c>
      <c r="D148" s="179">
        <v>57.31</v>
      </c>
    </row>
    <row r="149" spans="1:4" x14ac:dyDescent="0.3">
      <c r="A149" s="179">
        <v>51</v>
      </c>
      <c r="B149" s="179" t="s">
        <v>15511</v>
      </c>
      <c r="C149" s="179" t="s">
        <v>15364</v>
      </c>
      <c r="D149" s="179">
        <v>158.11000000000001</v>
      </c>
    </row>
    <row r="150" spans="1:4" x14ac:dyDescent="0.3">
      <c r="A150" s="179">
        <v>12863</v>
      </c>
      <c r="B150" s="179" t="s">
        <v>15512</v>
      </c>
      <c r="C150" s="179" t="s">
        <v>15364</v>
      </c>
      <c r="D150" s="179">
        <v>36.42</v>
      </c>
    </row>
    <row r="151" spans="1:4" x14ac:dyDescent="0.3">
      <c r="A151" s="179">
        <v>50</v>
      </c>
      <c r="B151" s="179" t="s">
        <v>15513</v>
      </c>
      <c r="C151" s="179" t="s">
        <v>15364</v>
      </c>
      <c r="D151" s="179">
        <v>82.56</v>
      </c>
    </row>
    <row r="152" spans="1:4" x14ac:dyDescent="0.3">
      <c r="A152" s="179">
        <v>47</v>
      </c>
      <c r="B152" s="179" t="s">
        <v>15514</v>
      </c>
      <c r="C152" s="179" t="s">
        <v>15364</v>
      </c>
      <c r="D152" s="179">
        <v>98</v>
      </c>
    </row>
    <row r="153" spans="1:4" x14ac:dyDescent="0.3">
      <c r="A153" s="179">
        <v>48</v>
      </c>
      <c r="B153" s="179" t="s">
        <v>15515</v>
      </c>
      <c r="C153" s="179" t="s">
        <v>15364</v>
      </c>
      <c r="D153" s="179">
        <v>25.56</v>
      </c>
    </row>
    <row r="154" spans="1:4" x14ac:dyDescent="0.3">
      <c r="A154" s="179">
        <v>52</v>
      </c>
      <c r="B154" s="179" t="s">
        <v>15516</v>
      </c>
      <c r="C154" s="179" t="s">
        <v>15364</v>
      </c>
      <c r="D154" s="179">
        <v>19.420000000000002</v>
      </c>
    </row>
    <row r="155" spans="1:4" x14ac:dyDescent="0.3">
      <c r="A155" s="179">
        <v>43</v>
      </c>
      <c r="B155" s="179" t="s">
        <v>15517</v>
      </c>
      <c r="C155" s="179" t="s">
        <v>15364</v>
      </c>
      <c r="D155" s="179">
        <v>65.540000000000006</v>
      </c>
    </row>
    <row r="156" spans="1:4" ht="28.8" x14ac:dyDescent="0.3">
      <c r="A156" s="179">
        <v>39719</v>
      </c>
      <c r="B156" s="179" t="s">
        <v>15518</v>
      </c>
      <c r="C156" s="179" t="s">
        <v>15377</v>
      </c>
      <c r="D156" s="179">
        <v>164.13</v>
      </c>
    </row>
    <row r="157" spans="1:4" x14ac:dyDescent="0.3">
      <c r="A157" s="179">
        <v>3410</v>
      </c>
      <c r="B157" s="179" t="s">
        <v>15519</v>
      </c>
      <c r="C157" s="179" t="s">
        <v>15433</v>
      </c>
      <c r="D157" s="179">
        <v>36.92</v>
      </c>
    </row>
    <row r="158" spans="1:4" x14ac:dyDescent="0.3">
      <c r="A158" s="179">
        <v>4791</v>
      </c>
      <c r="B158" s="179" t="s">
        <v>15520</v>
      </c>
      <c r="C158" s="179" t="s">
        <v>15433</v>
      </c>
      <c r="D158" s="179">
        <v>39.5</v>
      </c>
    </row>
    <row r="159" spans="1:4" ht="28.8" x14ac:dyDescent="0.3">
      <c r="A159" s="179">
        <v>157</v>
      </c>
      <c r="B159" s="179" t="s">
        <v>15521</v>
      </c>
      <c r="C159" s="179" t="s">
        <v>15433</v>
      </c>
      <c r="D159" s="179">
        <v>139.88</v>
      </c>
    </row>
    <row r="160" spans="1:4" x14ac:dyDescent="0.3">
      <c r="A160" s="179">
        <v>156</v>
      </c>
      <c r="B160" s="179" t="s">
        <v>15522</v>
      </c>
      <c r="C160" s="179" t="s">
        <v>15433</v>
      </c>
      <c r="D160" s="179">
        <v>49.8</v>
      </c>
    </row>
    <row r="161" spans="1:4" x14ac:dyDescent="0.3">
      <c r="A161" s="179">
        <v>131</v>
      </c>
      <c r="B161" s="179" t="s">
        <v>15523</v>
      </c>
      <c r="C161" s="179" t="s">
        <v>15433</v>
      </c>
      <c r="D161" s="179">
        <v>42.59</v>
      </c>
    </row>
    <row r="162" spans="1:4" x14ac:dyDescent="0.3">
      <c r="A162" s="179">
        <v>21114</v>
      </c>
      <c r="B162" s="179" t="s">
        <v>15524</v>
      </c>
      <c r="C162" s="179" t="s">
        <v>15364</v>
      </c>
      <c r="D162" s="179">
        <v>32.35</v>
      </c>
    </row>
    <row r="163" spans="1:4" x14ac:dyDescent="0.3">
      <c r="A163" s="179">
        <v>119</v>
      </c>
      <c r="B163" s="179" t="s">
        <v>15525</v>
      </c>
      <c r="C163" s="179" t="s">
        <v>15364</v>
      </c>
      <c r="D163" s="179">
        <v>8.1999999999999993</v>
      </c>
    </row>
    <row r="164" spans="1:4" x14ac:dyDescent="0.3">
      <c r="A164" s="179">
        <v>122</v>
      </c>
      <c r="B164" s="179" t="s">
        <v>15526</v>
      </c>
      <c r="C164" s="179" t="s">
        <v>15364</v>
      </c>
      <c r="D164" s="179">
        <v>63.09</v>
      </c>
    </row>
    <row r="165" spans="1:4" x14ac:dyDescent="0.3">
      <c r="A165" s="179">
        <v>20080</v>
      </c>
      <c r="B165" s="179" t="s">
        <v>15527</v>
      </c>
      <c r="C165" s="179" t="s">
        <v>15364</v>
      </c>
      <c r="D165" s="179">
        <v>20.59</v>
      </c>
    </row>
    <row r="166" spans="1:4" ht="28.8" x14ac:dyDescent="0.3">
      <c r="A166" s="179">
        <v>124</v>
      </c>
      <c r="B166" s="179" t="s">
        <v>15528</v>
      </c>
      <c r="C166" s="179" t="s">
        <v>15377</v>
      </c>
      <c r="D166" s="179">
        <v>16.420000000000002</v>
      </c>
    </row>
    <row r="167" spans="1:4" x14ac:dyDescent="0.3">
      <c r="A167" s="179">
        <v>7334</v>
      </c>
      <c r="B167" s="179" t="s">
        <v>15529</v>
      </c>
      <c r="C167" s="179" t="s">
        <v>15377</v>
      </c>
      <c r="D167" s="179">
        <v>13.7</v>
      </c>
    </row>
    <row r="168" spans="1:4" ht="28.8" x14ac:dyDescent="0.3">
      <c r="A168" s="179">
        <v>123</v>
      </c>
      <c r="B168" s="179" t="s">
        <v>15530</v>
      </c>
      <c r="C168" s="179" t="s">
        <v>15377</v>
      </c>
      <c r="D168" s="179">
        <v>6.72</v>
      </c>
    </row>
    <row r="169" spans="1:4" x14ac:dyDescent="0.3">
      <c r="A169" s="179">
        <v>127</v>
      </c>
      <c r="B169" s="179" t="s">
        <v>15531</v>
      </c>
      <c r="C169" s="179" t="s">
        <v>15377</v>
      </c>
      <c r="D169" s="179">
        <v>16.04</v>
      </c>
    </row>
    <row r="170" spans="1:4" x14ac:dyDescent="0.3">
      <c r="A170" s="179">
        <v>41373</v>
      </c>
      <c r="B170" s="179" t="s">
        <v>15532</v>
      </c>
      <c r="C170" s="179" t="s">
        <v>15377</v>
      </c>
      <c r="D170" s="179">
        <v>22.35</v>
      </c>
    </row>
    <row r="171" spans="1:4" ht="28.8" x14ac:dyDescent="0.3">
      <c r="A171" s="179">
        <v>133</v>
      </c>
      <c r="B171" s="179" t="s">
        <v>15533</v>
      </c>
      <c r="C171" s="179" t="s">
        <v>15377</v>
      </c>
      <c r="D171" s="179">
        <v>6.66</v>
      </c>
    </row>
    <row r="172" spans="1:4" ht="28.8" x14ac:dyDescent="0.3">
      <c r="A172" s="179">
        <v>43617</v>
      </c>
      <c r="B172" s="179" t="s">
        <v>15534</v>
      </c>
      <c r="C172" s="179" t="s">
        <v>15377</v>
      </c>
      <c r="D172" s="179">
        <v>7.44</v>
      </c>
    </row>
    <row r="173" spans="1:4" ht="28.8" x14ac:dyDescent="0.3">
      <c r="A173" s="179">
        <v>132</v>
      </c>
      <c r="B173" s="179" t="s">
        <v>15535</v>
      </c>
      <c r="C173" s="179" t="s">
        <v>15377</v>
      </c>
      <c r="D173" s="179">
        <v>6.91</v>
      </c>
    </row>
    <row r="174" spans="1:4" ht="28.8" x14ac:dyDescent="0.3">
      <c r="A174" s="179">
        <v>43618</v>
      </c>
      <c r="B174" s="179" t="s">
        <v>15536</v>
      </c>
      <c r="C174" s="179" t="s">
        <v>15433</v>
      </c>
      <c r="D174" s="179">
        <v>17.39</v>
      </c>
    </row>
    <row r="175" spans="1:4" ht="43.2" x14ac:dyDescent="0.3">
      <c r="A175" s="179">
        <v>37476</v>
      </c>
      <c r="B175" s="179" t="s">
        <v>15537</v>
      </c>
      <c r="C175" s="179" t="s">
        <v>15364</v>
      </c>
      <c r="D175" s="180">
        <v>3244.53</v>
      </c>
    </row>
    <row r="176" spans="1:4" ht="43.2" x14ac:dyDescent="0.3">
      <c r="A176" s="179">
        <v>37478</v>
      </c>
      <c r="B176" s="179" t="s">
        <v>15538</v>
      </c>
      <c r="C176" s="179" t="s">
        <v>15364</v>
      </c>
      <c r="D176" s="180">
        <v>4063.86</v>
      </c>
    </row>
    <row r="177" spans="1:4" ht="43.2" x14ac:dyDescent="0.3">
      <c r="A177" s="179">
        <v>37477</v>
      </c>
      <c r="B177" s="179" t="s">
        <v>15539</v>
      </c>
      <c r="C177" s="179" t="s">
        <v>15364</v>
      </c>
      <c r="D177" s="180">
        <v>5505.88</v>
      </c>
    </row>
    <row r="178" spans="1:4" ht="43.2" x14ac:dyDescent="0.3">
      <c r="A178" s="179">
        <v>37479</v>
      </c>
      <c r="B178" s="179" t="s">
        <v>15540</v>
      </c>
      <c r="C178" s="179" t="s">
        <v>15364</v>
      </c>
      <c r="D178" s="180">
        <v>6530.04</v>
      </c>
    </row>
    <row r="179" spans="1:4" x14ac:dyDescent="0.3">
      <c r="A179" s="179">
        <v>4319</v>
      </c>
      <c r="B179" s="179" t="s">
        <v>15541</v>
      </c>
      <c r="C179" s="179" t="s">
        <v>15364</v>
      </c>
      <c r="D179" s="179">
        <v>1.81</v>
      </c>
    </row>
    <row r="180" spans="1:4" x14ac:dyDescent="0.3">
      <c r="A180" s="179">
        <v>42409</v>
      </c>
      <c r="B180" s="179" t="s">
        <v>15542</v>
      </c>
      <c r="C180" s="179" t="s">
        <v>15433</v>
      </c>
      <c r="D180" s="179">
        <v>10.95</v>
      </c>
    </row>
    <row r="181" spans="1:4" x14ac:dyDescent="0.3">
      <c r="A181" s="179">
        <v>40553</v>
      </c>
      <c r="B181" s="179" t="s">
        <v>15543</v>
      </c>
      <c r="C181" s="179" t="s">
        <v>15544</v>
      </c>
      <c r="D181" s="179">
        <v>35.58</v>
      </c>
    </row>
    <row r="182" spans="1:4" x14ac:dyDescent="0.3">
      <c r="A182" s="179">
        <v>6114</v>
      </c>
      <c r="B182" s="179" t="s">
        <v>15545</v>
      </c>
      <c r="C182" s="179" t="s">
        <v>15546</v>
      </c>
      <c r="D182" s="179">
        <v>11.89</v>
      </c>
    </row>
    <row r="183" spans="1:4" x14ac:dyDescent="0.3">
      <c r="A183" s="179">
        <v>40912</v>
      </c>
      <c r="B183" s="179" t="s">
        <v>15547</v>
      </c>
      <c r="C183" s="179" t="s">
        <v>15548</v>
      </c>
      <c r="D183" s="180">
        <v>2090.73</v>
      </c>
    </row>
    <row r="184" spans="1:4" x14ac:dyDescent="0.3">
      <c r="A184" s="179">
        <v>247</v>
      </c>
      <c r="B184" s="179" t="s">
        <v>15549</v>
      </c>
      <c r="C184" s="179" t="s">
        <v>15546</v>
      </c>
      <c r="D184" s="179">
        <v>12.57</v>
      </c>
    </row>
    <row r="185" spans="1:4" x14ac:dyDescent="0.3">
      <c r="A185" s="179">
        <v>40919</v>
      </c>
      <c r="B185" s="179" t="s">
        <v>15550</v>
      </c>
      <c r="C185" s="179" t="s">
        <v>15548</v>
      </c>
      <c r="D185" s="180">
        <v>2211.13</v>
      </c>
    </row>
    <row r="186" spans="1:4" x14ac:dyDescent="0.3">
      <c r="A186" s="179">
        <v>40984</v>
      </c>
      <c r="B186" s="179" t="s">
        <v>15551</v>
      </c>
      <c r="C186" s="179" t="s">
        <v>15548</v>
      </c>
      <c r="D186" s="180">
        <v>2169.42</v>
      </c>
    </row>
    <row r="187" spans="1:4" x14ac:dyDescent="0.3">
      <c r="A187" s="179">
        <v>44499</v>
      </c>
      <c r="B187" s="179" t="s">
        <v>26982</v>
      </c>
      <c r="C187" s="179" t="s">
        <v>15546</v>
      </c>
      <c r="D187" s="179">
        <v>12.35</v>
      </c>
    </row>
    <row r="188" spans="1:4" x14ac:dyDescent="0.3">
      <c r="A188" s="179">
        <v>248</v>
      </c>
      <c r="B188" s="179" t="s">
        <v>15552</v>
      </c>
      <c r="C188" s="179" t="s">
        <v>15546</v>
      </c>
      <c r="D188" s="179">
        <v>12.31</v>
      </c>
    </row>
    <row r="189" spans="1:4" x14ac:dyDescent="0.3">
      <c r="A189" s="179">
        <v>41086</v>
      </c>
      <c r="B189" s="179" t="s">
        <v>15553</v>
      </c>
      <c r="C189" s="179" t="s">
        <v>15548</v>
      </c>
      <c r="D189" s="180">
        <v>2163.41</v>
      </c>
    </row>
    <row r="190" spans="1:4" x14ac:dyDescent="0.3">
      <c r="A190" s="179">
        <v>34466</v>
      </c>
      <c r="B190" s="179" t="s">
        <v>15554</v>
      </c>
      <c r="C190" s="179" t="s">
        <v>15546</v>
      </c>
      <c r="D190" s="179">
        <v>14.57</v>
      </c>
    </row>
    <row r="191" spans="1:4" x14ac:dyDescent="0.3">
      <c r="A191" s="179">
        <v>41083</v>
      </c>
      <c r="B191" s="179" t="s">
        <v>15555</v>
      </c>
      <c r="C191" s="179" t="s">
        <v>15548</v>
      </c>
      <c r="D191" s="180">
        <v>2559.54</v>
      </c>
    </row>
    <row r="192" spans="1:4" x14ac:dyDescent="0.3">
      <c r="A192" s="179">
        <v>252</v>
      </c>
      <c r="B192" s="179" t="s">
        <v>15556</v>
      </c>
      <c r="C192" s="179" t="s">
        <v>15546</v>
      </c>
      <c r="D192" s="179">
        <v>12.76</v>
      </c>
    </row>
    <row r="193" spans="1:4" x14ac:dyDescent="0.3">
      <c r="A193" s="179">
        <v>40909</v>
      </c>
      <c r="B193" s="179" t="s">
        <v>15557</v>
      </c>
      <c r="C193" s="179" t="s">
        <v>15548</v>
      </c>
      <c r="D193" s="180">
        <v>2242.5100000000002</v>
      </c>
    </row>
    <row r="194" spans="1:4" x14ac:dyDescent="0.3">
      <c r="A194" s="179">
        <v>242</v>
      </c>
      <c r="B194" s="179" t="s">
        <v>15558</v>
      </c>
      <c r="C194" s="179" t="s">
        <v>15546</v>
      </c>
      <c r="D194" s="179">
        <v>18.420000000000002</v>
      </c>
    </row>
    <row r="195" spans="1:4" x14ac:dyDescent="0.3">
      <c r="A195" s="179">
        <v>41085</v>
      </c>
      <c r="B195" s="179" t="s">
        <v>15559</v>
      </c>
      <c r="C195" s="179" t="s">
        <v>15548</v>
      </c>
      <c r="D195" s="180">
        <v>3236.69</v>
      </c>
    </row>
    <row r="196" spans="1:4" ht="28.8" x14ac:dyDescent="0.3">
      <c r="A196" s="179">
        <v>427</v>
      </c>
      <c r="B196" s="179" t="s">
        <v>15560</v>
      </c>
      <c r="C196" s="179" t="s">
        <v>15364</v>
      </c>
      <c r="D196" s="179">
        <v>8.6</v>
      </c>
    </row>
    <row r="197" spans="1:4" ht="28.8" x14ac:dyDescent="0.3">
      <c r="A197" s="179">
        <v>417</v>
      </c>
      <c r="B197" s="179" t="s">
        <v>15561</v>
      </c>
      <c r="C197" s="179" t="s">
        <v>15364</v>
      </c>
      <c r="D197" s="179">
        <v>4.05</v>
      </c>
    </row>
    <row r="198" spans="1:4" ht="28.8" x14ac:dyDescent="0.3">
      <c r="A198" s="179">
        <v>11273</v>
      </c>
      <c r="B198" s="179" t="s">
        <v>15562</v>
      </c>
      <c r="C198" s="179" t="s">
        <v>15364</v>
      </c>
      <c r="D198" s="179">
        <v>12.58</v>
      </c>
    </row>
    <row r="199" spans="1:4" ht="28.8" x14ac:dyDescent="0.3">
      <c r="A199" s="179">
        <v>11272</v>
      </c>
      <c r="B199" s="179" t="s">
        <v>15563</v>
      </c>
      <c r="C199" s="179" t="s">
        <v>15364</v>
      </c>
      <c r="D199" s="179">
        <v>7.59</v>
      </c>
    </row>
    <row r="200" spans="1:4" ht="28.8" x14ac:dyDescent="0.3">
      <c r="A200" s="179">
        <v>11275</v>
      </c>
      <c r="B200" s="179" t="s">
        <v>15564</v>
      </c>
      <c r="C200" s="179" t="s">
        <v>15364</v>
      </c>
      <c r="D200" s="179">
        <v>3.04</v>
      </c>
    </row>
    <row r="201" spans="1:4" ht="28.8" x14ac:dyDescent="0.3">
      <c r="A201" s="179">
        <v>11274</v>
      </c>
      <c r="B201" s="179" t="s">
        <v>15565</v>
      </c>
      <c r="C201" s="179" t="s">
        <v>15364</v>
      </c>
      <c r="D201" s="179">
        <v>2.3199999999999998</v>
      </c>
    </row>
    <row r="202" spans="1:4" x14ac:dyDescent="0.3">
      <c r="A202" s="179">
        <v>38470</v>
      </c>
      <c r="B202" s="179" t="s">
        <v>15566</v>
      </c>
      <c r="C202" s="179" t="s">
        <v>15364</v>
      </c>
      <c r="D202" s="179">
        <v>50</v>
      </c>
    </row>
    <row r="203" spans="1:4" x14ac:dyDescent="0.3">
      <c r="A203" s="179">
        <v>38547</v>
      </c>
      <c r="B203" s="179" t="s">
        <v>15567</v>
      </c>
      <c r="C203" s="179" t="s">
        <v>15364</v>
      </c>
      <c r="D203" s="179">
        <v>136.44</v>
      </c>
    </row>
    <row r="204" spans="1:4" x14ac:dyDescent="0.3">
      <c r="A204" s="179">
        <v>38469</v>
      </c>
      <c r="B204" s="179" t="s">
        <v>15568</v>
      </c>
      <c r="C204" s="179" t="s">
        <v>15364</v>
      </c>
      <c r="D204" s="179">
        <v>146.71</v>
      </c>
    </row>
    <row r="205" spans="1:4" x14ac:dyDescent="0.3">
      <c r="A205" s="179">
        <v>38467</v>
      </c>
      <c r="B205" s="179" t="s">
        <v>15569</v>
      </c>
      <c r="C205" s="179" t="s">
        <v>15364</v>
      </c>
      <c r="D205" s="179">
        <v>82.55</v>
      </c>
    </row>
    <row r="206" spans="1:4" x14ac:dyDescent="0.3">
      <c r="A206" s="179">
        <v>38468</v>
      </c>
      <c r="B206" s="179" t="s">
        <v>15570</v>
      </c>
      <c r="C206" s="179" t="s">
        <v>15364</v>
      </c>
      <c r="D206" s="179">
        <v>90.84</v>
      </c>
    </row>
    <row r="207" spans="1:4" x14ac:dyDescent="0.3">
      <c r="A207" s="179">
        <v>38471</v>
      </c>
      <c r="B207" s="179" t="s">
        <v>15571</v>
      </c>
      <c r="C207" s="179" t="s">
        <v>15364</v>
      </c>
      <c r="D207" s="179">
        <v>117.96</v>
      </c>
    </row>
    <row r="208" spans="1:4" x14ac:dyDescent="0.3">
      <c r="A208" s="179">
        <v>37370</v>
      </c>
      <c r="B208" s="179" t="s">
        <v>15572</v>
      </c>
      <c r="C208" s="179" t="s">
        <v>15546</v>
      </c>
      <c r="D208" s="179">
        <v>3.36</v>
      </c>
    </row>
    <row r="209" spans="1:4" x14ac:dyDescent="0.3">
      <c r="A209" s="179">
        <v>40862</v>
      </c>
      <c r="B209" s="179" t="s">
        <v>15573</v>
      </c>
      <c r="C209" s="179" t="s">
        <v>15548</v>
      </c>
      <c r="D209" s="179">
        <v>632.88</v>
      </c>
    </row>
    <row r="210" spans="1:4" ht="28.8" x14ac:dyDescent="0.3">
      <c r="A210" s="179">
        <v>10658</v>
      </c>
      <c r="B210" s="179" t="s">
        <v>15574</v>
      </c>
      <c r="C210" s="179" t="s">
        <v>15364</v>
      </c>
      <c r="D210" s="180">
        <v>7209.5</v>
      </c>
    </row>
    <row r="211" spans="1:4" x14ac:dyDescent="0.3">
      <c r="A211" s="179">
        <v>253</v>
      </c>
      <c r="B211" s="179" t="s">
        <v>15575</v>
      </c>
      <c r="C211" s="179" t="s">
        <v>15546</v>
      </c>
      <c r="D211" s="179">
        <v>20.71</v>
      </c>
    </row>
    <row r="212" spans="1:4" x14ac:dyDescent="0.3">
      <c r="A212" s="179">
        <v>40809</v>
      </c>
      <c r="B212" s="179" t="s">
        <v>15576</v>
      </c>
      <c r="C212" s="179" t="s">
        <v>15548</v>
      </c>
      <c r="D212" s="180">
        <v>3636.86</v>
      </c>
    </row>
    <row r="213" spans="1:4" ht="43.2" x14ac:dyDescent="0.3">
      <c r="A213" s="179">
        <v>42428</v>
      </c>
      <c r="B213" s="179" t="s">
        <v>15577</v>
      </c>
      <c r="C213" s="179" t="s">
        <v>15364</v>
      </c>
      <c r="D213" s="180">
        <v>1994</v>
      </c>
    </row>
    <row r="214" spans="1:4" x14ac:dyDescent="0.3">
      <c r="A214" s="179">
        <v>583</v>
      </c>
      <c r="B214" s="179" t="s">
        <v>15578</v>
      </c>
      <c r="C214" s="179" t="s">
        <v>15433</v>
      </c>
      <c r="D214" s="179">
        <v>44.99</v>
      </c>
    </row>
    <row r="215" spans="1:4" x14ac:dyDescent="0.3">
      <c r="A215" s="179">
        <v>301</v>
      </c>
      <c r="B215" s="179" t="s">
        <v>15579</v>
      </c>
      <c r="C215" s="179" t="s">
        <v>15364</v>
      </c>
      <c r="D215" s="179">
        <v>3.18</v>
      </c>
    </row>
    <row r="216" spans="1:4" x14ac:dyDescent="0.3">
      <c r="A216" s="179">
        <v>296</v>
      </c>
      <c r="B216" s="179" t="s">
        <v>26983</v>
      </c>
      <c r="C216" s="179" t="s">
        <v>15364</v>
      </c>
      <c r="D216" s="179">
        <v>1.79</v>
      </c>
    </row>
    <row r="217" spans="1:4" x14ac:dyDescent="0.3">
      <c r="A217" s="179">
        <v>297</v>
      </c>
      <c r="B217" s="179" t="s">
        <v>26984</v>
      </c>
      <c r="C217" s="179" t="s">
        <v>15364</v>
      </c>
      <c r="D217" s="179">
        <v>2.64</v>
      </c>
    </row>
    <row r="218" spans="1:4" x14ac:dyDescent="0.3">
      <c r="A218" s="179">
        <v>299</v>
      </c>
      <c r="B218" s="179" t="s">
        <v>26985</v>
      </c>
      <c r="C218" s="179" t="s">
        <v>15364</v>
      </c>
      <c r="D218" s="179">
        <v>3.73</v>
      </c>
    </row>
    <row r="219" spans="1:4" x14ac:dyDescent="0.3">
      <c r="A219" s="179">
        <v>300</v>
      </c>
      <c r="B219" s="179" t="s">
        <v>15580</v>
      </c>
      <c r="C219" s="179" t="s">
        <v>15364</v>
      </c>
      <c r="D219" s="179">
        <v>12.91</v>
      </c>
    </row>
    <row r="220" spans="1:4" x14ac:dyDescent="0.3">
      <c r="A220" s="179">
        <v>20085</v>
      </c>
      <c r="B220" s="179" t="s">
        <v>15581</v>
      </c>
      <c r="C220" s="179" t="s">
        <v>15364</v>
      </c>
      <c r="D220" s="179">
        <v>2.36</v>
      </c>
    </row>
    <row r="221" spans="1:4" x14ac:dyDescent="0.3">
      <c r="A221" s="179">
        <v>298</v>
      </c>
      <c r="B221" s="179" t="s">
        <v>26986</v>
      </c>
      <c r="C221" s="179" t="s">
        <v>15364</v>
      </c>
      <c r="D221" s="179">
        <v>2.87</v>
      </c>
    </row>
    <row r="222" spans="1:4" x14ac:dyDescent="0.3">
      <c r="A222" s="179">
        <v>311</v>
      </c>
      <c r="B222" s="179" t="s">
        <v>15582</v>
      </c>
      <c r="C222" s="179" t="s">
        <v>15364</v>
      </c>
      <c r="D222" s="179">
        <v>10.64</v>
      </c>
    </row>
    <row r="223" spans="1:4" x14ac:dyDescent="0.3">
      <c r="A223" s="179">
        <v>318</v>
      </c>
      <c r="B223" s="179" t="s">
        <v>15583</v>
      </c>
      <c r="C223" s="179" t="s">
        <v>15364</v>
      </c>
      <c r="D223" s="179">
        <v>21.44</v>
      </c>
    </row>
    <row r="224" spans="1:4" x14ac:dyDescent="0.3">
      <c r="A224" s="179">
        <v>319</v>
      </c>
      <c r="B224" s="179" t="s">
        <v>15584</v>
      </c>
      <c r="C224" s="179" t="s">
        <v>15364</v>
      </c>
      <c r="D224" s="179">
        <v>33.61</v>
      </c>
    </row>
    <row r="225" spans="1:4" x14ac:dyDescent="0.3">
      <c r="A225" s="179">
        <v>303</v>
      </c>
      <c r="B225" s="179" t="s">
        <v>15585</v>
      </c>
      <c r="C225" s="179" t="s">
        <v>15364</v>
      </c>
      <c r="D225" s="179">
        <v>3.52</v>
      </c>
    </row>
    <row r="226" spans="1:4" x14ac:dyDescent="0.3">
      <c r="A226" s="179">
        <v>305</v>
      </c>
      <c r="B226" s="179" t="s">
        <v>15586</v>
      </c>
      <c r="C226" s="179" t="s">
        <v>15364</v>
      </c>
      <c r="D226" s="179">
        <v>11.08</v>
      </c>
    </row>
    <row r="227" spans="1:4" x14ac:dyDescent="0.3">
      <c r="A227" s="179">
        <v>306</v>
      </c>
      <c r="B227" s="179" t="s">
        <v>15587</v>
      </c>
      <c r="C227" s="179" t="s">
        <v>15364</v>
      </c>
      <c r="D227" s="179">
        <v>16.8</v>
      </c>
    </row>
    <row r="228" spans="1:4" x14ac:dyDescent="0.3">
      <c r="A228" s="179">
        <v>307</v>
      </c>
      <c r="B228" s="179" t="s">
        <v>15588</v>
      </c>
      <c r="C228" s="179" t="s">
        <v>15364</v>
      </c>
      <c r="D228" s="179">
        <v>42.46</v>
      </c>
    </row>
    <row r="229" spans="1:4" x14ac:dyDescent="0.3">
      <c r="A229" s="179">
        <v>309</v>
      </c>
      <c r="B229" s="179" t="s">
        <v>15589</v>
      </c>
      <c r="C229" s="179" t="s">
        <v>15364</v>
      </c>
      <c r="D229" s="179">
        <v>69.56</v>
      </c>
    </row>
    <row r="230" spans="1:4" x14ac:dyDescent="0.3">
      <c r="A230" s="179">
        <v>310</v>
      </c>
      <c r="B230" s="179" t="s">
        <v>15590</v>
      </c>
      <c r="C230" s="179" t="s">
        <v>15364</v>
      </c>
      <c r="D230" s="179">
        <v>96.4</v>
      </c>
    </row>
    <row r="231" spans="1:4" x14ac:dyDescent="0.3">
      <c r="A231" s="179">
        <v>328</v>
      </c>
      <c r="B231" s="179" t="s">
        <v>15591</v>
      </c>
      <c r="C231" s="179" t="s">
        <v>15364</v>
      </c>
      <c r="D231" s="179">
        <v>8.43</v>
      </c>
    </row>
    <row r="232" spans="1:4" x14ac:dyDescent="0.3">
      <c r="A232" s="179">
        <v>325</v>
      </c>
      <c r="B232" s="179" t="s">
        <v>15592</v>
      </c>
      <c r="C232" s="179" t="s">
        <v>15364</v>
      </c>
      <c r="D232" s="179">
        <v>2.48</v>
      </c>
    </row>
    <row r="233" spans="1:4" x14ac:dyDescent="0.3">
      <c r="A233" s="179">
        <v>20326</v>
      </c>
      <c r="B233" s="179" t="s">
        <v>15593</v>
      </c>
      <c r="C233" s="179" t="s">
        <v>15364</v>
      </c>
      <c r="D233" s="179">
        <v>4.55</v>
      </c>
    </row>
    <row r="234" spans="1:4" x14ac:dyDescent="0.3">
      <c r="A234" s="179">
        <v>329</v>
      </c>
      <c r="B234" s="179" t="s">
        <v>15594</v>
      </c>
      <c r="C234" s="179" t="s">
        <v>15364</v>
      </c>
      <c r="D234" s="179">
        <v>7.05</v>
      </c>
    </row>
    <row r="235" spans="1:4" x14ac:dyDescent="0.3">
      <c r="A235" s="179">
        <v>308</v>
      </c>
      <c r="B235" s="179" t="s">
        <v>15595</v>
      </c>
      <c r="C235" s="179" t="s">
        <v>15364</v>
      </c>
      <c r="D235" s="179">
        <v>94.77</v>
      </c>
    </row>
    <row r="236" spans="1:4" ht="28.8" x14ac:dyDescent="0.3">
      <c r="A236" s="179">
        <v>39642</v>
      </c>
      <c r="B236" s="179" t="s">
        <v>26987</v>
      </c>
      <c r="C236" s="179" t="s">
        <v>15364</v>
      </c>
      <c r="D236" s="179">
        <v>3.12</v>
      </c>
    </row>
    <row r="237" spans="1:4" ht="28.8" x14ac:dyDescent="0.3">
      <c r="A237" s="179">
        <v>39641</v>
      </c>
      <c r="B237" s="179" t="s">
        <v>26988</v>
      </c>
      <c r="C237" s="179" t="s">
        <v>15364</v>
      </c>
      <c r="D237" s="179">
        <v>2.74</v>
      </c>
    </row>
    <row r="238" spans="1:4" ht="28.8" x14ac:dyDescent="0.3">
      <c r="A238" s="179">
        <v>39643</v>
      </c>
      <c r="B238" s="179" t="s">
        <v>26989</v>
      </c>
      <c r="C238" s="179" t="s">
        <v>15364</v>
      </c>
      <c r="D238" s="179">
        <v>3.67</v>
      </c>
    </row>
    <row r="239" spans="1:4" ht="28.8" x14ac:dyDescent="0.3">
      <c r="A239" s="179">
        <v>39644</v>
      </c>
      <c r="B239" s="179" t="s">
        <v>26990</v>
      </c>
      <c r="C239" s="179" t="s">
        <v>15364</v>
      </c>
      <c r="D239" s="179">
        <v>5.68</v>
      </c>
    </row>
    <row r="240" spans="1:4" ht="28.8" x14ac:dyDescent="0.3">
      <c r="A240" s="179">
        <v>39645</v>
      </c>
      <c r="B240" s="179" t="s">
        <v>26991</v>
      </c>
      <c r="C240" s="179" t="s">
        <v>15364</v>
      </c>
      <c r="D240" s="179">
        <v>6.23</v>
      </c>
    </row>
    <row r="241" spans="1:4" x14ac:dyDescent="0.3">
      <c r="A241" s="179">
        <v>41610</v>
      </c>
      <c r="B241" s="179" t="s">
        <v>15596</v>
      </c>
      <c r="C241" s="179" t="s">
        <v>15364</v>
      </c>
      <c r="D241" s="179">
        <v>601.94000000000005</v>
      </c>
    </row>
    <row r="242" spans="1:4" x14ac:dyDescent="0.3">
      <c r="A242" s="179">
        <v>41611</v>
      </c>
      <c r="B242" s="179" t="s">
        <v>15597</v>
      </c>
      <c r="C242" s="179" t="s">
        <v>15364</v>
      </c>
      <c r="D242" s="179">
        <v>948.78</v>
      </c>
    </row>
    <row r="243" spans="1:4" x14ac:dyDescent="0.3">
      <c r="A243" s="179">
        <v>41612</v>
      </c>
      <c r="B243" s="179" t="s">
        <v>15598</v>
      </c>
      <c r="C243" s="179" t="s">
        <v>15364</v>
      </c>
      <c r="D243" s="180">
        <v>1332.22</v>
      </c>
    </row>
    <row r="244" spans="1:4" ht="28.8" x14ac:dyDescent="0.3">
      <c r="A244" s="179">
        <v>41637</v>
      </c>
      <c r="B244" s="179" t="s">
        <v>15599</v>
      </c>
      <c r="C244" s="179" t="s">
        <v>15364</v>
      </c>
      <c r="D244" s="179">
        <v>124.53</v>
      </c>
    </row>
    <row r="245" spans="1:4" ht="28.8" x14ac:dyDescent="0.3">
      <c r="A245" s="179">
        <v>41638</v>
      </c>
      <c r="B245" s="179" t="s">
        <v>15600</v>
      </c>
      <c r="C245" s="179" t="s">
        <v>15364</v>
      </c>
      <c r="D245" s="179">
        <v>162.22</v>
      </c>
    </row>
    <row r="246" spans="1:4" ht="28.8" x14ac:dyDescent="0.3">
      <c r="A246" s="179">
        <v>41639</v>
      </c>
      <c r="B246" s="179" t="s">
        <v>15601</v>
      </c>
      <c r="C246" s="179" t="s">
        <v>15364</v>
      </c>
      <c r="D246" s="179">
        <v>392.45</v>
      </c>
    </row>
    <row r="247" spans="1:4" x14ac:dyDescent="0.3">
      <c r="A247" s="179">
        <v>11789</v>
      </c>
      <c r="B247" s="179" t="s">
        <v>15602</v>
      </c>
      <c r="C247" s="179" t="s">
        <v>15364</v>
      </c>
      <c r="D247" s="179">
        <v>1.1399999999999999</v>
      </c>
    </row>
    <row r="248" spans="1:4" ht="28.8" x14ac:dyDescent="0.3">
      <c r="A248" s="179">
        <v>20975</v>
      </c>
      <c r="B248" s="179" t="s">
        <v>15603</v>
      </c>
      <c r="C248" s="179" t="s">
        <v>15364</v>
      </c>
      <c r="D248" s="179">
        <v>16.559999999999999</v>
      </c>
    </row>
    <row r="249" spans="1:4" ht="28.8" x14ac:dyDescent="0.3">
      <c r="A249" s="179">
        <v>20976</v>
      </c>
      <c r="B249" s="179" t="s">
        <v>15604</v>
      </c>
      <c r="C249" s="179" t="s">
        <v>15364</v>
      </c>
      <c r="D249" s="179">
        <v>25.01</v>
      </c>
    </row>
    <row r="250" spans="1:4" x14ac:dyDescent="0.3">
      <c r="A250" s="179">
        <v>40340</v>
      </c>
      <c r="B250" s="179" t="s">
        <v>26992</v>
      </c>
      <c r="C250" s="179" t="s">
        <v>15364</v>
      </c>
      <c r="D250" s="179">
        <v>23.39</v>
      </c>
    </row>
    <row r="251" spans="1:4" x14ac:dyDescent="0.3">
      <c r="A251" s="179">
        <v>40341</v>
      </c>
      <c r="B251" s="179" t="s">
        <v>26993</v>
      </c>
      <c r="C251" s="179" t="s">
        <v>15364</v>
      </c>
      <c r="D251" s="179">
        <v>27.92</v>
      </c>
    </row>
    <row r="252" spans="1:4" x14ac:dyDescent="0.3">
      <c r="A252" s="179">
        <v>40342</v>
      </c>
      <c r="B252" s="179" t="s">
        <v>26994</v>
      </c>
      <c r="C252" s="179" t="s">
        <v>15364</v>
      </c>
      <c r="D252" s="179">
        <v>33.29</v>
      </c>
    </row>
    <row r="253" spans="1:4" x14ac:dyDescent="0.3">
      <c r="A253" s="179">
        <v>40343</v>
      </c>
      <c r="B253" s="179" t="s">
        <v>26995</v>
      </c>
      <c r="C253" s="179" t="s">
        <v>15364</v>
      </c>
      <c r="D253" s="179">
        <v>39.49</v>
      </c>
    </row>
    <row r="254" spans="1:4" x14ac:dyDescent="0.3">
      <c r="A254" s="179">
        <v>40344</v>
      </c>
      <c r="B254" s="179" t="s">
        <v>26996</v>
      </c>
      <c r="C254" s="179" t="s">
        <v>15364</v>
      </c>
      <c r="D254" s="179">
        <v>53.84</v>
      </c>
    </row>
    <row r="255" spans="1:4" x14ac:dyDescent="0.3">
      <c r="A255" s="179">
        <v>40345</v>
      </c>
      <c r="B255" s="179" t="s">
        <v>26997</v>
      </c>
      <c r="C255" s="179" t="s">
        <v>15364</v>
      </c>
      <c r="D255" s="179">
        <v>66.34</v>
      </c>
    </row>
    <row r="256" spans="1:4" x14ac:dyDescent="0.3">
      <c r="A256" s="179">
        <v>40346</v>
      </c>
      <c r="B256" s="179" t="s">
        <v>26998</v>
      </c>
      <c r="C256" s="179" t="s">
        <v>15364</v>
      </c>
      <c r="D256" s="179">
        <v>76.95</v>
      </c>
    </row>
    <row r="257" spans="1:4" ht="28.8" x14ac:dyDescent="0.3">
      <c r="A257" s="179">
        <v>40347</v>
      </c>
      <c r="B257" s="179" t="s">
        <v>26999</v>
      </c>
      <c r="C257" s="179" t="s">
        <v>15364</v>
      </c>
      <c r="D257" s="179">
        <v>96.69</v>
      </c>
    </row>
    <row r="258" spans="1:4" x14ac:dyDescent="0.3">
      <c r="A258" s="179">
        <v>6138</v>
      </c>
      <c r="B258" s="179" t="s">
        <v>15605</v>
      </c>
      <c r="C258" s="179" t="s">
        <v>15364</v>
      </c>
      <c r="D258" s="179">
        <v>12.76</v>
      </c>
    </row>
    <row r="259" spans="1:4" x14ac:dyDescent="0.3">
      <c r="A259" s="179">
        <v>38840</v>
      </c>
      <c r="B259" s="179" t="s">
        <v>15606</v>
      </c>
      <c r="C259" s="179" t="s">
        <v>15364</v>
      </c>
      <c r="D259" s="179">
        <v>2.97</v>
      </c>
    </row>
    <row r="260" spans="1:4" x14ac:dyDescent="0.3">
      <c r="A260" s="179">
        <v>38841</v>
      </c>
      <c r="B260" s="179" t="s">
        <v>15607</v>
      </c>
      <c r="C260" s="179" t="s">
        <v>15364</v>
      </c>
      <c r="D260" s="179">
        <v>3.29</v>
      </c>
    </row>
    <row r="261" spans="1:4" x14ac:dyDescent="0.3">
      <c r="A261" s="179">
        <v>38842</v>
      </c>
      <c r="B261" s="179" t="s">
        <v>15608</v>
      </c>
      <c r="C261" s="179" t="s">
        <v>15364</v>
      </c>
      <c r="D261" s="179">
        <v>6.5</v>
      </c>
    </row>
    <row r="262" spans="1:4" x14ac:dyDescent="0.3">
      <c r="A262" s="179">
        <v>38843</v>
      </c>
      <c r="B262" s="179" t="s">
        <v>15609</v>
      </c>
      <c r="C262" s="179" t="s">
        <v>15364</v>
      </c>
      <c r="D262" s="179">
        <v>10.16</v>
      </c>
    </row>
    <row r="263" spans="1:4" ht="28.8" x14ac:dyDescent="0.3">
      <c r="A263" s="179">
        <v>43424</v>
      </c>
      <c r="B263" s="179" t="s">
        <v>15610</v>
      </c>
      <c r="C263" s="179" t="s">
        <v>15364</v>
      </c>
      <c r="D263" s="179">
        <v>504.32</v>
      </c>
    </row>
    <row r="264" spans="1:4" ht="28.8" x14ac:dyDescent="0.3">
      <c r="A264" s="179">
        <v>43426</v>
      </c>
      <c r="B264" s="179" t="s">
        <v>15611</v>
      </c>
      <c r="C264" s="179" t="s">
        <v>15364</v>
      </c>
      <c r="D264" s="180">
        <v>1739.43</v>
      </c>
    </row>
    <row r="265" spans="1:4" ht="28.8" x14ac:dyDescent="0.3">
      <c r="A265" s="179">
        <v>12565</v>
      </c>
      <c r="B265" s="179" t="s">
        <v>15612</v>
      </c>
      <c r="C265" s="179" t="s">
        <v>15364</v>
      </c>
      <c r="D265" s="179">
        <v>609.99</v>
      </c>
    </row>
    <row r="266" spans="1:4" ht="28.8" x14ac:dyDescent="0.3">
      <c r="A266" s="179">
        <v>12567</v>
      </c>
      <c r="B266" s="179" t="s">
        <v>15613</v>
      </c>
      <c r="C266" s="179" t="s">
        <v>15364</v>
      </c>
      <c r="D266" s="179">
        <v>819.32</v>
      </c>
    </row>
    <row r="267" spans="1:4" ht="28.8" x14ac:dyDescent="0.3">
      <c r="A267" s="179">
        <v>12568</v>
      </c>
      <c r="B267" s="179" t="s">
        <v>15614</v>
      </c>
      <c r="C267" s="179" t="s">
        <v>15364</v>
      </c>
      <c r="D267" s="180">
        <v>1147.05</v>
      </c>
    </row>
    <row r="268" spans="1:4" ht="28.8" x14ac:dyDescent="0.3">
      <c r="A268" s="179">
        <v>43441</v>
      </c>
      <c r="B268" s="179" t="s">
        <v>15615</v>
      </c>
      <c r="C268" s="179" t="s">
        <v>15364</v>
      </c>
      <c r="D268" s="179">
        <v>147.47</v>
      </c>
    </row>
    <row r="269" spans="1:4" ht="28.8" x14ac:dyDescent="0.3">
      <c r="A269" s="179">
        <v>43423</v>
      </c>
      <c r="B269" s="179" t="s">
        <v>15616</v>
      </c>
      <c r="C269" s="179" t="s">
        <v>15364</v>
      </c>
      <c r="D269" s="179">
        <v>68.819999999999993</v>
      </c>
    </row>
    <row r="270" spans="1:4" ht="28.8" x14ac:dyDescent="0.3">
      <c r="A270" s="179">
        <v>12532</v>
      </c>
      <c r="B270" s="179" t="s">
        <v>15617</v>
      </c>
      <c r="C270" s="179" t="s">
        <v>15364</v>
      </c>
      <c r="D270" s="179">
        <v>106.14</v>
      </c>
    </row>
    <row r="271" spans="1:4" ht="43.2" x14ac:dyDescent="0.3">
      <c r="A271" s="179">
        <v>43444</v>
      </c>
      <c r="B271" s="179" t="s">
        <v>15618</v>
      </c>
      <c r="C271" s="179" t="s">
        <v>15364</v>
      </c>
      <c r="D271" s="179">
        <v>356.4</v>
      </c>
    </row>
    <row r="272" spans="1:4" ht="43.2" x14ac:dyDescent="0.3">
      <c r="A272" s="179">
        <v>12551</v>
      </c>
      <c r="B272" s="179" t="s">
        <v>15619</v>
      </c>
      <c r="C272" s="179" t="s">
        <v>15364</v>
      </c>
      <c r="D272" s="179">
        <v>254.28</v>
      </c>
    </row>
    <row r="273" spans="1:4" ht="43.2" x14ac:dyDescent="0.3">
      <c r="A273" s="179">
        <v>43442</v>
      </c>
      <c r="B273" s="179" t="s">
        <v>15620</v>
      </c>
      <c r="C273" s="179" t="s">
        <v>15364</v>
      </c>
      <c r="D273" s="179">
        <v>196.63</v>
      </c>
    </row>
    <row r="274" spans="1:4" ht="43.2" x14ac:dyDescent="0.3">
      <c r="A274" s="179">
        <v>43443</v>
      </c>
      <c r="B274" s="179" t="s">
        <v>15621</v>
      </c>
      <c r="C274" s="179" t="s">
        <v>15364</v>
      </c>
      <c r="D274" s="179">
        <v>258.08</v>
      </c>
    </row>
    <row r="275" spans="1:4" ht="43.2" x14ac:dyDescent="0.3">
      <c r="A275" s="179">
        <v>12544</v>
      </c>
      <c r="B275" s="179" t="s">
        <v>15622</v>
      </c>
      <c r="C275" s="179" t="s">
        <v>15364</v>
      </c>
      <c r="D275" s="179">
        <v>139.28</v>
      </c>
    </row>
    <row r="276" spans="1:4" ht="43.2" x14ac:dyDescent="0.3">
      <c r="A276" s="179">
        <v>12547</v>
      </c>
      <c r="B276" s="179" t="s">
        <v>15623</v>
      </c>
      <c r="C276" s="179" t="s">
        <v>15364</v>
      </c>
      <c r="D276" s="179">
        <v>187.33</v>
      </c>
    </row>
    <row r="277" spans="1:4" ht="43.2" x14ac:dyDescent="0.3">
      <c r="A277" s="179">
        <v>43445</v>
      </c>
      <c r="B277" s="179" t="s">
        <v>15624</v>
      </c>
      <c r="C277" s="179" t="s">
        <v>15364</v>
      </c>
      <c r="D277" s="179">
        <v>491.59</v>
      </c>
    </row>
    <row r="278" spans="1:4" ht="43.2" x14ac:dyDescent="0.3">
      <c r="A278" s="179">
        <v>12563</v>
      </c>
      <c r="B278" s="179" t="s">
        <v>15625</v>
      </c>
      <c r="C278" s="179" t="s">
        <v>15364</v>
      </c>
      <c r="D278" s="179">
        <v>351.72</v>
      </c>
    </row>
    <row r="279" spans="1:4" ht="28.8" x14ac:dyDescent="0.3">
      <c r="A279" s="179">
        <v>43425</v>
      </c>
      <c r="B279" s="179" t="s">
        <v>15626</v>
      </c>
      <c r="C279" s="179" t="s">
        <v>15364</v>
      </c>
      <c r="D279" s="179">
        <v>221.21</v>
      </c>
    </row>
    <row r="280" spans="1:4" ht="28.8" x14ac:dyDescent="0.3">
      <c r="A280" s="179">
        <v>43446</v>
      </c>
      <c r="B280" s="179" t="s">
        <v>15627</v>
      </c>
      <c r="C280" s="179" t="s">
        <v>15364</v>
      </c>
      <c r="D280" s="179">
        <v>467.01</v>
      </c>
    </row>
    <row r="281" spans="1:4" ht="28.8" x14ac:dyDescent="0.3">
      <c r="A281" s="179">
        <v>43447</v>
      </c>
      <c r="B281" s="179" t="s">
        <v>15628</v>
      </c>
      <c r="C281" s="179" t="s">
        <v>15364</v>
      </c>
      <c r="D281" s="179">
        <v>573.52</v>
      </c>
    </row>
    <row r="282" spans="1:4" ht="28.8" x14ac:dyDescent="0.3">
      <c r="A282" s="179">
        <v>43448</v>
      </c>
      <c r="B282" s="179" t="s">
        <v>15629</v>
      </c>
      <c r="C282" s="179" t="s">
        <v>15364</v>
      </c>
      <c r="D282" s="179">
        <v>802.94</v>
      </c>
    </row>
    <row r="283" spans="1:4" ht="28.8" x14ac:dyDescent="0.3">
      <c r="A283" s="179">
        <v>13761</v>
      </c>
      <c r="B283" s="179" t="s">
        <v>15630</v>
      </c>
      <c r="C283" s="179" t="s">
        <v>15364</v>
      </c>
      <c r="D283" s="180">
        <v>3020.04</v>
      </c>
    </row>
    <row r="284" spans="1:4" ht="28.8" x14ac:dyDescent="0.3">
      <c r="A284" s="179">
        <v>4814</v>
      </c>
      <c r="B284" s="179" t="s">
        <v>15631</v>
      </c>
      <c r="C284" s="179" t="s">
        <v>15364</v>
      </c>
      <c r="D284" s="179">
        <v>109.44</v>
      </c>
    </row>
    <row r="285" spans="1:4" x14ac:dyDescent="0.3">
      <c r="A285" s="179">
        <v>44473</v>
      </c>
      <c r="B285" s="179" t="s">
        <v>15632</v>
      </c>
      <c r="C285" s="179" t="s">
        <v>15364</v>
      </c>
      <c r="D285" s="180">
        <v>3113</v>
      </c>
    </row>
    <row r="286" spans="1:4" x14ac:dyDescent="0.3">
      <c r="A286" s="179">
        <v>6122</v>
      </c>
      <c r="B286" s="179" t="s">
        <v>15633</v>
      </c>
      <c r="C286" s="179" t="s">
        <v>15546</v>
      </c>
      <c r="D286" s="179">
        <v>20.64</v>
      </c>
    </row>
    <row r="287" spans="1:4" x14ac:dyDescent="0.3">
      <c r="A287" s="179">
        <v>40810</v>
      </c>
      <c r="B287" s="179" t="s">
        <v>15634</v>
      </c>
      <c r="C287" s="179" t="s">
        <v>15548</v>
      </c>
      <c r="D287" s="180">
        <v>3626.04</v>
      </c>
    </row>
    <row r="288" spans="1:4" x14ac:dyDescent="0.3">
      <c r="A288" s="179">
        <v>21100</v>
      </c>
      <c r="B288" s="179" t="s">
        <v>15635</v>
      </c>
      <c r="C288" s="179" t="s">
        <v>15364</v>
      </c>
      <c r="D288" s="180">
        <v>3047.95</v>
      </c>
    </row>
    <row r="289" spans="1:4" ht="28.8" x14ac:dyDescent="0.3">
      <c r="A289" s="179">
        <v>11816</v>
      </c>
      <c r="B289" s="179" t="s">
        <v>15636</v>
      </c>
      <c r="C289" s="179" t="s">
        <v>15364</v>
      </c>
      <c r="D289" s="180">
        <v>3250</v>
      </c>
    </row>
    <row r="290" spans="1:4" ht="28.8" x14ac:dyDescent="0.3">
      <c r="A290" s="179">
        <v>11814</v>
      </c>
      <c r="B290" s="179" t="s">
        <v>15637</v>
      </c>
      <c r="C290" s="179" t="s">
        <v>15364</v>
      </c>
      <c r="D290" s="180">
        <v>7074.43</v>
      </c>
    </row>
    <row r="291" spans="1:4" ht="43.2" x14ac:dyDescent="0.3">
      <c r="A291" s="179">
        <v>14186</v>
      </c>
      <c r="B291" s="179" t="s">
        <v>15638</v>
      </c>
      <c r="C291" s="179" t="s">
        <v>15364</v>
      </c>
      <c r="D291" s="180">
        <v>8882.91</v>
      </c>
    </row>
    <row r="292" spans="1:4" ht="28.8" x14ac:dyDescent="0.3">
      <c r="A292" s="179">
        <v>14185</v>
      </c>
      <c r="B292" s="179" t="s">
        <v>15639</v>
      </c>
      <c r="C292" s="179" t="s">
        <v>15364</v>
      </c>
      <c r="D292" s="180">
        <v>11506.83</v>
      </c>
    </row>
    <row r="293" spans="1:4" ht="28.8" x14ac:dyDescent="0.3">
      <c r="A293" s="179">
        <v>11811</v>
      </c>
      <c r="B293" s="179" t="s">
        <v>15640</v>
      </c>
      <c r="C293" s="179" t="s">
        <v>15364</v>
      </c>
      <c r="D293" s="180">
        <v>4399.7700000000004</v>
      </c>
    </row>
    <row r="294" spans="1:4" x14ac:dyDescent="0.3">
      <c r="A294" s="179">
        <v>44498</v>
      </c>
      <c r="B294" s="179" t="s">
        <v>27000</v>
      </c>
      <c r="C294" s="179" t="s">
        <v>15364</v>
      </c>
      <c r="D294" s="180">
        <v>290224.43</v>
      </c>
    </row>
    <row r="295" spans="1:4" ht="28.8" x14ac:dyDescent="0.3">
      <c r="A295" s="179">
        <v>34469</v>
      </c>
      <c r="B295" s="179" t="s">
        <v>15641</v>
      </c>
      <c r="C295" s="179" t="s">
        <v>15364</v>
      </c>
      <c r="D295" s="180">
        <v>10612.07</v>
      </c>
    </row>
    <row r="296" spans="1:4" ht="28.8" x14ac:dyDescent="0.3">
      <c r="A296" s="179">
        <v>34476</v>
      </c>
      <c r="B296" s="179" t="s">
        <v>15642</v>
      </c>
      <c r="C296" s="179" t="s">
        <v>15364</v>
      </c>
      <c r="D296" s="180">
        <v>5534.63</v>
      </c>
    </row>
    <row r="297" spans="1:4" ht="28.8" x14ac:dyDescent="0.3">
      <c r="A297" s="179">
        <v>34477</v>
      </c>
      <c r="B297" s="179" t="s">
        <v>15643</v>
      </c>
      <c r="C297" s="179" t="s">
        <v>15364</v>
      </c>
      <c r="D297" s="180">
        <v>7345.53</v>
      </c>
    </row>
    <row r="298" spans="1:4" ht="28.8" x14ac:dyDescent="0.3">
      <c r="A298" s="179">
        <v>34482</v>
      </c>
      <c r="B298" s="179" t="s">
        <v>15644</v>
      </c>
      <c r="C298" s="179" t="s">
        <v>15364</v>
      </c>
      <c r="D298" s="180">
        <v>6860.32</v>
      </c>
    </row>
    <row r="299" spans="1:4" ht="43.2" x14ac:dyDescent="0.3">
      <c r="A299" s="179">
        <v>34472</v>
      </c>
      <c r="B299" s="179" t="s">
        <v>15645</v>
      </c>
      <c r="C299" s="179" t="s">
        <v>15364</v>
      </c>
      <c r="D299" s="180">
        <v>3265</v>
      </c>
    </row>
    <row r="300" spans="1:4" ht="28.8" x14ac:dyDescent="0.3">
      <c r="A300" s="179">
        <v>42425</v>
      </c>
      <c r="B300" s="179" t="s">
        <v>15646</v>
      </c>
      <c r="C300" s="179" t="s">
        <v>15364</v>
      </c>
      <c r="D300" s="180">
        <v>2220.23</v>
      </c>
    </row>
    <row r="301" spans="1:4" ht="28.8" x14ac:dyDescent="0.3">
      <c r="A301" s="179">
        <v>42422</v>
      </c>
      <c r="B301" s="179" t="s">
        <v>15647</v>
      </c>
      <c r="C301" s="179" t="s">
        <v>15364</v>
      </c>
      <c r="D301" s="180">
        <v>3296</v>
      </c>
    </row>
    <row r="302" spans="1:4" ht="28.8" x14ac:dyDescent="0.3">
      <c r="A302" s="179">
        <v>43184</v>
      </c>
      <c r="B302" s="179" t="s">
        <v>15648</v>
      </c>
      <c r="C302" s="179" t="s">
        <v>15364</v>
      </c>
      <c r="D302" s="180">
        <v>4555.3900000000003</v>
      </c>
    </row>
    <row r="303" spans="1:4" ht="28.8" x14ac:dyDescent="0.3">
      <c r="A303" s="179">
        <v>42424</v>
      </c>
      <c r="B303" s="179" t="s">
        <v>15649</v>
      </c>
      <c r="C303" s="179" t="s">
        <v>15364</v>
      </c>
      <c r="D303" s="180">
        <v>1982.85</v>
      </c>
    </row>
    <row r="304" spans="1:4" ht="43.2" x14ac:dyDescent="0.3">
      <c r="A304" s="179">
        <v>42421</v>
      </c>
      <c r="B304" s="179" t="s">
        <v>15650</v>
      </c>
      <c r="C304" s="179" t="s">
        <v>15364</v>
      </c>
      <c r="D304" s="180">
        <v>18053.68</v>
      </c>
    </row>
    <row r="305" spans="1:4" ht="28.8" x14ac:dyDescent="0.3">
      <c r="A305" s="179">
        <v>42416</v>
      </c>
      <c r="B305" s="179" t="s">
        <v>15651</v>
      </c>
      <c r="C305" s="179" t="s">
        <v>15364</v>
      </c>
      <c r="D305" s="180">
        <v>8547.86</v>
      </c>
    </row>
    <row r="306" spans="1:4" ht="28.8" x14ac:dyDescent="0.3">
      <c r="A306" s="179">
        <v>42417</v>
      </c>
      <c r="B306" s="179" t="s">
        <v>15652</v>
      </c>
      <c r="C306" s="179" t="s">
        <v>15364</v>
      </c>
      <c r="D306" s="180">
        <v>9582.85</v>
      </c>
    </row>
    <row r="307" spans="1:4" ht="28.8" x14ac:dyDescent="0.3">
      <c r="A307" s="179">
        <v>42419</v>
      </c>
      <c r="B307" s="179" t="s">
        <v>15653</v>
      </c>
      <c r="C307" s="179" t="s">
        <v>15364</v>
      </c>
      <c r="D307" s="180">
        <v>10826.59</v>
      </c>
    </row>
    <row r="308" spans="1:4" ht="28.8" x14ac:dyDescent="0.3">
      <c r="A308" s="179">
        <v>42420</v>
      </c>
      <c r="B308" s="179" t="s">
        <v>15654</v>
      </c>
      <c r="C308" s="179" t="s">
        <v>15364</v>
      </c>
      <c r="D308" s="180">
        <v>14880.34</v>
      </c>
    </row>
    <row r="309" spans="1:4" ht="28.8" x14ac:dyDescent="0.3">
      <c r="A309" s="179">
        <v>43195</v>
      </c>
      <c r="B309" s="179" t="s">
        <v>15655</v>
      </c>
      <c r="C309" s="179" t="s">
        <v>15364</v>
      </c>
      <c r="D309" s="180">
        <v>5239.58</v>
      </c>
    </row>
    <row r="310" spans="1:4" ht="28.8" x14ac:dyDescent="0.3">
      <c r="A310" s="179">
        <v>43196</v>
      </c>
      <c r="B310" s="179" t="s">
        <v>15656</v>
      </c>
      <c r="C310" s="179" t="s">
        <v>15364</v>
      </c>
      <c r="D310" s="180">
        <v>6493.71</v>
      </c>
    </row>
    <row r="311" spans="1:4" ht="28.8" x14ac:dyDescent="0.3">
      <c r="A311" s="179">
        <v>43198</v>
      </c>
      <c r="B311" s="179" t="s">
        <v>15657</v>
      </c>
      <c r="C311" s="179" t="s">
        <v>15364</v>
      </c>
      <c r="D311" s="180">
        <v>9649.49</v>
      </c>
    </row>
    <row r="312" spans="1:4" ht="28.8" x14ac:dyDescent="0.3">
      <c r="A312" s="179">
        <v>43199</v>
      </c>
      <c r="B312" s="179" t="s">
        <v>15658</v>
      </c>
      <c r="C312" s="179" t="s">
        <v>15364</v>
      </c>
      <c r="D312" s="180">
        <v>10003.08</v>
      </c>
    </row>
    <row r="313" spans="1:4" ht="28.8" x14ac:dyDescent="0.3">
      <c r="A313" s="179">
        <v>43200</v>
      </c>
      <c r="B313" s="179" t="s">
        <v>15659</v>
      </c>
      <c r="C313" s="179" t="s">
        <v>15364</v>
      </c>
      <c r="D313" s="180">
        <v>11479.27</v>
      </c>
    </row>
    <row r="314" spans="1:4" ht="28.8" x14ac:dyDescent="0.3">
      <c r="A314" s="179">
        <v>39556</v>
      </c>
      <c r="B314" s="179" t="s">
        <v>15660</v>
      </c>
      <c r="C314" s="179" t="s">
        <v>15364</v>
      </c>
      <c r="D314" s="180">
        <v>6269.64</v>
      </c>
    </row>
    <row r="315" spans="1:4" ht="28.8" x14ac:dyDescent="0.3">
      <c r="A315" s="179">
        <v>39557</v>
      </c>
      <c r="B315" s="179" t="s">
        <v>15661</v>
      </c>
      <c r="C315" s="179" t="s">
        <v>15364</v>
      </c>
      <c r="D315" s="180">
        <v>6751.03</v>
      </c>
    </row>
    <row r="316" spans="1:4" ht="28.8" x14ac:dyDescent="0.3">
      <c r="A316" s="179">
        <v>39559</v>
      </c>
      <c r="B316" s="179" t="s">
        <v>15662</v>
      </c>
      <c r="C316" s="179" t="s">
        <v>15364</v>
      </c>
      <c r="D316" s="180">
        <v>9976.73</v>
      </c>
    </row>
    <row r="317" spans="1:4" ht="28.8" x14ac:dyDescent="0.3">
      <c r="A317" s="179">
        <v>39560</v>
      </c>
      <c r="B317" s="179" t="s">
        <v>15663</v>
      </c>
      <c r="C317" s="179" t="s">
        <v>15364</v>
      </c>
      <c r="D317" s="180">
        <v>11542.1</v>
      </c>
    </row>
    <row r="318" spans="1:4" ht="28.8" x14ac:dyDescent="0.3">
      <c r="A318" s="179">
        <v>39561</v>
      </c>
      <c r="B318" s="179" t="s">
        <v>15664</v>
      </c>
      <c r="C318" s="179" t="s">
        <v>15364</v>
      </c>
      <c r="D318" s="180">
        <v>12074.51</v>
      </c>
    </row>
    <row r="319" spans="1:4" ht="28.8" x14ac:dyDescent="0.3">
      <c r="A319" s="179">
        <v>43190</v>
      </c>
      <c r="B319" s="179" t="s">
        <v>15665</v>
      </c>
      <c r="C319" s="179" t="s">
        <v>15364</v>
      </c>
      <c r="D319" s="180">
        <v>1781.88</v>
      </c>
    </row>
    <row r="320" spans="1:4" ht="28.8" x14ac:dyDescent="0.3">
      <c r="A320" s="179">
        <v>39555</v>
      </c>
      <c r="B320" s="179" t="s">
        <v>15666</v>
      </c>
      <c r="C320" s="179" t="s">
        <v>15364</v>
      </c>
      <c r="D320" s="180">
        <v>1927.53</v>
      </c>
    </row>
    <row r="321" spans="1:4" ht="28.8" x14ac:dyDescent="0.3">
      <c r="A321" s="179">
        <v>43191</v>
      </c>
      <c r="B321" s="179" t="s">
        <v>15667</v>
      </c>
      <c r="C321" s="179" t="s">
        <v>15364</v>
      </c>
      <c r="D321" s="180">
        <v>2563.88</v>
      </c>
    </row>
    <row r="322" spans="1:4" ht="28.8" x14ac:dyDescent="0.3">
      <c r="A322" s="179">
        <v>39548</v>
      </c>
      <c r="B322" s="179" t="s">
        <v>15668</v>
      </c>
      <c r="C322" s="179" t="s">
        <v>15364</v>
      </c>
      <c r="D322" s="180">
        <v>2859.13</v>
      </c>
    </row>
    <row r="323" spans="1:4" ht="28.8" x14ac:dyDescent="0.3">
      <c r="A323" s="179">
        <v>43192</v>
      </c>
      <c r="B323" s="179" t="s">
        <v>15669</v>
      </c>
      <c r="C323" s="179" t="s">
        <v>15364</v>
      </c>
      <c r="D323" s="180">
        <v>3358.46</v>
      </c>
    </row>
    <row r="324" spans="1:4" ht="28.8" x14ac:dyDescent="0.3">
      <c r="A324" s="179">
        <v>39554</v>
      </c>
      <c r="B324" s="179" t="s">
        <v>15670</v>
      </c>
      <c r="C324" s="179" t="s">
        <v>15364</v>
      </c>
      <c r="D324" s="180">
        <v>3780.76</v>
      </c>
    </row>
    <row r="325" spans="1:4" ht="28.8" x14ac:dyDescent="0.3">
      <c r="A325" s="179">
        <v>43194</v>
      </c>
      <c r="B325" s="179" t="s">
        <v>15671</v>
      </c>
      <c r="C325" s="179" t="s">
        <v>15364</v>
      </c>
      <c r="D325" s="180">
        <v>1526.48</v>
      </c>
    </row>
    <row r="326" spans="1:4" ht="28.8" x14ac:dyDescent="0.3">
      <c r="A326" s="179">
        <v>39551</v>
      </c>
      <c r="B326" s="179" t="s">
        <v>15672</v>
      </c>
      <c r="C326" s="179" t="s">
        <v>15364</v>
      </c>
      <c r="D326" s="180">
        <v>1680.82</v>
      </c>
    </row>
    <row r="327" spans="1:4" ht="28.8" x14ac:dyDescent="0.3">
      <c r="A327" s="179">
        <v>43185</v>
      </c>
      <c r="B327" s="179" t="s">
        <v>15673</v>
      </c>
      <c r="C327" s="179" t="s">
        <v>15364</v>
      </c>
      <c r="D327" s="180">
        <v>4776.59</v>
      </c>
    </row>
    <row r="328" spans="1:4" ht="28.8" x14ac:dyDescent="0.3">
      <c r="A328" s="179">
        <v>43186</v>
      </c>
      <c r="B328" s="179" t="s">
        <v>15674</v>
      </c>
      <c r="C328" s="179" t="s">
        <v>15364</v>
      </c>
      <c r="D328" s="180">
        <v>5038.33</v>
      </c>
    </row>
    <row r="329" spans="1:4" ht="28.8" x14ac:dyDescent="0.3">
      <c r="A329" s="179">
        <v>43187</v>
      </c>
      <c r="B329" s="179" t="s">
        <v>15675</v>
      </c>
      <c r="C329" s="179" t="s">
        <v>15364</v>
      </c>
      <c r="D329" s="180">
        <v>6685.92</v>
      </c>
    </row>
    <row r="330" spans="1:4" ht="28.8" x14ac:dyDescent="0.3">
      <c r="A330" s="179">
        <v>43188</v>
      </c>
      <c r="B330" s="179" t="s">
        <v>15676</v>
      </c>
      <c r="C330" s="179" t="s">
        <v>15364</v>
      </c>
      <c r="D330" s="180">
        <v>8100.88</v>
      </c>
    </row>
    <row r="331" spans="1:4" ht="28.8" x14ac:dyDescent="0.3">
      <c r="A331" s="179">
        <v>43189</v>
      </c>
      <c r="B331" s="179" t="s">
        <v>15677</v>
      </c>
      <c r="C331" s="179" t="s">
        <v>15364</v>
      </c>
      <c r="D331" s="180">
        <v>9112.14</v>
      </c>
    </row>
    <row r="332" spans="1:4" x14ac:dyDescent="0.3">
      <c r="A332" s="179">
        <v>39580</v>
      </c>
      <c r="B332" s="179" t="s">
        <v>15678</v>
      </c>
      <c r="C332" s="179" t="s">
        <v>15364</v>
      </c>
      <c r="D332" s="180">
        <v>71807.38</v>
      </c>
    </row>
    <row r="333" spans="1:4" x14ac:dyDescent="0.3">
      <c r="A333" s="179">
        <v>39577</v>
      </c>
      <c r="B333" s="179" t="s">
        <v>15679</v>
      </c>
      <c r="C333" s="179" t="s">
        <v>15364</v>
      </c>
      <c r="D333" s="180">
        <v>22475.56</v>
      </c>
    </row>
    <row r="334" spans="1:4" x14ac:dyDescent="0.3">
      <c r="A334" s="179">
        <v>39578</v>
      </c>
      <c r="B334" s="179" t="s">
        <v>15680</v>
      </c>
      <c r="C334" s="179" t="s">
        <v>15364</v>
      </c>
      <c r="D334" s="180">
        <v>29005.15</v>
      </c>
    </row>
    <row r="335" spans="1:4" x14ac:dyDescent="0.3">
      <c r="A335" s="179">
        <v>39579</v>
      </c>
      <c r="B335" s="179" t="s">
        <v>15681</v>
      </c>
      <c r="C335" s="179" t="s">
        <v>15364</v>
      </c>
      <c r="D335" s="180">
        <v>42200.22</v>
      </c>
    </row>
    <row r="336" spans="1:4" ht="28.8" x14ac:dyDescent="0.3">
      <c r="A336" s="179">
        <v>39826</v>
      </c>
      <c r="B336" s="179" t="s">
        <v>15682</v>
      </c>
      <c r="C336" s="179" t="s">
        <v>15364</v>
      </c>
      <c r="D336" s="180">
        <v>5182.95</v>
      </c>
    </row>
    <row r="337" spans="1:4" x14ac:dyDescent="0.3">
      <c r="A337" s="179">
        <v>10700</v>
      </c>
      <c r="B337" s="179" t="s">
        <v>15683</v>
      </c>
      <c r="C337" s="179" t="s">
        <v>15364</v>
      </c>
      <c r="D337" s="180">
        <v>29157.16</v>
      </c>
    </row>
    <row r="338" spans="1:4" x14ac:dyDescent="0.3">
      <c r="A338" s="179">
        <v>346</v>
      </c>
      <c r="B338" s="179" t="s">
        <v>15684</v>
      </c>
      <c r="C338" s="179" t="s">
        <v>15433</v>
      </c>
      <c r="D338" s="179">
        <v>24.34</v>
      </c>
    </row>
    <row r="339" spans="1:4" x14ac:dyDescent="0.3">
      <c r="A339" s="179">
        <v>3312</v>
      </c>
      <c r="B339" s="179" t="s">
        <v>15685</v>
      </c>
      <c r="C339" s="179" t="s">
        <v>15433</v>
      </c>
      <c r="D339" s="179">
        <v>23.27</v>
      </c>
    </row>
    <row r="340" spans="1:4" x14ac:dyDescent="0.3">
      <c r="A340" s="179">
        <v>339</v>
      </c>
      <c r="B340" s="179" t="s">
        <v>15686</v>
      </c>
      <c r="C340" s="179" t="s">
        <v>15382</v>
      </c>
      <c r="D340" s="179">
        <v>1.25</v>
      </c>
    </row>
    <row r="341" spans="1:4" x14ac:dyDescent="0.3">
      <c r="A341" s="179">
        <v>340</v>
      </c>
      <c r="B341" s="179" t="s">
        <v>15687</v>
      </c>
      <c r="C341" s="179" t="s">
        <v>15382</v>
      </c>
      <c r="D341" s="179">
        <v>1.1299999999999999</v>
      </c>
    </row>
    <row r="342" spans="1:4" ht="28.8" x14ac:dyDescent="0.3">
      <c r="A342" s="179">
        <v>43130</v>
      </c>
      <c r="B342" s="179" t="s">
        <v>15688</v>
      </c>
      <c r="C342" s="179" t="s">
        <v>15433</v>
      </c>
      <c r="D342" s="179">
        <v>20.55</v>
      </c>
    </row>
    <row r="343" spans="1:4" x14ac:dyDescent="0.3">
      <c r="A343" s="179">
        <v>344</v>
      </c>
      <c r="B343" s="179" t="s">
        <v>15689</v>
      </c>
      <c r="C343" s="179" t="s">
        <v>15433</v>
      </c>
      <c r="D343" s="179">
        <v>27.01</v>
      </c>
    </row>
    <row r="344" spans="1:4" x14ac:dyDescent="0.3">
      <c r="A344" s="179">
        <v>345</v>
      </c>
      <c r="B344" s="179" t="s">
        <v>15690</v>
      </c>
      <c r="C344" s="179" t="s">
        <v>15433</v>
      </c>
      <c r="D344" s="179">
        <v>29.31</v>
      </c>
    </row>
    <row r="345" spans="1:4" ht="28.8" x14ac:dyDescent="0.3">
      <c r="A345" s="179">
        <v>43131</v>
      </c>
      <c r="B345" s="179" t="s">
        <v>15691</v>
      </c>
      <c r="C345" s="179" t="s">
        <v>15433</v>
      </c>
      <c r="D345" s="179">
        <v>23.87</v>
      </c>
    </row>
    <row r="346" spans="1:4" x14ac:dyDescent="0.3">
      <c r="A346" s="179">
        <v>3313</v>
      </c>
      <c r="B346" s="179" t="s">
        <v>15692</v>
      </c>
      <c r="C346" s="179" t="s">
        <v>15433</v>
      </c>
      <c r="D346" s="179">
        <v>29.95</v>
      </c>
    </row>
    <row r="347" spans="1:4" ht="28.8" x14ac:dyDescent="0.3">
      <c r="A347" s="179">
        <v>43132</v>
      </c>
      <c r="B347" s="179" t="s">
        <v>15693</v>
      </c>
      <c r="C347" s="179" t="s">
        <v>15433</v>
      </c>
      <c r="D347" s="179">
        <v>20.55</v>
      </c>
    </row>
    <row r="348" spans="1:4" x14ac:dyDescent="0.3">
      <c r="A348" s="179">
        <v>366</v>
      </c>
      <c r="B348" s="179" t="s">
        <v>15694</v>
      </c>
      <c r="C348" s="179" t="s">
        <v>15544</v>
      </c>
      <c r="D348" s="179">
        <v>46.55</v>
      </c>
    </row>
    <row r="349" spans="1:4" x14ac:dyDescent="0.3">
      <c r="A349" s="179">
        <v>367</v>
      </c>
      <c r="B349" s="179" t="s">
        <v>15695</v>
      </c>
      <c r="C349" s="179" t="s">
        <v>15544</v>
      </c>
      <c r="D349" s="179">
        <v>71.69</v>
      </c>
    </row>
    <row r="350" spans="1:4" x14ac:dyDescent="0.3">
      <c r="A350" s="179">
        <v>370</v>
      </c>
      <c r="B350" s="179" t="s">
        <v>15696</v>
      </c>
      <c r="C350" s="179" t="s">
        <v>15544</v>
      </c>
      <c r="D350" s="179">
        <v>66.260000000000005</v>
      </c>
    </row>
    <row r="351" spans="1:4" ht="28.8" x14ac:dyDescent="0.3">
      <c r="A351" s="179">
        <v>368</v>
      </c>
      <c r="B351" s="179" t="s">
        <v>15697</v>
      </c>
      <c r="C351" s="179" t="s">
        <v>15544</v>
      </c>
      <c r="D351" s="179">
        <v>53.76</v>
      </c>
    </row>
    <row r="352" spans="1:4" ht="28.8" x14ac:dyDescent="0.3">
      <c r="A352" s="179">
        <v>11075</v>
      </c>
      <c r="B352" s="179" t="s">
        <v>15698</v>
      </c>
      <c r="C352" s="179" t="s">
        <v>15544</v>
      </c>
      <c r="D352" s="180">
        <v>1173.92</v>
      </c>
    </row>
    <row r="353" spans="1:4" x14ac:dyDescent="0.3">
      <c r="A353" s="179">
        <v>1381</v>
      </c>
      <c r="B353" s="179" t="s">
        <v>15699</v>
      </c>
      <c r="C353" s="179" t="s">
        <v>15433</v>
      </c>
      <c r="D353" s="179">
        <v>0.65</v>
      </c>
    </row>
    <row r="354" spans="1:4" x14ac:dyDescent="0.3">
      <c r="A354" s="179">
        <v>34353</v>
      </c>
      <c r="B354" s="179" t="s">
        <v>15700</v>
      </c>
      <c r="C354" s="179" t="s">
        <v>15433</v>
      </c>
      <c r="D354" s="179">
        <v>1.21</v>
      </c>
    </row>
    <row r="355" spans="1:4" x14ac:dyDescent="0.3">
      <c r="A355" s="179">
        <v>37595</v>
      </c>
      <c r="B355" s="179" t="s">
        <v>15701</v>
      </c>
      <c r="C355" s="179" t="s">
        <v>15433</v>
      </c>
      <c r="D355" s="179">
        <v>1.99</v>
      </c>
    </row>
    <row r="356" spans="1:4" x14ac:dyDescent="0.3">
      <c r="A356" s="179">
        <v>37596</v>
      </c>
      <c r="B356" s="179" t="s">
        <v>15702</v>
      </c>
      <c r="C356" s="179" t="s">
        <v>15433</v>
      </c>
      <c r="D356" s="179">
        <v>2.29</v>
      </c>
    </row>
    <row r="357" spans="1:4" ht="28.8" x14ac:dyDescent="0.3">
      <c r="A357" s="179">
        <v>371</v>
      </c>
      <c r="B357" s="179" t="s">
        <v>15703</v>
      </c>
      <c r="C357" s="179" t="s">
        <v>15433</v>
      </c>
      <c r="D357" s="179">
        <v>0.71</v>
      </c>
    </row>
    <row r="358" spans="1:4" x14ac:dyDescent="0.3">
      <c r="A358" s="179">
        <v>37553</v>
      </c>
      <c r="B358" s="179" t="s">
        <v>15704</v>
      </c>
      <c r="C358" s="179" t="s">
        <v>15433</v>
      </c>
      <c r="D358" s="179">
        <v>1.32</v>
      </c>
    </row>
    <row r="359" spans="1:4" x14ac:dyDescent="0.3">
      <c r="A359" s="179">
        <v>37552</v>
      </c>
      <c r="B359" s="179" t="s">
        <v>15705</v>
      </c>
      <c r="C359" s="179" t="s">
        <v>15433</v>
      </c>
      <c r="D359" s="179">
        <v>2.13</v>
      </c>
    </row>
    <row r="360" spans="1:4" x14ac:dyDescent="0.3">
      <c r="A360" s="179">
        <v>36880</v>
      </c>
      <c r="B360" s="179" t="s">
        <v>15706</v>
      </c>
      <c r="C360" s="179" t="s">
        <v>15433</v>
      </c>
      <c r="D360" s="179">
        <v>2.17</v>
      </c>
    </row>
    <row r="361" spans="1:4" x14ac:dyDescent="0.3">
      <c r="A361" s="179">
        <v>34355</v>
      </c>
      <c r="B361" s="179" t="s">
        <v>15707</v>
      </c>
      <c r="C361" s="179" t="s">
        <v>15433</v>
      </c>
      <c r="D361" s="179">
        <v>1.86</v>
      </c>
    </row>
    <row r="362" spans="1:4" x14ac:dyDescent="0.3">
      <c r="A362" s="179">
        <v>130</v>
      </c>
      <c r="B362" s="179" t="s">
        <v>15708</v>
      </c>
      <c r="C362" s="179" t="s">
        <v>15433</v>
      </c>
      <c r="D362" s="179">
        <v>3.83</v>
      </c>
    </row>
    <row r="363" spans="1:4" ht="28.8" x14ac:dyDescent="0.3">
      <c r="A363" s="179">
        <v>135</v>
      </c>
      <c r="B363" s="179" t="s">
        <v>15709</v>
      </c>
      <c r="C363" s="179" t="s">
        <v>15433</v>
      </c>
      <c r="D363" s="179">
        <v>3.08</v>
      </c>
    </row>
    <row r="364" spans="1:4" x14ac:dyDescent="0.3">
      <c r="A364" s="179">
        <v>36886</v>
      </c>
      <c r="B364" s="179" t="s">
        <v>15710</v>
      </c>
      <c r="C364" s="179" t="s">
        <v>15433</v>
      </c>
      <c r="D364" s="179">
        <v>0.67</v>
      </c>
    </row>
    <row r="365" spans="1:4" ht="28.8" x14ac:dyDescent="0.3">
      <c r="A365" s="179">
        <v>38546</v>
      </c>
      <c r="B365" s="179" t="s">
        <v>15711</v>
      </c>
      <c r="C365" s="179" t="s">
        <v>15544</v>
      </c>
      <c r="D365" s="179">
        <v>360.07</v>
      </c>
    </row>
    <row r="366" spans="1:4" x14ac:dyDescent="0.3">
      <c r="A366" s="179">
        <v>34549</v>
      </c>
      <c r="B366" s="179" t="s">
        <v>15712</v>
      </c>
      <c r="C366" s="179" t="s">
        <v>15544</v>
      </c>
      <c r="D366" s="179">
        <v>215.62</v>
      </c>
    </row>
    <row r="367" spans="1:4" x14ac:dyDescent="0.3">
      <c r="A367" s="179">
        <v>6081</v>
      </c>
      <c r="B367" s="179" t="s">
        <v>15713</v>
      </c>
      <c r="C367" s="179" t="s">
        <v>15544</v>
      </c>
      <c r="D367" s="179">
        <v>30.54</v>
      </c>
    </row>
    <row r="368" spans="1:4" x14ac:dyDescent="0.3">
      <c r="A368" s="179">
        <v>6077</v>
      </c>
      <c r="B368" s="179" t="s">
        <v>15714</v>
      </c>
      <c r="C368" s="179" t="s">
        <v>15544</v>
      </c>
      <c r="D368" s="179">
        <v>17.600000000000001</v>
      </c>
    </row>
    <row r="369" spans="1:4" x14ac:dyDescent="0.3">
      <c r="A369" s="179">
        <v>6079</v>
      </c>
      <c r="B369" s="179" t="s">
        <v>15715</v>
      </c>
      <c r="C369" s="179" t="s">
        <v>15544</v>
      </c>
      <c r="D369" s="179">
        <v>10.06</v>
      </c>
    </row>
    <row r="370" spans="1:4" ht="28.8" x14ac:dyDescent="0.3">
      <c r="A370" s="179">
        <v>1091</v>
      </c>
      <c r="B370" s="179" t="s">
        <v>15716</v>
      </c>
      <c r="C370" s="179" t="s">
        <v>15364</v>
      </c>
      <c r="D370" s="179">
        <v>34.25</v>
      </c>
    </row>
    <row r="371" spans="1:4" ht="28.8" x14ac:dyDescent="0.3">
      <c r="A371" s="179">
        <v>1094</v>
      </c>
      <c r="B371" s="179" t="s">
        <v>15717</v>
      </c>
      <c r="C371" s="179" t="s">
        <v>15364</v>
      </c>
      <c r="D371" s="179">
        <v>23.96</v>
      </c>
    </row>
    <row r="372" spans="1:4" ht="28.8" x14ac:dyDescent="0.3">
      <c r="A372" s="179">
        <v>1095</v>
      </c>
      <c r="B372" s="179" t="s">
        <v>15718</v>
      </c>
      <c r="C372" s="179" t="s">
        <v>15364</v>
      </c>
      <c r="D372" s="179">
        <v>50.92</v>
      </c>
    </row>
    <row r="373" spans="1:4" ht="28.8" x14ac:dyDescent="0.3">
      <c r="A373" s="179">
        <v>1092</v>
      </c>
      <c r="B373" s="179" t="s">
        <v>15719</v>
      </c>
      <c r="C373" s="179" t="s">
        <v>15364</v>
      </c>
      <c r="D373" s="179">
        <v>39.4</v>
      </c>
    </row>
    <row r="374" spans="1:4" ht="28.8" x14ac:dyDescent="0.3">
      <c r="A374" s="179">
        <v>1093</v>
      </c>
      <c r="B374" s="179" t="s">
        <v>15720</v>
      </c>
      <c r="C374" s="179" t="s">
        <v>15364</v>
      </c>
      <c r="D374" s="179">
        <v>92.01</v>
      </c>
    </row>
    <row r="375" spans="1:4" ht="28.8" x14ac:dyDescent="0.3">
      <c r="A375" s="179">
        <v>1090</v>
      </c>
      <c r="B375" s="179" t="s">
        <v>15721</v>
      </c>
      <c r="C375" s="179" t="s">
        <v>15364</v>
      </c>
      <c r="D375" s="179">
        <v>65.88</v>
      </c>
    </row>
    <row r="376" spans="1:4" ht="28.8" x14ac:dyDescent="0.3">
      <c r="A376" s="179">
        <v>1096</v>
      </c>
      <c r="B376" s="179" t="s">
        <v>15722</v>
      </c>
      <c r="C376" s="179" t="s">
        <v>15364</v>
      </c>
      <c r="D376" s="179">
        <v>118.56</v>
      </c>
    </row>
    <row r="377" spans="1:4" ht="28.8" x14ac:dyDescent="0.3">
      <c r="A377" s="179">
        <v>1097</v>
      </c>
      <c r="B377" s="179" t="s">
        <v>15723</v>
      </c>
      <c r="C377" s="179" t="s">
        <v>15364</v>
      </c>
      <c r="D377" s="179">
        <v>100.64</v>
      </c>
    </row>
    <row r="378" spans="1:4" x14ac:dyDescent="0.3">
      <c r="A378" s="179">
        <v>378</v>
      </c>
      <c r="B378" s="179" t="s">
        <v>15724</v>
      </c>
      <c r="C378" s="179" t="s">
        <v>15546</v>
      </c>
      <c r="D378" s="179">
        <v>17.07</v>
      </c>
    </row>
    <row r="379" spans="1:4" x14ac:dyDescent="0.3">
      <c r="A379" s="179">
        <v>40911</v>
      </c>
      <c r="B379" s="179" t="s">
        <v>15725</v>
      </c>
      <c r="C379" s="179" t="s">
        <v>15548</v>
      </c>
      <c r="D379" s="180">
        <v>2999.45</v>
      </c>
    </row>
    <row r="380" spans="1:4" x14ac:dyDescent="0.3">
      <c r="A380" s="179">
        <v>33939</v>
      </c>
      <c r="B380" s="179" t="s">
        <v>15726</v>
      </c>
      <c r="C380" s="179" t="s">
        <v>15546</v>
      </c>
      <c r="D380" s="179">
        <v>61.33</v>
      </c>
    </row>
    <row r="381" spans="1:4" x14ac:dyDescent="0.3">
      <c r="A381" s="179">
        <v>40815</v>
      </c>
      <c r="B381" s="179" t="s">
        <v>15727</v>
      </c>
      <c r="C381" s="179" t="s">
        <v>15548</v>
      </c>
      <c r="D381" s="180">
        <v>10770.8</v>
      </c>
    </row>
    <row r="382" spans="1:4" x14ac:dyDescent="0.3">
      <c r="A382" s="179">
        <v>34760</v>
      </c>
      <c r="B382" s="179" t="s">
        <v>15728</v>
      </c>
      <c r="C382" s="179" t="s">
        <v>15546</v>
      </c>
      <c r="D382" s="179">
        <v>58.26</v>
      </c>
    </row>
    <row r="383" spans="1:4" x14ac:dyDescent="0.3">
      <c r="A383" s="179">
        <v>40935</v>
      </c>
      <c r="B383" s="179" t="s">
        <v>15729</v>
      </c>
      <c r="C383" s="179" t="s">
        <v>15548</v>
      </c>
      <c r="D383" s="180">
        <v>10229.59</v>
      </c>
    </row>
    <row r="384" spans="1:4" x14ac:dyDescent="0.3">
      <c r="A384" s="179">
        <v>33952</v>
      </c>
      <c r="B384" s="179" t="s">
        <v>15730</v>
      </c>
      <c r="C384" s="179" t="s">
        <v>15546</v>
      </c>
      <c r="D384" s="179">
        <v>87.13</v>
      </c>
    </row>
    <row r="385" spans="1:4" x14ac:dyDescent="0.3">
      <c r="A385" s="179">
        <v>40816</v>
      </c>
      <c r="B385" s="179" t="s">
        <v>15731</v>
      </c>
      <c r="C385" s="179" t="s">
        <v>15548</v>
      </c>
      <c r="D385" s="180">
        <v>15299.03</v>
      </c>
    </row>
    <row r="386" spans="1:4" x14ac:dyDescent="0.3">
      <c r="A386" s="179">
        <v>33953</v>
      </c>
      <c r="B386" s="179" t="s">
        <v>15732</v>
      </c>
      <c r="C386" s="179" t="s">
        <v>15546</v>
      </c>
      <c r="D386" s="179">
        <v>115.19</v>
      </c>
    </row>
    <row r="387" spans="1:4" x14ac:dyDescent="0.3">
      <c r="A387" s="179">
        <v>40817</v>
      </c>
      <c r="B387" s="179" t="s">
        <v>15733</v>
      </c>
      <c r="C387" s="179" t="s">
        <v>15548</v>
      </c>
      <c r="D387" s="180">
        <v>20226.669999999998</v>
      </c>
    </row>
    <row r="388" spans="1:4" ht="28.8" x14ac:dyDescent="0.3">
      <c r="A388" s="179">
        <v>13348</v>
      </c>
      <c r="B388" s="179" t="s">
        <v>15734</v>
      </c>
      <c r="C388" s="179" t="s">
        <v>15364</v>
      </c>
      <c r="D388" s="179">
        <v>1</v>
      </c>
    </row>
    <row r="389" spans="1:4" x14ac:dyDescent="0.3">
      <c r="A389" s="179">
        <v>39211</v>
      </c>
      <c r="B389" s="179" t="s">
        <v>15735</v>
      </c>
      <c r="C389" s="179" t="s">
        <v>15364</v>
      </c>
      <c r="D389" s="179">
        <v>1.47</v>
      </c>
    </row>
    <row r="390" spans="1:4" x14ac:dyDescent="0.3">
      <c r="A390" s="179">
        <v>39212</v>
      </c>
      <c r="B390" s="179" t="s">
        <v>15736</v>
      </c>
      <c r="C390" s="179" t="s">
        <v>15364</v>
      </c>
      <c r="D390" s="179">
        <v>1.64</v>
      </c>
    </row>
    <row r="391" spans="1:4" x14ac:dyDescent="0.3">
      <c r="A391" s="179">
        <v>39208</v>
      </c>
      <c r="B391" s="179" t="s">
        <v>15737</v>
      </c>
      <c r="C391" s="179" t="s">
        <v>15364</v>
      </c>
      <c r="D391" s="179">
        <v>0.45</v>
      </c>
    </row>
    <row r="392" spans="1:4" x14ac:dyDescent="0.3">
      <c r="A392" s="179">
        <v>39210</v>
      </c>
      <c r="B392" s="179" t="s">
        <v>15738</v>
      </c>
      <c r="C392" s="179" t="s">
        <v>15364</v>
      </c>
      <c r="D392" s="179">
        <v>0.82</v>
      </c>
    </row>
    <row r="393" spans="1:4" x14ac:dyDescent="0.3">
      <c r="A393" s="179">
        <v>39214</v>
      </c>
      <c r="B393" s="179" t="s">
        <v>15739</v>
      </c>
      <c r="C393" s="179" t="s">
        <v>15364</v>
      </c>
      <c r="D393" s="179">
        <v>3.04</v>
      </c>
    </row>
    <row r="394" spans="1:4" x14ac:dyDescent="0.3">
      <c r="A394" s="179">
        <v>39213</v>
      </c>
      <c r="B394" s="179" t="s">
        <v>15740</v>
      </c>
      <c r="C394" s="179" t="s">
        <v>15364</v>
      </c>
      <c r="D394" s="179">
        <v>2.15</v>
      </c>
    </row>
    <row r="395" spans="1:4" x14ac:dyDescent="0.3">
      <c r="A395" s="179">
        <v>39209</v>
      </c>
      <c r="B395" s="179" t="s">
        <v>15741</v>
      </c>
      <c r="C395" s="179" t="s">
        <v>15364</v>
      </c>
      <c r="D395" s="179">
        <v>0.53</v>
      </c>
    </row>
    <row r="396" spans="1:4" x14ac:dyDescent="0.3">
      <c r="A396" s="179">
        <v>39207</v>
      </c>
      <c r="B396" s="179" t="s">
        <v>15742</v>
      </c>
      <c r="C396" s="179" t="s">
        <v>15364</v>
      </c>
      <c r="D396" s="179">
        <v>0.82</v>
      </c>
    </row>
    <row r="397" spans="1:4" x14ac:dyDescent="0.3">
      <c r="A397" s="179">
        <v>39215</v>
      </c>
      <c r="B397" s="179" t="s">
        <v>15743</v>
      </c>
      <c r="C397" s="179" t="s">
        <v>15364</v>
      </c>
      <c r="D397" s="179">
        <v>5.54</v>
      </c>
    </row>
    <row r="398" spans="1:4" x14ac:dyDescent="0.3">
      <c r="A398" s="179">
        <v>39216</v>
      </c>
      <c r="B398" s="179" t="s">
        <v>15744</v>
      </c>
      <c r="C398" s="179" t="s">
        <v>15364</v>
      </c>
      <c r="D398" s="179">
        <v>7.73</v>
      </c>
    </row>
    <row r="399" spans="1:4" ht="28.8" x14ac:dyDescent="0.3">
      <c r="A399" s="179">
        <v>11267</v>
      </c>
      <c r="B399" s="179" t="s">
        <v>15745</v>
      </c>
      <c r="C399" s="179" t="s">
        <v>15364</v>
      </c>
      <c r="D399" s="179">
        <v>0.87</v>
      </c>
    </row>
    <row r="400" spans="1:4" ht="28.8" x14ac:dyDescent="0.3">
      <c r="A400" s="179">
        <v>379</v>
      </c>
      <c r="B400" s="179" t="s">
        <v>15746</v>
      </c>
      <c r="C400" s="179" t="s">
        <v>15364</v>
      </c>
      <c r="D400" s="179">
        <v>0.88</v>
      </c>
    </row>
    <row r="401" spans="1:4" ht="28.8" x14ac:dyDescent="0.3">
      <c r="A401" s="179">
        <v>510</v>
      </c>
      <c r="B401" s="179" t="s">
        <v>15747</v>
      </c>
      <c r="C401" s="179" t="s">
        <v>15433</v>
      </c>
      <c r="D401" s="179">
        <v>11.76</v>
      </c>
    </row>
    <row r="402" spans="1:4" ht="28.8" x14ac:dyDescent="0.3">
      <c r="A402" s="179">
        <v>516</v>
      </c>
      <c r="B402" s="179" t="s">
        <v>15748</v>
      </c>
      <c r="C402" s="179" t="s">
        <v>15433</v>
      </c>
      <c r="D402" s="179">
        <v>13.93</v>
      </c>
    </row>
    <row r="403" spans="1:4" ht="28.8" x14ac:dyDescent="0.3">
      <c r="A403" s="179">
        <v>509</v>
      </c>
      <c r="B403" s="179" t="s">
        <v>15749</v>
      </c>
      <c r="C403" s="179" t="s">
        <v>15433</v>
      </c>
      <c r="D403" s="179">
        <v>15.63</v>
      </c>
    </row>
    <row r="404" spans="1:4" x14ac:dyDescent="0.3">
      <c r="A404" s="179">
        <v>40331</v>
      </c>
      <c r="B404" s="179" t="s">
        <v>15750</v>
      </c>
      <c r="C404" s="179" t="s">
        <v>15546</v>
      </c>
      <c r="D404" s="179">
        <v>16.68</v>
      </c>
    </row>
    <row r="405" spans="1:4" x14ac:dyDescent="0.3">
      <c r="A405" s="179">
        <v>40930</v>
      </c>
      <c r="B405" s="179" t="s">
        <v>15751</v>
      </c>
      <c r="C405" s="179" t="s">
        <v>15548</v>
      </c>
      <c r="D405" s="180">
        <v>2929.07</v>
      </c>
    </row>
    <row r="406" spans="1:4" x14ac:dyDescent="0.3">
      <c r="A406" s="179">
        <v>11761</v>
      </c>
      <c r="B406" s="179" t="s">
        <v>15752</v>
      </c>
      <c r="C406" s="179" t="s">
        <v>15364</v>
      </c>
      <c r="D406" s="179">
        <v>77.400000000000006</v>
      </c>
    </row>
    <row r="407" spans="1:4" x14ac:dyDescent="0.3">
      <c r="A407" s="179">
        <v>377</v>
      </c>
      <c r="B407" s="179" t="s">
        <v>15753</v>
      </c>
      <c r="C407" s="179" t="s">
        <v>15364</v>
      </c>
      <c r="D407" s="179">
        <v>36.369999999999997</v>
      </c>
    </row>
    <row r="408" spans="1:4" x14ac:dyDescent="0.3">
      <c r="A408" s="179">
        <v>7588</v>
      </c>
      <c r="B408" s="179" t="s">
        <v>15754</v>
      </c>
      <c r="C408" s="179" t="s">
        <v>15364</v>
      </c>
      <c r="D408" s="179">
        <v>38.26</v>
      </c>
    </row>
    <row r="409" spans="1:4" x14ac:dyDescent="0.3">
      <c r="A409" s="179">
        <v>34392</v>
      </c>
      <c r="B409" s="179" t="s">
        <v>15755</v>
      </c>
      <c r="C409" s="179" t="s">
        <v>15546</v>
      </c>
      <c r="D409" s="179">
        <v>15.87</v>
      </c>
    </row>
    <row r="410" spans="1:4" x14ac:dyDescent="0.3">
      <c r="A410" s="179">
        <v>40908</v>
      </c>
      <c r="B410" s="179" t="s">
        <v>15756</v>
      </c>
      <c r="C410" s="179" t="s">
        <v>15548</v>
      </c>
      <c r="D410" s="180">
        <v>2786.74</v>
      </c>
    </row>
    <row r="411" spans="1:4" x14ac:dyDescent="0.3">
      <c r="A411" s="179">
        <v>34551</v>
      </c>
      <c r="B411" s="179" t="s">
        <v>15757</v>
      </c>
      <c r="C411" s="179" t="s">
        <v>15546</v>
      </c>
      <c r="D411" s="179">
        <v>12.42</v>
      </c>
    </row>
    <row r="412" spans="1:4" x14ac:dyDescent="0.3">
      <c r="A412" s="179">
        <v>41078</v>
      </c>
      <c r="B412" s="179" t="s">
        <v>15758</v>
      </c>
      <c r="C412" s="179" t="s">
        <v>15548</v>
      </c>
      <c r="D412" s="180">
        <v>2184.8000000000002</v>
      </c>
    </row>
    <row r="413" spans="1:4" x14ac:dyDescent="0.3">
      <c r="A413" s="179">
        <v>246</v>
      </c>
      <c r="B413" s="179" t="s">
        <v>15759</v>
      </c>
      <c r="C413" s="179" t="s">
        <v>15546</v>
      </c>
      <c r="D413" s="179">
        <v>13.29</v>
      </c>
    </row>
    <row r="414" spans="1:4" x14ac:dyDescent="0.3">
      <c r="A414" s="179">
        <v>40927</v>
      </c>
      <c r="B414" s="179" t="s">
        <v>15760</v>
      </c>
      <c r="C414" s="179" t="s">
        <v>15548</v>
      </c>
      <c r="D414" s="180">
        <v>2336.7399999999998</v>
      </c>
    </row>
    <row r="415" spans="1:4" x14ac:dyDescent="0.3">
      <c r="A415" s="179">
        <v>2350</v>
      </c>
      <c r="B415" s="179" t="s">
        <v>15761</v>
      </c>
      <c r="C415" s="179" t="s">
        <v>15546</v>
      </c>
      <c r="D415" s="179">
        <v>19.05</v>
      </c>
    </row>
    <row r="416" spans="1:4" x14ac:dyDescent="0.3">
      <c r="A416" s="179">
        <v>40812</v>
      </c>
      <c r="B416" s="179" t="s">
        <v>15762</v>
      </c>
      <c r="C416" s="179" t="s">
        <v>15548</v>
      </c>
      <c r="D416" s="180">
        <v>3345.01</v>
      </c>
    </row>
    <row r="417" spans="1:4" x14ac:dyDescent="0.3">
      <c r="A417" s="179">
        <v>245</v>
      </c>
      <c r="B417" s="179" t="s">
        <v>15763</v>
      </c>
      <c r="C417" s="179" t="s">
        <v>15546</v>
      </c>
      <c r="D417" s="179">
        <v>24.71</v>
      </c>
    </row>
    <row r="418" spans="1:4" x14ac:dyDescent="0.3">
      <c r="A418" s="179">
        <v>41090</v>
      </c>
      <c r="B418" s="179" t="s">
        <v>15764</v>
      </c>
      <c r="C418" s="179" t="s">
        <v>15548</v>
      </c>
      <c r="D418" s="180">
        <v>4340.7</v>
      </c>
    </row>
    <row r="419" spans="1:4" x14ac:dyDescent="0.3">
      <c r="A419" s="179">
        <v>251</v>
      </c>
      <c r="B419" s="179" t="s">
        <v>15765</v>
      </c>
      <c r="C419" s="179" t="s">
        <v>15546</v>
      </c>
      <c r="D419" s="179">
        <v>14.76</v>
      </c>
    </row>
    <row r="420" spans="1:4" x14ac:dyDescent="0.3">
      <c r="A420" s="179">
        <v>40975</v>
      </c>
      <c r="B420" s="179" t="s">
        <v>15766</v>
      </c>
      <c r="C420" s="179" t="s">
        <v>15548</v>
      </c>
      <c r="D420" s="180">
        <v>2593.71</v>
      </c>
    </row>
    <row r="421" spans="1:4" x14ac:dyDescent="0.3">
      <c r="A421" s="179">
        <v>6127</v>
      </c>
      <c r="B421" s="179" t="s">
        <v>15767</v>
      </c>
      <c r="C421" s="179" t="s">
        <v>15546</v>
      </c>
      <c r="D421" s="179">
        <v>14.02</v>
      </c>
    </row>
    <row r="422" spans="1:4" x14ac:dyDescent="0.3">
      <c r="A422" s="179">
        <v>41072</v>
      </c>
      <c r="B422" s="179" t="s">
        <v>15768</v>
      </c>
      <c r="C422" s="179" t="s">
        <v>15548</v>
      </c>
      <c r="D422" s="180">
        <v>2463.7600000000002</v>
      </c>
    </row>
    <row r="423" spans="1:4" x14ac:dyDescent="0.3">
      <c r="A423" s="179">
        <v>6121</v>
      </c>
      <c r="B423" s="179" t="s">
        <v>15769</v>
      </c>
      <c r="C423" s="179" t="s">
        <v>15546</v>
      </c>
      <c r="D423" s="179">
        <v>15.27</v>
      </c>
    </row>
    <row r="424" spans="1:4" x14ac:dyDescent="0.3">
      <c r="A424" s="179">
        <v>41071</v>
      </c>
      <c r="B424" s="179" t="s">
        <v>15770</v>
      </c>
      <c r="C424" s="179" t="s">
        <v>15548</v>
      </c>
      <c r="D424" s="180">
        <v>2684.85</v>
      </c>
    </row>
    <row r="425" spans="1:4" x14ac:dyDescent="0.3">
      <c r="A425" s="179">
        <v>244</v>
      </c>
      <c r="B425" s="179" t="s">
        <v>15771</v>
      </c>
      <c r="C425" s="179" t="s">
        <v>15546</v>
      </c>
      <c r="D425" s="179">
        <v>19.47</v>
      </c>
    </row>
    <row r="426" spans="1:4" x14ac:dyDescent="0.3">
      <c r="A426" s="179">
        <v>41093</v>
      </c>
      <c r="B426" s="179" t="s">
        <v>15772</v>
      </c>
      <c r="C426" s="179" t="s">
        <v>15548</v>
      </c>
      <c r="D426" s="180">
        <v>3422.2</v>
      </c>
    </row>
    <row r="427" spans="1:4" x14ac:dyDescent="0.3">
      <c r="A427" s="179">
        <v>532</v>
      </c>
      <c r="B427" s="179" t="s">
        <v>15773</v>
      </c>
      <c r="C427" s="179" t="s">
        <v>15546</v>
      </c>
      <c r="D427" s="179">
        <v>31.51</v>
      </c>
    </row>
    <row r="428" spans="1:4" x14ac:dyDescent="0.3">
      <c r="A428" s="179">
        <v>40931</v>
      </c>
      <c r="B428" s="179" t="s">
        <v>15774</v>
      </c>
      <c r="C428" s="179" t="s">
        <v>15548</v>
      </c>
      <c r="D428" s="180">
        <v>5534.98</v>
      </c>
    </row>
    <row r="429" spans="1:4" x14ac:dyDescent="0.3">
      <c r="A429" s="179">
        <v>36150</v>
      </c>
      <c r="B429" s="179" t="s">
        <v>15775</v>
      </c>
      <c r="C429" s="179" t="s">
        <v>15364</v>
      </c>
      <c r="D429" s="179">
        <v>42.91</v>
      </c>
    </row>
    <row r="430" spans="1:4" x14ac:dyDescent="0.3">
      <c r="A430" s="179">
        <v>4760</v>
      </c>
      <c r="B430" s="179" t="s">
        <v>15776</v>
      </c>
      <c r="C430" s="179" t="s">
        <v>15546</v>
      </c>
      <c r="D430" s="179">
        <v>17.07</v>
      </c>
    </row>
    <row r="431" spans="1:4" x14ac:dyDescent="0.3">
      <c r="A431" s="179">
        <v>41069</v>
      </c>
      <c r="B431" s="179" t="s">
        <v>15777</v>
      </c>
      <c r="C431" s="179" t="s">
        <v>15548</v>
      </c>
      <c r="D431" s="180">
        <v>2997.16</v>
      </c>
    </row>
    <row r="432" spans="1:4" ht="28.8" x14ac:dyDescent="0.3">
      <c r="A432" s="179">
        <v>10422</v>
      </c>
      <c r="B432" s="179" t="s">
        <v>15778</v>
      </c>
      <c r="C432" s="179" t="s">
        <v>15364</v>
      </c>
      <c r="D432" s="179">
        <v>291.5</v>
      </c>
    </row>
    <row r="433" spans="1:4" ht="28.8" x14ac:dyDescent="0.3">
      <c r="A433" s="179">
        <v>44019</v>
      </c>
      <c r="B433" s="179" t="s">
        <v>15779</v>
      </c>
      <c r="C433" s="179" t="s">
        <v>15364</v>
      </c>
      <c r="D433" s="179">
        <v>403.51</v>
      </c>
    </row>
    <row r="434" spans="1:4" ht="28.8" x14ac:dyDescent="0.3">
      <c r="A434" s="179">
        <v>36520</v>
      </c>
      <c r="B434" s="179" t="s">
        <v>15780</v>
      </c>
      <c r="C434" s="179" t="s">
        <v>15364</v>
      </c>
      <c r="D434" s="179">
        <v>490.62</v>
      </c>
    </row>
    <row r="435" spans="1:4" ht="28.8" x14ac:dyDescent="0.3">
      <c r="A435" s="179">
        <v>42319</v>
      </c>
      <c r="B435" s="179" t="s">
        <v>15781</v>
      </c>
      <c r="C435" s="179" t="s">
        <v>15364</v>
      </c>
      <c r="D435" s="179">
        <v>439.62</v>
      </c>
    </row>
    <row r="436" spans="1:4" ht="28.8" x14ac:dyDescent="0.3">
      <c r="A436" s="179">
        <v>10420</v>
      </c>
      <c r="B436" s="179" t="s">
        <v>15782</v>
      </c>
      <c r="C436" s="179" t="s">
        <v>15364</v>
      </c>
      <c r="D436" s="179">
        <v>155.94999999999999</v>
      </c>
    </row>
    <row r="437" spans="1:4" ht="28.8" x14ac:dyDescent="0.3">
      <c r="A437" s="179">
        <v>10421</v>
      </c>
      <c r="B437" s="179" t="s">
        <v>15783</v>
      </c>
      <c r="C437" s="179" t="s">
        <v>15364</v>
      </c>
      <c r="D437" s="179">
        <v>171.37</v>
      </c>
    </row>
    <row r="438" spans="1:4" x14ac:dyDescent="0.3">
      <c r="A438" s="179">
        <v>11786</v>
      </c>
      <c r="B438" s="179" t="s">
        <v>15784</v>
      </c>
      <c r="C438" s="179" t="s">
        <v>15364</v>
      </c>
      <c r="D438" s="179">
        <v>345.54</v>
      </c>
    </row>
    <row r="439" spans="1:4" x14ac:dyDescent="0.3">
      <c r="A439" s="179">
        <v>10</v>
      </c>
      <c r="B439" s="179" t="s">
        <v>15785</v>
      </c>
      <c r="C439" s="179" t="s">
        <v>15364</v>
      </c>
      <c r="D439" s="179">
        <v>6.61</v>
      </c>
    </row>
    <row r="440" spans="1:4" x14ac:dyDescent="0.3">
      <c r="A440" s="179">
        <v>4815</v>
      </c>
      <c r="B440" s="179" t="s">
        <v>15786</v>
      </c>
      <c r="C440" s="179" t="s">
        <v>15364</v>
      </c>
      <c r="D440" s="179">
        <v>6.06</v>
      </c>
    </row>
    <row r="441" spans="1:4" x14ac:dyDescent="0.3">
      <c r="A441" s="179">
        <v>541</v>
      </c>
      <c r="B441" s="179" t="s">
        <v>15787</v>
      </c>
      <c r="C441" s="179" t="s">
        <v>15364</v>
      </c>
      <c r="D441" s="179">
        <v>213.48</v>
      </c>
    </row>
    <row r="442" spans="1:4" x14ac:dyDescent="0.3">
      <c r="A442" s="179">
        <v>542</v>
      </c>
      <c r="B442" s="179" t="s">
        <v>15788</v>
      </c>
      <c r="C442" s="179" t="s">
        <v>15364</v>
      </c>
      <c r="D442" s="179">
        <v>267.60000000000002</v>
      </c>
    </row>
    <row r="443" spans="1:4" x14ac:dyDescent="0.3">
      <c r="A443" s="179">
        <v>540</v>
      </c>
      <c r="B443" s="179" t="s">
        <v>15789</v>
      </c>
      <c r="C443" s="179" t="s">
        <v>15364</v>
      </c>
      <c r="D443" s="179">
        <v>603.03</v>
      </c>
    </row>
    <row r="444" spans="1:4" ht="43.2" x14ac:dyDescent="0.3">
      <c r="A444" s="179">
        <v>38364</v>
      </c>
      <c r="B444" s="179" t="s">
        <v>15790</v>
      </c>
      <c r="C444" s="179" t="s">
        <v>15364</v>
      </c>
      <c r="D444" s="179">
        <v>712.78</v>
      </c>
    </row>
    <row r="445" spans="1:4" x14ac:dyDescent="0.3">
      <c r="A445" s="179">
        <v>11692</v>
      </c>
      <c r="B445" s="179" t="s">
        <v>15791</v>
      </c>
      <c r="C445" s="179" t="s">
        <v>15372</v>
      </c>
      <c r="D445" s="179">
        <v>463.09</v>
      </c>
    </row>
    <row r="446" spans="1:4" ht="28.8" x14ac:dyDescent="0.3">
      <c r="A446" s="179">
        <v>1746</v>
      </c>
      <c r="B446" s="179" t="s">
        <v>15792</v>
      </c>
      <c r="C446" s="179" t="s">
        <v>15364</v>
      </c>
      <c r="D446" s="179">
        <v>200</v>
      </c>
    </row>
    <row r="447" spans="1:4" ht="28.8" x14ac:dyDescent="0.3">
      <c r="A447" s="179">
        <v>1748</v>
      </c>
      <c r="B447" s="179" t="s">
        <v>15793</v>
      </c>
      <c r="C447" s="179" t="s">
        <v>15364</v>
      </c>
      <c r="D447" s="179">
        <v>265.95</v>
      </c>
    </row>
    <row r="448" spans="1:4" ht="28.8" x14ac:dyDescent="0.3">
      <c r="A448" s="179">
        <v>1749</v>
      </c>
      <c r="B448" s="179" t="s">
        <v>15794</v>
      </c>
      <c r="C448" s="179" t="s">
        <v>15364</v>
      </c>
      <c r="D448" s="179">
        <v>385.31</v>
      </c>
    </row>
    <row r="449" spans="1:4" ht="28.8" x14ac:dyDescent="0.3">
      <c r="A449" s="179">
        <v>37412</v>
      </c>
      <c r="B449" s="179" t="s">
        <v>15795</v>
      </c>
      <c r="C449" s="179" t="s">
        <v>15364</v>
      </c>
      <c r="D449" s="179">
        <v>195.5</v>
      </c>
    </row>
    <row r="450" spans="1:4" ht="28.8" x14ac:dyDescent="0.3">
      <c r="A450" s="179">
        <v>1745</v>
      </c>
      <c r="B450" s="179" t="s">
        <v>15796</v>
      </c>
      <c r="C450" s="179" t="s">
        <v>15364</v>
      </c>
      <c r="D450" s="179">
        <v>232.47</v>
      </c>
    </row>
    <row r="451" spans="1:4" ht="28.8" x14ac:dyDescent="0.3">
      <c r="A451" s="179">
        <v>1750</v>
      </c>
      <c r="B451" s="179" t="s">
        <v>15797</v>
      </c>
      <c r="C451" s="179" t="s">
        <v>15364</v>
      </c>
      <c r="D451" s="179">
        <v>543.26</v>
      </c>
    </row>
    <row r="452" spans="1:4" ht="28.8" x14ac:dyDescent="0.3">
      <c r="A452" s="179">
        <v>11687</v>
      </c>
      <c r="B452" s="179" t="s">
        <v>15798</v>
      </c>
      <c r="C452" s="179" t="s">
        <v>15382</v>
      </c>
      <c r="D452" s="179">
        <v>865.58</v>
      </c>
    </row>
    <row r="453" spans="1:4" ht="28.8" x14ac:dyDescent="0.3">
      <c r="A453" s="179">
        <v>11689</v>
      </c>
      <c r="B453" s="179" t="s">
        <v>15799</v>
      </c>
      <c r="C453" s="179" t="s">
        <v>15382</v>
      </c>
      <c r="D453" s="180">
        <v>1084.52</v>
      </c>
    </row>
    <row r="454" spans="1:4" x14ac:dyDescent="0.3">
      <c r="A454" s="179">
        <v>11693</v>
      </c>
      <c r="B454" s="179" t="s">
        <v>15800</v>
      </c>
      <c r="C454" s="179" t="s">
        <v>15372</v>
      </c>
      <c r="D454" s="179">
        <v>236.7</v>
      </c>
    </row>
    <row r="455" spans="1:4" x14ac:dyDescent="0.3">
      <c r="A455" s="179">
        <v>36215</v>
      </c>
      <c r="B455" s="179" t="s">
        <v>15801</v>
      </c>
      <c r="C455" s="179" t="s">
        <v>15364</v>
      </c>
      <c r="D455" s="179">
        <v>746.78</v>
      </c>
    </row>
    <row r="456" spans="1:4" ht="43.2" x14ac:dyDescent="0.3">
      <c r="A456" s="179">
        <v>42439</v>
      </c>
      <c r="B456" s="179" t="s">
        <v>15802</v>
      </c>
      <c r="C456" s="179" t="s">
        <v>15364</v>
      </c>
      <c r="D456" s="180">
        <v>1060.52</v>
      </c>
    </row>
    <row r="457" spans="1:4" x14ac:dyDescent="0.3">
      <c r="A457" s="179">
        <v>38381</v>
      </c>
      <c r="B457" s="179" t="s">
        <v>15803</v>
      </c>
      <c r="C457" s="179" t="s">
        <v>15364</v>
      </c>
      <c r="D457" s="179">
        <v>10.050000000000001</v>
      </c>
    </row>
    <row r="458" spans="1:4" x14ac:dyDescent="0.3">
      <c r="A458" s="179">
        <v>39621</v>
      </c>
      <c r="B458" s="179" t="s">
        <v>15804</v>
      </c>
      <c r="C458" s="179" t="s">
        <v>15805</v>
      </c>
      <c r="D458" s="180">
        <v>1259.44</v>
      </c>
    </row>
    <row r="459" spans="1:4" x14ac:dyDescent="0.3">
      <c r="A459" s="179">
        <v>39624</v>
      </c>
      <c r="B459" s="179" t="s">
        <v>15806</v>
      </c>
      <c r="C459" s="179" t="s">
        <v>15805</v>
      </c>
      <c r="D459" s="180">
        <v>1389.3</v>
      </c>
    </row>
    <row r="460" spans="1:4" x14ac:dyDescent="0.3">
      <c r="A460" s="179">
        <v>39615</v>
      </c>
      <c r="B460" s="179" t="s">
        <v>15807</v>
      </c>
      <c r="C460" s="179" t="s">
        <v>15364</v>
      </c>
      <c r="D460" s="179">
        <v>561.4</v>
      </c>
    </row>
    <row r="461" spans="1:4" x14ac:dyDescent="0.3">
      <c r="A461" s="179">
        <v>39620</v>
      </c>
      <c r="B461" s="179" t="s">
        <v>15808</v>
      </c>
      <c r="C461" s="179" t="s">
        <v>15364</v>
      </c>
      <c r="D461" s="179">
        <v>857.42</v>
      </c>
    </row>
    <row r="462" spans="1:4" x14ac:dyDescent="0.3">
      <c r="A462" s="179">
        <v>39623</v>
      </c>
      <c r="B462" s="179" t="s">
        <v>15809</v>
      </c>
      <c r="C462" s="179" t="s">
        <v>15364</v>
      </c>
      <c r="D462" s="179">
        <v>918.37</v>
      </c>
    </row>
    <row r="463" spans="1:4" x14ac:dyDescent="0.3">
      <c r="A463" s="179">
        <v>36207</v>
      </c>
      <c r="B463" s="179" t="s">
        <v>15810</v>
      </c>
      <c r="C463" s="179" t="s">
        <v>15364</v>
      </c>
      <c r="D463" s="179">
        <v>330.77</v>
      </c>
    </row>
    <row r="464" spans="1:4" x14ac:dyDescent="0.3">
      <c r="A464" s="179">
        <v>36209</v>
      </c>
      <c r="B464" s="179" t="s">
        <v>15811</v>
      </c>
      <c r="C464" s="179" t="s">
        <v>15364</v>
      </c>
      <c r="D464" s="179">
        <v>379.61</v>
      </c>
    </row>
    <row r="465" spans="1:4" ht="28.8" x14ac:dyDescent="0.3">
      <c r="A465" s="179">
        <v>36210</v>
      </c>
      <c r="B465" s="179" t="s">
        <v>15812</v>
      </c>
      <c r="C465" s="179" t="s">
        <v>15364</v>
      </c>
      <c r="D465" s="179">
        <v>410.73</v>
      </c>
    </row>
    <row r="466" spans="1:4" ht="28.8" x14ac:dyDescent="0.3">
      <c r="A466" s="179">
        <v>36204</v>
      </c>
      <c r="B466" s="179" t="s">
        <v>15813</v>
      </c>
      <c r="C466" s="179" t="s">
        <v>15364</v>
      </c>
      <c r="D466" s="179">
        <v>145.63</v>
      </c>
    </row>
    <row r="467" spans="1:4" ht="28.8" x14ac:dyDescent="0.3">
      <c r="A467" s="179">
        <v>36205</v>
      </c>
      <c r="B467" s="179" t="s">
        <v>15814</v>
      </c>
      <c r="C467" s="179" t="s">
        <v>15364</v>
      </c>
      <c r="D467" s="179">
        <v>161.72999999999999</v>
      </c>
    </row>
    <row r="468" spans="1:4" ht="28.8" x14ac:dyDescent="0.3">
      <c r="A468" s="179">
        <v>36081</v>
      </c>
      <c r="B468" s="179" t="s">
        <v>15815</v>
      </c>
      <c r="C468" s="179" t="s">
        <v>15364</v>
      </c>
      <c r="D468" s="179">
        <v>172.45</v>
      </c>
    </row>
    <row r="469" spans="1:4" ht="28.8" x14ac:dyDescent="0.3">
      <c r="A469" s="179">
        <v>36206</v>
      </c>
      <c r="B469" s="179" t="s">
        <v>15816</v>
      </c>
      <c r="C469" s="179" t="s">
        <v>15364</v>
      </c>
      <c r="D469" s="179">
        <v>180.67</v>
      </c>
    </row>
    <row r="470" spans="1:4" x14ac:dyDescent="0.3">
      <c r="A470" s="179">
        <v>36218</v>
      </c>
      <c r="B470" s="179" t="s">
        <v>15817</v>
      </c>
      <c r="C470" s="179" t="s">
        <v>15364</v>
      </c>
      <c r="D470" s="179">
        <v>127.22</v>
      </c>
    </row>
    <row r="471" spans="1:4" x14ac:dyDescent="0.3">
      <c r="A471" s="179">
        <v>36220</v>
      </c>
      <c r="B471" s="179" t="s">
        <v>15818</v>
      </c>
      <c r="C471" s="179" t="s">
        <v>15364</v>
      </c>
      <c r="D471" s="179">
        <v>145.88999999999999</v>
      </c>
    </row>
    <row r="472" spans="1:4" x14ac:dyDescent="0.3">
      <c r="A472" s="179">
        <v>36080</v>
      </c>
      <c r="B472" s="179" t="s">
        <v>15819</v>
      </c>
      <c r="C472" s="179" t="s">
        <v>15364</v>
      </c>
      <c r="D472" s="179">
        <v>157.80000000000001</v>
      </c>
    </row>
    <row r="473" spans="1:4" x14ac:dyDescent="0.3">
      <c r="A473" s="179">
        <v>36223</v>
      </c>
      <c r="B473" s="179" t="s">
        <v>15820</v>
      </c>
      <c r="C473" s="179" t="s">
        <v>15364</v>
      </c>
      <c r="D473" s="179">
        <v>165.24</v>
      </c>
    </row>
    <row r="474" spans="1:4" x14ac:dyDescent="0.3">
      <c r="A474" s="179">
        <v>546</v>
      </c>
      <c r="B474" s="179" t="s">
        <v>15821</v>
      </c>
      <c r="C474" s="179" t="s">
        <v>15433</v>
      </c>
      <c r="D474" s="179">
        <v>12.31</v>
      </c>
    </row>
    <row r="475" spans="1:4" x14ac:dyDescent="0.3">
      <c r="A475" s="179">
        <v>566</v>
      </c>
      <c r="B475" s="179" t="s">
        <v>15822</v>
      </c>
      <c r="C475" s="179" t="s">
        <v>15382</v>
      </c>
      <c r="D475" s="179">
        <v>5.84</v>
      </c>
    </row>
    <row r="476" spans="1:4" x14ac:dyDescent="0.3">
      <c r="A476" s="179">
        <v>565</v>
      </c>
      <c r="B476" s="179" t="s">
        <v>15823</v>
      </c>
      <c r="C476" s="179" t="s">
        <v>15382</v>
      </c>
      <c r="D476" s="179">
        <v>21.29</v>
      </c>
    </row>
    <row r="477" spans="1:4" x14ac:dyDescent="0.3">
      <c r="A477" s="179">
        <v>555</v>
      </c>
      <c r="B477" s="179" t="s">
        <v>15824</v>
      </c>
      <c r="C477" s="179" t="s">
        <v>15382</v>
      </c>
      <c r="D477" s="179">
        <v>15.09</v>
      </c>
    </row>
    <row r="478" spans="1:4" x14ac:dyDescent="0.3">
      <c r="A478" s="179">
        <v>557</v>
      </c>
      <c r="B478" s="179" t="s">
        <v>15825</v>
      </c>
      <c r="C478" s="179" t="s">
        <v>15382</v>
      </c>
      <c r="D478" s="179">
        <v>47.36</v>
      </c>
    </row>
    <row r="479" spans="1:4" x14ac:dyDescent="0.3">
      <c r="A479" s="179">
        <v>552</v>
      </c>
      <c r="B479" s="179" t="s">
        <v>15826</v>
      </c>
      <c r="C479" s="179" t="s">
        <v>15382</v>
      </c>
      <c r="D479" s="179">
        <v>23.5</v>
      </c>
    </row>
    <row r="480" spans="1:4" x14ac:dyDescent="0.3">
      <c r="A480" s="179">
        <v>563</v>
      </c>
      <c r="B480" s="179" t="s">
        <v>15827</v>
      </c>
      <c r="C480" s="179" t="s">
        <v>15382</v>
      </c>
      <c r="D480" s="179">
        <v>35.31</v>
      </c>
    </row>
    <row r="481" spans="1:4" x14ac:dyDescent="0.3">
      <c r="A481" s="179">
        <v>549</v>
      </c>
      <c r="B481" s="179" t="s">
        <v>15828</v>
      </c>
      <c r="C481" s="179" t="s">
        <v>15382</v>
      </c>
      <c r="D481" s="179">
        <v>63.55</v>
      </c>
    </row>
    <row r="482" spans="1:4" x14ac:dyDescent="0.3">
      <c r="A482" s="179">
        <v>551</v>
      </c>
      <c r="B482" s="179" t="s">
        <v>15829</v>
      </c>
      <c r="C482" s="179" t="s">
        <v>15382</v>
      </c>
      <c r="D482" s="179">
        <v>125.84</v>
      </c>
    </row>
    <row r="483" spans="1:4" x14ac:dyDescent="0.3">
      <c r="A483" s="179">
        <v>559</v>
      </c>
      <c r="B483" s="179" t="s">
        <v>15830</v>
      </c>
      <c r="C483" s="179" t="s">
        <v>15382</v>
      </c>
      <c r="D483" s="179">
        <v>31.46</v>
      </c>
    </row>
    <row r="484" spans="1:4" x14ac:dyDescent="0.3">
      <c r="A484" s="179">
        <v>560</v>
      </c>
      <c r="B484" s="179" t="s">
        <v>15831</v>
      </c>
      <c r="C484" s="179" t="s">
        <v>15382</v>
      </c>
      <c r="D484" s="179">
        <v>39.36</v>
      </c>
    </row>
    <row r="485" spans="1:4" x14ac:dyDescent="0.3">
      <c r="A485" s="179">
        <v>547</v>
      </c>
      <c r="B485" s="179" t="s">
        <v>15832</v>
      </c>
      <c r="C485" s="179" t="s">
        <v>15382</v>
      </c>
      <c r="D485" s="179">
        <v>47.13</v>
      </c>
    </row>
    <row r="486" spans="1:4" ht="28.8" x14ac:dyDescent="0.3">
      <c r="A486" s="179">
        <v>38127</v>
      </c>
      <c r="B486" s="179" t="s">
        <v>15833</v>
      </c>
      <c r="C486" s="179" t="s">
        <v>15364</v>
      </c>
      <c r="D486" s="179">
        <v>319.64999999999998</v>
      </c>
    </row>
    <row r="487" spans="1:4" x14ac:dyDescent="0.3">
      <c r="A487" s="179">
        <v>38060</v>
      </c>
      <c r="B487" s="179" t="s">
        <v>15834</v>
      </c>
      <c r="C487" s="179" t="s">
        <v>15364</v>
      </c>
      <c r="D487" s="179">
        <v>58.4</v>
      </c>
    </row>
    <row r="488" spans="1:4" x14ac:dyDescent="0.3">
      <c r="A488" s="179">
        <v>10956</v>
      </c>
      <c r="B488" s="179" t="s">
        <v>15835</v>
      </c>
      <c r="C488" s="179" t="s">
        <v>15364</v>
      </c>
      <c r="D488" s="179">
        <v>64.040000000000006</v>
      </c>
    </row>
    <row r="489" spans="1:4" x14ac:dyDescent="0.3">
      <c r="A489" s="179">
        <v>39380</v>
      </c>
      <c r="B489" s="179" t="s">
        <v>15836</v>
      </c>
      <c r="C489" s="179" t="s">
        <v>15364</v>
      </c>
      <c r="D489" s="179">
        <v>23.33</v>
      </c>
    </row>
    <row r="490" spans="1:4" x14ac:dyDescent="0.3">
      <c r="A490" s="179">
        <v>13374</v>
      </c>
      <c r="B490" s="179" t="s">
        <v>15837</v>
      </c>
      <c r="C490" s="179" t="s">
        <v>15364</v>
      </c>
      <c r="D490" s="179">
        <v>54.8</v>
      </c>
    </row>
    <row r="491" spans="1:4" x14ac:dyDescent="0.3">
      <c r="A491" s="179">
        <v>37597</v>
      </c>
      <c r="B491" s="179" t="s">
        <v>15838</v>
      </c>
      <c r="C491" s="179" t="s">
        <v>15364</v>
      </c>
      <c r="D491" s="180">
        <v>533781.25</v>
      </c>
    </row>
    <row r="492" spans="1:4" ht="57.6" x14ac:dyDescent="0.3">
      <c r="A492" s="179">
        <v>183</v>
      </c>
      <c r="B492" s="179" t="s">
        <v>15839</v>
      </c>
      <c r="C492" s="179" t="s">
        <v>15840</v>
      </c>
      <c r="D492" s="179">
        <v>185</v>
      </c>
    </row>
    <row r="493" spans="1:4" ht="43.2" x14ac:dyDescent="0.3">
      <c r="A493" s="179">
        <v>184</v>
      </c>
      <c r="B493" s="179" t="s">
        <v>15841</v>
      </c>
      <c r="C493" s="179" t="s">
        <v>15840</v>
      </c>
      <c r="D493" s="179">
        <v>114.58</v>
      </c>
    </row>
    <row r="494" spans="1:4" ht="57.6" x14ac:dyDescent="0.3">
      <c r="A494" s="179">
        <v>181</v>
      </c>
      <c r="B494" s="179" t="s">
        <v>15842</v>
      </c>
      <c r="C494" s="179" t="s">
        <v>15840</v>
      </c>
      <c r="D494" s="179">
        <v>247.06</v>
      </c>
    </row>
    <row r="495" spans="1:4" ht="43.2" x14ac:dyDescent="0.3">
      <c r="A495" s="179">
        <v>20001</v>
      </c>
      <c r="B495" s="179" t="s">
        <v>15843</v>
      </c>
      <c r="C495" s="179" t="s">
        <v>15840</v>
      </c>
      <c r="D495" s="179">
        <v>143.22</v>
      </c>
    </row>
    <row r="496" spans="1:4" ht="28.8" x14ac:dyDescent="0.3">
      <c r="A496" s="179">
        <v>39837</v>
      </c>
      <c r="B496" s="179" t="s">
        <v>15844</v>
      </c>
      <c r="C496" s="179" t="s">
        <v>15840</v>
      </c>
      <c r="D496" s="179">
        <v>324.37</v>
      </c>
    </row>
    <row r="497" spans="1:4" ht="28.8" x14ac:dyDescent="0.3">
      <c r="A497" s="179">
        <v>10535</v>
      </c>
      <c r="B497" s="179" t="s">
        <v>15845</v>
      </c>
      <c r="C497" s="179" t="s">
        <v>15364</v>
      </c>
      <c r="D497" s="180">
        <v>5000</v>
      </c>
    </row>
    <row r="498" spans="1:4" ht="28.8" x14ac:dyDescent="0.3">
      <c r="A498" s="179">
        <v>10537</v>
      </c>
      <c r="B498" s="179" t="s">
        <v>15846</v>
      </c>
      <c r="C498" s="179" t="s">
        <v>15364</v>
      </c>
      <c r="D498" s="180">
        <v>6818.64</v>
      </c>
    </row>
    <row r="499" spans="1:4" ht="28.8" x14ac:dyDescent="0.3">
      <c r="A499" s="179">
        <v>13891</v>
      </c>
      <c r="B499" s="179" t="s">
        <v>15847</v>
      </c>
      <c r="C499" s="179" t="s">
        <v>15364</v>
      </c>
      <c r="D499" s="180">
        <v>6254.23</v>
      </c>
    </row>
    <row r="500" spans="1:4" ht="28.8" x14ac:dyDescent="0.3">
      <c r="A500" s="179">
        <v>44492</v>
      </c>
      <c r="B500" s="179" t="s">
        <v>27001</v>
      </c>
      <c r="C500" s="179" t="s">
        <v>15364</v>
      </c>
      <c r="D500" s="180">
        <v>27203.38</v>
      </c>
    </row>
    <row r="501" spans="1:4" ht="28.8" x14ac:dyDescent="0.3">
      <c r="A501" s="179">
        <v>36396</v>
      </c>
      <c r="B501" s="179" t="s">
        <v>15848</v>
      </c>
      <c r="C501" s="179" t="s">
        <v>15364</v>
      </c>
      <c r="D501" s="180">
        <v>5720.33</v>
      </c>
    </row>
    <row r="502" spans="1:4" ht="28.8" x14ac:dyDescent="0.3">
      <c r="A502" s="179">
        <v>36397</v>
      </c>
      <c r="B502" s="179" t="s">
        <v>15849</v>
      </c>
      <c r="C502" s="179" t="s">
        <v>15364</v>
      </c>
      <c r="D502" s="180">
        <v>20338.98</v>
      </c>
    </row>
    <row r="503" spans="1:4" ht="28.8" x14ac:dyDescent="0.3">
      <c r="A503" s="179">
        <v>36398</v>
      </c>
      <c r="B503" s="179" t="s">
        <v>15850</v>
      </c>
      <c r="C503" s="179" t="s">
        <v>15364</v>
      </c>
      <c r="D503" s="180">
        <v>24720.33</v>
      </c>
    </row>
    <row r="504" spans="1:4" x14ac:dyDescent="0.3">
      <c r="A504" s="179">
        <v>647</v>
      </c>
      <c r="B504" s="179" t="s">
        <v>15851</v>
      </c>
      <c r="C504" s="179" t="s">
        <v>15546</v>
      </c>
      <c r="D504" s="179">
        <v>15.14</v>
      </c>
    </row>
    <row r="505" spans="1:4" x14ac:dyDescent="0.3">
      <c r="A505" s="179">
        <v>40920</v>
      </c>
      <c r="B505" s="179" t="s">
        <v>15852</v>
      </c>
      <c r="C505" s="179" t="s">
        <v>15548</v>
      </c>
      <c r="D505" s="180">
        <v>2662.03</v>
      </c>
    </row>
    <row r="506" spans="1:4" x14ac:dyDescent="0.3">
      <c r="A506" s="179">
        <v>715</v>
      </c>
      <c r="B506" s="179" t="s">
        <v>15853</v>
      </c>
      <c r="C506" s="179" t="s">
        <v>15364</v>
      </c>
      <c r="D506" s="179">
        <v>18.2</v>
      </c>
    </row>
    <row r="507" spans="1:4" x14ac:dyDescent="0.3">
      <c r="A507" s="179">
        <v>716</v>
      </c>
      <c r="B507" s="179" t="s">
        <v>15854</v>
      </c>
      <c r="C507" s="179" t="s">
        <v>15364</v>
      </c>
      <c r="D507" s="179">
        <v>20.58</v>
      </c>
    </row>
    <row r="508" spans="1:4" ht="28.8" x14ac:dyDescent="0.3">
      <c r="A508" s="179">
        <v>38783</v>
      </c>
      <c r="B508" s="179" t="s">
        <v>15855</v>
      </c>
      <c r="C508" s="179" t="s">
        <v>15364</v>
      </c>
      <c r="D508" s="179">
        <v>1.03</v>
      </c>
    </row>
    <row r="509" spans="1:4" ht="28.8" x14ac:dyDescent="0.3">
      <c r="A509" s="179">
        <v>37593</v>
      </c>
      <c r="B509" s="179" t="s">
        <v>15856</v>
      </c>
      <c r="C509" s="179" t="s">
        <v>15364</v>
      </c>
      <c r="D509" s="179">
        <v>2.54</v>
      </c>
    </row>
    <row r="510" spans="1:4" ht="28.8" x14ac:dyDescent="0.3">
      <c r="A510" s="179">
        <v>37594</v>
      </c>
      <c r="B510" s="179" t="s">
        <v>15857</v>
      </c>
      <c r="C510" s="179" t="s">
        <v>15364</v>
      </c>
      <c r="D510" s="179">
        <v>3.17</v>
      </c>
    </row>
    <row r="511" spans="1:4" ht="28.8" x14ac:dyDescent="0.3">
      <c r="A511" s="179">
        <v>37592</v>
      </c>
      <c r="B511" s="179" t="s">
        <v>15858</v>
      </c>
      <c r="C511" s="179" t="s">
        <v>15364</v>
      </c>
      <c r="D511" s="179">
        <v>2.0099999999999998</v>
      </c>
    </row>
    <row r="512" spans="1:4" ht="28.8" x14ac:dyDescent="0.3">
      <c r="A512" s="179">
        <v>7270</v>
      </c>
      <c r="B512" s="179" t="s">
        <v>15859</v>
      </c>
      <c r="C512" s="179" t="s">
        <v>15364</v>
      </c>
      <c r="D512" s="179">
        <v>0.89</v>
      </c>
    </row>
    <row r="513" spans="1:4" ht="28.8" x14ac:dyDescent="0.3">
      <c r="A513" s="179">
        <v>7267</v>
      </c>
      <c r="B513" s="179" t="s">
        <v>15860</v>
      </c>
      <c r="C513" s="179" t="s">
        <v>15364</v>
      </c>
      <c r="D513" s="179">
        <v>0.7</v>
      </c>
    </row>
    <row r="514" spans="1:4" ht="28.8" x14ac:dyDescent="0.3">
      <c r="A514" s="179">
        <v>7271</v>
      </c>
      <c r="B514" s="179" t="s">
        <v>15861</v>
      </c>
      <c r="C514" s="179" t="s">
        <v>15364</v>
      </c>
      <c r="D514" s="179">
        <v>0.77</v>
      </c>
    </row>
    <row r="515" spans="1:4" ht="28.8" x14ac:dyDescent="0.3">
      <c r="A515" s="179">
        <v>7266</v>
      </c>
      <c r="B515" s="179" t="s">
        <v>15862</v>
      </c>
      <c r="C515" s="179" t="s">
        <v>15863</v>
      </c>
      <c r="D515" s="179">
        <v>775</v>
      </c>
    </row>
    <row r="516" spans="1:4" ht="28.8" x14ac:dyDescent="0.3">
      <c r="A516" s="179">
        <v>7268</v>
      </c>
      <c r="B516" s="179" t="s">
        <v>15864</v>
      </c>
      <c r="C516" s="179" t="s">
        <v>15364</v>
      </c>
      <c r="D516" s="179">
        <v>1.08</v>
      </c>
    </row>
    <row r="517" spans="1:4" x14ac:dyDescent="0.3">
      <c r="A517" s="179">
        <v>34556</v>
      </c>
      <c r="B517" s="179" t="s">
        <v>15865</v>
      </c>
      <c r="C517" s="179" t="s">
        <v>15364</v>
      </c>
      <c r="D517" s="179">
        <v>3.25</v>
      </c>
    </row>
    <row r="518" spans="1:4" x14ac:dyDescent="0.3">
      <c r="A518" s="179">
        <v>37873</v>
      </c>
      <c r="B518" s="179" t="s">
        <v>15866</v>
      </c>
      <c r="C518" s="179" t="s">
        <v>15364</v>
      </c>
      <c r="D518" s="179">
        <v>3.31</v>
      </c>
    </row>
    <row r="519" spans="1:4" x14ac:dyDescent="0.3">
      <c r="A519" s="179">
        <v>34564</v>
      </c>
      <c r="B519" s="179" t="s">
        <v>15867</v>
      </c>
      <c r="C519" s="179" t="s">
        <v>15364</v>
      </c>
      <c r="D519" s="179">
        <v>3.47</v>
      </c>
    </row>
    <row r="520" spans="1:4" x14ac:dyDescent="0.3">
      <c r="A520" s="179">
        <v>34565</v>
      </c>
      <c r="B520" s="179" t="s">
        <v>15868</v>
      </c>
      <c r="C520" s="179" t="s">
        <v>15364</v>
      </c>
      <c r="D520" s="179">
        <v>3.67</v>
      </c>
    </row>
    <row r="521" spans="1:4" x14ac:dyDescent="0.3">
      <c r="A521" s="179">
        <v>38590</v>
      </c>
      <c r="B521" s="179" t="s">
        <v>15869</v>
      </c>
      <c r="C521" s="179" t="s">
        <v>15364</v>
      </c>
      <c r="D521" s="179">
        <v>2.71</v>
      </c>
    </row>
    <row r="522" spans="1:4" x14ac:dyDescent="0.3">
      <c r="A522" s="179">
        <v>34566</v>
      </c>
      <c r="B522" s="179" t="s">
        <v>15870</v>
      </c>
      <c r="C522" s="179" t="s">
        <v>15364</v>
      </c>
      <c r="D522" s="179">
        <v>2.85</v>
      </c>
    </row>
    <row r="523" spans="1:4" x14ac:dyDescent="0.3">
      <c r="A523" s="179">
        <v>34567</v>
      </c>
      <c r="B523" s="179" t="s">
        <v>15871</v>
      </c>
      <c r="C523" s="179" t="s">
        <v>15364</v>
      </c>
      <c r="D523" s="179">
        <v>3.02</v>
      </c>
    </row>
    <row r="524" spans="1:4" x14ac:dyDescent="0.3">
      <c r="A524" s="179">
        <v>38591</v>
      </c>
      <c r="B524" s="179" t="s">
        <v>15872</v>
      </c>
      <c r="C524" s="179" t="s">
        <v>15364</v>
      </c>
      <c r="D524" s="179">
        <v>2.74</v>
      </c>
    </row>
    <row r="525" spans="1:4" x14ac:dyDescent="0.3">
      <c r="A525" s="179">
        <v>34568</v>
      </c>
      <c r="B525" s="179" t="s">
        <v>15873</v>
      </c>
      <c r="C525" s="179" t="s">
        <v>15364</v>
      </c>
      <c r="D525" s="179">
        <v>3.57</v>
      </c>
    </row>
    <row r="526" spans="1:4" x14ac:dyDescent="0.3">
      <c r="A526" s="179">
        <v>34569</v>
      </c>
      <c r="B526" s="179" t="s">
        <v>15874</v>
      </c>
      <c r="C526" s="179" t="s">
        <v>15364</v>
      </c>
      <c r="D526" s="179">
        <v>3.67</v>
      </c>
    </row>
    <row r="527" spans="1:4" x14ac:dyDescent="0.3">
      <c r="A527" s="179">
        <v>34570</v>
      </c>
      <c r="B527" s="179" t="s">
        <v>15875</v>
      </c>
      <c r="C527" s="179" t="s">
        <v>15364</v>
      </c>
      <c r="D527" s="179">
        <v>3.98</v>
      </c>
    </row>
    <row r="528" spans="1:4" x14ac:dyDescent="0.3">
      <c r="A528" s="179">
        <v>25070</v>
      </c>
      <c r="B528" s="179" t="s">
        <v>15876</v>
      </c>
      <c r="C528" s="179" t="s">
        <v>15364</v>
      </c>
      <c r="D528" s="179">
        <v>2.99</v>
      </c>
    </row>
    <row r="529" spans="1:4" x14ac:dyDescent="0.3">
      <c r="A529" s="179">
        <v>34571</v>
      </c>
      <c r="B529" s="179" t="s">
        <v>15877</v>
      </c>
      <c r="C529" s="179" t="s">
        <v>15364</v>
      </c>
      <c r="D529" s="179">
        <v>3.02</v>
      </c>
    </row>
    <row r="530" spans="1:4" x14ac:dyDescent="0.3">
      <c r="A530" s="179">
        <v>34573</v>
      </c>
      <c r="B530" s="179" t="s">
        <v>15878</v>
      </c>
      <c r="C530" s="179" t="s">
        <v>15364</v>
      </c>
      <c r="D530" s="179">
        <v>3.18</v>
      </c>
    </row>
    <row r="531" spans="1:4" x14ac:dyDescent="0.3">
      <c r="A531" s="179">
        <v>37107</v>
      </c>
      <c r="B531" s="179" t="s">
        <v>15879</v>
      </c>
      <c r="C531" s="179" t="s">
        <v>15364</v>
      </c>
      <c r="D531" s="179">
        <v>4.2</v>
      </c>
    </row>
    <row r="532" spans="1:4" x14ac:dyDescent="0.3">
      <c r="A532" s="179">
        <v>34576</v>
      </c>
      <c r="B532" s="179" t="s">
        <v>15880</v>
      </c>
      <c r="C532" s="179" t="s">
        <v>15364</v>
      </c>
      <c r="D532" s="179">
        <v>4.6399999999999997</v>
      </c>
    </row>
    <row r="533" spans="1:4" x14ac:dyDescent="0.3">
      <c r="A533" s="179">
        <v>34577</v>
      </c>
      <c r="B533" s="179" t="s">
        <v>15881</v>
      </c>
      <c r="C533" s="179" t="s">
        <v>15364</v>
      </c>
      <c r="D533" s="179">
        <v>4.84</v>
      </c>
    </row>
    <row r="534" spans="1:4" x14ac:dyDescent="0.3">
      <c r="A534" s="179">
        <v>34578</v>
      </c>
      <c r="B534" s="179" t="s">
        <v>15882</v>
      </c>
      <c r="C534" s="179" t="s">
        <v>15364</v>
      </c>
      <c r="D534" s="179">
        <v>5.25</v>
      </c>
    </row>
    <row r="535" spans="1:4" x14ac:dyDescent="0.3">
      <c r="A535" s="179">
        <v>34579</v>
      </c>
      <c r="B535" s="179" t="s">
        <v>15883</v>
      </c>
      <c r="C535" s="179" t="s">
        <v>15364</v>
      </c>
      <c r="D535" s="179">
        <v>5.6</v>
      </c>
    </row>
    <row r="536" spans="1:4" x14ac:dyDescent="0.3">
      <c r="A536" s="179">
        <v>25067</v>
      </c>
      <c r="B536" s="179" t="s">
        <v>15884</v>
      </c>
      <c r="C536" s="179" t="s">
        <v>15364</v>
      </c>
      <c r="D536" s="179">
        <v>3.75</v>
      </c>
    </row>
    <row r="537" spans="1:4" x14ac:dyDescent="0.3">
      <c r="A537" s="179">
        <v>34580</v>
      </c>
      <c r="B537" s="179" t="s">
        <v>15885</v>
      </c>
      <c r="C537" s="179" t="s">
        <v>15364</v>
      </c>
      <c r="D537" s="179">
        <v>4.18</v>
      </c>
    </row>
    <row r="538" spans="1:4" x14ac:dyDescent="0.3">
      <c r="A538" s="179">
        <v>25071</v>
      </c>
      <c r="B538" s="179" t="s">
        <v>15886</v>
      </c>
      <c r="C538" s="179" t="s">
        <v>15364</v>
      </c>
      <c r="D538" s="179">
        <v>2.08</v>
      </c>
    </row>
    <row r="539" spans="1:4" x14ac:dyDescent="0.3">
      <c r="A539" s="179">
        <v>38395</v>
      </c>
      <c r="B539" s="179" t="s">
        <v>15887</v>
      </c>
      <c r="C539" s="179" t="s">
        <v>15364</v>
      </c>
      <c r="D539" s="179">
        <v>8.39</v>
      </c>
    </row>
    <row r="540" spans="1:4" x14ac:dyDescent="0.3">
      <c r="A540" s="179">
        <v>34583</v>
      </c>
      <c r="B540" s="179" t="s">
        <v>15888</v>
      </c>
      <c r="C540" s="179" t="s">
        <v>15372</v>
      </c>
      <c r="D540" s="179">
        <v>43.9</v>
      </c>
    </row>
    <row r="541" spans="1:4" x14ac:dyDescent="0.3">
      <c r="A541" s="179">
        <v>34584</v>
      </c>
      <c r="B541" s="179" t="s">
        <v>15889</v>
      </c>
      <c r="C541" s="179" t="s">
        <v>15372</v>
      </c>
      <c r="D541" s="179">
        <v>32.19</v>
      </c>
    </row>
    <row r="542" spans="1:4" ht="28.8" x14ac:dyDescent="0.3">
      <c r="A542" s="179">
        <v>709</v>
      </c>
      <c r="B542" s="179" t="s">
        <v>15890</v>
      </c>
      <c r="C542" s="179" t="s">
        <v>15372</v>
      </c>
      <c r="D542" s="179">
        <v>783.47</v>
      </c>
    </row>
    <row r="543" spans="1:4" x14ac:dyDescent="0.3">
      <c r="A543" s="179">
        <v>34599</v>
      </c>
      <c r="B543" s="179" t="s">
        <v>15891</v>
      </c>
      <c r="C543" s="179" t="s">
        <v>15364</v>
      </c>
      <c r="D543" s="179">
        <v>2.14</v>
      </c>
    </row>
    <row r="544" spans="1:4" x14ac:dyDescent="0.3">
      <c r="A544" s="179">
        <v>34592</v>
      </c>
      <c r="B544" s="179" t="s">
        <v>15892</v>
      </c>
      <c r="C544" s="179" t="s">
        <v>15364</v>
      </c>
      <c r="D544" s="179">
        <v>2.38</v>
      </c>
    </row>
    <row r="545" spans="1:4" x14ac:dyDescent="0.3">
      <c r="A545" s="179">
        <v>37103</v>
      </c>
      <c r="B545" s="179" t="s">
        <v>15893</v>
      </c>
      <c r="C545" s="179" t="s">
        <v>15364</v>
      </c>
      <c r="D545" s="179">
        <v>2.72</v>
      </c>
    </row>
    <row r="546" spans="1:4" x14ac:dyDescent="0.3">
      <c r="A546" s="179">
        <v>34555</v>
      </c>
      <c r="B546" s="179" t="s">
        <v>15894</v>
      </c>
      <c r="C546" s="179" t="s">
        <v>15364</v>
      </c>
      <c r="D546" s="179">
        <v>3.46</v>
      </c>
    </row>
    <row r="547" spans="1:4" x14ac:dyDescent="0.3">
      <c r="A547" s="179">
        <v>674</v>
      </c>
      <c r="B547" s="179" t="s">
        <v>15895</v>
      </c>
      <c r="C547" s="179" t="s">
        <v>15372</v>
      </c>
      <c r="D547" s="179">
        <v>67.040000000000006</v>
      </c>
    </row>
    <row r="548" spans="1:4" x14ac:dyDescent="0.3">
      <c r="A548" s="179">
        <v>34600</v>
      </c>
      <c r="B548" s="179" t="s">
        <v>15896</v>
      </c>
      <c r="C548" s="179" t="s">
        <v>15372</v>
      </c>
      <c r="D548" s="179">
        <v>98.48</v>
      </c>
    </row>
    <row r="549" spans="1:4" x14ac:dyDescent="0.3">
      <c r="A549" s="179">
        <v>652</v>
      </c>
      <c r="B549" s="179" t="s">
        <v>15897</v>
      </c>
      <c r="C549" s="179" t="s">
        <v>15372</v>
      </c>
      <c r="D549" s="179">
        <v>150.86000000000001</v>
      </c>
    </row>
    <row r="550" spans="1:4" x14ac:dyDescent="0.3">
      <c r="A550" s="179">
        <v>651</v>
      </c>
      <c r="B550" s="179" t="s">
        <v>15898</v>
      </c>
      <c r="C550" s="179" t="s">
        <v>15364</v>
      </c>
      <c r="D550" s="179">
        <v>2.62</v>
      </c>
    </row>
    <row r="551" spans="1:4" x14ac:dyDescent="0.3">
      <c r="A551" s="179">
        <v>654</v>
      </c>
      <c r="B551" s="179" t="s">
        <v>15899</v>
      </c>
      <c r="C551" s="179" t="s">
        <v>15364</v>
      </c>
      <c r="D551" s="179">
        <v>3.25</v>
      </c>
    </row>
    <row r="552" spans="1:4" x14ac:dyDescent="0.3">
      <c r="A552" s="179">
        <v>650</v>
      </c>
      <c r="B552" s="179" t="s">
        <v>15900</v>
      </c>
      <c r="C552" s="179" t="s">
        <v>15364</v>
      </c>
      <c r="D552" s="179">
        <v>2.1</v>
      </c>
    </row>
    <row r="553" spans="1:4" x14ac:dyDescent="0.3">
      <c r="A553" s="179">
        <v>718</v>
      </c>
      <c r="B553" s="179" t="s">
        <v>15901</v>
      </c>
      <c r="C553" s="179" t="s">
        <v>15364</v>
      </c>
      <c r="D553" s="179">
        <v>17.98</v>
      </c>
    </row>
    <row r="554" spans="1:4" ht="28.8" x14ac:dyDescent="0.3">
      <c r="A554" s="179">
        <v>11981</v>
      </c>
      <c r="B554" s="179" t="s">
        <v>15902</v>
      </c>
      <c r="C554" s="179" t="s">
        <v>15364</v>
      </c>
      <c r="D554" s="179">
        <v>17.47</v>
      </c>
    </row>
    <row r="555" spans="1:4" x14ac:dyDescent="0.3">
      <c r="A555" s="179">
        <v>34586</v>
      </c>
      <c r="B555" s="179" t="s">
        <v>15903</v>
      </c>
      <c r="C555" s="179" t="s">
        <v>15364</v>
      </c>
      <c r="D555" s="179">
        <v>2.17</v>
      </c>
    </row>
    <row r="556" spans="1:4" x14ac:dyDescent="0.3">
      <c r="A556" s="179">
        <v>38603</v>
      </c>
      <c r="B556" s="179" t="s">
        <v>15904</v>
      </c>
      <c r="C556" s="179" t="s">
        <v>15364</v>
      </c>
      <c r="D556" s="179">
        <v>2.63</v>
      </c>
    </row>
    <row r="557" spans="1:4" x14ac:dyDescent="0.3">
      <c r="A557" s="179">
        <v>34588</v>
      </c>
      <c r="B557" s="179" t="s">
        <v>15905</v>
      </c>
      <c r="C557" s="179" t="s">
        <v>15364</v>
      </c>
      <c r="D557" s="179">
        <v>2.84</v>
      </c>
    </row>
    <row r="558" spans="1:4" x14ac:dyDescent="0.3">
      <c r="A558" s="179">
        <v>34590</v>
      </c>
      <c r="B558" s="179" t="s">
        <v>15906</v>
      </c>
      <c r="C558" s="179" t="s">
        <v>15364</v>
      </c>
      <c r="D558" s="179">
        <v>2.59</v>
      </c>
    </row>
    <row r="559" spans="1:4" x14ac:dyDescent="0.3">
      <c r="A559" s="179">
        <v>34591</v>
      </c>
      <c r="B559" s="179" t="s">
        <v>15907</v>
      </c>
      <c r="C559" s="179" t="s">
        <v>15364</v>
      </c>
      <c r="D559" s="179">
        <v>3.51</v>
      </c>
    </row>
    <row r="560" spans="1:4" x14ac:dyDescent="0.3">
      <c r="A560" s="179">
        <v>41372</v>
      </c>
      <c r="B560" s="179" t="s">
        <v>15908</v>
      </c>
      <c r="C560" s="179" t="s">
        <v>15372</v>
      </c>
      <c r="D560" s="179">
        <v>94.09</v>
      </c>
    </row>
    <row r="561" spans="1:4" x14ac:dyDescent="0.3">
      <c r="A561" s="179">
        <v>41371</v>
      </c>
      <c r="B561" s="179" t="s">
        <v>15909</v>
      </c>
      <c r="C561" s="179" t="s">
        <v>15372</v>
      </c>
      <c r="D561" s="179">
        <v>55.62</v>
      </c>
    </row>
    <row r="562" spans="1:4" ht="28.8" x14ac:dyDescent="0.3">
      <c r="A562" s="179">
        <v>40517</v>
      </c>
      <c r="B562" s="179" t="s">
        <v>15910</v>
      </c>
      <c r="C562" s="179" t="s">
        <v>15372</v>
      </c>
      <c r="D562" s="179">
        <v>48.21</v>
      </c>
    </row>
    <row r="563" spans="1:4" ht="43.2" x14ac:dyDescent="0.3">
      <c r="A563" s="179">
        <v>40515</v>
      </c>
      <c r="B563" s="179" t="s">
        <v>15911</v>
      </c>
      <c r="C563" s="179" t="s">
        <v>15372</v>
      </c>
      <c r="D563" s="179">
        <v>108.47</v>
      </c>
    </row>
    <row r="564" spans="1:4" ht="43.2" x14ac:dyDescent="0.3">
      <c r="A564" s="179">
        <v>40529</v>
      </c>
      <c r="B564" s="179" t="s">
        <v>15912</v>
      </c>
      <c r="C564" s="179" t="s">
        <v>15372</v>
      </c>
      <c r="D564" s="179">
        <v>69.3</v>
      </c>
    </row>
    <row r="565" spans="1:4" ht="43.2" x14ac:dyDescent="0.3">
      <c r="A565" s="179">
        <v>36170</v>
      </c>
      <c r="B565" s="179" t="s">
        <v>15913</v>
      </c>
      <c r="C565" s="179" t="s">
        <v>15372</v>
      </c>
      <c r="D565" s="179">
        <v>57.5</v>
      </c>
    </row>
    <row r="566" spans="1:4" ht="43.2" x14ac:dyDescent="0.3">
      <c r="A566" s="179">
        <v>40524</v>
      </c>
      <c r="B566" s="179" t="s">
        <v>15914</v>
      </c>
      <c r="C566" s="179" t="s">
        <v>15372</v>
      </c>
      <c r="D566" s="179">
        <v>67.790000000000006</v>
      </c>
    </row>
    <row r="567" spans="1:4" ht="43.2" x14ac:dyDescent="0.3">
      <c r="A567" s="179">
        <v>36156</v>
      </c>
      <c r="B567" s="179" t="s">
        <v>15915</v>
      </c>
      <c r="C567" s="179" t="s">
        <v>15372</v>
      </c>
      <c r="D567" s="179">
        <v>52.73</v>
      </c>
    </row>
    <row r="568" spans="1:4" ht="43.2" x14ac:dyDescent="0.3">
      <c r="A568" s="179">
        <v>36155</v>
      </c>
      <c r="B568" s="179" t="s">
        <v>15916</v>
      </c>
      <c r="C568" s="179" t="s">
        <v>15372</v>
      </c>
      <c r="D568" s="179">
        <v>45.52</v>
      </c>
    </row>
    <row r="569" spans="1:4" ht="43.2" x14ac:dyDescent="0.3">
      <c r="A569" s="179">
        <v>36154</v>
      </c>
      <c r="B569" s="179" t="s">
        <v>15917</v>
      </c>
      <c r="C569" s="179" t="s">
        <v>15372</v>
      </c>
      <c r="D569" s="179">
        <v>63.27</v>
      </c>
    </row>
    <row r="570" spans="1:4" ht="28.8" x14ac:dyDescent="0.3">
      <c r="A570" s="179">
        <v>695</v>
      </c>
      <c r="B570" s="179" t="s">
        <v>15918</v>
      </c>
      <c r="C570" s="179" t="s">
        <v>15372</v>
      </c>
      <c r="D570" s="179">
        <v>46.47</v>
      </c>
    </row>
    <row r="571" spans="1:4" ht="28.8" x14ac:dyDescent="0.3">
      <c r="A571" s="179">
        <v>679</v>
      </c>
      <c r="B571" s="179" t="s">
        <v>15919</v>
      </c>
      <c r="C571" s="179" t="s">
        <v>15372</v>
      </c>
      <c r="D571" s="179">
        <v>69.3</v>
      </c>
    </row>
    <row r="572" spans="1:4" ht="28.8" x14ac:dyDescent="0.3">
      <c r="A572" s="179">
        <v>711</v>
      </c>
      <c r="B572" s="179" t="s">
        <v>15920</v>
      </c>
      <c r="C572" s="179" t="s">
        <v>15372</v>
      </c>
      <c r="D572" s="179">
        <v>45.84</v>
      </c>
    </row>
    <row r="573" spans="1:4" ht="28.8" x14ac:dyDescent="0.3">
      <c r="A573" s="179">
        <v>712</v>
      </c>
      <c r="B573" s="179" t="s">
        <v>15921</v>
      </c>
      <c r="C573" s="179" t="s">
        <v>15372</v>
      </c>
      <c r="D573" s="179">
        <v>57.74</v>
      </c>
    </row>
    <row r="574" spans="1:4" ht="28.8" x14ac:dyDescent="0.3">
      <c r="A574" s="179">
        <v>12614</v>
      </c>
      <c r="B574" s="179" t="s">
        <v>15922</v>
      </c>
      <c r="C574" s="179" t="s">
        <v>15364</v>
      </c>
      <c r="D574" s="179">
        <v>23.8</v>
      </c>
    </row>
    <row r="575" spans="1:4" x14ac:dyDescent="0.3">
      <c r="A575" s="179">
        <v>6140</v>
      </c>
      <c r="B575" s="179" t="s">
        <v>15923</v>
      </c>
      <c r="C575" s="179" t="s">
        <v>15364</v>
      </c>
      <c r="D575" s="179">
        <v>4.17</v>
      </c>
    </row>
    <row r="576" spans="1:4" x14ac:dyDescent="0.3">
      <c r="A576" s="179">
        <v>38399</v>
      </c>
      <c r="B576" s="179" t="s">
        <v>15924</v>
      </c>
      <c r="C576" s="179" t="s">
        <v>15364</v>
      </c>
      <c r="D576" s="179">
        <v>284.08999999999997</v>
      </c>
    </row>
    <row r="577" spans="1:4" ht="43.2" x14ac:dyDescent="0.3">
      <c r="A577" s="179">
        <v>735</v>
      </c>
      <c r="B577" s="179" t="s">
        <v>15925</v>
      </c>
      <c r="C577" s="179" t="s">
        <v>15364</v>
      </c>
      <c r="D577" s="180">
        <v>2743.38</v>
      </c>
    </row>
    <row r="578" spans="1:4" ht="43.2" x14ac:dyDescent="0.3">
      <c r="A578" s="179">
        <v>736</v>
      </c>
      <c r="B578" s="179" t="s">
        <v>15926</v>
      </c>
      <c r="C578" s="179" t="s">
        <v>15364</v>
      </c>
      <c r="D578" s="180">
        <v>2306.69</v>
      </c>
    </row>
    <row r="579" spans="1:4" ht="28.8" x14ac:dyDescent="0.3">
      <c r="A579" s="179">
        <v>729</v>
      </c>
      <c r="B579" s="179" t="s">
        <v>15927</v>
      </c>
      <c r="C579" s="179" t="s">
        <v>15364</v>
      </c>
      <c r="D579" s="179">
        <v>940</v>
      </c>
    </row>
    <row r="580" spans="1:4" ht="43.2" x14ac:dyDescent="0.3">
      <c r="A580" s="179">
        <v>39925</v>
      </c>
      <c r="B580" s="179" t="s">
        <v>15928</v>
      </c>
      <c r="C580" s="179" t="s">
        <v>15364</v>
      </c>
      <c r="D580" s="180">
        <v>13582.91</v>
      </c>
    </row>
    <row r="581" spans="1:4" ht="28.8" x14ac:dyDescent="0.3">
      <c r="A581" s="179">
        <v>731</v>
      </c>
      <c r="B581" s="179" t="s">
        <v>15929</v>
      </c>
      <c r="C581" s="179" t="s">
        <v>15364</v>
      </c>
      <c r="D581" s="179">
        <v>914.85</v>
      </c>
    </row>
    <row r="582" spans="1:4" ht="43.2" x14ac:dyDescent="0.3">
      <c r="A582" s="179">
        <v>10575</v>
      </c>
      <c r="B582" s="179" t="s">
        <v>15930</v>
      </c>
      <c r="C582" s="179" t="s">
        <v>15364</v>
      </c>
      <c r="D582" s="180">
        <v>1427.69</v>
      </c>
    </row>
    <row r="583" spans="1:4" ht="43.2" x14ac:dyDescent="0.3">
      <c r="A583" s="179">
        <v>733</v>
      </c>
      <c r="B583" s="179" t="s">
        <v>15931</v>
      </c>
      <c r="C583" s="179" t="s">
        <v>15364</v>
      </c>
      <c r="D583" s="180">
        <v>1563.15</v>
      </c>
    </row>
    <row r="584" spans="1:4" ht="43.2" x14ac:dyDescent="0.3">
      <c r="A584" s="179">
        <v>732</v>
      </c>
      <c r="B584" s="179" t="s">
        <v>15932</v>
      </c>
      <c r="C584" s="179" t="s">
        <v>15364</v>
      </c>
      <c r="D584" s="180">
        <v>1542.14</v>
      </c>
    </row>
    <row r="585" spans="1:4" ht="43.2" x14ac:dyDescent="0.3">
      <c r="A585" s="179">
        <v>737</v>
      </c>
      <c r="B585" s="179" t="s">
        <v>15933</v>
      </c>
      <c r="C585" s="179" t="s">
        <v>15364</v>
      </c>
      <c r="D585" s="180">
        <v>8647.85</v>
      </c>
    </row>
    <row r="586" spans="1:4" ht="43.2" x14ac:dyDescent="0.3">
      <c r="A586" s="179">
        <v>738</v>
      </c>
      <c r="B586" s="179" t="s">
        <v>15934</v>
      </c>
      <c r="C586" s="179" t="s">
        <v>15364</v>
      </c>
      <c r="D586" s="180">
        <v>4009.94</v>
      </c>
    </row>
    <row r="587" spans="1:4" ht="43.2" x14ac:dyDescent="0.3">
      <c r="A587" s="179">
        <v>740</v>
      </c>
      <c r="B587" s="179" t="s">
        <v>15935</v>
      </c>
      <c r="C587" s="179" t="s">
        <v>15364</v>
      </c>
      <c r="D587" s="180">
        <v>8135.35</v>
      </c>
    </row>
    <row r="588" spans="1:4" ht="43.2" x14ac:dyDescent="0.3">
      <c r="A588" s="179">
        <v>734</v>
      </c>
      <c r="B588" s="179" t="s">
        <v>15936</v>
      </c>
      <c r="C588" s="179" t="s">
        <v>15364</v>
      </c>
      <c r="D588" s="180">
        <v>1653.17</v>
      </c>
    </row>
    <row r="589" spans="1:4" x14ac:dyDescent="0.3">
      <c r="A589" s="179">
        <v>39008</v>
      </c>
      <c r="B589" s="179" t="s">
        <v>15937</v>
      </c>
      <c r="C589" s="179" t="s">
        <v>15364</v>
      </c>
      <c r="D589" s="180">
        <v>60951.519999999997</v>
      </c>
    </row>
    <row r="590" spans="1:4" x14ac:dyDescent="0.3">
      <c r="A590" s="179">
        <v>39009</v>
      </c>
      <c r="B590" s="179" t="s">
        <v>15938</v>
      </c>
      <c r="C590" s="179" t="s">
        <v>15364</v>
      </c>
      <c r="D590" s="180">
        <v>65302</v>
      </c>
    </row>
    <row r="591" spans="1:4" ht="43.2" x14ac:dyDescent="0.3">
      <c r="A591" s="179">
        <v>10587</v>
      </c>
      <c r="B591" s="179" t="s">
        <v>15939</v>
      </c>
      <c r="C591" s="179" t="s">
        <v>15364</v>
      </c>
      <c r="D591" s="180">
        <v>2962.31</v>
      </c>
    </row>
    <row r="592" spans="1:4" ht="43.2" x14ac:dyDescent="0.3">
      <c r="A592" s="179">
        <v>759</v>
      </c>
      <c r="B592" s="179" t="s">
        <v>15940</v>
      </c>
      <c r="C592" s="179" t="s">
        <v>15364</v>
      </c>
      <c r="D592" s="180">
        <v>4259.21</v>
      </c>
    </row>
    <row r="593" spans="1:4" ht="43.2" x14ac:dyDescent="0.3">
      <c r="A593" s="179">
        <v>761</v>
      </c>
      <c r="B593" s="179" t="s">
        <v>15941</v>
      </c>
      <c r="C593" s="179" t="s">
        <v>15364</v>
      </c>
      <c r="D593" s="180">
        <v>7219.73</v>
      </c>
    </row>
    <row r="594" spans="1:4" ht="43.2" x14ac:dyDescent="0.3">
      <c r="A594" s="179">
        <v>750</v>
      </c>
      <c r="B594" s="179" t="s">
        <v>15942</v>
      </c>
      <c r="C594" s="179" t="s">
        <v>15364</v>
      </c>
      <c r="D594" s="180">
        <v>6854.56</v>
      </c>
    </row>
    <row r="595" spans="1:4" ht="43.2" x14ac:dyDescent="0.3">
      <c r="A595" s="179">
        <v>755</v>
      </c>
      <c r="B595" s="179" t="s">
        <v>15943</v>
      </c>
      <c r="C595" s="179" t="s">
        <v>15364</v>
      </c>
      <c r="D595" s="180">
        <v>28127.79</v>
      </c>
    </row>
    <row r="596" spans="1:4" ht="43.2" x14ac:dyDescent="0.3">
      <c r="A596" s="179">
        <v>749</v>
      </c>
      <c r="B596" s="179" t="s">
        <v>15944</v>
      </c>
      <c r="C596" s="179" t="s">
        <v>15364</v>
      </c>
      <c r="D596" s="180">
        <v>10344.879999999999</v>
      </c>
    </row>
    <row r="597" spans="1:4" ht="43.2" x14ac:dyDescent="0.3">
      <c r="A597" s="179">
        <v>756</v>
      </c>
      <c r="B597" s="179" t="s">
        <v>15945</v>
      </c>
      <c r="C597" s="179" t="s">
        <v>15364</v>
      </c>
      <c r="D597" s="180">
        <v>30677.119999999999</v>
      </c>
    </row>
    <row r="598" spans="1:4" ht="43.2" x14ac:dyDescent="0.3">
      <c r="A598" s="179">
        <v>757</v>
      </c>
      <c r="B598" s="179" t="s">
        <v>15946</v>
      </c>
      <c r="C598" s="179" t="s">
        <v>15364</v>
      </c>
      <c r="D598" s="180">
        <v>13929.37</v>
      </c>
    </row>
    <row r="599" spans="1:4" ht="43.2" x14ac:dyDescent="0.3">
      <c r="A599" s="179">
        <v>10588</v>
      </c>
      <c r="B599" s="179" t="s">
        <v>15947</v>
      </c>
      <c r="C599" s="179" t="s">
        <v>15364</v>
      </c>
      <c r="D599" s="180">
        <v>3075.25</v>
      </c>
    </row>
    <row r="600" spans="1:4" ht="43.2" x14ac:dyDescent="0.3">
      <c r="A600" s="179">
        <v>10592</v>
      </c>
      <c r="B600" s="179" t="s">
        <v>15948</v>
      </c>
      <c r="C600" s="179" t="s">
        <v>15364</v>
      </c>
      <c r="D600" s="180">
        <v>3714.5</v>
      </c>
    </row>
    <row r="601" spans="1:4" ht="43.2" x14ac:dyDescent="0.3">
      <c r="A601" s="179">
        <v>10589</v>
      </c>
      <c r="B601" s="179" t="s">
        <v>15949</v>
      </c>
      <c r="C601" s="179" t="s">
        <v>15364</v>
      </c>
      <c r="D601" s="180">
        <v>4990.1899999999996</v>
      </c>
    </row>
    <row r="602" spans="1:4" ht="43.2" x14ac:dyDescent="0.3">
      <c r="A602" s="179">
        <v>760</v>
      </c>
      <c r="B602" s="179" t="s">
        <v>15950</v>
      </c>
      <c r="C602" s="179" t="s">
        <v>15364</v>
      </c>
      <c r="D602" s="180">
        <v>27858.75</v>
      </c>
    </row>
    <row r="603" spans="1:4" ht="43.2" x14ac:dyDescent="0.3">
      <c r="A603" s="179">
        <v>751</v>
      </c>
      <c r="B603" s="179" t="s">
        <v>15951</v>
      </c>
      <c r="C603" s="179" t="s">
        <v>15364</v>
      </c>
      <c r="D603" s="180">
        <v>4387.75</v>
      </c>
    </row>
    <row r="604" spans="1:4" ht="43.2" x14ac:dyDescent="0.3">
      <c r="A604" s="179">
        <v>754</v>
      </c>
      <c r="B604" s="179" t="s">
        <v>15952</v>
      </c>
      <c r="C604" s="179" t="s">
        <v>15364</v>
      </c>
      <c r="D604" s="180">
        <v>6964.68</v>
      </c>
    </row>
    <row r="605" spans="1:4" x14ac:dyDescent="0.3">
      <c r="A605" s="179">
        <v>44489</v>
      </c>
      <c r="B605" s="179" t="s">
        <v>27002</v>
      </c>
      <c r="C605" s="179" t="s">
        <v>15364</v>
      </c>
      <c r="D605" s="180">
        <v>233683.58</v>
      </c>
    </row>
    <row r="606" spans="1:4" ht="28.8" x14ac:dyDescent="0.3">
      <c r="A606" s="179">
        <v>39917</v>
      </c>
      <c r="B606" s="179" t="s">
        <v>15953</v>
      </c>
      <c r="C606" s="179" t="s">
        <v>15364</v>
      </c>
      <c r="D606" s="180">
        <v>93625.94</v>
      </c>
    </row>
    <row r="607" spans="1:4" x14ac:dyDescent="0.3">
      <c r="A607" s="179">
        <v>38167</v>
      </c>
      <c r="B607" s="179" t="s">
        <v>15954</v>
      </c>
      <c r="C607" s="179" t="s">
        <v>15805</v>
      </c>
      <c r="D607" s="179">
        <v>24.82</v>
      </c>
    </row>
    <row r="608" spans="1:4" x14ac:dyDescent="0.3">
      <c r="A608" s="179">
        <v>36145</v>
      </c>
      <c r="B608" s="179" t="s">
        <v>15955</v>
      </c>
      <c r="C608" s="179" t="s">
        <v>15805</v>
      </c>
      <c r="D608" s="179">
        <v>41.61</v>
      </c>
    </row>
    <row r="609" spans="1:4" x14ac:dyDescent="0.3">
      <c r="A609" s="179">
        <v>12893</v>
      </c>
      <c r="B609" s="179" t="s">
        <v>15956</v>
      </c>
      <c r="C609" s="179" t="s">
        <v>15805</v>
      </c>
      <c r="D609" s="179">
        <v>69.36</v>
      </c>
    </row>
    <row r="610" spans="1:4" x14ac:dyDescent="0.3">
      <c r="A610" s="179">
        <v>11685</v>
      </c>
      <c r="B610" s="179" t="s">
        <v>15957</v>
      </c>
      <c r="C610" s="179" t="s">
        <v>15364</v>
      </c>
      <c r="D610" s="179">
        <v>23.15</v>
      </c>
    </row>
    <row r="611" spans="1:4" x14ac:dyDescent="0.3">
      <c r="A611" s="179">
        <v>11680</v>
      </c>
      <c r="B611" s="179" t="s">
        <v>15958</v>
      </c>
      <c r="C611" s="179" t="s">
        <v>15364</v>
      </c>
      <c r="D611" s="179">
        <v>19.53</v>
      </c>
    </row>
    <row r="612" spans="1:4" x14ac:dyDescent="0.3">
      <c r="A612" s="179">
        <v>11679</v>
      </c>
      <c r="B612" s="179" t="s">
        <v>15959</v>
      </c>
      <c r="C612" s="179" t="s">
        <v>15364</v>
      </c>
      <c r="D612" s="179">
        <v>26.48</v>
      </c>
    </row>
    <row r="613" spans="1:4" x14ac:dyDescent="0.3">
      <c r="A613" s="179">
        <v>2512</v>
      </c>
      <c r="B613" s="179" t="s">
        <v>15960</v>
      </c>
      <c r="C613" s="179" t="s">
        <v>15364</v>
      </c>
      <c r="D613" s="179">
        <v>44.85</v>
      </c>
    </row>
    <row r="614" spans="1:4" x14ac:dyDescent="0.3">
      <c r="A614" s="179">
        <v>4374</v>
      </c>
      <c r="B614" s="179" t="s">
        <v>15961</v>
      </c>
      <c r="C614" s="179" t="s">
        <v>15364</v>
      </c>
      <c r="D614" s="179">
        <v>0.33</v>
      </c>
    </row>
    <row r="615" spans="1:4" ht="28.8" x14ac:dyDescent="0.3">
      <c r="A615" s="179">
        <v>7568</v>
      </c>
      <c r="B615" s="179" t="s">
        <v>15962</v>
      </c>
      <c r="C615" s="179" t="s">
        <v>15364</v>
      </c>
      <c r="D615" s="179">
        <v>0.55000000000000004</v>
      </c>
    </row>
    <row r="616" spans="1:4" ht="28.8" x14ac:dyDescent="0.3">
      <c r="A616" s="179">
        <v>7584</v>
      </c>
      <c r="B616" s="179" t="s">
        <v>15963</v>
      </c>
      <c r="C616" s="179" t="s">
        <v>15364</v>
      </c>
      <c r="D616" s="179">
        <v>0.84</v>
      </c>
    </row>
    <row r="617" spans="1:4" x14ac:dyDescent="0.3">
      <c r="A617" s="179">
        <v>11945</v>
      </c>
      <c r="B617" s="179" t="s">
        <v>15964</v>
      </c>
      <c r="C617" s="179" t="s">
        <v>15364</v>
      </c>
      <c r="D617" s="179">
        <v>0.05</v>
      </c>
    </row>
    <row r="618" spans="1:4" x14ac:dyDescent="0.3">
      <c r="A618" s="179">
        <v>11946</v>
      </c>
      <c r="B618" s="179" t="s">
        <v>15965</v>
      </c>
      <c r="C618" s="179" t="s">
        <v>15364</v>
      </c>
      <c r="D618" s="179">
        <v>0.06</v>
      </c>
    </row>
    <row r="619" spans="1:4" x14ac:dyDescent="0.3">
      <c r="A619" s="179">
        <v>4375</v>
      </c>
      <c r="B619" s="179" t="s">
        <v>15966</v>
      </c>
      <c r="C619" s="179" t="s">
        <v>15364</v>
      </c>
      <c r="D619" s="179">
        <v>0.09</v>
      </c>
    </row>
    <row r="620" spans="1:4" ht="28.8" x14ac:dyDescent="0.3">
      <c r="A620" s="179">
        <v>11950</v>
      </c>
      <c r="B620" s="179" t="s">
        <v>15967</v>
      </c>
      <c r="C620" s="179" t="s">
        <v>15364</v>
      </c>
      <c r="D620" s="179">
        <v>0.18</v>
      </c>
    </row>
    <row r="621" spans="1:4" x14ac:dyDescent="0.3">
      <c r="A621" s="179">
        <v>4376</v>
      </c>
      <c r="B621" s="179" t="s">
        <v>15968</v>
      </c>
      <c r="C621" s="179" t="s">
        <v>15364</v>
      </c>
      <c r="D621" s="179">
        <v>0.17</v>
      </c>
    </row>
    <row r="622" spans="1:4" ht="28.8" x14ac:dyDescent="0.3">
      <c r="A622" s="179">
        <v>7583</v>
      </c>
      <c r="B622" s="179" t="s">
        <v>15969</v>
      </c>
      <c r="C622" s="179" t="s">
        <v>15364</v>
      </c>
      <c r="D622" s="179">
        <v>0.37</v>
      </c>
    </row>
    <row r="623" spans="1:4" ht="28.8" x14ac:dyDescent="0.3">
      <c r="A623" s="179">
        <v>4350</v>
      </c>
      <c r="B623" s="179" t="s">
        <v>15970</v>
      </c>
      <c r="C623" s="179" t="s">
        <v>15364</v>
      </c>
      <c r="D623" s="179">
        <v>0.55000000000000004</v>
      </c>
    </row>
    <row r="624" spans="1:4" ht="28.8" x14ac:dyDescent="0.3">
      <c r="A624" s="179">
        <v>39886</v>
      </c>
      <c r="B624" s="179" t="s">
        <v>15971</v>
      </c>
      <c r="C624" s="179" t="s">
        <v>15364</v>
      </c>
      <c r="D624" s="179">
        <v>6.82</v>
      </c>
    </row>
    <row r="625" spans="1:4" ht="28.8" x14ac:dyDescent="0.3">
      <c r="A625" s="179">
        <v>39887</v>
      </c>
      <c r="B625" s="179" t="s">
        <v>15972</v>
      </c>
      <c r="C625" s="179" t="s">
        <v>15364</v>
      </c>
      <c r="D625" s="179">
        <v>10.24</v>
      </c>
    </row>
    <row r="626" spans="1:4" ht="28.8" x14ac:dyDescent="0.3">
      <c r="A626" s="179">
        <v>39888</v>
      </c>
      <c r="B626" s="179" t="s">
        <v>15973</v>
      </c>
      <c r="C626" s="179" t="s">
        <v>15364</v>
      </c>
      <c r="D626" s="179">
        <v>23.41</v>
      </c>
    </row>
    <row r="627" spans="1:4" ht="28.8" x14ac:dyDescent="0.3">
      <c r="A627" s="179">
        <v>39890</v>
      </c>
      <c r="B627" s="179" t="s">
        <v>15974</v>
      </c>
      <c r="C627" s="179" t="s">
        <v>15364</v>
      </c>
      <c r="D627" s="179">
        <v>39.96</v>
      </c>
    </row>
    <row r="628" spans="1:4" ht="28.8" x14ac:dyDescent="0.3">
      <c r="A628" s="179">
        <v>39891</v>
      </c>
      <c r="B628" s="179" t="s">
        <v>15975</v>
      </c>
      <c r="C628" s="179" t="s">
        <v>15364</v>
      </c>
      <c r="D628" s="179">
        <v>56.34</v>
      </c>
    </row>
    <row r="629" spans="1:4" ht="28.8" x14ac:dyDescent="0.3">
      <c r="A629" s="179">
        <v>39892</v>
      </c>
      <c r="B629" s="179" t="s">
        <v>15976</v>
      </c>
      <c r="C629" s="179" t="s">
        <v>15364</v>
      </c>
      <c r="D629" s="179">
        <v>175.61</v>
      </c>
    </row>
    <row r="630" spans="1:4" x14ac:dyDescent="0.3">
      <c r="A630" s="179">
        <v>790</v>
      </c>
      <c r="B630" s="179" t="s">
        <v>15977</v>
      </c>
      <c r="C630" s="179" t="s">
        <v>15364</v>
      </c>
      <c r="D630" s="179">
        <v>18.54</v>
      </c>
    </row>
    <row r="631" spans="1:4" x14ac:dyDescent="0.3">
      <c r="A631" s="179">
        <v>766</v>
      </c>
      <c r="B631" s="179" t="s">
        <v>15978</v>
      </c>
      <c r="C631" s="179" t="s">
        <v>15364</v>
      </c>
      <c r="D631" s="179">
        <v>18.54</v>
      </c>
    </row>
    <row r="632" spans="1:4" x14ac:dyDescent="0.3">
      <c r="A632" s="179">
        <v>791</v>
      </c>
      <c r="B632" s="179" t="s">
        <v>15979</v>
      </c>
      <c r="C632" s="179" t="s">
        <v>15364</v>
      </c>
      <c r="D632" s="179">
        <v>18.54</v>
      </c>
    </row>
    <row r="633" spans="1:4" x14ac:dyDescent="0.3">
      <c r="A633" s="179">
        <v>767</v>
      </c>
      <c r="B633" s="179" t="s">
        <v>15980</v>
      </c>
      <c r="C633" s="179" t="s">
        <v>15364</v>
      </c>
      <c r="D633" s="179">
        <v>18.54</v>
      </c>
    </row>
    <row r="634" spans="1:4" x14ac:dyDescent="0.3">
      <c r="A634" s="179">
        <v>768</v>
      </c>
      <c r="B634" s="179" t="s">
        <v>15981</v>
      </c>
      <c r="C634" s="179" t="s">
        <v>15364</v>
      </c>
      <c r="D634" s="179">
        <v>14.56</v>
      </c>
    </row>
    <row r="635" spans="1:4" x14ac:dyDescent="0.3">
      <c r="A635" s="179">
        <v>789</v>
      </c>
      <c r="B635" s="179" t="s">
        <v>15982</v>
      </c>
      <c r="C635" s="179" t="s">
        <v>15364</v>
      </c>
      <c r="D635" s="179">
        <v>14.25</v>
      </c>
    </row>
    <row r="636" spans="1:4" x14ac:dyDescent="0.3">
      <c r="A636" s="179">
        <v>769</v>
      </c>
      <c r="B636" s="179" t="s">
        <v>15983</v>
      </c>
      <c r="C636" s="179" t="s">
        <v>15364</v>
      </c>
      <c r="D636" s="179">
        <v>14.56</v>
      </c>
    </row>
    <row r="637" spans="1:4" x14ac:dyDescent="0.3">
      <c r="A637" s="179">
        <v>770</v>
      </c>
      <c r="B637" s="179" t="s">
        <v>15984</v>
      </c>
      <c r="C637" s="179" t="s">
        <v>15364</v>
      </c>
      <c r="D637" s="179">
        <v>5.14</v>
      </c>
    </row>
    <row r="638" spans="1:4" x14ac:dyDescent="0.3">
      <c r="A638" s="179">
        <v>12394</v>
      </c>
      <c r="B638" s="179" t="s">
        <v>15985</v>
      </c>
      <c r="C638" s="179" t="s">
        <v>15364</v>
      </c>
      <c r="D638" s="179">
        <v>5.14</v>
      </c>
    </row>
    <row r="639" spans="1:4" x14ac:dyDescent="0.3">
      <c r="A639" s="179">
        <v>764</v>
      </c>
      <c r="B639" s="179" t="s">
        <v>15986</v>
      </c>
      <c r="C639" s="179" t="s">
        <v>15364</v>
      </c>
      <c r="D639" s="179">
        <v>8.9600000000000009</v>
      </c>
    </row>
    <row r="640" spans="1:4" x14ac:dyDescent="0.3">
      <c r="A640" s="179">
        <v>765</v>
      </c>
      <c r="B640" s="179" t="s">
        <v>15987</v>
      </c>
      <c r="C640" s="179" t="s">
        <v>15364</v>
      </c>
      <c r="D640" s="179">
        <v>8.9600000000000009</v>
      </c>
    </row>
    <row r="641" spans="1:4" x14ac:dyDescent="0.3">
      <c r="A641" s="179">
        <v>787</v>
      </c>
      <c r="B641" s="179" t="s">
        <v>15988</v>
      </c>
      <c r="C641" s="179" t="s">
        <v>15364</v>
      </c>
      <c r="D641" s="179">
        <v>40.020000000000003</v>
      </c>
    </row>
    <row r="642" spans="1:4" x14ac:dyDescent="0.3">
      <c r="A642" s="179">
        <v>774</v>
      </c>
      <c r="B642" s="179" t="s">
        <v>15989</v>
      </c>
      <c r="C642" s="179" t="s">
        <v>15364</v>
      </c>
      <c r="D642" s="179">
        <v>40.020000000000003</v>
      </c>
    </row>
    <row r="643" spans="1:4" x14ac:dyDescent="0.3">
      <c r="A643" s="179">
        <v>773</v>
      </c>
      <c r="B643" s="179" t="s">
        <v>15990</v>
      </c>
      <c r="C643" s="179" t="s">
        <v>15364</v>
      </c>
      <c r="D643" s="179">
        <v>40.020000000000003</v>
      </c>
    </row>
    <row r="644" spans="1:4" x14ac:dyDescent="0.3">
      <c r="A644" s="179">
        <v>775</v>
      </c>
      <c r="B644" s="179" t="s">
        <v>15991</v>
      </c>
      <c r="C644" s="179" t="s">
        <v>15364</v>
      </c>
      <c r="D644" s="179">
        <v>40.020000000000003</v>
      </c>
    </row>
    <row r="645" spans="1:4" x14ac:dyDescent="0.3">
      <c r="A645" s="179">
        <v>788</v>
      </c>
      <c r="B645" s="179" t="s">
        <v>15992</v>
      </c>
      <c r="C645" s="179" t="s">
        <v>15364</v>
      </c>
      <c r="D645" s="179">
        <v>24.87</v>
      </c>
    </row>
    <row r="646" spans="1:4" x14ac:dyDescent="0.3">
      <c r="A646" s="179">
        <v>772</v>
      </c>
      <c r="B646" s="179" t="s">
        <v>15993</v>
      </c>
      <c r="C646" s="179" t="s">
        <v>15364</v>
      </c>
      <c r="D646" s="179">
        <v>24.87</v>
      </c>
    </row>
    <row r="647" spans="1:4" x14ac:dyDescent="0.3">
      <c r="A647" s="179">
        <v>771</v>
      </c>
      <c r="B647" s="179" t="s">
        <v>15994</v>
      </c>
      <c r="C647" s="179" t="s">
        <v>15364</v>
      </c>
      <c r="D647" s="179">
        <v>24.87</v>
      </c>
    </row>
    <row r="648" spans="1:4" x14ac:dyDescent="0.3">
      <c r="A648" s="179">
        <v>779</v>
      </c>
      <c r="B648" s="179" t="s">
        <v>15995</v>
      </c>
      <c r="C648" s="179" t="s">
        <v>15364</v>
      </c>
      <c r="D648" s="179">
        <v>6.18</v>
      </c>
    </row>
    <row r="649" spans="1:4" x14ac:dyDescent="0.3">
      <c r="A649" s="179">
        <v>776</v>
      </c>
      <c r="B649" s="179" t="s">
        <v>15996</v>
      </c>
      <c r="C649" s="179" t="s">
        <v>15364</v>
      </c>
      <c r="D649" s="179">
        <v>59</v>
      </c>
    </row>
    <row r="650" spans="1:4" x14ac:dyDescent="0.3">
      <c r="A650" s="179">
        <v>777</v>
      </c>
      <c r="B650" s="179" t="s">
        <v>15997</v>
      </c>
      <c r="C650" s="179" t="s">
        <v>15364</v>
      </c>
      <c r="D650" s="179">
        <v>57.36</v>
      </c>
    </row>
    <row r="651" spans="1:4" x14ac:dyDescent="0.3">
      <c r="A651" s="179">
        <v>780</v>
      </c>
      <c r="B651" s="179" t="s">
        <v>15998</v>
      </c>
      <c r="C651" s="179" t="s">
        <v>15364</v>
      </c>
      <c r="D651" s="179">
        <v>57.64</v>
      </c>
    </row>
    <row r="652" spans="1:4" x14ac:dyDescent="0.3">
      <c r="A652" s="179">
        <v>778</v>
      </c>
      <c r="B652" s="179" t="s">
        <v>15999</v>
      </c>
      <c r="C652" s="179" t="s">
        <v>15364</v>
      </c>
      <c r="D652" s="179">
        <v>59</v>
      </c>
    </row>
    <row r="653" spans="1:4" x14ac:dyDescent="0.3">
      <c r="A653" s="179">
        <v>781</v>
      </c>
      <c r="B653" s="179" t="s">
        <v>16000</v>
      </c>
      <c r="C653" s="179" t="s">
        <v>15364</v>
      </c>
      <c r="D653" s="179">
        <v>109.01</v>
      </c>
    </row>
    <row r="654" spans="1:4" x14ac:dyDescent="0.3">
      <c r="A654" s="179">
        <v>786</v>
      </c>
      <c r="B654" s="179" t="s">
        <v>16001</v>
      </c>
      <c r="C654" s="179" t="s">
        <v>15364</v>
      </c>
      <c r="D654" s="179">
        <v>109.01</v>
      </c>
    </row>
    <row r="655" spans="1:4" x14ac:dyDescent="0.3">
      <c r="A655" s="179">
        <v>782</v>
      </c>
      <c r="B655" s="179" t="s">
        <v>16002</v>
      </c>
      <c r="C655" s="179" t="s">
        <v>15364</v>
      </c>
      <c r="D655" s="179">
        <v>109.01</v>
      </c>
    </row>
    <row r="656" spans="1:4" x14ac:dyDescent="0.3">
      <c r="A656" s="179">
        <v>783</v>
      </c>
      <c r="B656" s="179" t="s">
        <v>16003</v>
      </c>
      <c r="C656" s="179" t="s">
        <v>15364</v>
      </c>
      <c r="D656" s="179">
        <v>298.35000000000002</v>
      </c>
    </row>
    <row r="657" spans="1:4" x14ac:dyDescent="0.3">
      <c r="A657" s="179">
        <v>785</v>
      </c>
      <c r="B657" s="179" t="s">
        <v>16004</v>
      </c>
      <c r="C657" s="179" t="s">
        <v>15364</v>
      </c>
      <c r="D657" s="179">
        <v>315.24</v>
      </c>
    </row>
    <row r="658" spans="1:4" x14ac:dyDescent="0.3">
      <c r="A658" s="179">
        <v>784</v>
      </c>
      <c r="B658" s="179" t="s">
        <v>16005</v>
      </c>
      <c r="C658" s="179" t="s">
        <v>15364</v>
      </c>
      <c r="D658" s="179">
        <v>338.17</v>
      </c>
    </row>
    <row r="659" spans="1:4" ht="28.8" x14ac:dyDescent="0.3">
      <c r="A659" s="179">
        <v>831</v>
      </c>
      <c r="B659" s="179" t="s">
        <v>16006</v>
      </c>
      <c r="C659" s="179" t="s">
        <v>15364</v>
      </c>
      <c r="D659" s="179">
        <v>100.47</v>
      </c>
    </row>
    <row r="660" spans="1:4" ht="28.8" x14ac:dyDescent="0.3">
      <c r="A660" s="179">
        <v>828</v>
      </c>
      <c r="B660" s="179" t="s">
        <v>16007</v>
      </c>
      <c r="C660" s="179" t="s">
        <v>15364</v>
      </c>
      <c r="D660" s="179">
        <v>0.57999999999999996</v>
      </c>
    </row>
    <row r="661" spans="1:4" ht="28.8" x14ac:dyDescent="0.3">
      <c r="A661" s="179">
        <v>829</v>
      </c>
      <c r="B661" s="179" t="s">
        <v>16008</v>
      </c>
      <c r="C661" s="179" t="s">
        <v>15364</v>
      </c>
      <c r="D661" s="179">
        <v>1.21</v>
      </c>
    </row>
    <row r="662" spans="1:4" ht="28.8" x14ac:dyDescent="0.3">
      <c r="A662" s="179">
        <v>812</v>
      </c>
      <c r="B662" s="179" t="s">
        <v>16009</v>
      </c>
      <c r="C662" s="179" t="s">
        <v>15364</v>
      </c>
      <c r="D662" s="179">
        <v>2.64</v>
      </c>
    </row>
    <row r="663" spans="1:4" ht="28.8" x14ac:dyDescent="0.3">
      <c r="A663" s="179">
        <v>819</v>
      </c>
      <c r="B663" s="179" t="s">
        <v>16010</v>
      </c>
      <c r="C663" s="179" t="s">
        <v>15364</v>
      </c>
      <c r="D663" s="179">
        <v>4.34</v>
      </c>
    </row>
    <row r="664" spans="1:4" ht="28.8" x14ac:dyDescent="0.3">
      <c r="A664" s="179">
        <v>818</v>
      </c>
      <c r="B664" s="179" t="s">
        <v>16011</v>
      </c>
      <c r="C664" s="179" t="s">
        <v>15364</v>
      </c>
      <c r="D664" s="179">
        <v>7.3</v>
      </c>
    </row>
    <row r="665" spans="1:4" ht="28.8" x14ac:dyDescent="0.3">
      <c r="A665" s="179">
        <v>823</v>
      </c>
      <c r="B665" s="179" t="s">
        <v>16012</v>
      </c>
      <c r="C665" s="179" t="s">
        <v>15364</v>
      </c>
      <c r="D665" s="179">
        <v>21.98</v>
      </c>
    </row>
    <row r="666" spans="1:4" ht="28.8" x14ac:dyDescent="0.3">
      <c r="A666" s="179">
        <v>830</v>
      </c>
      <c r="B666" s="179" t="s">
        <v>16013</v>
      </c>
      <c r="C666" s="179" t="s">
        <v>15364</v>
      </c>
      <c r="D666" s="179">
        <v>18.100000000000001</v>
      </c>
    </row>
    <row r="667" spans="1:4" ht="28.8" x14ac:dyDescent="0.3">
      <c r="A667" s="179">
        <v>826</v>
      </c>
      <c r="B667" s="179" t="s">
        <v>16014</v>
      </c>
      <c r="C667" s="179" t="s">
        <v>15364</v>
      </c>
      <c r="D667" s="179">
        <v>56.35</v>
      </c>
    </row>
    <row r="668" spans="1:4" ht="28.8" x14ac:dyDescent="0.3">
      <c r="A668" s="179">
        <v>827</v>
      </c>
      <c r="B668" s="179" t="s">
        <v>16015</v>
      </c>
      <c r="C668" s="179" t="s">
        <v>15364</v>
      </c>
      <c r="D668" s="179">
        <v>47.61</v>
      </c>
    </row>
    <row r="669" spans="1:4" ht="28.8" x14ac:dyDescent="0.3">
      <c r="A669" s="179">
        <v>832</v>
      </c>
      <c r="B669" s="179" t="s">
        <v>16016</v>
      </c>
      <c r="C669" s="179" t="s">
        <v>15364</v>
      </c>
      <c r="D669" s="179">
        <v>3.29</v>
      </c>
    </row>
    <row r="670" spans="1:4" ht="28.8" x14ac:dyDescent="0.3">
      <c r="A670" s="179">
        <v>833</v>
      </c>
      <c r="B670" s="179" t="s">
        <v>16017</v>
      </c>
      <c r="C670" s="179" t="s">
        <v>15364</v>
      </c>
      <c r="D670" s="179">
        <v>4.67</v>
      </c>
    </row>
    <row r="671" spans="1:4" ht="28.8" x14ac:dyDescent="0.3">
      <c r="A671" s="179">
        <v>834</v>
      </c>
      <c r="B671" s="179" t="s">
        <v>16018</v>
      </c>
      <c r="C671" s="179" t="s">
        <v>15364</v>
      </c>
      <c r="D671" s="179">
        <v>5.12</v>
      </c>
    </row>
    <row r="672" spans="1:4" ht="28.8" x14ac:dyDescent="0.3">
      <c r="A672" s="179">
        <v>825</v>
      </c>
      <c r="B672" s="179" t="s">
        <v>16019</v>
      </c>
      <c r="C672" s="179" t="s">
        <v>15364</v>
      </c>
      <c r="D672" s="179">
        <v>5.72</v>
      </c>
    </row>
    <row r="673" spans="1:4" ht="28.8" x14ac:dyDescent="0.3">
      <c r="A673" s="179">
        <v>813</v>
      </c>
      <c r="B673" s="179" t="s">
        <v>16020</v>
      </c>
      <c r="C673" s="179" t="s">
        <v>15364</v>
      </c>
      <c r="D673" s="179">
        <v>5.61</v>
      </c>
    </row>
    <row r="674" spans="1:4" ht="28.8" x14ac:dyDescent="0.3">
      <c r="A674" s="179">
        <v>820</v>
      </c>
      <c r="B674" s="179" t="s">
        <v>16021</v>
      </c>
      <c r="C674" s="179" t="s">
        <v>15364</v>
      </c>
      <c r="D674" s="179">
        <v>7.13</v>
      </c>
    </row>
    <row r="675" spans="1:4" ht="28.8" x14ac:dyDescent="0.3">
      <c r="A675" s="179">
        <v>816</v>
      </c>
      <c r="B675" s="179" t="s">
        <v>16022</v>
      </c>
      <c r="C675" s="179" t="s">
        <v>15364</v>
      </c>
      <c r="D675" s="179">
        <v>12.13</v>
      </c>
    </row>
    <row r="676" spans="1:4" ht="28.8" x14ac:dyDescent="0.3">
      <c r="A676" s="179">
        <v>814</v>
      </c>
      <c r="B676" s="179" t="s">
        <v>16023</v>
      </c>
      <c r="C676" s="179" t="s">
        <v>15364</v>
      </c>
      <c r="D676" s="179">
        <v>14.65</v>
      </c>
    </row>
    <row r="677" spans="1:4" ht="28.8" x14ac:dyDescent="0.3">
      <c r="A677" s="179">
        <v>815</v>
      </c>
      <c r="B677" s="179" t="s">
        <v>16024</v>
      </c>
      <c r="C677" s="179" t="s">
        <v>15364</v>
      </c>
      <c r="D677" s="179">
        <v>15.84</v>
      </c>
    </row>
    <row r="678" spans="1:4" ht="28.8" x14ac:dyDescent="0.3">
      <c r="A678" s="179">
        <v>822</v>
      </c>
      <c r="B678" s="179" t="s">
        <v>16025</v>
      </c>
      <c r="C678" s="179" t="s">
        <v>15364</v>
      </c>
      <c r="D678" s="179">
        <v>19.29</v>
      </c>
    </row>
    <row r="679" spans="1:4" ht="28.8" x14ac:dyDescent="0.3">
      <c r="A679" s="179">
        <v>821</v>
      </c>
      <c r="B679" s="179" t="s">
        <v>16026</v>
      </c>
      <c r="C679" s="179" t="s">
        <v>15364</v>
      </c>
      <c r="D679" s="179">
        <v>22.55</v>
      </c>
    </row>
    <row r="680" spans="1:4" ht="28.8" x14ac:dyDescent="0.3">
      <c r="A680" s="179">
        <v>817</v>
      </c>
      <c r="B680" s="179" t="s">
        <v>16027</v>
      </c>
      <c r="C680" s="179" t="s">
        <v>15364</v>
      </c>
      <c r="D680" s="179">
        <v>26.81</v>
      </c>
    </row>
    <row r="681" spans="1:4" x14ac:dyDescent="0.3">
      <c r="A681" s="179">
        <v>20086</v>
      </c>
      <c r="B681" s="179" t="s">
        <v>16028</v>
      </c>
      <c r="C681" s="179" t="s">
        <v>15364</v>
      </c>
      <c r="D681" s="179">
        <v>3.04</v>
      </c>
    </row>
    <row r="682" spans="1:4" x14ac:dyDescent="0.3">
      <c r="A682" s="179">
        <v>39191</v>
      </c>
      <c r="B682" s="179" t="s">
        <v>16029</v>
      </c>
      <c r="C682" s="179" t="s">
        <v>15364</v>
      </c>
      <c r="D682" s="179">
        <v>17.27</v>
      </c>
    </row>
    <row r="683" spans="1:4" x14ac:dyDescent="0.3">
      <c r="A683" s="179">
        <v>39190</v>
      </c>
      <c r="B683" s="179" t="s">
        <v>16030</v>
      </c>
      <c r="C683" s="179" t="s">
        <v>15364</v>
      </c>
      <c r="D683" s="179">
        <v>18.04</v>
      </c>
    </row>
    <row r="684" spans="1:4" x14ac:dyDescent="0.3">
      <c r="A684" s="179">
        <v>39189</v>
      </c>
      <c r="B684" s="179" t="s">
        <v>16031</v>
      </c>
      <c r="C684" s="179" t="s">
        <v>15364</v>
      </c>
      <c r="D684" s="179">
        <v>19.100000000000001</v>
      </c>
    </row>
    <row r="685" spans="1:4" x14ac:dyDescent="0.3">
      <c r="A685" s="179">
        <v>39186</v>
      </c>
      <c r="B685" s="179" t="s">
        <v>16032</v>
      </c>
      <c r="C685" s="179" t="s">
        <v>15364</v>
      </c>
      <c r="D685" s="179">
        <v>17.079999999999998</v>
      </c>
    </row>
    <row r="686" spans="1:4" x14ac:dyDescent="0.3">
      <c r="A686" s="179">
        <v>39188</v>
      </c>
      <c r="B686" s="179" t="s">
        <v>16033</v>
      </c>
      <c r="C686" s="179" t="s">
        <v>15364</v>
      </c>
      <c r="D686" s="179">
        <v>14.06</v>
      </c>
    </row>
    <row r="687" spans="1:4" x14ac:dyDescent="0.3">
      <c r="A687" s="179">
        <v>39187</v>
      </c>
      <c r="B687" s="179" t="s">
        <v>16034</v>
      </c>
      <c r="C687" s="179" t="s">
        <v>15364</v>
      </c>
      <c r="D687" s="179">
        <v>14.73</v>
      </c>
    </row>
    <row r="688" spans="1:4" x14ac:dyDescent="0.3">
      <c r="A688" s="179">
        <v>39184</v>
      </c>
      <c r="B688" s="179" t="s">
        <v>16035</v>
      </c>
      <c r="C688" s="179" t="s">
        <v>15364</v>
      </c>
      <c r="D688" s="179">
        <v>5.54</v>
      </c>
    </row>
    <row r="689" spans="1:4" x14ac:dyDescent="0.3">
      <c r="A689" s="179">
        <v>39185</v>
      </c>
      <c r="B689" s="179" t="s">
        <v>16036</v>
      </c>
      <c r="C689" s="179" t="s">
        <v>15364</v>
      </c>
      <c r="D689" s="179">
        <v>5.05</v>
      </c>
    </row>
    <row r="690" spans="1:4" x14ac:dyDescent="0.3">
      <c r="A690" s="179">
        <v>39198</v>
      </c>
      <c r="B690" s="179" t="s">
        <v>16037</v>
      </c>
      <c r="C690" s="179" t="s">
        <v>15364</v>
      </c>
      <c r="D690" s="179">
        <v>56.67</v>
      </c>
    </row>
    <row r="691" spans="1:4" x14ac:dyDescent="0.3">
      <c r="A691" s="179">
        <v>39197</v>
      </c>
      <c r="B691" s="179" t="s">
        <v>16038</v>
      </c>
      <c r="C691" s="179" t="s">
        <v>15364</v>
      </c>
      <c r="D691" s="179">
        <v>59.19</v>
      </c>
    </row>
    <row r="692" spans="1:4" x14ac:dyDescent="0.3">
      <c r="A692" s="179">
        <v>39196</v>
      </c>
      <c r="B692" s="179" t="s">
        <v>16039</v>
      </c>
      <c r="C692" s="179" t="s">
        <v>15364</v>
      </c>
      <c r="D692" s="179">
        <v>61.05</v>
      </c>
    </row>
    <row r="693" spans="1:4" x14ac:dyDescent="0.3">
      <c r="A693" s="179">
        <v>39199</v>
      </c>
      <c r="B693" s="179" t="s">
        <v>16040</v>
      </c>
      <c r="C693" s="179" t="s">
        <v>15364</v>
      </c>
      <c r="D693" s="179">
        <v>54.53</v>
      </c>
    </row>
    <row r="694" spans="1:4" x14ac:dyDescent="0.3">
      <c r="A694" s="179">
        <v>39195</v>
      </c>
      <c r="B694" s="179" t="s">
        <v>16041</v>
      </c>
      <c r="C694" s="179" t="s">
        <v>15364</v>
      </c>
      <c r="D694" s="179">
        <v>31.47</v>
      </c>
    </row>
    <row r="695" spans="1:4" x14ac:dyDescent="0.3">
      <c r="A695" s="179">
        <v>39194</v>
      </c>
      <c r="B695" s="179" t="s">
        <v>16042</v>
      </c>
      <c r="C695" s="179" t="s">
        <v>15364</v>
      </c>
      <c r="D695" s="179">
        <v>33.68</v>
      </c>
    </row>
    <row r="696" spans="1:4" x14ac:dyDescent="0.3">
      <c r="A696" s="179">
        <v>39193</v>
      </c>
      <c r="B696" s="179" t="s">
        <v>16043</v>
      </c>
      <c r="C696" s="179" t="s">
        <v>15364</v>
      </c>
      <c r="D696" s="179">
        <v>36.92</v>
      </c>
    </row>
    <row r="697" spans="1:4" x14ac:dyDescent="0.3">
      <c r="A697" s="179">
        <v>39192</v>
      </c>
      <c r="B697" s="179" t="s">
        <v>16044</v>
      </c>
      <c r="C697" s="179" t="s">
        <v>15364</v>
      </c>
      <c r="D697" s="179">
        <v>38.4</v>
      </c>
    </row>
    <row r="698" spans="1:4" x14ac:dyDescent="0.3">
      <c r="A698" s="179">
        <v>39920</v>
      </c>
      <c r="B698" s="179" t="s">
        <v>16045</v>
      </c>
      <c r="C698" s="179" t="s">
        <v>15364</v>
      </c>
      <c r="D698" s="179">
        <v>4.6500000000000004</v>
      </c>
    </row>
    <row r="699" spans="1:4" x14ac:dyDescent="0.3">
      <c r="A699" s="179">
        <v>39201</v>
      </c>
      <c r="B699" s="179" t="s">
        <v>16046</v>
      </c>
      <c r="C699" s="179" t="s">
        <v>15364</v>
      </c>
      <c r="D699" s="179">
        <v>67.75</v>
      </c>
    </row>
    <row r="700" spans="1:4" x14ac:dyDescent="0.3">
      <c r="A700" s="179">
        <v>39200</v>
      </c>
      <c r="B700" s="179" t="s">
        <v>16047</v>
      </c>
      <c r="C700" s="179" t="s">
        <v>15364</v>
      </c>
      <c r="D700" s="179">
        <v>68.290000000000006</v>
      </c>
    </row>
    <row r="701" spans="1:4" x14ac:dyDescent="0.3">
      <c r="A701" s="179">
        <v>39203</v>
      </c>
      <c r="B701" s="179" t="s">
        <v>16048</v>
      </c>
      <c r="C701" s="179" t="s">
        <v>15364</v>
      </c>
      <c r="D701" s="179">
        <v>55.14</v>
      </c>
    </row>
    <row r="702" spans="1:4" x14ac:dyDescent="0.3">
      <c r="A702" s="179">
        <v>39202</v>
      </c>
      <c r="B702" s="179" t="s">
        <v>16049</v>
      </c>
      <c r="C702" s="179" t="s">
        <v>15364</v>
      </c>
      <c r="D702" s="179">
        <v>64.78</v>
      </c>
    </row>
    <row r="703" spans="1:4" x14ac:dyDescent="0.3">
      <c r="A703" s="179">
        <v>39205</v>
      </c>
      <c r="B703" s="179" t="s">
        <v>16050</v>
      </c>
      <c r="C703" s="179" t="s">
        <v>15364</v>
      </c>
      <c r="D703" s="179">
        <v>108.07</v>
      </c>
    </row>
    <row r="704" spans="1:4" x14ac:dyDescent="0.3">
      <c r="A704" s="179">
        <v>39204</v>
      </c>
      <c r="B704" s="179" t="s">
        <v>16051</v>
      </c>
      <c r="C704" s="179" t="s">
        <v>15364</v>
      </c>
      <c r="D704" s="179">
        <v>110.69</v>
      </c>
    </row>
    <row r="705" spans="1:4" x14ac:dyDescent="0.3">
      <c r="A705" s="179">
        <v>39206</v>
      </c>
      <c r="B705" s="179" t="s">
        <v>16052</v>
      </c>
      <c r="C705" s="179" t="s">
        <v>15364</v>
      </c>
      <c r="D705" s="179">
        <v>105.01</v>
      </c>
    </row>
    <row r="706" spans="1:4" x14ac:dyDescent="0.3">
      <c r="A706" s="179">
        <v>797</v>
      </c>
      <c r="B706" s="179" t="s">
        <v>16053</v>
      </c>
      <c r="C706" s="179" t="s">
        <v>15364</v>
      </c>
      <c r="D706" s="179">
        <v>10.49</v>
      </c>
    </row>
    <row r="707" spans="1:4" x14ac:dyDescent="0.3">
      <c r="A707" s="179">
        <v>798</v>
      </c>
      <c r="B707" s="179" t="s">
        <v>16054</v>
      </c>
      <c r="C707" s="179" t="s">
        <v>15364</v>
      </c>
      <c r="D707" s="179">
        <v>1.44</v>
      </c>
    </row>
    <row r="708" spans="1:4" x14ac:dyDescent="0.3">
      <c r="A708" s="179">
        <v>796</v>
      </c>
      <c r="B708" s="179" t="s">
        <v>16055</v>
      </c>
      <c r="C708" s="179" t="s">
        <v>15364</v>
      </c>
      <c r="D708" s="179">
        <v>10.050000000000001</v>
      </c>
    </row>
    <row r="709" spans="1:4" x14ac:dyDescent="0.3">
      <c r="A709" s="179">
        <v>799</v>
      </c>
      <c r="B709" s="179" t="s">
        <v>16056</v>
      </c>
      <c r="C709" s="179" t="s">
        <v>15364</v>
      </c>
      <c r="D709" s="179">
        <v>4.72</v>
      </c>
    </row>
    <row r="710" spans="1:4" x14ac:dyDescent="0.3">
      <c r="A710" s="179">
        <v>792</v>
      </c>
      <c r="B710" s="179" t="s">
        <v>16057</v>
      </c>
      <c r="C710" s="179" t="s">
        <v>15364</v>
      </c>
      <c r="D710" s="179">
        <v>4.8</v>
      </c>
    </row>
    <row r="711" spans="1:4" x14ac:dyDescent="0.3">
      <c r="A711" s="179">
        <v>804</v>
      </c>
      <c r="B711" s="179" t="s">
        <v>16058</v>
      </c>
      <c r="C711" s="179" t="s">
        <v>15364</v>
      </c>
      <c r="D711" s="179">
        <v>23.81</v>
      </c>
    </row>
    <row r="712" spans="1:4" x14ac:dyDescent="0.3">
      <c r="A712" s="179">
        <v>793</v>
      </c>
      <c r="B712" s="179" t="s">
        <v>16059</v>
      </c>
      <c r="C712" s="179" t="s">
        <v>15364</v>
      </c>
      <c r="D712" s="179">
        <v>10.220000000000001</v>
      </c>
    </row>
    <row r="713" spans="1:4" x14ac:dyDescent="0.3">
      <c r="A713" s="179">
        <v>801</v>
      </c>
      <c r="B713" s="179" t="s">
        <v>16060</v>
      </c>
      <c r="C713" s="179" t="s">
        <v>15364</v>
      </c>
      <c r="D713" s="179">
        <v>7.29</v>
      </c>
    </row>
    <row r="714" spans="1:4" x14ac:dyDescent="0.3">
      <c r="A714" s="179">
        <v>794</v>
      </c>
      <c r="B714" s="179" t="s">
        <v>16061</v>
      </c>
      <c r="C714" s="179" t="s">
        <v>15364</v>
      </c>
      <c r="D714" s="179">
        <v>7.53</v>
      </c>
    </row>
    <row r="715" spans="1:4" x14ac:dyDescent="0.3">
      <c r="A715" s="179">
        <v>802</v>
      </c>
      <c r="B715" s="179" t="s">
        <v>16062</v>
      </c>
      <c r="C715" s="179" t="s">
        <v>15364</v>
      </c>
      <c r="D715" s="179">
        <v>21</v>
      </c>
    </row>
    <row r="716" spans="1:4" x14ac:dyDescent="0.3">
      <c r="A716" s="179">
        <v>803</v>
      </c>
      <c r="B716" s="179" t="s">
        <v>16063</v>
      </c>
      <c r="C716" s="179" t="s">
        <v>15364</v>
      </c>
      <c r="D716" s="179">
        <v>18.32</v>
      </c>
    </row>
    <row r="717" spans="1:4" x14ac:dyDescent="0.3">
      <c r="A717" s="179">
        <v>38001</v>
      </c>
      <c r="B717" s="179" t="s">
        <v>16064</v>
      </c>
      <c r="C717" s="179" t="s">
        <v>15364</v>
      </c>
      <c r="D717" s="179">
        <v>0.93</v>
      </c>
    </row>
    <row r="718" spans="1:4" x14ac:dyDescent="0.3">
      <c r="A718" s="179">
        <v>38002</v>
      </c>
      <c r="B718" s="179" t="s">
        <v>16065</v>
      </c>
      <c r="C718" s="179" t="s">
        <v>15364</v>
      </c>
      <c r="D718" s="179">
        <v>1.72</v>
      </c>
    </row>
    <row r="719" spans="1:4" x14ac:dyDescent="0.3">
      <c r="A719" s="179">
        <v>38003</v>
      </c>
      <c r="B719" s="179" t="s">
        <v>16066</v>
      </c>
      <c r="C719" s="179" t="s">
        <v>15364</v>
      </c>
      <c r="D719" s="179">
        <v>20.68</v>
      </c>
    </row>
    <row r="720" spans="1:4" x14ac:dyDescent="0.3">
      <c r="A720" s="179">
        <v>38004</v>
      </c>
      <c r="B720" s="179" t="s">
        <v>16067</v>
      </c>
      <c r="C720" s="179" t="s">
        <v>15364</v>
      </c>
      <c r="D720" s="179">
        <v>27.65</v>
      </c>
    </row>
    <row r="721" spans="1:4" x14ac:dyDescent="0.3">
      <c r="A721" s="179">
        <v>36327</v>
      </c>
      <c r="B721" s="179" t="s">
        <v>16068</v>
      </c>
      <c r="C721" s="179" t="s">
        <v>15364</v>
      </c>
      <c r="D721" s="179">
        <v>2.5099999999999998</v>
      </c>
    </row>
    <row r="722" spans="1:4" x14ac:dyDescent="0.3">
      <c r="A722" s="179">
        <v>38992</v>
      </c>
      <c r="B722" s="179" t="s">
        <v>16069</v>
      </c>
      <c r="C722" s="179" t="s">
        <v>15364</v>
      </c>
      <c r="D722" s="179">
        <v>4.0199999999999996</v>
      </c>
    </row>
    <row r="723" spans="1:4" x14ac:dyDescent="0.3">
      <c r="A723" s="179">
        <v>38993</v>
      </c>
      <c r="B723" s="179" t="s">
        <v>16070</v>
      </c>
      <c r="C723" s="179" t="s">
        <v>15364</v>
      </c>
      <c r="D723" s="179">
        <v>11.46</v>
      </c>
    </row>
    <row r="724" spans="1:4" ht="28.8" x14ac:dyDescent="0.3">
      <c r="A724" s="179">
        <v>38418</v>
      </c>
      <c r="B724" s="179" t="s">
        <v>16071</v>
      </c>
      <c r="C724" s="179" t="s">
        <v>15364</v>
      </c>
      <c r="D724" s="179">
        <v>8.82</v>
      </c>
    </row>
    <row r="725" spans="1:4" x14ac:dyDescent="0.3">
      <c r="A725" s="179">
        <v>39178</v>
      </c>
      <c r="B725" s="179" t="s">
        <v>16072</v>
      </c>
      <c r="C725" s="179" t="s">
        <v>15364</v>
      </c>
      <c r="D725" s="179">
        <v>1.87</v>
      </c>
    </row>
    <row r="726" spans="1:4" x14ac:dyDescent="0.3">
      <c r="A726" s="179">
        <v>39177</v>
      </c>
      <c r="B726" s="179" t="s">
        <v>16073</v>
      </c>
      <c r="C726" s="179" t="s">
        <v>15364</v>
      </c>
      <c r="D726" s="179">
        <v>1.69</v>
      </c>
    </row>
    <row r="727" spans="1:4" x14ac:dyDescent="0.3">
      <c r="A727" s="179">
        <v>39174</v>
      </c>
      <c r="B727" s="179" t="s">
        <v>16074</v>
      </c>
      <c r="C727" s="179" t="s">
        <v>15364</v>
      </c>
      <c r="D727" s="179">
        <v>0.84</v>
      </c>
    </row>
    <row r="728" spans="1:4" x14ac:dyDescent="0.3">
      <c r="A728" s="179">
        <v>39176</v>
      </c>
      <c r="B728" s="179" t="s">
        <v>16075</v>
      </c>
      <c r="C728" s="179" t="s">
        <v>15364</v>
      </c>
      <c r="D728" s="179">
        <v>1.1000000000000001</v>
      </c>
    </row>
    <row r="729" spans="1:4" x14ac:dyDescent="0.3">
      <c r="A729" s="179">
        <v>39180</v>
      </c>
      <c r="B729" s="179" t="s">
        <v>16076</v>
      </c>
      <c r="C729" s="179" t="s">
        <v>15364</v>
      </c>
      <c r="D729" s="179">
        <v>5.07</v>
      </c>
    </row>
    <row r="730" spans="1:4" x14ac:dyDescent="0.3">
      <c r="A730" s="179">
        <v>39179</v>
      </c>
      <c r="B730" s="179" t="s">
        <v>16077</v>
      </c>
      <c r="C730" s="179" t="s">
        <v>15364</v>
      </c>
      <c r="D730" s="179">
        <v>4.49</v>
      </c>
    </row>
    <row r="731" spans="1:4" x14ac:dyDescent="0.3">
      <c r="A731" s="179">
        <v>39175</v>
      </c>
      <c r="B731" s="179" t="s">
        <v>16078</v>
      </c>
      <c r="C731" s="179" t="s">
        <v>15364</v>
      </c>
      <c r="D731" s="179">
        <v>1.03</v>
      </c>
    </row>
    <row r="732" spans="1:4" x14ac:dyDescent="0.3">
      <c r="A732" s="179">
        <v>39217</v>
      </c>
      <c r="B732" s="179" t="s">
        <v>16079</v>
      </c>
      <c r="C732" s="179" t="s">
        <v>15364</v>
      </c>
      <c r="D732" s="179">
        <v>0.79</v>
      </c>
    </row>
    <row r="733" spans="1:4" x14ac:dyDescent="0.3">
      <c r="A733" s="179">
        <v>39181</v>
      </c>
      <c r="B733" s="179" t="s">
        <v>16080</v>
      </c>
      <c r="C733" s="179" t="s">
        <v>15364</v>
      </c>
      <c r="D733" s="179">
        <v>6.8</v>
      </c>
    </row>
    <row r="734" spans="1:4" x14ac:dyDescent="0.3">
      <c r="A734" s="179">
        <v>39182</v>
      </c>
      <c r="B734" s="179" t="s">
        <v>16081</v>
      </c>
      <c r="C734" s="179" t="s">
        <v>15364</v>
      </c>
      <c r="D734" s="179">
        <v>9.56</v>
      </c>
    </row>
    <row r="735" spans="1:4" ht="28.8" x14ac:dyDescent="0.3">
      <c r="A735" s="179">
        <v>12616</v>
      </c>
      <c r="B735" s="179" t="s">
        <v>16082</v>
      </c>
      <c r="C735" s="179" t="s">
        <v>15364</v>
      </c>
      <c r="D735" s="179">
        <v>7.06</v>
      </c>
    </row>
    <row r="736" spans="1:4" ht="43.2" x14ac:dyDescent="0.3">
      <c r="A736" s="179">
        <v>1049</v>
      </c>
      <c r="B736" s="179" t="s">
        <v>16083</v>
      </c>
      <c r="C736" s="179" t="s">
        <v>15364</v>
      </c>
      <c r="D736" s="179">
        <v>8</v>
      </c>
    </row>
    <row r="737" spans="1:4" ht="43.2" x14ac:dyDescent="0.3">
      <c r="A737" s="179">
        <v>1099</v>
      </c>
      <c r="B737" s="179" t="s">
        <v>16084</v>
      </c>
      <c r="C737" s="179" t="s">
        <v>15364</v>
      </c>
      <c r="D737" s="179">
        <v>6.12</v>
      </c>
    </row>
    <row r="738" spans="1:4" ht="43.2" x14ac:dyDescent="0.3">
      <c r="A738" s="179">
        <v>39678</v>
      </c>
      <c r="B738" s="179" t="s">
        <v>16085</v>
      </c>
      <c r="C738" s="179" t="s">
        <v>15364</v>
      </c>
      <c r="D738" s="179">
        <v>2.4700000000000002</v>
      </c>
    </row>
    <row r="739" spans="1:4" ht="43.2" x14ac:dyDescent="0.3">
      <c r="A739" s="179">
        <v>1050</v>
      </c>
      <c r="B739" s="179" t="s">
        <v>16086</v>
      </c>
      <c r="C739" s="179" t="s">
        <v>15364</v>
      </c>
      <c r="D739" s="179">
        <v>4.1900000000000004</v>
      </c>
    </row>
    <row r="740" spans="1:4" ht="43.2" x14ac:dyDescent="0.3">
      <c r="A740" s="179">
        <v>1101</v>
      </c>
      <c r="B740" s="179" t="s">
        <v>16087</v>
      </c>
      <c r="C740" s="179" t="s">
        <v>15364</v>
      </c>
      <c r="D740" s="179">
        <v>26.41</v>
      </c>
    </row>
    <row r="741" spans="1:4" ht="43.2" x14ac:dyDescent="0.3">
      <c r="A741" s="179">
        <v>1100</v>
      </c>
      <c r="B741" s="179" t="s">
        <v>16088</v>
      </c>
      <c r="C741" s="179" t="s">
        <v>15364</v>
      </c>
      <c r="D741" s="179">
        <v>13.62</v>
      </c>
    </row>
    <row r="742" spans="1:4" ht="43.2" x14ac:dyDescent="0.3">
      <c r="A742" s="179">
        <v>39679</v>
      </c>
      <c r="B742" s="179" t="s">
        <v>16089</v>
      </c>
      <c r="C742" s="179" t="s">
        <v>15364</v>
      </c>
      <c r="D742" s="179">
        <v>52.63</v>
      </c>
    </row>
    <row r="743" spans="1:4" ht="43.2" x14ac:dyDescent="0.3">
      <c r="A743" s="179">
        <v>1098</v>
      </c>
      <c r="B743" s="179" t="s">
        <v>16090</v>
      </c>
      <c r="C743" s="179" t="s">
        <v>15364</v>
      </c>
      <c r="D743" s="179">
        <v>3.27</v>
      </c>
    </row>
    <row r="744" spans="1:4" ht="43.2" x14ac:dyDescent="0.3">
      <c r="A744" s="179">
        <v>1102</v>
      </c>
      <c r="B744" s="179" t="s">
        <v>16091</v>
      </c>
      <c r="C744" s="179" t="s">
        <v>15364</v>
      </c>
      <c r="D744" s="179">
        <v>39.380000000000003</v>
      </c>
    </row>
    <row r="745" spans="1:4" ht="43.2" x14ac:dyDescent="0.3">
      <c r="A745" s="179">
        <v>1051</v>
      </c>
      <c r="B745" s="179" t="s">
        <v>16092</v>
      </c>
      <c r="C745" s="179" t="s">
        <v>15364</v>
      </c>
      <c r="D745" s="179">
        <v>57.24</v>
      </c>
    </row>
    <row r="746" spans="1:4" x14ac:dyDescent="0.3">
      <c r="A746" s="179">
        <v>37399</v>
      </c>
      <c r="B746" s="179" t="s">
        <v>16093</v>
      </c>
      <c r="C746" s="179" t="s">
        <v>15364</v>
      </c>
      <c r="D746" s="179">
        <v>33.56</v>
      </c>
    </row>
    <row r="747" spans="1:4" ht="28.8" x14ac:dyDescent="0.3">
      <c r="A747" s="179">
        <v>41955</v>
      </c>
      <c r="B747" s="179" t="s">
        <v>16094</v>
      </c>
      <c r="C747" s="179" t="s">
        <v>15433</v>
      </c>
      <c r="D747" s="179">
        <v>68.78</v>
      </c>
    </row>
    <row r="748" spans="1:4" x14ac:dyDescent="0.3">
      <c r="A748" s="179">
        <v>41953</v>
      </c>
      <c r="B748" s="179" t="s">
        <v>16095</v>
      </c>
      <c r="C748" s="179" t="s">
        <v>15433</v>
      </c>
      <c r="D748" s="179">
        <v>65.63</v>
      </c>
    </row>
    <row r="749" spans="1:4" x14ac:dyDescent="0.3">
      <c r="A749" s="179">
        <v>41954</v>
      </c>
      <c r="B749" s="179" t="s">
        <v>16096</v>
      </c>
      <c r="C749" s="179" t="s">
        <v>15433</v>
      </c>
      <c r="D749" s="179">
        <v>65.010000000000005</v>
      </c>
    </row>
    <row r="750" spans="1:4" x14ac:dyDescent="0.3">
      <c r="A750" s="179">
        <v>25004</v>
      </c>
      <c r="B750" s="179" t="s">
        <v>16097</v>
      </c>
      <c r="C750" s="179" t="s">
        <v>15433</v>
      </c>
      <c r="D750" s="179">
        <v>30.14</v>
      </c>
    </row>
    <row r="751" spans="1:4" x14ac:dyDescent="0.3">
      <c r="A751" s="179">
        <v>25002</v>
      </c>
      <c r="B751" s="179" t="s">
        <v>16098</v>
      </c>
      <c r="C751" s="179" t="s">
        <v>15433</v>
      </c>
      <c r="D751" s="179">
        <v>30.39</v>
      </c>
    </row>
    <row r="752" spans="1:4" x14ac:dyDescent="0.3">
      <c r="A752" s="179">
        <v>37409</v>
      </c>
      <c r="B752" s="179" t="s">
        <v>16099</v>
      </c>
      <c r="C752" s="179" t="s">
        <v>15433</v>
      </c>
      <c r="D752" s="179">
        <v>29.89</v>
      </c>
    </row>
    <row r="753" spans="1:4" x14ac:dyDescent="0.3">
      <c r="A753" s="179">
        <v>841</v>
      </c>
      <c r="B753" s="179" t="s">
        <v>16100</v>
      </c>
      <c r="C753" s="179" t="s">
        <v>15433</v>
      </c>
      <c r="D753" s="179">
        <v>30.88</v>
      </c>
    </row>
    <row r="754" spans="1:4" x14ac:dyDescent="0.3">
      <c r="A754" s="179">
        <v>25005</v>
      </c>
      <c r="B754" s="179" t="s">
        <v>16101</v>
      </c>
      <c r="C754" s="179" t="s">
        <v>15433</v>
      </c>
      <c r="D754" s="179">
        <v>33.86</v>
      </c>
    </row>
    <row r="755" spans="1:4" x14ac:dyDescent="0.3">
      <c r="A755" s="179">
        <v>25003</v>
      </c>
      <c r="B755" s="179" t="s">
        <v>16102</v>
      </c>
      <c r="C755" s="179" t="s">
        <v>15433</v>
      </c>
      <c r="D755" s="179">
        <v>36.17</v>
      </c>
    </row>
    <row r="756" spans="1:4" x14ac:dyDescent="0.3">
      <c r="A756" s="179">
        <v>37410</v>
      </c>
      <c r="B756" s="179" t="s">
        <v>16103</v>
      </c>
      <c r="C756" s="179" t="s">
        <v>15433</v>
      </c>
      <c r="D756" s="179">
        <v>33.86</v>
      </c>
    </row>
    <row r="757" spans="1:4" x14ac:dyDescent="0.3">
      <c r="A757" s="179">
        <v>842</v>
      </c>
      <c r="B757" s="179" t="s">
        <v>16104</v>
      </c>
      <c r="C757" s="179" t="s">
        <v>15433</v>
      </c>
      <c r="D757" s="179">
        <v>38.090000000000003</v>
      </c>
    </row>
    <row r="758" spans="1:4" x14ac:dyDescent="0.3">
      <c r="A758" s="179">
        <v>862</v>
      </c>
      <c r="B758" s="179" t="s">
        <v>16105</v>
      </c>
      <c r="C758" s="179" t="s">
        <v>15382</v>
      </c>
      <c r="D758" s="179">
        <v>9.61</v>
      </c>
    </row>
    <row r="759" spans="1:4" x14ac:dyDescent="0.3">
      <c r="A759" s="179">
        <v>866</v>
      </c>
      <c r="B759" s="179" t="s">
        <v>16106</v>
      </c>
      <c r="C759" s="179" t="s">
        <v>15382</v>
      </c>
      <c r="D759" s="179">
        <v>118.18</v>
      </c>
    </row>
    <row r="760" spans="1:4" x14ac:dyDescent="0.3">
      <c r="A760" s="179">
        <v>892</v>
      </c>
      <c r="B760" s="179" t="s">
        <v>16107</v>
      </c>
      <c r="C760" s="179" t="s">
        <v>15382</v>
      </c>
      <c r="D760" s="179">
        <v>150.29</v>
      </c>
    </row>
    <row r="761" spans="1:4" x14ac:dyDescent="0.3">
      <c r="A761" s="179">
        <v>857</v>
      </c>
      <c r="B761" s="179" t="s">
        <v>16108</v>
      </c>
      <c r="C761" s="179" t="s">
        <v>15382</v>
      </c>
      <c r="D761" s="179">
        <v>15.3</v>
      </c>
    </row>
    <row r="762" spans="1:4" x14ac:dyDescent="0.3">
      <c r="A762" s="179">
        <v>37404</v>
      </c>
      <c r="B762" s="179" t="s">
        <v>16109</v>
      </c>
      <c r="C762" s="179" t="s">
        <v>15382</v>
      </c>
      <c r="D762" s="179">
        <v>180.72</v>
      </c>
    </row>
    <row r="763" spans="1:4" x14ac:dyDescent="0.3">
      <c r="A763" s="179">
        <v>868</v>
      </c>
      <c r="B763" s="179" t="s">
        <v>16110</v>
      </c>
      <c r="C763" s="179" t="s">
        <v>15382</v>
      </c>
      <c r="D763" s="179">
        <v>23.63</v>
      </c>
    </row>
    <row r="764" spans="1:4" x14ac:dyDescent="0.3">
      <c r="A764" s="179">
        <v>870</v>
      </c>
      <c r="B764" s="179" t="s">
        <v>16111</v>
      </c>
      <c r="C764" s="179" t="s">
        <v>15382</v>
      </c>
      <c r="D764" s="179">
        <v>311.42</v>
      </c>
    </row>
    <row r="765" spans="1:4" x14ac:dyDescent="0.3">
      <c r="A765" s="179">
        <v>863</v>
      </c>
      <c r="B765" s="179" t="s">
        <v>16112</v>
      </c>
      <c r="C765" s="179" t="s">
        <v>15382</v>
      </c>
      <c r="D765" s="179">
        <v>32.64</v>
      </c>
    </row>
    <row r="766" spans="1:4" x14ac:dyDescent="0.3">
      <c r="A766" s="179">
        <v>867</v>
      </c>
      <c r="B766" s="179" t="s">
        <v>16113</v>
      </c>
      <c r="C766" s="179" t="s">
        <v>15382</v>
      </c>
      <c r="D766" s="179">
        <v>45.47</v>
      </c>
    </row>
    <row r="767" spans="1:4" x14ac:dyDescent="0.3">
      <c r="A767" s="179">
        <v>891</v>
      </c>
      <c r="B767" s="179" t="s">
        <v>16114</v>
      </c>
      <c r="C767" s="179" t="s">
        <v>15382</v>
      </c>
      <c r="D767" s="179">
        <v>523</v>
      </c>
    </row>
    <row r="768" spans="1:4" x14ac:dyDescent="0.3">
      <c r="A768" s="179">
        <v>864</v>
      </c>
      <c r="B768" s="179" t="s">
        <v>16115</v>
      </c>
      <c r="C768" s="179" t="s">
        <v>15382</v>
      </c>
      <c r="D768" s="179">
        <v>64.05</v>
      </c>
    </row>
    <row r="769" spans="1:4" x14ac:dyDescent="0.3">
      <c r="A769" s="179">
        <v>865</v>
      </c>
      <c r="B769" s="179" t="s">
        <v>16116</v>
      </c>
      <c r="C769" s="179" t="s">
        <v>15382</v>
      </c>
      <c r="D769" s="179">
        <v>90.22</v>
      </c>
    </row>
    <row r="770" spans="1:4" ht="28.8" x14ac:dyDescent="0.3">
      <c r="A770" s="179">
        <v>1006</v>
      </c>
      <c r="B770" s="179" t="s">
        <v>16117</v>
      </c>
      <c r="C770" s="179" t="s">
        <v>15382</v>
      </c>
      <c r="D770" s="179">
        <v>104.27</v>
      </c>
    </row>
    <row r="771" spans="1:4" ht="28.8" x14ac:dyDescent="0.3">
      <c r="A771" s="179">
        <v>948</v>
      </c>
      <c r="B771" s="179" t="s">
        <v>16118</v>
      </c>
      <c r="C771" s="179" t="s">
        <v>15382</v>
      </c>
      <c r="D771" s="179">
        <v>54.3</v>
      </c>
    </row>
    <row r="772" spans="1:4" ht="28.8" x14ac:dyDescent="0.3">
      <c r="A772" s="179">
        <v>947</v>
      </c>
      <c r="B772" s="179" t="s">
        <v>16119</v>
      </c>
      <c r="C772" s="179" t="s">
        <v>15382</v>
      </c>
      <c r="D772" s="179">
        <v>55.23</v>
      </c>
    </row>
    <row r="773" spans="1:4" ht="28.8" x14ac:dyDescent="0.3">
      <c r="A773" s="179">
        <v>911</v>
      </c>
      <c r="B773" s="179" t="s">
        <v>16120</v>
      </c>
      <c r="C773" s="179" t="s">
        <v>15382</v>
      </c>
      <c r="D773" s="179">
        <v>80.319999999999993</v>
      </c>
    </row>
    <row r="774" spans="1:4" ht="28.8" x14ac:dyDescent="0.3">
      <c r="A774" s="179">
        <v>925</v>
      </c>
      <c r="B774" s="179" t="s">
        <v>16121</v>
      </c>
      <c r="C774" s="179" t="s">
        <v>15382</v>
      </c>
      <c r="D774" s="179">
        <v>74.239999999999995</v>
      </c>
    </row>
    <row r="775" spans="1:4" ht="28.8" x14ac:dyDescent="0.3">
      <c r="A775" s="179">
        <v>954</v>
      </c>
      <c r="B775" s="179" t="s">
        <v>16122</v>
      </c>
      <c r="C775" s="179" t="s">
        <v>15382</v>
      </c>
      <c r="D775" s="179">
        <v>82.02</v>
      </c>
    </row>
    <row r="776" spans="1:4" ht="28.8" x14ac:dyDescent="0.3">
      <c r="A776" s="179">
        <v>901</v>
      </c>
      <c r="B776" s="179" t="s">
        <v>16123</v>
      </c>
      <c r="C776" s="179" t="s">
        <v>15382</v>
      </c>
      <c r="D776" s="179">
        <v>87.77</v>
      </c>
    </row>
    <row r="777" spans="1:4" ht="28.8" x14ac:dyDescent="0.3">
      <c r="A777" s="179">
        <v>926</v>
      </c>
      <c r="B777" s="179" t="s">
        <v>16124</v>
      </c>
      <c r="C777" s="179" t="s">
        <v>15382</v>
      </c>
      <c r="D777" s="179">
        <v>92.77</v>
      </c>
    </row>
    <row r="778" spans="1:4" ht="28.8" x14ac:dyDescent="0.3">
      <c r="A778" s="179">
        <v>912</v>
      </c>
      <c r="B778" s="179" t="s">
        <v>16125</v>
      </c>
      <c r="C778" s="179" t="s">
        <v>15382</v>
      </c>
      <c r="D778" s="179">
        <v>93.33</v>
      </c>
    </row>
    <row r="779" spans="1:4" ht="28.8" x14ac:dyDescent="0.3">
      <c r="A779" s="179">
        <v>955</v>
      </c>
      <c r="B779" s="179" t="s">
        <v>16126</v>
      </c>
      <c r="C779" s="179" t="s">
        <v>15382</v>
      </c>
      <c r="D779" s="179">
        <v>111.4</v>
      </c>
    </row>
    <row r="780" spans="1:4" ht="28.8" x14ac:dyDescent="0.3">
      <c r="A780" s="179">
        <v>946</v>
      </c>
      <c r="B780" s="179" t="s">
        <v>16127</v>
      </c>
      <c r="C780" s="179" t="s">
        <v>15382</v>
      </c>
      <c r="D780" s="179">
        <v>125.25</v>
      </c>
    </row>
    <row r="781" spans="1:4" ht="28.8" x14ac:dyDescent="0.3">
      <c r="A781" s="179">
        <v>953</v>
      </c>
      <c r="B781" s="179" t="s">
        <v>16128</v>
      </c>
      <c r="C781" s="179" t="s">
        <v>15382</v>
      </c>
      <c r="D781" s="179">
        <v>113.98</v>
      </c>
    </row>
    <row r="782" spans="1:4" ht="28.8" x14ac:dyDescent="0.3">
      <c r="A782" s="179">
        <v>902</v>
      </c>
      <c r="B782" s="179" t="s">
        <v>16129</v>
      </c>
      <c r="C782" s="179" t="s">
        <v>15382</v>
      </c>
      <c r="D782" s="179">
        <v>138.56</v>
      </c>
    </row>
    <row r="783" spans="1:4" ht="28.8" x14ac:dyDescent="0.3">
      <c r="A783" s="179">
        <v>927</v>
      </c>
      <c r="B783" s="179" t="s">
        <v>16130</v>
      </c>
      <c r="C783" s="179" t="s">
        <v>15382</v>
      </c>
      <c r="D783" s="179">
        <v>134.30000000000001</v>
      </c>
    </row>
    <row r="784" spans="1:4" ht="28.8" x14ac:dyDescent="0.3">
      <c r="A784" s="179">
        <v>913</v>
      </c>
      <c r="B784" s="179" t="s">
        <v>16131</v>
      </c>
      <c r="C784" s="179" t="s">
        <v>15382</v>
      </c>
      <c r="D784" s="179">
        <v>149.9</v>
      </c>
    </row>
    <row r="785" spans="1:4" ht="28.8" x14ac:dyDescent="0.3">
      <c r="A785" s="179">
        <v>903</v>
      </c>
      <c r="B785" s="179" t="s">
        <v>16132</v>
      </c>
      <c r="C785" s="179" t="s">
        <v>15382</v>
      </c>
      <c r="D785" s="179">
        <v>169.64</v>
      </c>
    </row>
    <row r="786" spans="1:4" ht="28.8" x14ac:dyDescent="0.3">
      <c r="A786" s="179">
        <v>945</v>
      </c>
      <c r="B786" s="179" t="s">
        <v>16133</v>
      </c>
      <c r="C786" s="179" t="s">
        <v>15382</v>
      </c>
      <c r="D786" s="179">
        <v>179.46</v>
      </c>
    </row>
    <row r="787" spans="1:4" ht="28.8" x14ac:dyDescent="0.3">
      <c r="A787" s="179">
        <v>914</v>
      </c>
      <c r="B787" s="179" t="s">
        <v>16134</v>
      </c>
      <c r="C787" s="179" t="s">
        <v>15382</v>
      </c>
      <c r="D787" s="179">
        <v>183.84</v>
      </c>
    </row>
    <row r="788" spans="1:4" ht="43.2" x14ac:dyDescent="0.3">
      <c r="A788" s="179">
        <v>993</v>
      </c>
      <c r="B788" s="179" t="s">
        <v>16135</v>
      </c>
      <c r="C788" s="179" t="s">
        <v>15382</v>
      </c>
      <c r="D788" s="179">
        <v>2.2400000000000002</v>
      </c>
    </row>
    <row r="789" spans="1:4" ht="43.2" x14ac:dyDescent="0.3">
      <c r="A789" s="179">
        <v>1020</v>
      </c>
      <c r="B789" s="179" t="s">
        <v>16136</v>
      </c>
      <c r="C789" s="179" t="s">
        <v>15382</v>
      </c>
      <c r="D789" s="179">
        <v>9.77</v>
      </c>
    </row>
    <row r="790" spans="1:4" ht="43.2" x14ac:dyDescent="0.3">
      <c r="A790" s="179">
        <v>1017</v>
      </c>
      <c r="B790" s="179" t="s">
        <v>16137</v>
      </c>
      <c r="C790" s="179" t="s">
        <v>15382</v>
      </c>
      <c r="D790" s="179">
        <v>107.42</v>
      </c>
    </row>
    <row r="791" spans="1:4" ht="43.2" x14ac:dyDescent="0.3">
      <c r="A791" s="179">
        <v>999</v>
      </c>
      <c r="B791" s="179" t="s">
        <v>16138</v>
      </c>
      <c r="C791" s="179" t="s">
        <v>15382</v>
      </c>
      <c r="D791" s="179">
        <v>133.1</v>
      </c>
    </row>
    <row r="792" spans="1:4" ht="43.2" x14ac:dyDescent="0.3">
      <c r="A792" s="179">
        <v>995</v>
      </c>
      <c r="B792" s="179" t="s">
        <v>16139</v>
      </c>
      <c r="C792" s="179" t="s">
        <v>15382</v>
      </c>
      <c r="D792" s="179">
        <v>14.99</v>
      </c>
    </row>
    <row r="793" spans="1:4" ht="43.2" x14ac:dyDescent="0.3">
      <c r="A793" s="179">
        <v>1000</v>
      </c>
      <c r="B793" s="179" t="s">
        <v>16140</v>
      </c>
      <c r="C793" s="179" t="s">
        <v>15382</v>
      </c>
      <c r="D793" s="179">
        <v>163.16</v>
      </c>
    </row>
    <row r="794" spans="1:4" ht="43.2" x14ac:dyDescent="0.3">
      <c r="A794" s="179">
        <v>1022</v>
      </c>
      <c r="B794" s="179" t="s">
        <v>16141</v>
      </c>
      <c r="C794" s="179" t="s">
        <v>15382</v>
      </c>
      <c r="D794" s="179">
        <v>3.11</v>
      </c>
    </row>
    <row r="795" spans="1:4" ht="43.2" x14ac:dyDescent="0.3">
      <c r="A795" s="179">
        <v>1015</v>
      </c>
      <c r="B795" s="179" t="s">
        <v>16142</v>
      </c>
      <c r="C795" s="179" t="s">
        <v>15382</v>
      </c>
      <c r="D795" s="179">
        <v>214.85</v>
      </c>
    </row>
    <row r="796" spans="1:4" ht="43.2" x14ac:dyDescent="0.3">
      <c r="A796" s="179">
        <v>996</v>
      </c>
      <c r="B796" s="179" t="s">
        <v>16143</v>
      </c>
      <c r="C796" s="179" t="s">
        <v>15382</v>
      </c>
      <c r="D796" s="179">
        <v>22.82</v>
      </c>
    </row>
    <row r="797" spans="1:4" ht="43.2" x14ac:dyDescent="0.3">
      <c r="A797" s="179">
        <v>1001</v>
      </c>
      <c r="B797" s="179" t="s">
        <v>16144</v>
      </c>
      <c r="C797" s="179" t="s">
        <v>15382</v>
      </c>
      <c r="D797" s="179">
        <v>268.88</v>
      </c>
    </row>
    <row r="798" spans="1:4" ht="43.2" x14ac:dyDescent="0.3">
      <c r="A798" s="179">
        <v>1019</v>
      </c>
      <c r="B798" s="179" t="s">
        <v>16145</v>
      </c>
      <c r="C798" s="179" t="s">
        <v>15382</v>
      </c>
      <c r="D798" s="179">
        <v>31.46</v>
      </c>
    </row>
    <row r="799" spans="1:4" ht="43.2" x14ac:dyDescent="0.3">
      <c r="A799" s="179">
        <v>1021</v>
      </c>
      <c r="B799" s="179" t="s">
        <v>16146</v>
      </c>
      <c r="C799" s="179" t="s">
        <v>15382</v>
      </c>
      <c r="D799" s="179">
        <v>4.46</v>
      </c>
    </row>
    <row r="800" spans="1:4" ht="43.2" x14ac:dyDescent="0.3">
      <c r="A800" s="179">
        <v>39249</v>
      </c>
      <c r="B800" s="179" t="s">
        <v>16147</v>
      </c>
      <c r="C800" s="179" t="s">
        <v>15382</v>
      </c>
      <c r="D800" s="179">
        <v>350.75</v>
      </c>
    </row>
    <row r="801" spans="1:4" ht="43.2" x14ac:dyDescent="0.3">
      <c r="A801" s="179">
        <v>1018</v>
      </c>
      <c r="B801" s="179" t="s">
        <v>16148</v>
      </c>
      <c r="C801" s="179" t="s">
        <v>15382</v>
      </c>
      <c r="D801" s="179">
        <v>44.84</v>
      </c>
    </row>
    <row r="802" spans="1:4" ht="43.2" x14ac:dyDescent="0.3">
      <c r="A802" s="179">
        <v>39250</v>
      </c>
      <c r="B802" s="179" t="s">
        <v>16149</v>
      </c>
      <c r="C802" s="179" t="s">
        <v>15382</v>
      </c>
      <c r="D802" s="179">
        <v>450.57</v>
      </c>
    </row>
    <row r="803" spans="1:4" ht="43.2" x14ac:dyDescent="0.3">
      <c r="A803" s="179">
        <v>994</v>
      </c>
      <c r="B803" s="179" t="s">
        <v>16150</v>
      </c>
      <c r="C803" s="179" t="s">
        <v>15382</v>
      </c>
      <c r="D803" s="179">
        <v>6.1</v>
      </c>
    </row>
    <row r="804" spans="1:4" ht="43.2" x14ac:dyDescent="0.3">
      <c r="A804" s="179">
        <v>977</v>
      </c>
      <c r="B804" s="179" t="s">
        <v>16151</v>
      </c>
      <c r="C804" s="179" t="s">
        <v>15382</v>
      </c>
      <c r="D804" s="179">
        <v>62.12</v>
      </c>
    </row>
    <row r="805" spans="1:4" ht="43.2" x14ac:dyDescent="0.3">
      <c r="A805" s="179">
        <v>998</v>
      </c>
      <c r="B805" s="179" t="s">
        <v>16152</v>
      </c>
      <c r="C805" s="179" t="s">
        <v>15382</v>
      </c>
      <c r="D805" s="179">
        <v>82.52</v>
      </c>
    </row>
    <row r="806" spans="1:4" ht="28.8" x14ac:dyDescent="0.3">
      <c r="A806" s="179">
        <v>39251</v>
      </c>
      <c r="B806" s="179" t="s">
        <v>16153</v>
      </c>
      <c r="C806" s="179" t="s">
        <v>15382</v>
      </c>
      <c r="D806" s="179">
        <v>0.59</v>
      </c>
    </row>
    <row r="807" spans="1:4" ht="28.8" x14ac:dyDescent="0.3">
      <c r="A807" s="179">
        <v>1011</v>
      </c>
      <c r="B807" s="179" t="s">
        <v>16154</v>
      </c>
      <c r="C807" s="179" t="s">
        <v>15382</v>
      </c>
      <c r="D807" s="179">
        <v>0.83</v>
      </c>
    </row>
    <row r="808" spans="1:4" ht="28.8" x14ac:dyDescent="0.3">
      <c r="A808" s="179">
        <v>39252</v>
      </c>
      <c r="B808" s="179" t="s">
        <v>16155</v>
      </c>
      <c r="C808" s="179" t="s">
        <v>15382</v>
      </c>
      <c r="D808" s="179">
        <v>0.99</v>
      </c>
    </row>
    <row r="809" spans="1:4" ht="28.8" x14ac:dyDescent="0.3">
      <c r="A809" s="179">
        <v>1013</v>
      </c>
      <c r="B809" s="179" t="s">
        <v>16156</v>
      </c>
      <c r="C809" s="179" t="s">
        <v>15382</v>
      </c>
      <c r="D809" s="179">
        <v>1.31</v>
      </c>
    </row>
    <row r="810" spans="1:4" ht="28.8" x14ac:dyDescent="0.3">
      <c r="A810" s="179">
        <v>980</v>
      </c>
      <c r="B810" s="179" t="s">
        <v>16157</v>
      </c>
      <c r="C810" s="179" t="s">
        <v>15382</v>
      </c>
      <c r="D810" s="179">
        <v>8.9600000000000009</v>
      </c>
    </row>
    <row r="811" spans="1:4" ht="28.8" x14ac:dyDescent="0.3">
      <c r="A811" s="179">
        <v>39237</v>
      </c>
      <c r="B811" s="179" t="s">
        <v>16158</v>
      </c>
      <c r="C811" s="179" t="s">
        <v>15382</v>
      </c>
      <c r="D811" s="179">
        <v>106.3</v>
      </c>
    </row>
    <row r="812" spans="1:4" ht="28.8" x14ac:dyDescent="0.3">
      <c r="A812" s="179">
        <v>39238</v>
      </c>
      <c r="B812" s="179" t="s">
        <v>16159</v>
      </c>
      <c r="C812" s="179" t="s">
        <v>15382</v>
      </c>
      <c r="D812" s="179">
        <v>132.71</v>
      </c>
    </row>
    <row r="813" spans="1:4" ht="28.8" x14ac:dyDescent="0.3">
      <c r="A813" s="179">
        <v>979</v>
      </c>
      <c r="B813" s="179" t="s">
        <v>16160</v>
      </c>
      <c r="C813" s="179" t="s">
        <v>15382</v>
      </c>
      <c r="D813" s="179">
        <v>13.81</v>
      </c>
    </row>
    <row r="814" spans="1:4" ht="28.8" x14ac:dyDescent="0.3">
      <c r="A814" s="179">
        <v>39239</v>
      </c>
      <c r="B814" s="179" t="s">
        <v>16161</v>
      </c>
      <c r="C814" s="179" t="s">
        <v>15382</v>
      </c>
      <c r="D814" s="179">
        <v>161.51</v>
      </c>
    </row>
    <row r="815" spans="1:4" ht="28.8" x14ac:dyDescent="0.3">
      <c r="A815" s="179">
        <v>1014</v>
      </c>
      <c r="B815" s="179" t="s">
        <v>16162</v>
      </c>
      <c r="C815" s="179" t="s">
        <v>15382</v>
      </c>
      <c r="D815" s="179">
        <v>2.1</v>
      </c>
    </row>
    <row r="816" spans="1:4" ht="28.8" x14ac:dyDescent="0.3">
      <c r="A816" s="179">
        <v>39240</v>
      </c>
      <c r="B816" s="179" t="s">
        <v>16163</v>
      </c>
      <c r="C816" s="179" t="s">
        <v>15382</v>
      </c>
      <c r="D816" s="179">
        <v>213.47</v>
      </c>
    </row>
    <row r="817" spans="1:4" ht="28.8" x14ac:dyDescent="0.3">
      <c r="A817" s="179">
        <v>39232</v>
      </c>
      <c r="B817" s="179" t="s">
        <v>16164</v>
      </c>
      <c r="C817" s="179" t="s">
        <v>15382</v>
      </c>
      <c r="D817" s="179">
        <v>22.16</v>
      </c>
    </row>
    <row r="818" spans="1:4" ht="28.8" x14ac:dyDescent="0.3">
      <c r="A818" s="179">
        <v>39233</v>
      </c>
      <c r="B818" s="179" t="s">
        <v>16165</v>
      </c>
      <c r="C818" s="179" t="s">
        <v>15382</v>
      </c>
      <c r="D818" s="179">
        <v>30.47</v>
      </c>
    </row>
    <row r="819" spans="1:4" ht="28.8" x14ac:dyDescent="0.3">
      <c r="A819" s="179">
        <v>981</v>
      </c>
      <c r="B819" s="179" t="s">
        <v>16166</v>
      </c>
      <c r="C819" s="179" t="s">
        <v>15382</v>
      </c>
      <c r="D819" s="179">
        <v>3.75</v>
      </c>
    </row>
    <row r="820" spans="1:4" ht="28.8" x14ac:dyDescent="0.3">
      <c r="A820" s="179">
        <v>39234</v>
      </c>
      <c r="B820" s="179" t="s">
        <v>16167</v>
      </c>
      <c r="C820" s="179" t="s">
        <v>15382</v>
      </c>
      <c r="D820" s="179">
        <v>44.72</v>
      </c>
    </row>
    <row r="821" spans="1:4" ht="28.8" x14ac:dyDescent="0.3">
      <c r="A821" s="179">
        <v>982</v>
      </c>
      <c r="B821" s="179" t="s">
        <v>16168</v>
      </c>
      <c r="C821" s="179" t="s">
        <v>15382</v>
      </c>
      <c r="D821" s="179">
        <v>5.24</v>
      </c>
    </row>
    <row r="822" spans="1:4" ht="28.8" x14ac:dyDescent="0.3">
      <c r="A822" s="179">
        <v>39235</v>
      </c>
      <c r="B822" s="179" t="s">
        <v>16169</v>
      </c>
      <c r="C822" s="179" t="s">
        <v>15382</v>
      </c>
      <c r="D822" s="179">
        <v>62.9</v>
      </c>
    </row>
    <row r="823" spans="1:4" ht="28.8" x14ac:dyDescent="0.3">
      <c r="A823" s="179">
        <v>39236</v>
      </c>
      <c r="B823" s="179" t="s">
        <v>16170</v>
      </c>
      <c r="C823" s="179" t="s">
        <v>15382</v>
      </c>
      <c r="D823" s="179">
        <v>82.46</v>
      </c>
    </row>
    <row r="824" spans="1:4" ht="43.2" x14ac:dyDescent="0.3">
      <c r="A824" s="179">
        <v>876</v>
      </c>
      <c r="B824" s="179" t="s">
        <v>16171</v>
      </c>
      <c r="C824" s="179" t="s">
        <v>15382</v>
      </c>
      <c r="D824" s="179">
        <v>212.87</v>
      </c>
    </row>
    <row r="825" spans="1:4" ht="43.2" x14ac:dyDescent="0.3">
      <c r="A825" s="179">
        <v>877</v>
      </c>
      <c r="B825" s="179" t="s">
        <v>16172</v>
      </c>
      <c r="C825" s="179" t="s">
        <v>15382</v>
      </c>
      <c r="D825" s="179">
        <v>250.25</v>
      </c>
    </row>
    <row r="826" spans="1:4" ht="43.2" x14ac:dyDescent="0.3">
      <c r="A826" s="179">
        <v>882</v>
      </c>
      <c r="B826" s="179" t="s">
        <v>16173</v>
      </c>
      <c r="C826" s="179" t="s">
        <v>15382</v>
      </c>
      <c r="D826" s="179">
        <v>272.69</v>
      </c>
    </row>
    <row r="827" spans="1:4" ht="43.2" x14ac:dyDescent="0.3">
      <c r="A827" s="179">
        <v>878</v>
      </c>
      <c r="B827" s="179" t="s">
        <v>16174</v>
      </c>
      <c r="C827" s="179" t="s">
        <v>15382</v>
      </c>
      <c r="D827" s="179">
        <v>339.02</v>
      </c>
    </row>
    <row r="828" spans="1:4" ht="43.2" x14ac:dyDescent="0.3">
      <c r="A828" s="179">
        <v>879</v>
      </c>
      <c r="B828" s="179" t="s">
        <v>16175</v>
      </c>
      <c r="C828" s="179" t="s">
        <v>15382</v>
      </c>
      <c r="D828" s="179">
        <v>399.59</v>
      </c>
    </row>
    <row r="829" spans="1:4" ht="43.2" x14ac:dyDescent="0.3">
      <c r="A829" s="179">
        <v>880</v>
      </c>
      <c r="B829" s="179" t="s">
        <v>16176</v>
      </c>
      <c r="C829" s="179" t="s">
        <v>15382</v>
      </c>
      <c r="D829" s="179">
        <v>470.16</v>
      </c>
    </row>
    <row r="830" spans="1:4" ht="43.2" x14ac:dyDescent="0.3">
      <c r="A830" s="179">
        <v>873</v>
      </c>
      <c r="B830" s="179" t="s">
        <v>16177</v>
      </c>
      <c r="C830" s="179" t="s">
        <v>15382</v>
      </c>
      <c r="D830" s="179">
        <v>142.96</v>
      </c>
    </row>
    <row r="831" spans="1:4" ht="43.2" x14ac:dyDescent="0.3">
      <c r="A831" s="179">
        <v>881</v>
      </c>
      <c r="B831" s="179" t="s">
        <v>16178</v>
      </c>
      <c r="C831" s="179" t="s">
        <v>15382</v>
      </c>
      <c r="D831" s="179">
        <v>642.63</v>
      </c>
    </row>
    <row r="832" spans="1:4" ht="43.2" x14ac:dyDescent="0.3">
      <c r="A832" s="179">
        <v>874</v>
      </c>
      <c r="B832" s="179" t="s">
        <v>16179</v>
      </c>
      <c r="C832" s="179" t="s">
        <v>15382</v>
      </c>
      <c r="D832" s="179">
        <v>169.66</v>
      </c>
    </row>
    <row r="833" spans="1:4" ht="43.2" x14ac:dyDescent="0.3">
      <c r="A833" s="179">
        <v>875</v>
      </c>
      <c r="B833" s="179" t="s">
        <v>16180</v>
      </c>
      <c r="C833" s="179" t="s">
        <v>15382</v>
      </c>
      <c r="D833" s="179">
        <v>202.42</v>
      </c>
    </row>
    <row r="834" spans="1:4" ht="28.8" x14ac:dyDescent="0.3">
      <c r="A834" s="179">
        <v>983</v>
      </c>
      <c r="B834" s="179" t="s">
        <v>16181</v>
      </c>
      <c r="C834" s="179" t="s">
        <v>15382</v>
      </c>
      <c r="D834" s="179">
        <v>1.27</v>
      </c>
    </row>
    <row r="835" spans="1:4" ht="28.8" x14ac:dyDescent="0.3">
      <c r="A835" s="179">
        <v>985</v>
      </c>
      <c r="B835" s="179" t="s">
        <v>16182</v>
      </c>
      <c r="C835" s="179" t="s">
        <v>15382</v>
      </c>
      <c r="D835" s="179">
        <v>9.5</v>
      </c>
    </row>
    <row r="836" spans="1:4" ht="28.8" x14ac:dyDescent="0.3">
      <c r="A836" s="179">
        <v>990</v>
      </c>
      <c r="B836" s="179" t="s">
        <v>16183</v>
      </c>
      <c r="C836" s="179" t="s">
        <v>15382</v>
      </c>
      <c r="D836" s="179">
        <v>130.13</v>
      </c>
    </row>
    <row r="837" spans="1:4" ht="28.8" x14ac:dyDescent="0.3">
      <c r="A837" s="179">
        <v>39241</v>
      </c>
      <c r="B837" s="179" t="s">
        <v>16184</v>
      </c>
      <c r="C837" s="179" t="s">
        <v>15382</v>
      </c>
      <c r="D837" s="179">
        <v>14.87</v>
      </c>
    </row>
    <row r="838" spans="1:4" ht="28.8" x14ac:dyDescent="0.3">
      <c r="A838" s="179">
        <v>1005</v>
      </c>
      <c r="B838" s="179" t="s">
        <v>16185</v>
      </c>
      <c r="C838" s="179" t="s">
        <v>15382</v>
      </c>
      <c r="D838" s="179">
        <v>159.71</v>
      </c>
    </row>
    <row r="839" spans="1:4" ht="28.8" x14ac:dyDescent="0.3">
      <c r="A839" s="179">
        <v>984</v>
      </c>
      <c r="B839" s="179" t="s">
        <v>16186</v>
      </c>
      <c r="C839" s="179" t="s">
        <v>15382</v>
      </c>
      <c r="D839" s="179">
        <v>3.28</v>
      </c>
    </row>
    <row r="840" spans="1:4" ht="28.8" x14ac:dyDescent="0.3">
      <c r="A840" s="179">
        <v>991</v>
      </c>
      <c r="B840" s="179" t="s">
        <v>16187</v>
      </c>
      <c r="C840" s="179" t="s">
        <v>15382</v>
      </c>
      <c r="D840" s="179">
        <v>211.04</v>
      </c>
    </row>
    <row r="841" spans="1:4" ht="28.8" x14ac:dyDescent="0.3">
      <c r="A841" s="179">
        <v>986</v>
      </c>
      <c r="B841" s="179" t="s">
        <v>16188</v>
      </c>
      <c r="C841" s="179" t="s">
        <v>15382</v>
      </c>
      <c r="D841" s="179">
        <v>22.73</v>
      </c>
    </row>
    <row r="842" spans="1:4" ht="28.8" x14ac:dyDescent="0.3">
      <c r="A842" s="179">
        <v>1024</v>
      </c>
      <c r="B842" s="179" t="s">
        <v>16189</v>
      </c>
      <c r="C842" s="179" t="s">
        <v>15382</v>
      </c>
      <c r="D842" s="179">
        <v>261.2</v>
      </c>
    </row>
    <row r="843" spans="1:4" ht="28.8" x14ac:dyDescent="0.3">
      <c r="A843" s="179">
        <v>987</v>
      </c>
      <c r="B843" s="179" t="s">
        <v>16190</v>
      </c>
      <c r="C843" s="179" t="s">
        <v>15382</v>
      </c>
      <c r="D843" s="179">
        <v>30.89</v>
      </c>
    </row>
    <row r="844" spans="1:4" ht="28.8" x14ac:dyDescent="0.3">
      <c r="A844" s="179">
        <v>1003</v>
      </c>
      <c r="B844" s="179" t="s">
        <v>16191</v>
      </c>
      <c r="C844" s="179" t="s">
        <v>15382</v>
      </c>
      <c r="D844" s="179">
        <v>4.8099999999999996</v>
      </c>
    </row>
    <row r="845" spans="1:4" ht="28.8" x14ac:dyDescent="0.3">
      <c r="A845" s="179">
        <v>992</v>
      </c>
      <c r="B845" s="179" t="s">
        <v>16192</v>
      </c>
      <c r="C845" s="179" t="s">
        <v>15382</v>
      </c>
      <c r="D845" s="179">
        <v>337.94</v>
      </c>
    </row>
    <row r="846" spans="1:4" ht="28.8" x14ac:dyDescent="0.3">
      <c r="A846" s="179">
        <v>1007</v>
      </c>
      <c r="B846" s="179" t="s">
        <v>16193</v>
      </c>
      <c r="C846" s="179" t="s">
        <v>15382</v>
      </c>
      <c r="D846" s="179">
        <v>43.82</v>
      </c>
    </row>
    <row r="847" spans="1:4" ht="28.8" x14ac:dyDescent="0.3">
      <c r="A847" s="179">
        <v>39242</v>
      </c>
      <c r="B847" s="179" t="s">
        <v>16194</v>
      </c>
      <c r="C847" s="179" t="s">
        <v>15382</v>
      </c>
      <c r="D847" s="179">
        <v>418.71</v>
      </c>
    </row>
    <row r="848" spans="1:4" ht="28.8" x14ac:dyDescent="0.3">
      <c r="A848" s="179">
        <v>1008</v>
      </c>
      <c r="B848" s="179" t="s">
        <v>16195</v>
      </c>
      <c r="C848" s="179" t="s">
        <v>15382</v>
      </c>
      <c r="D848" s="179">
        <v>5.45</v>
      </c>
    </row>
    <row r="849" spans="1:4" ht="28.8" x14ac:dyDescent="0.3">
      <c r="A849" s="179">
        <v>988</v>
      </c>
      <c r="B849" s="179" t="s">
        <v>16196</v>
      </c>
      <c r="C849" s="179" t="s">
        <v>15382</v>
      </c>
      <c r="D849" s="179">
        <v>60.53</v>
      </c>
    </row>
    <row r="850" spans="1:4" ht="28.8" x14ac:dyDescent="0.3">
      <c r="A850" s="179">
        <v>989</v>
      </c>
      <c r="B850" s="179" t="s">
        <v>16197</v>
      </c>
      <c r="C850" s="179" t="s">
        <v>15382</v>
      </c>
      <c r="D850" s="179">
        <v>82</v>
      </c>
    </row>
    <row r="851" spans="1:4" x14ac:dyDescent="0.3">
      <c r="A851" s="179">
        <v>39598</v>
      </c>
      <c r="B851" s="179" t="s">
        <v>16198</v>
      </c>
      <c r="C851" s="179" t="s">
        <v>15382</v>
      </c>
      <c r="D851" s="179">
        <v>1.91</v>
      </c>
    </row>
    <row r="852" spans="1:4" x14ac:dyDescent="0.3">
      <c r="A852" s="179">
        <v>39599</v>
      </c>
      <c r="B852" s="179" t="s">
        <v>16199</v>
      </c>
      <c r="C852" s="179" t="s">
        <v>15382</v>
      </c>
      <c r="D852" s="179">
        <v>2.88</v>
      </c>
    </row>
    <row r="853" spans="1:4" x14ac:dyDescent="0.3">
      <c r="A853" s="179">
        <v>34602</v>
      </c>
      <c r="B853" s="179" t="s">
        <v>16200</v>
      </c>
      <c r="C853" s="179" t="s">
        <v>15382</v>
      </c>
      <c r="D853" s="179">
        <v>5.1100000000000003</v>
      </c>
    </row>
    <row r="854" spans="1:4" x14ac:dyDescent="0.3">
      <c r="A854" s="179">
        <v>34603</v>
      </c>
      <c r="B854" s="179" t="s">
        <v>16201</v>
      </c>
      <c r="C854" s="179" t="s">
        <v>15382</v>
      </c>
      <c r="D854" s="179">
        <v>24.6</v>
      </c>
    </row>
    <row r="855" spans="1:4" x14ac:dyDescent="0.3">
      <c r="A855" s="179">
        <v>34607</v>
      </c>
      <c r="B855" s="179" t="s">
        <v>16202</v>
      </c>
      <c r="C855" s="179" t="s">
        <v>15382</v>
      </c>
      <c r="D855" s="179">
        <v>10.97</v>
      </c>
    </row>
    <row r="856" spans="1:4" x14ac:dyDescent="0.3">
      <c r="A856" s="179">
        <v>34609</v>
      </c>
      <c r="B856" s="179" t="s">
        <v>16203</v>
      </c>
      <c r="C856" s="179" t="s">
        <v>15382</v>
      </c>
      <c r="D856" s="179">
        <v>16.46</v>
      </c>
    </row>
    <row r="857" spans="1:4" x14ac:dyDescent="0.3">
      <c r="A857" s="179">
        <v>34618</v>
      </c>
      <c r="B857" s="179" t="s">
        <v>16204</v>
      </c>
      <c r="C857" s="179" t="s">
        <v>15382</v>
      </c>
      <c r="D857" s="179">
        <v>6.78</v>
      </c>
    </row>
    <row r="858" spans="1:4" x14ac:dyDescent="0.3">
      <c r="A858" s="179">
        <v>34620</v>
      </c>
      <c r="B858" s="179" t="s">
        <v>16205</v>
      </c>
      <c r="C858" s="179" t="s">
        <v>15382</v>
      </c>
      <c r="D858" s="179">
        <v>33.950000000000003</v>
      </c>
    </row>
    <row r="859" spans="1:4" x14ac:dyDescent="0.3">
      <c r="A859" s="179">
        <v>34621</v>
      </c>
      <c r="B859" s="179" t="s">
        <v>16206</v>
      </c>
      <c r="C859" s="179" t="s">
        <v>15382</v>
      </c>
      <c r="D859" s="179">
        <v>15.75</v>
      </c>
    </row>
    <row r="860" spans="1:4" x14ac:dyDescent="0.3">
      <c r="A860" s="179">
        <v>34622</v>
      </c>
      <c r="B860" s="179" t="s">
        <v>16207</v>
      </c>
      <c r="C860" s="179" t="s">
        <v>15382</v>
      </c>
      <c r="D860" s="179">
        <v>22.31</v>
      </c>
    </row>
    <row r="861" spans="1:4" x14ac:dyDescent="0.3">
      <c r="A861" s="179">
        <v>34624</v>
      </c>
      <c r="B861" s="179" t="s">
        <v>16208</v>
      </c>
      <c r="C861" s="179" t="s">
        <v>15382</v>
      </c>
      <c r="D861" s="179">
        <v>8.66</v>
      </c>
    </row>
    <row r="862" spans="1:4" x14ac:dyDescent="0.3">
      <c r="A862" s="179">
        <v>34626</v>
      </c>
      <c r="B862" s="179" t="s">
        <v>16209</v>
      </c>
      <c r="C862" s="179" t="s">
        <v>15382</v>
      </c>
      <c r="D862" s="179">
        <v>46.66</v>
      </c>
    </row>
    <row r="863" spans="1:4" x14ac:dyDescent="0.3">
      <c r="A863" s="179">
        <v>34627</v>
      </c>
      <c r="B863" s="179" t="s">
        <v>16210</v>
      </c>
      <c r="C863" s="179" t="s">
        <v>15382</v>
      </c>
      <c r="D863" s="179">
        <v>20.11</v>
      </c>
    </row>
    <row r="864" spans="1:4" x14ac:dyDescent="0.3">
      <c r="A864" s="179">
        <v>34629</v>
      </c>
      <c r="B864" s="179" t="s">
        <v>16211</v>
      </c>
      <c r="C864" s="179" t="s">
        <v>15382</v>
      </c>
      <c r="D864" s="179">
        <v>29.44</v>
      </c>
    </row>
    <row r="865" spans="1:4" ht="28.8" x14ac:dyDescent="0.3">
      <c r="A865" s="179">
        <v>39257</v>
      </c>
      <c r="B865" s="179" t="s">
        <v>16212</v>
      </c>
      <c r="C865" s="179" t="s">
        <v>15382</v>
      </c>
      <c r="D865" s="179">
        <v>5.72</v>
      </c>
    </row>
    <row r="866" spans="1:4" ht="28.8" x14ac:dyDescent="0.3">
      <c r="A866" s="179">
        <v>39261</v>
      </c>
      <c r="B866" s="179" t="s">
        <v>16213</v>
      </c>
      <c r="C866" s="179" t="s">
        <v>15382</v>
      </c>
      <c r="D866" s="179">
        <v>30.5</v>
      </c>
    </row>
    <row r="867" spans="1:4" ht="28.8" x14ac:dyDescent="0.3">
      <c r="A867" s="179">
        <v>39268</v>
      </c>
      <c r="B867" s="179" t="s">
        <v>16214</v>
      </c>
      <c r="C867" s="179" t="s">
        <v>15382</v>
      </c>
      <c r="D867" s="179">
        <v>351.95</v>
      </c>
    </row>
    <row r="868" spans="1:4" ht="28.8" x14ac:dyDescent="0.3">
      <c r="A868" s="179">
        <v>39262</v>
      </c>
      <c r="B868" s="179" t="s">
        <v>16215</v>
      </c>
      <c r="C868" s="179" t="s">
        <v>15382</v>
      </c>
      <c r="D868" s="179">
        <v>47.69</v>
      </c>
    </row>
    <row r="869" spans="1:4" ht="28.8" x14ac:dyDescent="0.3">
      <c r="A869" s="179">
        <v>39258</v>
      </c>
      <c r="B869" s="179" t="s">
        <v>16216</v>
      </c>
      <c r="C869" s="179" t="s">
        <v>15382</v>
      </c>
      <c r="D869" s="179">
        <v>8.48</v>
      </c>
    </row>
    <row r="870" spans="1:4" ht="28.8" x14ac:dyDescent="0.3">
      <c r="A870" s="179">
        <v>39263</v>
      </c>
      <c r="B870" s="179" t="s">
        <v>16217</v>
      </c>
      <c r="C870" s="179" t="s">
        <v>15382</v>
      </c>
      <c r="D870" s="179">
        <v>73.790000000000006</v>
      </c>
    </row>
    <row r="871" spans="1:4" ht="28.8" x14ac:dyDescent="0.3">
      <c r="A871" s="179">
        <v>39264</v>
      </c>
      <c r="B871" s="179" t="s">
        <v>16218</v>
      </c>
      <c r="C871" s="179" t="s">
        <v>15382</v>
      </c>
      <c r="D871" s="179">
        <v>99.92</v>
      </c>
    </row>
    <row r="872" spans="1:4" ht="28.8" x14ac:dyDescent="0.3">
      <c r="A872" s="179">
        <v>39259</v>
      </c>
      <c r="B872" s="179" t="s">
        <v>16219</v>
      </c>
      <c r="C872" s="179" t="s">
        <v>15382</v>
      </c>
      <c r="D872" s="179">
        <v>12.92</v>
      </c>
    </row>
    <row r="873" spans="1:4" ht="28.8" x14ac:dyDescent="0.3">
      <c r="A873" s="179">
        <v>39265</v>
      </c>
      <c r="B873" s="179" t="s">
        <v>16220</v>
      </c>
      <c r="C873" s="179" t="s">
        <v>15382</v>
      </c>
      <c r="D873" s="179">
        <v>147.19999999999999</v>
      </c>
    </row>
    <row r="874" spans="1:4" ht="28.8" x14ac:dyDescent="0.3">
      <c r="A874" s="179">
        <v>39260</v>
      </c>
      <c r="B874" s="179" t="s">
        <v>16221</v>
      </c>
      <c r="C874" s="179" t="s">
        <v>15382</v>
      </c>
      <c r="D874" s="179">
        <v>18.399999999999999</v>
      </c>
    </row>
    <row r="875" spans="1:4" ht="28.8" x14ac:dyDescent="0.3">
      <c r="A875" s="179">
        <v>39266</v>
      </c>
      <c r="B875" s="179" t="s">
        <v>16222</v>
      </c>
      <c r="C875" s="179" t="s">
        <v>15382</v>
      </c>
      <c r="D875" s="179">
        <v>206.54</v>
      </c>
    </row>
    <row r="876" spans="1:4" ht="28.8" x14ac:dyDescent="0.3">
      <c r="A876" s="179">
        <v>39267</v>
      </c>
      <c r="B876" s="179" t="s">
        <v>16223</v>
      </c>
      <c r="C876" s="179" t="s">
        <v>15382</v>
      </c>
      <c r="D876" s="179">
        <v>270.74</v>
      </c>
    </row>
    <row r="877" spans="1:4" x14ac:dyDescent="0.3">
      <c r="A877" s="179">
        <v>11901</v>
      </c>
      <c r="B877" s="179" t="s">
        <v>16224</v>
      </c>
      <c r="C877" s="179" t="s">
        <v>15382</v>
      </c>
      <c r="D877" s="179">
        <v>0.89</v>
      </c>
    </row>
    <row r="878" spans="1:4" x14ac:dyDescent="0.3">
      <c r="A878" s="179">
        <v>11902</v>
      </c>
      <c r="B878" s="179" t="s">
        <v>16225</v>
      </c>
      <c r="C878" s="179" t="s">
        <v>15382</v>
      </c>
      <c r="D878" s="179">
        <v>1.55</v>
      </c>
    </row>
    <row r="879" spans="1:4" x14ac:dyDescent="0.3">
      <c r="A879" s="179">
        <v>11903</v>
      </c>
      <c r="B879" s="179" t="s">
        <v>16226</v>
      </c>
      <c r="C879" s="179" t="s">
        <v>15382</v>
      </c>
      <c r="D879" s="179">
        <v>2.39</v>
      </c>
    </row>
    <row r="880" spans="1:4" x14ac:dyDescent="0.3">
      <c r="A880" s="179">
        <v>11904</v>
      </c>
      <c r="B880" s="179" t="s">
        <v>16227</v>
      </c>
      <c r="C880" s="179" t="s">
        <v>15382</v>
      </c>
      <c r="D880" s="179">
        <v>3.05</v>
      </c>
    </row>
    <row r="881" spans="1:4" x14ac:dyDescent="0.3">
      <c r="A881" s="179">
        <v>11905</v>
      </c>
      <c r="B881" s="179" t="s">
        <v>16228</v>
      </c>
      <c r="C881" s="179" t="s">
        <v>15382</v>
      </c>
      <c r="D881" s="179">
        <v>4.0999999999999996</v>
      </c>
    </row>
    <row r="882" spans="1:4" x14ac:dyDescent="0.3">
      <c r="A882" s="179">
        <v>11906</v>
      </c>
      <c r="B882" s="179" t="s">
        <v>16229</v>
      </c>
      <c r="C882" s="179" t="s">
        <v>15382</v>
      </c>
      <c r="D882" s="179">
        <v>4.72</v>
      </c>
    </row>
    <row r="883" spans="1:4" x14ac:dyDescent="0.3">
      <c r="A883" s="179">
        <v>11919</v>
      </c>
      <c r="B883" s="179" t="s">
        <v>16230</v>
      </c>
      <c r="C883" s="179" t="s">
        <v>15382</v>
      </c>
      <c r="D883" s="179">
        <v>9.27</v>
      </c>
    </row>
    <row r="884" spans="1:4" x14ac:dyDescent="0.3">
      <c r="A884" s="179">
        <v>11920</v>
      </c>
      <c r="B884" s="179" t="s">
        <v>16231</v>
      </c>
      <c r="C884" s="179" t="s">
        <v>15382</v>
      </c>
      <c r="D884" s="179">
        <v>17.96</v>
      </c>
    </row>
    <row r="885" spans="1:4" x14ac:dyDescent="0.3">
      <c r="A885" s="179">
        <v>11924</v>
      </c>
      <c r="B885" s="179" t="s">
        <v>16232</v>
      </c>
      <c r="C885" s="179" t="s">
        <v>15382</v>
      </c>
      <c r="D885" s="179">
        <v>174.66</v>
      </c>
    </row>
    <row r="886" spans="1:4" x14ac:dyDescent="0.3">
      <c r="A886" s="179">
        <v>11921</v>
      </c>
      <c r="B886" s="179" t="s">
        <v>16233</v>
      </c>
      <c r="C886" s="179" t="s">
        <v>15382</v>
      </c>
      <c r="D886" s="179">
        <v>24.45</v>
      </c>
    </row>
    <row r="887" spans="1:4" x14ac:dyDescent="0.3">
      <c r="A887" s="179">
        <v>11922</v>
      </c>
      <c r="B887" s="179" t="s">
        <v>16234</v>
      </c>
      <c r="C887" s="179" t="s">
        <v>15382</v>
      </c>
      <c r="D887" s="179">
        <v>43.41</v>
      </c>
    </row>
    <row r="888" spans="1:4" x14ac:dyDescent="0.3">
      <c r="A888" s="179">
        <v>11923</v>
      </c>
      <c r="B888" s="179" t="s">
        <v>16235</v>
      </c>
      <c r="C888" s="179" t="s">
        <v>15382</v>
      </c>
      <c r="D888" s="179">
        <v>70.900000000000006</v>
      </c>
    </row>
    <row r="889" spans="1:4" x14ac:dyDescent="0.3">
      <c r="A889" s="179">
        <v>11916</v>
      </c>
      <c r="B889" s="179" t="s">
        <v>16236</v>
      </c>
      <c r="C889" s="179" t="s">
        <v>15382</v>
      </c>
      <c r="D889" s="179">
        <v>12.03</v>
      </c>
    </row>
    <row r="890" spans="1:4" x14ac:dyDescent="0.3">
      <c r="A890" s="179">
        <v>11914</v>
      </c>
      <c r="B890" s="179" t="s">
        <v>16237</v>
      </c>
      <c r="C890" s="179" t="s">
        <v>15382</v>
      </c>
      <c r="D890" s="179">
        <v>87.36</v>
      </c>
    </row>
    <row r="891" spans="1:4" x14ac:dyDescent="0.3">
      <c r="A891" s="179">
        <v>11917</v>
      </c>
      <c r="B891" s="179" t="s">
        <v>16238</v>
      </c>
      <c r="C891" s="179" t="s">
        <v>15382</v>
      </c>
      <c r="D891" s="179">
        <v>20.94</v>
      </c>
    </row>
    <row r="892" spans="1:4" x14ac:dyDescent="0.3">
      <c r="A892" s="179">
        <v>11918</v>
      </c>
      <c r="B892" s="179" t="s">
        <v>16239</v>
      </c>
      <c r="C892" s="179" t="s">
        <v>15382</v>
      </c>
      <c r="D892" s="179">
        <v>28.41</v>
      </c>
    </row>
    <row r="893" spans="1:4" ht="28.8" x14ac:dyDescent="0.3">
      <c r="A893" s="179">
        <v>37734</v>
      </c>
      <c r="B893" s="179" t="s">
        <v>16240</v>
      </c>
      <c r="C893" s="179" t="s">
        <v>15364</v>
      </c>
      <c r="D893" s="180">
        <v>68643.350000000006</v>
      </c>
    </row>
    <row r="894" spans="1:4" ht="28.8" x14ac:dyDescent="0.3">
      <c r="A894" s="179">
        <v>42251</v>
      </c>
      <c r="B894" s="179" t="s">
        <v>16241</v>
      </c>
      <c r="C894" s="179" t="s">
        <v>15364</v>
      </c>
      <c r="D894" s="180">
        <v>77948.710000000006</v>
      </c>
    </row>
    <row r="895" spans="1:4" ht="28.8" x14ac:dyDescent="0.3">
      <c r="A895" s="179">
        <v>37733</v>
      </c>
      <c r="B895" s="179" t="s">
        <v>16242</v>
      </c>
      <c r="C895" s="179" t="s">
        <v>15364</v>
      </c>
      <c r="D895" s="180">
        <v>51468.53</v>
      </c>
    </row>
    <row r="896" spans="1:4" ht="28.8" x14ac:dyDescent="0.3">
      <c r="A896" s="179">
        <v>37735</v>
      </c>
      <c r="B896" s="179" t="s">
        <v>16243</v>
      </c>
      <c r="C896" s="179" t="s">
        <v>15364</v>
      </c>
      <c r="D896" s="180">
        <v>62019.58</v>
      </c>
    </row>
    <row r="897" spans="1:4" ht="43.2" x14ac:dyDescent="0.3">
      <c r="A897" s="179">
        <v>5090</v>
      </c>
      <c r="B897" s="179" t="s">
        <v>16244</v>
      </c>
      <c r="C897" s="179" t="s">
        <v>15364</v>
      </c>
      <c r="D897" s="179">
        <v>18.22</v>
      </c>
    </row>
    <row r="898" spans="1:4" ht="43.2" x14ac:dyDescent="0.3">
      <c r="A898" s="179">
        <v>5085</v>
      </c>
      <c r="B898" s="179" t="s">
        <v>16245</v>
      </c>
      <c r="C898" s="179" t="s">
        <v>15364</v>
      </c>
      <c r="D898" s="179">
        <v>27.12</v>
      </c>
    </row>
    <row r="899" spans="1:4" ht="43.2" x14ac:dyDescent="0.3">
      <c r="A899" s="179">
        <v>43603</v>
      </c>
      <c r="B899" s="179" t="s">
        <v>16246</v>
      </c>
      <c r="C899" s="179" t="s">
        <v>15364</v>
      </c>
      <c r="D899" s="179">
        <v>38.75</v>
      </c>
    </row>
    <row r="900" spans="1:4" x14ac:dyDescent="0.3">
      <c r="A900" s="179">
        <v>38374</v>
      </c>
      <c r="B900" s="179" t="s">
        <v>16247</v>
      </c>
      <c r="C900" s="179" t="s">
        <v>15364</v>
      </c>
      <c r="D900" s="180">
        <v>1043.21</v>
      </c>
    </row>
    <row r="901" spans="1:4" ht="28.8" x14ac:dyDescent="0.3">
      <c r="A901" s="179">
        <v>20209</v>
      </c>
      <c r="B901" s="179" t="s">
        <v>16248</v>
      </c>
      <c r="C901" s="179" t="s">
        <v>15382</v>
      </c>
      <c r="D901" s="179">
        <v>28.57</v>
      </c>
    </row>
    <row r="902" spans="1:4" ht="28.8" x14ac:dyDescent="0.3">
      <c r="A902" s="179">
        <v>20212</v>
      </c>
      <c r="B902" s="179" t="s">
        <v>16249</v>
      </c>
      <c r="C902" s="179" t="s">
        <v>15382</v>
      </c>
      <c r="D902" s="179">
        <v>23.92</v>
      </c>
    </row>
    <row r="903" spans="1:4" ht="28.8" x14ac:dyDescent="0.3">
      <c r="A903" s="179">
        <v>4433</v>
      </c>
      <c r="B903" s="179" t="s">
        <v>16250</v>
      </c>
      <c r="C903" s="179" t="s">
        <v>15382</v>
      </c>
      <c r="D903" s="179">
        <v>27.37</v>
      </c>
    </row>
    <row r="904" spans="1:4" ht="28.8" x14ac:dyDescent="0.3">
      <c r="A904" s="179">
        <v>4430</v>
      </c>
      <c r="B904" s="179" t="s">
        <v>16251</v>
      </c>
      <c r="C904" s="179" t="s">
        <v>15382</v>
      </c>
      <c r="D904" s="179">
        <v>14</v>
      </c>
    </row>
    <row r="905" spans="1:4" ht="28.8" x14ac:dyDescent="0.3">
      <c r="A905" s="179">
        <v>4400</v>
      </c>
      <c r="B905" s="179" t="s">
        <v>16252</v>
      </c>
      <c r="C905" s="179" t="s">
        <v>15382</v>
      </c>
      <c r="D905" s="179">
        <v>22.28</v>
      </c>
    </row>
    <row r="906" spans="1:4" ht="28.8" x14ac:dyDescent="0.3">
      <c r="A906" s="179">
        <v>2729</v>
      </c>
      <c r="B906" s="179" t="s">
        <v>16253</v>
      </c>
      <c r="C906" s="179" t="s">
        <v>15364</v>
      </c>
      <c r="D906" s="179">
        <v>21.9</v>
      </c>
    </row>
    <row r="907" spans="1:4" x14ac:dyDescent="0.3">
      <c r="A907" s="179">
        <v>4513</v>
      </c>
      <c r="B907" s="179" t="s">
        <v>16254</v>
      </c>
      <c r="C907" s="179" t="s">
        <v>15382</v>
      </c>
      <c r="D907" s="179">
        <v>5.57</v>
      </c>
    </row>
    <row r="908" spans="1:4" x14ac:dyDescent="0.3">
      <c r="A908" s="179">
        <v>11871</v>
      </c>
      <c r="B908" s="179" t="s">
        <v>16255</v>
      </c>
      <c r="C908" s="179" t="s">
        <v>15364</v>
      </c>
      <c r="D908" s="179">
        <v>393</v>
      </c>
    </row>
    <row r="909" spans="1:4" x14ac:dyDescent="0.3">
      <c r="A909" s="179">
        <v>34636</v>
      </c>
      <c r="B909" s="179" t="s">
        <v>16256</v>
      </c>
      <c r="C909" s="179" t="s">
        <v>15364</v>
      </c>
      <c r="D909" s="179">
        <v>437.05</v>
      </c>
    </row>
    <row r="910" spans="1:4" x14ac:dyDescent="0.3">
      <c r="A910" s="179">
        <v>34639</v>
      </c>
      <c r="B910" s="179" t="s">
        <v>16257</v>
      </c>
      <c r="C910" s="179" t="s">
        <v>15364</v>
      </c>
      <c r="D910" s="179">
        <v>887.64</v>
      </c>
    </row>
    <row r="911" spans="1:4" x14ac:dyDescent="0.3">
      <c r="A911" s="179">
        <v>34640</v>
      </c>
      <c r="B911" s="179" t="s">
        <v>16258</v>
      </c>
      <c r="C911" s="179" t="s">
        <v>15364</v>
      </c>
      <c r="D911" s="179">
        <v>997.05</v>
      </c>
    </row>
    <row r="912" spans="1:4" x14ac:dyDescent="0.3">
      <c r="A912" s="179">
        <v>34637</v>
      </c>
      <c r="B912" s="179" t="s">
        <v>16259</v>
      </c>
      <c r="C912" s="179" t="s">
        <v>15364</v>
      </c>
      <c r="D912" s="179">
        <v>250.93</v>
      </c>
    </row>
    <row r="913" spans="1:4" x14ac:dyDescent="0.3">
      <c r="A913" s="179">
        <v>34638</v>
      </c>
      <c r="B913" s="179" t="s">
        <v>16260</v>
      </c>
      <c r="C913" s="179" t="s">
        <v>15364</v>
      </c>
      <c r="D913" s="179">
        <v>430.31</v>
      </c>
    </row>
    <row r="914" spans="1:4" x14ac:dyDescent="0.3">
      <c r="A914" s="179">
        <v>11868</v>
      </c>
      <c r="B914" s="179" t="s">
        <v>16261</v>
      </c>
      <c r="C914" s="179" t="s">
        <v>15364</v>
      </c>
      <c r="D914" s="179">
        <v>540.13</v>
      </c>
    </row>
    <row r="915" spans="1:4" x14ac:dyDescent="0.3">
      <c r="A915" s="179">
        <v>37106</v>
      </c>
      <c r="B915" s="179" t="s">
        <v>16262</v>
      </c>
      <c r="C915" s="179" t="s">
        <v>15364</v>
      </c>
      <c r="D915" s="180">
        <v>5216.99</v>
      </c>
    </row>
    <row r="916" spans="1:4" x14ac:dyDescent="0.3">
      <c r="A916" s="179">
        <v>11869</v>
      </c>
      <c r="B916" s="179" t="s">
        <v>16263</v>
      </c>
      <c r="C916" s="179" t="s">
        <v>15364</v>
      </c>
      <c r="D916" s="179">
        <v>876.34</v>
      </c>
    </row>
    <row r="917" spans="1:4" x14ac:dyDescent="0.3">
      <c r="A917" s="179">
        <v>37104</v>
      </c>
      <c r="B917" s="179" t="s">
        <v>16264</v>
      </c>
      <c r="C917" s="179" t="s">
        <v>15364</v>
      </c>
      <c r="D917" s="180">
        <v>1129.6600000000001</v>
      </c>
    </row>
    <row r="918" spans="1:4" x14ac:dyDescent="0.3">
      <c r="A918" s="179">
        <v>37105</v>
      </c>
      <c r="B918" s="179" t="s">
        <v>16265</v>
      </c>
      <c r="C918" s="179" t="s">
        <v>15364</v>
      </c>
      <c r="D918" s="180">
        <v>2515.9299999999998</v>
      </c>
    </row>
    <row r="919" spans="1:4" ht="28.8" x14ac:dyDescent="0.3">
      <c r="A919" s="179">
        <v>34641</v>
      </c>
      <c r="B919" s="179" t="s">
        <v>16266</v>
      </c>
      <c r="C919" s="179" t="s">
        <v>15364</v>
      </c>
      <c r="D919" s="179">
        <v>90.93</v>
      </c>
    </row>
    <row r="920" spans="1:4" ht="28.8" x14ac:dyDescent="0.3">
      <c r="A920" s="179">
        <v>43434</v>
      </c>
      <c r="B920" s="179" t="s">
        <v>16267</v>
      </c>
      <c r="C920" s="179" t="s">
        <v>15364</v>
      </c>
      <c r="D920" s="179">
        <v>98.31</v>
      </c>
    </row>
    <row r="921" spans="1:4" ht="28.8" x14ac:dyDescent="0.3">
      <c r="A921" s="179">
        <v>43435</v>
      </c>
      <c r="B921" s="179" t="s">
        <v>16268</v>
      </c>
      <c r="C921" s="179" t="s">
        <v>15364</v>
      </c>
      <c r="D921" s="179">
        <v>180.25</v>
      </c>
    </row>
    <row r="922" spans="1:4" ht="28.8" x14ac:dyDescent="0.3">
      <c r="A922" s="179">
        <v>43436</v>
      </c>
      <c r="B922" s="179" t="s">
        <v>16269</v>
      </c>
      <c r="C922" s="179" t="s">
        <v>15364</v>
      </c>
      <c r="D922" s="179">
        <v>315.44</v>
      </c>
    </row>
    <row r="923" spans="1:4" ht="28.8" x14ac:dyDescent="0.3">
      <c r="A923" s="179">
        <v>43437</v>
      </c>
      <c r="B923" s="179" t="s">
        <v>16270</v>
      </c>
      <c r="C923" s="179" t="s">
        <v>15364</v>
      </c>
      <c r="D923" s="179">
        <v>571.89</v>
      </c>
    </row>
    <row r="924" spans="1:4" ht="28.8" x14ac:dyDescent="0.3">
      <c r="A924" s="179">
        <v>43438</v>
      </c>
      <c r="B924" s="179" t="s">
        <v>16271</v>
      </c>
      <c r="C924" s="179" t="s">
        <v>15364</v>
      </c>
      <c r="D924" s="180">
        <v>1024.1500000000001</v>
      </c>
    </row>
    <row r="925" spans="1:4" ht="28.8" x14ac:dyDescent="0.3">
      <c r="A925" s="179">
        <v>41627</v>
      </c>
      <c r="B925" s="179" t="s">
        <v>16272</v>
      </c>
      <c r="C925" s="179" t="s">
        <v>15364</v>
      </c>
      <c r="D925" s="179">
        <v>151.57</v>
      </c>
    </row>
    <row r="926" spans="1:4" ht="28.8" x14ac:dyDescent="0.3">
      <c r="A926" s="179">
        <v>41628</v>
      </c>
      <c r="B926" s="179" t="s">
        <v>16273</v>
      </c>
      <c r="C926" s="179" t="s">
        <v>15364</v>
      </c>
      <c r="D926" s="179">
        <v>278.57</v>
      </c>
    </row>
    <row r="927" spans="1:4" ht="28.8" x14ac:dyDescent="0.3">
      <c r="A927" s="179">
        <v>41629</v>
      </c>
      <c r="B927" s="179" t="s">
        <v>16274</v>
      </c>
      <c r="C927" s="179" t="s">
        <v>15364</v>
      </c>
      <c r="D927" s="179">
        <v>353.94</v>
      </c>
    </row>
    <row r="928" spans="1:4" ht="28.8" x14ac:dyDescent="0.3">
      <c r="A928" s="179">
        <v>43429</v>
      </c>
      <c r="B928" s="179" t="s">
        <v>16275</v>
      </c>
      <c r="C928" s="179" t="s">
        <v>15364</v>
      </c>
      <c r="D928" s="179">
        <v>78.42</v>
      </c>
    </row>
    <row r="929" spans="1:4" ht="28.8" x14ac:dyDescent="0.3">
      <c r="A929" s="179">
        <v>43430</v>
      </c>
      <c r="B929" s="179" t="s">
        <v>16276</v>
      </c>
      <c r="C929" s="179" t="s">
        <v>15364</v>
      </c>
      <c r="D929" s="179">
        <v>130.27000000000001</v>
      </c>
    </row>
    <row r="930" spans="1:4" ht="28.8" x14ac:dyDescent="0.3">
      <c r="A930" s="179">
        <v>43431</v>
      </c>
      <c r="B930" s="179" t="s">
        <v>16277</v>
      </c>
      <c r="C930" s="179" t="s">
        <v>15364</v>
      </c>
      <c r="D930" s="179">
        <v>252.35</v>
      </c>
    </row>
    <row r="931" spans="1:4" ht="28.8" x14ac:dyDescent="0.3">
      <c r="A931" s="179">
        <v>43432</v>
      </c>
      <c r="B931" s="179" t="s">
        <v>16278</v>
      </c>
      <c r="C931" s="179" t="s">
        <v>15364</v>
      </c>
      <c r="D931" s="179">
        <v>524.36</v>
      </c>
    </row>
    <row r="932" spans="1:4" ht="28.8" x14ac:dyDescent="0.3">
      <c r="A932" s="179">
        <v>43433</v>
      </c>
      <c r="B932" s="179" t="s">
        <v>16279</v>
      </c>
      <c r="C932" s="179" t="s">
        <v>15364</v>
      </c>
      <c r="D932" s="179">
        <v>826.7</v>
      </c>
    </row>
    <row r="933" spans="1:4" ht="28.8" x14ac:dyDescent="0.3">
      <c r="A933" s="179">
        <v>43094</v>
      </c>
      <c r="B933" s="179" t="s">
        <v>16280</v>
      </c>
      <c r="C933" s="179" t="s">
        <v>15364</v>
      </c>
      <c r="D933" s="179">
        <v>190.56</v>
      </c>
    </row>
    <row r="934" spans="1:4" ht="28.8" x14ac:dyDescent="0.3">
      <c r="A934" s="179">
        <v>43093</v>
      </c>
      <c r="B934" s="179" t="s">
        <v>16281</v>
      </c>
      <c r="C934" s="179" t="s">
        <v>15364</v>
      </c>
      <c r="D934" s="179">
        <v>202.51</v>
      </c>
    </row>
    <row r="935" spans="1:4" ht="28.8" x14ac:dyDescent="0.3">
      <c r="A935" s="179">
        <v>1030</v>
      </c>
      <c r="B935" s="179" t="s">
        <v>16282</v>
      </c>
      <c r="C935" s="179" t="s">
        <v>15364</v>
      </c>
      <c r="D935" s="179">
        <v>47.95</v>
      </c>
    </row>
    <row r="936" spans="1:4" ht="28.8" x14ac:dyDescent="0.3">
      <c r="A936" s="179">
        <v>11694</v>
      </c>
      <c r="B936" s="179" t="s">
        <v>16283</v>
      </c>
      <c r="C936" s="179" t="s">
        <v>15364</v>
      </c>
      <c r="D936" s="180">
        <v>1059.94</v>
      </c>
    </row>
    <row r="937" spans="1:4" ht="28.8" x14ac:dyDescent="0.3">
      <c r="A937" s="179">
        <v>11881</v>
      </c>
      <c r="B937" s="179" t="s">
        <v>16284</v>
      </c>
      <c r="C937" s="179" t="s">
        <v>15364</v>
      </c>
      <c r="D937" s="179">
        <v>139.28</v>
      </c>
    </row>
    <row r="938" spans="1:4" ht="28.8" x14ac:dyDescent="0.3">
      <c r="A938" s="179">
        <v>35277</v>
      </c>
      <c r="B938" s="179" t="s">
        <v>16285</v>
      </c>
      <c r="C938" s="179" t="s">
        <v>15364</v>
      </c>
      <c r="D938" s="179">
        <v>418.82</v>
      </c>
    </row>
    <row r="939" spans="1:4" ht="43.2" x14ac:dyDescent="0.3">
      <c r="A939" s="179">
        <v>10521</v>
      </c>
      <c r="B939" s="179" t="s">
        <v>16286</v>
      </c>
      <c r="C939" s="179" t="s">
        <v>15364</v>
      </c>
      <c r="D939" s="179">
        <v>327.93</v>
      </c>
    </row>
    <row r="940" spans="1:4" ht="43.2" x14ac:dyDescent="0.3">
      <c r="A940" s="179">
        <v>10885</v>
      </c>
      <c r="B940" s="179" t="s">
        <v>16287</v>
      </c>
      <c r="C940" s="179" t="s">
        <v>15364</v>
      </c>
      <c r="D940" s="179">
        <v>414.79</v>
      </c>
    </row>
    <row r="941" spans="1:4" ht="43.2" x14ac:dyDescent="0.3">
      <c r="A941" s="179">
        <v>20962</v>
      </c>
      <c r="B941" s="179" t="s">
        <v>16288</v>
      </c>
      <c r="C941" s="179" t="s">
        <v>15364</v>
      </c>
      <c r="D941" s="179">
        <v>343.55</v>
      </c>
    </row>
    <row r="942" spans="1:4" ht="43.2" x14ac:dyDescent="0.3">
      <c r="A942" s="179">
        <v>20963</v>
      </c>
      <c r="B942" s="179" t="s">
        <v>16289</v>
      </c>
      <c r="C942" s="179" t="s">
        <v>15364</v>
      </c>
      <c r="D942" s="179">
        <v>419.67</v>
      </c>
    </row>
    <row r="943" spans="1:4" ht="28.8" x14ac:dyDescent="0.3">
      <c r="A943" s="179">
        <v>34643</v>
      </c>
      <c r="B943" s="179" t="s">
        <v>16290</v>
      </c>
      <c r="C943" s="179" t="s">
        <v>15364</v>
      </c>
      <c r="D943" s="179">
        <v>48.23</v>
      </c>
    </row>
    <row r="944" spans="1:4" x14ac:dyDescent="0.3">
      <c r="A944" s="179">
        <v>41480</v>
      </c>
      <c r="B944" s="179" t="s">
        <v>16291</v>
      </c>
      <c r="C944" s="179" t="s">
        <v>15364</v>
      </c>
      <c r="D944" s="179">
        <v>55.92</v>
      </c>
    </row>
    <row r="945" spans="1:4" x14ac:dyDescent="0.3">
      <c r="A945" s="179">
        <v>41474</v>
      </c>
      <c r="B945" s="179" t="s">
        <v>16292</v>
      </c>
      <c r="C945" s="179" t="s">
        <v>15364</v>
      </c>
      <c r="D945" s="179">
        <v>89.34</v>
      </c>
    </row>
    <row r="946" spans="1:4" x14ac:dyDescent="0.3">
      <c r="A946" s="179">
        <v>41475</v>
      </c>
      <c r="B946" s="179" t="s">
        <v>16293</v>
      </c>
      <c r="C946" s="179" t="s">
        <v>15364</v>
      </c>
      <c r="D946" s="179">
        <v>76.22</v>
      </c>
    </row>
    <row r="947" spans="1:4" x14ac:dyDescent="0.3">
      <c r="A947" s="179">
        <v>41476</v>
      </c>
      <c r="B947" s="179" t="s">
        <v>16294</v>
      </c>
      <c r="C947" s="179" t="s">
        <v>15364</v>
      </c>
      <c r="D947" s="179">
        <v>166.9</v>
      </c>
    </row>
    <row r="948" spans="1:4" x14ac:dyDescent="0.3">
      <c r="A948" s="179">
        <v>2555</v>
      </c>
      <c r="B948" s="179" t="s">
        <v>16295</v>
      </c>
      <c r="C948" s="179" t="s">
        <v>15364</v>
      </c>
      <c r="D948" s="179">
        <v>2.29</v>
      </c>
    </row>
    <row r="949" spans="1:4" x14ac:dyDescent="0.3">
      <c r="A949" s="179">
        <v>2556</v>
      </c>
      <c r="B949" s="179" t="s">
        <v>16296</v>
      </c>
      <c r="C949" s="179" t="s">
        <v>15364</v>
      </c>
      <c r="D949" s="179">
        <v>2.37</v>
      </c>
    </row>
    <row r="950" spans="1:4" x14ac:dyDescent="0.3">
      <c r="A950" s="179">
        <v>2557</v>
      </c>
      <c r="B950" s="179" t="s">
        <v>16297</v>
      </c>
      <c r="C950" s="179" t="s">
        <v>15364</v>
      </c>
      <c r="D950" s="179">
        <v>5</v>
      </c>
    </row>
    <row r="951" spans="1:4" ht="28.8" x14ac:dyDescent="0.3">
      <c r="A951" s="179">
        <v>10569</v>
      </c>
      <c r="B951" s="179" t="s">
        <v>16298</v>
      </c>
      <c r="C951" s="179" t="s">
        <v>15364</v>
      </c>
      <c r="D951" s="179">
        <v>5</v>
      </c>
    </row>
    <row r="952" spans="1:4" ht="28.8" x14ac:dyDescent="0.3">
      <c r="A952" s="179">
        <v>39810</v>
      </c>
      <c r="B952" s="179" t="s">
        <v>16299</v>
      </c>
      <c r="C952" s="179" t="s">
        <v>15364</v>
      </c>
      <c r="D952" s="179">
        <v>25.71</v>
      </c>
    </row>
    <row r="953" spans="1:4" ht="28.8" x14ac:dyDescent="0.3">
      <c r="A953" s="179">
        <v>39811</v>
      </c>
      <c r="B953" s="179" t="s">
        <v>16300</v>
      </c>
      <c r="C953" s="179" t="s">
        <v>15364</v>
      </c>
      <c r="D953" s="179">
        <v>31.45</v>
      </c>
    </row>
    <row r="954" spans="1:4" ht="28.8" x14ac:dyDescent="0.3">
      <c r="A954" s="179">
        <v>39812</v>
      </c>
      <c r="B954" s="179" t="s">
        <v>16301</v>
      </c>
      <c r="C954" s="179" t="s">
        <v>15364</v>
      </c>
      <c r="D954" s="179">
        <v>51.72</v>
      </c>
    </row>
    <row r="955" spans="1:4" ht="28.8" x14ac:dyDescent="0.3">
      <c r="A955" s="179">
        <v>43096</v>
      </c>
      <c r="B955" s="179" t="s">
        <v>16302</v>
      </c>
      <c r="C955" s="179" t="s">
        <v>15364</v>
      </c>
      <c r="D955" s="179">
        <v>171.44</v>
      </c>
    </row>
    <row r="956" spans="1:4" ht="28.8" x14ac:dyDescent="0.3">
      <c r="A956" s="179">
        <v>43102</v>
      </c>
      <c r="B956" s="179" t="s">
        <v>16303</v>
      </c>
      <c r="C956" s="179" t="s">
        <v>15364</v>
      </c>
      <c r="D956" s="179">
        <v>104.25</v>
      </c>
    </row>
    <row r="957" spans="1:4" ht="28.8" x14ac:dyDescent="0.3">
      <c r="A957" s="179">
        <v>43103</v>
      </c>
      <c r="B957" s="179" t="s">
        <v>16304</v>
      </c>
      <c r="C957" s="179" t="s">
        <v>15364</v>
      </c>
      <c r="D957" s="179">
        <v>153.51</v>
      </c>
    </row>
    <row r="958" spans="1:4" ht="28.8" x14ac:dyDescent="0.3">
      <c r="A958" s="179">
        <v>43098</v>
      </c>
      <c r="B958" s="179" t="s">
        <v>16305</v>
      </c>
      <c r="C958" s="179" t="s">
        <v>15364</v>
      </c>
      <c r="D958" s="179">
        <v>58.07</v>
      </c>
    </row>
    <row r="959" spans="1:4" ht="28.8" x14ac:dyDescent="0.3">
      <c r="A959" s="179">
        <v>43097</v>
      </c>
      <c r="B959" s="179" t="s">
        <v>16306</v>
      </c>
      <c r="C959" s="179" t="s">
        <v>15364</v>
      </c>
      <c r="D959" s="179">
        <v>34.4</v>
      </c>
    </row>
    <row r="960" spans="1:4" x14ac:dyDescent="0.3">
      <c r="A960" s="179">
        <v>43104</v>
      </c>
      <c r="B960" s="179" t="s">
        <v>16307</v>
      </c>
      <c r="C960" s="179" t="s">
        <v>15364</v>
      </c>
      <c r="D960" s="179">
        <v>406.99</v>
      </c>
    </row>
    <row r="961" spans="1:4" ht="28.8" x14ac:dyDescent="0.3">
      <c r="A961" s="179">
        <v>39771</v>
      </c>
      <c r="B961" s="179" t="s">
        <v>16308</v>
      </c>
      <c r="C961" s="179" t="s">
        <v>15364</v>
      </c>
      <c r="D961" s="179">
        <v>48.04</v>
      </c>
    </row>
    <row r="962" spans="1:4" ht="28.8" x14ac:dyDescent="0.3">
      <c r="A962" s="179">
        <v>39772</v>
      </c>
      <c r="B962" s="179" t="s">
        <v>16309</v>
      </c>
      <c r="C962" s="179" t="s">
        <v>15364</v>
      </c>
      <c r="D962" s="179">
        <v>94.43</v>
      </c>
    </row>
    <row r="963" spans="1:4" ht="28.8" x14ac:dyDescent="0.3">
      <c r="A963" s="179">
        <v>39773</v>
      </c>
      <c r="B963" s="179" t="s">
        <v>16310</v>
      </c>
      <c r="C963" s="179" t="s">
        <v>15364</v>
      </c>
      <c r="D963" s="179">
        <v>151.78</v>
      </c>
    </row>
    <row r="964" spans="1:4" ht="28.8" x14ac:dyDescent="0.3">
      <c r="A964" s="179">
        <v>39774</v>
      </c>
      <c r="B964" s="179" t="s">
        <v>16311</v>
      </c>
      <c r="C964" s="179" t="s">
        <v>15364</v>
      </c>
      <c r="D964" s="179">
        <v>227.03</v>
      </c>
    </row>
    <row r="965" spans="1:4" ht="28.8" x14ac:dyDescent="0.3">
      <c r="A965" s="179">
        <v>39775</v>
      </c>
      <c r="B965" s="179" t="s">
        <v>16312</v>
      </c>
      <c r="C965" s="179" t="s">
        <v>15364</v>
      </c>
      <c r="D965" s="179">
        <v>303</v>
      </c>
    </row>
    <row r="966" spans="1:4" ht="28.8" x14ac:dyDescent="0.3">
      <c r="A966" s="179">
        <v>39776</v>
      </c>
      <c r="B966" s="179" t="s">
        <v>16313</v>
      </c>
      <c r="C966" s="179" t="s">
        <v>15364</v>
      </c>
      <c r="D966" s="179">
        <v>366.19</v>
      </c>
    </row>
    <row r="967" spans="1:4" ht="28.8" x14ac:dyDescent="0.3">
      <c r="A967" s="179">
        <v>39777</v>
      </c>
      <c r="B967" s="179" t="s">
        <v>16314</v>
      </c>
      <c r="C967" s="179" t="s">
        <v>15364</v>
      </c>
      <c r="D967" s="179">
        <v>464.13</v>
      </c>
    </row>
    <row r="968" spans="1:4" ht="28.8" x14ac:dyDescent="0.3">
      <c r="A968" s="179">
        <v>20254</v>
      </c>
      <c r="B968" s="179" t="s">
        <v>16315</v>
      </c>
      <c r="C968" s="179" t="s">
        <v>15364</v>
      </c>
      <c r="D968" s="179">
        <v>33.69</v>
      </c>
    </row>
    <row r="969" spans="1:4" ht="28.8" x14ac:dyDescent="0.3">
      <c r="A969" s="179">
        <v>20253</v>
      </c>
      <c r="B969" s="179" t="s">
        <v>16316</v>
      </c>
      <c r="C969" s="179" t="s">
        <v>15364</v>
      </c>
      <c r="D969" s="179">
        <v>110.62</v>
      </c>
    </row>
    <row r="970" spans="1:4" ht="28.8" x14ac:dyDescent="0.3">
      <c r="A970" s="179">
        <v>11247</v>
      </c>
      <c r="B970" s="179" t="s">
        <v>16317</v>
      </c>
      <c r="C970" s="179" t="s">
        <v>15364</v>
      </c>
      <c r="D970" s="180">
        <v>2127.1</v>
      </c>
    </row>
    <row r="971" spans="1:4" ht="28.8" x14ac:dyDescent="0.3">
      <c r="A971" s="179">
        <v>11250</v>
      </c>
      <c r="B971" s="179" t="s">
        <v>16318</v>
      </c>
      <c r="C971" s="179" t="s">
        <v>15364</v>
      </c>
      <c r="D971" s="179">
        <v>91.58</v>
      </c>
    </row>
    <row r="972" spans="1:4" ht="28.8" x14ac:dyDescent="0.3">
      <c r="A972" s="179">
        <v>11249</v>
      </c>
      <c r="B972" s="179" t="s">
        <v>16319</v>
      </c>
      <c r="C972" s="179" t="s">
        <v>15364</v>
      </c>
      <c r="D972" s="180">
        <v>4154.97</v>
      </c>
    </row>
    <row r="973" spans="1:4" ht="28.8" x14ac:dyDescent="0.3">
      <c r="A973" s="179">
        <v>11251</v>
      </c>
      <c r="B973" s="179" t="s">
        <v>16320</v>
      </c>
      <c r="C973" s="179" t="s">
        <v>15364</v>
      </c>
      <c r="D973" s="179">
        <v>202.84</v>
      </c>
    </row>
    <row r="974" spans="1:4" ht="28.8" x14ac:dyDescent="0.3">
      <c r="A974" s="179">
        <v>11253</v>
      </c>
      <c r="B974" s="179" t="s">
        <v>16321</v>
      </c>
      <c r="C974" s="179" t="s">
        <v>15364</v>
      </c>
      <c r="D974" s="179">
        <v>336.13</v>
      </c>
    </row>
    <row r="975" spans="1:4" ht="28.8" x14ac:dyDescent="0.3">
      <c r="A975" s="179">
        <v>11255</v>
      </c>
      <c r="B975" s="179" t="s">
        <v>16322</v>
      </c>
      <c r="C975" s="179" t="s">
        <v>15364</v>
      </c>
      <c r="D975" s="179">
        <v>502.51</v>
      </c>
    </row>
    <row r="976" spans="1:4" ht="28.8" x14ac:dyDescent="0.3">
      <c r="A976" s="179">
        <v>14055</v>
      </c>
      <c r="B976" s="179" t="s">
        <v>16323</v>
      </c>
      <c r="C976" s="179" t="s">
        <v>15364</v>
      </c>
      <c r="D976" s="180">
        <v>1010.88</v>
      </c>
    </row>
    <row r="977" spans="1:4" ht="28.8" x14ac:dyDescent="0.3">
      <c r="A977" s="179">
        <v>11256</v>
      </c>
      <c r="B977" s="179" t="s">
        <v>16324</v>
      </c>
      <c r="C977" s="179" t="s">
        <v>15364</v>
      </c>
      <c r="D977" s="179">
        <v>629.44000000000005</v>
      </c>
    </row>
    <row r="978" spans="1:4" x14ac:dyDescent="0.3">
      <c r="A978" s="179">
        <v>1872</v>
      </c>
      <c r="B978" s="179" t="s">
        <v>16325</v>
      </c>
      <c r="C978" s="179" t="s">
        <v>15364</v>
      </c>
      <c r="D978" s="179">
        <v>2.72</v>
      </c>
    </row>
    <row r="979" spans="1:4" x14ac:dyDescent="0.3">
      <c r="A979" s="179">
        <v>1873</v>
      </c>
      <c r="B979" s="179" t="s">
        <v>16326</v>
      </c>
      <c r="C979" s="179" t="s">
        <v>15364</v>
      </c>
      <c r="D979" s="179">
        <v>5.4</v>
      </c>
    </row>
    <row r="980" spans="1:4" ht="28.8" x14ac:dyDescent="0.3">
      <c r="A980" s="179">
        <v>39693</v>
      </c>
      <c r="B980" s="179" t="s">
        <v>16327</v>
      </c>
      <c r="C980" s="179" t="s">
        <v>15364</v>
      </c>
      <c r="D980" s="180">
        <v>3953.21</v>
      </c>
    </row>
    <row r="981" spans="1:4" ht="28.8" x14ac:dyDescent="0.3">
      <c r="A981" s="179">
        <v>39692</v>
      </c>
      <c r="B981" s="179" t="s">
        <v>16328</v>
      </c>
      <c r="C981" s="179" t="s">
        <v>15364</v>
      </c>
      <c r="D981" s="180">
        <v>1264.94</v>
      </c>
    </row>
    <row r="982" spans="1:4" ht="28.8" x14ac:dyDescent="0.3">
      <c r="A982" s="179">
        <v>1062</v>
      </c>
      <c r="B982" s="179" t="s">
        <v>16329</v>
      </c>
      <c r="C982" s="179" t="s">
        <v>15364</v>
      </c>
      <c r="D982" s="179">
        <v>400.88</v>
      </c>
    </row>
    <row r="983" spans="1:4" ht="28.8" x14ac:dyDescent="0.3">
      <c r="A983" s="179">
        <v>39686</v>
      </c>
      <c r="B983" s="179" t="s">
        <v>16330</v>
      </c>
      <c r="C983" s="179" t="s">
        <v>15364</v>
      </c>
      <c r="D983" s="179">
        <v>649.11</v>
      </c>
    </row>
    <row r="984" spans="1:4" ht="28.8" x14ac:dyDescent="0.3">
      <c r="A984" s="179">
        <v>43095</v>
      </c>
      <c r="B984" s="179" t="s">
        <v>16331</v>
      </c>
      <c r="C984" s="179" t="s">
        <v>15364</v>
      </c>
      <c r="D984" s="179">
        <v>112.97</v>
      </c>
    </row>
    <row r="985" spans="1:4" ht="28.8" x14ac:dyDescent="0.3">
      <c r="A985" s="179">
        <v>1871</v>
      </c>
      <c r="B985" s="179" t="s">
        <v>16332</v>
      </c>
      <c r="C985" s="179" t="s">
        <v>15364</v>
      </c>
      <c r="D985" s="179">
        <v>4.8600000000000003</v>
      </c>
    </row>
    <row r="986" spans="1:4" ht="28.8" x14ac:dyDescent="0.3">
      <c r="A986" s="179">
        <v>12001</v>
      </c>
      <c r="B986" s="179" t="s">
        <v>16333</v>
      </c>
      <c r="C986" s="179" t="s">
        <v>15364</v>
      </c>
      <c r="D986" s="179">
        <v>7.03</v>
      </c>
    </row>
    <row r="987" spans="1:4" ht="28.8" x14ac:dyDescent="0.3">
      <c r="A987" s="179">
        <v>11882</v>
      </c>
      <c r="B987" s="179" t="s">
        <v>16334</v>
      </c>
      <c r="C987" s="179" t="s">
        <v>15364</v>
      </c>
      <c r="D987" s="179">
        <v>99.95</v>
      </c>
    </row>
    <row r="988" spans="1:4" ht="28.8" x14ac:dyDescent="0.3">
      <c r="A988" s="179">
        <v>1068</v>
      </c>
      <c r="B988" s="179" t="s">
        <v>16335</v>
      </c>
      <c r="C988" s="179" t="s">
        <v>15364</v>
      </c>
      <c r="D988" s="180">
        <v>2644.23</v>
      </c>
    </row>
    <row r="989" spans="1:4" ht="28.8" x14ac:dyDescent="0.3">
      <c r="A989" s="179">
        <v>39690</v>
      </c>
      <c r="B989" s="179" t="s">
        <v>16336</v>
      </c>
      <c r="C989" s="179" t="s">
        <v>15364</v>
      </c>
      <c r="D989" s="180">
        <v>4436.13</v>
      </c>
    </row>
    <row r="990" spans="1:4" ht="28.8" x14ac:dyDescent="0.3">
      <c r="A990" s="179">
        <v>39691</v>
      </c>
      <c r="B990" s="179" t="s">
        <v>16337</v>
      </c>
      <c r="C990" s="179" t="s">
        <v>15364</v>
      </c>
      <c r="D990" s="180">
        <v>5579.41</v>
      </c>
    </row>
    <row r="991" spans="1:4" ht="28.8" x14ac:dyDescent="0.3">
      <c r="A991" s="179">
        <v>39808</v>
      </c>
      <c r="B991" s="179" t="s">
        <v>16338</v>
      </c>
      <c r="C991" s="179" t="s">
        <v>15364</v>
      </c>
      <c r="D991" s="179">
        <v>58.98</v>
      </c>
    </row>
    <row r="992" spans="1:4" ht="28.8" x14ac:dyDescent="0.3">
      <c r="A992" s="179">
        <v>39809</v>
      </c>
      <c r="B992" s="179" t="s">
        <v>16339</v>
      </c>
      <c r="C992" s="179" t="s">
        <v>15364</v>
      </c>
      <c r="D992" s="179">
        <v>139.9</v>
      </c>
    </row>
    <row r="993" spans="1:4" ht="28.8" x14ac:dyDescent="0.3">
      <c r="A993" s="179">
        <v>43439</v>
      </c>
      <c r="B993" s="179" t="s">
        <v>16340</v>
      </c>
      <c r="C993" s="179" t="s">
        <v>15364</v>
      </c>
      <c r="D993" s="179">
        <v>458.82</v>
      </c>
    </row>
    <row r="994" spans="1:4" x14ac:dyDescent="0.3">
      <c r="A994" s="179">
        <v>5103</v>
      </c>
      <c r="B994" s="179" t="s">
        <v>16341</v>
      </c>
      <c r="C994" s="179" t="s">
        <v>15364</v>
      </c>
      <c r="D994" s="179">
        <v>26.51</v>
      </c>
    </row>
    <row r="995" spans="1:4" x14ac:dyDescent="0.3">
      <c r="A995" s="179">
        <v>11880</v>
      </c>
      <c r="B995" s="179" t="s">
        <v>16342</v>
      </c>
      <c r="C995" s="179" t="s">
        <v>15364</v>
      </c>
      <c r="D995" s="179">
        <v>111.52</v>
      </c>
    </row>
    <row r="996" spans="1:4" x14ac:dyDescent="0.3">
      <c r="A996" s="179">
        <v>11714</v>
      </c>
      <c r="B996" s="179" t="s">
        <v>16343</v>
      </c>
      <c r="C996" s="179" t="s">
        <v>15364</v>
      </c>
      <c r="D996" s="179">
        <v>75.97</v>
      </c>
    </row>
    <row r="997" spans="1:4" x14ac:dyDescent="0.3">
      <c r="A997" s="179">
        <v>11712</v>
      </c>
      <c r="B997" s="179" t="s">
        <v>16344</v>
      </c>
      <c r="C997" s="179" t="s">
        <v>15364</v>
      </c>
      <c r="D997" s="179">
        <v>49.61</v>
      </c>
    </row>
    <row r="998" spans="1:4" x14ac:dyDescent="0.3">
      <c r="A998" s="179">
        <v>11717</v>
      </c>
      <c r="B998" s="179" t="s">
        <v>16345</v>
      </c>
      <c r="C998" s="179" t="s">
        <v>15364</v>
      </c>
      <c r="D998" s="179">
        <v>59.8</v>
      </c>
    </row>
    <row r="999" spans="1:4" x14ac:dyDescent="0.3">
      <c r="A999" s="179">
        <v>1106</v>
      </c>
      <c r="B999" s="179" t="s">
        <v>16346</v>
      </c>
      <c r="C999" s="179" t="s">
        <v>15433</v>
      </c>
      <c r="D999" s="179">
        <v>0.62</v>
      </c>
    </row>
    <row r="1000" spans="1:4" x14ac:dyDescent="0.3">
      <c r="A1000" s="179">
        <v>11161</v>
      </c>
      <c r="B1000" s="179" t="s">
        <v>16347</v>
      </c>
      <c r="C1000" s="179" t="s">
        <v>15433</v>
      </c>
      <c r="D1000" s="179">
        <v>1.03</v>
      </c>
    </row>
    <row r="1001" spans="1:4" x14ac:dyDescent="0.3">
      <c r="A1001" s="179">
        <v>1107</v>
      </c>
      <c r="B1001" s="179" t="s">
        <v>16348</v>
      </c>
      <c r="C1001" s="179" t="s">
        <v>15433</v>
      </c>
      <c r="D1001" s="179">
        <v>0.52</v>
      </c>
    </row>
    <row r="1002" spans="1:4" x14ac:dyDescent="0.3">
      <c r="A1002" s="179">
        <v>44479</v>
      </c>
      <c r="B1002" s="179" t="s">
        <v>16349</v>
      </c>
      <c r="C1002" s="179" t="s">
        <v>15433</v>
      </c>
      <c r="D1002" s="179">
        <v>0.1</v>
      </c>
    </row>
    <row r="1003" spans="1:4" x14ac:dyDescent="0.3">
      <c r="A1003" s="179">
        <v>4759</v>
      </c>
      <c r="B1003" s="179" t="s">
        <v>16350</v>
      </c>
      <c r="C1003" s="179" t="s">
        <v>15546</v>
      </c>
      <c r="D1003" s="179">
        <v>17.07</v>
      </c>
    </row>
    <row r="1004" spans="1:4" x14ac:dyDescent="0.3">
      <c r="A1004" s="179">
        <v>41068</v>
      </c>
      <c r="B1004" s="179" t="s">
        <v>16351</v>
      </c>
      <c r="C1004" s="179" t="s">
        <v>15548</v>
      </c>
      <c r="D1004" s="180">
        <v>2997.18</v>
      </c>
    </row>
    <row r="1005" spans="1:4" x14ac:dyDescent="0.3">
      <c r="A1005" s="179">
        <v>1108</v>
      </c>
      <c r="B1005" s="179" t="s">
        <v>16352</v>
      </c>
      <c r="C1005" s="179" t="s">
        <v>15382</v>
      </c>
      <c r="D1005" s="179">
        <v>43.12</v>
      </c>
    </row>
    <row r="1006" spans="1:4" x14ac:dyDescent="0.3">
      <c r="A1006" s="179">
        <v>1117</v>
      </c>
      <c r="B1006" s="179" t="s">
        <v>16353</v>
      </c>
      <c r="C1006" s="179" t="s">
        <v>15382</v>
      </c>
      <c r="D1006" s="179">
        <v>43.46</v>
      </c>
    </row>
    <row r="1007" spans="1:4" x14ac:dyDescent="0.3">
      <c r="A1007" s="179">
        <v>1118</v>
      </c>
      <c r="B1007" s="179" t="s">
        <v>16354</v>
      </c>
      <c r="C1007" s="179" t="s">
        <v>15382</v>
      </c>
      <c r="D1007" s="179">
        <v>51.36</v>
      </c>
    </row>
    <row r="1008" spans="1:4" x14ac:dyDescent="0.3">
      <c r="A1008" s="179">
        <v>1110</v>
      </c>
      <c r="B1008" s="179" t="s">
        <v>16355</v>
      </c>
      <c r="C1008" s="179" t="s">
        <v>15382</v>
      </c>
      <c r="D1008" s="179">
        <v>51.36</v>
      </c>
    </row>
    <row r="1009" spans="1:4" ht="28.8" x14ac:dyDescent="0.3">
      <c r="A1009" s="179">
        <v>12618</v>
      </c>
      <c r="B1009" s="179" t="s">
        <v>16356</v>
      </c>
      <c r="C1009" s="179" t="s">
        <v>15364</v>
      </c>
      <c r="D1009" s="179">
        <v>56.77</v>
      </c>
    </row>
    <row r="1010" spans="1:4" x14ac:dyDescent="0.3">
      <c r="A1010" s="179">
        <v>40784</v>
      </c>
      <c r="B1010" s="179" t="s">
        <v>16357</v>
      </c>
      <c r="C1010" s="179" t="s">
        <v>15382</v>
      </c>
      <c r="D1010" s="179">
        <v>141.68</v>
      </c>
    </row>
    <row r="1011" spans="1:4" x14ac:dyDescent="0.3">
      <c r="A1011" s="179">
        <v>40782</v>
      </c>
      <c r="B1011" s="179" t="s">
        <v>16358</v>
      </c>
      <c r="C1011" s="179" t="s">
        <v>15382</v>
      </c>
      <c r="D1011" s="179">
        <v>55.6</v>
      </c>
    </row>
    <row r="1012" spans="1:4" x14ac:dyDescent="0.3">
      <c r="A1012" s="179">
        <v>40783</v>
      </c>
      <c r="B1012" s="179" t="s">
        <v>16359</v>
      </c>
      <c r="C1012" s="179" t="s">
        <v>15382</v>
      </c>
      <c r="D1012" s="179">
        <v>72.42</v>
      </c>
    </row>
    <row r="1013" spans="1:4" x14ac:dyDescent="0.3">
      <c r="A1013" s="179">
        <v>1109</v>
      </c>
      <c r="B1013" s="179" t="s">
        <v>16360</v>
      </c>
      <c r="C1013" s="179" t="s">
        <v>15382</v>
      </c>
      <c r="D1013" s="179">
        <v>43.12</v>
      </c>
    </row>
    <row r="1014" spans="1:4" x14ac:dyDescent="0.3">
      <c r="A1014" s="179">
        <v>1119</v>
      </c>
      <c r="B1014" s="179" t="s">
        <v>16361</v>
      </c>
      <c r="C1014" s="179" t="s">
        <v>15382</v>
      </c>
      <c r="D1014" s="179">
        <v>27.8</v>
      </c>
    </row>
    <row r="1015" spans="1:4" ht="28.8" x14ac:dyDescent="0.3">
      <c r="A1015" s="179">
        <v>13115</v>
      </c>
      <c r="B1015" s="179" t="s">
        <v>16362</v>
      </c>
      <c r="C1015" s="179" t="s">
        <v>15382</v>
      </c>
      <c r="D1015" s="179">
        <v>17.02</v>
      </c>
    </row>
    <row r="1016" spans="1:4" ht="28.8" x14ac:dyDescent="0.3">
      <c r="A1016" s="179">
        <v>10541</v>
      </c>
      <c r="B1016" s="179" t="s">
        <v>16363</v>
      </c>
      <c r="C1016" s="179" t="s">
        <v>15382</v>
      </c>
      <c r="D1016" s="179">
        <v>20.8</v>
      </c>
    </row>
    <row r="1017" spans="1:4" ht="28.8" x14ac:dyDescent="0.3">
      <c r="A1017" s="179">
        <v>10542</v>
      </c>
      <c r="B1017" s="179" t="s">
        <v>16364</v>
      </c>
      <c r="C1017" s="179" t="s">
        <v>15382</v>
      </c>
      <c r="D1017" s="179">
        <v>27.2</v>
      </c>
    </row>
    <row r="1018" spans="1:4" ht="28.8" x14ac:dyDescent="0.3">
      <c r="A1018" s="179">
        <v>10543</v>
      </c>
      <c r="B1018" s="179" t="s">
        <v>16365</v>
      </c>
      <c r="C1018" s="179" t="s">
        <v>15382</v>
      </c>
      <c r="D1018" s="179">
        <v>44.13</v>
      </c>
    </row>
    <row r="1019" spans="1:4" ht="28.8" x14ac:dyDescent="0.3">
      <c r="A1019" s="179">
        <v>10544</v>
      </c>
      <c r="B1019" s="179" t="s">
        <v>16366</v>
      </c>
      <c r="C1019" s="179" t="s">
        <v>15382</v>
      </c>
      <c r="D1019" s="179">
        <v>57.08</v>
      </c>
    </row>
    <row r="1020" spans="1:4" ht="28.8" x14ac:dyDescent="0.3">
      <c r="A1020" s="179">
        <v>10545</v>
      </c>
      <c r="B1020" s="179" t="s">
        <v>16367</v>
      </c>
      <c r="C1020" s="179" t="s">
        <v>15382</v>
      </c>
      <c r="D1020" s="179">
        <v>106.67</v>
      </c>
    </row>
    <row r="1021" spans="1:4" x14ac:dyDescent="0.3">
      <c r="A1021" s="179">
        <v>38365</v>
      </c>
      <c r="B1021" s="179" t="s">
        <v>16368</v>
      </c>
      <c r="C1021" s="179" t="s">
        <v>15372</v>
      </c>
      <c r="D1021" s="179">
        <v>1.9</v>
      </c>
    </row>
    <row r="1022" spans="1:4" ht="43.2" x14ac:dyDescent="0.3">
      <c r="A1022" s="179">
        <v>37745</v>
      </c>
      <c r="B1022" s="179" t="s">
        <v>16369</v>
      </c>
      <c r="C1022" s="179" t="s">
        <v>15364</v>
      </c>
      <c r="D1022" s="180">
        <v>367696</v>
      </c>
    </row>
    <row r="1023" spans="1:4" ht="43.2" x14ac:dyDescent="0.3">
      <c r="A1023" s="179">
        <v>37754</v>
      </c>
      <c r="B1023" s="179" t="s">
        <v>16370</v>
      </c>
      <c r="C1023" s="179" t="s">
        <v>15364</v>
      </c>
      <c r="D1023" s="180">
        <v>383986.33</v>
      </c>
    </row>
    <row r="1024" spans="1:4" ht="43.2" x14ac:dyDescent="0.3">
      <c r="A1024" s="179">
        <v>37748</v>
      </c>
      <c r="B1024" s="179" t="s">
        <v>16371</v>
      </c>
      <c r="C1024" s="179" t="s">
        <v>15364</v>
      </c>
      <c r="D1024" s="180">
        <v>390909.71</v>
      </c>
    </row>
    <row r="1025" spans="1:4" ht="43.2" x14ac:dyDescent="0.3">
      <c r="A1025" s="179">
        <v>37761</v>
      </c>
      <c r="B1025" s="179" t="s">
        <v>16372</v>
      </c>
      <c r="C1025" s="179" t="s">
        <v>15364</v>
      </c>
      <c r="D1025" s="180">
        <v>323479.37</v>
      </c>
    </row>
    <row r="1026" spans="1:4" ht="43.2" x14ac:dyDescent="0.3">
      <c r="A1026" s="179">
        <v>37757</v>
      </c>
      <c r="B1026" s="179" t="s">
        <v>16373</v>
      </c>
      <c r="C1026" s="179" t="s">
        <v>15364</v>
      </c>
      <c r="D1026" s="180">
        <v>450311.22</v>
      </c>
    </row>
    <row r="1027" spans="1:4" ht="43.2" x14ac:dyDescent="0.3">
      <c r="A1027" s="179">
        <v>37759</v>
      </c>
      <c r="B1027" s="179" t="s">
        <v>16374</v>
      </c>
      <c r="C1027" s="179" t="s">
        <v>15364</v>
      </c>
      <c r="D1027" s="180">
        <v>452056.64</v>
      </c>
    </row>
    <row r="1028" spans="1:4" ht="43.2" x14ac:dyDescent="0.3">
      <c r="A1028" s="179">
        <v>37766</v>
      </c>
      <c r="B1028" s="179" t="s">
        <v>16375</v>
      </c>
      <c r="C1028" s="179" t="s">
        <v>15364</v>
      </c>
      <c r="D1028" s="180">
        <v>452056.6</v>
      </c>
    </row>
    <row r="1029" spans="1:4" ht="43.2" x14ac:dyDescent="0.3">
      <c r="A1029" s="179">
        <v>37752</v>
      </c>
      <c r="B1029" s="179" t="s">
        <v>16376</v>
      </c>
      <c r="C1029" s="179" t="s">
        <v>15364</v>
      </c>
      <c r="D1029" s="180">
        <v>409934.48</v>
      </c>
    </row>
    <row r="1030" spans="1:4" ht="43.2" x14ac:dyDescent="0.3">
      <c r="A1030" s="179">
        <v>37760</v>
      </c>
      <c r="B1030" s="179" t="s">
        <v>16377</v>
      </c>
      <c r="C1030" s="179" t="s">
        <v>15364</v>
      </c>
      <c r="D1030" s="180">
        <v>431693.7</v>
      </c>
    </row>
    <row r="1031" spans="1:4" ht="43.2" x14ac:dyDescent="0.3">
      <c r="A1031" s="179">
        <v>37765</v>
      </c>
      <c r="B1031" s="179" t="s">
        <v>16378</v>
      </c>
      <c r="C1031" s="179" t="s">
        <v>15364</v>
      </c>
      <c r="D1031" s="180">
        <v>301371.09999999998</v>
      </c>
    </row>
    <row r="1032" spans="1:4" ht="43.2" x14ac:dyDescent="0.3">
      <c r="A1032" s="179">
        <v>37746</v>
      </c>
      <c r="B1032" s="179" t="s">
        <v>16379</v>
      </c>
      <c r="C1032" s="179" t="s">
        <v>15364</v>
      </c>
      <c r="D1032" s="180">
        <v>330402.76</v>
      </c>
    </row>
    <row r="1033" spans="1:4" ht="43.2" x14ac:dyDescent="0.3">
      <c r="A1033" s="179">
        <v>37750</v>
      </c>
      <c r="B1033" s="179" t="s">
        <v>16380</v>
      </c>
      <c r="C1033" s="179" t="s">
        <v>15364</v>
      </c>
      <c r="D1033" s="180">
        <v>329239.19</v>
      </c>
    </row>
    <row r="1034" spans="1:4" ht="43.2" x14ac:dyDescent="0.3">
      <c r="A1034" s="179">
        <v>37753</v>
      </c>
      <c r="B1034" s="179" t="s">
        <v>16381</v>
      </c>
      <c r="C1034" s="179" t="s">
        <v>15364</v>
      </c>
      <c r="D1034" s="180">
        <v>328075.57</v>
      </c>
    </row>
    <row r="1035" spans="1:4" ht="43.2" x14ac:dyDescent="0.3">
      <c r="A1035" s="179">
        <v>37756</v>
      </c>
      <c r="B1035" s="179" t="s">
        <v>16382</v>
      </c>
      <c r="C1035" s="179" t="s">
        <v>15364</v>
      </c>
      <c r="D1035" s="180">
        <v>323479.37</v>
      </c>
    </row>
    <row r="1036" spans="1:4" ht="43.2" x14ac:dyDescent="0.3">
      <c r="A1036" s="179">
        <v>37755</v>
      </c>
      <c r="B1036" s="179" t="s">
        <v>16383</v>
      </c>
      <c r="C1036" s="179" t="s">
        <v>15364</v>
      </c>
      <c r="D1036" s="180">
        <v>470092.34</v>
      </c>
    </row>
    <row r="1037" spans="1:4" ht="43.2" x14ac:dyDescent="0.3">
      <c r="A1037" s="179">
        <v>37758</v>
      </c>
      <c r="B1037" s="179" t="s">
        <v>16384</v>
      </c>
      <c r="C1037" s="179" t="s">
        <v>15364</v>
      </c>
      <c r="D1037" s="180">
        <v>530599.30000000005</v>
      </c>
    </row>
    <row r="1038" spans="1:4" ht="43.2" x14ac:dyDescent="0.3">
      <c r="A1038" s="179">
        <v>37747</v>
      </c>
      <c r="B1038" s="179" t="s">
        <v>16385</v>
      </c>
      <c r="C1038" s="179" t="s">
        <v>15364</v>
      </c>
      <c r="D1038" s="180">
        <v>477422.99</v>
      </c>
    </row>
    <row r="1039" spans="1:4" ht="43.2" x14ac:dyDescent="0.3">
      <c r="A1039" s="179">
        <v>37767</v>
      </c>
      <c r="B1039" s="179" t="s">
        <v>16386</v>
      </c>
      <c r="C1039" s="179" t="s">
        <v>15364</v>
      </c>
      <c r="D1039" s="180">
        <v>503836.62</v>
      </c>
    </row>
    <row r="1040" spans="1:4" ht="43.2" x14ac:dyDescent="0.3">
      <c r="A1040" s="179">
        <v>37751</v>
      </c>
      <c r="B1040" s="179" t="s">
        <v>16387</v>
      </c>
      <c r="C1040" s="179" t="s">
        <v>15364</v>
      </c>
      <c r="D1040" s="180">
        <v>503836.62</v>
      </c>
    </row>
    <row r="1041" spans="1:4" ht="43.2" x14ac:dyDescent="0.3">
      <c r="A1041" s="179">
        <v>37749</v>
      </c>
      <c r="B1041" s="179" t="s">
        <v>16388</v>
      </c>
      <c r="C1041" s="179" t="s">
        <v>15364</v>
      </c>
      <c r="D1041" s="180">
        <v>498018.64</v>
      </c>
    </row>
    <row r="1042" spans="1:4" x14ac:dyDescent="0.3">
      <c r="A1042" s="179">
        <v>1159</v>
      </c>
      <c r="B1042" s="179" t="s">
        <v>16389</v>
      </c>
      <c r="C1042" s="179" t="s">
        <v>15364</v>
      </c>
      <c r="D1042" s="180">
        <v>232404.33</v>
      </c>
    </row>
    <row r="1043" spans="1:4" x14ac:dyDescent="0.3">
      <c r="A1043" s="179">
        <v>12114</v>
      </c>
      <c r="B1043" s="179" t="s">
        <v>16390</v>
      </c>
      <c r="C1043" s="179" t="s">
        <v>15364</v>
      </c>
      <c r="D1043" s="179">
        <v>126.96</v>
      </c>
    </row>
    <row r="1044" spans="1:4" x14ac:dyDescent="0.3">
      <c r="A1044" s="179">
        <v>38106</v>
      </c>
      <c r="B1044" s="179" t="s">
        <v>16391</v>
      </c>
      <c r="C1044" s="179" t="s">
        <v>15364</v>
      </c>
      <c r="D1044" s="179">
        <v>17.25</v>
      </c>
    </row>
    <row r="1045" spans="1:4" ht="28.8" x14ac:dyDescent="0.3">
      <c r="A1045" s="179">
        <v>38085</v>
      </c>
      <c r="B1045" s="179" t="s">
        <v>16392</v>
      </c>
      <c r="C1045" s="179" t="s">
        <v>15364</v>
      </c>
      <c r="D1045" s="179">
        <v>20.38</v>
      </c>
    </row>
    <row r="1046" spans="1:4" x14ac:dyDescent="0.3">
      <c r="A1046" s="179">
        <v>38599</v>
      </c>
      <c r="B1046" s="179" t="s">
        <v>16393</v>
      </c>
      <c r="C1046" s="179" t="s">
        <v>15364</v>
      </c>
      <c r="D1046" s="179">
        <v>4.04</v>
      </c>
    </row>
    <row r="1047" spans="1:4" x14ac:dyDescent="0.3">
      <c r="A1047" s="179">
        <v>38596</v>
      </c>
      <c r="B1047" s="179" t="s">
        <v>16394</v>
      </c>
      <c r="C1047" s="179" t="s">
        <v>15364</v>
      </c>
      <c r="D1047" s="179">
        <v>3.35</v>
      </c>
    </row>
    <row r="1048" spans="1:4" x14ac:dyDescent="0.3">
      <c r="A1048" s="179">
        <v>38600</v>
      </c>
      <c r="B1048" s="179" t="s">
        <v>16395</v>
      </c>
      <c r="C1048" s="179" t="s">
        <v>15364</v>
      </c>
      <c r="D1048" s="179">
        <v>4.28</v>
      </c>
    </row>
    <row r="1049" spans="1:4" x14ac:dyDescent="0.3">
      <c r="A1049" s="179">
        <v>38597</v>
      </c>
      <c r="B1049" s="179" t="s">
        <v>16396</v>
      </c>
      <c r="C1049" s="179" t="s">
        <v>15364</v>
      </c>
      <c r="D1049" s="179">
        <v>3.37</v>
      </c>
    </row>
    <row r="1050" spans="1:4" x14ac:dyDescent="0.3">
      <c r="A1050" s="179">
        <v>659</v>
      </c>
      <c r="B1050" s="179" t="s">
        <v>16397</v>
      </c>
      <c r="C1050" s="179" t="s">
        <v>15364</v>
      </c>
      <c r="D1050" s="179">
        <v>1.94</v>
      </c>
    </row>
    <row r="1051" spans="1:4" x14ac:dyDescent="0.3">
      <c r="A1051" s="179">
        <v>660</v>
      </c>
      <c r="B1051" s="179" t="s">
        <v>16398</v>
      </c>
      <c r="C1051" s="179" t="s">
        <v>15364</v>
      </c>
      <c r="D1051" s="179">
        <v>2.3199999999999998</v>
      </c>
    </row>
    <row r="1052" spans="1:4" x14ac:dyDescent="0.3">
      <c r="A1052" s="179">
        <v>658</v>
      </c>
      <c r="B1052" s="179" t="s">
        <v>16399</v>
      </c>
      <c r="C1052" s="179" t="s">
        <v>15364</v>
      </c>
      <c r="D1052" s="179">
        <v>1.31</v>
      </c>
    </row>
    <row r="1053" spans="1:4" x14ac:dyDescent="0.3">
      <c r="A1053" s="179">
        <v>38548</v>
      </c>
      <c r="B1053" s="179" t="s">
        <v>16400</v>
      </c>
      <c r="C1053" s="179" t="s">
        <v>15364</v>
      </c>
      <c r="D1053" s="179">
        <v>1.89</v>
      </c>
    </row>
    <row r="1054" spans="1:4" x14ac:dyDescent="0.3">
      <c r="A1054" s="179">
        <v>34649</v>
      </c>
      <c r="B1054" s="179" t="s">
        <v>16401</v>
      </c>
      <c r="C1054" s="179" t="s">
        <v>15364</v>
      </c>
      <c r="D1054" s="179">
        <v>2.5499999999999998</v>
      </c>
    </row>
    <row r="1055" spans="1:4" x14ac:dyDescent="0.3">
      <c r="A1055" s="179">
        <v>34655</v>
      </c>
      <c r="B1055" s="179" t="s">
        <v>16402</v>
      </c>
      <c r="C1055" s="179" t="s">
        <v>15364</v>
      </c>
      <c r="D1055" s="179">
        <v>3.39</v>
      </c>
    </row>
    <row r="1056" spans="1:4" x14ac:dyDescent="0.3">
      <c r="A1056" s="179">
        <v>40607</v>
      </c>
      <c r="B1056" s="179" t="s">
        <v>16403</v>
      </c>
      <c r="C1056" s="179" t="s">
        <v>15364</v>
      </c>
      <c r="D1056" s="179">
        <v>4.74</v>
      </c>
    </row>
    <row r="1057" spans="1:4" ht="28.8" x14ac:dyDescent="0.3">
      <c r="A1057" s="179">
        <v>567</v>
      </c>
      <c r="B1057" s="179" t="s">
        <v>16404</v>
      </c>
      <c r="C1057" s="179" t="s">
        <v>15382</v>
      </c>
      <c r="D1057" s="179">
        <v>15.61</v>
      </c>
    </row>
    <row r="1058" spans="1:4" ht="28.8" x14ac:dyDescent="0.3">
      <c r="A1058" s="179">
        <v>574</v>
      </c>
      <c r="B1058" s="179" t="s">
        <v>16405</v>
      </c>
      <c r="C1058" s="179" t="s">
        <v>15382</v>
      </c>
      <c r="D1058" s="179">
        <v>41.04</v>
      </c>
    </row>
    <row r="1059" spans="1:4" ht="28.8" x14ac:dyDescent="0.3">
      <c r="A1059" s="179">
        <v>568</v>
      </c>
      <c r="B1059" s="179" t="s">
        <v>16406</v>
      </c>
      <c r="C1059" s="179" t="s">
        <v>15382</v>
      </c>
      <c r="D1059" s="179">
        <v>86.48</v>
      </c>
    </row>
    <row r="1060" spans="1:4" x14ac:dyDescent="0.3">
      <c r="A1060" s="179">
        <v>585</v>
      </c>
      <c r="B1060" s="179" t="s">
        <v>16407</v>
      </c>
      <c r="C1060" s="179" t="s">
        <v>15433</v>
      </c>
      <c r="D1060" s="179">
        <v>36.520000000000003</v>
      </c>
    </row>
    <row r="1061" spans="1:4" x14ac:dyDescent="0.3">
      <c r="A1061" s="179">
        <v>4777</v>
      </c>
      <c r="B1061" s="179" t="s">
        <v>16408</v>
      </c>
      <c r="C1061" s="179" t="s">
        <v>15433</v>
      </c>
      <c r="D1061" s="179">
        <v>10.65</v>
      </c>
    </row>
    <row r="1062" spans="1:4" x14ac:dyDescent="0.3">
      <c r="A1062" s="179">
        <v>587</v>
      </c>
      <c r="B1062" s="179" t="s">
        <v>16409</v>
      </c>
      <c r="C1062" s="179" t="s">
        <v>15433</v>
      </c>
      <c r="D1062" s="179">
        <v>39.130000000000003</v>
      </c>
    </row>
    <row r="1063" spans="1:4" x14ac:dyDescent="0.3">
      <c r="A1063" s="179">
        <v>590</v>
      </c>
      <c r="B1063" s="179" t="s">
        <v>16410</v>
      </c>
      <c r="C1063" s="179" t="s">
        <v>15433</v>
      </c>
      <c r="D1063" s="179">
        <v>37.82</v>
      </c>
    </row>
    <row r="1064" spans="1:4" x14ac:dyDescent="0.3">
      <c r="A1064" s="179">
        <v>592</v>
      </c>
      <c r="B1064" s="179" t="s">
        <v>16411</v>
      </c>
      <c r="C1064" s="179" t="s">
        <v>15433</v>
      </c>
      <c r="D1064" s="179">
        <v>39.130000000000003</v>
      </c>
    </row>
    <row r="1065" spans="1:4" x14ac:dyDescent="0.3">
      <c r="A1065" s="179">
        <v>586</v>
      </c>
      <c r="B1065" s="179" t="s">
        <v>16412</v>
      </c>
      <c r="C1065" s="179" t="s">
        <v>15382</v>
      </c>
      <c r="D1065" s="179">
        <v>23</v>
      </c>
    </row>
    <row r="1066" spans="1:4" x14ac:dyDescent="0.3">
      <c r="A1066" s="179">
        <v>591</v>
      </c>
      <c r="B1066" s="179" t="s">
        <v>16413</v>
      </c>
      <c r="C1066" s="179" t="s">
        <v>15433</v>
      </c>
      <c r="D1066" s="179">
        <v>36.520000000000003</v>
      </c>
    </row>
    <row r="1067" spans="1:4" x14ac:dyDescent="0.3">
      <c r="A1067" s="179">
        <v>588</v>
      </c>
      <c r="B1067" s="179" t="s">
        <v>16414</v>
      </c>
      <c r="C1067" s="179" t="s">
        <v>15382</v>
      </c>
      <c r="D1067" s="179">
        <v>36.39</v>
      </c>
    </row>
    <row r="1068" spans="1:4" x14ac:dyDescent="0.3">
      <c r="A1068" s="179">
        <v>589</v>
      </c>
      <c r="B1068" s="179" t="s">
        <v>16415</v>
      </c>
      <c r="C1068" s="179" t="s">
        <v>15382</v>
      </c>
      <c r="D1068" s="179">
        <v>61.51</v>
      </c>
    </row>
    <row r="1069" spans="1:4" x14ac:dyDescent="0.3">
      <c r="A1069" s="179">
        <v>584</v>
      </c>
      <c r="B1069" s="179" t="s">
        <v>16416</v>
      </c>
      <c r="C1069" s="179" t="s">
        <v>15382</v>
      </c>
      <c r="D1069" s="179">
        <v>38.86</v>
      </c>
    </row>
    <row r="1070" spans="1:4" x14ac:dyDescent="0.3">
      <c r="A1070" s="179">
        <v>1165</v>
      </c>
      <c r="B1070" s="179" t="s">
        <v>16417</v>
      </c>
      <c r="C1070" s="179" t="s">
        <v>15364</v>
      </c>
      <c r="D1070" s="179">
        <v>17.18</v>
      </c>
    </row>
    <row r="1071" spans="1:4" x14ac:dyDescent="0.3">
      <c r="A1071" s="179">
        <v>1164</v>
      </c>
      <c r="B1071" s="179" t="s">
        <v>16418</v>
      </c>
      <c r="C1071" s="179" t="s">
        <v>15364</v>
      </c>
      <c r="D1071" s="179">
        <v>13.91</v>
      </c>
    </row>
    <row r="1072" spans="1:4" x14ac:dyDescent="0.3">
      <c r="A1072" s="179">
        <v>1162</v>
      </c>
      <c r="B1072" s="179" t="s">
        <v>16419</v>
      </c>
      <c r="C1072" s="179" t="s">
        <v>15364</v>
      </c>
      <c r="D1072" s="179">
        <v>4.84</v>
      </c>
    </row>
    <row r="1073" spans="1:4" x14ac:dyDescent="0.3">
      <c r="A1073" s="179">
        <v>12395</v>
      </c>
      <c r="B1073" s="179" t="s">
        <v>16420</v>
      </c>
      <c r="C1073" s="179" t="s">
        <v>15364</v>
      </c>
      <c r="D1073" s="179">
        <v>4.7</v>
      </c>
    </row>
    <row r="1074" spans="1:4" x14ac:dyDescent="0.3">
      <c r="A1074" s="179">
        <v>1170</v>
      </c>
      <c r="B1074" s="179" t="s">
        <v>16421</v>
      </c>
      <c r="C1074" s="179" t="s">
        <v>15364</v>
      </c>
      <c r="D1074" s="179">
        <v>9.1199999999999992</v>
      </c>
    </row>
    <row r="1075" spans="1:4" x14ac:dyDescent="0.3">
      <c r="A1075" s="179">
        <v>1169</v>
      </c>
      <c r="B1075" s="179" t="s">
        <v>16422</v>
      </c>
      <c r="C1075" s="179" t="s">
        <v>15364</v>
      </c>
      <c r="D1075" s="179">
        <v>44.76</v>
      </c>
    </row>
    <row r="1076" spans="1:4" x14ac:dyDescent="0.3">
      <c r="A1076" s="179">
        <v>1166</v>
      </c>
      <c r="B1076" s="179" t="s">
        <v>16423</v>
      </c>
      <c r="C1076" s="179" t="s">
        <v>15364</v>
      </c>
      <c r="D1076" s="179">
        <v>24.82</v>
      </c>
    </row>
    <row r="1077" spans="1:4" x14ac:dyDescent="0.3">
      <c r="A1077" s="179">
        <v>1163</v>
      </c>
      <c r="B1077" s="179" t="s">
        <v>16424</v>
      </c>
      <c r="C1077" s="179" t="s">
        <v>15364</v>
      </c>
      <c r="D1077" s="179">
        <v>6.25</v>
      </c>
    </row>
    <row r="1078" spans="1:4" x14ac:dyDescent="0.3">
      <c r="A1078" s="179">
        <v>12396</v>
      </c>
      <c r="B1078" s="179" t="s">
        <v>16425</v>
      </c>
      <c r="C1078" s="179" t="s">
        <v>15364</v>
      </c>
      <c r="D1078" s="179">
        <v>4.7</v>
      </c>
    </row>
    <row r="1079" spans="1:4" x14ac:dyDescent="0.3">
      <c r="A1079" s="179">
        <v>1168</v>
      </c>
      <c r="B1079" s="179" t="s">
        <v>16426</v>
      </c>
      <c r="C1079" s="179" t="s">
        <v>15364</v>
      </c>
      <c r="D1079" s="179">
        <v>63.81</v>
      </c>
    </row>
    <row r="1080" spans="1:4" x14ac:dyDescent="0.3">
      <c r="A1080" s="179">
        <v>1167</v>
      </c>
      <c r="B1080" s="179" t="s">
        <v>16427</v>
      </c>
      <c r="C1080" s="179" t="s">
        <v>15364</v>
      </c>
      <c r="D1080" s="179">
        <v>106.73</v>
      </c>
    </row>
    <row r="1081" spans="1:4" x14ac:dyDescent="0.3">
      <c r="A1081" s="179">
        <v>36331</v>
      </c>
      <c r="B1081" s="179" t="s">
        <v>16428</v>
      </c>
      <c r="C1081" s="179" t="s">
        <v>15364</v>
      </c>
      <c r="D1081" s="179">
        <v>1.94</v>
      </c>
    </row>
    <row r="1082" spans="1:4" x14ac:dyDescent="0.3">
      <c r="A1082" s="179">
        <v>36346</v>
      </c>
      <c r="B1082" s="179" t="s">
        <v>16429</v>
      </c>
      <c r="C1082" s="179" t="s">
        <v>15364</v>
      </c>
      <c r="D1082" s="179">
        <v>3.33</v>
      </c>
    </row>
    <row r="1083" spans="1:4" x14ac:dyDescent="0.3">
      <c r="A1083" s="179">
        <v>1210</v>
      </c>
      <c r="B1083" s="179" t="s">
        <v>16430</v>
      </c>
      <c r="C1083" s="179" t="s">
        <v>15364</v>
      </c>
      <c r="D1083" s="179">
        <v>16.23</v>
      </c>
    </row>
    <row r="1084" spans="1:4" x14ac:dyDescent="0.3">
      <c r="A1084" s="179">
        <v>1203</v>
      </c>
      <c r="B1084" s="179" t="s">
        <v>16431</v>
      </c>
      <c r="C1084" s="179" t="s">
        <v>15364</v>
      </c>
      <c r="D1084" s="179">
        <v>15.73</v>
      </c>
    </row>
    <row r="1085" spans="1:4" x14ac:dyDescent="0.3">
      <c r="A1085" s="179">
        <v>1197</v>
      </c>
      <c r="B1085" s="179" t="s">
        <v>16432</v>
      </c>
      <c r="C1085" s="179" t="s">
        <v>15364</v>
      </c>
      <c r="D1085" s="179">
        <v>2.0099999999999998</v>
      </c>
    </row>
    <row r="1086" spans="1:4" x14ac:dyDescent="0.3">
      <c r="A1086" s="179">
        <v>1202</v>
      </c>
      <c r="B1086" s="179" t="s">
        <v>16433</v>
      </c>
      <c r="C1086" s="179" t="s">
        <v>15364</v>
      </c>
      <c r="D1086" s="179">
        <v>5.41</v>
      </c>
    </row>
    <row r="1087" spans="1:4" x14ac:dyDescent="0.3">
      <c r="A1087" s="179">
        <v>1188</v>
      </c>
      <c r="B1087" s="179" t="s">
        <v>16434</v>
      </c>
      <c r="C1087" s="179" t="s">
        <v>15364</v>
      </c>
      <c r="D1087" s="179">
        <v>31.98</v>
      </c>
    </row>
    <row r="1088" spans="1:4" x14ac:dyDescent="0.3">
      <c r="A1088" s="179">
        <v>1211</v>
      </c>
      <c r="B1088" s="179" t="s">
        <v>16435</v>
      </c>
      <c r="C1088" s="179" t="s">
        <v>15364</v>
      </c>
      <c r="D1088" s="179">
        <v>16.5</v>
      </c>
    </row>
    <row r="1089" spans="1:4" x14ac:dyDescent="0.3">
      <c r="A1089" s="179">
        <v>1198</v>
      </c>
      <c r="B1089" s="179" t="s">
        <v>16436</v>
      </c>
      <c r="C1089" s="179" t="s">
        <v>15364</v>
      </c>
      <c r="D1089" s="179">
        <v>2.97</v>
      </c>
    </row>
    <row r="1090" spans="1:4" x14ac:dyDescent="0.3">
      <c r="A1090" s="179">
        <v>1199</v>
      </c>
      <c r="B1090" s="179" t="s">
        <v>16437</v>
      </c>
      <c r="C1090" s="179" t="s">
        <v>15364</v>
      </c>
      <c r="D1090" s="179">
        <v>41.77</v>
      </c>
    </row>
    <row r="1091" spans="1:4" x14ac:dyDescent="0.3">
      <c r="A1091" s="179">
        <v>20088</v>
      </c>
      <c r="B1091" s="179" t="s">
        <v>16438</v>
      </c>
      <c r="C1091" s="179" t="s">
        <v>15364</v>
      </c>
      <c r="D1091" s="179">
        <v>20.309999999999999</v>
      </c>
    </row>
    <row r="1092" spans="1:4" x14ac:dyDescent="0.3">
      <c r="A1092" s="179">
        <v>20089</v>
      </c>
      <c r="B1092" s="179" t="s">
        <v>16439</v>
      </c>
      <c r="C1092" s="179" t="s">
        <v>15364</v>
      </c>
      <c r="D1092" s="179">
        <v>96.83</v>
      </c>
    </row>
    <row r="1093" spans="1:4" x14ac:dyDescent="0.3">
      <c r="A1093" s="179">
        <v>20087</v>
      </c>
      <c r="B1093" s="179" t="s">
        <v>16440</v>
      </c>
      <c r="C1093" s="179" t="s">
        <v>15364</v>
      </c>
      <c r="D1093" s="179">
        <v>14.63</v>
      </c>
    </row>
    <row r="1094" spans="1:4" x14ac:dyDescent="0.3">
      <c r="A1094" s="179">
        <v>1200</v>
      </c>
      <c r="B1094" s="179" t="s">
        <v>16441</v>
      </c>
      <c r="C1094" s="179" t="s">
        <v>15364</v>
      </c>
      <c r="D1094" s="179">
        <v>11.88</v>
      </c>
    </row>
    <row r="1095" spans="1:4" x14ac:dyDescent="0.3">
      <c r="A1095" s="179">
        <v>12909</v>
      </c>
      <c r="B1095" s="179" t="s">
        <v>16442</v>
      </c>
      <c r="C1095" s="179" t="s">
        <v>15364</v>
      </c>
      <c r="D1095" s="179">
        <v>5.39</v>
      </c>
    </row>
    <row r="1096" spans="1:4" x14ac:dyDescent="0.3">
      <c r="A1096" s="179">
        <v>12910</v>
      </c>
      <c r="B1096" s="179" t="s">
        <v>16443</v>
      </c>
      <c r="C1096" s="179" t="s">
        <v>15364</v>
      </c>
      <c r="D1096" s="179">
        <v>8.99</v>
      </c>
    </row>
    <row r="1097" spans="1:4" x14ac:dyDescent="0.3">
      <c r="A1097" s="179">
        <v>1184</v>
      </c>
      <c r="B1097" s="179" t="s">
        <v>16444</v>
      </c>
      <c r="C1097" s="179" t="s">
        <v>15364</v>
      </c>
      <c r="D1097" s="179">
        <v>102.69</v>
      </c>
    </row>
    <row r="1098" spans="1:4" x14ac:dyDescent="0.3">
      <c r="A1098" s="179">
        <v>1191</v>
      </c>
      <c r="B1098" s="179" t="s">
        <v>16445</v>
      </c>
      <c r="C1098" s="179" t="s">
        <v>15364</v>
      </c>
      <c r="D1098" s="179">
        <v>1.46</v>
      </c>
    </row>
    <row r="1099" spans="1:4" x14ac:dyDescent="0.3">
      <c r="A1099" s="179">
        <v>1185</v>
      </c>
      <c r="B1099" s="179" t="s">
        <v>16446</v>
      </c>
      <c r="C1099" s="179" t="s">
        <v>15364</v>
      </c>
      <c r="D1099" s="179">
        <v>1.67</v>
      </c>
    </row>
    <row r="1100" spans="1:4" x14ac:dyDescent="0.3">
      <c r="A1100" s="179">
        <v>1189</v>
      </c>
      <c r="B1100" s="179" t="s">
        <v>16447</v>
      </c>
      <c r="C1100" s="179" t="s">
        <v>15364</v>
      </c>
      <c r="D1100" s="179">
        <v>2.89</v>
      </c>
    </row>
    <row r="1101" spans="1:4" x14ac:dyDescent="0.3">
      <c r="A1101" s="179">
        <v>1193</v>
      </c>
      <c r="B1101" s="179" t="s">
        <v>16448</v>
      </c>
      <c r="C1101" s="179" t="s">
        <v>15364</v>
      </c>
      <c r="D1101" s="179">
        <v>5.56</v>
      </c>
    </row>
    <row r="1102" spans="1:4" x14ac:dyDescent="0.3">
      <c r="A1102" s="179">
        <v>1194</v>
      </c>
      <c r="B1102" s="179" t="s">
        <v>16449</v>
      </c>
      <c r="C1102" s="179" t="s">
        <v>15364</v>
      </c>
      <c r="D1102" s="179">
        <v>10.53</v>
      </c>
    </row>
    <row r="1103" spans="1:4" x14ac:dyDescent="0.3">
      <c r="A1103" s="179">
        <v>1195</v>
      </c>
      <c r="B1103" s="179" t="s">
        <v>16450</v>
      </c>
      <c r="C1103" s="179" t="s">
        <v>15364</v>
      </c>
      <c r="D1103" s="179">
        <v>15.84</v>
      </c>
    </row>
    <row r="1104" spans="1:4" x14ac:dyDescent="0.3">
      <c r="A1104" s="179">
        <v>1204</v>
      </c>
      <c r="B1104" s="179" t="s">
        <v>16451</v>
      </c>
      <c r="C1104" s="179" t="s">
        <v>15364</v>
      </c>
      <c r="D1104" s="179">
        <v>28.8</v>
      </c>
    </row>
    <row r="1105" spans="1:4" x14ac:dyDescent="0.3">
      <c r="A1105" s="179">
        <v>1205</v>
      </c>
      <c r="B1105" s="179" t="s">
        <v>16452</v>
      </c>
      <c r="C1105" s="179" t="s">
        <v>15364</v>
      </c>
      <c r="D1105" s="179">
        <v>68.319999999999993</v>
      </c>
    </row>
    <row r="1106" spans="1:4" x14ac:dyDescent="0.3">
      <c r="A1106" s="179">
        <v>1207</v>
      </c>
      <c r="B1106" s="179" t="s">
        <v>16453</v>
      </c>
      <c r="C1106" s="179" t="s">
        <v>15364</v>
      </c>
      <c r="D1106" s="179">
        <v>40.14</v>
      </c>
    </row>
    <row r="1107" spans="1:4" x14ac:dyDescent="0.3">
      <c r="A1107" s="179">
        <v>1206</v>
      </c>
      <c r="B1107" s="179" t="s">
        <v>16454</v>
      </c>
      <c r="C1107" s="179" t="s">
        <v>15364</v>
      </c>
      <c r="D1107" s="179">
        <v>10.06</v>
      </c>
    </row>
    <row r="1108" spans="1:4" x14ac:dyDescent="0.3">
      <c r="A1108" s="179">
        <v>1183</v>
      </c>
      <c r="B1108" s="179" t="s">
        <v>16455</v>
      </c>
      <c r="C1108" s="179" t="s">
        <v>15364</v>
      </c>
      <c r="D1108" s="179">
        <v>26.21</v>
      </c>
    </row>
    <row r="1109" spans="1:4" x14ac:dyDescent="0.3">
      <c r="A1109" s="179">
        <v>42685</v>
      </c>
      <c r="B1109" s="179" t="s">
        <v>16456</v>
      </c>
      <c r="C1109" s="179" t="s">
        <v>15364</v>
      </c>
      <c r="D1109" s="179">
        <v>106.53</v>
      </c>
    </row>
    <row r="1110" spans="1:4" x14ac:dyDescent="0.3">
      <c r="A1110" s="179">
        <v>42686</v>
      </c>
      <c r="B1110" s="179" t="s">
        <v>16457</v>
      </c>
      <c r="C1110" s="179" t="s">
        <v>15364</v>
      </c>
      <c r="D1110" s="179">
        <v>165.86</v>
      </c>
    </row>
    <row r="1111" spans="1:4" x14ac:dyDescent="0.3">
      <c r="A1111" s="179">
        <v>12894</v>
      </c>
      <c r="B1111" s="179" t="s">
        <v>16458</v>
      </c>
      <c r="C1111" s="179" t="s">
        <v>15364</v>
      </c>
      <c r="D1111" s="179">
        <v>18.78</v>
      </c>
    </row>
    <row r="1112" spans="1:4" ht="28.8" x14ac:dyDescent="0.3">
      <c r="A1112" s="179">
        <v>12895</v>
      </c>
      <c r="B1112" s="179" t="s">
        <v>16459</v>
      </c>
      <c r="C1112" s="179" t="s">
        <v>15364</v>
      </c>
      <c r="D1112" s="179">
        <v>14.45</v>
      </c>
    </row>
    <row r="1113" spans="1:4" ht="28.8" x14ac:dyDescent="0.3">
      <c r="A1113" s="179">
        <v>1631</v>
      </c>
      <c r="B1113" s="179" t="s">
        <v>16460</v>
      </c>
      <c r="C1113" s="179" t="s">
        <v>15364</v>
      </c>
      <c r="D1113" s="179">
        <v>147.78</v>
      </c>
    </row>
    <row r="1114" spans="1:4" ht="28.8" x14ac:dyDescent="0.3">
      <c r="A1114" s="179">
        <v>1633</v>
      </c>
      <c r="B1114" s="179" t="s">
        <v>16461</v>
      </c>
      <c r="C1114" s="179" t="s">
        <v>15364</v>
      </c>
      <c r="D1114" s="179">
        <v>251.09</v>
      </c>
    </row>
    <row r="1115" spans="1:4" x14ac:dyDescent="0.3">
      <c r="A1115" s="179">
        <v>10818</v>
      </c>
      <c r="B1115" s="179" t="s">
        <v>16462</v>
      </c>
      <c r="C1115" s="179" t="s">
        <v>15433</v>
      </c>
      <c r="D1115" s="179">
        <v>43.37</v>
      </c>
    </row>
    <row r="1116" spans="1:4" x14ac:dyDescent="0.3">
      <c r="A1116" s="179">
        <v>41410</v>
      </c>
      <c r="B1116" s="179" t="s">
        <v>16463</v>
      </c>
      <c r="C1116" s="179" t="s">
        <v>15364</v>
      </c>
      <c r="D1116" s="179">
        <v>82.53</v>
      </c>
    </row>
    <row r="1117" spans="1:4" x14ac:dyDescent="0.3">
      <c r="A1117" s="179">
        <v>41411</v>
      </c>
      <c r="B1117" s="179" t="s">
        <v>16464</v>
      </c>
      <c r="C1117" s="179" t="s">
        <v>15364</v>
      </c>
      <c r="D1117" s="179">
        <v>74.819999999999993</v>
      </c>
    </row>
    <row r="1118" spans="1:4" x14ac:dyDescent="0.3">
      <c r="A1118" s="179">
        <v>41412</v>
      </c>
      <c r="B1118" s="179" t="s">
        <v>16465</v>
      </c>
      <c r="C1118" s="179" t="s">
        <v>15364</v>
      </c>
      <c r="D1118" s="179">
        <v>144.72</v>
      </c>
    </row>
    <row r="1119" spans="1:4" x14ac:dyDescent="0.3">
      <c r="A1119" s="179">
        <v>41413</v>
      </c>
      <c r="B1119" s="179" t="s">
        <v>16466</v>
      </c>
      <c r="C1119" s="179" t="s">
        <v>15364</v>
      </c>
      <c r="D1119" s="179">
        <v>130.22</v>
      </c>
    </row>
    <row r="1120" spans="1:4" ht="43.2" x14ac:dyDescent="0.3">
      <c r="A1120" s="179">
        <v>39359</v>
      </c>
      <c r="B1120" s="179" t="s">
        <v>16467</v>
      </c>
      <c r="C1120" s="179" t="s">
        <v>15364</v>
      </c>
      <c r="D1120" s="179">
        <v>33.56</v>
      </c>
    </row>
    <row r="1121" spans="1:4" ht="43.2" x14ac:dyDescent="0.3">
      <c r="A1121" s="179">
        <v>39360</v>
      </c>
      <c r="B1121" s="179" t="s">
        <v>16468</v>
      </c>
      <c r="C1121" s="179" t="s">
        <v>15364</v>
      </c>
      <c r="D1121" s="179">
        <v>30.5</v>
      </c>
    </row>
    <row r="1122" spans="1:4" ht="28.8" x14ac:dyDescent="0.3">
      <c r="A1122" s="179">
        <v>10710</v>
      </c>
      <c r="B1122" s="179" t="s">
        <v>16469</v>
      </c>
      <c r="C1122" s="179" t="s">
        <v>15372</v>
      </c>
      <c r="D1122" s="179">
        <v>125</v>
      </c>
    </row>
    <row r="1123" spans="1:4" ht="28.8" x14ac:dyDescent="0.3">
      <c r="A1123" s="179">
        <v>10709</v>
      </c>
      <c r="B1123" s="179" t="s">
        <v>16470</v>
      </c>
      <c r="C1123" s="179" t="s">
        <v>15372</v>
      </c>
      <c r="D1123" s="179">
        <v>153.57</v>
      </c>
    </row>
    <row r="1124" spans="1:4" ht="28.8" x14ac:dyDescent="0.3">
      <c r="A1124" s="179">
        <v>39636</v>
      </c>
      <c r="B1124" s="179" t="s">
        <v>16471</v>
      </c>
      <c r="C1124" s="179" t="s">
        <v>15372</v>
      </c>
      <c r="D1124" s="179">
        <v>156.81</v>
      </c>
    </row>
    <row r="1125" spans="1:4" ht="28.8" x14ac:dyDescent="0.3">
      <c r="A1125" s="179">
        <v>10708</v>
      </c>
      <c r="B1125" s="179" t="s">
        <v>16472</v>
      </c>
      <c r="C1125" s="179" t="s">
        <v>15372</v>
      </c>
      <c r="D1125" s="179">
        <v>48.39</v>
      </c>
    </row>
    <row r="1126" spans="1:4" ht="28.8" x14ac:dyDescent="0.3">
      <c r="A1126" s="179">
        <v>39635</v>
      </c>
      <c r="B1126" s="179" t="s">
        <v>16473</v>
      </c>
      <c r="C1126" s="179" t="s">
        <v>15372</v>
      </c>
      <c r="D1126" s="179">
        <v>82.38</v>
      </c>
    </row>
    <row r="1127" spans="1:4" x14ac:dyDescent="0.3">
      <c r="A1127" s="179">
        <v>6117</v>
      </c>
      <c r="B1127" s="179" t="s">
        <v>16474</v>
      </c>
      <c r="C1127" s="179" t="s">
        <v>15546</v>
      </c>
      <c r="D1127" s="179">
        <v>13.44</v>
      </c>
    </row>
    <row r="1128" spans="1:4" x14ac:dyDescent="0.3">
      <c r="A1128" s="179">
        <v>40913</v>
      </c>
      <c r="B1128" s="179" t="s">
        <v>16475</v>
      </c>
      <c r="C1128" s="179" t="s">
        <v>15548</v>
      </c>
      <c r="D1128" s="180">
        <v>2361.33</v>
      </c>
    </row>
    <row r="1129" spans="1:4" x14ac:dyDescent="0.3">
      <c r="A1129" s="179">
        <v>1214</v>
      </c>
      <c r="B1129" s="179" t="s">
        <v>16476</v>
      </c>
      <c r="C1129" s="179" t="s">
        <v>15546</v>
      </c>
      <c r="D1129" s="179">
        <v>17.07</v>
      </c>
    </row>
    <row r="1130" spans="1:4" x14ac:dyDescent="0.3">
      <c r="A1130" s="179">
        <v>40915</v>
      </c>
      <c r="B1130" s="179" t="s">
        <v>16477</v>
      </c>
      <c r="C1130" s="179" t="s">
        <v>15548</v>
      </c>
      <c r="D1130" s="180">
        <v>2998.83</v>
      </c>
    </row>
    <row r="1131" spans="1:4" x14ac:dyDescent="0.3">
      <c r="A1131" s="179">
        <v>1213</v>
      </c>
      <c r="B1131" s="179" t="s">
        <v>16478</v>
      </c>
      <c r="C1131" s="179" t="s">
        <v>15546</v>
      </c>
      <c r="D1131" s="179">
        <v>17.07</v>
      </c>
    </row>
    <row r="1132" spans="1:4" x14ac:dyDescent="0.3">
      <c r="A1132" s="179">
        <v>40914</v>
      </c>
      <c r="B1132" s="179" t="s">
        <v>16479</v>
      </c>
      <c r="C1132" s="179" t="s">
        <v>15548</v>
      </c>
      <c r="D1132" s="180">
        <v>2997.16</v>
      </c>
    </row>
    <row r="1133" spans="1:4" ht="28.8" x14ac:dyDescent="0.3">
      <c r="A1133" s="179">
        <v>5091</v>
      </c>
      <c r="B1133" s="179" t="s">
        <v>16480</v>
      </c>
      <c r="C1133" s="179" t="s">
        <v>15364</v>
      </c>
      <c r="D1133" s="179">
        <v>17.79</v>
      </c>
    </row>
    <row r="1134" spans="1:4" ht="28.8" x14ac:dyDescent="0.3">
      <c r="A1134" s="179">
        <v>14615</v>
      </c>
      <c r="B1134" s="179" t="s">
        <v>16481</v>
      </c>
      <c r="C1134" s="179" t="s">
        <v>15364</v>
      </c>
      <c r="D1134" s="180">
        <v>3640.87</v>
      </c>
    </row>
    <row r="1135" spans="1:4" x14ac:dyDescent="0.3">
      <c r="A1135" s="179">
        <v>2711</v>
      </c>
      <c r="B1135" s="179" t="s">
        <v>16482</v>
      </c>
      <c r="C1135" s="179" t="s">
        <v>15364</v>
      </c>
      <c r="D1135" s="179">
        <v>229.9</v>
      </c>
    </row>
    <row r="1136" spans="1:4" ht="43.2" x14ac:dyDescent="0.3">
      <c r="A1136" s="179">
        <v>37727</v>
      </c>
      <c r="B1136" s="179" t="s">
        <v>16483</v>
      </c>
      <c r="C1136" s="179" t="s">
        <v>15364</v>
      </c>
      <c r="D1136" s="180">
        <v>16000</v>
      </c>
    </row>
    <row r="1137" spans="1:4" ht="43.2" x14ac:dyDescent="0.3">
      <c r="A1137" s="179">
        <v>37728</v>
      </c>
      <c r="B1137" s="179" t="s">
        <v>16484</v>
      </c>
      <c r="C1137" s="179" t="s">
        <v>15364</v>
      </c>
      <c r="D1137" s="180">
        <v>21706.29</v>
      </c>
    </row>
    <row r="1138" spans="1:4" ht="43.2" x14ac:dyDescent="0.3">
      <c r="A1138" s="179">
        <v>37729</v>
      </c>
      <c r="B1138" s="179" t="s">
        <v>16485</v>
      </c>
      <c r="C1138" s="179" t="s">
        <v>15364</v>
      </c>
      <c r="D1138" s="180">
        <v>23496.5</v>
      </c>
    </row>
    <row r="1139" spans="1:4" ht="43.2" x14ac:dyDescent="0.3">
      <c r="A1139" s="179">
        <v>37730</v>
      </c>
      <c r="B1139" s="179" t="s">
        <v>16486</v>
      </c>
      <c r="C1139" s="179" t="s">
        <v>15364</v>
      </c>
      <c r="D1139" s="180">
        <v>25286.71</v>
      </c>
    </row>
    <row r="1140" spans="1:4" ht="43.2" x14ac:dyDescent="0.3">
      <c r="A1140" s="179">
        <v>37731</v>
      </c>
      <c r="B1140" s="179" t="s">
        <v>16487</v>
      </c>
      <c r="C1140" s="179" t="s">
        <v>15364</v>
      </c>
      <c r="D1140" s="180">
        <v>27076.92</v>
      </c>
    </row>
    <row r="1141" spans="1:4" ht="43.2" x14ac:dyDescent="0.3">
      <c r="A1141" s="179">
        <v>37732</v>
      </c>
      <c r="B1141" s="179" t="s">
        <v>16488</v>
      </c>
      <c r="C1141" s="179" t="s">
        <v>15364</v>
      </c>
      <c r="D1141" s="180">
        <v>30881.11</v>
      </c>
    </row>
    <row r="1142" spans="1:4" ht="28.8" x14ac:dyDescent="0.3">
      <c r="A1142" s="179">
        <v>42250</v>
      </c>
      <c r="B1142" s="179" t="s">
        <v>16489</v>
      </c>
      <c r="C1142" s="179" t="s">
        <v>16490</v>
      </c>
      <c r="D1142" s="180">
        <v>1871.42</v>
      </c>
    </row>
    <row r="1143" spans="1:4" ht="28.8" x14ac:dyDescent="0.3">
      <c r="A1143" s="179">
        <v>42256</v>
      </c>
      <c r="B1143" s="179" t="s">
        <v>16491</v>
      </c>
      <c r="C1143" s="179" t="s">
        <v>15433</v>
      </c>
      <c r="D1143" s="179">
        <v>5.27</v>
      </c>
    </row>
    <row r="1144" spans="1:4" x14ac:dyDescent="0.3">
      <c r="A1144" s="179">
        <v>4743</v>
      </c>
      <c r="B1144" s="179" t="s">
        <v>16492</v>
      </c>
      <c r="C1144" s="179" t="s">
        <v>15544</v>
      </c>
      <c r="D1144" s="179">
        <v>40.6</v>
      </c>
    </row>
    <row r="1145" spans="1:4" x14ac:dyDescent="0.3">
      <c r="A1145" s="179">
        <v>4744</v>
      </c>
      <c r="B1145" s="179" t="s">
        <v>16493</v>
      </c>
      <c r="C1145" s="179" t="s">
        <v>15544</v>
      </c>
      <c r="D1145" s="179">
        <v>64.959999999999994</v>
      </c>
    </row>
    <row r="1146" spans="1:4" x14ac:dyDescent="0.3">
      <c r="A1146" s="179">
        <v>4745</v>
      </c>
      <c r="B1146" s="179" t="s">
        <v>16494</v>
      </c>
      <c r="C1146" s="179" t="s">
        <v>15544</v>
      </c>
      <c r="D1146" s="179">
        <v>77.91</v>
      </c>
    </row>
    <row r="1147" spans="1:4" ht="43.2" x14ac:dyDescent="0.3">
      <c r="A1147" s="179">
        <v>36496</v>
      </c>
      <c r="B1147" s="179" t="s">
        <v>16495</v>
      </c>
      <c r="C1147" s="179" t="s">
        <v>15364</v>
      </c>
      <c r="D1147" s="180">
        <v>9244.1</v>
      </c>
    </row>
    <row r="1148" spans="1:4" ht="43.2" x14ac:dyDescent="0.3">
      <c r="A1148" s="179">
        <v>10630</v>
      </c>
      <c r="B1148" s="179" t="s">
        <v>16496</v>
      </c>
      <c r="C1148" s="179" t="s">
        <v>15364</v>
      </c>
      <c r="D1148" s="180">
        <v>636319.12</v>
      </c>
    </row>
    <row r="1149" spans="1:4" ht="43.2" x14ac:dyDescent="0.3">
      <c r="A1149" s="179">
        <v>37762</v>
      </c>
      <c r="B1149" s="179" t="s">
        <v>16497</v>
      </c>
      <c r="C1149" s="179" t="s">
        <v>15364</v>
      </c>
      <c r="D1149" s="180">
        <v>545732.13</v>
      </c>
    </row>
    <row r="1150" spans="1:4" ht="43.2" x14ac:dyDescent="0.3">
      <c r="A1150" s="179">
        <v>37763</v>
      </c>
      <c r="B1150" s="179" t="s">
        <v>16498</v>
      </c>
      <c r="C1150" s="179" t="s">
        <v>15364</v>
      </c>
      <c r="D1150" s="180">
        <v>552360.37</v>
      </c>
    </row>
    <row r="1151" spans="1:4" ht="43.2" x14ac:dyDescent="0.3">
      <c r="A1151" s="179">
        <v>41992</v>
      </c>
      <c r="B1151" s="179" t="s">
        <v>16499</v>
      </c>
      <c r="C1151" s="179" t="s">
        <v>15364</v>
      </c>
      <c r="D1151" s="180">
        <v>627923.35</v>
      </c>
    </row>
    <row r="1152" spans="1:4" ht="43.2" x14ac:dyDescent="0.3">
      <c r="A1152" s="179">
        <v>13215</v>
      </c>
      <c r="B1152" s="179" t="s">
        <v>16500</v>
      </c>
      <c r="C1152" s="179" t="s">
        <v>15364</v>
      </c>
      <c r="D1152" s="180">
        <v>769990.38</v>
      </c>
    </row>
    <row r="1153" spans="1:4" x14ac:dyDescent="0.3">
      <c r="A1153" s="179">
        <v>4235</v>
      </c>
      <c r="B1153" s="179" t="s">
        <v>16501</v>
      </c>
      <c r="C1153" s="179" t="s">
        <v>15546</v>
      </c>
      <c r="D1153" s="179">
        <v>11.07</v>
      </c>
    </row>
    <row r="1154" spans="1:4" x14ac:dyDescent="0.3">
      <c r="A1154" s="179">
        <v>40976</v>
      </c>
      <c r="B1154" s="179" t="s">
        <v>16502</v>
      </c>
      <c r="C1154" s="179" t="s">
        <v>15548</v>
      </c>
      <c r="D1154" s="180">
        <v>1946.5</v>
      </c>
    </row>
    <row r="1155" spans="1:4" ht="28.8" x14ac:dyDescent="0.3">
      <c r="A1155" s="179">
        <v>39013</v>
      </c>
      <c r="B1155" s="179" t="s">
        <v>16503</v>
      </c>
      <c r="C1155" s="179" t="s">
        <v>15364</v>
      </c>
      <c r="D1155" s="179">
        <v>1.43</v>
      </c>
    </row>
    <row r="1156" spans="1:4" ht="43.2" x14ac:dyDescent="0.3">
      <c r="A1156" s="179">
        <v>43091</v>
      </c>
      <c r="B1156" s="179" t="s">
        <v>16504</v>
      </c>
      <c r="C1156" s="179" t="s">
        <v>15364</v>
      </c>
      <c r="D1156" s="180">
        <v>4718.78</v>
      </c>
    </row>
    <row r="1157" spans="1:4" ht="43.2" x14ac:dyDescent="0.3">
      <c r="A1157" s="179">
        <v>43092</v>
      </c>
      <c r="B1157" s="179" t="s">
        <v>16505</v>
      </c>
      <c r="C1157" s="179" t="s">
        <v>15364</v>
      </c>
      <c r="D1157" s="180">
        <v>6291.71</v>
      </c>
    </row>
    <row r="1158" spans="1:4" ht="43.2" x14ac:dyDescent="0.3">
      <c r="A1158" s="179">
        <v>43089</v>
      </c>
      <c r="B1158" s="179" t="s">
        <v>16506</v>
      </c>
      <c r="C1158" s="179" t="s">
        <v>15364</v>
      </c>
      <c r="D1158" s="180">
        <v>1096.51</v>
      </c>
    </row>
    <row r="1159" spans="1:4" ht="43.2" x14ac:dyDescent="0.3">
      <c r="A1159" s="179">
        <v>43090</v>
      </c>
      <c r="B1159" s="179" t="s">
        <v>16507</v>
      </c>
      <c r="C1159" s="179" t="s">
        <v>15364</v>
      </c>
      <c r="D1159" s="180">
        <v>2419.89</v>
      </c>
    </row>
    <row r="1160" spans="1:4" x14ac:dyDescent="0.3">
      <c r="A1160" s="179">
        <v>41967</v>
      </c>
      <c r="B1160" s="179" t="s">
        <v>16508</v>
      </c>
      <c r="C1160" s="179" t="s">
        <v>15377</v>
      </c>
      <c r="D1160" s="179">
        <v>19.62</v>
      </c>
    </row>
    <row r="1161" spans="1:4" ht="28.8" x14ac:dyDescent="0.3">
      <c r="A1161" s="179">
        <v>12760</v>
      </c>
      <c r="B1161" s="179" t="s">
        <v>16509</v>
      </c>
      <c r="C1161" s="179" t="s">
        <v>15372</v>
      </c>
      <c r="D1161" s="180">
        <v>1163</v>
      </c>
    </row>
    <row r="1162" spans="1:4" ht="28.8" x14ac:dyDescent="0.3">
      <c r="A1162" s="179">
        <v>12759</v>
      </c>
      <c r="B1162" s="179" t="s">
        <v>16510</v>
      </c>
      <c r="C1162" s="179" t="s">
        <v>15372</v>
      </c>
      <c r="D1162" s="179">
        <v>775.32</v>
      </c>
    </row>
    <row r="1163" spans="1:4" ht="28.8" x14ac:dyDescent="0.3">
      <c r="A1163" s="179">
        <v>43105</v>
      </c>
      <c r="B1163" s="179" t="s">
        <v>16511</v>
      </c>
      <c r="C1163" s="179" t="s">
        <v>15433</v>
      </c>
      <c r="D1163" s="179">
        <v>56.08</v>
      </c>
    </row>
    <row r="1164" spans="1:4" ht="28.8" x14ac:dyDescent="0.3">
      <c r="A1164" s="179">
        <v>40424</v>
      </c>
      <c r="B1164" s="179" t="s">
        <v>16512</v>
      </c>
      <c r="C1164" s="179" t="s">
        <v>15433</v>
      </c>
      <c r="D1164" s="179">
        <v>14.25</v>
      </c>
    </row>
    <row r="1165" spans="1:4" x14ac:dyDescent="0.3">
      <c r="A1165" s="179">
        <v>1325</v>
      </c>
      <c r="B1165" s="179" t="s">
        <v>16513</v>
      </c>
      <c r="C1165" s="179" t="s">
        <v>15433</v>
      </c>
      <c r="D1165" s="179">
        <v>15.6</v>
      </c>
    </row>
    <row r="1166" spans="1:4" x14ac:dyDescent="0.3">
      <c r="A1166" s="179">
        <v>1327</v>
      </c>
      <c r="B1166" s="179" t="s">
        <v>16514</v>
      </c>
      <c r="C1166" s="179" t="s">
        <v>15433</v>
      </c>
      <c r="D1166" s="179">
        <v>16.62</v>
      </c>
    </row>
    <row r="1167" spans="1:4" x14ac:dyDescent="0.3">
      <c r="A1167" s="179">
        <v>1328</v>
      </c>
      <c r="B1167" s="179" t="s">
        <v>16515</v>
      </c>
      <c r="C1167" s="179" t="s">
        <v>15433</v>
      </c>
      <c r="D1167" s="179">
        <v>15.64</v>
      </c>
    </row>
    <row r="1168" spans="1:4" x14ac:dyDescent="0.3">
      <c r="A1168" s="179">
        <v>1321</v>
      </c>
      <c r="B1168" s="179" t="s">
        <v>16516</v>
      </c>
      <c r="C1168" s="179" t="s">
        <v>15433</v>
      </c>
      <c r="D1168" s="179">
        <v>14.48</v>
      </c>
    </row>
    <row r="1169" spans="1:4" x14ac:dyDescent="0.3">
      <c r="A1169" s="179">
        <v>1318</v>
      </c>
      <c r="B1169" s="179" t="s">
        <v>16517</v>
      </c>
      <c r="C1169" s="179" t="s">
        <v>15433</v>
      </c>
      <c r="D1169" s="179">
        <v>14.5</v>
      </c>
    </row>
    <row r="1170" spans="1:4" x14ac:dyDescent="0.3">
      <c r="A1170" s="179">
        <v>1322</v>
      </c>
      <c r="B1170" s="179" t="s">
        <v>16518</v>
      </c>
      <c r="C1170" s="179" t="s">
        <v>15433</v>
      </c>
      <c r="D1170" s="179">
        <v>15.31</v>
      </c>
    </row>
    <row r="1171" spans="1:4" x14ac:dyDescent="0.3">
      <c r="A1171" s="179">
        <v>1323</v>
      </c>
      <c r="B1171" s="179" t="s">
        <v>16519</v>
      </c>
      <c r="C1171" s="179" t="s">
        <v>15433</v>
      </c>
      <c r="D1171" s="179">
        <v>15.31</v>
      </c>
    </row>
    <row r="1172" spans="1:4" x14ac:dyDescent="0.3">
      <c r="A1172" s="179">
        <v>1319</v>
      </c>
      <c r="B1172" s="179" t="s">
        <v>16520</v>
      </c>
      <c r="C1172" s="179" t="s">
        <v>15433</v>
      </c>
      <c r="D1172" s="179">
        <v>12.9</v>
      </c>
    </row>
    <row r="1173" spans="1:4" x14ac:dyDescent="0.3">
      <c r="A1173" s="179">
        <v>11026</v>
      </c>
      <c r="B1173" s="179" t="s">
        <v>16521</v>
      </c>
      <c r="C1173" s="179" t="s">
        <v>15433</v>
      </c>
      <c r="D1173" s="179">
        <v>17.75</v>
      </c>
    </row>
    <row r="1174" spans="1:4" x14ac:dyDescent="0.3">
      <c r="A1174" s="179">
        <v>11027</v>
      </c>
      <c r="B1174" s="179" t="s">
        <v>16522</v>
      </c>
      <c r="C1174" s="179" t="s">
        <v>15433</v>
      </c>
      <c r="D1174" s="179">
        <v>18.47</v>
      </c>
    </row>
    <row r="1175" spans="1:4" x14ac:dyDescent="0.3">
      <c r="A1175" s="179">
        <v>11046</v>
      </c>
      <c r="B1175" s="179" t="s">
        <v>16523</v>
      </c>
      <c r="C1175" s="179" t="s">
        <v>15433</v>
      </c>
      <c r="D1175" s="179">
        <v>17.7</v>
      </c>
    </row>
    <row r="1176" spans="1:4" x14ac:dyDescent="0.3">
      <c r="A1176" s="179">
        <v>11047</v>
      </c>
      <c r="B1176" s="179" t="s">
        <v>16524</v>
      </c>
      <c r="C1176" s="179" t="s">
        <v>15433</v>
      </c>
      <c r="D1176" s="179">
        <v>19.29</v>
      </c>
    </row>
    <row r="1177" spans="1:4" x14ac:dyDescent="0.3">
      <c r="A1177" s="179">
        <v>43668</v>
      </c>
      <c r="B1177" s="179" t="s">
        <v>16525</v>
      </c>
      <c r="C1177" s="179" t="s">
        <v>15433</v>
      </c>
      <c r="D1177" s="179">
        <v>17.03</v>
      </c>
    </row>
    <row r="1178" spans="1:4" x14ac:dyDescent="0.3">
      <c r="A1178" s="179">
        <v>11049</v>
      </c>
      <c r="B1178" s="179" t="s">
        <v>16526</v>
      </c>
      <c r="C1178" s="179" t="s">
        <v>15433</v>
      </c>
      <c r="D1178" s="179">
        <v>18.440000000000001</v>
      </c>
    </row>
    <row r="1179" spans="1:4" x14ac:dyDescent="0.3">
      <c r="A1179" s="179">
        <v>43106</v>
      </c>
      <c r="B1179" s="179" t="s">
        <v>16527</v>
      </c>
      <c r="C1179" s="179" t="s">
        <v>15433</v>
      </c>
      <c r="D1179" s="179">
        <v>18.55</v>
      </c>
    </row>
    <row r="1180" spans="1:4" x14ac:dyDescent="0.3">
      <c r="A1180" s="179">
        <v>11051</v>
      </c>
      <c r="B1180" s="179" t="s">
        <v>16528</v>
      </c>
      <c r="C1180" s="179" t="s">
        <v>15433</v>
      </c>
      <c r="D1180" s="179">
        <v>19.36</v>
      </c>
    </row>
    <row r="1181" spans="1:4" x14ac:dyDescent="0.3">
      <c r="A1181" s="179">
        <v>11061</v>
      </c>
      <c r="B1181" s="179" t="s">
        <v>16529</v>
      </c>
      <c r="C1181" s="179" t="s">
        <v>15433</v>
      </c>
      <c r="D1181" s="179">
        <v>23.23</v>
      </c>
    </row>
    <row r="1182" spans="1:4" x14ac:dyDescent="0.3">
      <c r="A1182" s="179">
        <v>43667</v>
      </c>
      <c r="B1182" s="179" t="s">
        <v>16530</v>
      </c>
      <c r="C1182" s="179" t="s">
        <v>15433</v>
      </c>
      <c r="D1182" s="179">
        <v>16.88</v>
      </c>
    </row>
    <row r="1183" spans="1:4" x14ac:dyDescent="0.3">
      <c r="A1183" s="179">
        <v>1333</v>
      </c>
      <c r="B1183" s="179" t="s">
        <v>16531</v>
      </c>
      <c r="C1183" s="179" t="s">
        <v>15433</v>
      </c>
      <c r="D1183" s="179">
        <v>14.06</v>
      </c>
    </row>
    <row r="1184" spans="1:4" x14ac:dyDescent="0.3">
      <c r="A1184" s="179">
        <v>1330</v>
      </c>
      <c r="B1184" s="179" t="s">
        <v>16532</v>
      </c>
      <c r="C1184" s="179" t="s">
        <v>15433</v>
      </c>
      <c r="D1184" s="179">
        <v>13.93</v>
      </c>
    </row>
    <row r="1185" spans="1:4" x14ac:dyDescent="0.3">
      <c r="A1185" s="179">
        <v>10957</v>
      </c>
      <c r="B1185" s="179" t="s">
        <v>16533</v>
      </c>
      <c r="C1185" s="179" t="s">
        <v>15433</v>
      </c>
      <c r="D1185" s="179">
        <v>16.059999999999999</v>
      </c>
    </row>
    <row r="1186" spans="1:4" x14ac:dyDescent="0.3">
      <c r="A1186" s="179">
        <v>1332</v>
      </c>
      <c r="B1186" s="179" t="s">
        <v>16534</v>
      </c>
      <c r="C1186" s="179" t="s">
        <v>15433</v>
      </c>
      <c r="D1186" s="179">
        <v>14.29</v>
      </c>
    </row>
    <row r="1187" spans="1:4" x14ac:dyDescent="0.3">
      <c r="A1187" s="179">
        <v>1334</v>
      </c>
      <c r="B1187" s="179" t="s">
        <v>16535</v>
      </c>
      <c r="C1187" s="179" t="s">
        <v>15433</v>
      </c>
      <c r="D1187" s="179">
        <v>15.84</v>
      </c>
    </row>
    <row r="1188" spans="1:4" x14ac:dyDescent="0.3">
      <c r="A1188" s="179">
        <v>1335</v>
      </c>
      <c r="B1188" s="179" t="s">
        <v>16536</v>
      </c>
      <c r="C1188" s="179" t="s">
        <v>15433</v>
      </c>
      <c r="D1188" s="179">
        <v>16.37</v>
      </c>
    </row>
    <row r="1189" spans="1:4" x14ac:dyDescent="0.3">
      <c r="A1189" s="179">
        <v>40425</v>
      </c>
      <c r="B1189" s="179" t="s">
        <v>16537</v>
      </c>
      <c r="C1189" s="179" t="s">
        <v>15433</v>
      </c>
      <c r="D1189" s="179">
        <v>14.01</v>
      </c>
    </row>
    <row r="1190" spans="1:4" x14ac:dyDescent="0.3">
      <c r="A1190" s="179">
        <v>1337</v>
      </c>
      <c r="B1190" s="179" t="s">
        <v>16538</v>
      </c>
      <c r="C1190" s="179" t="s">
        <v>15433</v>
      </c>
      <c r="D1190" s="179">
        <v>16.059999999999999</v>
      </c>
    </row>
    <row r="1191" spans="1:4" x14ac:dyDescent="0.3">
      <c r="A1191" s="179">
        <v>1338</v>
      </c>
      <c r="B1191" s="179" t="s">
        <v>16539</v>
      </c>
      <c r="C1191" s="179" t="s">
        <v>15372</v>
      </c>
      <c r="D1191" s="179">
        <v>34.92</v>
      </c>
    </row>
    <row r="1192" spans="1:4" x14ac:dyDescent="0.3">
      <c r="A1192" s="179">
        <v>1340</v>
      </c>
      <c r="B1192" s="179" t="s">
        <v>16540</v>
      </c>
      <c r="C1192" s="179" t="s">
        <v>15372</v>
      </c>
      <c r="D1192" s="179">
        <v>40.369999999999997</v>
      </c>
    </row>
    <row r="1193" spans="1:4" x14ac:dyDescent="0.3">
      <c r="A1193" s="179">
        <v>1341</v>
      </c>
      <c r="B1193" s="179" t="s">
        <v>16541</v>
      </c>
      <c r="C1193" s="179" t="s">
        <v>15372</v>
      </c>
      <c r="D1193" s="179">
        <v>38.880000000000003</v>
      </c>
    </row>
    <row r="1194" spans="1:4" x14ac:dyDescent="0.3">
      <c r="A1194" s="179">
        <v>34659</v>
      </c>
      <c r="B1194" s="179" t="s">
        <v>16542</v>
      </c>
      <c r="C1194" s="179" t="s">
        <v>15372</v>
      </c>
      <c r="D1194" s="179">
        <v>50.11</v>
      </c>
    </row>
    <row r="1195" spans="1:4" x14ac:dyDescent="0.3">
      <c r="A1195" s="179">
        <v>34514</v>
      </c>
      <c r="B1195" s="179" t="s">
        <v>16543</v>
      </c>
      <c r="C1195" s="179" t="s">
        <v>15372</v>
      </c>
      <c r="D1195" s="179">
        <v>55.51</v>
      </c>
    </row>
    <row r="1196" spans="1:4" x14ac:dyDescent="0.3">
      <c r="A1196" s="179">
        <v>34660</v>
      </c>
      <c r="B1196" s="179" t="s">
        <v>16544</v>
      </c>
      <c r="C1196" s="179" t="s">
        <v>15372</v>
      </c>
      <c r="D1196" s="179">
        <v>70.45</v>
      </c>
    </row>
    <row r="1197" spans="1:4" x14ac:dyDescent="0.3">
      <c r="A1197" s="179">
        <v>34661</v>
      </c>
      <c r="B1197" s="179" t="s">
        <v>16545</v>
      </c>
      <c r="C1197" s="179" t="s">
        <v>15372</v>
      </c>
      <c r="D1197" s="179">
        <v>101.18</v>
      </c>
    </row>
    <row r="1198" spans="1:4" x14ac:dyDescent="0.3">
      <c r="A1198" s="179">
        <v>34667</v>
      </c>
      <c r="B1198" s="179" t="s">
        <v>16546</v>
      </c>
      <c r="C1198" s="179" t="s">
        <v>15372</v>
      </c>
      <c r="D1198" s="179">
        <v>36.64</v>
      </c>
    </row>
    <row r="1199" spans="1:4" x14ac:dyDescent="0.3">
      <c r="A1199" s="179">
        <v>34668</v>
      </c>
      <c r="B1199" s="179" t="s">
        <v>16547</v>
      </c>
      <c r="C1199" s="179" t="s">
        <v>15372</v>
      </c>
      <c r="D1199" s="179">
        <v>47.88</v>
      </c>
    </row>
    <row r="1200" spans="1:4" x14ac:dyDescent="0.3">
      <c r="A1200" s="179">
        <v>34741</v>
      </c>
      <c r="B1200" s="179" t="s">
        <v>16548</v>
      </c>
      <c r="C1200" s="179" t="s">
        <v>15372</v>
      </c>
      <c r="D1200" s="179">
        <v>52.68</v>
      </c>
    </row>
    <row r="1201" spans="1:4" x14ac:dyDescent="0.3">
      <c r="A1201" s="179">
        <v>34664</v>
      </c>
      <c r="B1201" s="179" t="s">
        <v>16549</v>
      </c>
      <c r="C1201" s="179" t="s">
        <v>15372</v>
      </c>
      <c r="D1201" s="179">
        <v>57.49</v>
      </c>
    </row>
    <row r="1202" spans="1:4" x14ac:dyDescent="0.3">
      <c r="A1202" s="179">
        <v>34665</v>
      </c>
      <c r="B1202" s="179" t="s">
        <v>16550</v>
      </c>
      <c r="C1202" s="179" t="s">
        <v>15372</v>
      </c>
      <c r="D1202" s="179">
        <v>71.37</v>
      </c>
    </row>
    <row r="1203" spans="1:4" x14ac:dyDescent="0.3">
      <c r="A1203" s="179">
        <v>34666</v>
      </c>
      <c r="B1203" s="179" t="s">
        <v>16551</v>
      </c>
      <c r="C1203" s="179" t="s">
        <v>15372</v>
      </c>
      <c r="D1203" s="179">
        <v>107.8</v>
      </c>
    </row>
    <row r="1204" spans="1:4" x14ac:dyDescent="0.3">
      <c r="A1204" s="179">
        <v>34669</v>
      </c>
      <c r="B1204" s="179" t="s">
        <v>16552</v>
      </c>
      <c r="C1204" s="179" t="s">
        <v>15372</v>
      </c>
      <c r="D1204" s="179">
        <v>39.520000000000003</v>
      </c>
    </row>
    <row r="1205" spans="1:4" x14ac:dyDescent="0.3">
      <c r="A1205" s="179">
        <v>34670</v>
      </c>
      <c r="B1205" s="179" t="s">
        <v>16553</v>
      </c>
      <c r="C1205" s="179" t="s">
        <v>15372</v>
      </c>
      <c r="D1205" s="179">
        <v>48.34</v>
      </c>
    </row>
    <row r="1206" spans="1:4" x14ac:dyDescent="0.3">
      <c r="A1206" s="179">
        <v>34671</v>
      </c>
      <c r="B1206" s="179" t="s">
        <v>16554</v>
      </c>
      <c r="C1206" s="179" t="s">
        <v>15372</v>
      </c>
      <c r="D1206" s="179">
        <v>40.35</v>
      </c>
    </row>
    <row r="1207" spans="1:4" x14ac:dyDescent="0.3">
      <c r="A1207" s="179">
        <v>34672</v>
      </c>
      <c r="B1207" s="179" t="s">
        <v>16555</v>
      </c>
      <c r="C1207" s="179" t="s">
        <v>15372</v>
      </c>
      <c r="D1207" s="179">
        <v>42.55</v>
      </c>
    </row>
    <row r="1208" spans="1:4" x14ac:dyDescent="0.3">
      <c r="A1208" s="179">
        <v>34673</v>
      </c>
      <c r="B1208" s="179" t="s">
        <v>16556</v>
      </c>
      <c r="C1208" s="179" t="s">
        <v>15372</v>
      </c>
      <c r="D1208" s="179">
        <v>51.92</v>
      </c>
    </row>
    <row r="1209" spans="1:4" x14ac:dyDescent="0.3">
      <c r="A1209" s="179">
        <v>34674</v>
      </c>
      <c r="B1209" s="179" t="s">
        <v>16557</v>
      </c>
      <c r="C1209" s="179" t="s">
        <v>15372</v>
      </c>
      <c r="D1209" s="179">
        <v>69.03</v>
      </c>
    </row>
    <row r="1210" spans="1:4" x14ac:dyDescent="0.3">
      <c r="A1210" s="179">
        <v>34675</v>
      </c>
      <c r="B1210" s="179" t="s">
        <v>16558</v>
      </c>
      <c r="C1210" s="179" t="s">
        <v>15372</v>
      </c>
      <c r="D1210" s="179">
        <v>84.16</v>
      </c>
    </row>
    <row r="1211" spans="1:4" x14ac:dyDescent="0.3">
      <c r="A1211" s="179">
        <v>34676</v>
      </c>
      <c r="B1211" s="179" t="s">
        <v>16559</v>
      </c>
      <c r="C1211" s="179" t="s">
        <v>15372</v>
      </c>
      <c r="D1211" s="179">
        <v>24.23</v>
      </c>
    </row>
    <row r="1212" spans="1:4" x14ac:dyDescent="0.3">
      <c r="A1212" s="179">
        <v>34677</v>
      </c>
      <c r="B1212" s="179" t="s">
        <v>16560</v>
      </c>
      <c r="C1212" s="179" t="s">
        <v>15372</v>
      </c>
      <c r="D1212" s="179">
        <v>32.57</v>
      </c>
    </row>
    <row r="1213" spans="1:4" ht="28.8" x14ac:dyDescent="0.3">
      <c r="A1213" s="179">
        <v>43126</v>
      </c>
      <c r="B1213" s="179" t="s">
        <v>16561</v>
      </c>
      <c r="C1213" s="179" t="s">
        <v>15372</v>
      </c>
      <c r="D1213" s="179">
        <v>152.41999999999999</v>
      </c>
    </row>
    <row r="1214" spans="1:4" ht="28.8" x14ac:dyDescent="0.3">
      <c r="A1214" s="179">
        <v>43124</v>
      </c>
      <c r="B1214" s="179" t="s">
        <v>16562</v>
      </c>
      <c r="C1214" s="179" t="s">
        <v>15372</v>
      </c>
      <c r="D1214" s="179">
        <v>177.97</v>
      </c>
    </row>
    <row r="1215" spans="1:4" ht="28.8" x14ac:dyDescent="0.3">
      <c r="A1215" s="179">
        <v>43125</v>
      </c>
      <c r="B1215" s="179" t="s">
        <v>16563</v>
      </c>
      <c r="C1215" s="179" t="s">
        <v>15372</v>
      </c>
      <c r="D1215" s="179">
        <v>230.8</v>
      </c>
    </row>
    <row r="1216" spans="1:4" ht="28.8" x14ac:dyDescent="0.3">
      <c r="A1216" s="179">
        <v>40623</v>
      </c>
      <c r="B1216" s="179" t="s">
        <v>16564</v>
      </c>
      <c r="C1216" s="179" t="s">
        <v>15805</v>
      </c>
      <c r="D1216" s="179">
        <v>156.41</v>
      </c>
    </row>
    <row r="1217" spans="1:4" ht="28.8" x14ac:dyDescent="0.3">
      <c r="A1217" s="179">
        <v>43701</v>
      </c>
      <c r="B1217" s="179" t="s">
        <v>16565</v>
      </c>
      <c r="C1217" s="179" t="s">
        <v>15433</v>
      </c>
      <c r="D1217" s="179">
        <v>46.14</v>
      </c>
    </row>
    <row r="1218" spans="1:4" ht="28.8" x14ac:dyDescent="0.3">
      <c r="A1218" s="179">
        <v>1345</v>
      </c>
      <c r="B1218" s="179" t="s">
        <v>16566</v>
      </c>
      <c r="C1218" s="179" t="s">
        <v>15372</v>
      </c>
      <c r="D1218" s="179">
        <v>86.58</v>
      </c>
    </row>
    <row r="1219" spans="1:4" ht="28.8" x14ac:dyDescent="0.3">
      <c r="A1219" s="179">
        <v>1346</v>
      </c>
      <c r="B1219" s="179" t="s">
        <v>16567</v>
      </c>
      <c r="C1219" s="179" t="s">
        <v>15372</v>
      </c>
      <c r="D1219" s="179">
        <v>50.36</v>
      </c>
    </row>
    <row r="1220" spans="1:4" ht="28.8" x14ac:dyDescent="0.3">
      <c r="A1220" s="179">
        <v>1347</v>
      </c>
      <c r="B1220" s="179" t="s">
        <v>16568</v>
      </c>
      <c r="C1220" s="179" t="s">
        <v>15372</v>
      </c>
      <c r="D1220" s="179">
        <v>62.4</v>
      </c>
    </row>
    <row r="1221" spans="1:4" ht="28.8" x14ac:dyDescent="0.3">
      <c r="A1221" s="179">
        <v>43678</v>
      </c>
      <c r="B1221" s="179" t="s">
        <v>16569</v>
      </c>
      <c r="C1221" s="179" t="s">
        <v>15372</v>
      </c>
      <c r="D1221" s="179">
        <v>72.38</v>
      </c>
    </row>
    <row r="1222" spans="1:4" ht="28.8" x14ac:dyDescent="0.3">
      <c r="A1222" s="179">
        <v>43680</v>
      </c>
      <c r="B1222" s="179" t="s">
        <v>16570</v>
      </c>
      <c r="C1222" s="179" t="s">
        <v>15372</v>
      </c>
      <c r="D1222" s="179">
        <v>104.27</v>
      </c>
    </row>
    <row r="1223" spans="1:4" ht="28.8" x14ac:dyDescent="0.3">
      <c r="A1223" s="179">
        <v>43679</v>
      </c>
      <c r="B1223" s="179" t="s">
        <v>16571</v>
      </c>
      <c r="C1223" s="179" t="s">
        <v>15372</v>
      </c>
      <c r="D1223" s="179">
        <v>36.590000000000003</v>
      </c>
    </row>
    <row r="1224" spans="1:4" ht="28.8" x14ac:dyDescent="0.3">
      <c r="A1224" s="179">
        <v>1355</v>
      </c>
      <c r="B1224" s="179" t="s">
        <v>16572</v>
      </c>
      <c r="C1224" s="179" t="s">
        <v>15372</v>
      </c>
      <c r="D1224" s="179">
        <v>41.64</v>
      </c>
    </row>
    <row r="1225" spans="1:4" ht="28.8" x14ac:dyDescent="0.3">
      <c r="A1225" s="179">
        <v>1358</v>
      </c>
      <c r="B1225" s="179" t="s">
        <v>16573</v>
      </c>
      <c r="C1225" s="179" t="s">
        <v>15372</v>
      </c>
      <c r="D1225" s="179">
        <v>51.12</v>
      </c>
    </row>
    <row r="1226" spans="1:4" ht="28.8" x14ac:dyDescent="0.3">
      <c r="A1226" s="179">
        <v>43681</v>
      </c>
      <c r="B1226" s="179" t="s">
        <v>16574</v>
      </c>
      <c r="C1226" s="179" t="s">
        <v>15372</v>
      </c>
      <c r="D1226" s="179">
        <v>32.21</v>
      </c>
    </row>
    <row r="1227" spans="1:4" ht="28.8" x14ac:dyDescent="0.3">
      <c r="A1227" s="179">
        <v>43677</v>
      </c>
      <c r="B1227" s="179" t="s">
        <v>16575</v>
      </c>
      <c r="C1227" s="179" t="s">
        <v>15372</v>
      </c>
      <c r="D1227" s="179">
        <v>63.43</v>
      </c>
    </row>
    <row r="1228" spans="1:4" ht="28.8" x14ac:dyDescent="0.3">
      <c r="A1228" s="179">
        <v>43682</v>
      </c>
      <c r="B1228" s="179" t="s">
        <v>16576</v>
      </c>
      <c r="C1228" s="179" t="s">
        <v>15372</v>
      </c>
      <c r="D1228" s="179">
        <v>19.440000000000001</v>
      </c>
    </row>
    <row r="1229" spans="1:4" ht="28.8" x14ac:dyDescent="0.3">
      <c r="A1229" s="179">
        <v>12083</v>
      </c>
      <c r="B1229" s="179" t="s">
        <v>16577</v>
      </c>
      <c r="C1229" s="179" t="s">
        <v>15364</v>
      </c>
      <c r="D1229" s="179">
        <v>387.38</v>
      </c>
    </row>
    <row r="1230" spans="1:4" ht="28.8" x14ac:dyDescent="0.3">
      <c r="A1230" s="179">
        <v>12081</v>
      </c>
      <c r="B1230" s="179" t="s">
        <v>16578</v>
      </c>
      <c r="C1230" s="179" t="s">
        <v>15364</v>
      </c>
      <c r="D1230" s="179">
        <v>131</v>
      </c>
    </row>
    <row r="1231" spans="1:4" ht="28.8" x14ac:dyDescent="0.3">
      <c r="A1231" s="179">
        <v>12082</v>
      </c>
      <c r="B1231" s="179" t="s">
        <v>16579</v>
      </c>
      <c r="C1231" s="179" t="s">
        <v>15364</v>
      </c>
      <c r="D1231" s="179">
        <v>205.88</v>
      </c>
    </row>
    <row r="1232" spans="1:4" ht="28.8" x14ac:dyDescent="0.3">
      <c r="A1232" s="179">
        <v>13354</v>
      </c>
      <c r="B1232" s="179" t="s">
        <v>16580</v>
      </c>
      <c r="C1232" s="179" t="s">
        <v>15364</v>
      </c>
      <c r="D1232" s="179">
        <v>307.49</v>
      </c>
    </row>
    <row r="1233" spans="1:4" ht="28.8" x14ac:dyDescent="0.3">
      <c r="A1233" s="179">
        <v>14057</v>
      </c>
      <c r="B1233" s="179" t="s">
        <v>16581</v>
      </c>
      <c r="C1233" s="179" t="s">
        <v>15364</v>
      </c>
      <c r="D1233" s="179">
        <v>171.67</v>
      </c>
    </row>
    <row r="1234" spans="1:4" ht="28.8" x14ac:dyDescent="0.3">
      <c r="A1234" s="179">
        <v>14058</v>
      </c>
      <c r="B1234" s="179" t="s">
        <v>16582</v>
      </c>
      <c r="C1234" s="179" t="s">
        <v>15364</v>
      </c>
      <c r="D1234" s="179">
        <v>270.81</v>
      </c>
    </row>
    <row r="1235" spans="1:4" ht="28.8" x14ac:dyDescent="0.3">
      <c r="A1235" s="179">
        <v>20971</v>
      </c>
      <c r="B1235" s="179" t="s">
        <v>16583</v>
      </c>
      <c r="C1235" s="179" t="s">
        <v>15364</v>
      </c>
      <c r="D1235" s="179">
        <v>22.95</v>
      </c>
    </row>
    <row r="1236" spans="1:4" ht="43.2" x14ac:dyDescent="0.3">
      <c r="A1236" s="179">
        <v>5047</v>
      </c>
      <c r="B1236" s="179" t="s">
        <v>16584</v>
      </c>
      <c r="C1236" s="179" t="s">
        <v>15364</v>
      </c>
      <c r="D1236" s="179">
        <v>184.51</v>
      </c>
    </row>
    <row r="1237" spans="1:4" ht="28.8" x14ac:dyDescent="0.3">
      <c r="A1237" s="179">
        <v>13369</v>
      </c>
      <c r="B1237" s="179" t="s">
        <v>16585</v>
      </c>
      <c r="C1237" s="179" t="s">
        <v>15364</v>
      </c>
      <c r="D1237" s="179">
        <v>200.14</v>
      </c>
    </row>
    <row r="1238" spans="1:4" ht="28.8" x14ac:dyDescent="0.3">
      <c r="A1238" s="179">
        <v>13370</v>
      </c>
      <c r="B1238" s="179" t="s">
        <v>16586</v>
      </c>
      <c r="C1238" s="179" t="s">
        <v>15364</v>
      </c>
      <c r="D1238" s="179">
        <v>277.44</v>
      </c>
    </row>
    <row r="1239" spans="1:4" x14ac:dyDescent="0.3">
      <c r="A1239" s="179">
        <v>13279</v>
      </c>
      <c r="B1239" s="179" t="s">
        <v>16587</v>
      </c>
      <c r="C1239" s="179" t="s">
        <v>15433</v>
      </c>
      <c r="D1239" s="179">
        <v>17.88</v>
      </c>
    </row>
    <row r="1240" spans="1:4" x14ac:dyDescent="0.3">
      <c r="A1240" s="179">
        <v>11977</v>
      </c>
      <c r="B1240" s="179" t="s">
        <v>16588</v>
      </c>
      <c r="C1240" s="179" t="s">
        <v>15364</v>
      </c>
      <c r="D1240" s="179">
        <v>9.26</v>
      </c>
    </row>
    <row r="1241" spans="1:4" x14ac:dyDescent="0.3">
      <c r="A1241" s="179">
        <v>11975</v>
      </c>
      <c r="B1241" s="179" t="s">
        <v>16589</v>
      </c>
      <c r="C1241" s="179" t="s">
        <v>15364</v>
      </c>
      <c r="D1241" s="179">
        <v>20.3</v>
      </c>
    </row>
    <row r="1242" spans="1:4" ht="28.8" x14ac:dyDescent="0.3">
      <c r="A1242" s="179">
        <v>39746</v>
      </c>
      <c r="B1242" s="179" t="s">
        <v>16590</v>
      </c>
      <c r="C1242" s="179" t="s">
        <v>15364</v>
      </c>
      <c r="D1242" s="179">
        <v>225.98</v>
      </c>
    </row>
    <row r="1243" spans="1:4" x14ac:dyDescent="0.3">
      <c r="A1243" s="179">
        <v>11976</v>
      </c>
      <c r="B1243" s="179" t="s">
        <v>16591</v>
      </c>
      <c r="C1243" s="179" t="s">
        <v>15364</v>
      </c>
      <c r="D1243" s="179">
        <v>1.04</v>
      </c>
    </row>
    <row r="1244" spans="1:4" ht="28.8" x14ac:dyDescent="0.3">
      <c r="A1244" s="179">
        <v>1368</v>
      </c>
      <c r="B1244" s="179" t="s">
        <v>16592</v>
      </c>
      <c r="C1244" s="179" t="s">
        <v>15364</v>
      </c>
      <c r="D1244" s="179">
        <v>79.900000000000006</v>
      </c>
    </row>
    <row r="1245" spans="1:4" x14ac:dyDescent="0.3">
      <c r="A1245" s="179">
        <v>1367</v>
      </c>
      <c r="B1245" s="179" t="s">
        <v>16593</v>
      </c>
      <c r="C1245" s="179" t="s">
        <v>15364</v>
      </c>
      <c r="D1245" s="179">
        <v>258.45</v>
      </c>
    </row>
    <row r="1246" spans="1:4" ht="28.8" x14ac:dyDescent="0.3">
      <c r="A1246" s="179">
        <v>41899</v>
      </c>
      <c r="B1246" s="179" t="s">
        <v>16594</v>
      </c>
      <c r="C1246" s="179" t="s">
        <v>16490</v>
      </c>
      <c r="D1246" s="180">
        <v>4700.53</v>
      </c>
    </row>
    <row r="1247" spans="1:4" x14ac:dyDescent="0.3">
      <c r="A1247" s="179">
        <v>1380</v>
      </c>
      <c r="B1247" s="179" t="s">
        <v>16595</v>
      </c>
      <c r="C1247" s="179" t="s">
        <v>15433</v>
      </c>
      <c r="D1247" s="179">
        <v>1.73</v>
      </c>
    </row>
    <row r="1248" spans="1:4" x14ac:dyDescent="0.3">
      <c r="A1248" s="179">
        <v>1375</v>
      </c>
      <c r="B1248" s="179" t="s">
        <v>16596</v>
      </c>
      <c r="C1248" s="179" t="s">
        <v>15433</v>
      </c>
      <c r="D1248" s="179">
        <v>15.83</v>
      </c>
    </row>
    <row r="1249" spans="1:4" x14ac:dyDescent="0.3">
      <c r="A1249" s="179">
        <v>1379</v>
      </c>
      <c r="B1249" s="179" t="s">
        <v>16597</v>
      </c>
      <c r="C1249" s="179" t="s">
        <v>15433</v>
      </c>
      <c r="D1249" s="179">
        <v>0.55000000000000004</v>
      </c>
    </row>
    <row r="1250" spans="1:4" x14ac:dyDescent="0.3">
      <c r="A1250" s="179">
        <v>13284</v>
      </c>
      <c r="B1250" s="179" t="s">
        <v>16598</v>
      </c>
      <c r="C1250" s="179" t="s">
        <v>15433</v>
      </c>
      <c r="D1250" s="179">
        <v>0.55000000000000004</v>
      </c>
    </row>
    <row r="1251" spans="1:4" x14ac:dyDescent="0.3">
      <c r="A1251" s="179">
        <v>44528</v>
      </c>
      <c r="B1251" s="179" t="s">
        <v>27003</v>
      </c>
      <c r="C1251" s="179" t="s">
        <v>15433</v>
      </c>
      <c r="D1251" s="179">
        <v>2.0699999999999998</v>
      </c>
    </row>
    <row r="1252" spans="1:4" x14ac:dyDescent="0.3">
      <c r="A1252" s="179">
        <v>34753</v>
      </c>
      <c r="B1252" s="179" t="s">
        <v>16599</v>
      </c>
      <c r="C1252" s="179" t="s">
        <v>15433</v>
      </c>
      <c r="D1252" s="179">
        <v>0.6</v>
      </c>
    </row>
    <row r="1253" spans="1:4" ht="28.8" x14ac:dyDescent="0.3">
      <c r="A1253" s="179">
        <v>420</v>
      </c>
      <c r="B1253" s="179" t="s">
        <v>16600</v>
      </c>
      <c r="C1253" s="179" t="s">
        <v>15364</v>
      </c>
      <c r="D1253" s="179">
        <v>35.729999999999997</v>
      </c>
    </row>
    <row r="1254" spans="1:4" ht="28.8" x14ac:dyDescent="0.3">
      <c r="A1254" s="179">
        <v>12327</v>
      </c>
      <c r="B1254" s="179" t="s">
        <v>16601</v>
      </c>
      <c r="C1254" s="179" t="s">
        <v>15364</v>
      </c>
      <c r="D1254" s="179">
        <v>42.56</v>
      </c>
    </row>
    <row r="1255" spans="1:4" ht="28.8" x14ac:dyDescent="0.3">
      <c r="A1255" s="179">
        <v>36148</v>
      </c>
      <c r="B1255" s="179" t="s">
        <v>16602</v>
      </c>
      <c r="C1255" s="179" t="s">
        <v>15364</v>
      </c>
      <c r="D1255" s="179">
        <v>69.36</v>
      </c>
    </row>
    <row r="1256" spans="1:4" x14ac:dyDescent="0.3">
      <c r="A1256" s="179">
        <v>12329</v>
      </c>
      <c r="B1256" s="179" t="s">
        <v>16603</v>
      </c>
      <c r="C1256" s="179" t="s">
        <v>15433</v>
      </c>
      <c r="D1256" s="179">
        <v>140.33000000000001</v>
      </c>
    </row>
    <row r="1257" spans="1:4" x14ac:dyDescent="0.3">
      <c r="A1257" s="179">
        <v>1339</v>
      </c>
      <c r="B1257" s="179" t="s">
        <v>16604</v>
      </c>
      <c r="C1257" s="179" t="s">
        <v>15433</v>
      </c>
      <c r="D1257" s="179">
        <v>35.01</v>
      </c>
    </row>
    <row r="1258" spans="1:4" x14ac:dyDescent="0.3">
      <c r="A1258" s="179">
        <v>44396</v>
      </c>
      <c r="B1258" s="179" t="s">
        <v>16605</v>
      </c>
      <c r="C1258" s="179" t="s">
        <v>15433</v>
      </c>
      <c r="D1258" s="179">
        <v>35.71</v>
      </c>
    </row>
    <row r="1259" spans="1:4" x14ac:dyDescent="0.3">
      <c r="A1259" s="179">
        <v>44327</v>
      </c>
      <c r="B1259" s="179" t="s">
        <v>16606</v>
      </c>
      <c r="C1259" s="179" t="s">
        <v>15377</v>
      </c>
      <c r="D1259" s="179">
        <v>121.44</v>
      </c>
    </row>
    <row r="1260" spans="1:4" ht="28.8" x14ac:dyDescent="0.3">
      <c r="A1260" s="179">
        <v>37418</v>
      </c>
      <c r="B1260" s="179" t="s">
        <v>16607</v>
      </c>
      <c r="C1260" s="179" t="s">
        <v>15364</v>
      </c>
      <c r="D1260" s="179">
        <v>19.420000000000002</v>
      </c>
    </row>
    <row r="1261" spans="1:4" ht="28.8" x14ac:dyDescent="0.3">
      <c r="A1261" s="179">
        <v>37419</v>
      </c>
      <c r="B1261" s="179" t="s">
        <v>16608</v>
      </c>
      <c r="C1261" s="179" t="s">
        <v>15364</v>
      </c>
      <c r="D1261" s="179">
        <v>19.940000000000001</v>
      </c>
    </row>
    <row r="1262" spans="1:4" ht="28.8" x14ac:dyDescent="0.3">
      <c r="A1262" s="179">
        <v>1427</v>
      </c>
      <c r="B1262" s="179" t="s">
        <v>16609</v>
      </c>
      <c r="C1262" s="179" t="s">
        <v>15364</v>
      </c>
      <c r="D1262" s="179">
        <v>23.61</v>
      </c>
    </row>
    <row r="1263" spans="1:4" ht="28.8" x14ac:dyDescent="0.3">
      <c r="A1263" s="179">
        <v>1402</v>
      </c>
      <c r="B1263" s="179" t="s">
        <v>16610</v>
      </c>
      <c r="C1263" s="179" t="s">
        <v>15364</v>
      </c>
      <c r="D1263" s="179">
        <v>8.17</v>
      </c>
    </row>
    <row r="1264" spans="1:4" ht="28.8" x14ac:dyDescent="0.3">
      <c r="A1264" s="179">
        <v>1420</v>
      </c>
      <c r="B1264" s="179" t="s">
        <v>16611</v>
      </c>
      <c r="C1264" s="179" t="s">
        <v>15364</v>
      </c>
      <c r="D1264" s="179">
        <v>10.51</v>
      </c>
    </row>
    <row r="1265" spans="1:4" ht="28.8" x14ac:dyDescent="0.3">
      <c r="A1265" s="179">
        <v>1419</v>
      </c>
      <c r="B1265" s="179" t="s">
        <v>16612</v>
      </c>
      <c r="C1265" s="179" t="s">
        <v>15364</v>
      </c>
      <c r="D1265" s="179">
        <v>12.69</v>
      </c>
    </row>
    <row r="1266" spans="1:4" ht="28.8" x14ac:dyDescent="0.3">
      <c r="A1266" s="179">
        <v>1414</v>
      </c>
      <c r="B1266" s="179" t="s">
        <v>16613</v>
      </c>
      <c r="C1266" s="179" t="s">
        <v>15364</v>
      </c>
      <c r="D1266" s="179">
        <v>12.41</v>
      </c>
    </row>
    <row r="1267" spans="1:4" ht="28.8" x14ac:dyDescent="0.3">
      <c r="A1267" s="179">
        <v>1413</v>
      </c>
      <c r="B1267" s="179" t="s">
        <v>16614</v>
      </c>
      <c r="C1267" s="179" t="s">
        <v>15364</v>
      </c>
      <c r="D1267" s="179">
        <v>18.34</v>
      </c>
    </row>
    <row r="1268" spans="1:4" ht="28.8" x14ac:dyDescent="0.3">
      <c r="A1268" s="179">
        <v>1412</v>
      </c>
      <c r="B1268" s="179" t="s">
        <v>16615</v>
      </c>
      <c r="C1268" s="179" t="s">
        <v>15364</v>
      </c>
      <c r="D1268" s="179">
        <v>15.54</v>
      </c>
    </row>
    <row r="1269" spans="1:4" ht="28.8" x14ac:dyDescent="0.3">
      <c r="A1269" s="179">
        <v>1411</v>
      </c>
      <c r="B1269" s="179" t="s">
        <v>16616</v>
      </c>
      <c r="C1269" s="179" t="s">
        <v>15364</v>
      </c>
      <c r="D1269" s="179">
        <v>28.27</v>
      </c>
    </row>
    <row r="1270" spans="1:4" ht="28.8" x14ac:dyDescent="0.3">
      <c r="A1270" s="179">
        <v>1406</v>
      </c>
      <c r="B1270" s="179" t="s">
        <v>16617</v>
      </c>
      <c r="C1270" s="179" t="s">
        <v>15364</v>
      </c>
      <c r="D1270" s="179">
        <v>18.75</v>
      </c>
    </row>
    <row r="1271" spans="1:4" ht="28.8" x14ac:dyDescent="0.3">
      <c r="A1271" s="179">
        <v>1407</v>
      </c>
      <c r="B1271" s="179" t="s">
        <v>16618</v>
      </c>
      <c r="C1271" s="179" t="s">
        <v>15364</v>
      </c>
      <c r="D1271" s="179">
        <v>23.38</v>
      </c>
    </row>
    <row r="1272" spans="1:4" ht="28.8" x14ac:dyDescent="0.3">
      <c r="A1272" s="179">
        <v>1404</v>
      </c>
      <c r="B1272" s="179" t="s">
        <v>16619</v>
      </c>
      <c r="C1272" s="179" t="s">
        <v>15364</v>
      </c>
      <c r="D1272" s="179">
        <v>24.85</v>
      </c>
    </row>
    <row r="1273" spans="1:4" ht="57.6" x14ac:dyDescent="0.3">
      <c r="A1273" s="179">
        <v>11281</v>
      </c>
      <c r="B1273" s="179" t="s">
        <v>16620</v>
      </c>
      <c r="C1273" s="179" t="s">
        <v>15364</v>
      </c>
      <c r="D1273" s="180">
        <v>10890</v>
      </c>
    </row>
    <row r="1274" spans="1:4" ht="57.6" x14ac:dyDescent="0.3">
      <c r="A1274" s="179">
        <v>1442</v>
      </c>
      <c r="B1274" s="179" t="s">
        <v>16621</v>
      </c>
      <c r="C1274" s="179" t="s">
        <v>15364</v>
      </c>
      <c r="D1274" s="180">
        <v>9142.07</v>
      </c>
    </row>
    <row r="1275" spans="1:4" ht="57.6" x14ac:dyDescent="0.3">
      <c r="A1275" s="179">
        <v>13457</v>
      </c>
      <c r="B1275" s="179" t="s">
        <v>16622</v>
      </c>
      <c r="C1275" s="179" t="s">
        <v>15364</v>
      </c>
      <c r="D1275" s="180">
        <v>7891.3</v>
      </c>
    </row>
    <row r="1276" spans="1:4" ht="72" x14ac:dyDescent="0.3">
      <c r="A1276" s="179">
        <v>40699</v>
      </c>
      <c r="B1276" s="179" t="s">
        <v>16623</v>
      </c>
      <c r="C1276" s="179" t="s">
        <v>15364</v>
      </c>
      <c r="D1276" s="180">
        <v>6100.27</v>
      </c>
    </row>
    <row r="1277" spans="1:4" ht="57.6" x14ac:dyDescent="0.3">
      <c r="A1277" s="179">
        <v>40701</v>
      </c>
      <c r="B1277" s="179" t="s">
        <v>16624</v>
      </c>
      <c r="C1277" s="179" t="s">
        <v>15364</v>
      </c>
      <c r="D1277" s="180">
        <v>107861.26</v>
      </c>
    </row>
    <row r="1278" spans="1:4" ht="57.6" x14ac:dyDescent="0.3">
      <c r="A1278" s="179">
        <v>40700</v>
      </c>
      <c r="B1278" s="179" t="s">
        <v>16625</v>
      </c>
      <c r="C1278" s="179" t="s">
        <v>15364</v>
      </c>
      <c r="D1278" s="180">
        <v>14200.65</v>
      </c>
    </row>
    <row r="1279" spans="1:4" ht="28.8" x14ac:dyDescent="0.3">
      <c r="A1279" s="179">
        <v>13458</v>
      </c>
      <c r="B1279" s="179" t="s">
        <v>16626</v>
      </c>
      <c r="C1279" s="179" t="s">
        <v>15364</v>
      </c>
      <c r="D1279" s="180">
        <v>13494.13</v>
      </c>
    </row>
    <row r="1280" spans="1:4" ht="28.8" x14ac:dyDescent="0.3">
      <c r="A1280" s="179">
        <v>11134</v>
      </c>
      <c r="B1280" s="179" t="s">
        <v>16627</v>
      </c>
      <c r="C1280" s="179" t="s">
        <v>15372</v>
      </c>
      <c r="D1280" s="179">
        <v>71.739999999999995</v>
      </c>
    </row>
    <row r="1281" spans="1:4" ht="28.8" x14ac:dyDescent="0.3">
      <c r="A1281" s="179">
        <v>11135</v>
      </c>
      <c r="B1281" s="179" t="s">
        <v>16628</v>
      </c>
      <c r="C1281" s="179" t="s">
        <v>15372</v>
      </c>
      <c r="D1281" s="179">
        <v>77.459999999999994</v>
      </c>
    </row>
    <row r="1282" spans="1:4" ht="28.8" x14ac:dyDescent="0.3">
      <c r="A1282" s="179">
        <v>11136</v>
      </c>
      <c r="B1282" s="179" t="s">
        <v>16629</v>
      </c>
      <c r="C1282" s="179" t="s">
        <v>15372</v>
      </c>
      <c r="D1282" s="179">
        <v>88.69</v>
      </c>
    </row>
    <row r="1283" spans="1:4" ht="28.8" x14ac:dyDescent="0.3">
      <c r="A1283" s="179">
        <v>34743</v>
      </c>
      <c r="B1283" s="179" t="s">
        <v>16630</v>
      </c>
      <c r="C1283" s="179" t="s">
        <v>15372</v>
      </c>
      <c r="D1283" s="179">
        <v>107.01</v>
      </c>
    </row>
    <row r="1284" spans="1:4" ht="28.8" x14ac:dyDescent="0.3">
      <c r="A1284" s="179">
        <v>11137</v>
      </c>
      <c r="B1284" s="179" t="s">
        <v>16631</v>
      </c>
      <c r="C1284" s="179" t="s">
        <v>15372</v>
      </c>
      <c r="D1284" s="179">
        <v>121.54</v>
      </c>
    </row>
    <row r="1285" spans="1:4" ht="28.8" x14ac:dyDescent="0.3">
      <c r="A1285" s="179">
        <v>34745</v>
      </c>
      <c r="B1285" s="179" t="s">
        <v>16632</v>
      </c>
      <c r="C1285" s="179" t="s">
        <v>15372</v>
      </c>
      <c r="D1285" s="179">
        <v>144.54</v>
      </c>
    </row>
    <row r="1286" spans="1:4" ht="28.8" x14ac:dyDescent="0.3">
      <c r="A1286" s="179">
        <v>34746</v>
      </c>
      <c r="B1286" s="179" t="s">
        <v>16633</v>
      </c>
      <c r="C1286" s="179" t="s">
        <v>15372</v>
      </c>
      <c r="D1286" s="179">
        <v>39.42</v>
      </c>
    </row>
    <row r="1287" spans="1:4" ht="28.8" x14ac:dyDescent="0.3">
      <c r="A1287" s="179">
        <v>1360</v>
      </c>
      <c r="B1287" s="179" t="s">
        <v>16634</v>
      </c>
      <c r="C1287" s="179" t="s">
        <v>15372</v>
      </c>
      <c r="D1287" s="179">
        <v>45.99</v>
      </c>
    </row>
    <row r="1288" spans="1:4" ht="28.8" x14ac:dyDescent="0.3">
      <c r="A1288" s="179">
        <v>36524</v>
      </c>
      <c r="B1288" s="179" t="s">
        <v>16635</v>
      </c>
      <c r="C1288" s="179" t="s">
        <v>15364</v>
      </c>
      <c r="D1288" s="180">
        <v>127761.14</v>
      </c>
    </row>
    <row r="1289" spans="1:4" ht="28.8" x14ac:dyDescent="0.3">
      <c r="A1289" s="179">
        <v>36526</v>
      </c>
      <c r="B1289" s="179" t="s">
        <v>16636</v>
      </c>
      <c r="C1289" s="179" t="s">
        <v>15364</v>
      </c>
      <c r="D1289" s="180">
        <v>102955.12</v>
      </c>
    </row>
    <row r="1290" spans="1:4" ht="28.8" x14ac:dyDescent="0.3">
      <c r="A1290" s="179">
        <v>36523</v>
      </c>
      <c r="B1290" s="179" t="s">
        <v>16637</v>
      </c>
      <c r="C1290" s="179" t="s">
        <v>15364</v>
      </c>
      <c r="D1290" s="180">
        <v>220413.03</v>
      </c>
    </row>
    <row r="1291" spans="1:4" ht="28.8" x14ac:dyDescent="0.3">
      <c r="A1291" s="179">
        <v>36527</v>
      </c>
      <c r="B1291" s="179" t="s">
        <v>16638</v>
      </c>
      <c r="C1291" s="179" t="s">
        <v>15364</v>
      </c>
      <c r="D1291" s="180">
        <v>239413.95</v>
      </c>
    </row>
    <row r="1292" spans="1:4" ht="28.8" x14ac:dyDescent="0.3">
      <c r="A1292" s="179">
        <v>13803</v>
      </c>
      <c r="B1292" s="179" t="s">
        <v>16639</v>
      </c>
      <c r="C1292" s="179" t="s">
        <v>15364</v>
      </c>
      <c r="D1292" s="180">
        <v>86570</v>
      </c>
    </row>
    <row r="1293" spans="1:4" ht="28.8" x14ac:dyDescent="0.3">
      <c r="A1293" s="179">
        <v>38642</v>
      </c>
      <c r="B1293" s="179" t="s">
        <v>16640</v>
      </c>
      <c r="C1293" s="179" t="s">
        <v>15364</v>
      </c>
      <c r="D1293" s="180">
        <v>55741.71</v>
      </c>
    </row>
    <row r="1294" spans="1:4" ht="28.8" x14ac:dyDescent="0.3">
      <c r="A1294" s="179">
        <v>36522</v>
      </c>
      <c r="B1294" s="179" t="s">
        <v>16641</v>
      </c>
      <c r="C1294" s="179" t="s">
        <v>15364</v>
      </c>
      <c r="D1294" s="180">
        <v>64826.94</v>
      </c>
    </row>
    <row r="1295" spans="1:4" ht="28.8" x14ac:dyDescent="0.3">
      <c r="A1295" s="179">
        <v>36525</v>
      </c>
      <c r="B1295" s="179" t="s">
        <v>16642</v>
      </c>
      <c r="C1295" s="179" t="s">
        <v>15364</v>
      </c>
      <c r="D1295" s="180">
        <v>86818.42</v>
      </c>
    </row>
    <row r="1296" spans="1:4" ht="28.8" x14ac:dyDescent="0.3">
      <c r="A1296" s="179">
        <v>34348</v>
      </c>
      <c r="B1296" s="179" t="s">
        <v>16643</v>
      </c>
      <c r="C1296" s="179" t="s">
        <v>15382</v>
      </c>
      <c r="D1296" s="179">
        <v>21.52</v>
      </c>
    </row>
    <row r="1297" spans="1:4" ht="28.8" x14ac:dyDescent="0.3">
      <c r="A1297" s="179">
        <v>34347</v>
      </c>
      <c r="B1297" s="179" t="s">
        <v>16644</v>
      </c>
      <c r="C1297" s="179" t="s">
        <v>15382</v>
      </c>
      <c r="D1297" s="179">
        <v>15.39</v>
      </c>
    </row>
    <row r="1298" spans="1:4" ht="28.8" x14ac:dyDescent="0.3">
      <c r="A1298" s="179">
        <v>11146</v>
      </c>
      <c r="B1298" s="179" t="s">
        <v>16645</v>
      </c>
      <c r="C1298" s="179" t="s">
        <v>15544</v>
      </c>
      <c r="D1298" s="179">
        <v>371.33</v>
      </c>
    </row>
    <row r="1299" spans="1:4" ht="28.8" x14ac:dyDescent="0.3">
      <c r="A1299" s="179">
        <v>11147</v>
      </c>
      <c r="B1299" s="179" t="s">
        <v>16646</v>
      </c>
      <c r="C1299" s="179" t="s">
        <v>15544</v>
      </c>
      <c r="D1299" s="179">
        <v>385.86</v>
      </c>
    </row>
    <row r="1300" spans="1:4" ht="28.8" x14ac:dyDescent="0.3">
      <c r="A1300" s="179">
        <v>34872</v>
      </c>
      <c r="B1300" s="179" t="s">
        <v>16647</v>
      </c>
      <c r="C1300" s="179" t="s">
        <v>15544</v>
      </c>
      <c r="D1300" s="179">
        <v>390.19</v>
      </c>
    </row>
    <row r="1301" spans="1:4" ht="28.8" x14ac:dyDescent="0.3">
      <c r="A1301" s="179">
        <v>34491</v>
      </c>
      <c r="B1301" s="179" t="s">
        <v>16648</v>
      </c>
      <c r="C1301" s="179" t="s">
        <v>15544</v>
      </c>
      <c r="D1301" s="179">
        <v>401.5</v>
      </c>
    </row>
    <row r="1302" spans="1:4" ht="28.8" x14ac:dyDescent="0.3">
      <c r="A1302" s="179">
        <v>34770</v>
      </c>
      <c r="B1302" s="179" t="s">
        <v>16649</v>
      </c>
      <c r="C1302" s="179" t="s">
        <v>16490</v>
      </c>
      <c r="D1302" s="179">
        <v>436.82</v>
      </c>
    </row>
    <row r="1303" spans="1:4" ht="28.8" x14ac:dyDescent="0.3">
      <c r="A1303" s="179">
        <v>1518</v>
      </c>
      <c r="B1303" s="179" t="s">
        <v>16650</v>
      </c>
      <c r="C1303" s="179" t="s">
        <v>16490</v>
      </c>
      <c r="D1303" s="179">
        <v>445.33</v>
      </c>
    </row>
    <row r="1304" spans="1:4" ht="28.8" x14ac:dyDescent="0.3">
      <c r="A1304" s="179">
        <v>41965</v>
      </c>
      <c r="B1304" s="179" t="s">
        <v>16651</v>
      </c>
      <c r="C1304" s="179" t="s">
        <v>16490</v>
      </c>
      <c r="D1304" s="179">
        <v>431.43</v>
      </c>
    </row>
    <row r="1305" spans="1:4" ht="28.8" x14ac:dyDescent="0.3">
      <c r="A1305" s="179">
        <v>34492</v>
      </c>
      <c r="B1305" s="179" t="s">
        <v>16652</v>
      </c>
      <c r="C1305" s="179" t="s">
        <v>15544</v>
      </c>
      <c r="D1305" s="179">
        <v>330</v>
      </c>
    </row>
    <row r="1306" spans="1:4" ht="28.8" x14ac:dyDescent="0.3">
      <c r="A1306" s="179">
        <v>1524</v>
      </c>
      <c r="B1306" s="179" t="s">
        <v>16653</v>
      </c>
      <c r="C1306" s="179" t="s">
        <v>15544</v>
      </c>
      <c r="D1306" s="179">
        <v>356.26</v>
      </c>
    </row>
    <row r="1307" spans="1:4" ht="28.8" x14ac:dyDescent="0.3">
      <c r="A1307" s="179">
        <v>38404</v>
      </c>
      <c r="B1307" s="179" t="s">
        <v>16654</v>
      </c>
      <c r="C1307" s="179" t="s">
        <v>15544</v>
      </c>
      <c r="D1307" s="179">
        <v>341.81</v>
      </c>
    </row>
    <row r="1308" spans="1:4" ht="28.8" x14ac:dyDescent="0.3">
      <c r="A1308" s="179">
        <v>39849</v>
      </c>
      <c r="B1308" s="179" t="s">
        <v>16655</v>
      </c>
      <c r="C1308" s="179" t="s">
        <v>15544</v>
      </c>
      <c r="D1308" s="179">
        <v>391.72</v>
      </c>
    </row>
    <row r="1309" spans="1:4" ht="28.8" x14ac:dyDescent="0.3">
      <c r="A1309" s="179">
        <v>38464</v>
      </c>
      <c r="B1309" s="179" t="s">
        <v>16656</v>
      </c>
      <c r="C1309" s="179" t="s">
        <v>15544</v>
      </c>
      <c r="D1309" s="179">
        <v>397.4</v>
      </c>
    </row>
    <row r="1310" spans="1:4" ht="28.8" x14ac:dyDescent="0.3">
      <c r="A1310" s="179">
        <v>34493</v>
      </c>
      <c r="B1310" s="179" t="s">
        <v>16657</v>
      </c>
      <c r="C1310" s="179" t="s">
        <v>15544</v>
      </c>
      <c r="D1310" s="179">
        <v>339.3</v>
      </c>
    </row>
    <row r="1311" spans="1:4" ht="28.8" x14ac:dyDescent="0.3">
      <c r="A1311" s="179">
        <v>1527</v>
      </c>
      <c r="B1311" s="179" t="s">
        <v>16658</v>
      </c>
      <c r="C1311" s="179" t="s">
        <v>15544</v>
      </c>
      <c r="D1311" s="179">
        <v>367.57</v>
      </c>
    </row>
    <row r="1312" spans="1:4" ht="28.8" x14ac:dyDescent="0.3">
      <c r="A1312" s="179">
        <v>38405</v>
      </c>
      <c r="B1312" s="179" t="s">
        <v>16659</v>
      </c>
      <c r="C1312" s="179" t="s">
        <v>15544</v>
      </c>
      <c r="D1312" s="179">
        <v>352.35</v>
      </c>
    </row>
    <row r="1313" spans="1:4" ht="28.8" x14ac:dyDescent="0.3">
      <c r="A1313" s="179">
        <v>38408</v>
      </c>
      <c r="B1313" s="179" t="s">
        <v>16660</v>
      </c>
      <c r="C1313" s="179" t="s">
        <v>15544</v>
      </c>
      <c r="D1313" s="179">
        <v>390.02</v>
      </c>
    </row>
    <row r="1314" spans="1:4" ht="28.8" x14ac:dyDescent="0.3">
      <c r="A1314" s="179">
        <v>34494</v>
      </c>
      <c r="B1314" s="179" t="s">
        <v>16661</v>
      </c>
      <c r="C1314" s="179" t="s">
        <v>15544</v>
      </c>
      <c r="D1314" s="179">
        <v>350.61</v>
      </c>
    </row>
    <row r="1315" spans="1:4" ht="28.8" x14ac:dyDescent="0.3">
      <c r="A1315" s="179">
        <v>1525</v>
      </c>
      <c r="B1315" s="179" t="s">
        <v>16662</v>
      </c>
      <c r="C1315" s="179" t="s">
        <v>15544</v>
      </c>
      <c r="D1315" s="179">
        <v>378.88</v>
      </c>
    </row>
    <row r="1316" spans="1:4" ht="28.8" x14ac:dyDescent="0.3">
      <c r="A1316" s="179">
        <v>38406</v>
      </c>
      <c r="B1316" s="179" t="s">
        <v>16663</v>
      </c>
      <c r="C1316" s="179" t="s">
        <v>15544</v>
      </c>
      <c r="D1316" s="179">
        <v>372.06</v>
      </c>
    </row>
    <row r="1317" spans="1:4" ht="28.8" x14ac:dyDescent="0.3">
      <c r="A1317" s="179">
        <v>38409</v>
      </c>
      <c r="B1317" s="179" t="s">
        <v>16664</v>
      </c>
      <c r="C1317" s="179" t="s">
        <v>15544</v>
      </c>
      <c r="D1317" s="179">
        <v>392.68</v>
      </c>
    </row>
    <row r="1318" spans="1:4" ht="28.8" x14ac:dyDescent="0.3">
      <c r="A1318" s="179">
        <v>43360</v>
      </c>
      <c r="B1318" s="179" t="s">
        <v>16665</v>
      </c>
      <c r="C1318" s="179" t="s">
        <v>15544</v>
      </c>
      <c r="D1318" s="179">
        <v>409.45</v>
      </c>
    </row>
    <row r="1319" spans="1:4" ht="28.8" x14ac:dyDescent="0.3">
      <c r="A1319" s="179">
        <v>34495</v>
      </c>
      <c r="B1319" s="179" t="s">
        <v>16666</v>
      </c>
      <c r="C1319" s="179" t="s">
        <v>15544</v>
      </c>
      <c r="D1319" s="179">
        <v>361.92</v>
      </c>
    </row>
    <row r="1320" spans="1:4" ht="28.8" x14ac:dyDescent="0.3">
      <c r="A1320" s="179">
        <v>11145</v>
      </c>
      <c r="B1320" s="179" t="s">
        <v>16667</v>
      </c>
      <c r="C1320" s="179" t="s">
        <v>15544</v>
      </c>
      <c r="D1320" s="179">
        <v>390.19</v>
      </c>
    </row>
    <row r="1321" spans="1:4" ht="28.8" x14ac:dyDescent="0.3">
      <c r="A1321" s="179">
        <v>34496</v>
      </c>
      <c r="B1321" s="179" t="s">
        <v>16668</v>
      </c>
      <c r="C1321" s="179" t="s">
        <v>15544</v>
      </c>
      <c r="D1321" s="179">
        <v>377.54</v>
      </c>
    </row>
    <row r="1322" spans="1:4" ht="28.8" x14ac:dyDescent="0.3">
      <c r="A1322" s="179">
        <v>34479</v>
      </c>
      <c r="B1322" s="179" t="s">
        <v>16669</v>
      </c>
      <c r="C1322" s="179" t="s">
        <v>15544</v>
      </c>
      <c r="D1322" s="179">
        <v>401.5</v>
      </c>
    </row>
    <row r="1323" spans="1:4" ht="28.8" x14ac:dyDescent="0.3">
      <c r="A1323" s="179">
        <v>34481</v>
      </c>
      <c r="B1323" s="179" t="s">
        <v>16670</v>
      </c>
      <c r="C1323" s="179" t="s">
        <v>15544</v>
      </c>
      <c r="D1323" s="179">
        <v>419.52</v>
      </c>
    </row>
    <row r="1324" spans="1:4" ht="28.8" x14ac:dyDescent="0.3">
      <c r="A1324" s="179">
        <v>34483</v>
      </c>
      <c r="B1324" s="179" t="s">
        <v>16671</v>
      </c>
      <c r="C1324" s="179" t="s">
        <v>15544</v>
      </c>
      <c r="D1324" s="179">
        <v>448.23</v>
      </c>
    </row>
    <row r="1325" spans="1:4" ht="28.8" x14ac:dyDescent="0.3">
      <c r="A1325" s="179">
        <v>34485</v>
      </c>
      <c r="B1325" s="179" t="s">
        <v>16672</v>
      </c>
      <c r="C1325" s="179" t="s">
        <v>15544</v>
      </c>
      <c r="D1325" s="179">
        <v>479.33</v>
      </c>
    </row>
    <row r="1326" spans="1:4" ht="28.8" x14ac:dyDescent="0.3">
      <c r="A1326" s="179">
        <v>14041</v>
      </c>
      <c r="B1326" s="179" t="s">
        <v>16673</v>
      </c>
      <c r="C1326" s="179" t="s">
        <v>15544</v>
      </c>
      <c r="D1326" s="179">
        <v>311.58999999999997</v>
      </c>
    </row>
    <row r="1327" spans="1:4" ht="28.8" x14ac:dyDescent="0.3">
      <c r="A1327" s="179">
        <v>1523</v>
      </c>
      <c r="B1327" s="179" t="s">
        <v>16674</v>
      </c>
      <c r="C1327" s="179" t="s">
        <v>15544</v>
      </c>
      <c r="D1327" s="179">
        <v>316.68</v>
      </c>
    </row>
    <row r="1328" spans="1:4" ht="28.8" x14ac:dyDescent="0.3">
      <c r="A1328" s="179">
        <v>14052</v>
      </c>
      <c r="B1328" s="179" t="s">
        <v>16675</v>
      </c>
      <c r="C1328" s="179" t="s">
        <v>15364</v>
      </c>
      <c r="D1328" s="179">
        <v>11.06</v>
      </c>
    </row>
    <row r="1329" spans="1:4" x14ac:dyDescent="0.3">
      <c r="A1329" s="179">
        <v>14054</v>
      </c>
      <c r="B1329" s="179" t="s">
        <v>16676</v>
      </c>
      <c r="C1329" s="179" t="s">
        <v>15364</v>
      </c>
      <c r="D1329" s="179">
        <v>14.38</v>
      </c>
    </row>
    <row r="1330" spans="1:4" ht="28.8" x14ac:dyDescent="0.3">
      <c r="A1330" s="179">
        <v>14053</v>
      </c>
      <c r="B1330" s="179" t="s">
        <v>16677</v>
      </c>
      <c r="C1330" s="179" t="s">
        <v>15364</v>
      </c>
      <c r="D1330" s="179">
        <v>11.23</v>
      </c>
    </row>
    <row r="1331" spans="1:4" ht="28.8" x14ac:dyDescent="0.3">
      <c r="A1331" s="179">
        <v>2558</v>
      </c>
      <c r="B1331" s="179" t="s">
        <v>16678</v>
      </c>
      <c r="C1331" s="179" t="s">
        <v>15364</v>
      </c>
      <c r="D1331" s="179">
        <v>8.4499999999999993</v>
      </c>
    </row>
    <row r="1332" spans="1:4" x14ac:dyDescent="0.3">
      <c r="A1332" s="179">
        <v>2560</v>
      </c>
      <c r="B1332" s="179" t="s">
        <v>16679</v>
      </c>
      <c r="C1332" s="179" t="s">
        <v>15364</v>
      </c>
      <c r="D1332" s="179">
        <v>14.88</v>
      </c>
    </row>
    <row r="1333" spans="1:4" ht="28.8" x14ac:dyDescent="0.3">
      <c r="A1333" s="179">
        <v>2559</v>
      </c>
      <c r="B1333" s="179" t="s">
        <v>16680</v>
      </c>
      <c r="C1333" s="179" t="s">
        <v>15364</v>
      </c>
      <c r="D1333" s="179">
        <v>11.9</v>
      </c>
    </row>
    <row r="1334" spans="1:4" x14ac:dyDescent="0.3">
      <c r="A1334" s="179">
        <v>2592</v>
      </c>
      <c r="B1334" s="179" t="s">
        <v>16681</v>
      </c>
      <c r="C1334" s="179" t="s">
        <v>15364</v>
      </c>
      <c r="D1334" s="179">
        <v>197.27</v>
      </c>
    </row>
    <row r="1335" spans="1:4" ht="28.8" x14ac:dyDescent="0.3">
      <c r="A1335" s="179">
        <v>2566</v>
      </c>
      <c r="B1335" s="179" t="s">
        <v>16682</v>
      </c>
      <c r="C1335" s="179" t="s">
        <v>15364</v>
      </c>
      <c r="D1335" s="179">
        <v>19.850000000000001</v>
      </c>
    </row>
    <row r="1336" spans="1:4" ht="28.8" x14ac:dyDescent="0.3">
      <c r="A1336" s="179">
        <v>2589</v>
      </c>
      <c r="B1336" s="179" t="s">
        <v>16683</v>
      </c>
      <c r="C1336" s="179" t="s">
        <v>15364</v>
      </c>
      <c r="D1336" s="179">
        <v>26.39</v>
      </c>
    </row>
    <row r="1337" spans="1:4" ht="28.8" x14ac:dyDescent="0.3">
      <c r="A1337" s="179">
        <v>2591</v>
      </c>
      <c r="B1337" s="179" t="s">
        <v>16684</v>
      </c>
      <c r="C1337" s="179" t="s">
        <v>15364</v>
      </c>
      <c r="D1337" s="179">
        <v>9.6199999999999992</v>
      </c>
    </row>
    <row r="1338" spans="1:4" x14ac:dyDescent="0.3">
      <c r="A1338" s="179">
        <v>2590</v>
      </c>
      <c r="B1338" s="179" t="s">
        <v>16685</v>
      </c>
      <c r="C1338" s="179" t="s">
        <v>15364</v>
      </c>
      <c r="D1338" s="179">
        <v>16.190000000000001</v>
      </c>
    </row>
    <row r="1339" spans="1:4" x14ac:dyDescent="0.3">
      <c r="A1339" s="179">
        <v>2567</v>
      </c>
      <c r="B1339" s="179" t="s">
        <v>16686</v>
      </c>
      <c r="C1339" s="179" t="s">
        <v>15364</v>
      </c>
      <c r="D1339" s="179">
        <v>38.700000000000003</v>
      </c>
    </row>
    <row r="1340" spans="1:4" ht="28.8" x14ac:dyDescent="0.3">
      <c r="A1340" s="179">
        <v>2565</v>
      </c>
      <c r="B1340" s="179" t="s">
        <v>16687</v>
      </c>
      <c r="C1340" s="179" t="s">
        <v>15364</v>
      </c>
      <c r="D1340" s="179">
        <v>9.64</v>
      </c>
    </row>
    <row r="1341" spans="1:4" x14ac:dyDescent="0.3">
      <c r="A1341" s="179">
        <v>2568</v>
      </c>
      <c r="B1341" s="179" t="s">
        <v>16688</v>
      </c>
      <c r="C1341" s="179" t="s">
        <v>15364</v>
      </c>
      <c r="D1341" s="179">
        <v>107.48</v>
      </c>
    </row>
    <row r="1342" spans="1:4" x14ac:dyDescent="0.3">
      <c r="A1342" s="179">
        <v>2594</v>
      </c>
      <c r="B1342" s="179" t="s">
        <v>16689</v>
      </c>
      <c r="C1342" s="179" t="s">
        <v>15364</v>
      </c>
      <c r="D1342" s="179">
        <v>179.05</v>
      </c>
    </row>
    <row r="1343" spans="1:4" ht="28.8" x14ac:dyDescent="0.3">
      <c r="A1343" s="179">
        <v>2587</v>
      </c>
      <c r="B1343" s="179" t="s">
        <v>16690</v>
      </c>
      <c r="C1343" s="179" t="s">
        <v>15364</v>
      </c>
      <c r="D1343" s="179">
        <v>30.51</v>
      </c>
    </row>
    <row r="1344" spans="1:4" ht="28.8" x14ac:dyDescent="0.3">
      <c r="A1344" s="179">
        <v>2588</v>
      </c>
      <c r="B1344" s="179" t="s">
        <v>16691</v>
      </c>
      <c r="C1344" s="179" t="s">
        <v>15364</v>
      </c>
      <c r="D1344" s="179">
        <v>24.24</v>
      </c>
    </row>
    <row r="1345" spans="1:4" ht="28.8" x14ac:dyDescent="0.3">
      <c r="A1345" s="179">
        <v>2569</v>
      </c>
      <c r="B1345" s="179" t="s">
        <v>16692</v>
      </c>
      <c r="C1345" s="179" t="s">
        <v>15364</v>
      </c>
      <c r="D1345" s="179">
        <v>9.34</v>
      </c>
    </row>
    <row r="1346" spans="1:4" ht="28.8" x14ac:dyDescent="0.3">
      <c r="A1346" s="179">
        <v>2570</v>
      </c>
      <c r="B1346" s="179" t="s">
        <v>16693</v>
      </c>
      <c r="C1346" s="179" t="s">
        <v>15364</v>
      </c>
      <c r="D1346" s="179">
        <v>15.66</v>
      </c>
    </row>
    <row r="1347" spans="1:4" ht="28.8" x14ac:dyDescent="0.3">
      <c r="A1347" s="179">
        <v>2571</v>
      </c>
      <c r="B1347" s="179" t="s">
        <v>16694</v>
      </c>
      <c r="C1347" s="179" t="s">
        <v>15364</v>
      </c>
      <c r="D1347" s="179">
        <v>46.48</v>
      </c>
    </row>
    <row r="1348" spans="1:4" ht="28.8" x14ac:dyDescent="0.3">
      <c r="A1348" s="179">
        <v>2593</v>
      </c>
      <c r="B1348" s="179" t="s">
        <v>16695</v>
      </c>
      <c r="C1348" s="179" t="s">
        <v>15364</v>
      </c>
      <c r="D1348" s="179">
        <v>9.9600000000000009</v>
      </c>
    </row>
    <row r="1349" spans="1:4" ht="28.8" x14ac:dyDescent="0.3">
      <c r="A1349" s="179">
        <v>2572</v>
      </c>
      <c r="B1349" s="179" t="s">
        <v>16696</v>
      </c>
      <c r="C1349" s="179" t="s">
        <v>15364</v>
      </c>
      <c r="D1349" s="179">
        <v>137.44999999999999</v>
      </c>
    </row>
    <row r="1350" spans="1:4" ht="28.8" x14ac:dyDescent="0.3">
      <c r="A1350" s="179">
        <v>2595</v>
      </c>
      <c r="B1350" s="179" t="s">
        <v>16697</v>
      </c>
      <c r="C1350" s="179" t="s">
        <v>15364</v>
      </c>
      <c r="D1350" s="179">
        <v>214.45</v>
      </c>
    </row>
    <row r="1351" spans="1:4" ht="28.8" x14ac:dyDescent="0.3">
      <c r="A1351" s="179">
        <v>2576</v>
      </c>
      <c r="B1351" s="179" t="s">
        <v>16698</v>
      </c>
      <c r="C1351" s="179" t="s">
        <v>15364</v>
      </c>
      <c r="D1351" s="179">
        <v>36.56</v>
      </c>
    </row>
    <row r="1352" spans="1:4" ht="28.8" x14ac:dyDescent="0.3">
      <c r="A1352" s="179">
        <v>2575</v>
      </c>
      <c r="B1352" s="179" t="s">
        <v>16699</v>
      </c>
      <c r="C1352" s="179" t="s">
        <v>15364</v>
      </c>
      <c r="D1352" s="179">
        <v>27.48</v>
      </c>
    </row>
    <row r="1353" spans="1:4" ht="28.8" x14ac:dyDescent="0.3">
      <c r="A1353" s="179">
        <v>2573</v>
      </c>
      <c r="B1353" s="179" t="s">
        <v>16700</v>
      </c>
      <c r="C1353" s="179" t="s">
        <v>15364</v>
      </c>
      <c r="D1353" s="179">
        <v>11.41</v>
      </c>
    </row>
    <row r="1354" spans="1:4" x14ac:dyDescent="0.3">
      <c r="A1354" s="179">
        <v>2586</v>
      </c>
      <c r="B1354" s="179" t="s">
        <v>16701</v>
      </c>
      <c r="C1354" s="179" t="s">
        <v>15364</v>
      </c>
      <c r="D1354" s="179">
        <v>18.5</v>
      </c>
    </row>
    <row r="1355" spans="1:4" x14ac:dyDescent="0.3">
      <c r="A1355" s="179">
        <v>2577</v>
      </c>
      <c r="B1355" s="179" t="s">
        <v>16702</v>
      </c>
      <c r="C1355" s="179" t="s">
        <v>15364</v>
      </c>
      <c r="D1355" s="179">
        <v>49.53</v>
      </c>
    </row>
    <row r="1356" spans="1:4" ht="28.8" x14ac:dyDescent="0.3">
      <c r="A1356" s="179">
        <v>2574</v>
      </c>
      <c r="B1356" s="179" t="s">
        <v>16703</v>
      </c>
      <c r="C1356" s="179" t="s">
        <v>15364</v>
      </c>
      <c r="D1356" s="179">
        <v>11.49</v>
      </c>
    </row>
    <row r="1357" spans="1:4" x14ac:dyDescent="0.3">
      <c r="A1357" s="179">
        <v>2578</v>
      </c>
      <c r="B1357" s="179" t="s">
        <v>16704</v>
      </c>
      <c r="C1357" s="179" t="s">
        <v>15364</v>
      </c>
      <c r="D1357" s="179">
        <v>154.65</v>
      </c>
    </row>
    <row r="1358" spans="1:4" x14ac:dyDescent="0.3">
      <c r="A1358" s="179">
        <v>2585</v>
      </c>
      <c r="B1358" s="179" t="s">
        <v>16705</v>
      </c>
      <c r="C1358" s="179" t="s">
        <v>15364</v>
      </c>
      <c r="D1358" s="179">
        <v>212.22</v>
      </c>
    </row>
    <row r="1359" spans="1:4" ht="28.8" x14ac:dyDescent="0.3">
      <c r="A1359" s="179">
        <v>12008</v>
      </c>
      <c r="B1359" s="179" t="s">
        <v>16706</v>
      </c>
      <c r="C1359" s="179" t="s">
        <v>15364</v>
      </c>
      <c r="D1359" s="179">
        <v>113.86</v>
      </c>
    </row>
    <row r="1360" spans="1:4" ht="28.8" x14ac:dyDescent="0.3">
      <c r="A1360" s="179">
        <v>2582</v>
      </c>
      <c r="B1360" s="179" t="s">
        <v>16707</v>
      </c>
      <c r="C1360" s="179" t="s">
        <v>15364</v>
      </c>
      <c r="D1360" s="179">
        <v>33.909999999999997</v>
      </c>
    </row>
    <row r="1361" spans="1:4" ht="28.8" x14ac:dyDescent="0.3">
      <c r="A1361" s="179">
        <v>2597</v>
      </c>
      <c r="B1361" s="179" t="s">
        <v>16708</v>
      </c>
      <c r="C1361" s="179" t="s">
        <v>15364</v>
      </c>
      <c r="D1361" s="179">
        <v>29.06</v>
      </c>
    </row>
    <row r="1362" spans="1:4" ht="28.8" x14ac:dyDescent="0.3">
      <c r="A1362" s="179">
        <v>2579</v>
      </c>
      <c r="B1362" s="179" t="s">
        <v>16709</v>
      </c>
      <c r="C1362" s="179" t="s">
        <v>15364</v>
      </c>
      <c r="D1362" s="179">
        <v>13.83</v>
      </c>
    </row>
    <row r="1363" spans="1:4" x14ac:dyDescent="0.3">
      <c r="A1363" s="179">
        <v>2581</v>
      </c>
      <c r="B1363" s="179" t="s">
        <v>16710</v>
      </c>
      <c r="C1363" s="179" t="s">
        <v>15364</v>
      </c>
      <c r="D1363" s="179">
        <v>17.7</v>
      </c>
    </row>
    <row r="1364" spans="1:4" x14ac:dyDescent="0.3">
      <c r="A1364" s="179">
        <v>2596</v>
      </c>
      <c r="B1364" s="179" t="s">
        <v>16711</v>
      </c>
      <c r="C1364" s="179" t="s">
        <v>15364</v>
      </c>
      <c r="D1364" s="179">
        <v>52.36</v>
      </c>
    </row>
    <row r="1365" spans="1:4" ht="28.8" x14ac:dyDescent="0.3">
      <c r="A1365" s="179">
        <v>2580</v>
      </c>
      <c r="B1365" s="179" t="s">
        <v>16712</v>
      </c>
      <c r="C1365" s="179" t="s">
        <v>15364</v>
      </c>
      <c r="D1365" s="179">
        <v>15.16</v>
      </c>
    </row>
    <row r="1366" spans="1:4" x14ac:dyDescent="0.3">
      <c r="A1366" s="179">
        <v>2583</v>
      </c>
      <c r="B1366" s="179" t="s">
        <v>16713</v>
      </c>
      <c r="C1366" s="179" t="s">
        <v>15364</v>
      </c>
      <c r="D1366" s="179">
        <v>127.35</v>
      </c>
    </row>
    <row r="1367" spans="1:4" x14ac:dyDescent="0.3">
      <c r="A1367" s="179">
        <v>2584</v>
      </c>
      <c r="B1367" s="179" t="s">
        <v>16714</v>
      </c>
      <c r="C1367" s="179" t="s">
        <v>15364</v>
      </c>
      <c r="D1367" s="179">
        <v>212.01</v>
      </c>
    </row>
    <row r="1368" spans="1:4" x14ac:dyDescent="0.3">
      <c r="A1368" s="179">
        <v>12010</v>
      </c>
      <c r="B1368" s="179" t="s">
        <v>16715</v>
      </c>
      <c r="C1368" s="179" t="s">
        <v>15364</v>
      </c>
      <c r="D1368" s="179">
        <v>11.43</v>
      </c>
    </row>
    <row r="1369" spans="1:4" x14ac:dyDescent="0.3">
      <c r="A1369" s="179">
        <v>39329</v>
      </c>
      <c r="B1369" s="179" t="s">
        <v>16716</v>
      </c>
      <c r="C1369" s="179" t="s">
        <v>15364</v>
      </c>
      <c r="D1369" s="179">
        <v>11.95</v>
      </c>
    </row>
    <row r="1370" spans="1:4" x14ac:dyDescent="0.3">
      <c r="A1370" s="179">
        <v>39330</v>
      </c>
      <c r="B1370" s="179" t="s">
        <v>16717</v>
      </c>
      <c r="C1370" s="179" t="s">
        <v>15364</v>
      </c>
      <c r="D1370" s="179">
        <v>12.57</v>
      </c>
    </row>
    <row r="1371" spans="1:4" x14ac:dyDescent="0.3">
      <c r="A1371" s="179">
        <v>39332</v>
      </c>
      <c r="B1371" s="179" t="s">
        <v>16718</v>
      </c>
      <c r="C1371" s="179" t="s">
        <v>15364</v>
      </c>
      <c r="D1371" s="179">
        <v>14.05</v>
      </c>
    </row>
    <row r="1372" spans="1:4" x14ac:dyDescent="0.3">
      <c r="A1372" s="179">
        <v>39331</v>
      </c>
      <c r="B1372" s="179" t="s">
        <v>16719</v>
      </c>
      <c r="C1372" s="179" t="s">
        <v>15364</v>
      </c>
      <c r="D1372" s="179">
        <v>11.18</v>
      </c>
    </row>
    <row r="1373" spans="1:4" x14ac:dyDescent="0.3">
      <c r="A1373" s="179">
        <v>39333</v>
      </c>
      <c r="B1373" s="179" t="s">
        <v>16720</v>
      </c>
      <c r="C1373" s="179" t="s">
        <v>15364</v>
      </c>
      <c r="D1373" s="179">
        <v>10.9</v>
      </c>
    </row>
    <row r="1374" spans="1:4" x14ac:dyDescent="0.3">
      <c r="A1374" s="179">
        <v>39335</v>
      </c>
      <c r="B1374" s="179" t="s">
        <v>16721</v>
      </c>
      <c r="C1374" s="179" t="s">
        <v>15364</v>
      </c>
      <c r="D1374" s="179">
        <v>12.62</v>
      </c>
    </row>
    <row r="1375" spans="1:4" x14ac:dyDescent="0.3">
      <c r="A1375" s="179">
        <v>39334</v>
      </c>
      <c r="B1375" s="179" t="s">
        <v>16722</v>
      </c>
      <c r="C1375" s="179" t="s">
        <v>15364</v>
      </c>
      <c r="D1375" s="179">
        <v>10.029999999999999</v>
      </c>
    </row>
    <row r="1376" spans="1:4" x14ac:dyDescent="0.3">
      <c r="A1376" s="179">
        <v>12016</v>
      </c>
      <c r="B1376" s="179" t="s">
        <v>16723</v>
      </c>
      <c r="C1376" s="179" t="s">
        <v>15364</v>
      </c>
      <c r="D1376" s="179">
        <v>12.59</v>
      </c>
    </row>
    <row r="1377" spans="1:4" x14ac:dyDescent="0.3">
      <c r="A1377" s="179">
        <v>12015</v>
      </c>
      <c r="B1377" s="179" t="s">
        <v>16724</v>
      </c>
      <c r="C1377" s="179" t="s">
        <v>15364</v>
      </c>
      <c r="D1377" s="179">
        <v>14.65</v>
      </c>
    </row>
    <row r="1378" spans="1:4" x14ac:dyDescent="0.3">
      <c r="A1378" s="179">
        <v>12020</v>
      </c>
      <c r="B1378" s="179" t="s">
        <v>16725</v>
      </c>
      <c r="C1378" s="179" t="s">
        <v>15364</v>
      </c>
      <c r="D1378" s="179">
        <v>12.59</v>
      </c>
    </row>
    <row r="1379" spans="1:4" x14ac:dyDescent="0.3">
      <c r="A1379" s="179">
        <v>12019</v>
      </c>
      <c r="B1379" s="179" t="s">
        <v>16726</v>
      </c>
      <c r="C1379" s="179" t="s">
        <v>15364</v>
      </c>
      <c r="D1379" s="179">
        <v>14.65</v>
      </c>
    </row>
    <row r="1380" spans="1:4" x14ac:dyDescent="0.3">
      <c r="A1380" s="179">
        <v>39336</v>
      </c>
      <c r="B1380" s="179" t="s">
        <v>16727</v>
      </c>
      <c r="C1380" s="179" t="s">
        <v>15364</v>
      </c>
      <c r="D1380" s="179">
        <v>12.57</v>
      </c>
    </row>
    <row r="1381" spans="1:4" x14ac:dyDescent="0.3">
      <c r="A1381" s="179">
        <v>39338</v>
      </c>
      <c r="B1381" s="179" t="s">
        <v>16728</v>
      </c>
      <c r="C1381" s="179" t="s">
        <v>15364</v>
      </c>
      <c r="D1381" s="179">
        <v>14.05</v>
      </c>
    </row>
    <row r="1382" spans="1:4" x14ac:dyDescent="0.3">
      <c r="A1382" s="179">
        <v>39337</v>
      </c>
      <c r="B1382" s="179" t="s">
        <v>16729</v>
      </c>
      <c r="C1382" s="179" t="s">
        <v>15364</v>
      </c>
      <c r="D1382" s="179">
        <v>11.18</v>
      </c>
    </row>
    <row r="1383" spans="1:4" x14ac:dyDescent="0.3">
      <c r="A1383" s="179">
        <v>39341</v>
      </c>
      <c r="B1383" s="179" t="s">
        <v>16730</v>
      </c>
      <c r="C1383" s="179" t="s">
        <v>15364</v>
      </c>
      <c r="D1383" s="179">
        <v>18.309999999999999</v>
      </c>
    </row>
    <row r="1384" spans="1:4" x14ac:dyDescent="0.3">
      <c r="A1384" s="179">
        <v>39340</v>
      </c>
      <c r="B1384" s="179" t="s">
        <v>16731</v>
      </c>
      <c r="C1384" s="179" t="s">
        <v>15364</v>
      </c>
      <c r="D1384" s="179">
        <v>13.44</v>
      </c>
    </row>
    <row r="1385" spans="1:4" x14ac:dyDescent="0.3">
      <c r="A1385" s="179">
        <v>12025</v>
      </c>
      <c r="B1385" s="179" t="s">
        <v>16732</v>
      </c>
      <c r="C1385" s="179" t="s">
        <v>15364</v>
      </c>
      <c r="D1385" s="179">
        <v>13.89</v>
      </c>
    </row>
    <row r="1386" spans="1:4" x14ac:dyDescent="0.3">
      <c r="A1386" s="179">
        <v>39342</v>
      </c>
      <c r="B1386" s="179" t="s">
        <v>16733</v>
      </c>
      <c r="C1386" s="179" t="s">
        <v>15364</v>
      </c>
      <c r="D1386" s="179">
        <v>18.309999999999999</v>
      </c>
    </row>
    <row r="1387" spans="1:4" x14ac:dyDescent="0.3">
      <c r="A1387" s="179">
        <v>39343</v>
      </c>
      <c r="B1387" s="179" t="s">
        <v>16734</v>
      </c>
      <c r="C1387" s="179" t="s">
        <v>15364</v>
      </c>
      <c r="D1387" s="179">
        <v>15.46</v>
      </c>
    </row>
    <row r="1388" spans="1:4" x14ac:dyDescent="0.3">
      <c r="A1388" s="179">
        <v>39345</v>
      </c>
      <c r="B1388" s="179" t="s">
        <v>16735</v>
      </c>
      <c r="C1388" s="179" t="s">
        <v>15364</v>
      </c>
      <c r="D1388" s="179">
        <v>20.93</v>
      </c>
    </row>
    <row r="1389" spans="1:4" x14ac:dyDescent="0.3">
      <c r="A1389" s="179">
        <v>39344</v>
      </c>
      <c r="B1389" s="179" t="s">
        <v>16736</v>
      </c>
      <c r="C1389" s="179" t="s">
        <v>15364</v>
      </c>
      <c r="D1389" s="179">
        <v>14.95</v>
      </c>
    </row>
    <row r="1390" spans="1:4" ht="28.8" x14ac:dyDescent="0.3">
      <c r="A1390" s="179">
        <v>12623</v>
      </c>
      <c r="B1390" s="179" t="s">
        <v>16737</v>
      </c>
      <c r="C1390" s="179" t="s">
        <v>15382</v>
      </c>
      <c r="D1390" s="179">
        <v>14.78</v>
      </c>
    </row>
    <row r="1391" spans="1:4" x14ac:dyDescent="0.3">
      <c r="A1391" s="179">
        <v>34498</v>
      </c>
      <c r="B1391" s="179" t="s">
        <v>16738</v>
      </c>
      <c r="C1391" s="179" t="s">
        <v>15364</v>
      </c>
      <c r="D1391" s="179">
        <v>118.54</v>
      </c>
    </row>
    <row r="1392" spans="1:4" x14ac:dyDescent="0.3">
      <c r="A1392" s="179">
        <v>13244</v>
      </c>
      <c r="B1392" s="179" t="s">
        <v>16739</v>
      </c>
      <c r="C1392" s="179" t="s">
        <v>15364</v>
      </c>
      <c r="D1392" s="179">
        <v>49.9</v>
      </c>
    </row>
    <row r="1393" spans="1:4" ht="28.8" x14ac:dyDescent="0.3">
      <c r="A1393" s="179">
        <v>38998</v>
      </c>
      <c r="B1393" s="179" t="s">
        <v>16740</v>
      </c>
      <c r="C1393" s="179" t="s">
        <v>15364</v>
      </c>
      <c r="D1393" s="179">
        <v>14.08</v>
      </c>
    </row>
    <row r="1394" spans="1:4" ht="28.8" x14ac:dyDescent="0.3">
      <c r="A1394" s="179">
        <v>38999</v>
      </c>
      <c r="B1394" s="179" t="s">
        <v>16741</v>
      </c>
      <c r="C1394" s="179" t="s">
        <v>15364</v>
      </c>
      <c r="D1394" s="179">
        <v>23.3</v>
      </c>
    </row>
    <row r="1395" spans="1:4" ht="28.8" x14ac:dyDescent="0.3">
      <c r="A1395" s="179">
        <v>38996</v>
      </c>
      <c r="B1395" s="179" t="s">
        <v>16742</v>
      </c>
      <c r="C1395" s="179" t="s">
        <v>15364</v>
      </c>
      <c r="D1395" s="179">
        <v>20.350000000000001</v>
      </c>
    </row>
    <row r="1396" spans="1:4" ht="28.8" x14ac:dyDescent="0.3">
      <c r="A1396" s="179">
        <v>38997</v>
      </c>
      <c r="B1396" s="179" t="s">
        <v>16743</v>
      </c>
      <c r="C1396" s="179" t="s">
        <v>15364</v>
      </c>
      <c r="D1396" s="179">
        <v>32.93</v>
      </c>
    </row>
    <row r="1397" spans="1:4" x14ac:dyDescent="0.3">
      <c r="A1397" s="179">
        <v>39862</v>
      </c>
      <c r="B1397" s="179" t="s">
        <v>16744</v>
      </c>
      <c r="C1397" s="179" t="s">
        <v>15364</v>
      </c>
      <c r="D1397" s="179">
        <v>15.95</v>
      </c>
    </row>
    <row r="1398" spans="1:4" x14ac:dyDescent="0.3">
      <c r="A1398" s="179">
        <v>39863</v>
      </c>
      <c r="B1398" s="179" t="s">
        <v>16745</v>
      </c>
      <c r="C1398" s="179" t="s">
        <v>15364</v>
      </c>
      <c r="D1398" s="179">
        <v>16.170000000000002</v>
      </c>
    </row>
    <row r="1399" spans="1:4" x14ac:dyDescent="0.3">
      <c r="A1399" s="179">
        <v>39864</v>
      </c>
      <c r="B1399" s="179" t="s">
        <v>16746</v>
      </c>
      <c r="C1399" s="179" t="s">
        <v>15364</v>
      </c>
      <c r="D1399" s="179">
        <v>20.07</v>
      </c>
    </row>
    <row r="1400" spans="1:4" x14ac:dyDescent="0.3">
      <c r="A1400" s="179">
        <v>39865</v>
      </c>
      <c r="B1400" s="179" t="s">
        <v>16747</v>
      </c>
      <c r="C1400" s="179" t="s">
        <v>15364</v>
      </c>
      <c r="D1400" s="179">
        <v>28.29</v>
      </c>
    </row>
    <row r="1401" spans="1:4" ht="28.8" x14ac:dyDescent="0.3">
      <c r="A1401" s="179">
        <v>2517</v>
      </c>
      <c r="B1401" s="179" t="s">
        <v>16748</v>
      </c>
      <c r="C1401" s="179" t="s">
        <v>15364</v>
      </c>
      <c r="D1401" s="179">
        <v>21.12</v>
      </c>
    </row>
    <row r="1402" spans="1:4" ht="28.8" x14ac:dyDescent="0.3">
      <c r="A1402" s="179">
        <v>2522</v>
      </c>
      <c r="B1402" s="179" t="s">
        <v>16749</v>
      </c>
      <c r="C1402" s="179" t="s">
        <v>15364</v>
      </c>
      <c r="D1402" s="179">
        <v>13.65</v>
      </c>
    </row>
    <row r="1403" spans="1:4" ht="28.8" x14ac:dyDescent="0.3">
      <c r="A1403" s="179">
        <v>2548</v>
      </c>
      <c r="B1403" s="179" t="s">
        <v>16750</v>
      </c>
      <c r="C1403" s="179" t="s">
        <v>15364</v>
      </c>
      <c r="D1403" s="179">
        <v>8.39</v>
      </c>
    </row>
    <row r="1404" spans="1:4" ht="28.8" x14ac:dyDescent="0.3">
      <c r="A1404" s="179">
        <v>2516</v>
      </c>
      <c r="B1404" s="179" t="s">
        <v>16751</v>
      </c>
      <c r="C1404" s="179" t="s">
        <v>15364</v>
      </c>
      <c r="D1404" s="179">
        <v>10.96</v>
      </c>
    </row>
    <row r="1405" spans="1:4" ht="28.8" x14ac:dyDescent="0.3">
      <c r="A1405" s="179">
        <v>2518</v>
      </c>
      <c r="B1405" s="179" t="s">
        <v>16752</v>
      </c>
      <c r="C1405" s="179" t="s">
        <v>15364</v>
      </c>
      <c r="D1405" s="179">
        <v>100.54</v>
      </c>
    </row>
    <row r="1406" spans="1:4" ht="28.8" x14ac:dyDescent="0.3">
      <c r="A1406" s="179">
        <v>2521</v>
      </c>
      <c r="B1406" s="179" t="s">
        <v>16753</v>
      </c>
      <c r="C1406" s="179" t="s">
        <v>15364</v>
      </c>
      <c r="D1406" s="179">
        <v>42.8</v>
      </c>
    </row>
    <row r="1407" spans="1:4" ht="28.8" x14ac:dyDescent="0.3">
      <c r="A1407" s="179">
        <v>2515</v>
      </c>
      <c r="B1407" s="179" t="s">
        <v>16754</v>
      </c>
      <c r="C1407" s="179" t="s">
        <v>15364</v>
      </c>
      <c r="D1407" s="179">
        <v>9.1199999999999992</v>
      </c>
    </row>
    <row r="1408" spans="1:4" ht="28.8" x14ac:dyDescent="0.3">
      <c r="A1408" s="179">
        <v>2519</v>
      </c>
      <c r="B1408" s="179" t="s">
        <v>16755</v>
      </c>
      <c r="C1408" s="179" t="s">
        <v>15364</v>
      </c>
      <c r="D1408" s="179">
        <v>121.23</v>
      </c>
    </row>
    <row r="1409" spans="1:4" ht="28.8" x14ac:dyDescent="0.3">
      <c r="A1409" s="179">
        <v>2520</v>
      </c>
      <c r="B1409" s="179" t="s">
        <v>16756</v>
      </c>
      <c r="C1409" s="179" t="s">
        <v>15364</v>
      </c>
      <c r="D1409" s="179">
        <v>223.14</v>
      </c>
    </row>
    <row r="1410" spans="1:4" ht="28.8" x14ac:dyDescent="0.3">
      <c r="A1410" s="179">
        <v>1602</v>
      </c>
      <c r="B1410" s="179" t="s">
        <v>16757</v>
      </c>
      <c r="C1410" s="179" t="s">
        <v>15364</v>
      </c>
      <c r="D1410" s="179">
        <v>55.08</v>
      </c>
    </row>
    <row r="1411" spans="1:4" ht="28.8" x14ac:dyDescent="0.3">
      <c r="A1411" s="179">
        <v>1601</v>
      </c>
      <c r="B1411" s="179" t="s">
        <v>16758</v>
      </c>
      <c r="C1411" s="179" t="s">
        <v>15364</v>
      </c>
      <c r="D1411" s="179">
        <v>49.09</v>
      </c>
    </row>
    <row r="1412" spans="1:4" ht="28.8" x14ac:dyDescent="0.3">
      <c r="A1412" s="179">
        <v>1598</v>
      </c>
      <c r="B1412" s="179" t="s">
        <v>16759</v>
      </c>
      <c r="C1412" s="179" t="s">
        <v>15364</v>
      </c>
      <c r="D1412" s="179">
        <v>14.53</v>
      </c>
    </row>
    <row r="1413" spans="1:4" ht="28.8" x14ac:dyDescent="0.3">
      <c r="A1413" s="179">
        <v>1600</v>
      </c>
      <c r="B1413" s="179" t="s">
        <v>16760</v>
      </c>
      <c r="C1413" s="179" t="s">
        <v>15364</v>
      </c>
      <c r="D1413" s="179">
        <v>21.44</v>
      </c>
    </row>
    <row r="1414" spans="1:4" ht="28.8" x14ac:dyDescent="0.3">
      <c r="A1414" s="179">
        <v>1603</v>
      </c>
      <c r="B1414" s="179" t="s">
        <v>16761</v>
      </c>
      <c r="C1414" s="179" t="s">
        <v>15364</v>
      </c>
      <c r="D1414" s="179">
        <v>83.16</v>
      </c>
    </row>
    <row r="1415" spans="1:4" ht="28.8" x14ac:dyDescent="0.3">
      <c r="A1415" s="179">
        <v>1599</v>
      </c>
      <c r="B1415" s="179" t="s">
        <v>16762</v>
      </c>
      <c r="C1415" s="179" t="s">
        <v>15364</v>
      </c>
      <c r="D1415" s="179">
        <v>16.86</v>
      </c>
    </row>
    <row r="1416" spans="1:4" ht="28.8" x14ac:dyDescent="0.3">
      <c r="A1416" s="179">
        <v>1597</v>
      </c>
      <c r="B1416" s="179" t="s">
        <v>16763</v>
      </c>
      <c r="C1416" s="179" t="s">
        <v>15364</v>
      </c>
      <c r="D1416" s="179">
        <v>13.66</v>
      </c>
    </row>
    <row r="1417" spans="1:4" x14ac:dyDescent="0.3">
      <c r="A1417" s="179">
        <v>39600</v>
      </c>
      <c r="B1417" s="179" t="s">
        <v>16764</v>
      </c>
      <c r="C1417" s="179" t="s">
        <v>15364</v>
      </c>
      <c r="D1417" s="179">
        <v>16.29</v>
      </c>
    </row>
    <row r="1418" spans="1:4" x14ac:dyDescent="0.3">
      <c r="A1418" s="179">
        <v>39601</v>
      </c>
      <c r="B1418" s="179" t="s">
        <v>16765</v>
      </c>
      <c r="C1418" s="179" t="s">
        <v>15364</v>
      </c>
      <c r="D1418" s="179">
        <v>28.33</v>
      </c>
    </row>
    <row r="1419" spans="1:4" x14ac:dyDescent="0.3">
      <c r="A1419" s="179">
        <v>39602</v>
      </c>
      <c r="B1419" s="179" t="s">
        <v>16766</v>
      </c>
      <c r="C1419" s="179" t="s">
        <v>15364</v>
      </c>
      <c r="D1419" s="179">
        <v>1.86</v>
      </c>
    </row>
    <row r="1420" spans="1:4" x14ac:dyDescent="0.3">
      <c r="A1420" s="179">
        <v>39603</v>
      </c>
      <c r="B1420" s="179" t="s">
        <v>16767</v>
      </c>
      <c r="C1420" s="179" t="s">
        <v>15364</v>
      </c>
      <c r="D1420" s="179">
        <v>3.19</v>
      </c>
    </row>
    <row r="1421" spans="1:4" ht="28.8" x14ac:dyDescent="0.3">
      <c r="A1421" s="179">
        <v>11821</v>
      </c>
      <c r="B1421" s="179" t="s">
        <v>16768</v>
      </c>
      <c r="C1421" s="179" t="s">
        <v>15364</v>
      </c>
      <c r="D1421" s="179">
        <v>11.22</v>
      </c>
    </row>
    <row r="1422" spans="1:4" ht="28.8" x14ac:dyDescent="0.3">
      <c r="A1422" s="179">
        <v>1562</v>
      </c>
      <c r="B1422" s="179" t="s">
        <v>16769</v>
      </c>
      <c r="C1422" s="179" t="s">
        <v>15364</v>
      </c>
      <c r="D1422" s="179">
        <v>18.37</v>
      </c>
    </row>
    <row r="1423" spans="1:4" ht="28.8" x14ac:dyDescent="0.3">
      <c r="A1423" s="179">
        <v>1563</v>
      </c>
      <c r="B1423" s="179" t="s">
        <v>16770</v>
      </c>
      <c r="C1423" s="179" t="s">
        <v>15364</v>
      </c>
      <c r="D1423" s="179">
        <v>24.65</v>
      </c>
    </row>
    <row r="1424" spans="1:4" x14ac:dyDescent="0.3">
      <c r="A1424" s="179">
        <v>11856</v>
      </c>
      <c r="B1424" s="179" t="s">
        <v>16771</v>
      </c>
      <c r="C1424" s="179" t="s">
        <v>15364</v>
      </c>
      <c r="D1424" s="179">
        <v>7.35</v>
      </c>
    </row>
    <row r="1425" spans="1:4" x14ac:dyDescent="0.3">
      <c r="A1425" s="179">
        <v>11857</v>
      </c>
      <c r="B1425" s="179" t="s">
        <v>16772</v>
      </c>
      <c r="C1425" s="179" t="s">
        <v>15364</v>
      </c>
      <c r="D1425" s="179">
        <v>38.68</v>
      </c>
    </row>
    <row r="1426" spans="1:4" x14ac:dyDescent="0.3">
      <c r="A1426" s="179">
        <v>11858</v>
      </c>
      <c r="B1426" s="179" t="s">
        <v>16773</v>
      </c>
      <c r="C1426" s="179" t="s">
        <v>15364</v>
      </c>
      <c r="D1426" s="179">
        <v>48.01</v>
      </c>
    </row>
    <row r="1427" spans="1:4" x14ac:dyDescent="0.3">
      <c r="A1427" s="179">
        <v>1539</v>
      </c>
      <c r="B1427" s="179" t="s">
        <v>16774</v>
      </c>
      <c r="C1427" s="179" t="s">
        <v>15364</v>
      </c>
      <c r="D1427" s="179">
        <v>8.64</v>
      </c>
    </row>
    <row r="1428" spans="1:4" x14ac:dyDescent="0.3">
      <c r="A1428" s="179">
        <v>11859</v>
      </c>
      <c r="B1428" s="179" t="s">
        <v>16775</v>
      </c>
      <c r="C1428" s="179" t="s">
        <v>15364</v>
      </c>
      <c r="D1428" s="179">
        <v>65.319999999999993</v>
      </c>
    </row>
    <row r="1429" spans="1:4" x14ac:dyDescent="0.3">
      <c r="A1429" s="179">
        <v>1550</v>
      </c>
      <c r="B1429" s="179" t="s">
        <v>16776</v>
      </c>
      <c r="C1429" s="179" t="s">
        <v>15364</v>
      </c>
      <c r="D1429" s="179">
        <v>9.11</v>
      </c>
    </row>
    <row r="1430" spans="1:4" x14ac:dyDescent="0.3">
      <c r="A1430" s="179">
        <v>11854</v>
      </c>
      <c r="B1430" s="179" t="s">
        <v>16777</v>
      </c>
      <c r="C1430" s="179" t="s">
        <v>15364</v>
      </c>
      <c r="D1430" s="179">
        <v>11.38</v>
      </c>
    </row>
    <row r="1431" spans="1:4" x14ac:dyDescent="0.3">
      <c r="A1431" s="179">
        <v>11862</v>
      </c>
      <c r="B1431" s="179" t="s">
        <v>16778</v>
      </c>
      <c r="C1431" s="179" t="s">
        <v>15364</v>
      </c>
      <c r="D1431" s="179">
        <v>15.97</v>
      </c>
    </row>
    <row r="1432" spans="1:4" x14ac:dyDescent="0.3">
      <c r="A1432" s="179">
        <v>11863</v>
      </c>
      <c r="B1432" s="179" t="s">
        <v>16779</v>
      </c>
      <c r="C1432" s="179" t="s">
        <v>15364</v>
      </c>
      <c r="D1432" s="179">
        <v>6.45</v>
      </c>
    </row>
    <row r="1433" spans="1:4" x14ac:dyDescent="0.3">
      <c r="A1433" s="179">
        <v>11855</v>
      </c>
      <c r="B1433" s="179" t="s">
        <v>16780</v>
      </c>
      <c r="C1433" s="179" t="s">
        <v>15364</v>
      </c>
      <c r="D1433" s="179">
        <v>23.84</v>
      </c>
    </row>
    <row r="1434" spans="1:4" x14ac:dyDescent="0.3">
      <c r="A1434" s="179">
        <v>11864</v>
      </c>
      <c r="B1434" s="179" t="s">
        <v>16781</v>
      </c>
      <c r="C1434" s="179" t="s">
        <v>15364</v>
      </c>
      <c r="D1434" s="179">
        <v>36.04</v>
      </c>
    </row>
    <row r="1435" spans="1:4" ht="28.8" x14ac:dyDescent="0.3">
      <c r="A1435" s="179">
        <v>2527</v>
      </c>
      <c r="B1435" s="179" t="s">
        <v>16782</v>
      </c>
      <c r="C1435" s="179" t="s">
        <v>15364</v>
      </c>
      <c r="D1435" s="179">
        <v>7.56</v>
      </c>
    </row>
    <row r="1436" spans="1:4" ht="28.8" x14ac:dyDescent="0.3">
      <c r="A1436" s="179">
        <v>2526</v>
      </c>
      <c r="B1436" s="179" t="s">
        <v>16783</v>
      </c>
      <c r="C1436" s="179" t="s">
        <v>15364</v>
      </c>
      <c r="D1436" s="179">
        <v>4.84</v>
      </c>
    </row>
    <row r="1437" spans="1:4" ht="28.8" x14ac:dyDescent="0.3">
      <c r="A1437" s="179">
        <v>2487</v>
      </c>
      <c r="B1437" s="179" t="s">
        <v>16784</v>
      </c>
      <c r="C1437" s="179" t="s">
        <v>15364</v>
      </c>
      <c r="D1437" s="179">
        <v>1.65</v>
      </c>
    </row>
    <row r="1438" spans="1:4" ht="28.8" x14ac:dyDescent="0.3">
      <c r="A1438" s="179">
        <v>2483</v>
      </c>
      <c r="B1438" s="179" t="s">
        <v>16785</v>
      </c>
      <c r="C1438" s="179" t="s">
        <v>15364</v>
      </c>
      <c r="D1438" s="179">
        <v>3.45</v>
      </c>
    </row>
    <row r="1439" spans="1:4" ht="28.8" x14ac:dyDescent="0.3">
      <c r="A1439" s="179">
        <v>2528</v>
      </c>
      <c r="B1439" s="179" t="s">
        <v>16786</v>
      </c>
      <c r="C1439" s="179" t="s">
        <v>15364</v>
      </c>
      <c r="D1439" s="179">
        <v>19.02</v>
      </c>
    </row>
    <row r="1440" spans="1:4" ht="28.8" x14ac:dyDescent="0.3">
      <c r="A1440" s="179">
        <v>2489</v>
      </c>
      <c r="B1440" s="179" t="s">
        <v>16787</v>
      </c>
      <c r="C1440" s="179" t="s">
        <v>15364</v>
      </c>
      <c r="D1440" s="179">
        <v>8.3800000000000008</v>
      </c>
    </row>
    <row r="1441" spans="1:4" ht="28.8" x14ac:dyDescent="0.3">
      <c r="A1441" s="179">
        <v>2488</v>
      </c>
      <c r="B1441" s="179" t="s">
        <v>16788</v>
      </c>
      <c r="C1441" s="179" t="s">
        <v>15364</v>
      </c>
      <c r="D1441" s="179">
        <v>1.93</v>
      </c>
    </row>
    <row r="1442" spans="1:4" ht="28.8" x14ac:dyDescent="0.3">
      <c r="A1442" s="179">
        <v>2484</v>
      </c>
      <c r="B1442" s="179" t="s">
        <v>16789</v>
      </c>
      <c r="C1442" s="179" t="s">
        <v>15364</v>
      </c>
      <c r="D1442" s="179">
        <v>27.63</v>
      </c>
    </row>
    <row r="1443" spans="1:4" ht="28.8" x14ac:dyDescent="0.3">
      <c r="A1443" s="179">
        <v>2485</v>
      </c>
      <c r="B1443" s="179" t="s">
        <v>16790</v>
      </c>
      <c r="C1443" s="179" t="s">
        <v>15364</v>
      </c>
      <c r="D1443" s="179">
        <v>43.31</v>
      </c>
    </row>
    <row r="1444" spans="1:4" x14ac:dyDescent="0.3">
      <c r="A1444" s="179">
        <v>38005</v>
      </c>
      <c r="B1444" s="179" t="s">
        <v>16791</v>
      </c>
      <c r="C1444" s="179" t="s">
        <v>15364</v>
      </c>
      <c r="D1444" s="179">
        <v>16.98</v>
      </c>
    </row>
    <row r="1445" spans="1:4" x14ac:dyDescent="0.3">
      <c r="A1445" s="179">
        <v>38006</v>
      </c>
      <c r="B1445" s="179" t="s">
        <v>16792</v>
      </c>
      <c r="C1445" s="179" t="s">
        <v>15364</v>
      </c>
      <c r="D1445" s="179">
        <v>20.84</v>
      </c>
    </row>
    <row r="1446" spans="1:4" x14ac:dyDescent="0.3">
      <c r="A1446" s="179">
        <v>38428</v>
      </c>
      <c r="B1446" s="179" t="s">
        <v>16793</v>
      </c>
      <c r="C1446" s="179" t="s">
        <v>15364</v>
      </c>
      <c r="D1446" s="179">
        <v>19.52</v>
      </c>
    </row>
    <row r="1447" spans="1:4" x14ac:dyDescent="0.3">
      <c r="A1447" s="179">
        <v>38007</v>
      </c>
      <c r="B1447" s="179" t="s">
        <v>16794</v>
      </c>
      <c r="C1447" s="179" t="s">
        <v>15364</v>
      </c>
      <c r="D1447" s="179">
        <v>31.89</v>
      </c>
    </row>
    <row r="1448" spans="1:4" x14ac:dyDescent="0.3">
      <c r="A1448" s="179">
        <v>38008</v>
      </c>
      <c r="B1448" s="179" t="s">
        <v>16795</v>
      </c>
      <c r="C1448" s="179" t="s">
        <v>15364</v>
      </c>
      <c r="D1448" s="179">
        <v>128.44999999999999</v>
      </c>
    </row>
    <row r="1449" spans="1:4" x14ac:dyDescent="0.3">
      <c r="A1449" s="179">
        <v>38009</v>
      </c>
      <c r="B1449" s="179" t="s">
        <v>16796</v>
      </c>
      <c r="C1449" s="179" t="s">
        <v>15364</v>
      </c>
      <c r="D1449" s="179">
        <v>156.97999999999999</v>
      </c>
    </row>
    <row r="1450" spans="1:4" ht="28.8" x14ac:dyDescent="0.3">
      <c r="A1450" s="179">
        <v>39279</v>
      </c>
      <c r="B1450" s="179" t="s">
        <v>16797</v>
      </c>
      <c r="C1450" s="179" t="s">
        <v>15364</v>
      </c>
      <c r="D1450" s="179">
        <v>14.91</v>
      </c>
    </row>
    <row r="1451" spans="1:4" ht="28.8" x14ac:dyDescent="0.3">
      <c r="A1451" s="179">
        <v>38845</v>
      </c>
      <c r="B1451" s="179" t="s">
        <v>16798</v>
      </c>
      <c r="C1451" s="179" t="s">
        <v>15364</v>
      </c>
      <c r="D1451" s="179">
        <v>21.59</v>
      </c>
    </row>
    <row r="1452" spans="1:4" ht="28.8" x14ac:dyDescent="0.3">
      <c r="A1452" s="179">
        <v>39280</v>
      </c>
      <c r="B1452" s="179" t="s">
        <v>16799</v>
      </c>
      <c r="C1452" s="179" t="s">
        <v>15364</v>
      </c>
      <c r="D1452" s="179">
        <v>19.34</v>
      </c>
    </row>
    <row r="1453" spans="1:4" ht="28.8" x14ac:dyDescent="0.3">
      <c r="A1453" s="179">
        <v>39281</v>
      </c>
      <c r="B1453" s="179" t="s">
        <v>16800</v>
      </c>
      <c r="C1453" s="179" t="s">
        <v>15364</v>
      </c>
      <c r="D1453" s="179">
        <v>25.46</v>
      </c>
    </row>
    <row r="1454" spans="1:4" ht="28.8" x14ac:dyDescent="0.3">
      <c r="A1454" s="179">
        <v>38849</v>
      </c>
      <c r="B1454" s="179" t="s">
        <v>16801</v>
      </c>
      <c r="C1454" s="179" t="s">
        <v>15364</v>
      </c>
      <c r="D1454" s="179">
        <v>21.81</v>
      </c>
    </row>
    <row r="1455" spans="1:4" ht="28.8" x14ac:dyDescent="0.3">
      <c r="A1455" s="179">
        <v>39282</v>
      </c>
      <c r="B1455" s="179" t="s">
        <v>16802</v>
      </c>
      <c r="C1455" s="179" t="s">
        <v>15364</v>
      </c>
      <c r="D1455" s="179">
        <v>26.07</v>
      </c>
    </row>
    <row r="1456" spans="1:4" ht="28.8" x14ac:dyDescent="0.3">
      <c r="A1456" s="179">
        <v>38852</v>
      </c>
      <c r="B1456" s="179" t="s">
        <v>16803</v>
      </c>
      <c r="C1456" s="179" t="s">
        <v>15364</v>
      </c>
      <c r="D1456" s="179">
        <v>35.47</v>
      </c>
    </row>
    <row r="1457" spans="1:4" ht="28.8" x14ac:dyDescent="0.3">
      <c r="A1457" s="179">
        <v>38844</v>
      </c>
      <c r="B1457" s="179" t="s">
        <v>16804</v>
      </c>
      <c r="C1457" s="179" t="s">
        <v>15364</v>
      </c>
      <c r="D1457" s="179">
        <v>10.9</v>
      </c>
    </row>
    <row r="1458" spans="1:4" ht="28.8" x14ac:dyDescent="0.3">
      <c r="A1458" s="179">
        <v>38846</v>
      </c>
      <c r="B1458" s="179" t="s">
        <v>16805</v>
      </c>
      <c r="C1458" s="179" t="s">
        <v>15364</v>
      </c>
      <c r="D1458" s="179">
        <v>11.92</v>
      </c>
    </row>
    <row r="1459" spans="1:4" ht="28.8" x14ac:dyDescent="0.3">
      <c r="A1459" s="179">
        <v>38847</v>
      </c>
      <c r="B1459" s="179" t="s">
        <v>16806</v>
      </c>
      <c r="C1459" s="179" t="s">
        <v>15364</v>
      </c>
      <c r="D1459" s="179">
        <v>14.67</v>
      </c>
    </row>
    <row r="1460" spans="1:4" ht="28.8" x14ac:dyDescent="0.3">
      <c r="A1460" s="179">
        <v>38850</v>
      </c>
      <c r="B1460" s="179" t="s">
        <v>16807</v>
      </c>
      <c r="C1460" s="179" t="s">
        <v>15364</v>
      </c>
      <c r="D1460" s="179">
        <v>20.39</v>
      </c>
    </row>
    <row r="1461" spans="1:4" ht="28.8" x14ac:dyDescent="0.3">
      <c r="A1461" s="179">
        <v>38848</v>
      </c>
      <c r="B1461" s="179" t="s">
        <v>16808</v>
      </c>
      <c r="C1461" s="179" t="s">
        <v>15364</v>
      </c>
      <c r="D1461" s="179">
        <v>17.05</v>
      </c>
    </row>
    <row r="1462" spans="1:4" ht="28.8" x14ac:dyDescent="0.3">
      <c r="A1462" s="179">
        <v>38851</v>
      </c>
      <c r="B1462" s="179" t="s">
        <v>16809</v>
      </c>
      <c r="C1462" s="179" t="s">
        <v>15364</v>
      </c>
      <c r="D1462" s="179">
        <v>30.99</v>
      </c>
    </row>
    <row r="1463" spans="1:4" x14ac:dyDescent="0.3">
      <c r="A1463" s="179">
        <v>38860</v>
      </c>
      <c r="B1463" s="179" t="s">
        <v>16810</v>
      </c>
      <c r="C1463" s="179" t="s">
        <v>15364</v>
      </c>
      <c r="D1463" s="179">
        <v>8.76</v>
      </c>
    </row>
    <row r="1464" spans="1:4" x14ac:dyDescent="0.3">
      <c r="A1464" s="179">
        <v>38861</v>
      </c>
      <c r="B1464" s="179" t="s">
        <v>16811</v>
      </c>
      <c r="C1464" s="179" t="s">
        <v>15364</v>
      </c>
      <c r="D1464" s="179">
        <v>11.79</v>
      </c>
    </row>
    <row r="1465" spans="1:4" x14ac:dyDescent="0.3">
      <c r="A1465" s="179">
        <v>38862</v>
      </c>
      <c r="B1465" s="179" t="s">
        <v>16812</v>
      </c>
      <c r="C1465" s="179" t="s">
        <v>15364</v>
      </c>
      <c r="D1465" s="179">
        <v>9.94</v>
      </c>
    </row>
    <row r="1466" spans="1:4" x14ac:dyDescent="0.3">
      <c r="A1466" s="179">
        <v>38863</v>
      </c>
      <c r="B1466" s="179" t="s">
        <v>16813</v>
      </c>
      <c r="C1466" s="179" t="s">
        <v>15364</v>
      </c>
      <c r="D1466" s="179">
        <v>11.42</v>
      </c>
    </row>
    <row r="1467" spans="1:4" x14ac:dyDescent="0.3">
      <c r="A1467" s="179">
        <v>38865</v>
      </c>
      <c r="B1467" s="179" t="s">
        <v>16814</v>
      </c>
      <c r="C1467" s="179" t="s">
        <v>15364</v>
      </c>
      <c r="D1467" s="179">
        <v>15.5</v>
      </c>
    </row>
    <row r="1468" spans="1:4" x14ac:dyDescent="0.3">
      <c r="A1468" s="179">
        <v>38864</v>
      </c>
      <c r="B1468" s="179" t="s">
        <v>16815</v>
      </c>
      <c r="C1468" s="179" t="s">
        <v>15364</v>
      </c>
      <c r="D1468" s="179">
        <v>23.7</v>
      </c>
    </row>
    <row r="1469" spans="1:4" x14ac:dyDescent="0.3">
      <c r="A1469" s="179">
        <v>38866</v>
      </c>
      <c r="B1469" s="179" t="s">
        <v>16816</v>
      </c>
      <c r="C1469" s="179" t="s">
        <v>15364</v>
      </c>
      <c r="D1469" s="179">
        <v>16.68</v>
      </c>
    </row>
    <row r="1470" spans="1:4" x14ac:dyDescent="0.3">
      <c r="A1470" s="179">
        <v>38868</v>
      </c>
      <c r="B1470" s="179" t="s">
        <v>16817</v>
      </c>
      <c r="C1470" s="179" t="s">
        <v>15364</v>
      </c>
      <c r="D1470" s="179">
        <v>27.81</v>
      </c>
    </row>
    <row r="1471" spans="1:4" ht="28.8" x14ac:dyDescent="0.3">
      <c r="A1471" s="179">
        <v>38853</v>
      </c>
      <c r="B1471" s="179" t="s">
        <v>16818</v>
      </c>
      <c r="C1471" s="179" t="s">
        <v>15364</v>
      </c>
      <c r="D1471" s="179">
        <v>8.98</v>
      </c>
    </row>
    <row r="1472" spans="1:4" ht="28.8" x14ac:dyDescent="0.3">
      <c r="A1472" s="179">
        <v>38854</v>
      </c>
      <c r="B1472" s="179" t="s">
        <v>16819</v>
      </c>
      <c r="C1472" s="179" t="s">
        <v>15364</v>
      </c>
      <c r="D1472" s="179">
        <v>12.28</v>
      </c>
    </row>
    <row r="1473" spans="1:4" ht="28.8" x14ac:dyDescent="0.3">
      <c r="A1473" s="179">
        <v>38855</v>
      </c>
      <c r="B1473" s="179" t="s">
        <v>16820</v>
      </c>
      <c r="C1473" s="179" t="s">
        <v>15364</v>
      </c>
      <c r="D1473" s="179">
        <v>9.11</v>
      </c>
    </row>
    <row r="1474" spans="1:4" ht="28.8" x14ac:dyDescent="0.3">
      <c r="A1474" s="179">
        <v>38856</v>
      </c>
      <c r="B1474" s="179" t="s">
        <v>16821</v>
      </c>
      <c r="C1474" s="179" t="s">
        <v>15364</v>
      </c>
      <c r="D1474" s="179">
        <v>14.63</v>
      </c>
    </row>
    <row r="1475" spans="1:4" ht="28.8" x14ac:dyDescent="0.3">
      <c r="A1475" s="179">
        <v>38857</v>
      </c>
      <c r="B1475" s="179" t="s">
        <v>16822</v>
      </c>
      <c r="C1475" s="179" t="s">
        <v>15364</v>
      </c>
      <c r="D1475" s="179">
        <v>19.350000000000001</v>
      </c>
    </row>
    <row r="1476" spans="1:4" ht="28.8" x14ac:dyDescent="0.3">
      <c r="A1476" s="179">
        <v>38858</v>
      </c>
      <c r="B1476" s="179" t="s">
        <v>16823</v>
      </c>
      <c r="C1476" s="179" t="s">
        <v>15364</v>
      </c>
      <c r="D1476" s="179">
        <v>17.59</v>
      </c>
    </row>
    <row r="1477" spans="1:4" ht="28.8" x14ac:dyDescent="0.3">
      <c r="A1477" s="179">
        <v>38859</v>
      </c>
      <c r="B1477" s="179" t="s">
        <v>16824</v>
      </c>
      <c r="C1477" s="179" t="s">
        <v>15364</v>
      </c>
      <c r="D1477" s="179">
        <v>28.49</v>
      </c>
    </row>
    <row r="1478" spans="1:4" ht="57.6" x14ac:dyDescent="0.3">
      <c r="A1478" s="179">
        <v>3104</v>
      </c>
      <c r="B1478" s="179" t="s">
        <v>16825</v>
      </c>
      <c r="C1478" s="179" t="s">
        <v>16826</v>
      </c>
      <c r="D1478" s="179">
        <v>167.1</v>
      </c>
    </row>
    <row r="1479" spans="1:4" ht="28.8" x14ac:dyDescent="0.3">
      <c r="A1479" s="179">
        <v>1607</v>
      </c>
      <c r="B1479" s="179" t="s">
        <v>16827</v>
      </c>
      <c r="C1479" s="179" t="s">
        <v>16826</v>
      </c>
      <c r="D1479" s="179">
        <v>0.26</v>
      </c>
    </row>
    <row r="1480" spans="1:4" ht="28.8" x14ac:dyDescent="0.3">
      <c r="A1480" s="179">
        <v>38169</v>
      </c>
      <c r="B1480" s="179" t="s">
        <v>16828</v>
      </c>
      <c r="C1480" s="179" t="s">
        <v>16826</v>
      </c>
      <c r="D1480" s="179">
        <v>72.010000000000005</v>
      </c>
    </row>
    <row r="1481" spans="1:4" ht="28.8" x14ac:dyDescent="0.3">
      <c r="A1481" s="179">
        <v>6142</v>
      </c>
      <c r="B1481" s="179" t="s">
        <v>16829</v>
      </c>
      <c r="C1481" s="179" t="s">
        <v>15364</v>
      </c>
      <c r="D1481" s="179">
        <v>9.07</v>
      </c>
    </row>
    <row r="1482" spans="1:4" ht="28.8" x14ac:dyDescent="0.3">
      <c r="A1482" s="179">
        <v>11686</v>
      </c>
      <c r="B1482" s="179" t="s">
        <v>16830</v>
      </c>
      <c r="C1482" s="179" t="s">
        <v>15364</v>
      </c>
      <c r="D1482" s="179">
        <v>12.59</v>
      </c>
    </row>
    <row r="1483" spans="1:4" ht="28.8" x14ac:dyDescent="0.3">
      <c r="A1483" s="179">
        <v>37598</v>
      </c>
      <c r="B1483" s="179" t="s">
        <v>16831</v>
      </c>
      <c r="C1483" s="179" t="s">
        <v>15364</v>
      </c>
      <c r="D1483" s="179">
        <v>41.65</v>
      </c>
    </row>
    <row r="1484" spans="1:4" ht="43.2" x14ac:dyDescent="0.3">
      <c r="A1484" s="179">
        <v>25398</v>
      </c>
      <c r="B1484" s="179" t="s">
        <v>16832</v>
      </c>
      <c r="C1484" s="179" t="s">
        <v>15364</v>
      </c>
      <c r="D1484" s="180">
        <v>5203.8599999999997</v>
      </c>
    </row>
    <row r="1485" spans="1:4" ht="43.2" x14ac:dyDescent="0.3">
      <c r="A1485" s="179">
        <v>25399</v>
      </c>
      <c r="B1485" s="179" t="s">
        <v>16833</v>
      </c>
      <c r="C1485" s="179" t="s">
        <v>15364</v>
      </c>
      <c r="D1485" s="180">
        <v>3159.2</v>
      </c>
    </row>
    <row r="1486" spans="1:4" ht="28.8" x14ac:dyDescent="0.3">
      <c r="A1486" s="179">
        <v>43440</v>
      </c>
      <c r="B1486" s="179" t="s">
        <v>16834</v>
      </c>
      <c r="C1486" s="179" t="s">
        <v>15364</v>
      </c>
      <c r="D1486" s="179">
        <v>395.73</v>
      </c>
    </row>
    <row r="1487" spans="1:4" ht="28.8" x14ac:dyDescent="0.3">
      <c r="A1487" s="179">
        <v>10667</v>
      </c>
      <c r="B1487" s="179" t="s">
        <v>16835</v>
      </c>
      <c r="C1487" s="179" t="s">
        <v>15364</v>
      </c>
      <c r="D1487" s="180">
        <v>16320</v>
      </c>
    </row>
    <row r="1488" spans="1:4" ht="28.8" x14ac:dyDescent="0.3">
      <c r="A1488" s="179">
        <v>1613</v>
      </c>
      <c r="B1488" s="179" t="s">
        <v>16836</v>
      </c>
      <c r="C1488" s="179" t="s">
        <v>15364</v>
      </c>
      <c r="D1488" s="180">
        <v>1483.24</v>
      </c>
    </row>
    <row r="1489" spans="1:4" ht="28.8" x14ac:dyDescent="0.3">
      <c r="A1489" s="179">
        <v>1626</v>
      </c>
      <c r="B1489" s="179" t="s">
        <v>16837</v>
      </c>
      <c r="C1489" s="179" t="s">
        <v>15364</v>
      </c>
      <c r="D1489" s="180">
        <v>2218.37</v>
      </c>
    </row>
    <row r="1490" spans="1:4" ht="28.8" x14ac:dyDescent="0.3">
      <c r="A1490" s="179">
        <v>1625</v>
      </c>
      <c r="B1490" s="179" t="s">
        <v>16838</v>
      </c>
      <c r="C1490" s="179" t="s">
        <v>15364</v>
      </c>
      <c r="D1490" s="179">
        <v>154.94</v>
      </c>
    </row>
    <row r="1491" spans="1:4" ht="28.8" x14ac:dyDescent="0.3">
      <c r="A1491" s="179">
        <v>1622</v>
      </c>
      <c r="B1491" s="179" t="s">
        <v>16839</v>
      </c>
      <c r="C1491" s="179" t="s">
        <v>15364</v>
      </c>
      <c r="D1491" s="180">
        <v>5005.96</v>
      </c>
    </row>
    <row r="1492" spans="1:4" ht="28.8" x14ac:dyDescent="0.3">
      <c r="A1492" s="179">
        <v>1620</v>
      </c>
      <c r="B1492" s="179" t="s">
        <v>16840</v>
      </c>
      <c r="C1492" s="179" t="s">
        <v>15364</v>
      </c>
      <c r="D1492" s="179">
        <v>326.39</v>
      </c>
    </row>
    <row r="1493" spans="1:4" ht="28.8" x14ac:dyDescent="0.3">
      <c r="A1493" s="179">
        <v>1629</v>
      </c>
      <c r="B1493" s="179" t="s">
        <v>16841</v>
      </c>
      <c r="C1493" s="179" t="s">
        <v>15364</v>
      </c>
      <c r="D1493" s="180">
        <v>12183.33</v>
      </c>
    </row>
    <row r="1494" spans="1:4" ht="28.8" x14ac:dyDescent="0.3">
      <c r="A1494" s="179">
        <v>1627</v>
      </c>
      <c r="B1494" s="179" t="s">
        <v>16842</v>
      </c>
      <c r="C1494" s="179" t="s">
        <v>15364</v>
      </c>
      <c r="D1494" s="179">
        <v>623.89</v>
      </c>
    </row>
    <row r="1495" spans="1:4" ht="28.8" x14ac:dyDescent="0.3">
      <c r="A1495" s="179">
        <v>1623</v>
      </c>
      <c r="B1495" s="179" t="s">
        <v>16843</v>
      </c>
      <c r="C1495" s="179" t="s">
        <v>15364</v>
      </c>
      <c r="D1495" s="179">
        <v>126.36</v>
      </c>
    </row>
    <row r="1496" spans="1:4" ht="28.8" x14ac:dyDescent="0.3">
      <c r="A1496" s="179">
        <v>1619</v>
      </c>
      <c r="B1496" s="179" t="s">
        <v>16844</v>
      </c>
      <c r="C1496" s="179" t="s">
        <v>15364</v>
      </c>
      <c r="D1496" s="179">
        <v>173.82</v>
      </c>
    </row>
    <row r="1497" spans="1:4" ht="28.8" x14ac:dyDescent="0.3">
      <c r="A1497" s="179">
        <v>1630</v>
      </c>
      <c r="B1497" s="179" t="s">
        <v>16845</v>
      </c>
      <c r="C1497" s="179" t="s">
        <v>15364</v>
      </c>
      <c r="D1497" s="180">
        <v>3827.16</v>
      </c>
    </row>
    <row r="1498" spans="1:4" ht="28.8" x14ac:dyDescent="0.3">
      <c r="A1498" s="179">
        <v>1616</v>
      </c>
      <c r="B1498" s="179" t="s">
        <v>16846</v>
      </c>
      <c r="C1498" s="179" t="s">
        <v>15364</v>
      </c>
      <c r="D1498" s="180">
        <v>5886.24</v>
      </c>
    </row>
    <row r="1499" spans="1:4" ht="28.8" x14ac:dyDescent="0.3">
      <c r="A1499" s="179">
        <v>1614</v>
      </c>
      <c r="B1499" s="179" t="s">
        <v>16847</v>
      </c>
      <c r="C1499" s="179" t="s">
        <v>15364</v>
      </c>
      <c r="D1499" s="179">
        <v>269.02</v>
      </c>
    </row>
    <row r="1500" spans="1:4" ht="28.8" x14ac:dyDescent="0.3">
      <c r="A1500" s="179">
        <v>1617</v>
      </c>
      <c r="B1500" s="179" t="s">
        <v>16848</v>
      </c>
      <c r="C1500" s="179" t="s">
        <v>15364</v>
      </c>
      <c r="D1500" s="180">
        <v>7026.9</v>
      </c>
    </row>
    <row r="1501" spans="1:4" ht="28.8" x14ac:dyDescent="0.3">
      <c r="A1501" s="179">
        <v>1621</v>
      </c>
      <c r="B1501" s="179" t="s">
        <v>16849</v>
      </c>
      <c r="C1501" s="179" t="s">
        <v>15364</v>
      </c>
      <c r="D1501" s="179">
        <v>481.14</v>
      </c>
    </row>
    <row r="1502" spans="1:4" ht="28.8" x14ac:dyDescent="0.3">
      <c r="A1502" s="179">
        <v>1624</v>
      </c>
      <c r="B1502" s="179" t="s">
        <v>16850</v>
      </c>
      <c r="C1502" s="179" t="s">
        <v>15364</v>
      </c>
      <c r="D1502" s="180">
        <v>17272.47</v>
      </c>
    </row>
    <row r="1503" spans="1:4" ht="28.8" x14ac:dyDescent="0.3">
      <c r="A1503" s="179">
        <v>1615</v>
      </c>
      <c r="B1503" s="179" t="s">
        <v>16851</v>
      </c>
      <c r="C1503" s="179" t="s">
        <v>15364</v>
      </c>
      <c r="D1503" s="179">
        <v>903.5</v>
      </c>
    </row>
    <row r="1504" spans="1:4" ht="28.8" x14ac:dyDescent="0.3">
      <c r="A1504" s="179">
        <v>1612</v>
      </c>
      <c r="B1504" s="179" t="s">
        <v>16852</v>
      </c>
      <c r="C1504" s="179" t="s">
        <v>15364</v>
      </c>
      <c r="D1504" s="179">
        <v>119</v>
      </c>
    </row>
    <row r="1505" spans="1:4" ht="28.8" x14ac:dyDescent="0.3">
      <c r="A1505" s="179">
        <v>1618</v>
      </c>
      <c r="B1505" s="179" t="s">
        <v>16853</v>
      </c>
      <c r="C1505" s="179" t="s">
        <v>15364</v>
      </c>
      <c r="D1505" s="180">
        <v>1241.55</v>
      </c>
    </row>
    <row r="1506" spans="1:4" x14ac:dyDescent="0.3">
      <c r="A1506" s="179">
        <v>14211</v>
      </c>
      <c r="B1506" s="179" t="s">
        <v>16854</v>
      </c>
      <c r="C1506" s="179" t="s">
        <v>15364</v>
      </c>
      <c r="D1506" s="179">
        <v>38.700000000000003</v>
      </c>
    </row>
    <row r="1507" spans="1:4" ht="28.8" x14ac:dyDescent="0.3">
      <c r="A1507" s="179">
        <v>43657</v>
      </c>
      <c r="B1507" s="179" t="s">
        <v>16855</v>
      </c>
      <c r="C1507" s="179" t="s">
        <v>15382</v>
      </c>
      <c r="D1507" s="179">
        <v>6.92</v>
      </c>
    </row>
    <row r="1508" spans="1:4" x14ac:dyDescent="0.3">
      <c r="A1508" s="179">
        <v>34500</v>
      </c>
      <c r="B1508" s="179" t="s">
        <v>16856</v>
      </c>
      <c r="C1508" s="179" t="s">
        <v>15546</v>
      </c>
      <c r="D1508" s="179">
        <v>122</v>
      </c>
    </row>
    <row r="1509" spans="1:4" x14ac:dyDescent="0.3">
      <c r="A1509" s="179">
        <v>40934</v>
      </c>
      <c r="B1509" s="179" t="s">
        <v>16857</v>
      </c>
      <c r="C1509" s="179" t="s">
        <v>15548</v>
      </c>
      <c r="D1509" s="180">
        <v>21420.45</v>
      </c>
    </row>
    <row r="1510" spans="1:4" x14ac:dyDescent="0.3">
      <c r="A1510" s="179">
        <v>38200</v>
      </c>
      <c r="B1510" s="179" t="s">
        <v>16858</v>
      </c>
      <c r="C1510" s="179" t="s">
        <v>16859</v>
      </c>
      <c r="D1510" s="179">
        <v>616.76</v>
      </c>
    </row>
    <row r="1511" spans="1:4" ht="28.8" x14ac:dyDescent="0.3">
      <c r="A1511" s="179">
        <v>39269</v>
      </c>
      <c r="B1511" s="179" t="s">
        <v>16860</v>
      </c>
      <c r="C1511" s="179" t="s">
        <v>15382</v>
      </c>
      <c r="D1511" s="179">
        <v>1.26</v>
      </c>
    </row>
    <row r="1512" spans="1:4" ht="28.8" x14ac:dyDescent="0.3">
      <c r="A1512" s="179">
        <v>11889</v>
      </c>
      <c r="B1512" s="179" t="s">
        <v>16861</v>
      </c>
      <c r="C1512" s="179" t="s">
        <v>15382</v>
      </c>
      <c r="D1512" s="179">
        <v>1.76</v>
      </c>
    </row>
    <row r="1513" spans="1:4" ht="28.8" x14ac:dyDescent="0.3">
      <c r="A1513" s="179">
        <v>39270</v>
      </c>
      <c r="B1513" s="179" t="s">
        <v>16862</v>
      </c>
      <c r="C1513" s="179" t="s">
        <v>15382</v>
      </c>
      <c r="D1513" s="179">
        <v>2.1</v>
      </c>
    </row>
    <row r="1514" spans="1:4" ht="28.8" x14ac:dyDescent="0.3">
      <c r="A1514" s="179">
        <v>11890</v>
      </c>
      <c r="B1514" s="179" t="s">
        <v>16863</v>
      </c>
      <c r="C1514" s="179" t="s">
        <v>15382</v>
      </c>
      <c r="D1514" s="179">
        <v>2.72</v>
      </c>
    </row>
    <row r="1515" spans="1:4" ht="28.8" x14ac:dyDescent="0.3">
      <c r="A1515" s="179">
        <v>11891</v>
      </c>
      <c r="B1515" s="179" t="s">
        <v>16864</v>
      </c>
      <c r="C1515" s="179" t="s">
        <v>15382</v>
      </c>
      <c r="D1515" s="179">
        <v>4.49</v>
      </c>
    </row>
    <row r="1516" spans="1:4" ht="28.8" x14ac:dyDescent="0.3">
      <c r="A1516" s="179">
        <v>11892</v>
      </c>
      <c r="B1516" s="179" t="s">
        <v>16865</v>
      </c>
      <c r="C1516" s="179" t="s">
        <v>15382</v>
      </c>
      <c r="D1516" s="179">
        <v>6.92</v>
      </c>
    </row>
    <row r="1517" spans="1:4" x14ac:dyDescent="0.3">
      <c r="A1517" s="179">
        <v>37601</v>
      </c>
      <c r="B1517" s="179" t="s">
        <v>16866</v>
      </c>
      <c r="C1517" s="179" t="s">
        <v>15382</v>
      </c>
      <c r="D1517" s="179">
        <v>9.25</v>
      </c>
    </row>
    <row r="1518" spans="1:4" x14ac:dyDescent="0.3">
      <c r="A1518" s="179">
        <v>1634</v>
      </c>
      <c r="B1518" s="179" t="s">
        <v>16867</v>
      </c>
      <c r="C1518" s="179" t="s">
        <v>15382</v>
      </c>
      <c r="D1518" s="179">
        <v>9.56</v>
      </c>
    </row>
    <row r="1519" spans="1:4" ht="28.8" x14ac:dyDescent="0.3">
      <c r="A1519" s="179">
        <v>5086</v>
      </c>
      <c r="B1519" s="179" t="s">
        <v>16868</v>
      </c>
      <c r="C1519" s="179" t="s">
        <v>15433</v>
      </c>
      <c r="D1519" s="179">
        <v>29.81</v>
      </c>
    </row>
    <row r="1520" spans="1:4" ht="28.8" x14ac:dyDescent="0.3">
      <c r="A1520" s="179">
        <v>11280</v>
      </c>
      <c r="B1520" s="179" t="s">
        <v>16869</v>
      </c>
      <c r="C1520" s="179" t="s">
        <v>15364</v>
      </c>
      <c r="D1520" s="180">
        <v>10705.67</v>
      </c>
    </row>
    <row r="1521" spans="1:4" ht="28.8" x14ac:dyDescent="0.3">
      <c r="A1521" s="179">
        <v>40519</v>
      </c>
      <c r="B1521" s="179" t="s">
        <v>16870</v>
      </c>
      <c r="C1521" s="179" t="s">
        <v>15364</v>
      </c>
      <c r="D1521" s="180">
        <v>88253.94</v>
      </c>
    </row>
    <row r="1522" spans="1:4" ht="28.8" x14ac:dyDescent="0.3">
      <c r="A1522" s="179">
        <v>39869</v>
      </c>
      <c r="B1522" s="179" t="s">
        <v>16871</v>
      </c>
      <c r="C1522" s="179" t="s">
        <v>15364</v>
      </c>
      <c r="D1522" s="179">
        <v>15.84</v>
      </c>
    </row>
    <row r="1523" spans="1:4" ht="28.8" x14ac:dyDescent="0.3">
      <c r="A1523" s="179">
        <v>39870</v>
      </c>
      <c r="B1523" s="179" t="s">
        <v>16872</v>
      </c>
      <c r="C1523" s="179" t="s">
        <v>15364</v>
      </c>
      <c r="D1523" s="179">
        <v>24.22</v>
      </c>
    </row>
    <row r="1524" spans="1:4" ht="28.8" x14ac:dyDescent="0.3">
      <c r="A1524" s="179">
        <v>39871</v>
      </c>
      <c r="B1524" s="179" t="s">
        <v>16873</v>
      </c>
      <c r="C1524" s="179" t="s">
        <v>15364</v>
      </c>
      <c r="D1524" s="179">
        <v>27.16</v>
      </c>
    </row>
    <row r="1525" spans="1:4" x14ac:dyDescent="0.3">
      <c r="A1525" s="179">
        <v>12722</v>
      </c>
      <c r="B1525" s="179" t="s">
        <v>16874</v>
      </c>
      <c r="C1525" s="179" t="s">
        <v>15364</v>
      </c>
      <c r="D1525" s="179">
        <v>908.73</v>
      </c>
    </row>
    <row r="1526" spans="1:4" x14ac:dyDescent="0.3">
      <c r="A1526" s="179">
        <v>12714</v>
      </c>
      <c r="B1526" s="179" t="s">
        <v>16875</v>
      </c>
      <c r="C1526" s="179" t="s">
        <v>15364</v>
      </c>
      <c r="D1526" s="179">
        <v>5.93</v>
      </c>
    </row>
    <row r="1527" spans="1:4" x14ac:dyDescent="0.3">
      <c r="A1527" s="179">
        <v>12715</v>
      </c>
      <c r="B1527" s="179" t="s">
        <v>16876</v>
      </c>
      <c r="C1527" s="179" t="s">
        <v>15364</v>
      </c>
      <c r="D1527" s="179">
        <v>13.39</v>
      </c>
    </row>
    <row r="1528" spans="1:4" x14ac:dyDescent="0.3">
      <c r="A1528" s="179">
        <v>12716</v>
      </c>
      <c r="B1528" s="179" t="s">
        <v>16877</v>
      </c>
      <c r="C1528" s="179" t="s">
        <v>15364</v>
      </c>
      <c r="D1528" s="179">
        <v>23</v>
      </c>
    </row>
    <row r="1529" spans="1:4" x14ac:dyDescent="0.3">
      <c r="A1529" s="179">
        <v>12717</v>
      </c>
      <c r="B1529" s="179" t="s">
        <v>16878</v>
      </c>
      <c r="C1529" s="179" t="s">
        <v>15364</v>
      </c>
      <c r="D1529" s="179">
        <v>45.21</v>
      </c>
    </row>
    <row r="1530" spans="1:4" x14ac:dyDescent="0.3">
      <c r="A1530" s="179">
        <v>12718</v>
      </c>
      <c r="B1530" s="179" t="s">
        <v>16879</v>
      </c>
      <c r="C1530" s="179" t="s">
        <v>15364</v>
      </c>
      <c r="D1530" s="179">
        <v>69.38</v>
      </c>
    </row>
    <row r="1531" spans="1:4" x14ac:dyDescent="0.3">
      <c r="A1531" s="179">
        <v>12719</v>
      </c>
      <c r="B1531" s="179" t="s">
        <v>16880</v>
      </c>
      <c r="C1531" s="179" t="s">
        <v>15364</v>
      </c>
      <c r="D1531" s="179">
        <v>110.14</v>
      </c>
    </row>
    <row r="1532" spans="1:4" x14ac:dyDescent="0.3">
      <c r="A1532" s="179">
        <v>12720</v>
      </c>
      <c r="B1532" s="179" t="s">
        <v>16881</v>
      </c>
      <c r="C1532" s="179" t="s">
        <v>15364</v>
      </c>
      <c r="D1532" s="179">
        <v>383.51</v>
      </c>
    </row>
    <row r="1533" spans="1:4" x14ac:dyDescent="0.3">
      <c r="A1533" s="179">
        <v>12721</v>
      </c>
      <c r="B1533" s="179" t="s">
        <v>16882</v>
      </c>
      <c r="C1533" s="179" t="s">
        <v>15364</v>
      </c>
      <c r="D1533" s="179">
        <v>367.76</v>
      </c>
    </row>
    <row r="1534" spans="1:4" ht="28.8" x14ac:dyDescent="0.3">
      <c r="A1534" s="179">
        <v>3468</v>
      </c>
      <c r="B1534" s="179" t="s">
        <v>16883</v>
      </c>
      <c r="C1534" s="179" t="s">
        <v>15364</v>
      </c>
      <c r="D1534" s="179">
        <v>38.01</v>
      </c>
    </row>
    <row r="1535" spans="1:4" ht="28.8" x14ac:dyDescent="0.3">
      <c r="A1535" s="179">
        <v>3465</v>
      </c>
      <c r="B1535" s="179" t="s">
        <v>16884</v>
      </c>
      <c r="C1535" s="179" t="s">
        <v>15364</v>
      </c>
      <c r="D1535" s="179">
        <v>38</v>
      </c>
    </row>
    <row r="1536" spans="1:4" ht="28.8" x14ac:dyDescent="0.3">
      <c r="A1536" s="179">
        <v>12403</v>
      </c>
      <c r="B1536" s="179" t="s">
        <v>16885</v>
      </c>
      <c r="C1536" s="179" t="s">
        <v>15364</v>
      </c>
      <c r="D1536" s="179">
        <v>27.08</v>
      </c>
    </row>
    <row r="1537" spans="1:4" x14ac:dyDescent="0.3">
      <c r="A1537" s="179">
        <v>3463</v>
      </c>
      <c r="B1537" s="179" t="s">
        <v>16886</v>
      </c>
      <c r="C1537" s="179" t="s">
        <v>15364</v>
      </c>
      <c r="D1537" s="179">
        <v>15.82</v>
      </c>
    </row>
    <row r="1538" spans="1:4" x14ac:dyDescent="0.3">
      <c r="A1538" s="179">
        <v>3464</v>
      </c>
      <c r="B1538" s="179" t="s">
        <v>16887</v>
      </c>
      <c r="C1538" s="179" t="s">
        <v>15364</v>
      </c>
      <c r="D1538" s="179">
        <v>15.82</v>
      </c>
    </row>
    <row r="1539" spans="1:4" ht="28.8" x14ac:dyDescent="0.3">
      <c r="A1539" s="179">
        <v>3466</v>
      </c>
      <c r="B1539" s="179" t="s">
        <v>16888</v>
      </c>
      <c r="C1539" s="179" t="s">
        <v>15364</v>
      </c>
      <c r="D1539" s="179">
        <v>96.51</v>
      </c>
    </row>
    <row r="1540" spans="1:4" ht="28.8" x14ac:dyDescent="0.3">
      <c r="A1540" s="179">
        <v>3467</v>
      </c>
      <c r="B1540" s="179" t="s">
        <v>16889</v>
      </c>
      <c r="C1540" s="179" t="s">
        <v>15364</v>
      </c>
      <c r="D1540" s="179">
        <v>54.5</v>
      </c>
    </row>
    <row r="1541" spans="1:4" ht="28.8" x14ac:dyDescent="0.3">
      <c r="A1541" s="179">
        <v>3462</v>
      </c>
      <c r="B1541" s="179" t="s">
        <v>16890</v>
      </c>
      <c r="C1541" s="179" t="s">
        <v>15364</v>
      </c>
      <c r="D1541" s="179">
        <v>10.44</v>
      </c>
    </row>
    <row r="1542" spans="1:4" x14ac:dyDescent="0.3">
      <c r="A1542" s="179">
        <v>3446</v>
      </c>
      <c r="B1542" s="179" t="s">
        <v>16891</v>
      </c>
      <c r="C1542" s="179" t="s">
        <v>15364</v>
      </c>
      <c r="D1542" s="179">
        <v>32.130000000000003</v>
      </c>
    </row>
    <row r="1543" spans="1:4" x14ac:dyDescent="0.3">
      <c r="A1543" s="179">
        <v>3445</v>
      </c>
      <c r="B1543" s="179" t="s">
        <v>16892</v>
      </c>
      <c r="C1543" s="179" t="s">
        <v>15364</v>
      </c>
      <c r="D1543" s="179">
        <v>26.23</v>
      </c>
    </row>
    <row r="1544" spans="1:4" x14ac:dyDescent="0.3">
      <c r="A1544" s="179">
        <v>3441</v>
      </c>
      <c r="B1544" s="179" t="s">
        <v>16893</v>
      </c>
      <c r="C1544" s="179" t="s">
        <v>15364</v>
      </c>
      <c r="D1544" s="179">
        <v>7.4</v>
      </c>
    </row>
    <row r="1545" spans="1:4" x14ac:dyDescent="0.3">
      <c r="A1545" s="179">
        <v>3444</v>
      </c>
      <c r="B1545" s="179" t="s">
        <v>16894</v>
      </c>
      <c r="C1545" s="179" t="s">
        <v>15364</v>
      </c>
      <c r="D1545" s="179">
        <v>16.14</v>
      </c>
    </row>
    <row r="1546" spans="1:4" x14ac:dyDescent="0.3">
      <c r="A1546" s="179">
        <v>12402</v>
      </c>
      <c r="B1546" s="179" t="s">
        <v>16895</v>
      </c>
      <c r="C1546" s="179" t="s">
        <v>15364</v>
      </c>
      <c r="D1546" s="179">
        <v>90.32</v>
      </c>
    </row>
    <row r="1547" spans="1:4" x14ac:dyDescent="0.3">
      <c r="A1547" s="179">
        <v>3447</v>
      </c>
      <c r="B1547" s="179" t="s">
        <v>16896</v>
      </c>
      <c r="C1547" s="179" t="s">
        <v>15364</v>
      </c>
      <c r="D1547" s="179">
        <v>46.73</v>
      </c>
    </row>
    <row r="1548" spans="1:4" x14ac:dyDescent="0.3">
      <c r="A1548" s="179">
        <v>3442</v>
      </c>
      <c r="B1548" s="179" t="s">
        <v>16897</v>
      </c>
      <c r="C1548" s="179" t="s">
        <v>15364</v>
      </c>
      <c r="D1548" s="179">
        <v>11.07</v>
      </c>
    </row>
    <row r="1549" spans="1:4" x14ac:dyDescent="0.3">
      <c r="A1549" s="179">
        <v>3448</v>
      </c>
      <c r="B1549" s="179" t="s">
        <v>16898</v>
      </c>
      <c r="C1549" s="179" t="s">
        <v>15364</v>
      </c>
      <c r="D1549" s="179">
        <v>132.05000000000001</v>
      </c>
    </row>
    <row r="1550" spans="1:4" x14ac:dyDescent="0.3">
      <c r="A1550" s="179">
        <v>3449</v>
      </c>
      <c r="B1550" s="179" t="s">
        <v>16899</v>
      </c>
      <c r="C1550" s="179" t="s">
        <v>15364</v>
      </c>
      <c r="D1550" s="179">
        <v>231.38</v>
      </c>
    </row>
    <row r="1551" spans="1:4" x14ac:dyDescent="0.3">
      <c r="A1551" s="179">
        <v>37438</v>
      </c>
      <c r="B1551" s="179" t="s">
        <v>16900</v>
      </c>
      <c r="C1551" s="179" t="s">
        <v>15364</v>
      </c>
      <c r="D1551" s="179">
        <v>245.63</v>
      </c>
    </row>
    <row r="1552" spans="1:4" x14ac:dyDescent="0.3">
      <c r="A1552" s="179">
        <v>37439</v>
      </c>
      <c r="B1552" s="179" t="s">
        <v>16901</v>
      </c>
      <c r="C1552" s="179" t="s">
        <v>15364</v>
      </c>
      <c r="D1552" s="180">
        <v>1605.92</v>
      </c>
    </row>
    <row r="1553" spans="1:4" x14ac:dyDescent="0.3">
      <c r="A1553" s="179">
        <v>37435</v>
      </c>
      <c r="B1553" s="179" t="s">
        <v>16902</v>
      </c>
      <c r="C1553" s="179" t="s">
        <v>15364</v>
      </c>
      <c r="D1553" s="179">
        <v>28.86</v>
      </c>
    </row>
    <row r="1554" spans="1:4" x14ac:dyDescent="0.3">
      <c r="A1554" s="179">
        <v>37436</v>
      </c>
      <c r="B1554" s="179" t="s">
        <v>16903</v>
      </c>
      <c r="C1554" s="179" t="s">
        <v>15364</v>
      </c>
      <c r="D1554" s="179">
        <v>34.07</v>
      </c>
    </row>
    <row r="1555" spans="1:4" x14ac:dyDescent="0.3">
      <c r="A1555" s="179">
        <v>37437</v>
      </c>
      <c r="B1555" s="179" t="s">
        <v>16904</v>
      </c>
      <c r="C1555" s="179" t="s">
        <v>15364</v>
      </c>
      <c r="D1555" s="179">
        <v>49.27</v>
      </c>
    </row>
    <row r="1556" spans="1:4" x14ac:dyDescent="0.3">
      <c r="A1556" s="179">
        <v>3473</v>
      </c>
      <c r="B1556" s="179" t="s">
        <v>16905</v>
      </c>
      <c r="C1556" s="179" t="s">
        <v>15364</v>
      </c>
      <c r="D1556" s="179">
        <v>36.33</v>
      </c>
    </row>
    <row r="1557" spans="1:4" x14ac:dyDescent="0.3">
      <c r="A1557" s="179">
        <v>3474</v>
      </c>
      <c r="B1557" s="179" t="s">
        <v>16906</v>
      </c>
      <c r="C1557" s="179" t="s">
        <v>15364</v>
      </c>
      <c r="D1557" s="179">
        <v>29.95</v>
      </c>
    </row>
    <row r="1558" spans="1:4" x14ac:dyDescent="0.3">
      <c r="A1558" s="179">
        <v>3450</v>
      </c>
      <c r="B1558" s="179" t="s">
        <v>16907</v>
      </c>
      <c r="C1558" s="179" t="s">
        <v>15364</v>
      </c>
      <c r="D1558" s="179">
        <v>8.68</v>
      </c>
    </row>
    <row r="1559" spans="1:4" x14ac:dyDescent="0.3">
      <c r="A1559" s="179">
        <v>3443</v>
      </c>
      <c r="B1559" s="179" t="s">
        <v>16908</v>
      </c>
      <c r="C1559" s="179" t="s">
        <v>15364</v>
      </c>
      <c r="D1559" s="179">
        <v>18.63</v>
      </c>
    </row>
    <row r="1560" spans="1:4" x14ac:dyDescent="0.3">
      <c r="A1560" s="179">
        <v>3453</v>
      </c>
      <c r="B1560" s="179" t="s">
        <v>16909</v>
      </c>
      <c r="C1560" s="179" t="s">
        <v>15364</v>
      </c>
      <c r="D1560" s="179">
        <v>106.04</v>
      </c>
    </row>
    <row r="1561" spans="1:4" x14ac:dyDescent="0.3">
      <c r="A1561" s="179">
        <v>3452</v>
      </c>
      <c r="B1561" s="179" t="s">
        <v>16910</v>
      </c>
      <c r="C1561" s="179" t="s">
        <v>15364</v>
      </c>
      <c r="D1561" s="179">
        <v>52.34</v>
      </c>
    </row>
    <row r="1562" spans="1:4" x14ac:dyDescent="0.3">
      <c r="A1562" s="179">
        <v>3451</v>
      </c>
      <c r="B1562" s="179" t="s">
        <v>16911</v>
      </c>
      <c r="C1562" s="179" t="s">
        <v>15364</v>
      </c>
      <c r="D1562" s="179">
        <v>10.38</v>
      </c>
    </row>
    <row r="1563" spans="1:4" x14ac:dyDescent="0.3">
      <c r="A1563" s="179">
        <v>3454</v>
      </c>
      <c r="B1563" s="179" t="s">
        <v>16912</v>
      </c>
      <c r="C1563" s="179" t="s">
        <v>15364</v>
      </c>
      <c r="D1563" s="179">
        <v>161.29</v>
      </c>
    </row>
    <row r="1564" spans="1:4" x14ac:dyDescent="0.3">
      <c r="A1564" s="179">
        <v>3458</v>
      </c>
      <c r="B1564" s="179" t="s">
        <v>16913</v>
      </c>
      <c r="C1564" s="179" t="s">
        <v>15364</v>
      </c>
      <c r="D1564" s="179">
        <v>29.12</v>
      </c>
    </row>
    <row r="1565" spans="1:4" x14ac:dyDescent="0.3">
      <c r="A1565" s="179">
        <v>3457</v>
      </c>
      <c r="B1565" s="179" t="s">
        <v>16914</v>
      </c>
      <c r="C1565" s="179" t="s">
        <v>15364</v>
      </c>
      <c r="D1565" s="179">
        <v>21.86</v>
      </c>
    </row>
    <row r="1566" spans="1:4" x14ac:dyDescent="0.3">
      <c r="A1566" s="179">
        <v>3455</v>
      </c>
      <c r="B1566" s="179" t="s">
        <v>16915</v>
      </c>
      <c r="C1566" s="179" t="s">
        <v>15364</v>
      </c>
      <c r="D1566" s="179">
        <v>6.21</v>
      </c>
    </row>
    <row r="1567" spans="1:4" x14ac:dyDescent="0.3">
      <c r="A1567" s="179">
        <v>3472</v>
      </c>
      <c r="B1567" s="179" t="s">
        <v>16916</v>
      </c>
      <c r="C1567" s="179" t="s">
        <v>15364</v>
      </c>
      <c r="D1567" s="179">
        <v>13.95</v>
      </c>
    </row>
    <row r="1568" spans="1:4" x14ac:dyDescent="0.3">
      <c r="A1568" s="179">
        <v>3470</v>
      </c>
      <c r="B1568" s="179" t="s">
        <v>16917</v>
      </c>
      <c r="C1568" s="179" t="s">
        <v>15364</v>
      </c>
      <c r="D1568" s="179">
        <v>81.31</v>
      </c>
    </row>
    <row r="1569" spans="1:4" x14ac:dyDescent="0.3">
      <c r="A1569" s="179">
        <v>3471</v>
      </c>
      <c r="B1569" s="179" t="s">
        <v>16918</v>
      </c>
      <c r="C1569" s="179" t="s">
        <v>15364</v>
      </c>
      <c r="D1569" s="179">
        <v>44.68</v>
      </c>
    </row>
    <row r="1570" spans="1:4" x14ac:dyDescent="0.3">
      <c r="A1570" s="179">
        <v>3456</v>
      </c>
      <c r="B1570" s="179" t="s">
        <v>16919</v>
      </c>
      <c r="C1570" s="179" t="s">
        <v>15364</v>
      </c>
      <c r="D1570" s="179">
        <v>9.2899999999999991</v>
      </c>
    </row>
    <row r="1571" spans="1:4" x14ac:dyDescent="0.3">
      <c r="A1571" s="179">
        <v>3459</v>
      </c>
      <c r="B1571" s="179" t="s">
        <v>16920</v>
      </c>
      <c r="C1571" s="179" t="s">
        <v>15364</v>
      </c>
      <c r="D1571" s="179">
        <v>114.69</v>
      </c>
    </row>
    <row r="1572" spans="1:4" x14ac:dyDescent="0.3">
      <c r="A1572" s="179">
        <v>3469</v>
      </c>
      <c r="B1572" s="179" t="s">
        <v>16921</v>
      </c>
      <c r="C1572" s="179" t="s">
        <v>15364</v>
      </c>
      <c r="D1572" s="179">
        <v>218.12</v>
      </c>
    </row>
    <row r="1573" spans="1:4" x14ac:dyDescent="0.3">
      <c r="A1573" s="179">
        <v>3460</v>
      </c>
      <c r="B1573" s="179" t="s">
        <v>16922</v>
      </c>
      <c r="C1573" s="179" t="s">
        <v>15364</v>
      </c>
      <c r="D1573" s="179">
        <v>318.26</v>
      </c>
    </row>
    <row r="1574" spans="1:4" x14ac:dyDescent="0.3">
      <c r="A1574" s="179">
        <v>3461</v>
      </c>
      <c r="B1574" s="179" t="s">
        <v>16923</v>
      </c>
      <c r="C1574" s="179" t="s">
        <v>15364</v>
      </c>
      <c r="D1574" s="179">
        <v>813.47</v>
      </c>
    </row>
    <row r="1575" spans="1:4" x14ac:dyDescent="0.3">
      <c r="A1575" s="179">
        <v>37433</v>
      </c>
      <c r="B1575" s="179" t="s">
        <v>16924</v>
      </c>
      <c r="C1575" s="179" t="s">
        <v>15364</v>
      </c>
      <c r="D1575" s="179">
        <v>245.63</v>
      </c>
    </row>
    <row r="1576" spans="1:4" x14ac:dyDescent="0.3">
      <c r="A1576" s="179">
        <v>37430</v>
      </c>
      <c r="B1576" s="179" t="s">
        <v>16925</v>
      </c>
      <c r="C1576" s="179" t="s">
        <v>15364</v>
      </c>
      <c r="D1576" s="179">
        <v>30.78</v>
      </c>
    </row>
    <row r="1577" spans="1:4" x14ac:dyDescent="0.3">
      <c r="A1577" s="179">
        <v>37434</v>
      </c>
      <c r="B1577" s="179" t="s">
        <v>16926</v>
      </c>
      <c r="C1577" s="179" t="s">
        <v>15364</v>
      </c>
      <c r="D1577" s="180">
        <v>2290.2600000000002</v>
      </c>
    </row>
    <row r="1578" spans="1:4" x14ac:dyDescent="0.3">
      <c r="A1578" s="179">
        <v>37431</v>
      </c>
      <c r="B1578" s="179" t="s">
        <v>16927</v>
      </c>
      <c r="C1578" s="179" t="s">
        <v>15364</v>
      </c>
      <c r="D1578" s="179">
        <v>41.76</v>
      </c>
    </row>
    <row r="1579" spans="1:4" x14ac:dyDescent="0.3">
      <c r="A1579" s="179">
        <v>37432</v>
      </c>
      <c r="B1579" s="179" t="s">
        <v>16928</v>
      </c>
      <c r="C1579" s="179" t="s">
        <v>15364</v>
      </c>
      <c r="D1579" s="179">
        <v>77.02</v>
      </c>
    </row>
    <row r="1580" spans="1:4" ht="28.8" x14ac:dyDescent="0.3">
      <c r="A1580" s="179">
        <v>37413</v>
      </c>
      <c r="B1580" s="179" t="s">
        <v>16929</v>
      </c>
      <c r="C1580" s="179" t="s">
        <v>15364</v>
      </c>
      <c r="D1580" s="179">
        <v>4.45</v>
      </c>
    </row>
    <row r="1581" spans="1:4" ht="28.8" x14ac:dyDescent="0.3">
      <c r="A1581" s="179">
        <v>37414</v>
      </c>
      <c r="B1581" s="179" t="s">
        <v>16930</v>
      </c>
      <c r="C1581" s="179" t="s">
        <v>15364</v>
      </c>
      <c r="D1581" s="179">
        <v>5.05</v>
      </c>
    </row>
    <row r="1582" spans="1:4" ht="28.8" x14ac:dyDescent="0.3">
      <c r="A1582" s="179">
        <v>37415</v>
      </c>
      <c r="B1582" s="179" t="s">
        <v>16931</v>
      </c>
      <c r="C1582" s="179" t="s">
        <v>15364</v>
      </c>
      <c r="D1582" s="179">
        <v>9.18</v>
      </c>
    </row>
    <row r="1583" spans="1:4" ht="28.8" x14ac:dyDescent="0.3">
      <c r="A1583" s="179">
        <v>37416</v>
      </c>
      <c r="B1583" s="179" t="s">
        <v>16932</v>
      </c>
      <c r="C1583" s="179" t="s">
        <v>15364</v>
      </c>
      <c r="D1583" s="179">
        <v>4.16</v>
      </c>
    </row>
    <row r="1584" spans="1:4" ht="28.8" x14ac:dyDescent="0.3">
      <c r="A1584" s="179">
        <v>37417</v>
      </c>
      <c r="B1584" s="179" t="s">
        <v>16933</v>
      </c>
      <c r="C1584" s="179" t="s">
        <v>15364</v>
      </c>
      <c r="D1584" s="179">
        <v>5.98</v>
      </c>
    </row>
    <row r="1585" spans="1:4" ht="28.8" x14ac:dyDescent="0.3">
      <c r="A1585" s="179">
        <v>43590</v>
      </c>
      <c r="B1585" s="179" t="s">
        <v>16934</v>
      </c>
      <c r="C1585" s="179" t="s">
        <v>15364</v>
      </c>
      <c r="D1585" s="179">
        <v>138.59</v>
      </c>
    </row>
    <row r="1586" spans="1:4" ht="28.8" x14ac:dyDescent="0.3">
      <c r="A1586" s="179">
        <v>43589</v>
      </c>
      <c r="B1586" s="179" t="s">
        <v>16935</v>
      </c>
      <c r="C1586" s="179" t="s">
        <v>15364</v>
      </c>
      <c r="D1586" s="179">
        <v>25.07</v>
      </c>
    </row>
    <row r="1587" spans="1:4" x14ac:dyDescent="0.3">
      <c r="A1587" s="179">
        <v>34519</v>
      </c>
      <c r="B1587" s="179" t="s">
        <v>16936</v>
      </c>
      <c r="C1587" s="179" t="s">
        <v>15364</v>
      </c>
      <c r="D1587" s="179">
        <v>72.37</v>
      </c>
    </row>
    <row r="1588" spans="1:4" x14ac:dyDescent="0.3">
      <c r="A1588" s="179">
        <v>1649</v>
      </c>
      <c r="B1588" s="179" t="s">
        <v>16937</v>
      </c>
      <c r="C1588" s="179" t="s">
        <v>15364</v>
      </c>
      <c r="D1588" s="179">
        <v>68.67</v>
      </c>
    </row>
    <row r="1589" spans="1:4" x14ac:dyDescent="0.3">
      <c r="A1589" s="179">
        <v>1653</v>
      </c>
      <c r="B1589" s="179" t="s">
        <v>16938</v>
      </c>
      <c r="C1589" s="179" t="s">
        <v>15364</v>
      </c>
      <c r="D1589" s="179">
        <v>53.79</v>
      </c>
    </row>
    <row r="1590" spans="1:4" x14ac:dyDescent="0.3">
      <c r="A1590" s="179">
        <v>1647</v>
      </c>
      <c r="B1590" s="179" t="s">
        <v>16939</v>
      </c>
      <c r="C1590" s="179" t="s">
        <v>15364</v>
      </c>
      <c r="D1590" s="179">
        <v>19.260000000000002</v>
      </c>
    </row>
    <row r="1591" spans="1:4" x14ac:dyDescent="0.3">
      <c r="A1591" s="179">
        <v>1648</v>
      </c>
      <c r="B1591" s="179" t="s">
        <v>16940</v>
      </c>
      <c r="C1591" s="179" t="s">
        <v>15364</v>
      </c>
      <c r="D1591" s="179">
        <v>36.99</v>
      </c>
    </row>
    <row r="1592" spans="1:4" x14ac:dyDescent="0.3">
      <c r="A1592" s="179">
        <v>1651</v>
      </c>
      <c r="B1592" s="179" t="s">
        <v>16941</v>
      </c>
      <c r="C1592" s="179" t="s">
        <v>15364</v>
      </c>
      <c r="D1592" s="179">
        <v>171.58</v>
      </c>
    </row>
    <row r="1593" spans="1:4" x14ac:dyDescent="0.3">
      <c r="A1593" s="179">
        <v>1650</v>
      </c>
      <c r="B1593" s="179" t="s">
        <v>16942</v>
      </c>
      <c r="C1593" s="179" t="s">
        <v>15364</v>
      </c>
      <c r="D1593" s="179">
        <v>94.84</v>
      </c>
    </row>
    <row r="1594" spans="1:4" x14ac:dyDescent="0.3">
      <c r="A1594" s="179">
        <v>1654</v>
      </c>
      <c r="B1594" s="179" t="s">
        <v>16943</v>
      </c>
      <c r="C1594" s="179" t="s">
        <v>15364</v>
      </c>
      <c r="D1594" s="179">
        <v>26.44</v>
      </c>
    </row>
    <row r="1595" spans="1:4" x14ac:dyDescent="0.3">
      <c r="A1595" s="179">
        <v>1652</v>
      </c>
      <c r="B1595" s="179" t="s">
        <v>16944</v>
      </c>
      <c r="C1595" s="179" t="s">
        <v>15364</v>
      </c>
      <c r="D1595" s="179">
        <v>246.26</v>
      </c>
    </row>
    <row r="1596" spans="1:4" ht="28.8" x14ac:dyDescent="0.3">
      <c r="A1596" s="179">
        <v>10510</v>
      </c>
      <c r="B1596" s="179" t="s">
        <v>16945</v>
      </c>
      <c r="C1596" s="179" t="s">
        <v>15364</v>
      </c>
      <c r="D1596" s="179">
        <v>113.4</v>
      </c>
    </row>
    <row r="1597" spans="1:4" x14ac:dyDescent="0.3">
      <c r="A1597" s="179">
        <v>1747</v>
      </c>
      <c r="B1597" s="179" t="s">
        <v>16946</v>
      </c>
      <c r="C1597" s="179" t="s">
        <v>15364</v>
      </c>
      <c r="D1597" s="179">
        <v>159.53</v>
      </c>
    </row>
    <row r="1598" spans="1:4" x14ac:dyDescent="0.3">
      <c r="A1598" s="179">
        <v>1744</v>
      </c>
      <c r="B1598" s="179" t="s">
        <v>16947</v>
      </c>
      <c r="C1598" s="179" t="s">
        <v>15364</v>
      </c>
      <c r="D1598" s="179">
        <v>110.5</v>
      </c>
    </row>
    <row r="1599" spans="1:4" x14ac:dyDescent="0.3">
      <c r="A1599" s="179">
        <v>1743</v>
      </c>
      <c r="B1599" s="179" t="s">
        <v>16948</v>
      </c>
      <c r="C1599" s="179" t="s">
        <v>15364</v>
      </c>
      <c r="D1599" s="179">
        <v>145.11000000000001</v>
      </c>
    </row>
    <row r="1600" spans="1:4" ht="28.8" x14ac:dyDescent="0.3">
      <c r="A1600" s="179">
        <v>39640</v>
      </c>
      <c r="B1600" s="179" t="s">
        <v>16949</v>
      </c>
      <c r="C1600" s="179" t="s">
        <v>15364</v>
      </c>
      <c r="D1600" s="179">
        <v>11.97</v>
      </c>
    </row>
    <row r="1601" spans="1:4" ht="28.8" x14ac:dyDescent="0.3">
      <c r="A1601" s="179">
        <v>7216</v>
      </c>
      <c r="B1601" s="179" t="s">
        <v>16950</v>
      </c>
      <c r="C1601" s="179" t="s">
        <v>15364</v>
      </c>
      <c r="D1601" s="179">
        <v>64.33</v>
      </c>
    </row>
    <row r="1602" spans="1:4" ht="28.8" x14ac:dyDescent="0.3">
      <c r="A1602" s="179">
        <v>20235</v>
      </c>
      <c r="B1602" s="179" t="s">
        <v>16951</v>
      </c>
      <c r="C1602" s="179" t="s">
        <v>15364</v>
      </c>
      <c r="D1602" s="179">
        <v>51.72</v>
      </c>
    </row>
    <row r="1603" spans="1:4" ht="28.8" x14ac:dyDescent="0.3">
      <c r="A1603" s="179">
        <v>7181</v>
      </c>
      <c r="B1603" s="179" t="s">
        <v>16952</v>
      </c>
      <c r="C1603" s="179" t="s">
        <v>15364</v>
      </c>
      <c r="D1603" s="179">
        <v>4.66</v>
      </c>
    </row>
    <row r="1604" spans="1:4" ht="28.8" x14ac:dyDescent="0.3">
      <c r="A1604" s="179">
        <v>40742</v>
      </c>
      <c r="B1604" s="179" t="s">
        <v>16953</v>
      </c>
      <c r="C1604" s="179" t="s">
        <v>15364</v>
      </c>
      <c r="D1604" s="179">
        <v>7.85</v>
      </c>
    </row>
    <row r="1605" spans="1:4" ht="28.8" x14ac:dyDescent="0.3">
      <c r="A1605" s="179">
        <v>7214</v>
      </c>
      <c r="B1605" s="179" t="s">
        <v>16954</v>
      </c>
      <c r="C1605" s="179" t="s">
        <v>15364</v>
      </c>
      <c r="D1605" s="179">
        <v>62.82</v>
      </c>
    </row>
    <row r="1606" spans="1:4" ht="28.8" x14ac:dyDescent="0.3">
      <c r="A1606" s="179">
        <v>7219</v>
      </c>
      <c r="B1606" s="179" t="s">
        <v>16955</v>
      </c>
      <c r="C1606" s="179" t="s">
        <v>15364</v>
      </c>
      <c r="D1606" s="179">
        <v>55.72</v>
      </c>
    </row>
    <row r="1607" spans="1:4" x14ac:dyDescent="0.3">
      <c r="A1607" s="179">
        <v>37972</v>
      </c>
      <c r="B1607" s="179" t="s">
        <v>16956</v>
      </c>
      <c r="C1607" s="179" t="s">
        <v>15364</v>
      </c>
      <c r="D1607" s="179">
        <v>6.08</v>
      </c>
    </row>
    <row r="1608" spans="1:4" x14ac:dyDescent="0.3">
      <c r="A1608" s="179">
        <v>37973</v>
      </c>
      <c r="B1608" s="179" t="s">
        <v>16957</v>
      </c>
      <c r="C1608" s="179" t="s">
        <v>15364</v>
      </c>
      <c r="D1608" s="179">
        <v>9.73</v>
      </c>
    </row>
    <row r="1609" spans="1:4" x14ac:dyDescent="0.3">
      <c r="A1609" s="179">
        <v>37971</v>
      </c>
      <c r="B1609" s="179" t="s">
        <v>16958</v>
      </c>
      <c r="C1609" s="179" t="s">
        <v>15364</v>
      </c>
      <c r="D1609" s="179">
        <v>3.65</v>
      </c>
    </row>
    <row r="1610" spans="1:4" ht="28.8" x14ac:dyDescent="0.3">
      <c r="A1610" s="179">
        <v>20094</v>
      </c>
      <c r="B1610" s="179" t="s">
        <v>16959</v>
      </c>
      <c r="C1610" s="179" t="s">
        <v>15364</v>
      </c>
      <c r="D1610" s="179">
        <v>34.43</v>
      </c>
    </row>
    <row r="1611" spans="1:4" ht="28.8" x14ac:dyDescent="0.3">
      <c r="A1611" s="179">
        <v>20095</v>
      </c>
      <c r="B1611" s="179" t="s">
        <v>16960</v>
      </c>
      <c r="C1611" s="179" t="s">
        <v>15364</v>
      </c>
      <c r="D1611" s="179">
        <v>43.85</v>
      </c>
    </row>
    <row r="1612" spans="1:4" x14ac:dyDescent="0.3">
      <c r="A1612" s="179">
        <v>1954</v>
      </c>
      <c r="B1612" s="179" t="s">
        <v>16961</v>
      </c>
      <c r="C1612" s="179" t="s">
        <v>15364</v>
      </c>
      <c r="D1612" s="179">
        <v>183.16</v>
      </c>
    </row>
    <row r="1613" spans="1:4" x14ac:dyDescent="0.3">
      <c r="A1613" s="179">
        <v>1926</v>
      </c>
      <c r="B1613" s="179" t="s">
        <v>16962</v>
      </c>
      <c r="C1613" s="179" t="s">
        <v>15364</v>
      </c>
      <c r="D1613" s="179">
        <v>2.42</v>
      </c>
    </row>
    <row r="1614" spans="1:4" x14ac:dyDescent="0.3">
      <c r="A1614" s="179">
        <v>1927</v>
      </c>
      <c r="B1614" s="179" t="s">
        <v>16963</v>
      </c>
      <c r="C1614" s="179" t="s">
        <v>15364</v>
      </c>
      <c r="D1614" s="179">
        <v>3.19</v>
      </c>
    </row>
    <row r="1615" spans="1:4" x14ac:dyDescent="0.3">
      <c r="A1615" s="179">
        <v>1923</v>
      </c>
      <c r="B1615" s="179" t="s">
        <v>16964</v>
      </c>
      <c r="C1615" s="179" t="s">
        <v>15364</v>
      </c>
      <c r="D1615" s="179">
        <v>5.22</v>
      </c>
    </row>
    <row r="1616" spans="1:4" x14ac:dyDescent="0.3">
      <c r="A1616" s="179">
        <v>1929</v>
      </c>
      <c r="B1616" s="179" t="s">
        <v>16965</v>
      </c>
      <c r="C1616" s="179" t="s">
        <v>15364</v>
      </c>
      <c r="D1616" s="179">
        <v>8.56</v>
      </c>
    </row>
    <row r="1617" spans="1:4" x14ac:dyDescent="0.3">
      <c r="A1617" s="179">
        <v>1930</v>
      </c>
      <c r="B1617" s="179" t="s">
        <v>16966</v>
      </c>
      <c r="C1617" s="179" t="s">
        <v>15364</v>
      </c>
      <c r="D1617" s="179">
        <v>16.59</v>
      </c>
    </row>
    <row r="1618" spans="1:4" x14ac:dyDescent="0.3">
      <c r="A1618" s="179">
        <v>1924</v>
      </c>
      <c r="B1618" s="179" t="s">
        <v>16967</v>
      </c>
      <c r="C1618" s="179" t="s">
        <v>15364</v>
      </c>
      <c r="D1618" s="179">
        <v>28.59</v>
      </c>
    </row>
    <row r="1619" spans="1:4" x14ac:dyDescent="0.3">
      <c r="A1619" s="179">
        <v>1922</v>
      </c>
      <c r="B1619" s="179" t="s">
        <v>16968</v>
      </c>
      <c r="C1619" s="179" t="s">
        <v>15364</v>
      </c>
      <c r="D1619" s="179">
        <v>42.46</v>
      </c>
    </row>
    <row r="1620" spans="1:4" x14ac:dyDescent="0.3">
      <c r="A1620" s="179">
        <v>1953</v>
      </c>
      <c r="B1620" s="179" t="s">
        <v>16969</v>
      </c>
      <c r="C1620" s="179" t="s">
        <v>15364</v>
      </c>
      <c r="D1620" s="179">
        <v>74.209999999999994</v>
      </c>
    </row>
    <row r="1621" spans="1:4" x14ac:dyDescent="0.3">
      <c r="A1621" s="179">
        <v>1962</v>
      </c>
      <c r="B1621" s="179" t="s">
        <v>16970</v>
      </c>
      <c r="C1621" s="179" t="s">
        <v>15364</v>
      </c>
      <c r="D1621" s="179">
        <v>242.78</v>
      </c>
    </row>
    <row r="1622" spans="1:4" x14ac:dyDescent="0.3">
      <c r="A1622" s="179">
        <v>1955</v>
      </c>
      <c r="B1622" s="179" t="s">
        <v>16971</v>
      </c>
      <c r="C1622" s="179" t="s">
        <v>15364</v>
      </c>
      <c r="D1622" s="179">
        <v>3.21</v>
      </c>
    </row>
    <row r="1623" spans="1:4" x14ac:dyDescent="0.3">
      <c r="A1623" s="179">
        <v>1956</v>
      </c>
      <c r="B1623" s="179" t="s">
        <v>16972</v>
      </c>
      <c r="C1623" s="179" t="s">
        <v>15364</v>
      </c>
      <c r="D1623" s="179">
        <v>4.1399999999999997</v>
      </c>
    </row>
    <row r="1624" spans="1:4" x14ac:dyDescent="0.3">
      <c r="A1624" s="179">
        <v>1957</v>
      </c>
      <c r="B1624" s="179" t="s">
        <v>16973</v>
      </c>
      <c r="C1624" s="179" t="s">
        <v>15364</v>
      </c>
      <c r="D1624" s="179">
        <v>9.41</v>
      </c>
    </row>
    <row r="1625" spans="1:4" x14ac:dyDescent="0.3">
      <c r="A1625" s="179">
        <v>1958</v>
      </c>
      <c r="B1625" s="179" t="s">
        <v>16974</v>
      </c>
      <c r="C1625" s="179" t="s">
        <v>15364</v>
      </c>
      <c r="D1625" s="179">
        <v>16.71</v>
      </c>
    </row>
    <row r="1626" spans="1:4" x14ac:dyDescent="0.3">
      <c r="A1626" s="179">
        <v>1959</v>
      </c>
      <c r="B1626" s="179" t="s">
        <v>16975</v>
      </c>
      <c r="C1626" s="179" t="s">
        <v>15364</v>
      </c>
      <c r="D1626" s="179">
        <v>20.36</v>
      </c>
    </row>
    <row r="1627" spans="1:4" x14ac:dyDescent="0.3">
      <c r="A1627" s="179">
        <v>1925</v>
      </c>
      <c r="B1627" s="179" t="s">
        <v>16976</v>
      </c>
      <c r="C1627" s="179" t="s">
        <v>15364</v>
      </c>
      <c r="D1627" s="179">
        <v>50.34</v>
      </c>
    </row>
    <row r="1628" spans="1:4" x14ac:dyDescent="0.3">
      <c r="A1628" s="179">
        <v>1960</v>
      </c>
      <c r="B1628" s="179" t="s">
        <v>16977</v>
      </c>
      <c r="C1628" s="179" t="s">
        <v>15364</v>
      </c>
      <c r="D1628" s="179">
        <v>71.569999999999993</v>
      </c>
    </row>
    <row r="1629" spans="1:4" x14ac:dyDescent="0.3">
      <c r="A1629" s="179">
        <v>1961</v>
      </c>
      <c r="B1629" s="179" t="s">
        <v>16978</v>
      </c>
      <c r="C1629" s="179" t="s">
        <v>15364</v>
      </c>
      <c r="D1629" s="179">
        <v>102.84</v>
      </c>
    </row>
    <row r="1630" spans="1:4" ht="28.8" x14ac:dyDescent="0.3">
      <c r="A1630" s="179">
        <v>38426</v>
      </c>
      <c r="B1630" s="179" t="s">
        <v>16979</v>
      </c>
      <c r="C1630" s="179" t="s">
        <v>15364</v>
      </c>
      <c r="D1630" s="179">
        <v>33.270000000000003</v>
      </c>
    </row>
    <row r="1631" spans="1:4" ht="28.8" x14ac:dyDescent="0.3">
      <c r="A1631" s="179">
        <v>38423</v>
      </c>
      <c r="B1631" s="179" t="s">
        <v>16980</v>
      </c>
      <c r="C1631" s="179" t="s">
        <v>15364</v>
      </c>
      <c r="D1631" s="179">
        <v>75.45</v>
      </c>
    </row>
    <row r="1632" spans="1:4" x14ac:dyDescent="0.3">
      <c r="A1632" s="179">
        <v>38421</v>
      </c>
      <c r="B1632" s="179" t="s">
        <v>16981</v>
      </c>
      <c r="C1632" s="179" t="s">
        <v>15364</v>
      </c>
      <c r="D1632" s="179">
        <v>35.619999999999997</v>
      </c>
    </row>
    <row r="1633" spans="1:4" x14ac:dyDescent="0.3">
      <c r="A1633" s="179">
        <v>38422</v>
      </c>
      <c r="B1633" s="179" t="s">
        <v>16982</v>
      </c>
      <c r="C1633" s="179" t="s">
        <v>15364</v>
      </c>
      <c r="D1633" s="179">
        <v>52.07</v>
      </c>
    </row>
    <row r="1634" spans="1:4" ht="28.8" x14ac:dyDescent="0.3">
      <c r="A1634" s="179">
        <v>39866</v>
      </c>
      <c r="B1634" s="179" t="s">
        <v>16983</v>
      </c>
      <c r="C1634" s="179" t="s">
        <v>15364</v>
      </c>
      <c r="D1634" s="179">
        <v>20.98</v>
      </c>
    </row>
    <row r="1635" spans="1:4" ht="28.8" x14ac:dyDescent="0.3">
      <c r="A1635" s="179">
        <v>39867</v>
      </c>
      <c r="B1635" s="179" t="s">
        <v>16984</v>
      </c>
      <c r="C1635" s="179" t="s">
        <v>15364</v>
      </c>
      <c r="D1635" s="179">
        <v>46.64</v>
      </c>
    </row>
    <row r="1636" spans="1:4" ht="28.8" x14ac:dyDescent="0.3">
      <c r="A1636" s="179">
        <v>39868</v>
      </c>
      <c r="B1636" s="179" t="s">
        <v>16985</v>
      </c>
      <c r="C1636" s="179" t="s">
        <v>15364</v>
      </c>
      <c r="D1636" s="179">
        <v>84.02</v>
      </c>
    </row>
    <row r="1637" spans="1:4" x14ac:dyDescent="0.3">
      <c r="A1637" s="179">
        <v>37999</v>
      </c>
      <c r="B1637" s="179" t="s">
        <v>16986</v>
      </c>
      <c r="C1637" s="179" t="s">
        <v>15364</v>
      </c>
      <c r="D1637" s="179">
        <v>5.83</v>
      </c>
    </row>
    <row r="1638" spans="1:4" x14ac:dyDescent="0.3">
      <c r="A1638" s="179">
        <v>38000</v>
      </c>
      <c r="B1638" s="179" t="s">
        <v>16987</v>
      </c>
      <c r="C1638" s="179" t="s">
        <v>15364</v>
      </c>
      <c r="D1638" s="179">
        <v>7.71</v>
      </c>
    </row>
    <row r="1639" spans="1:4" x14ac:dyDescent="0.3">
      <c r="A1639" s="179">
        <v>38129</v>
      </c>
      <c r="B1639" s="179" t="s">
        <v>16988</v>
      </c>
      <c r="C1639" s="179" t="s">
        <v>15364</v>
      </c>
      <c r="D1639" s="179">
        <v>5.56</v>
      </c>
    </row>
    <row r="1640" spans="1:4" x14ac:dyDescent="0.3">
      <c r="A1640" s="179">
        <v>38025</v>
      </c>
      <c r="B1640" s="179" t="s">
        <v>16989</v>
      </c>
      <c r="C1640" s="179" t="s">
        <v>15364</v>
      </c>
      <c r="D1640" s="179">
        <v>9.2899999999999991</v>
      </c>
    </row>
    <row r="1641" spans="1:4" x14ac:dyDescent="0.3">
      <c r="A1641" s="179">
        <v>38026</v>
      </c>
      <c r="B1641" s="179" t="s">
        <v>16990</v>
      </c>
      <c r="C1641" s="179" t="s">
        <v>15364</v>
      </c>
      <c r="D1641" s="179">
        <v>24.89</v>
      </c>
    </row>
    <row r="1642" spans="1:4" ht="28.8" x14ac:dyDescent="0.3">
      <c r="A1642" s="179">
        <v>1858</v>
      </c>
      <c r="B1642" s="179" t="s">
        <v>16991</v>
      </c>
      <c r="C1642" s="179" t="s">
        <v>15364</v>
      </c>
      <c r="D1642" s="179">
        <v>48.21</v>
      </c>
    </row>
    <row r="1643" spans="1:4" ht="28.8" x14ac:dyDescent="0.3">
      <c r="A1643" s="179">
        <v>1844</v>
      </c>
      <c r="B1643" s="179" t="s">
        <v>16992</v>
      </c>
      <c r="C1643" s="179" t="s">
        <v>15364</v>
      </c>
      <c r="D1643" s="179">
        <v>177.75</v>
      </c>
    </row>
    <row r="1644" spans="1:4" ht="28.8" x14ac:dyDescent="0.3">
      <c r="A1644" s="179">
        <v>1863</v>
      </c>
      <c r="B1644" s="179" t="s">
        <v>16993</v>
      </c>
      <c r="C1644" s="179" t="s">
        <v>15364</v>
      </c>
      <c r="D1644" s="179">
        <v>69.959999999999994</v>
      </c>
    </row>
    <row r="1645" spans="1:4" ht="28.8" x14ac:dyDescent="0.3">
      <c r="A1645" s="179">
        <v>1865</v>
      </c>
      <c r="B1645" s="179" t="s">
        <v>16994</v>
      </c>
      <c r="C1645" s="179" t="s">
        <v>15364</v>
      </c>
      <c r="D1645" s="179">
        <v>255.24</v>
      </c>
    </row>
    <row r="1646" spans="1:4" x14ac:dyDescent="0.3">
      <c r="A1646" s="179">
        <v>36355</v>
      </c>
      <c r="B1646" s="179" t="s">
        <v>16995</v>
      </c>
      <c r="C1646" s="179" t="s">
        <v>15364</v>
      </c>
      <c r="D1646" s="179">
        <v>7.79</v>
      </c>
    </row>
    <row r="1647" spans="1:4" x14ac:dyDescent="0.3">
      <c r="A1647" s="179">
        <v>36356</v>
      </c>
      <c r="B1647" s="179" t="s">
        <v>16996</v>
      </c>
      <c r="C1647" s="179" t="s">
        <v>15364</v>
      </c>
      <c r="D1647" s="179">
        <v>13.1</v>
      </c>
    </row>
    <row r="1648" spans="1:4" x14ac:dyDescent="0.3">
      <c r="A1648" s="179">
        <v>1932</v>
      </c>
      <c r="B1648" s="179" t="s">
        <v>16997</v>
      </c>
      <c r="C1648" s="179" t="s">
        <v>15364</v>
      </c>
      <c r="D1648" s="179">
        <v>12.85</v>
      </c>
    </row>
    <row r="1649" spans="1:4" x14ac:dyDescent="0.3">
      <c r="A1649" s="179">
        <v>1933</v>
      </c>
      <c r="B1649" s="179" t="s">
        <v>16998</v>
      </c>
      <c r="C1649" s="179" t="s">
        <v>15364</v>
      </c>
      <c r="D1649" s="179">
        <v>5.65</v>
      </c>
    </row>
    <row r="1650" spans="1:4" x14ac:dyDescent="0.3">
      <c r="A1650" s="179">
        <v>1951</v>
      </c>
      <c r="B1650" s="179" t="s">
        <v>16999</v>
      </c>
      <c r="C1650" s="179" t="s">
        <v>15364</v>
      </c>
      <c r="D1650" s="179">
        <v>25.15</v>
      </c>
    </row>
    <row r="1651" spans="1:4" x14ac:dyDescent="0.3">
      <c r="A1651" s="179">
        <v>1966</v>
      </c>
      <c r="B1651" s="179" t="s">
        <v>17000</v>
      </c>
      <c r="C1651" s="179" t="s">
        <v>15364</v>
      </c>
      <c r="D1651" s="179">
        <v>28.93</v>
      </c>
    </row>
    <row r="1652" spans="1:4" x14ac:dyDescent="0.3">
      <c r="A1652" s="179">
        <v>1952</v>
      </c>
      <c r="B1652" s="179" t="s">
        <v>17001</v>
      </c>
      <c r="C1652" s="179" t="s">
        <v>15364</v>
      </c>
      <c r="D1652" s="179">
        <v>108.64</v>
      </c>
    </row>
    <row r="1653" spans="1:4" x14ac:dyDescent="0.3">
      <c r="A1653" s="179">
        <v>20104</v>
      </c>
      <c r="B1653" s="179" t="s">
        <v>17002</v>
      </c>
      <c r="C1653" s="179" t="s">
        <v>15364</v>
      </c>
      <c r="D1653" s="179">
        <v>802.71</v>
      </c>
    </row>
    <row r="1654" spans="1:4" x14ac:dyDescent="0.3">
      <c r="A1654" s="179">
        <v>20105</v>
      </c>
      <c r="B1654" s="179" t="s">
        <v>17003</v>
      </c>
      <c r="C1654" s="179" t="s">
        <v>15364</v>
      </c>
      <c r="D1654" s="180">
        <v>1250.3</v>
      </c>
    </row>
    <row r="1655" spans="1:4" x14ac:dyDescent="0.3">
      <c r="A1655" s="179">
        <v>1965</v>
      </c>
      <c r="B1655" s="179" t="s">
        <v>17004</v>
      </c>
      <c r="C1655" s="179" t="s">
        <v>15364</v>
      </c>
      <c r="D1655" s="179">
        <v>58.65</v>
      </c>
    </row>
    <row r="1656" spans="1:4" x14ac:dyDescent="0.3">
      <c r="A1656" s="179">
        <v>10765</v>
      </c>
      <c r="B1656" s="179" t="s">
        <v>17005</v>
      </c>
      <c r="C1656" s="179" t="s">
        <v>15364</v>
      </c>
      <c r="D1656" s="179">
        <v>14.82</v>
      </c>
    </row>
    <row r="1657" spans="1:4" x14ac:dyDescent="0.3">
      <c r="A1657" s="179">
        <v>10767</v>
      </c>
      <c r="B1657" s="179" t="s">
        <v>17006</v>
      </c>
      <c r="C1657" s="179" t="s">
        <v>15364</v>
      </c>
      <c r="D1657" s="179">
        <v>48.57</v>
      </c>
    </row>
    <row r="1658" spans="1:4" x14ac:dyDescent="0.3">
      <c r="A1658" s="179">
        <v>1970</v>
      </c>
      <c r="B1658" s="179" t="s">
        <v>17007</v>
      </c>
      <c r="C1658" s="179" t="s">
        <v>15364</v>
      </c>
      <c r="D1658" s="179">
        <v>60.87</v>
      </c>
    </row>
    <row r="1659" spans="1:4" x14ac:dyDescent="0.3">
      <c r="A1659" s="179">
        <v>1967</v>
      </c>
      <c r="B1659" s="179" t="s">
        <v>17008</v>
      </c>
      <c r="C1659" s="179" t="s">
        <v>15364</v>
      </c>
      <c r="D1659" s="179">
        <v>6.77</v>
      </c>
    </row>
    <row r="1660" spans="1:4" x14ac:dyDescent="0.3">
      <c r="A1660" s="179">
        <v>1968</v>
      </c>
      <c r="B1660" s="179" t="s">
        <v>17009</v>
      </c>
      <c r="C1660" s="179" t="s">
        <v>15364</v>
      </c>
      <c r="D1660" s="179">
        <v>14.19</v>
      </c>
    </row>
    <row r="1661" spans="1:4" x14ac:dyDescent="0.3">
      <c r="A1661" s="179">
        <v>1969</v>
      </c>
      <c r="B1661" s="179" t="s">
        <v>17010</v>
      </c>
      <c r="C1661" s="179" t="s">
        <v>15364</v>
      </c>
      <c r="D1661" s="179">
        <v>41.75</v>
      </c>
    </row>
    <row r="1662" spans="1:4" x14ac:dyDescent="0.3">
      <c r="A1662" s="179">
        <v>1839</v>
      </c>
      <c r="B1662" s="179" t="s">
        <v>17011</v>
      </c>
      <c r="C1662" s="179" t="s">
        <v>15364</v>
      </c>
      <c r="D1662" s="179">
        <v>169.18</v>
      </c>
    </row>
    <row r="1663" spans="1:4" x14ac:dyDescent="0.3">
      <c r="A1663" s="179">
        <v>1835</v>
      </c>
      <c r="B1663" s="179" t="s">
        <v>17012</v>
      </c>
      <c r="C1663" s="179" t="s">
        <v>15364</v>
      </c>
      <c r="D1663" s="179">
        <v>35.97</v>
      </c>
    </row>
    <row r="1664" spans="1:4" x14ac:dyDescent="0.3">
      <c r="A1664" s="179">
        <v>1823</v>
      </c>
      <c r="B1664" s="179" t="s">
        <v>17013</v>
      </c>
      <c r="C1664" s="179" t="s">
        <v>15364</v>
      </c>
      <c r="D1664" s="179">
        <v>69.540000000000006</v>
      </c>
    </row>
    <row r="1665" spans="1:4" x14ac:dyDescent="0.3">
      <c r="A1665" s="179">
        <v>1827</v>
      </c>
      <c r="B1665" s="179" t="s">
        <v>17014</v>
      </c>
      <c r="C1665" s="179" t="s">
        <v>15364</v>
      </c>
      <c r="D1665" s="179">
        <v>167.53</v>
      </c>
    </row>
    <row r="1666" spans="1:4" x14ac:dyDescent="0.3">
      <c r="A1666" s="179">
        <v>1831</v>
      </c>
      <c r="B1666" s="179" t="s">
        <v>17015</v>
      </c>
      <c r="C1666" s="179" t="s">
        <v>15364</v>
      </c>
      <c r="D1666" s="179">
        <v>36.57</v>
      </c>
    </row>
    <row r="1667" spans="1:4" x14ac:dyDescent="0.3">
      <c r="A1667" s="179">
        <v>1825</v>
      </c>
      <c r="B1667" s="179" t="s">
        <v>17016</v>
      </c>
      <c r="C1667" s="179" t="s">
        <v>15364</v>
      </c>
      <c r="D1667" s="179">
        <v>90.26</v>
      </c>
    </row>
    <row r="1668" spans="1:4" x14ac:dyDescent="0.3">
      <c r="A1668" s="179">
        <v>1828</v>
      </c>
      <c r="B1668" s="179" t="s">
        <v>17017</v>
      </c>
      <c r="C1668" s="179" t="s">
        <v>15364</v>
      </c>
      <c r="D1668" s="179">
        <v>204.44</v>
      </c>
    </row>
    <row r="1669" spans="1:4" x14ac:dyDescent="0.3">
      <c r="A1669" s="179">
        <v>1845</v>
      </c>
      <c r="B1669" s="179" t="s">
        <v>17018</v>
      </c>
      <c r="C1669" s="179" t="s">
        <v>15364</v>
      </c>
      <c r="D1669" s="179">
        <v>45.83</v>
      </c>
    </row>
    <row r="1670" spans="1:4" x14ac:dyDescent="0.3">
      <c r="A1670" s="179">
        <v>1824</v>
      </c>
      <c r="B1670" s="179" t="s">
        <v>17019</v>
      </c>
      <c r="C1670" s="179" t="s">
        <v>15364</v>
      </c>
      <c r="D1670" s="179">
        <v>108.2</v>
      </c>
    </row>
    <row r="1671" spans="1:4" x14ac:dyDescent="0.3">
      <c r="A1671" s="179">
        <v>1941</v>
      </c>
      <c r="B1671" s="179" t="s">
        <v>17020</v>
      </c>
      <c r="C1671" s="179" t="s">
        <v>15364</v>
      </c>
      <c r="D1671" s="179">
        <v>35.880000000000003</v>
      </c>
    </row>
    <row r="1672" spans="1:4" x14ac:dyDescent="0.3">
      <c r="A1672" s="179">
        <v>1940</v>
      </c>
      <c r="B1672" s="179" t="s">
        <v>17021</v>
      </c>
      <c r="C1672" s="179" t="s">
        <v>15364</v>
      </c>
      <c r="D1672" s="179">
        <v>27.12</v>
      </c>
    </row>
    <row r="1673" spans="1:4" x14ac:dyDescent="0.3">
      <c r="A1673" s="179">
        <v>1937</v>
      </c>
      <c r="B1673" s="179" t="s">
        <v>17022</v>
      </c>
      <c r="C1673" s="179" t="s">
        <v>15364</v>
      </c>
      <c r="D1673" s="179">
        <v>5.63</v>
      </c>
    </row>
    <row r="1674" spans="1:4" x14ac:dyDescent="0.3">
      <c r="A1674" s="179">
        <v>1939</v>
      </c>
      <c r="B1674" s="179" t="s">
        <v>17023</v>
      </c>
      <c r="C1674" s="179" t="s">
        <v>15364</v>
      </c>
      <c r="D1674" s="179">
        <v>11.15</v>
      </c>
    </row>
    <row r="1675" spans="1:4" x14ac:dyDescent="0.3">
      <c r="A1675" s="179">
        <v>1942</v>
      </c>
      <c r="B1675" s="179" t="s">
        <v>17024</v>
      </c>
      <c r="C1675" s="179" t="s">
        <v>15364</v>
      </c>
      <c r="D1675" s="179">
        <v>51.2</v>
      </c>
    </row>
    <row r="1676" spans="1:4" x14ac:dyDescent="0.3">
      <c r="A1676" s="179">
        <v>1938</v>
      </c>
      <c r="B1676" s="179" t="s">
        <v>17025</v>
      </c>
      <c r="C1676" s="179" t="s">
        <v>15364</v>
      </c>
      <c r="D1676" s="179">
        <v>7.13</v>
      </c>
    </row>
    <row r="1677" spans="1:4" ht="28.8" x14ac:dyDescent="0.3">
      <c r="A1677" s="179">
        <v>42692</v>
      </c>
      <c r="B1677" s="179" t="s">
        <v>17026</v>
      </c>
      <c r="C1677" s="179" t="s">
        <v>15364</v>
      </c>
      <c r="D1677" s="179">
        <v>566.28</v>
      </c>
    </row>
    <row r="1678" spans="1:4" ht="28.8" x14ac:dyDescent="0.3">
      <c r="A1678" s="179">
        <v>42693</v>
      </c>
      <c r="B1678" s="179" t="s">
        <v>17027</v>
      </c>
      <c r="C1678" s="179" t="s">
        <v>15364</v>
      </c>
      <c r="D1678" s="179">
        <v>931.49</v>
      </c>
    </row>
    <row r="1679" spans="1:4" ht="28.8" x14ac:dyDescent="0.3">
      <c r="A1679" s="179">
        <v>42695</v>
      </c>
      <c r="B1679" s="179" t="s">
        <v>17028</v>
      </c>
      <c r="C1679" s="179" t="s">
        <v>15364</v>
      </c>
      <c r="D1679" s="179">
        <v>708.26</v>
      </c>
    </row>
    <row r="1680" spans="1:4" ht="28.8" x14ac:dyDescent="0.3">
      <c r="A1680" s="179">
        <v>42694</v>
      </c>
      <c r="B1680" s="179" t="s">
        <v>17029</v>
      </c>
      <c r="C1680" s="179" t="s">
        <v>15364</v>
      </c>
      <c r="D1680" s="180">
        <v>1047.08</v>
      </c>
    </row>
    <row r="1681" spans="1:4" ht="28.8" x14ac:dyDescent="0.3">
      <c r="A1681" s="179">
        <v>20097</v>
      </c>
      <c r="B1681" s="179" t="s">
        <v>17030</v>
      </c>
      <c r="C1681" s="179" t="s">
        <v>15364</v>
      </c>
      <c r="D1681" s="179">
        <v>57.51</v>
      </c>
    </row>
    <row r="1682" spans="1:4" ht="28.8" x14ac:dyDescent="0.3">
      <c r="A1682" s="179">
        <v>20098</v>
      </c>
      <c r="B1682" s="179" t="s">
        <v>17031</v>
      </c>
      <c r="C1682" s="179" t="s">
        <v>15364</v>
      </c>
      <c r="D1682" s="179">
        <v>193.9</v>
      </c>
    </row>
    <row r="1683" spans="1:4" ht="28.8" x14ac:dyDescent="0.3">
      <c r="A1683" s="179">
        <v>20096</v>
      </c>
      <c r="B1683" s="179" t="s">
        <v>17032</v>
      </c>
      <c r="C1683" s="179" t="s">
        <v>15364</v>
      </c>
      <c r="D1683" s="179">
        <v>37.630000000000003</v>
      </c>
    </row>
    <row r="1684" spans="1:4" x14ac:dyDescent="0.3">
      <c r="A1684" s="179">
        <v>1964</v>
      </c>
      <c r="B1684" s="179" t="s">
        <v>17033</v>
      </c>
      <c r="C1684" s="179" t="s">
        <v>15364</v>
      </c>
      <c r="D1684" s="179">
        <v>34.78</v>
      </c>
    </row>
    <row r="1685" spans="1:4" x14ac:dyDescent="0.3">
      <c r="A1685" s="179">
        <v>1880</v>
      </c>
      <c r="B1685" s="179" t="s">
        <v>17034</v>
      </c>
      <c r="C1685" s="179" t="s">
        <v>15364</v>
      </c>
      <c r="D1685" s="179">
        <v>3.74</v>
      </c>
    </row>
    <row r="1686" spans="1:4" x14ac:dyDescent="0.3">
      <c r="A1686" s="179">
        <v>39274</v>
      </c>
      <c r="B1686" s="179" t="s">
        <v>17035</v>
      </c>
      <c r="C1686" s="179" t="s">
        <v>15364</v>
      </c>
      <c r="D1686" s="179">
        <v>2.9</v>
      </c>
    </row>
    <row r="1687" spans="1:4" ht="28.8" x14ac:dyDescent="0.3">
      <c r="A1687" s="179">
        <v>2628</v>
      </c>
      <c r="B1687" s="179" t="s">
        <v>17036</v>
      </c>
      <c r="C1687" s="179" t="s">
        <v>15364</v>
      </c>
      <c r="D1687" s="179">
        <v>271.13</v>
      </c>
    </row>
    <row r="1688" spans="1:4" ht="28.8" x14ac:dyDescent="0.3">
      <c r="A1688" s="179">
        <v>2622</v>
      </c>
      <c r="B1688" s="179" t="s">
        <v>17037</v>
      </c>
      <c r="C1688" s="179" t="s">
        <v>15364</v>
      </c>
      <c r="D1688" s="179">
        <v>6.44</v>
      </c>
    </row>
    <row r="1689" spans="1:4" ht="28.8" x14ac:dyDescent="0.3">
      <c r="A1689" s="179">
        <v>2623</v>
      </c>
      <c r="B1689" s="179" t="s">
        <v>17038</v>
      </c>
      <c r="C1689" s="179" t="s">
        <v>15364</v>
      </c>
      <c r="D1689" s="179">
        <v>7.75</v>
      </c>
    </row>
    <row r="1690" spans="1:4" ht="28.8" x14ac:dyDescent="0.3">
      <c r="A1690" s="179">
        <v>2624</v>
      </c>
      <c r="B1690" s="179" t="s">
        <v>17039</v>
      </c>
      <c r="C1690" s="179" t="s">
        <v>15364</v>
      </c>
      <c r="D1690" s="179">
        <v>12.32</v>
      </c>
    </row>
    <row r="1691" spans="1:4" ht="28.8" x14ac:dyDescent="0.3">
      <c r="A1691" s="179">
        <v>2625</v>
      </c>
      <c r="B1691" s="179" t="s">
        <v>17040</v>
      </c>
      <c r="C1691" s="179" t="s">
        <v>15364</v>
      </c>
      <c r="D1691" s="179">
        <v>26.02</v>
      </c>
    </row>
    <row r="1692" spans="1:4" ht="28.8" x14ac:dyDescent="0.3">
      <c r="A1692" s="179">
        <v>2626</v>
      </c>
      <c r="B1692" s="179" t="s">
        <v>17041</v>
      </c>
      <c r="C1692" s="179" t="s">
        <v>15364</v>
      </c>
      <c r="D1692" s="179">
        <v>38.119999999999997</v>
      </c>
    </row>
    <row r="1693" spans="1:4" ht="28.8" x14ac:dyDescent="0.3">
      <c r="A1693" s="179">
        <v>2630</v>
      </c>
      <c r="B1693" s="179" t="s">
        <v>17042</v>
      </c>
      <c r="C1693" s="179" t="s">
        <v>15364</v>
      </c>
      <c r="D1693" s="179">
        <v>57.98</v>
      </c>
    </row>
    <row r="1694" spans="1:4" ht="28.8" x14ac:dyDescent="0.3">
      <c r="A1694" s="179">
        <v>2627</v>
      </c>
      <c r="B1694" s="179" t="s">
        <v>17043</v>
      </c>
      <c r="C1694" s="179" t="s">
        <v>15364</v>
      </c>
      <c r="D1694" s="179">
        <v>102.13</v>
      </c>
    </row>
    <row r="1695" spans="1:4" ht="28.8" x14ac:dyDescent="0.3">
      <c r="A1695" s="179">
        <v>2629</v>
      </c>
      <c r="B1695" s="179" t="s">
        <v>17044</v>
      </c>
      <c r="C1695" s="179" t="s">
        <v>15364</v>
      </c>
      <c r="D1695" s="179">
        <v>138.13</v>
      </c>
    </row>
    <row r="1696" spans="1:4" x14ac:dyDescent="0.3">
      <c r="A1696" s="179">
        <v>12033</v>
      </c>
      <c r="B1696" s="179" t="s">
        <v>17045</v>
      </c>
      <c r="C1696" s="179" t="s">
        <v>15364</v>
      </c>
      <c r="D1696" s="179">
        <v>11.93</v>
      </c>
    </row>
    <row r="1697" spans="1:4" x14ac:dyDescent="0.3">
      <c r="A1697" s="179">
        <v>40408</v>
      </c>
      <c r="B1697" s="179" t="s">
        <v>17046</v>
      </c>
      <c r="C1697" s="179" t="s">
        <v>15364</v>
      </c>
      <c r="D1697" s="179">
        <v>7.84</v>
      </c>
    </row>
    <row r="1698" spans="1:4" x14ac:dyDescent="0.3">
      <c r="A1698" s="179">
        <v>40409</v>
      </c>
      <c r="B1698" s="179" t="s">
        <v>17047</v>
      </c>
      <c r="C1698" s="179" t="s">
        <v>15364</v>
      </c>
      <c r="D1698" s="179">
        <v>2.77</v>
      </c>
    </row>
    <row r="1699" spans="1:4" x14ac:dyDescent="0.3">
      <c r="A1699" s="179">
        <v>39276</v>
      </c>
      <c r="B1699" s="179" t="s">
        <v>17048</v>
      </c>
      <c r="C1699" s="179" t="s">
        <v>15364</v>
      </c>
      <c r="D1699" s="179">
        <v>7.06</v>
      </c>
    </row>
    <row r="1700" spans="1:4" x14ac:dyDescent="0.3">
      <c r="A1700" s="179">
        <v>39277</v>
      </c>
      <c r="B1700" s="179" t="s">
        <v>17049</v>
      </c>
      <c r="C1700" s="179" t="s">
        <v>15364</v>
      </c>
      <c r="D1700" s="179">
        <v>19.07</v>
      </c>
    </row>
    <row r="1701" spans="1:4" x14ac:dyDescent="0.3">
      <c r="A1701" s="179">
        <v>12034</v>
      </c>
      <c r="B1701" s="179" t="s">
        <v>17050</v>
      </c>
      <c r="C1701" s="179" t="s">
        <v>15364</v>
      </c>
      <c r="D1701" s="179">
        <v>5.4</v>
      </c>
    </row>
    <row r="1702" spans="1:4" x14ac:dyDescent="0.3">
      <c r="A1702" s="179">
        <v>39879</v>
      </c>
      <c r="B1702" s="179" t="s">
        <v>17051</v>
      </c>
      <c r="C1702" s="179" t="s">
        <v>15364</v>
      </c>
      <c r="D1702" s="179">
        <v>5.89</v>
      </c>
    </row>
    <row r="1703" spans="1:4" x14ac:dyDescent="0.3">
      <c r="A1703" s="179">
        <v>39880</v>
      </c>
      <c r="B1703" s="179" t="s">
        <v>17052</v>
      </c>
      <c r="C1703" s="179" t="s">
        <v>15364</v>
      </c>
      <c r="D1703" s="179">
        <v>13.06</v>
      </c>
    </row>
    <row r="1704" spans="1:4" x14ac:dyDescent="0.3">
      <c r="A1704" s="179">
        <v>39881</v>
      </c>
      <c r="B1704" s="179" t="s">
        <v>17053</v>
      </c>
      <c r="C1704" s="179" t="s">
        <v>15364</v>
      </c>
      <c r="D1704" s="179">
        <v>20.96</v>
      </c>
    </row>
    <row r="1705" spans="1:4" x14ac:dyDescent="0.3">
      <c r="A1705" s="179">
        <v>39882</v>
      </c>
      <c r="B1705" s="179" t="s">
        <v>17054</v>
      </c>
      <c r="C1705" s="179" t="s">
        <v>15364</v>
      </c>
      <c r="D1705" s="179">
        <v>55.21</v>
      </c>
    </row>
    <row r="1706" spans="1:4" x14ac:dyDescent="0.3">
      <c r="A1706" s="179">
        <v>39883</v>
      </c>
      <c r="B1706" s="179" t="s">
        <v>17055</v>
      </c>
      <c r="C1706" s="179" t="s">
        <v>15364</v>
      </c>
      <c r="D1706" s="179">
        <v>88.16</v>
      </c>
    </row>
    <row r="1707" spans="1:4" x14ac:dyDescent="0.3">
      <c r="A1707" s="179">
        <v>39884</v>
      </c>
      <c r="B1707" s="179" t="s">
        <v>17056</v>
      </c>
      <c r="C1707" s="179" t="s">
        <v>15364</v>
      </c>
      <c r="D1707" s="179">
        <v>130.94</v>
      </c>
    </row>
    <row r="1708" spans="1:4" x14ac:dyDescent="0.3">
      <c r="A1708" s="179">
        <v>39885</v>
      </c>
      <c r="B1708" s="179" t="s">
        <v>17057</v>
      </c>
      <c r="C1708" s="179" t="s">
        <v>15364</v>
      </c>
      <c r="D1708" s="179">
        <v>311.19</v>
      </c>
    </row>
    <row r="1709" spans="1:4" x14ac:dyDescent="0.3">
      <c r="A1709" s="179">
        <v>1777</v>
      </c>
      <c r="B1709" s="179" t="s">
        <v>17058</v>
      </c>
      <c r="C1709" s="179" t="s">
        <v>15364</v>
      </c>
      <c r="D1709" s="179">
        <v>74.040000000000006</v>
      </c>
    </row>
    <row r="1710" spans="1:4" x14ac:dyDescent="0.3">
      <c r="A1710" s="179">
        <v>1819</v>
      </c>
      <c r="B1710" s="179" t="s">
        <v>17059</v>
      </c>
      <c r="C1710" s="179" t="s">
        <v>15364</v>
      </c>
      <c r="D1710" s="179">
        <v>53.87</v>
      </c>
    </row>
    <row r="1711" spans="1:4" x14ac:dyDescent="0.3">
      <c r="A1711" s="179">
        <v>1775</v>
      </c>
      <c r="B1711" s="179" t="s">
        <v>17060</v>
      </c>
      <c r="C1711" s="179" t="s">
        <v>15364</v>
      </c>
      <c r="D1711" s="179">
        <v>16.11</v>
      </c>
    </row>
    <row r="1712" spans="1:4" x14ac:dyDescent="0.3">
      <c r="A1712" s="179">
        <v>1776</v>
      </c>
      <c r="B1712" s="179" t="s">
        <v>17061</v>
      </c>
      <c r="C1712" s="179" t="s">
        <v>15364</v>
      </c>
      <c r="D1712" s="179">
        <v>43.83</v>
      </c>
    </row>
    <row r="1713" spans="1:4" x14ac:dyDescent="0.3">
      <c r="A1713" s="179">
        <v>1778</v>
      </c>
      <c r="B1713" s="179" t="s">
        <v>17062</v>
      </c>
      <c r="C1713" s="179" t="s">
        <v>15364</v>
      </c>
      <c r="D1713" s="179">
        <v>179.23</v>
      </c>
    </row>
    <row r="1714" spans="1:4" x14ac:dyDescent="0.3">
      <c r="A1714" s="179">
        <v>1818</v>
      </c>
      <c r="B1714" s="179" t="s">
        <v>17063</v>
      </c>
      <c r="C1714" s="179" t="s">
        <v>15364</v>
      </c>
      <c r="D1714" s="179">
        <v>118.97</v>
      </c>
    </row>
    <row r="1715" spans="1:4" x14ac:dyDescent="0.3">
      <c r="A1715" s="179">
        <v>1820</v>
      </c>
      <c r="B1715" s="179" t="s">
        <v>17064</v>
      </c>
      <c r="C1715" s="179" t="s">
        <v>15364</v>
      </c>
      <c r="D1715" s="179">
        <v>23.26</v>
      </c>
    </row>
    <row r="1716" spans="1:4" x14ac:dyDescent="0.3">
      <c r="A1716" s="179">
        <v>1779</v>
      </c>
      <c r="B1716" s="179" t="s">
        <v>17065</v>
      </c>
      <c r="C1716" s="179" t="s">
        <v>15364</v>
      </c>
      <c r="D1716" s="179">
        <v>260.66000000000003</v>
      </c>
    </row>
    <row r="1717" spans="1:4" x14ac:dyDescent="0.3">
      <c r="A1717" s="179">
        <v>1780</v>
      </c>
      <c r="B1717" s="179" t="s">
        <v>17066</v>
      </c>
      <c r="C1717" s="179" t="s">
        <v>15364</v>
      </c>
      <c r="D1717" s="179">
        <v>537.36</v>
      </c>
    </row>
    <row r="1718" spans="1:4" x14ac:dyDescent="0.3">
      <c r="A1718" s="179">
        <v>1783</v>
      </c>
      <c r="B1718" s="179" t="s">
        <v>17067</v>
      </c>
      <c r="C1718" s="179" t="s">
        <v>15364</v>
      </c>
      <c r="D1718" s="179">
        <v>56.81</v>
      </c>
    </row>
    <row r="1719" spans="1:4" x14ac:dyDescent="0.3">
      <c r="A1719" s="179">
        <v>1782</v>
      </c>
      <c r="B1719" s="179" t="s">
        <v>17068</v>
      </c>
      <c r="C1719" s="179" t="s">
        <v>15364</v>
      </c>
      <c r="D1719" s="179">
        <v>44.92</v>
      </c>
    </row>
    <row r="1720" spans="1:4" x14ac:dyDescent="0.3">
      <c r="A1720" s="179">
        <v>1817</v>
      </c>
      <c r="B1720" s="179" t="s">
        <v>17069</v>
      </c>
      <c r="C1720" s="179" t="s">
        <v>15364</v>
      </c>
      <c r="D1720" s="179">
        <v>13.38</v>
      </c>
    </row>
    <row r="1721" spans="1:4" x14ac:dyDescent="0.3">
      <c r="A1721" s="179">
        <v>1781</v>
      </c>
      <c r="B1721" s="179" t="s">
        <v>17070</v>
      </c>
      <c r="C1721" s="179" t="s">
        <v>15364</v>
      </c>
      <c r="D1721" s="179">
        <v>29.27</v>
      </c>
    </row>
    <row r="1722" spans="1:4" x14ac:dyDescent="0.3">
      <c r="A1722" s="179">
        <v>1784</v>
      </c>
      <c r="B1722" s="179" t="s">
        <v>17071</v>
      </c>
      <c r="C1722" s="179" t="s">
        <v>15364</v>
      </c>
      <c r="D1722" s="179">
        <v>160.44</v>
      </c>
    </row>
    <row r="1723" spans="1:4" x14ac:dyDescent="0.3">
      <c r="A1723" s="179">
        <v>1810</v>
      </c>
      <c r="B1723" s="179" t="s">
        <v>17072</v>
      </c>
      <c r="C1723" s="179" t="s">
        <v>15364</v>
      </c>
      <c r="D1723" s="179">
        <v>88.99</v>
      </c>
    </row>
    <row r="1724" spans="1:4" x14ac:dyDescent="0.3">
      <c r="A1724" s="179">
        <v>1811</v>
      </c>
      <c r="B1724" s="179" t="s">
        <v>17073</v>
      </c>
      <c r="C1724" s="179" t="s">
        <v>15364</v>
      </c>
      <c r="D1724" s="179">
        <v>19.25</v>
      </c>
    </row>
    <row r="1725" spans="1:4" x14ac:dyDescent="0.3">
      <c r="A1725" s="179">
        <v>1812</v>
      </c>
      <c r="B1725" s="179" t="s">
        <v>17074</v>
      </c>
      <c r="C1725" s="179" t="s">
        <v>15364</v>
      </c>
      <c r="D1725" s="179">
        <v>224.64</v>
      </c>
    </row>
    <row r="1726" spans="1:4" x14ac:dyDescent="0.3">
      <c r="A1726" s="179">
        <v>40386</v>
      </c>
      <c r="B1726" s="179" t="s">
        <v>17075</v>
      </c>
      <c r="C1726" s="179" t="s">
        <v>15364</v>
      </c>
      <c r="D1726" s="179">
        <v>93.64</v>
      </c>
    </row>
    <row r="1727" spans="1:4" x14ac:dyDescent="0.3">
      <c r="A1727" s="179">
        <v>40384</v>
      </c>
      <c r="B1727" s="179" t="s">
        <v>17076</v>
      </c>
      <c r="C1727" s="179" t="s">
        <v>15364</v>
      </c>
      <c r="D1727" s="179">
        <v>64.11</v>
      </c>
    </row>
    <row r="1728" spans="1:4" x14ac:dyDescent="0.3">
      <c r="A1728" s="179">
        <v>40379</v>
      </c>
      <c r="B1728" s="179" t="s">
        <v>17077</v>
      </c>
      <c r="C1728" s="179" t="s">
        <v>15364</v>
      </c>
      <c r="D1728" s="179">
        <v>22.16</v>
      </c>
    </row>
    <row r="1729" spans="1:4" x14ac:dyDescent="0.3">
      <c r="A1729" s="179">
        <v>40423</v>
      </c>
      <c r="B1729" s="179" t="s">
        <v>17078</v>
      </c>
      <c r="C1729" s="179" t="s">
        <v>15364</v>
      </c>
      <c r="D1729" s="179">
        <v>41.94</v>
      </c>
    </row>
    <row r="1730" spans="1:4" x14ac:dyDescent="0.3">
      <c r="A1730" s="179">
        <v>40389</v>
      </c>
      <c r="B1730" s="179" t="s">
        <v>17079</v>
      </c>
      <c r="C1730" s="179" t="s">
        <v>15364</v>
      </c>
      <c r="D1730" s="179">
        <v>265.99</v>
      </c>
    </row>
    <row r="1731" spans="1:4" x14ac:dyDescent="0.3">
      <c r="A1731" s="179">
        <v>40388</v>
      </c>
      <c r="B1731" s="179" t="s">
        <v>17080</v>
      </c>
      <c r="C1731" s="179" t="s">
        <v>15364</v>
      </c>
      <c r="D1731" s="179">
        <v>133.13999999999999</v>
      </c>
    </row>
    <row r="1732" spans="1:4" x14ac:dyDescent="0.3">
      <c r="A1732" s="179">
        <v>40381</v>
      </c>
      <c r="B1732" s="179" t="s">
        <v>17081</v>
      </c>
      <c r="C1732" s="179" t="s">
        <v>15364</v>
      </c>
      <c r="D1732" s="179">
        <v>29.55</v>
      </c>
    </row>
    <row r="1733" spans="1:4" x14ac:dyDescent="0.3">
      <c r="A1733" s="179">
        <v>40391</v>
      </c>
      <c r="B1733" s="179" t="s">
        <v>17082</v>
      </c>
      <c r="C1733" s="179" t="s">
        <v>15364</v>
      </c>
      <c r="D1733" s="179">
        <v>690.37</v>
      </c>
    </row>
    <row r="1734" spans="1:4" x14ac:dyDescent="0.3">
      <c r="A1734" s="179">
        <v>40414</v>
      </c>
      <c r="B1734" s="179" t="s">
        <v>17083</v>
      </c>
      <c r="C1734" s="179" t="s">
        <v>15364</v>
      </c>
      <c r="D1734" s="179">
        <v>26.81</v>
      </c>
    </row>
    <row r="1735" spans="1:4" x14ac:dyDescent="0.3">
      <c r="A1735" s="179">
        <v>40416</v>
      </c>
      <c r="B1735" s="179" t="s">
        <v>17084</v>
      </c>
      <c r="C1735" s="179" t="s">
        <v>15364</v>
      </c>
      <c r="D1735" s="179">
        <v>37.07</v>
      </c>
    </row>
    <row r="1736" spans="1:4" x14ac:dyDescent="0.3">
      <c r="A1736" s="179">
        <v>40418</v>
      </c>
      <c r="B1736" s="179" t="s">
        <v>17085</v>
      </c>
      <c r="C1736" s="179" t="s">
        <v>15364</v>
      </c>
      <c r="D1736" s="179">
        <v>44.21</v>
      </c>
    </row>
    <row r="1737" spans="1:4" ht="28.8" x14ac:dyDescent="0.3">
      <c r="A1737" s="179">
        <v>2609</v>
      </c>
      <c r="B1737" s="179" t="s">
        <v>17086</v>
      </c>
      <c r="C1737" s="179" t="s">
        <v>15364</v>
      </c>
      <c r="D1737" s="179">
        <v>6.05</v>
      </c>
    </row>
    <row r="1738" spans="1:4" ht="28.8" x14ac:dyDescent="0.3">
      <c r="A1738" s="179">
        <v>2634</v>
      </c>
      <c r="B1738" s="179" t="s">
        <v>17087</v>
      </c>
      <c r="C1738" s="179" t="s">
        <v>15364</v>
      </c>
      <c r="D1738" s="179">
        <v>7.94</v>
      </c>
    </row>
    <row r="1739" spans="1:4" ht="28.8" x14ac:dyDescent="0.3">
      <c r="A1739" s="179">
        <v>2611</v>
      </c>
      <c r="B1739" s="179" t="s">
        <v>17088</v>
      </c>
      <c r="C1739" s="179" t="s">
        <v>15364</v>
      </c>
      <c r="D1739" s="179">
        <v>22.39</v>
      </c>
    </row>
    <row r="1740" spans="1:4" x14ac:dyDescent="0.3">
      <c r="A1740" s="179">
        <v>34359</v>
      </c>
      <c r="B1740" s="179" t="s">
        <v>17089</v>
      </c>
      <c r="C1740" s="179" t="s">
        <v>15364</v>
      </c>
      <c r="D1740" s="179">
        <v>11.6</v>
      </c>
    </row>
    <row r="1741" spans="1:4" x14ac:dyDescent="0.3">
      <c r="A1741" s="179">
        <v>1789</v>
      </c>
      <c r="B1741" s="179" t="s">
        <v>17090</v>
      </c>
      <c r="C1741" s="179" t="s">
        <v>15364</v>
      </c>
      <c r="D1741" s="179">
        <v>71.069999999999993</v>
      </c>
    </row>
    <row r="1742" spans="1:4" x14ac:dyDescent="0.3">
      <c r="A1742" s="179">
        <v>1788</v>
      </c>
      <c r="B1742" s="179" t="s">
        <v>17091</v>
      </c>
      <c r="C1742" s="179" t="s">
        <v>15364</v>
      </c>
      <c r="D1742" s="179">
        <v>56.96</v>
      </c>
    </row>
    <row r="1743" spans="1:4" x14ac:dyDescent="0.3">
      <c r="A1743" s="179">
        <v>1786</v>
      </c>
      <c r="B1743" s="179" t="s">
        <v>17092</v>
      </c>
      <c r="C1743" s="179" t="s">
        <v>15364</v>
      </c>
      <c r="D1743" s="179">
        <v>14.14</v>
      </c>
    </row>
    <row r="1744" spans="1:4" x14ac:dyDescent="0.3">
      <c r="A1744" s="179">
        <v>1787</v>
      </c>
      <c r="B1744" s="179" t="s">
        <v>17093</v>
      </c>
      <c r="C1744" s="179" t="s">
        <v>15364</v>
      </c>
      <c r="D1744" s="179">
        <v>33.869999999999997</v>
      </c>
    </row>
    <row r="1745" spans="1:4" x14ac:dyDescent="0.3">
      <c r="A1745" s="179">
        <v>1791</v>
      </c>
      <c r="B1745" s="179" t="s">
        <v>17094</v>
      </c>
      <c r="C1745" s="179" t="s">
        <v>15364</v>
      </c>
      <c r="D1745" s="179">
        <v>205.38</v>
      </c>
    </row>
    <row r="1746" spans="1:4" x14ac:dyDescent="0.3">
      <c r="A1746" s="179">
        <v>1790</v>
      </c>
      <c r="B1746" s="179" t="s">
        <v>17095</v>
      </c>
      <c r="C1746" s="179" t="s">
        <v>15364</v>
      </c>
      <c r="D1746" s="179">
        <v>118.35</v>
      </c>
    </row>
    <row r="1747" spans="1:4" x14ac:dyDescent="0.3">
      <c r="A1747" s="179">
        <v>1813</v>
      </c>
      <c r="B1747" s="179" t="s">
        <v>17096</v>
      </c>
      <c r="C1747" s="179" t="s">
        <v>15364</v>
      </c>
      <c r="D1747" s="179">
        <v>22.45</v>
      </c>
    </row>
    <row r="1748" spans="1:4" x14ac:dyDescent="0.3">
      <c r="A1748" s="179">
        <v>1792</v>
      </c>
      <c r="B1748" s="179" t="s">
        <v>17097</v>
      </c>
      <c r="C1748" s="179" t="s">
        <v>15364</v>
      </c>
      <c r="D1748" s="179">
        <v>277.24</v>
      </c>
    </row>
    <row r="1749" spans="1:4" x14ac:dyDescent="0.3">
      <c r="A1749" s="179">
        <v>1793</v>
      </c>
      <c r="B1749" s="179" t="s">
        <v>17098</v>
      </c>
      <c r="C1749" s="179" t="s">
        <v>15364</v>
      </c>
      <c r="D1749" s="179">
        <v>560.21</v>
      </c>
    </row>
    <row r="1750" spans="1:4" x14ac:dyDescent="0.3">
      <c r="A1750" s="179">
        <v>1809</v>
      </c>
      <c r="B1750" s="179" t="s">
        <v>17099</v>
      </c>
      <c r="C1750" s="179" t="s">
        <v>15364</v>
      </c>
      <c r="D1750" s="179">
        <v>66.63</v>
      </c>
    </row>
    <row r="1751" spans="1:4" x14ac:dyDescent="0.3">
      <c r="A1751" s="179">
        <v>1814</v>
      </c>
      <c r="B1751" s="179" t="s">
        <v>17100</v>
      </c>
      <c r="C1751" s="179" t="s">
        <v>15364</v>
      </c>
      <c r="D1751" s="179">
        <v>54.73</v>
      </c>
    </row>
    <row r="1752" spans="1:4" x14ac:dyDescent="0.3">
      <c r="A1752" s="179">
        <v>1803</v>
      </c>
      <c r="B1752" s="179" t="s">
        <v>17101</v>
      </c>
      <c r="C1752" s="179" t="s">
        <v>15364</v>
      </c>
      <c r="D1752" s="179">
        <v>13.83</v>
      </c>
    </row>
    <row r="1753" spans="1:4" x14ac:dyDescent="0.3">
      <c r="A1753" s="179">
        <v>1805</v>
      </c>
      <c r="B1753" s="179" t="s">
        <v>17102</v>
      </c>
      <c r="C1753" s="179" t="s">
        <v>15364</v>
      </c>
      <c r="D1753" s="179">
        <v>31.76</v>
      </c>
    </row>
    <row r="1754" spans="1:4" x14ac:dyDescent="0.3">
      <c r="A1754" s="179">
        <v>1821</v>
      </c>
      <c r="B1754" s="179" t="s">
        <v>17103</v>
      </c>
      <c r="C1754" s="179" t="s">
        <v>15364</v>
      </c>
      <c r="D1754" s="179">
        <v>187.65</v>
      </c>
    </row>
    <row r="1755" spans="1:4" x14ac:dyDescent="0.3">
      <c r="A1755" s="179">
        <v>1806</v>
      </c>
      <c r="B1755" s="179" t="s">
        <v>17104</v>
      </c>
      <c r="C1755" s="179" t="s">
        <v>15364</v>
      </c>
      <c r="D1755" s="179">
        <v>111.69</v>
      </c>
    </row>
    <row r="1756" spans="1:4" x14ac:dyDescent="0.3">
      <c r="A1756" s="179">
        <v>1804</v>
      </c>
      <c r="B1756" s="179" t="s">
        <v>17105</v>
      </c>
      <c r="C1756" s="179" t="s">
        <v>15364</v>
      </c>
      <c r="D1756" s="179">
        <v>19.690000000000001</v>
      </c>
    </row>
    <row r="1757" spans="1:4" x14ac:dyDescent="0.3">
      <c r="A1757" s="179">
        <v>1807</v>
      </c>
      <c r="B1757" s="179" t="s">
        <v>17106</v>
      </c>
      <c r="C1757" s="179" t="s">
        <v>15364</v>
      </c>
      <c r="D1757" s="179">
        <v>268.37</v>
      </c>
    </row>
    <row r="1758" spans="1:4" x14ac:dyDescent="0.3">
      <c r="A1758" s="179">
        <v>1808</v>
      </c>
      <c r="B1758" s="179" t="s">
        <v>17107</v>
      </c>
      <c r="C1758" s="179" t="s">
        <v>15364</v>
      </c>
      <c r="D1758" s="179">
        <v>538.03</v>
      </c>
    </row>
    <row r="1759" spans="1:4" x14ac:dyDescent="0.3">
      <c r="A1759" s="179">
        <v>1797</v>
      </c>
      <c r="B1759" s="179" t="s">
        <v>17108</v>
      </c>
      <c r="C1759" s="179" t="s">
        <v>15364</v>
      </c>
      <c r="D1759" s="179">
        <v>80.69</v>
      </c>
    </row>
    <row r="1760" spans="1:4" x14ac:dyDescent="0.3">
      <c r="A1760" s="179">
        <v>1796</v>
      </c>
      <c r="B1760" s="179" t="s">
        <v>17109</v>
      </c>
      <c r="C1760" s="179" t="s">
        <v>15364</v>
      </c>
      <c r="D1760" s="179">
        <v>61.9</v>
      </c>
    </row>
    <row r="1761" spans="1:4" x14ac:dyDescent="0.3">
      <c r="A1761" s="179">
        <v>1794</v>
      </c>
      <c r="B1761" s="179" t="s">
        <v>17110</v>
      </c>
      <c r="C1761" s="179" t="s">
        <v>15364</v>
      </c>
      <c r="D1761" s="179">
        <v>14.77</v>
      </c>
    </row>
    <row r="1762" spans="1:4" x14ac:dyDescent="0.3">
      <c r="A1762" s="179">
        <v>1816</v>
      </c>
      <c r="B1762" s="179" t="s">
        <v>17111</v>
      </c>
      <c r="C1762" s="179" t="s">
        <v>15364</v>
      </c>
      <c r="D1762" s="179">
        <v>33.32</v>
      </c>
    </row>
    <row r="1763" spans="1:4" x14ac:dyDescent="0.3">
      <c r="A1763" s="179">
        <v>1815</v>
      </c>
      <c r="B1763" s="179" t="s">
        <v>17112</v>
      </c>
      <c r="C1763" s="179" t="s">
        <v>15364</v>
      </c>
      <c r="D1763" s="179">
        <v>255.86</v>
      </c>
    </row>
    <row r="1764" spans="1:4" x14ac:dyDescent="0.3">
      <c r="A1764" s="179">
        <v>1798</v>
      </c>
      <c r="B1764" s="179" t="s">
        <v>17113</v>
      </c>
      <c r="C1764" s="179" t="s">
        <v>15364</v>
      </c>
      <c r="D1764" s="179">
        <v>114.49</v>
      </c>
    </row>
    <row r="1765" spans="1:4" x14ac:dyDescent="0.3">
      <c r="A1765" s="179">
        <v>1795</v>
      </c>
      <c r="B1765" s="179" t="s">
        <v>17114</v>
      </c>
      <c r="C1765" s="179" t="s">
        <v>15364</v>
      </c>
      <c r="D1765" s="179">
        <v>20.47</v>
      </c>
    </row>
    <row r="1766" spans="1:4" x14ac:dyDescent="0.3">
      <c r="A1766" s="179">
        <v>1799</v>
      </c>
      <c r="B1766" s="179" t="s">
        <v>17115</v>
      </c>
      <c r="C1766" s="179" t="s">
        <v>15364</v>
      </c>
      <c r="D1766" s="179">
        <v>333.23</v>
      </c>
    </row>
    <row r="1767" spans="1:4" x14ac:dyDescent="0.3">
      <c r="A1767" s="179">
        <v>1800</v>
      </c>
      <c r="B1767" s="179" t="s">
        <v>17116</v>
      </c>
      <c r="C1767" s="179" t="s">
        <v>15364</v>
      </c>
      <c r="D1767" s="179">
        <v>636.19000000000005</v>
      </c>
    </row>
    <row r="1768" spans="1:4" x14ac:dyDescent="0.3">
      <c r="A1768" s="179">
        <v>1802</v>
      </c>
      <c r="B1768" s="179" t="s">
        <v>17117</v>
      </c>
      <c r="C1768" s="179" t="s">
        <v>15364</v>
      </c>
      <c r="D1768" s="180">
        <v>1591.37</v>
      </c>
    </row>
    <row r="1769" spans="1:4" ht="28.8" x14ac:dyDescent="0.3">
      <c r="A1769" s="179">
        <v>40385</v>
      </c>
      <c r="B1769" s="179" t="s">
        <v>17118</v>
      </c>
      <c r="C1769" s="179" t="s">
        <v>15364</v>
      </c>
      <c r="D1769" s="179">
        <v>93.64</v>
      </c>
    </row>
    <row r="1770" spans="1:4" ht="28.8" x14ac:dyDescent="0.3">
      <c r="A1770" s="179">
        <v>40383</v>
      </c>
      <c r="B1770" s="179" t="s">
        <v>17119</v>
      </c>
      <c r="C1770" s="179" t="s">
        <v>15364</v>
      </c>
      <c r="D1770" s="179">
        <v>64.11</v>
      </c>
    </row>
    <row r="1771" spans="1:4" x14ac:dyDescent="0.3">
      <c r="A1771" s="179">
        <v>40378</v>
      </c>
      <c r="B1771" s="179" t="s">
        <v>17120</v>
      </c>
      <c r="C1771" s="179" t="s">
        <v>15364</v>
      </c>
      <c r="D1771" s="179">
        <v>22.16</v>
      </c>
    </row>
    <row r="1772" spans="1:4" x14ac:dyDescent="0.3">
      <c r="A1772" s="179">
        <v>40382</v>
      </c>
      <c r="B1772" s="179" t="s">
        <v>17121</v>
      </c>
      <c r="C1772" s="179" t="s">
        <v>15364</v>
      </c>
      <c r="D1772" s="179">
        <v>41.94</v>
      </c>
    </row>
    <row r="1773" spans="1:4" ht="28.8" x14ac:dyDescent="0.3">
      <c r="A1773" s="179">
        <v>40422</v>
      </c>
      <c r="B1773" s="179" t="s">
        <v>17122</v>
      </c>
      <c r="C1773" s="179" t="s">
        <v>15364</v>
      </c>
      <c r="D1773" s="179">
        <v>285.73</v>
      </c>
    </row>
    <row r="1774" spans="1:4" x14ac:dyDescent="0.3">
      <c r="A1774" s="179">
        <v>40387</v>
      </c>
      <c r="B1774" s="179" t="s">
        <v>17123</v>
      </c>
      <c r="C1774" s="179" t="s">
        <v>15364</v>
      </c>
      <c r="D1774" s="179">
        <v>145.47999999999999</v>
      </c>
    </row>
    <row r="1775" spans="1:4" x14ac:dyDescent="0.3">
      <c r="A1775" s="179">
        <v>40380</v>
      </c>
      <c r="B1775" s="179" t="s">
        <v>17124</v>
      </c>
      <c r="C1775" s="179" t="s">
        <v>15364</v>
      </c>
      <c r="D1775" s="179">
        <v>29.55</v>
      </c>
    </row>
    <row r="1776" spans="1:4" x14ac:dyDescent="0.3">
      <c r="A1776" s="179">
        <v>40390</v>
      </c>
      <c r="B1776" s="179" t="s">
        <v>17125</v>
      </c>
      <c r="C1776" s="179" t="s">
        <v>15364</v>
      </c>
      <c r="D1776" s="179">
        <v>601.79</v>
      </c>
    </row>
    <row r="1777" spans="1:4" x14ac:dyDescent="0.3">
      <c r="A1777" s="179">
        <v>40413</v>
      </c>
      <c r="B1777" s="179" t="s">
        <v>17126</v>
      </c>
      <c r="C1777" s="179" t="s">
        <v>15364</v>
      </c>
      <c r="D1777" s="179">
        <v>29.13</v>
      </c>
    </row>
    <row r="1778" spans="1:4" x14ac:dyDescent="0.3">
      <c r="A1778" s="179">
        <v>40415</v>
      </c>
      <c r="B1778" s="179" t="s">
        <v>17127</v>
      </c>
      <c r="C1778" s="179" t="s">
        <v>15364</v>
      </c>
      <c r="D1778" s="179">
        <v>41.51</v>
      </c>
    </row>
    <row r="1779" spans="1:4" x14ac:dyDescent="0.3">
      <c r="A1779" s="179">
        <v>40417</v>
      </c>
      <c r="B1779" s="179" t="s">
        <v>17128</v>
      </c>
      <c r="C1779" s="179" t="s">
        <v>15364</v>
      </c>
      <c r="D1779" s="179">
        <v>48.97</v>
      </c>
    </row>
    <row r="1780" spans="1:4" x14ac:dyDescent="0.3">
      <c r="A1780" s="179">
        <v>39271</v>
      </c>
      <c r="B1780" s="179" t="s">
        <v>17129</v>
      </c>
      <c r="C1780" s="179" t="s">
        <v>15364</v>
      </c>
      <c r="D1780" s="179">
        <v>2.4</v>
      </c>
    </row>
    <row r="1781" spans="1:4" x14ac:dyDescent="0.3">
      <c r="A1781" s="179">
        <v>39273</v>
      </c>
      <c r="B1781" s="179" t="s">
        <v>17130</v>
      </c>
      <c r="C1781" s="179" t="s">
        <v>15364</v>
      </c>
      <c r="D1781" s="179">
        <v>4.08</v>
      </c>
    </row>
    <row r="1782" spans="1:4" x14ac:dyDescent="0.3">
      <c r="A1782" s="179">
        <v>39272</v>
      </c>
      <c r="B1782" s="179" t="s">
        <v>17131</v>
      </c>
      <c r="C1782" s="179" t="s">
        <v>15364</v>
      </c>
      <c r="D1782" s="179">
        <v>2.95</v>
      </c>
    </row>
    <row r="1783" spans="1:4" x14ac:dyDescent="0.3">
      <c r="A1783" s="179">
        <v>1875</v>
      </c>
      <c r="B1783" s="179" t="s">
        <v>17132</v>
      </c>
      <c r="C1783" s="179" t="s">
        <v>15364</v>
      </c>
      <c r="D1783" s="179">
        <v>6.52</v>
      </c>
    </row>
    <row r="1784" spans="1:4" x14ac:dyDescent="0.3">
      <c r="A1784" s="179">
        <v>1874</v>
      </c>
      <c r="B1784" s="179" t="s">
        <v>17133</v>
      </c>
      <c r="C1784" s="179" t="s">
        <v>15364</v>
      </c>
      <c r="D1784" s="179">
        <v>5.39</v>
      </c>
    </row>
    <row r="1785" spans="1:4" x14ac:dyDescent="0.3">
      <c r="A1785" s="179">
        <v>1870</v>
      </c>
      <c r="B1785" s="179" t="s">
        <v>17134</v>
      </c>
      <c r="C1785" s="179" t="s">
        <v>15364</v>
      </c>
      <c r="D1785" s="179">
        <v>3.11</v>
      </c>
    </row>
    <row r="1786" spans="1:4" x14ac:dyDescent="0.3">
      <c r="A1786" s="179">
        <v>1884</v>
      </c>
      <c r="B1786" s="179" t="s">
        <v>17135</v>
      </c>
      <c r="C1786" s="179" t="s">
        <v>15364</v>
      </c>
      <c r="D1786" s="179">
        <v>4.7699999999999996</v>
      </c>
    </row>
    <row r="1787" spans="1:4" x14ac:dyDescent="0.3">
      <c r="A1787" s="179">
        <v>1887</v>
      </c>
      <c r="B1787" s="179" t="s">
        <v>17136</v>
      </c>
      <c r="C1787" s="179" t="s">
        <v>15364</v>
      </c>
      <c r="D1787" s="179">
        <v>27.04</v>
      </c>
    </row>
    <row r="1788" spans="1:4" x14ac:dyDescent="0.3">
      <c r="A1788" s="179">
        <v>1876</v>
      </c>
      <c r="B1788" s="179" t="s">
        <v>17137</v>
      </c>
      <c r="C1788" s="179" t="s">
        <v>15364</v>
      </c>
      <c r="D1788" s="179">
        <v>10.6</v>
      </c>
    </row>
    <row r="1789" spans="1:4" x14ac:dyDescent="0.3">
      <c r="A1789" s="179">
        <v>1879</v>
      </c>
      <c r="B1789" s="179" t="s">
        <v>17138</v>
      </c>
      <c r="C1789" s="179" t="s">
        <v>15364</v>
      </c>
      <c r="D1789" s="179">
        <v>3.15</v>
      </c>
    </row>
    <row r="1790" spans="1:4" x14ac:dyDescent="0.3">
      <c r="A1790" s="179">
        <v>1877</v>
      </c>
      <c r="B1790" s="179" t="s">
        <v>17139</v>
      </c>
      <c r="C1790" s="179" t="s">
        <v>15364</v>
      </c>
      <c r="D1790" s="179">
        <v>27.07</v>
      </c>
    </row>
    <row r="1791" spans="1:4" x14ac:dyDescent="0.3">
      <c r="A1791" s="179">
        <v>1878</v>
      </c>
      <c r="B1791" s="179" t="s">
        <v>17140</v>
      </c>
      <c r="C1791" s="179" t="s">
        <v>15364</v>
      </c>
      <c r="D1791" s="179">
        <v>54.4</v>
      </c>
    </row>
    <row r="1792" spans="1:4" ht="28.8" x14ac:dyDescent="0.3">
      <c r="A1792" s="179">
        <v>2621</v>
      </c>
      <c r="B1792" s="179" t="s">
        <v>17141</v>
      </c>
      <c r="C1792" s="179" t="s">
        <v>15364</v>
      </c>
      <c r="D1792" s="179">
        <v>191.57</v>
      </c>
    </row>
    <row r="1793" spans="1:4" ht="28.8" x14ac:dyDescent="0.3">
      <c r="A1793" s="179">
        <v>2616</v>
      </c>
      <c r="B1793" s="179" t="s">
        <v>17142</v>
      </c>
      <c r="C1793" s="179" t="s">
        <v>15364</v>
      </c>
      <c r="D1793" s="179">
        <v>5.42</v>
      </c>
    </row>
    <row r="1794" spans="1:4" ht="28.8" x14ac:dyDescent="0.3">
      <c r="A1794" s="179">
        <v>2633</v>
      </c>
      <c r="B1794" s="179" t="s">
        <v>17143</v>
      </c>
      <c r="C1794" s="179" t="s">
        <v>15364</v>
      </c>
      <c r="D1794" s="179">
        <v>6.13</v>
      </c>
    </row>
    <row r="1795" spans="1:4" ht="28.8" x14ac:dyDescent="0.3">
      <c r="A1795" s="179">
        <v>2617</v>
      </c>
      <c r="B1795" s="179" t="s">
        <v>17144</v>
      </c>
      <c r="C1795" s="179" t="s">
        <v>15364</v>
      </c>
      <c r="D1795" s="179">
        <v>8.33</v>
      </c>
    </row>
    <row r="1796" spans="1:4" ht="28.8" x14ac:dyDescent="0.3">
      <c r="A1796" s="179">
        <v>2618</v>
      </c>
      <c r="B1796" s="179" t="s">
        <v>17145</v>
      </c>
      <c r="C1796" s="179" t="s">
        <v>15364</v>
      </c>
      <c r="D1796" s="179">
        <v>18.97</v>
      </c>
    </row>
    <row r="1797" spans="1:4" ht="28.8" x14ac:dyDescent="0.3">
      <c r="A1797" s="179">
        <v>2632</v>
      </c>
      <c r="B1797" s="179" t="s">
        <v>17146</v>
      </c>
      <c r="C1797" s="179" t="s">
        <v>15364</v>
      </c>
      <c r="D1797" s="179">
        <v>23.14</v>
      </c>
    </row>
    <row r="1798" spans="1:4" ht="28.8" x14ac:dyDescent="0.3">
      <c r="A1798" s="179">
        <v>2631</v>
      </c>
      <c r="B1798" s="179" t="s">
        <v>17147</v>
      </c>
      <c r="C1798" s="179" t="s">
        <v>15364</v>
      </c>
      <c r="D1798" s="179">
        <v>33.979999999999997</v>
      </c>
    </row>
    <row r="1799" spans="1:4" ht="28.8" x14ac:dyDescent="0.3">
      <c r="A1799" s="179">
        <v>2619</v>
      </c>
      <c r="B1799" s="179" t="s">
        <v>17148</v>
      </c>
      <c r="C1799" s="179" t="s">
        <v>15364</v>
      </c>
      <c r="D1799" s="179">
        <v>86.03</v>
      </c>
    </row>
    <row r="1800" spans="1:4" ht="28.8" x14ac:dyDescent="0.3">
      <c r="A1800" s="179">
        <v>2620</v>
      </c>
      <c r="B1800" s="179" t="s">
        <v>17149</v>
      </c>
      <c r="C1800" s="179" t="s">
        <v>15364</v>
      </c>
      <c r="D1800" s="179">
        <v>112.95</v>
      </c>
    </row>
    <row r="1801" spans="1:4" x14ac:dyDescent="0.3">
      <c r="A1801" s="179">
        <v>44472</v>
      </c>
      <c r="B1801" s="179" t="s">
        <v>17150</v>
      </c>
      <c r="C1801" s="179" t="s">
        <v>15364</v>
      </c>
      <c r="D1801" s="179">
        <v>70.38</v>
      </c>
    </row>
    <row r="1802" spans="1:4" ht="28.8" x14ac:dyDescent="0.3">
      <c r="A1802" s="179">
        <v>38369</v>
      </c>
      <c r="B1802" s="179" t="s">
        <v>17151</v>
      </c>
      <c r="C1802" s="179" t="s">
        <v>15364</v>
      </c>
      <c r="D1802" s="179">
        <v>23.01</v>
      </c>
    </row>
    <row r="1803" spans="1:4" x14ac:dyDescent="0.3">
      <c r="A1803" s="179">
        <v>38370</v>
      </c>
      <c r="B1803" s="179" t="s">
        <v>17152</v>
      </c>
      <c r="C1803" s="179" t="s">
        <v>15364</v>
      </c>
      <c r="D1803" s="179">
        <v>23.01</v>
      </c>
    </row>
    <row r="1804" spans="1:4" x14ac:dyDescent="0.3">
      <c r="A1804" s="179">
        <v>38372</v>
      </c>
      <c r="B1804" s="179" t="s">
        <v>17153</v>
      </c>
      <c r="C1804" s="179" t="s">
        <v>15364</v>
      </c>
      <c r="D1804" s="179">
        <v>20.350000000000001</v>
      </c>
    </row>
    <row r="1805" spans="1:4" x14ac:dyDescent="0.3">
      <c r="A1805" s="179">
        <v>2357</v>
      </c>
      <c r="B1805" s="179" t="s">
        <v>17154</v>
      </c>
      <c r="C1805" s="179" t="s">
        <v>15546</v>
      </c>
      <c r="D1805" s="179">
        <v>52.97</v>
      </c>
    </row>
    <row r="1806" spans="1:4" x14ac:dyDescent="0.3">
      <c r="A1806" s="179">
        <v>40806</v>
      </c>
      <c r="B1806" s="179" t="s">
        <v>17155</v>
      </c>
      <c r="C1806" s="179" t="s">
        <v>15548</v>
      </c>
      <c r="D1806" s="180">
        <v>9301.7900000000009</v>
      </c>
    </row>
    <row r="1807" spans="1:4" x14ac:dyDescent="0.3">
      <c r="A1807" s="179">
        <v>2355</v>
      </c>
      <c r="B1807" s="179" t="s">
        <v>17156</v>
      </c>
      <c r="C1807" s="179" t="s">
        <v>15546</v>
      </c>
      <c r="D1807" s="179">
        <v>79.61</v>
      </c>
    </row>
    <row r="1808" spans="1:4" x14ac:dyDescent="0.3">
      <c r="A1808" s="179">
        <v>40805</v>
      </c>
      <c r="B1808" s="179" t="s">
        <v>17157</v>
      </c>
      <c r="C1808" s="179" t="s">
        <v>15548</v>
      </c>
      <c r="D1808" s="180">
        <v>13978.33</v>
      </c>
    </row>
    <row r="1809" spans="1:4" x14ac:dyDescent="0.3">
      <c r="A1809" s="179">
        <v>2358</v>
      </c>
      <c r="B1809" s="179" t="s">
        <v>17158</v>
      </c>
      <c r="C1809" s="179" t="s">
        <v>15546</v>
      </c>
      <c r="D1809" s="179">
        <v>85.32</v>
      </c>
    </row>
    <row r="1810" spans="1:4" x14ac:dyDescent="0.3">
      <c r="A1810" s="179">
        <v>40807</v>
      </c>
      <c r="B1810" s="179" t="s">
        <v>17159</v>
      </c>
      <c r="C1810" s="179" t="s">
        <v>15548</v>
      </c>
      <c r="D1810" s="180">
        <v>14980.67</v>
      </c>
    </row>
    <row r="1811" spans="1:4" x14ac:dyDescent="0.3">
      <c r="A1811" s="179">
        <v>2359</v>
      </c>
      <c r="B1811" s="179" t="s">
        <v>17160</v>
      </c>
      <c r="C1811" s="179" t="s">
        <v>15546</v>
      </c>
      <c r="D1811" s="179">
        <v>71.84</v>
      </c>
    </row>
    <row r="1812" spans="1:4" x14ac:dyDescent="0.3">
      <c r="A1812" s="179">
        <v>40808</v>
      </c>
      <c r="B1812" s="179" t="s">
        <v>17161</v>
      </c>
      <c r="C1812" s="179" t="s">
        <v>15548</v>
      </c>
      <c r="D1812" s="180">
        <v>12613.86</v>
      </c>
    </row>
    <row r="1813" spans="1:4" x14ac:dyDescent="0.3">
      <c r="A1813" s="179">
        <v>44330</v>
      </c>
      <c r="B1813" s="179" t="s">
        <v>17162</v>
      </c>
      <c r="C1813" s="179" t="s">
        <v>15377</v>
      </c>
      <c r="D1813" s="179">
        <v>8.8699999999999992</v>
      </c>
    </row>
    <row r="1814" spans="1:4" x14ac:dyDescent="0.3">
      <c r="A1814" s="179">
        <v>43144</v>
      </c>
      <c r="B1814" s="179" t="s">
        <v>17163</v>
      </c>
      <c r="C1814" s="179" t="s">
        <v>15433</v>
      </c>
      <c r="D1814" s="179">
        <v>35.119999999999997</v>
      </c>
    </row>
    <row r="1815" spans="1:4" x14ac:dyDescent="0.3">
      <c r="A1815" s="179">
        <v>39397</v>
      </c>
      <c r="B1815" s="179" t="s">
        <v>17164</v>
      </c>
      <c r="C1815" s="179" t="s">
        <v>15377</v>
      </c>
      <c r="D1815" s="179">
        <v>16</v>
      </c>
    </row>
    <row r="1816" spans="1:4" ht="28.8" x14ac:dyDescent="0.3">
      <c r="A1816" s="179">
        <v>2692</v>
      </c>
      <c r="B1816" s="179" t="s">
        <v>17165</v>
      </c>
      <c r="C1816" s="179" t="s">
        <v>15377</v>
      </c>
      <c r="D1816" s="179">
        <v>6.46</v>
      </c>
    </row>
    <row r="1817" spans="1:4" x14ac:dyDescent="0.3">
      <c r="A1817" s="179">
        <v>44329</v>
      </c>
      <c r="B1817" s="179" t="s">
        <v>17166</v>
      </c>
      <c r="C1817" s="179" t="s">
        <v>15377</v>
      </c>
      <c r="D1817" s="179">
        <v>11.63</v>
      </c>
    </row>
    <row r="1818" spans="1:4" x14ac:dyDescent="0.3">
      <c r="A1818" s="179">
        <v>5318</v>
      </c>
      <c r="B1818" s="179" t="s">
        <v>17167</v>
      </c>
      <c r="C1818" s="179" t="s">
        <v>15377</v>
      </c>
      <c r="D1818" s="179">
        <v>18.8</v>
      </c>
    </row>
    <row r="1819" spans="1:4" x14ac:dyDescent="0.3">
      <c r="A1819" s="179">
        <v>5330</v>
      </c>
      <c r="B1819" s="179" t="s">
        <v>17168</v>
      </c>
      <c r="C1819" s="179" t="s">
        <v>15377</v>
      </c>
      <c r="D1819" s="179">
        <v>42.85</v>
      </c>
    </row>
    <row r="1820" spans="1:4" x14ac:dyDescent="0.3">
      <c r="A1820" s="179">
        <v>44532</v>
      </c>
      <c r="B1820" s="179" t="s">
        <v>27004</v>
      </c>
      <c r="C1820" s="179" t="s">
        <v>15364</v>
      </c>
      <c r="D1820" s="179">
        <v>40.090000000000003</v>
      </c>
    </row>
    <row r="1821" spans="1:4" ht="28.8" x14ac:dyDescent="0.3">
      <c r="A1821" s="179">
        <v>44531</v>
      </c>
      <c r="B1821" s="179" t="s">
        <v>27005</v>
      </c>
      <c r="C1821" s="179" t="s">
        <v>15364</v>
      </c>
      <c r="D1821" s="179">
        <v>127.42</v>
      </c>
    </row>
    <row r="1822" spans="1:4" ht="28.8" x14ac:dyDescent="0.3">
      <c r="A1822" s="179">
        <v>38140</v>
      </c>
      <c r="B1822" s="179" t="s">
        <v>17169</v>
      </c>
      <c r="C1822" s="179" t="s">
        <v>15364</v>
      </c>
      <c r="D1822" s="179">
        <v>30.9</v>
      </c>
    </row>
    <row r="1823" spans="1:4" ht="28.8" x14ac:dyDescent="0.3">
      <c r="A1823" s="179">
        <v>13887</v>
      </c>
      <c r="B1823" s="179" t="s">
        <v>17170</v>
      </c>
      <c r="C1823" s="179" t="s">
        <v>15364</v>
      </c>
      <c r="D1823" s="179">
        <v>731.58</v>
      </c>
    </row>
    <row r="1824" spans="1:4" x14ac:dyDescent="0.3">
      <c r="A1824" s="179">
        <v>44495</v>
      </c>
      <c r="B1824" s="179" t="s">
        <v>27006</v>
      </c>
      <c r="C1824" s="179" t="s">
        <v>15364</v>
      </c>
      <c r="D1824" s="179">
        <v>32.56</v>
      </c>
    </row>
    <row r="1825" spans="1:4" ht="28.8" x14ac:dyDescent="0.3">
      <c r="A1825" s="179">
        <v>44533</v>
      </c>
      <c r="B1825" s="179" t="s">
        <v>27007</v>
      </c>
      <c r="C1825" s="179" t="s">
        <v>15364</v>
      </c>
      <c r="D1825" s="179">
        <v>30.75</v>
      </c>
    </row>
    <row r="1826" spans="1:4" x14ac:dyDescent="0.3">
      <c r="A1826" s="179">
        <v>44534</v>
      </c>
      <c r="B1826" s="179" t="s">
        <v>27008</v>
      </c>
      <c r="C1826" s="179" t="s">
        <v>15364</v>
      </c>
      <c r="D1826" s="179">
        <v>8.01</v>
      </c>
    </row>
    <row r="1827" spans="1:4" x14ac:dyDescent="0.3">
      <c r="A1827" s="179">
        <v>34544</v>
      </c>
      <c r="B1827" s="179" t="s">
        <v>17171</v>
      </c>
      <c r="C1827" s="179" t="s">
        <v>15364</v>
      </c>
      <c r="D1827" s="180">
        <v>1495.23</v>
      </c>
    </row>
    <row r="1828" spans="1:4" ht="28.8" x14ac:dyDescent="0.3">
      <c r="A1828" s="179">
        <v>34729</v>
      </c>
      <c r="B1828" s="179" t="s">
        <v>17172</v>
      </c>
      <c r="C1828" s="179" t="s">
        <v>15364</v>
      </c>
      <c r="D1828" s="180">
        <v>1176.23</v>
      </c>
    </row>
    <row r="1829" spans="1:4" ht="28.8" x14ac:dyDescent="0.3">
      <c r="A1829" s="179">
        <v>34734</v>
      </c>
      <c r="B1829" s="179" t="s">
        <v>17173</v>
      </c>
      <c r="C1829" s="179" t="s">
        <v>15364</v>
      </c>
      <c r="D1829" s="180">
        <v>1821.18</v>
      </c>
    </row>
    <row r="1830" spans="1:4" ht="28.8" x14ac:dyDescent="0.3">
      <c r="A1830" s="179">
        <v>34738</v>
      </c>
      <c r="B1830" s="179" t="s">
        <v>17174</v>
      </c>
      <c r="C1830" s="179" t="s">
        <v>15364</v>
      </c>
      <c r="D1830" s="180">
        <v>4254.84</v>
      </c>
    </row>
    <row r="1831" spans="1:4" x14ac:dyDescent="0.3">
      <c r="A1831" s="179">
        <v>2391</v>
      </c>
      <c r="B1831" s="179" t="s">
        <v>17175</v>
      </c>
      <c r="C1831" s="179" t="s">
        <v>15364</v>
      </c>
      <c r="D1831" s="179">
        <v>346.06</v>
      </c>
    </row>
    <row r="1832" spans="1:4" x14ac:dyDescent="0.3">
      <c r="A1832" s="179">
        <v>2374</v>
      </c>
      <c r="B1832" s="179" t="s">
        <v>17176</v>
      </c>
      <c r="C1832" s="179" t="s">
        <v>15364</v>
      </c>
      <c r="D1832" s="179">
        <v>392.59</v>
      </c>
    </row>
    <row r="1833" spans="1:4" x14ac:dyDescent="0.3">
      <c r="A1833" s="179">
        <v>2377</v>
      </c>
      <c r="B1833" s="179" t="s">
        <v>17177</v>
      </c>
      <c r="C1833" s="179" t="s">
        <v>15364</v>
      </c>
      <c r="D1833" s="179">
        <v>550.96</v>
      </c>
    </row>
    <row r="1834" spans="1:4" x14ac:dyDescent="0.3">
      <c r="A1834" s="179">
        <v>2393</v>
      </c>
      <c r="B1834" s="179" t="s">
        <v>17178</v>
      </c>
      <c r="C1834" s="179" t="s">
        <v>15364</v>
      </c>
      <c r="D1834" s="179">
        <v>922.66</v>
      </c>
    </row>
    <row r="1835" spans="1:4" x14ac:dyDescent="0.3">
      <c r="A1835" s="179">
        <v>34705</v>
      </c>
      <c r="B1835" s="179" t="s">
        <v>17179</v>
      </c>
      <c r="C1835" s="179" t="s">
        <v>15364</v>
      </c>
      <c r="D1835" s="179">
        <v>807</v>
      </c>
    </row>
    <row r="1836" spans="1:4" x14ac:dyDescent="0.3">
      <c r="A1836" s="179">
        <v>34707</v>
      </c>
      <c r="B1836" s="179" t="s">
        <v>17180</v>
      </c>
      <c r="C1836" s="179" t="s">
        <v>15364</v>
      </c>
      <c r="D1836" s="180">
        <v>1495.38</v>
      </c>
    </row>
    <row r="1837" spans="1:4" x14ac:dyDescent="0.3">
      <c r="A1837" s="179">
        <v>2378</v>
      </c>
      <c r="B1837" s="179" t="s">
        <v>17181</v>
      </c>
      <c r="C1837" s="179" t="s">
        <v>15364</v>
      </c>
      <c r="D1837" s="180">
        <v>1267.4000000000001</v>
      </c>
    </row>
    <row r="1838" spans="1:4" x14ac:dyDescent="0.3">
      <c r="A1838" s="179">
        <v>2379</v>
      </c>
      <c r="B1838" s="179" t="s">
        <v>17182</v>
      </c>
      <c r="C1838" s="179" t="s">
        <v>15364</v>
      </c>
      <c r="D1838" s="180">
        <v>1267.4000000000001</v>
      </c>
    </row>
    <row r="1839" spans="1:4" x14ac:dyDescent="0.3">
      <c r="A1839" s="179">
        <v>2376</v>
      </c>
      <c r="B1839" s="179" t="s">
        <v>17183</v>
      </c>
      <c r="C1839" s="179" t="s">
        <v>15364</v>
      </c>
      <c r="D1839" s="180">
        <v>2087.39</v>
      </c>
    </row>
    <row r="1840" spans="1:4" x14ac:dyDescent="0.3">
      <c r="A1840" s="179">
        <v>2394</v>
      </c>
      <c r="B1840" s="179" t="s">
        <v>17184</v>
      </c>
      <c r="C1840" s="179" t="s">
        <v>15364</v>
      </c>
      <c r="D1840" s="180">
        <v>4462.47</v>
      </c>
    </row>
    <row r="1841" spans="1:4" x14ac:dyDescent="0.3">
      <c r="A1841" s="179">
        <v>34686</v>
      </c>
      <c r="B1841" s="179" t="s">
        <v>17185</v>
      </c>
      <c r="C1841" s="179" t="s">
        <v>15364</v>
      </c>
      <c r="D1841" s="179">
        <v>13.39</v>
      </c>
    </row>
    <row r="1842" spans="1:4" x14ac:dyDescent="0.3">
      <c r="A1842" s="179">
        <v>34616</v>
      </c>
      <c r="B1842" s="179" t="s">
        <v>17186</v>
      </c>
      <c r="C1842" s="179" t="s">
        <v>15364</v>
      </c>
      <c r="D1842" s="179">
        <v>51.78</v>
      </c>
    </row>
    <row r="1843" spans="1:4" x14ac:dyDescent="0.3">
      <c r="A1843" s="179">
        <v>34623</v>
      </c>
      <c r="B1843" s="179" t="s">
        <v>17187</v>
      </c>
      <c r="C1843" s="179" t="s">
        <v>15364</v>
      </c>
      <c r="D1843" s="179">
        <v>50.99</v>
      </c>
    </row>
    <row r="1844" spans="1:4" x14ac:dyDescent="0.3">
      <c r="A1844" s="179">
        <v>34628</v>
      </c>
      <c r="B1844" s="179" t="s">
        <v>17188</v>
      </c>
      <c r="C1844" s="179" t="s">
        <v>15364</v>
      </c>
      <c r="D1844" s="179">
        <v>73.03</v>
      </c>
    </row>
    <row r="1845" spans="1:4" x14ac:dyDescent="0.3">
      <c r="A1845" s="179">
        <v>34653</v>
      </c>
      <c r="B1845" s="179" t="s">
        <v>17189</v>
      </c>
      <c r="C1845" s="179" t="s">
        <v>15364</v>
      </c>
      <c r="D1845" s="179">
        <v>9.0299999999999994</v>
      </c>
    </row>
    <row r="1846" spans="1:4" x14ac:dyDescent="0.3">
      <c r="A1846" s="179">
        <v>34688</v>
      </c>
      <c r="B1846" s="179" t="s">
        <v>17190</v>
      </c>
      <c r="C1846" s="179" t="s">
        <v>15364</v>
      </c>
      <c r="D1846" s="179">
        <v>16.37</v>
      </c>
    </row>
    <row r="1847" spans="1:4" x14ac:dyDescent="0.3">
      <c r="A1847" s="179">
        <v>34709</v>
      </c>
      <c r="B1847" s="179" t="s">
        <v>17191</v>
      </c>
      <c r="C1847" s="179" t="s">
        <v>15364</v>
      </c>
      <c r="D1847" s="179">
        <v>63.44</v>
      </c>
    </row>
    <row r="1848" spans="1:4" x14ac:dyDescent="0.3">
      <c r="A1848" s="179">
        <v>34714</v>
      </c>
      <c r="B1848" s="179" t="s">
        <v>17192</v>
      </c>
      <c r="C1848" s="179" t="s">
        <v>15364</v>
      </c>
      <c r="D1848" s="179">
        <v>75.77</v>
      </c>
    </row>
    <row r="1849" spans="1:4" x14ac:dyDescent="0.3">
      <c r="A1849" s="179">
        <v>2388</v>
      </c>
      <c r="B1849" s="179" t="s">
        <v>17193</v>
      </c>
      <c r="C1849" s="179" t="s">
        <v>15364</v>
      </c>
      <c r="D1849" s="179">
        <v>62.97</v>
      </c>
    </row>
    <row r="1850" spans="1:4" x14ac:dyDescent="0.3">
      <c r="A1850" s="179">
        <v>34606</v>
      </c>
      <c r="B1850" s="179" t="s">
        <v>17194</v>
      </c>
      <c r="C1850" s="179" t="s">
        <v>15364</v>
      </c>
      <c r="D1850" s="179">
        <v>96.59</v>
      </c>
    </row>
    <row r="1851" spans="1:4" x14ac:dyDescent="0.3">
      <c r="A1851" s="179">
        <v>34689</v>
      </c>
      <c r="B1851" s="179" t="s">
        <v>17195</v>
      </c>
      <c r="C1851" s="179" t="s">
        <v>15364</v>
      </c>
      <c r="D1851" s="179">
        <v>30.75</v>
      </c>
    </row>
    <row r="1852" spans="1:4" x14ac:dyDescent="0.3">
      <c r="A1852" s="179">
        <v>2370</v>
      </c>
      <c r="B1852" s="179" t="s">
        <v>17196</v>
      </c>
      <c r="C1852" s="179" t="s">
        <v>15364</v>
      </c>
      <c r="D1852" s="179">
        <v>11.7</v>
      </c>
    </row>
    <row r="1853" spans="1:4" x14ac:dyDescent="0.3">
      <c r="A1853" s="179">
        <v>2386</v>
      </c>
      <c r="B1853" s="179" t="s">
        <v>17197</v>
      </c>
      <c r="C1853" s="179" t="s">
        <v>15364</v>
      </c>
      <c r="D1853" s="179">
        <v>19.62</v>
      </c>
    </row>
    <row r="1854" spans="1:4" x14ac:dyDescent="0.3">
      <c r="A1854" s="179">
        <v>2392</v>
      </c>
      <c r="B1854" s="179" t="s">
        <v>17198</v>
      </c>
      <c r="C1854" s="179" t="s">
        <v>15364</v>
      </c>
      <c r="D1854" s="179">
        <v>78.540000000000006</v>
      </c>
    </row>
    <row r="1855" spans="1:4" x14ac:dyDescent="0.3">
      <c r="A1855" s="179">
        <v>2373</v>
      </c>
      <c r="B1855" s="179" t="s">
        <v>17199</v>
      </c>
      <c r="C1855" s="179" t="s">
        <v>15364</v>
      </c>
      <c r="D1855" s="179">
        <v>110.65</v>
      </c>
    </row>
    <row r="1856" spans="1:4" ht="28.8" x14ac:dyDescent="0.3">
      <c r="A1856" s="179">
        <v>39465</v>
      </c>
      <c r="B1856" s="179" t="s">
        <v>17200</v>
      </c>
      <c r="C1856" s="179" t="s">
        <v>15364</v>
      </c>
      <c r="D1856" s="179">
        <v>67.599999999999994</v>
      </c>
    </row>
    <row r="1857" spans="1:4" ht="28.8" x14ac:dyDescent="0.3">
      <c r="A1857" s="179">
        <v>39466</v>
      </c>
      <c r="B1857" s="179" t="s">
        <v>17201</v>
      </c>
      <c r="C1857" s="179" t="s">
        <v>15364</v>
      </c>
      <c r="D1857" s="179">
        <v>76.05</v>
      </c>
    </row>
    <row r="1858" spans="1:4" ht="28.8" x14ac:dyDescent="0.3">
      <c r="A1858" s="179">
        <v>39467</v>
      </c>
      <c r="B1858" s="179" t="s">
        <v>17202</v>
      </c>
      <c r="C1858" s="179" t="s">
        <v>15364</v>
      </c>
      <c r="D1858" s="179">
        <v>97.27</v>
      </c>
    </row>
    <row r="1859" spans="1:4" ht="28.8" x14ac:dyDescent="0.3">
      <c r="A1859" s="179">
        <v>39468</v>
      </c>
      <c r="B1859" s="179" t="s">
        <v>17203</v>
      </c>
      <c r="C1859" s="179" t="s">
        <v>15364</v>
      </c>
      <c r="D1859" s="179">
        <v>172.9</v>
      </c>
    </row>
    <row r="1860" spans="1:4" ht="28.8" x14ac:dyDescent="0.3">
      <c r="A1860" s="179">
        <v>39469</v>
      </c>
      <c r="B1860" s="179" t="s">
        <v>17204</v>
      </c>
      <c r="C1860" s="179" t="s">
        <v>15364</v>
      </c>
      <c r="D1860" s="179">
        <v>70.430000000000007</v>
      </c>
    </row>
    <row r="1861" spans="1:4" ht="28.8" x14ac:dyDescent="0.3">
      <c r="A1861" s="179">
        <v>39470</v>
      </c>
      <c r="B1861" s="179" t="s">
        <v>17205</v>
      </c>
      <c r="C1861" s="179" t="s">
        <v>15364</v>
      </c>
      <c r="D1861" s="179">
        <v>86.54</v>
      </c>
    </row>
    <row r="1862" spans="1:4" ht="28.8" x14ac:dyDescent="0.3">
      <c r="A1862" s="179">
        <v>39471</v>
      </c>
      <c r="B1862" s="179" t="s">
        <v>17206</v>
      </c>
      <c r="C1862" s="179" t="s">
        <v>15364</v>
      </c>
      <c r="D1862" s="179">
        <v>104</v>
      </c>
    </row>
    <row r="1863" spans="1:4" ht="28.8" x14ac:dyDescent="0.3">
      <c r="A1863" s="179">
        <v>39472</v>
      </c>
      <c r="B1863" s="179" t="s">
        <v>17207</v>
      </c>
      <c r="C1863" s="179" t="s">
        <v>15364</v>
      </c>
      <c r="D1863" s="179">
        <v>180.69</v>
      </c>
    </row>
    <row r="1864" spans="1:4" ht="28.8" x14ac:dyDescent="0.3">
      <c r="A1864" s="179">
        <v>39473</v>
      </c>
      <c r="B1864" s="179" t="s">
        <v>17208</v>
      </c>
      <c r="C1864" s="179" t="s">
        <v>15364</v>
      </c>
      <c r="D1864" s="179">
        <v>116.73</v>
      </c>
    </row>
    <row r="1865" spans="1:4" ht="28.8" x14ac:dyDescent="0.3">
      <c r="A1865" s="179">
        <v>39474</v>
      </c>
      <c r="B1865" s="179" t="s">
        <v>17209</v>
      </c>
      <c r="C1865" s="179" t="s">
        <v>15364</v>
      </c>
      <c r="D1865" s="179">
        <v>124.44</v>
      </c>
    </row>
    <row r="1866" spans="1:4" ht="28.8" x14ac:dyDescent="0.3">
      <c r="A1866" s="179">
        <v>39475</v>
      </c>
      <c r="B1866" s="179" t="s">
        <v>17210</v>
      </c>
      <c r="C1866" s="179" t="s">
        <v>15364</v>
      </c>
      <c r="D1866" s="179">
        <v>141.19</v>
      </c>
    </row>
    <row r="1867" spans="1:4" ht="28.8" x14ac:dyDescent="0.3">
      <c r="A1867" s="179">
        <v>39476</v>
      </c>
      <c r="B1867" s="179" t="s">
        <v>17211</v>
      </c>
      <c r="C1867" s="179" t="s">
        <v>15364</v>
      </c>
      <c r="D1867" s="179">
        <v>265.77999999999997</v>
      </c>
    </row>
    <row r="1868" spans="1:4" ht="28.8" x14ac:dyDescent="0.3">
      <c r="A1868" s="179">
        <v>39477</v>
      </c>
      <c r="B1868" s="179" t="s">
        <v>17212</v>
      </c>
      <c r="C1868" s="179" t="s">
        <v>15364</v>
      </c>
      <c r="D1868" s="179">
        <v>130.22</v>
      </c>
    </row>
    <row r="1869" spans="1:4" ht="28.8" x14ac:dyDescent="0.3">
      <c r="A1869" s="179">
        <v>39478</v>
      </c>
      <c r="B1869" s="179" t="s">
        <v>17213</v>
      </c>
      <c r="C1869" s="179" t="s">
        <v>15364</v>
      </c>
      <c r="D1869" s="179">
        <v>134.25</v>
      </c>
    </row>
    <row r="1870" spans="1:4" ht="28.8" x14ac:dyDescent="0.3">
      <c r="A1870" s="179">
        <v>39479</v>
      </c>
      <c r="B1870" s="179" t="s">
        <v>17214</v>
      </c>
      <c r="C1870" s="179" t="s">
        <v>15364</v>
      </c>
      <c r="D1870" s="179">
        <v>158.18</v>
      </c>
    </row>
    <row r="1871" spans="1:4" ht="28.8" x14ac:dyDescent="0.3">
      <c r="A1871" s="179">
        <v>39480</v>
      </c>
      <c r="B1871" s="179" t="s">
        <v>17215</v>
      </c>
      <c r="C1871" s="179" t="s">
        <v>15364</v>
      </c>
      <c r="D1871" s="179">
        <v>326.39999999999998</v>
      </c>
    </row>
    <row r="1872" spans="1:4" x14ac:dyDescent="0.3">
      <c r="A1872" s="179">
        <v>39459</v>
      </c>
      <c r="B1872" s="179" t="s">
        <v>17216</v>
      </c>
      <c r="C1872" s="179" t="s">
        <v>15364</v>
      </c>
      <c r="D1872" s="179">
        <v>277.02999999999997</v>
      </c>
    </row>
    <row r="1873" spans="1:4" x14ac:dyDescent="0.3">
      <c r="A1873" s="179">
        <v>39445</v>
      </c>
      <c r="B1873" s="179" t="s">
        <v>17217</v>
      </c>
      <c r="C1873" s="179" t="s">
        <v>15364</v>
      </c>
      <c r="D1873" s="179">
        <v>139.1</v>
      </c>
    </row>
    <row r="1874" spans="1:4" x14ac:dyDescent="0.3">
      <c r="A1874" s="179">
        <v>39446</v>
      </c>
      <c r="B1874" s="179" t="s">
        <v>17218</v>
      </c>
      <c r="C1874" s="179" t="s">
        <v>15364</v>
      </c>
      <c r="D1874" s="179">
        <v>141.57</v>
      </c>
    </row>
    <row r="1875" spans="1:4" x14ac:dyDescent="0.3">
      <c r="A1875" s="179">
        <v>39447</v>
      </c>
      <c r="B1875" s="179" t="s">
        <v>17219</v>
      </c>
      <c r="C1875" s="179" t="s">
        <v>15364</v>
      </c>
      <c r="D1875" s="179">
        <v>151.38999999999999</v>
      </c>
    </row>
    <row r="1876" spans="1:4" x14ac:dyDescent="0.3">
      <c r="A1876" s="179">
        <v>39448</v>
      </c>
      <c r="B1876" s="179" t="s">
        <v>17220</v>
      </c>
      <c r="C1876" s="179" t="s">
        <v>15364</v>
      </c>
      <c r="D1876" s="179">
        <v>258.16000000000003</v>
      </c>
    </row>
    <row r="1877" spans="1:4" x14ac:dyDescent="0.3">
      <c r="A1877" s="179">
        <v>39450</v>
      </c>
      <c r="B1877" s="179" t="s">
        <v>17221</v>
      </c>
      <c r="C1877" s="179" t="s">
        <v>15364</v>
      </c>
      <c r="D1877" s="179">
        <v>157.5</v>
      </c>
    </row>
    <row r="1878" spans="1:4" x14ac:dyDescent="0.3">
      <c r="A1878" s="179">
        <v>39451</v>
      </c>
      <c r="B1878" s="179" t="s">
        <v>17222</v>
      </c>
      <c r="C1878" s="179" t="s">
        <v>15364</v>
      </c>
      <c r="D1878" s="179">
        <v>171.79</v>
      </c>
    </row>
    <row r="1879" spans="1:4" x14ac:dyDescent="0.3">
      <c r="A1879" s="179">
        <v>39452</v>
      </c>
      <c r="B1879" s="179" t="s">
        <v>17223</v>
      </c>
      <c r="C1879" s="179" t="s">
        <v>15364</v>
      </c>
      <c r="D1879" s="179">
        <v>172.82</v>
      </c>
    </row>
    <row r="1880" spans="1:4" x14ac:dyDescent="0.3">
      <c r="A1880" s="179">
        <v>39523</v>
      </c>
      <c r="B1880" s="179" t="s">
        <v>17224</v>
      </c>
      <c r="C1880" s="179" t="s">
        <v>15364</v>
      </c>
      <c r="D1880" s="179">
        <v>289.20999999999998</v>
      </c>
    </row>
    <row r="1881" spans="1:4" x14ac:dyDescent="0.3">
      <c r="A1881" s="179">
        <v>39449</v>
      </c>
      <c r="B1881" s="179" t="s">
        <v>17225</v>
      </c>
      <c r="C1881" s="179" t="s">
        <v>15364</v>
      </c>
      <c r="D1881" s="179">
        <v>320.27999999999997</v>
      </c>
    </row>
    <row r="1882" spans="1:4" x14ac:dyDescent="0.3">
      <c r="A1882" s="179">
        <v>39455</v>
      </c>
      <c r="B1882" s="179" t="s">
        <v>17226</v>
      </c>
      <c r="C1882" s="179" t="s">
        <v>15364</v>
      </c>
      <c r="D1882" s="179">
        <v>158.47999999999999</v>
      </c>
    </row>
    <row r="1883" spans="1:4" x14ac:dyDescent="0.3">
      <c r="A1883" s="179">
        <v>39456</v>
      </c>
      <c r="B1883" s="179" t="s">
        <v>17227</v>
      </c>
      <c r="C1883" s="179" t="s">
        <v>15364</v>
      </c>
      <c r="D1883" s="179">
        <v>158.6</v>
      </c>
    </row>
    <row r="1884" spans="1:4" x14ac:dyDescent="0.3">
      <c r="A1884" s="179">
        <v>39457</v>
      </c>
      <c r="B1884" s="179" t="s">
        <v>17228</v>
      </c>
      <c r="C1884" s="179" t="s">
        <v>15364</v>
      </c>
      <c r="D1884" s="179">
        <v>172.9</v>
      </c>
    </row>
    <row r="1885" spans="1:4" x14ac:dyDescent="0.3">
      <c r="A1885" s="179">
        <v>39458</v>
      </c>
      <c r="B1885" s="179" t="s">
        <v>17229</v>
      </c>
      <c r="C1885" s="179" t="s">
        <v>15364</v>
      </c>
      <c r="D1885" s="179">
        <v>322.64</v>
      </c>
    </row>
    <row r="1886" spans="1:4" x14ac:dyDescent="0.3">
      <c r="A1886" s="179">
        <v>39464</v>
      </c>
      <c r="B1886" s="179" t="s">
        <v>17230</v>
      </c>
      <c r="C1886" s="179" t="s">
        <v>15364</v>
      </c>
      <c r="D1886" s="179">
        <v>518.82000000000005</v>
      </c>
    </row>
    <row r="1887" spans="1:4" x14ac:dyDescent="0.3">
      <c r="A1887" s="179">
        <v>39460</v>
      </c>
      <c r="B1887" s="179" t="s">
        <v>17231</v>
      </c>
      <c r="C1887" s="179" t="s">
        <v>15364</v>
      </c>
      <c r="D1887" s="179">
        <v>196.78</v>
      </c>
    </row>
    <row r="1888" spans="1:4" x14ac:dyDescent="0.3">
      <c r="A1888" s="179">
        <v>39461</v>
      </c>
      <c r="B1888" s="179" t="s">
        <v>17232</v>
      </c>
      <c r="C1888" s="179" t="s">
        <v>15364</v>
      </c>
      <c r="D1888" s="179">
        <v>230.58</v>
      </c>
    </row>
    <row r="1889" spans="1:4" x14ac:dyDescent="0.3">
      <c r="A1889" s="179">
        <v>39462</v>
      </c>
      <c r="B1889" s="179" t="s">
        <v>17233</v>
      </c>
      <c r="C1889" s="179" t="s">
        <v>15364</v>
      </c>
      <c r="D1889" s="179">
        <v>222.22</v>
      </c>
    </row>
    <row r="1890" spans="1:4" x14ac:dyDescent="0.3">
      <c r="A1890" s="179">
        <v>39463</v>
      </c>
      <c r="B1890" s="179" t="s">
        <v>17234</v>
      </c>
      <c r="C1890" s="179" t="s">
        <v>15364</v>
      </c>
      <c r="D1890" s="179">
        <v>514.79999999999995</v>
      </c>
    </row>
    <row r="1891" spans="1:4" x14ac:dyDescent="0.3">
      <c r="A1891" s="179">
        <v>26039</v>
      </c>
      <c r="B1891" s="179" t="s">
        <v>17235</v>
      </c>
      <c r="C1891" s="179" t="s">
        <v>15364</v>
      </c>
      <c r="D1891" s="180">
        <v>356844.13</v>
      </c>
    </row>
    <row r="1892" spans="1:4" ht="28.8" x14ac:dyDescent="0.3">
      <c r="A1892" s="179">
        <v>2401</v>
      </c>
      <c r="B1892" s="179" t="s">
        <v>17236</v>
      </c>
      <c r="C1892" s="179" t="s">
        <v>15364</v>
      </c>
      <c r="D1892" s="180">
        <v>82078.100000000006</v>
      </c>
    </row>
    <row r="1893" spans="1:4" ht="28.8" x14ac:dyDescent="0.3">
      <c r="A1893" s="179">
        <v>38870</v>
      </c>
      <c r="B1893" s="179" t="s">
        <v>17237</v>
      </c>
      <c r="C1893" s="179" t="s">
        <v>15364</v>
      </c>
      <c r="D1893" s="179">
        <v>51.01</v>
      </c>
    </row>
    <row r="1894" spans="1:4" ht="28.8" x14ac:dyDescent="0.3">
      <c r="A1894" s="179">
        <v>38869</v>
      </c>
      <c r="B1894" s="179" t="s">
        <v>17238</v>
      </c>
      <c r="C1894" s="179" t="s">
        <v>15364</v>
      </c>
      <c r="D1894" s="179">
        <v>44.99</v>
      </c>
    </row>
    <row r="1895" spans="1:4" ht="28.8" x14ac:dyDescent="0.3">
      <c r="A1895" s="179">
        <v>38872</v>
      </c>
      <c r="B1895" s="179" t="s">
        <v>17239</v>
      </c>
      <c r="C1895" s="179" t="s">
        <v>15364</v>
      </c>
      <c r="D1895" s="179">
        <v>69.67</v>
      </c>
    </row>
    <row r="1896" spans="1:4" ht="28.8" x14ac:dyDescent="0.3">
      <c r="A1896" s="179">
        <v>38871</v>
      </c>
      <c r="B1896" s="179" t="s">
        <v>17240</v>
      </c>
      <c r="C1896" s="179" t="s">
        <v>15364</v>
      </c>
      <c r="D1896" s="179">
        <v>56.04</v>
      </c>
    </row>
    <row r="1897" spans="1:4" ht="28.8" x14ac:dyDescent="0.3">
      <c r="A1897" s="179">
        <v>39283</v>
      </c>
      <c r="B1897" s="179" t="s">
        <v>17241</v>
      </c>
      <c r="C1897" s="179" t="s">
        <v>15364</v>
      </c>
      <c r="D1897" s="179">
        <v>174.57</v>
      </c>
    </row>
    <row r="1898" spans="1:4" ht="28.8" x14ac:dyDescent="0.3">
      <c r="A1898" s="179">
        <v>39284</v>
      </c>
      <c r="B1898" s="179" t="s">
        <v>17242</v>
      </c>
      <c r="C1898" s="179" t="s">
        <v>15364</v>
      </c>
      <c r="D1898" s="179">
        <v>189.17</v>
      </c>
    </row>
    <row r="1899" spans="1:4" ht="28.8" x14ac:dyDescent="0.3">
      <c r="A1899" s="179">
        <v>39285</v>
      </c>
      <c r="B1899" s="179" t="s">
        <v>17243</v>
      </c>
      <c r="C1899" s="179" t="s">
        <v>15364</v>
      </c>
      <c r="D1899" s="179">
        <v>191.9</v>
      </c>
    </row>
    <row r="1900" spans="1:4" ht="28.8" x14ac:dyDescent="0.3">
      <c r="A1900" s="179">
        <v>39286</v>
      </c>
      <c r="B1900" s="179" t="s">
        <v>17244</v>
      </c>
      <c r="C1900" s="179" t="s">
        <v>15364</v>
      </c>
      <c r="D1900" s="179">
        <v>187.72</v>
      </c>
    </row>
    <row r="1901" spans="1:4" ht="28.8" x14ac:dyDescent="0.3">
      <c r="A1901" s="179">
        <v>39287</v>
      </c>
      <c r="B1901" s="179" t="s">
        <v>17245</v>
      </c>
      <c r="C1901" s="179" t="s">
        <v>15364</v>
      </c>
      <c r="D1901" s="179">
        <v>220.42</v>
      </c>
    </row>
    <row r="1902" spans="1:4" ht="28.8" x14ac:dyDescent="0.3">
      <c r="A1902" s="179">
        <v>39288</v>
      </c>
      <c r="B1902" s="179" t="s">
        <v>17246</v>
      </c>
      <c r="C1902" s="179" t="s">
        <v>15364</v>
      </c>
      <c r="D1902" s="179">
        <v>235.23</v>
      </c>
    </row>
    <row r="1903" spans="1:4" ht="28.8" x14ac:dyDescent="0.3">
      <c r="A1903" s="179">
        <v>44476</v>
      </c>
      <c r="B1903" s="179" t="s">
        <v>17247</v>
      </c>
      <c r="C1903" s="179" t="s">
        <v>15372</v>
      </c>
      <c r="D1903" s="179">
        <v>568.79999999999995</v>
      </c>
    </row>
    <row r="1904" spans="1:4" x14ac:dyDescent="0.3">
      <c r="A1904" s="179">
        <v>10629</v>
      </c>
      <c r="B1904" s="179" t="s">
        <v>17248</v>
      </c>
      <c r="C1904" s="179" t="s">
        <v>15372</v>
      </c>
      <c r="D1904" s="179">
        <v>586.85</v>
      </c>
    </row>
    <row r="1905" spans="1:4" x14ac:dyDescent="0.3">
      <c r="A1905" s="179">
        <v>10698</v>
      </c>
      <c r="B1905" s="179" t="s">
        <v>17249</v>
      </c>
      <c r="C1905" s="179" t="s">
        <v>15372</v>
      </c>
      <c r="D1905" s="179">
        <v>168.34</v>
      </c>
    </row>
    <row r="1906" spans="1:4" ht="28.8" x14ac:dyDescent="0.3">
      <c r="A1906" s="179">
        <v>40521</v>
      </c>
      <c r="B1906" s="179" t="s">
        <v>17250</v>
      </c>
      <c r="C1906" s="179" t="s">
        <v>15364</v>
      </c>
      <c r="D1906" s="180">
        <v>93534.98</v>
      </c>
    </row>
    <row r="1907" spans="1:4" ht="28.8" x14ac:dyDescent="0.3">
      <c r="A1907" s="179">
        <v>2432</v>
      </c>
      <c r="B1907" s="179" t="s">
        <v>17251</v>
      </c>
      <c r="C1907" s="179" t="s">
        <v>15364</v>
      </c>
      <c r="D1907" s="179">
        <v>29.25</v>
      </c>
    </row>
    <row r="1908" spans="1:4" ht="28.8" x14ac:dyDescent="0.3">
      <c r="A1908" s="179">
        <v>2433</v>
      </c>
      <c r="B1908" s="179" t="s">
        <v>17252</v>
      </c>
      <c r="C1908" s="179" t="s">
        <v>15364</v>
      </c>
      <c r="D1908" s="179">
        <v>9.91</v>
      </c>
    </row>
    <row r="1909" spans="1:4" ht="28.8" x14ac:dyDescent="0.3">
      <c r="A1909" s="179">
        <v>2420</v>
      </c>
      <c r="B1909" s="179" t="s">
        <v>17253</v>
      </c>
      <c r="C1909" s="179" t="s">
        <v>15364</v>
      </c>
      <c r="D1909" s="179">
        <v>17.02</v>
      </c>
    </row>
    <row r="1910" spans="1:4" ht="28.8" x14ac:dyDescent="0.3">
      <c r="A1910" s="179">
        <v>11447</v>
      </c>
      <c r="B1910" s="179" t="s">
        <v>17254</v>
      </c>
      <c r="C1910" s="179" t="s">
        <v>15364</v>
      </c>
      <c r="D1910" s="179">
        <v>33.630000000000003</v>
      </c>
    </row>
    <row r="1911" spans="1:4" ht="28.8" x14ac:dyDescent="0.3">
      <c r="A1911" s="179">
        <v>11451</v>
      </c>
      <c r="B1911" s="179" t="s">
        <v>17255</v>
      </c>
      <c r="C1911" s="179" t="s">
        <v>15364</v>
      </c>
      <c r="D1911" s="179">
        <v>90.17</v>
      </c>
    </row>
    <row r="1912" spans="1:4" x14ac:dyDescent="0.3">
      <c r="A1912" s="179">
        <v>11116</v>
      </c>
      <c r="B1912" s="179" t="s">
        <v>17256</v>
      </c>
      <c r="C1912" s="179" t="s">
        <v>15364</v>
      </c>
      <c r="D1912" s="179">
        <v>588.48</v>
      </c>
    </row>
    <row r="1913" spans="1:4" x14ac:dyDescent="0.3">
      <c r="A1913" s="179">
        <v>38411</v>
      </c>
      <c r="B1913" s="179" t="s">
        <v>17257</v>
      </c>
      <c r="C1913" s="179" t="s">
        <v>15364</v>
      </c>
      <c r="D1913" s="180">
        <v>1656.54</v>
      </c>
    </row>
    <row r="1914" spans="1:4" ht="28.8" x14ac:dyDescent="0.3">
      <c r="A1914" s="179">
        <v>38189</v>
      </c>
      <c r="B1914" s="179" t="s">
        <v>17258</v>
      </c>
      <c r="C1914" s="179" t="s">
        <v>15364</v>
      </c>
      <c r="D1914" s="179">
        <v>124.6</v>
      </c>
    </row>
    <row r="1915" spans="1:4" ht="28.8" x14ac:dyDescent="0.3">
      <c r="A1915" s="179">
        <v>38190</v>
      </c>
      <c r="B1915" s="179" t="s">
        <v>17259</v>
      </c>
      <c r="C1915" s="179" t="s">
        <v>15364</v>
      </c>
      <c r="D1915" s="179">
        <v>262.51</v>
      </c>
    </row>
    <row r="1916" spans="1:4" ht="28.8" x14ac:dyDescent="0.3">
      <c r="A1916" s="179">
        <v>7608</v>
      </c>
      <c r="B1916" s="179" t="s">
        <v>17260</v>
      </c>
      <c r="C1916" s="179" t="s">
        <v>15364</v>
      </c>
      <c r="D1916" s="179">
        <v>13.57</v>
      </c>
    </row>
    <row r="1917" spans="1:4" x14ac:dyDescent="0.3">
      <c r="A1917" s="179">
        <v>1370</v>
      </c>
      <c r="B1917" s="179" t="s">
        <v>17261</v>
      </c>
      <c r="C1917" s="179" t="s">
        <v>15364</v>
      </c>
      <c r="D1917" s="179">
        <v>108.8</v>
      </c>
    </row>
    <row r="1918" spans="1:4" ht="28.8" x14ac:dyDescent="0.3">
      <c r="A1918" s="179">
        <v>36516</v>
      </c>
      <c r="B1918" s="179" t="s">
        <v>17262</v>
      </c>
      <c r="C1918" s="179" t="s">
        <v>15364</v>
      </c>
      <c r="D1918" s="180">
        <v>116168.2</v>
      </c>
    </row>
    <row r="1919" spans="1:4" x14ac:dyDescent="0.3">
      <c r="A1919" s="179">
        <v>34777</v>
      </c>
      <c r="B1919" s="179" t="s">
        <v>17263</v>
      </c>
      <c r="C1919" s="179" t="s">
        <v>15364</v>
      </c>
      <c r="D1919" s="179">
        <v>2.89</v>
      </c>
    </row>
    <row r="1920" spans="1:4" ht="28.8" x14ac:dyDescent="0.3">
      <c r="A1920" s="179">
        <v>7272</v>
      </c>
      <c r="B1920" s="179" t="s">
        <v>17264</v>
      </c>
      <c r="C1920" s="179" t="s">
        <v>15364</v>
      </c>
      <c r="D1920" s="179">
        <v>2.4300000000000002</v>
      </c>
    </row>
    <row r="1921" spans="1:4" x14ac:dyDescent="0.3">
      <c r="A1921" s="179">
        <v>10605</v>
      </c>
      <c r="B1921" s="179" t="s">
        <v>17265</v>
      </c>
      <c r="C1921" s="179" t="s">
        <v>15364</v>
      </c>
      <c r="D1921" s="179">
        <v>3.67</v>
      </c>
    </row>
    <row r="1922" spans="1:4" x14ac:dyDescent="0.3">
      <c r="A1922" s="179">
        <v>10604</v>
      </c>
      <c r="B1922" s="179" t="s">
        <v>17266</v>
      </c>
      <c r="C1922" s="179" t="s">
        <v>15364</v>
      </c>
      <c r="D1922" s="179">
        <v>8.57</v>
      </c>
    </row>
    <row r="1923" spans="1:4" x14ac:dyDescent="0.3">
      <c r="A1923" s="179">
        <v>672</v>
      </c>
      <c r="B1923" s="179" t="s">
        <v>17267</v>
      </c>
      <c r="C1923" s="179" t="s">
        <v>15364</v>
      </c>
      <c r="D1923" s="179">
        <v>11.78</v>
      </c>
    </row>
    <row r="1924" spans="1:4" x14ac:dyDescent="0.3">
      <c r="A1924" s="179">
        <v>668</v>
      </c>
      <c r="B1924" s="179" t="s">
        <v>17268</v>
      </c>
      <c r="C1924" s="179" t="s">
        <v>15364</v>
      </c>
      <c r="D1924" s="179">
        <v>14.22</v>
      </c>
    </row>
    <row r="1925" spans="1:4" x14ac:dyDescent="0.3">
      <c r="A1925" s="179">
        <v>10578</v>
      </c>
      <c r="B1925" s="179" t="s">
        <v>17269</v>
      </c>
      <c r="C1925" s="179" t="s">
        <v>15364</v>
      </c>
      <c r="D1925" s="179">
        <v>16.57</v>
      </c>
    </row>
    <row r="1926" spans="1:4" x14ac:dyDescent="0.3">
      <c r="A1926" s="179">
        <v>666</v>
      </c>
      <c r="B1926" s="179" t="s">
        <v>17270</v>
      </c>
      <c r="C1926" s="179" t="s">
        <v>15364</v>
      </c>
      <c r="D1926" s="179">
        <v>18.420000000000002</v>
      </c>
    </row>
    <row r="1927" spans="1:4" x14ac:dyDescent="0.3">
      <c r="A1927" s="179">
        <v>665</v>
      </c>
      <c r="B1927" s="179" t="s">
        <v>17271</v>
      </c>
      <c r="C1927" s="179" t="s">
        <v>15364</v>
      </c>
      <c r="D1927" s="179">
        <v>24.64</v>
      </c>
    </row>
    <row r="1928" spans="1:4" x14ac:dyDescent="0.3">
      <c r="A1928" s="179">
        <v>10577</v>
      </c>
      <c r="B1928" s="179" t="s">
        <v>17272</v>
      </c>
      <c r="C1928" s="179" t="s">
        <v>15364</v>
      </c>
      <c r="D1928" s="179">
        <v>21.85</v>
      </c>
    </row>
    <row r="1929" spans="1:4" x14ac:dyDescent="0.3">
      <c r="A1929" s="179">
        <v>10583</v>
      </c>
      <c r="B1929" s="179" t="s">
        <v>17273</v>
      </c>
      <c r="C1929" s="179" t="s">
        <v>15364</v>
      </c>
      <c r="D1929" s="179">
        <v>11.35</v>
      </c>
    </row>
    <row r="1930" spans="1:4" x14ac:dyDescent="0.3">
      <c r="A1930" s="179">
        <v>10579</v>
      </c>
      <c r="B1930" s="179" t="s">
        <v>17274</v>
      </c>
      <c r="C1930" s="179" t="s">
        <v>15364</v>
      </c>
      <c r="D1930" s="179">
        <v>19.79</v>
      </c>
    </row>
    <row r="1931" spans="1:4" x14ac:dyDescent="0.3">
      <c r="A1931" s="179">
        <v>10582</v>
      </c>
      <c r="B1931" s="179" t="s">
        <v>17275</v>
      </c>
      <c r="C1931" s="179" t="s">
        <v>15364</v>
      </c>
      <c r="D1931" s="179">
        <v>10</v>
      </c>
    </row>
    <row r="1932" spans="1:4" x14ac:dyDescent="0.3">
      <c r="A1932" s="179">
        <v>2436</v>
      </c>
      <c r="B1932" s="179" t="s">
        <v>17276</v>
      </c>
      <c r="C1932" s="179" t="s">
        <v>15546</v>
      </c>
      <c r="D1932" s="179">
        <v>17.899999999999999</v>
      </c>
    </row>
    <row r="1933" spans="1:4" x14ac:dyDescent="0.3">
      <c r="A1933" s="179">
        <v>40918</v>
      </c>
      <c r="B1933" s="179" t="s">
        <v>17277</v>
      </c>
      <c r="C1933" s="179" t="s">
        <v>15548</v>
      </c>
      <c r="D1933" s="180">
        <v>3143.28</v>
      </c>
    </row>
    <row r="1934" spans="1:4" x14ac:dyDescent="0.3">
      <c r="A1934" s="179">
        <v>2439</v>
      </c>
      <c r="B1934" s="179" t="s">
        <v>17278</v>
      </c>
      <c r="C1934" s="179" t="s">
        <v>15546</v>
      </c>
      <c r="D1934" s="179">
        <v>18.809999999999999</v>
      </c>
    </row>
    <row r="1935" spans="1:4" x14ac:dyDescent="0.3">
      <c r="A1935" s="179">
        <v>40923</v>
      </c>
      <c r="B1935" s="179" t="s">
        <v>17279</v>
      </c>
      <c r="C1935" s="179" t="s">
        <v>15548</v>
      </c>
      <c r="D1935" s="180">
        <v>3303.71</v>
      </c>
    </row>
    <row r="1936" spans="1:4" x14ac:dyDescent="0.3">
      <c r="A1936" s="179">
        <v>10998</v>
      </c>
      <c r="B1936" s="179" t="s">
        <v>17280</v>
      </c>
      <c r="C1936" s="179" t="s">
        <v>15433</v>
      </c>
      <c r="D1936" s="179">
        <v>37.22</v>
      </c>
    </row>
    <row r="1937" spans="1:4" x14ac:dyDescent="0.3">
      <c r="A1937" s="179">
        <v>11002</v>
      </c>
      <c r="B1937" s="179" t="s">
        <v>17281</v>
      </c>
      <c r="C1937" s="179" t="s">
        <v>15433</v>
      </c>
      <c r="D1937" s="179">
        <v>34.1</v>
      </c>
    </row>
    <row r="1938" spans="1:4" x14ac:dyDescent="0.3">
      <c r="A1938" s="179">
        <v>10999</v>
      </c>
      <c r="B1938" s="179" t="s">
        <v>17282</v>
      </c>
      <c r="C1938" s="179" t="s">
        <v>15433</v>
      </c>
      <c r="D1938" s="179">
        <v>32.76</v>
      </c>
    </row>
    <row r="1939" spans="1:4" x14ac:dyDescent="0.3">
      <c r="A1939" s="179">
        <v>10997</v>
      </c>
      <c r="B1939" s="179" t="s">
        <v>17283</v>
      </c>
      <c r="C1939" s="179" t="s">
        <v>15433</v>
      </c>
      <c r="D1939" s="179">
        <v>35.51</v>
      </c>
    </row>
    <row r="1940" spans="1:4" x14ac:dyDescent="0.3">
      <c r="A1940" s="179">
        <v>2685</v>
      </c>
      <c r="B1940" s="179" t="s">
        <v>17284</v>
      </c>
      <c r="C1940" s="179" t="s">
        <v>15382</v>
      </c>
      <c r="D1940" s="179">
        <v>7.28</v>
      </c>
    </row>
    <row r="1941" spans="1:4" x14ac:dyDescent="0.3">
      <c r="A1941" s="179">
        <v>2680</v>
      </c>
      <c r="B1941" s="179" t="s">
        <v>17285</v>
      </c>
      <c r="C1941" s="179" t="s">
        <v>15382</v>
      </c>
      <c r="D1941" s="179">
        <v>10.65</v>
      </c>
    </row>
    <row r="1942" spans="1:4" x14ac:dyDescent="0.3">
      <c r="A1942" s="179">
        <v>2684</v>
      </c>
      <c r="B1942" s="179" t="s">
        <v>17286</v>
      </c>
      <c r="C1942" s="179" t="s">
        <v>15382</v>
      </c>
      <c r="D1942" s="179">
        <v>9.69</v>
      </c>
    </row>
    <row r="1943" spans="1:4" x14ac:dyDescent="0.3">
      <c r="A1943" s="179">
        <v>2673</v>
      </c>
      <c r="B1943" s="179" t="s">
        <v>17287</v>
      </c>
      <c r="C1943" s="179" t="s">
        <v>15382</v>
      </c>
      <c r="D1943" s="179">
        <v>3.74</v>
      </c>
    </row>
    <row r="1944" spans="1:4" x14ac:dyDescent="0.3">
      <c r="A1944" s="179">
        <v>2681</v>
      </c>
      <c r="B1944" s="179" t="s">
        <v>17288</v>
      </c>
      <c r="C1944" s="179" t="s">
        <v>15382</v>
      </c>
      <c r="D1944" s="179">
        <v>17.399999999999999</v>
      </c>
    </row>
    <row r="1945" spans="1:4" x14ac:dyDescent="0.3">
      <c r="A1945" s="179">
        <v>2682</v>
      </c>
      <c r="B1945" s="179" t="s">
        <v>17289</v>
      </c>
      <c r="C1945" s="179" t="s">
        <v>15382</v>
      </c>
      <c r="D1945" s="179">
        <v>25.39</v>
      </c>
    </row>
    <row r="1946" spans="1:4" x14ac:dyDescent="0.3">
      <c r="A1946" s="179">
        <v>2686</v>
      </c>
      <c r="B1946" s="179" t="s">
        <v>17290</v>
      </c>
      <c r="C1946" s="179" t="s">
        <v>15382</v>
      </c>
      <c r="D1946" s="179">
        <v>31.84</v>
      </c>
    </row>
    <row r="1947" spans="1:4" x14ac:dyDescent="0.3">
      <c r="A1947" s="179">
        <v>2674</v>
      </c>
      <c r="B1947" s="179" t="s">
        <v>17291</v>
      </c>
      <c r="C1947" s="179" t="s">
        <v>15382</v>
      </c>
      <c r="D1947" s="179">
        <v>4.6500000000000004</v>
      </c>
    </row>
    <row r="1948" spans="1:4" x14ac:dyDescent="0.3">
      <c r="A1948" s="179">
        <v>2683</v>
      </c>
      <c r="B1948" s="179" t="s">
        <v>17292</v>
      </c>
      <c r="C1948" s="179" t="s">
        <v>15382</v>
      </c>
      <c r="D1948" s="179">
        <v>50.17</v>
      </c>
    </row>
    <row r="1949" spans="1:4" x14ac:dyDescent="0.3">
      <c r="A1949" s="179">
        <v>2676</v>
      </c>
      <c r="B1949" s="179" t="s">
        <v>17293</v>
      </c>
      <c r="C1949" s="179" t="s">
        <v>15382</v>
      </c>
      <c r="D1949" s="179">
        <v>2.17</v>
      </c>
    </row>
    <row r="1950" spans="1:4" x14ac:dyDescent="0.3">
      <c r="A1950" s="179">
        <v>2678</v>
      </c>
      <c r="B1950" s="179" t="s">
        <v>17294</v>
      </c>
      <c r="C1950" s="179" t="s">
        <v>15382</v>
      </c>
      <c r="D1950" s="179">
        <v>2.72</v>
      </c>
    </row>
    <row r="1951" spans="1:4" x14ac:dyDescent="0.3">
      <c r="A1951" s="179">
        <v>2679</v>
      </c>
      <c r="B1951" s="179" t="s">
        <v>17295</v>
      </c>
      <c r="C1951" s="179" t="s">
        <v>15382</v>
      </c>
      <c r="D1951" s="179">
        <v>4.2</v>
      </c>
    </row>
    <row r="1952" spans="1:4" x14ac:dyDescent="0.3">
      <c r="A1952" s="179">
        <v>12070</v>
      </c>
      <c r="B1952" s="179" t="s">
        <v>17296</v>
      </c>
      <c r="C1952" s="179" t="s">
        <v>15382</v>
      </c>
      <c r="D1952" s="179">
        <v>5.84</v>
      </c>
    </row>
    <row r="1953" spans="1:4" x14ac:dyDescent="0.3">
      <c r="A1953" s="179">
        <v>2675</v>
      </c>
      <c r="B1953" s="179" t="s">
        <v>17297</v>
      </c>
      <c r="C1953" s="179" t="s">
        <v>15382</v>
      </c>
      <c r="D1953" s="179">
        <v>7.6</v>
      </c>
    </row>
    <row r="1954" spans="1:4" x14ac:dyDescent="0.3">
      <c r="A1954" s="179">
        <v>12067</v>
      </c>
      <c r="B1954" s="179" t="s">
        <v>17298</v>
      </c>
      <c r="C1954" s="179" t="s">
        <v>15382</v>
      </c>
      <c r="D1954" s="179">
        <v>10.31</v>
      </c>
    </row>
    <row r="1955" spans="1:4" x14ac:dyDescent="0.3">
      <c r="A1955" s="179">
        <v>40401</v>
      </c>
      <c r="B1955" s="179" t="s">
        <v>17299</v>
      </c>
      <c r="C1955" s="179" t="s">
        <v>15382</v>
      </c>
      <c r="D1955" s="179">
        <v>2.34</v>
      </c>
    </row>
    <row r="1956" spans="1:4" x14ac:dyDescent="0.3">
      <c r="A1956" s="179">
        <v>40402</v>
      </c>
      <c r="B1956" s="179" t="s">
        <v>17300</v>
      </c>
      <c r="C1956" s="179" t="s">
        <v>15382</v>
      </c>
      <c r="D1956" s="179">
        <v>3</v>
      </c>
    </row>
    <row r="1957" spans="1:4" x14ac:dyDescent="0.3">
      <c r="A1957" s="179">
        <v>40400</v>
      </c>
      <c r="B1957" s="179" t="s">
        <v>17301</v>
      </c>
      <c r="C1957" s="179" t="s">
        <v>15382</v>
      </c>
      <c r="D1957" s="179">
        <v>1.59</v>
      </c>
    </row>
    <row r="1958" spans="1:4" ht="28.8" x14ac:dyDescent="0.3">
      <c r="A1958" s="179">
        <v>2504</v>
      </c>
      <c r="B1958" s="179" t="s">
        <v>17302</v>
      </c>
      <c r="C1958" s="179" t="s">
        <v>15382</v>
      </c>
      <c r="D1958" s="179">
        <v>13.92</v>
      </c>
    </row>
    <row r="1959" spans="1:4" ht="28.8" x14ac:dyDescent="0.3">
      <c r="A1959" s="179">
        <v>2501</v>
      </c>
      <c r="B1959" s="179" t="s">
        <v>17303</v>
      </c>
      <c r="C1959" s="179" t="s">
        <v>15382</v>
      </c>
      <c r="D1959" s="179">
        <v>18.260000000000002</v>
      </c>
    </row>
    <row r="1960" spans="1:4" ht="28.8" x14ac:dyDescent="0.3">
      <c r="A1960" s="179">
        <v>2502</v>
      </c>
      <c r="B1960" s="179" t="s">
        <v>17304</v>
      </c>
      <c r="C1960" s="179" t="s">
        <v>15382</v>
      </c>
      <c r="D1960" s="179">
        <v>27.55</v>
      </c>
    </row>
    <row r="1961" spans="1:4" ht="28.8" x14ac:dyDescent="0.3">
      <c r="A1961" s="179">
        <v>2503</v>
      </c>
      <c r="B1961" s="179" t="s">
        <v>17305</v>
      </c>
      <c r="C1961" s="179" t="s">
        <v>15382</v>
      </c>
      <c r="D1961" s="179">
        <v>35.46</v>
      </c>
    </row>
    <row r="1962" spans="1:4" ht="28.8" x14ac:dyDescent="0.3">
      <c r="A1962" s="179">
        <v>2500</v>
      </c>
      <c r="B1962" s="179" t="s">
        <v>17306</v>
      </c>
      <c r="C1962" s="179" t="s">
        <v>15382</v>
      </c>
      <c r="D1962" s="179">
        <v>47.24</v>
      </c>
    </row>
    <row r="1963" spans="1:4" ht="28.8" x14ac:dyDescent="0.3">
      <c r="A1963" s="179">
        <v>2505</v>
      </c>
      <c r="B1963" s="179" t="s">
        <v>17307</v>
      </c>
      <c r="C1963" s="179" t="s">
        <v>15382</v>
      </c>
      <c r="D1963" s="179">
        <v>73.62</v>
      </c>
    </row>
    <row r="1964" spans="1:4" x14ac:dyDescent="0.3">
      <c r="A1964" s="179">
        <v>12056</v>
      </c>
      <c r="B1964" s="179" t="s">
        <v>17308</v>
      </c>
      <c r="C1964" s="179" t="s">
        <v>15382</v>
      </c>
      <c r="D1964" s="179">
        <v>29.74</v>
      </c>
    </row>
    <row r="1965" spans="1:4" x14ac:dyDescent="0.3">
      <c r="A1965" s="179">
        <v>12057</v>
      </c>
      <c r="B1965" s="179" t="s">
        <v>17309</v>
      </c>
      <c r="C1965" s="179" t="s">
        <v>15382</v>
      </c>
      <c r="D1965" s="179">
        <v>25.26</v>
      </c>
    </row>
    <row r="1966" spans="1:4" x14ac:dyDescent="0.3">
      <c r="A1966" s="179">
        <v>12059</v>
      </c>
      <c r="B1966" s="179" t="s">
        <v>17310</v>
      </c>
      <c r="C1966" s="179" t="s">
        <v>15382</v>
      </c>
      <c r="D1966" s="179">
        <v>8.86</v>
      </c>
    </row>
    <row r="1967" spans="1:4" x14ac:dyDescent="0.3">
      <c r="A1967" s="179">
        <v>12058</v>
      </c>
      <c r="B1967" s="179" t="s">
        <v>17311</v>
      </c>
      <c r="C1967" s="179" t="s">
        <v>15382</v>
      </c>
      <c r="D1967" s="179">
        <v>15.75</v>
      </c>
    </row>
    <row r="1968" spans="1:4" x14ac:dyDescent="0.3">
      <c r="A1968" s="179">
        <v>12060</v>
      </c>
      <c r="B1968" s="179" t="s">
        <v>17312</v>
      </c>
      <c r="C1968" s="179" t="s">
        <v>15382</v>
      </c>
      <c r="D1968" s="179">
        <v>65.64</v>
      </c>
    </row>
    <row r="1969" spans="1:4" x14ac:dyDescent="0.3">
      <c r="A1969" s="179">
        <v>12061</v>
      </c>
      <c r="B1969" s="179" t="s">
        <v>17313</v>
      </c>
      <c r="C1969" s="179" t="s">
        <v>15382</v>
      </c>
      <c r="D1969" s="179">
        <v>40.08</v>
      </c>
    </row>
    <row r="1970" spans="1:4" x14ac:dyDescent="0.3">
      <c r="A1970" s="179">
        <v>12062</v>
      </c>
      <c r="B1970" s="179" t="s">
        <v>17314</v>
      </c>
      <c r="C1970" s="179" t="s">
        <v>15382</v>
      </c>
      <c r="D1970" s="179">
        <v>73.92</v>
      </c>
    </row>
    <row r="1971" spans="1:4" ht="28.8" x14ac:dyDescent="0.3">
      <c r="A1971" s="179">
        <v>21137</v>
      </c>
      <c r="B1971" s="179" t="s">
        <v>17315</v>
      </c>
      <c r="C1971" s="179" t="s">
        <v>15382</v>
      </c>
      <c r="D1971" s="179">
        <v>12.84</v>
      </c>
    </row>
    <row r="1972" spans="1:4" x14ac:dyDescent="0.3">
      <c r="A1972" s="179">
        <v>2687</v>
      </c>
      <c r="B1972" s="179" t="s">
        <v>17316</v>
      </c>
      <c r="C1972" s="179" t="s">
        <v>15382</v>
      </c>
      <c r="D1972" s="179">
        <v>1.9</v>
      </c>
    </row>
    <row r="1973" spans="1:4" x14ac:dyDescent="0.3">
      <c r="A1973" s="179">
        <v>2689</v>
      </c>
      <c r="B1973" s="179" t="s">
        <v>17317</v>
      </c>
      <c r="C1973" s="179" t="s">
        <v>15382</v>
      </c>
      <c r="D1973" s="179">
        <v>2.2599999999999998</v>
      </c>
    </row>
    <row r="1974" spans="1:4" x14ac:dyDescent="0.3">
      <c r="A1974" s="179">
        <v>2688</v>
      </c>
      <c r="B1974" s="179" t="s">
        <v>17318</v>
      </c>
      <c r="C1974" s="179" t="s">
        <v>15382</v>
      </c>
      <c r="D1974" s="179">
        <v>2.4500000000000002</v>
      </c>
    </row>
    <row r="1975" spans="1:4" x14ac:dyDescent="0.3">
      <c r="A1975" s="179">
        <v>2690</v>
      </c>
      <c r="B1975" s="179" t="s">
        <v>17319</v>
      </c>
      <c r="C1975" s="179" t="s">
        <v>15382</v>
      </c>
      <c r="D1975" s="179">
        <v>4.1900000000000004</v>
      </c>
    </row>
    <row r="1976" spans="1:4" ht="28.8" x14ac:dyDescent="0.3">
      <c r="A1976" s="179">
        <v>39243</v>
      </c>
      <c r="B1976" s="179" t="s">
        <v>17320</v>
      </c>
      <c r="C1976" s="179" t="s">
        <v>15382</v>
      </c>
      <c r="D1976" s="179">
        <v>2.76</v>
      </c>
    </row>
    <row r="1977" spans="1:4" ht="28.8" x14ac:dyDescent="0.3">
      <c r="A1977" s="179">
        <v>39244</v>
      </c>
      <c r="B1977" s="179" t="s">
        <v>17321</v>
      </c>
      <c r="C1977" s="179" t="s">
        <v>15382</v>
      </c>
      <c r="D1977" s="179">
        <v>3.73</v>
      </c>
    </row>
    <row r="1978" spans="1:4" ht="28.8" x14ac:dyDescent="0.3">
      <c r="A1978" s="179">
        <v>39245</v>
      </c>
      <c r="B1978" s="179" t="s">
        <v>17322</v>
      </c>
      <c r="C1978" s="179" t="s">
        <v>15382</v>
      </c>
      <c r="D1978" s="179">
        <v>7.18</v>
      </c>
    </row>
    <row r="1979" spans="1:4" ht="28.8" x14ac:dyDescent="0.3">
      <c r="A1979" s="179">
        <v>39254</v>
      </c>
      <c r="B1979" s="179" t="s">
        <v>17323</v>
      </c>
      <c r="C1979" s="179" t="s">
        <v>15382</v>
      </c>
      <c r="D1979" s="179">
        <v>10.74</v>
      </c>
    </row>
    <row r="1980" spans="1:4" ht="28.8" x14ac:dyDescent="0.3">
      <c r="A1980" s="179">
        <v>39255</v>
      </c>
      <c r="B1980" s="179" t="s">
        <v>17324</v>
      </c>
      <c r="C1980" s="179" t="s">
        <v>15382</v>
      </c>
      <c r="D1980" s="179">
        <v>19.87</v>
      </c>
    </row>
    <row r="1981" spans="1:4" ht="28.8" x14ac:dyDescent="0.3">
      <c r="A1981" s="179">
        <v>39253</v>
      </c>
      <c r="B1981" s="179" t="s">
        <v>17325</v>
      </c>
      <c r="C1981" s="179" t="s">
        <v>15382</v>
      </c>
      <c r="D1981" s="179">
        <v>13.69</v>
      </c>
    </row>
    <row r="1982" spans="1:4" ht="28.8" x14ac:dyDescent="0.3">
      <c r="A1982" s="179">
        <v>39246</v>
      </c>
      <c r="B1982" s="179" t="s">
        <v>27009</v>
      </c>
      <c r="C1982" s="179" t="s">
        <v>15382</v>
      </c>
      <c r="D1982" s="179">
        <v>4.0599999999999996</v>
      </c>
    </row>
    <row r="1983" spans="1:4" ht="28.8" x14ac:dyDescent="0.3">
      <c r="A1983" s="179">
        <v>39247</v>
      </c>
      <c r="B1983" s="179" t="s">
        <v>27010</v>
      </c>
      <c r="C1983" s="179" t="s">
        <v>15382</v>
      </c>
      <c r="D1983" s="179">
        <v>3.54</v>
      </c>
    </row>
    <row r="1984" spans="1:4" ht="28.8" x14ac:dyDescent="0.3">
      <c r="A1984" s="179">
        <v>2446</v>
      </c>
      <c r="B1984" s="179" t="s">
        <v>17326</v>
      </c>
      <c r="C1984" s="179" t="s">
        <v>15382</v>
      </c>
      <c r="D1984" s="179">
        <v>5.84</v>
      </c>
    </row>
    <row r="1985" spans="1:4" ht="28.8" x14ac:dyDescent="0.3">
      <c r="A1985" s="179">
        <v>2442</v>
      </c>
      <c r="B1985" s="179" t="s">
        <v>17327</v>
      </c>
      <c r="C1985" s="179" t="s">
        <v>15382</v>
      </c>
      <c r="D1985" s="179">
        <v>8.18</v>
      </c>
    </row>
    <row r="1986" spans="1:4" ht="28.8" x14ac:dyDescent="0.3">
      <c r="A1986" s="179">
        <v>39248</v>
      </c>
      <c r="B1986" s="179" t="s">
        <v>27011</v>
      </c>
      <c r="C1986" s="179" t="s">
        <v>15382</v>
      </c>
      <c r="D1986" s="179">
        <v>11.4</v>
      </c>
    </row>
    <row r="1987" spans="1:4" x14ac:dyDescent="0.3">
      <c r="A1987" s="179">
        <v>2438</v>
      </c>
      <c r="B1987" s="179" t="s">
        <v>17328</v>
      </c>
      <c r="C1987" s="179" t="s">
        <v>15546</v>
      </c>
      <c r="D1987" s="179">
        <v>25.56</v>
      </c>
    </row>
    <row r="1988" spans="1:4" x14ac:dyDescent="0.3">
      <c r="A1988" s="179">
        <v>40922</v>
      </c>
      <c r="B1988" s="179" t="s">
        <v>17329</v>
      </c>
      <c r="C1988" s="179" t="s">
        <v>15548</v>
      </c>
      <c r="D1988" s="180">
        <v>4488.8100000000004</v>
      </c>
    </row>
    <row r="1989" spans="1:4" ht="43.2" x14ac:dyDescent="0.3">
      <c r="A1989" s="179">
        <v>36486</v>
      </c>
      <c r="B1989" s="179" t="s">
        <v>17330</v>
      </c>
      <c r="C1989" s="179" t="s">
        <v>15364</v>
      </c>
      <c r="D1989" s="180">
        <v>59165.5</v>
      </c>
    </row>
    <row r="1990" spans="1:4" ht="43.2" x14ac:dyDescent="0.3">
      <c r="A1990" s="179">
        <v>37777</v>
      </c>
      <c r="B1990" s="179" t="s">
        <v>17331</v>
      </c>
      <c r="C1990" s="179" t="s">
        <v>15364</v>
      </c>
      <c r="D1990" s="180">
        <v>278550.06</v>
      </c>
    </row>
    <row r="1991" spans="1:4" ht="28.8" x14ac:dyDescent="0.3">
      <c r="A1991" s="179">
        <v>12624</v>
      </c>
      <c r="B1991" s="179" t="s">
        <v>17332</v>
      </c>
      <c r="C1991" s="179" t="s">
        <v>15364</v>
      </c>
      <c r="D1991" s="179">
        <v>14.2</v>
      </c>
    </row>
    <row r="1992" spans="1:4" x14ac:dyDescent="0.3">
      <c r="A1992" s="179">
        <v>517</v>
      </c>
      <c r="B1992" s="179" t="s">
        <v>17333</v>
      </c>
      <c r="C1992" s="179" t="s">
        <v>15377</v>
      </c>
      <c r="D1992" s="179">
        <v>8.11</v>
      </c>
    </row>
    <row r="1993" spans="1:4" ht="28.8" x14ac:dyDescent="0.3">
      <c r="A1993" s="179">
        <v>41904</v>
      </c>
      <c r="B1993" s="179" t="s">
        <v>17334</v>
      </c>
      <c r="C1993" s="179" t="s">
        <v>16490</v>
      </c>
      <c r="D1993" s="180">
        <v>3285.31</v>
      </c>
    </row>
    <row r="1994" spans="1:4" ht="28.8" x14ac:dyDescent="0.3">
      <c r="A1994" s="179">
        <v>41903</v>
      </c>
      <c r="B1994" s="179" t="s">
        <v>17335</v>
      </c>
      <c r="C1994" s="179" t="s">
        <v>15433</v>
      </c>
      <c r="D1994" s="179">
        <v>3.56</v>
      </c>
    </row>
    <row r="1995" spans="1:4" ht="28.8" x14ac:dyDescent="0.3">
      <c r="A1995" s="179">
        <v>37534</v>
      </c>
      <c r="B1995" s="179" t="s">
        <v>17336</v>
      </c>
      <c r="C1995" s="179" t="s">
        <v>15433</v>
      </c>
      <c r="D1995" s="179">
        <v>22.94</v>
      </c>
    </row>
    <row r="1996" spans="1:4" ht="28.8" x14ac:dyDescent="0.3">
      <c r="A1996" s="179">
        <v>37535</v>
      </c>
      <c r="B1996" s="179" t="s">
        <v>17337</v>
      </c>
      <c r="C1996" s="179" t="s">
        <v>15433</v>
      </c>
      <c r="D1996" s="179">
        <v>22.94</v>
      </c>
    </row>
    <row r="1997" spans="1:4" ht="28.8" x14ac:dyDescent="0.3">
      <c r="A1997" s="179">
        <v>37533</v>
      </c>
      <c r="B1997" s="179" t="s">
        <v>17338</v>
      </c>
      <c r="C1997" s="179" t="s">
        <v>15433</v>
      </c>
      <c r="D1997" s="179">
        <v>22.94</v>
      </c>
    </row>
    <row r="1998" spans="1:4" ht="28.8" x14ac:dyDescent="0.3">
      <c r="A1998" s="179">
        <v>37537</v>
      </c>
      <c r="B1998" s="179" t="s">
        <v>17339</v>
      </c>
      <c r="C1998" s="179" t="s">
        <v>15433</v>
      </c>
      <c r="D1998" s="179">
        <v>17.36</v>
      </c>
    </row>
    <row r="1999" spans="1:4" ht="28.8" x14ac:dyDescent="0.3">
      <c r="A1999" s="179">
        <v>37536</v>
      </c>
      <c r="B1999" s="179" t="s">
        <v>17340</v>
      </c>
      <c r="C1999" s="179" t="s">
        <v>15433</v>
      </c>
      <c r="D1999" s="179">
        <v>17.36</v>
      </c>
    </row>
    <row r="2000" spans="1:4" ht="28.8" x14ac:dyDescent="0.3">
      <c r="A2000" s="179">
        <v>37532</v>
      </c>
      <c r="B2000" s="179" t="s">
        <v>17341</v>
      </c>
      <c r="C2000" s="179" t="s">
        <v>15433</v>
      </c>
      <c r="D2000" s="179">
        <v>17.36</v>
      </c>
    </row>
    <row r="2001" spans="1:4" x14ac:dyDescent="0.3">
      <c r="A2001" s="179">
        <v>2696</v>
      </c>
      <c r="B2001" s="179" t="s">
        <v>17342</v>
      </c>
      <c r="C2001" s="179" t="s">
        <v>15546</v>
      </c>
      <c r="D2001" s="179">
        <v>18.77</v>
      </c>
    </row>
    <row r="2002" spans="1:4" x14ac:dyDescent="0.3">
      <c r="A2002" s="179">
        <v>40928</v>
      </c>
      <c r="B2002" s="179" t="s">
        <v>17343</v>
      </c>
      <c r="C2002" s="179" t="s">
        <v>15548</v>
      </c>
      <c r="D2002" s="180">
        <v>3295.9</v>
      </c>
    </row>
    <row r="2003" spans="1:4" x14ac:dyDescent="0.3">
      <c r="A2003" s="179">
        <v>4083</v>
      </c>
      <c r="B2003" s="179" t="s">
        <v>17344</v>
      </c>
      <c r="C2003" s="179" t="s">
        <v>15546</v>
      </c>
      <c r="D2003" s="179">
        <v>26.82</v>
      </c>
    </row>
    <row r="2004" spans="1:4" x14ac:dyDescent="0.3">
      <c r="A2004" s="179">
        <v>40818</v>
      </c>
      <c r="B2004" s="179" t="s">
        <v>17345</v>
      </c>
      <c r="C2004" s="179" t="s">
        <v>15548</v>
      </c>
      <c r="D2004" s="180">
        <v>4708.4399999999996</v>
      </c>
    </row>
    <row r="2005" spans="1:4" x14ac:dyDescent="0.3">
      <c r="A2005" s="179">
        <v>43146</v>
      </c>
      <c r="B2005" s="179" t="s">
        <v>17346</v>
      </c>
      <c r="C2005" s="179" t="s">
        <v>15433</v>
      </c>
      <c r="D2005" s="179">
        <v>8.27</v>
      </c>
    </row>
    <row r="2006" spans="1:4" x14ac:dyDescent="0.3">
      <c r="A2006" s="179">
        <v>2705</v>
      </c>
      <c r="B2006" s="179" t="s">
        <v>17347</v>
      </c>
      <c r="C2006" s="179" t="s">
        <v>17348</v>
      </c>
      <c r="D2006" s="179">
        <v>0.68</v>
      </c>
    </row>
    <row r="2007" spans="1:4" ht="28.8" x14ac:dyDescent="0.3">
      <c r="A2007" s="179">
        <v>14250</v>
      </c>
      <c r="B2007" s="179" t="s">
        <v>17349</v>
      </c>
      <c r="C2007" s="179" t="s">
        <v>17348</v>
      </c>
      <c r="D2007" s="179">
        <v>0.7</v>
      </c>
    </row>
    <row r="2008" spans="1:4" x14ac:dyDescent="0.3">
      <c r="A2008" s="179">
        <v>11683</v>
      </c>
      <c r="B2008" s="179" t="s">
        <v>17350</v>
      </c>
      <c r="C2008" s="179" t="s">
        <v>15364</v>
      </c>
      <c r="D2008" s="179">
        <v>32.83</v>
      </c>
    </row>
    <row r="2009" spans="1:4" x14ac:dyDescent="0.3">
      <c r="A2009" s="179">
        <v>11684</v>
      </c>
      <c r="B2009" s="179" t="s">
        <v>17351</v>
      </c>
      <c r="C2009" s="179" t="s">
        <v>15364</v>
      </c>
      <c r="D2009" s="179">
        <v>35.93</v>
      </c>
    </row>
    <row r="2010" spans="1:4" x14ac:dyDescent="0.3">
      <c r="A2010" s="179">
        <v>6141</v>
      </c>
      <c r="B2010" s="179" t="s">
        <v>17352</v>
      </c>
      <c r="C2010" s="179" t="s">
        <v>15364</v>
      </c>
      <c r="D2010" s="179">
        <v>5.36</v>
      </c>
    </row>
    <row r="2011" spans="1:4" x14ac:dyDescent="0.3">
      <c r="A2011" s="179">
        <v>11681</v>
      </c>
      <c r="B2011" s="179" t="s">
        <v>17353</v>
      </c>
      <c r="C2011" s="179" t="s">
        <v>15364</v>
      </c>
      <c r="D2011" s="179">
        <v>9.9700000000000006</v>
      </c>
    </row>
    <row r="2012" spans="1:4" x14ac:dyDescent="0.3">
      <c r="A2012" s="179">
        <v>2706</v>
      </c>
      <c r="B2012" s="179" t="s">
        <v>17354</v>
      </c>
      <c r="C2012" s="179" t="s">
        <v>15546</v>
      </c>
      <c r="D2012" s="179">
        <v>83.23</v>
      </c>
    </row>
    <row r="2013" spans="1:4" x14ac:dyDescent="0.3">
      <c r="A2013" s="179">
        <v>40811</v>
      </c>
      <c r="B2013" s="179" t="s">
        <v>17355</v>
      </c>
      <c r="C2013" s="179" t="s">
        <v>15548</v>
      </c>
      <c r="D2013" s="180">
        <v>14612.4</v>
      </c>
    </row>
    <row r="2014" spans="1:4" x14ac:dyDescent="0.3">
      <c r="A2014" s="179">
        <v>2707</v>
      </c>
      <c r="B2014" s="179" t="s">
        <v>17356</v>
      </c>
      <c r="C2014" s="179" t="s">
        <v>15546</v>
      </c>
      <c r="D2014" s="179">
        <v>94.72</v>
      </c>
    </row>
    <row r="2015" spans="1:4" x14ac:dyDescent="0.3">
      <c r="A2015" s="179">
        <v>40813</v>
      </c>
      <c r="B2015" s="179" t="s">
        <v>17357</v>
      </c>
      <c r="C2015" s="179" t="s">
        <v>15548</v>
      </c>
      <c r="D2015" s="180">
        <v>16631.919999999998</v>
      </c>
    </row>
    <row r="2016" spans="1:4" x14ac:dyDescent="0.3">
      <c r="A2016" s="179">
        <v>2708</v>
      </c>
      <c r="B2016" s="179" t="s">
        <v>17358</v>
      </c>
      <c r="C2016" s="179" t="s">
        <v>15546</v>
      </c>
      <c r="D2016" s="179">
        <v>129.49</v>
      </c>
    </row>
    <row r="2017" spans="1:4" x14ac:dyDescent="0.3">
      <c r="A2017" s="179">
        <v>40814</v>
      </c>
      <c r="B2017" s="179" t="s">
        <v>17359</v>
      </c>
      <c r="C2017" s="179" t="s">
        <v>15548</v>
      </c>
      <c r="D2017" s="180">
        <v>22735.37</v>
      </c>
    </row>
    <row r="2018" spans="1:4" x14ac:dyDescent="0.3">
      <c r="A2018" s="179">
        <v>34779</v>
      </c>
      <c r="B2018" s="179" t="s">
        <v>17360</v>
      </c>
      <c r="C2018" s="179" t="s">
        <v>15546</v>
      </c>
      <c r="D2018" s="179">
        <v>84.43</v>
      </c>
    </row>
    <row r="2019" spans="1:4" x14ac:dyDescent="0.3">
      <c r="A2019" s="179">
        <v>40936</v>
      </c>
      <c r="B2019" s="179" t="s">
        <v>17361</v>
      </c>
      <c r="C2019" s="179" t="s">
        <v>15548</v>
      </c>
      <c r="D2019" s="180">
        <v>14825.56</v>
      </c>
    </row>
    <row r="2020" spans="1:4" x14ac:dyDescent="0.3">
      <c r="A2020" s="179">
        <v>34780</v>
      </c>
      <c r="B2020" s="179" t="s">
        <v>17362</v>
      </c>
      <c r="C2020" s="179" t="s">
        <v>15546</v>
      </c>
      <c r="D2020" s="179">
        <v>95.25</v>
      </c>
    </row>
    <row r="2021" spans="1:4" x14ac:dyDescent="0.3">
      <c r="A2021" s="179">
        <v>40937</v>
      </c>
      <c r="B2021" s="179" t="s">
        <v>17363</v>
      </c>
      <c r="C2021" s="179" t="s">
        <v>15548</v>
      </c>
      <c r="D2021" s="180">
        <v>16726.16</v>
      </c>
    </row>
    <row r="2022" spans="1:4" x14ac:dyDescent="0.3">
      <c r="A2022" s="179">
        <v>34782</v>
      </c>
      <c r="B2022" s="179" t="s">
        <v>17364</v>
      </c>
      <c r="C2022" s="179" t="s">
        <v>15546</v>
      </c>
      <c r="D2022" s="179">
        <v>130.55000000000001</v>
      </c>
    </row>
    <row r="2023" spans="1:4" x14ac:dyDescent="0.3">
      <c r="A2023" s="179">
        <v>40938</v>
      </c>
      <c r="B2023" s="179" t="s">
        <v>17365</v>
      </c>
      <c r="C2023" s="179" t="s">
        <v>15548</v>
      </c>
      <c r="D2023" s="180">
        <v>22921.63</v>
      </c>
    </row>
    <row r="2024" spans="1:4" x14ac:dyDescent="0.3">
      <c r="A2024" s="179">
        <v>34783</v>
      </c>
      <c r="B2024" s="179" t="s">
        <v>17366</v>
      </c>
      <c r="C2024" s="179" t="s">
        <v>15546</v>
      </c>
      <c r="D2024" s="179">
        <v>81.88</v>
      </c>
    </row>
    <row r="2025" spans="1:4" x14ac:dyDescent="0.3">
      <c r="A2025" s="179">
        <v>40939</v>
      </c>
      <c r="B2025" s="179" t="s">
        <v>17367</v>
      </c>
      <c r="C2025" s="179" t="s">
        <v>15548</v>
      </c>
      <c r="D2025" s="180">
        <v>14376.04</v>
      </c>
    </row>
    <row r="2026" spans="1:4" x14ac:dyDescent="0.3">
      <c r="A2026" s="179">
        <v>34785</v>
      </c>
      <c r="B2026" s="179" t="s">
        <v>17368</v>
      </c>
      <c r="C2026" s="179" t="s">
        <v>15546</v>
      </c>
      <c r="D2026" s="179">
        <v>80.48</v>
      </c>
    </row>
    <row r="2027" spans="1:4" x14ac:dyDescent="0.3">
      <c r="A2027" s="179">
        <v>40940</v>
      </c>
      <c r="B2027" s="179" t="s">
        <v>17369</v>
      </c>
      <c r="C2027" s="179" t="s">
        <v>15548</v>
      </c>
      <c r="D2027" s="180">
        <v>14128.99</v>
      </c>
    </row>
    <row r="2028" spans="1:4" x14ac:dyDescent="0.3">
      <c r="A2028" s="179">
        <v>38403</v>
      </c>
      <c r="B2028" s="179" t="s">
        <v>17370</v>
      </c>
      <c r="C2028" s="179" t="s">
        <v>15364</v>
      </c>
      <c r="D2028" s="179">
        <v>56.95</v>
      </c>
    </row>
    <row r="2029" spans="1:4" x14ac:dyDescent="0.3">
      <c r="A2029" s="179">
        <v>43482</v>
      </c>
      <c r="B2029" s="179" t="s">
        <v>17371</v>
      </c>
      <c r="C2029" s="179" t="s">
        <v>15546</v>
      </c>
      <c r="D2029" s="179">
        <v>0.69</v>
      </c>
    </row>
    <row r="2030" spans="1:4" ht="28.8" x14ac:dyDescent="0.3">
      <c r="A2030" s="179">
        <v>43494</v>
      </c>
      <c r="B2030" s="179" t="s">
        <v>17372</v>
      </c>
      <c r="C2030" s="179" t="s">
        <v>15548</v>
      </c>
      <c r="D2030" s="179">
        <v>130.43</v>
      </c>
    </row>
    <row r="2031" spans="1:4" ht="28.8" x14ac:dyDescent="0.3">
      <c r="A2031" s="179">
        <v>43483</v>
      </c>
      <c r="B2031" s="179" t="s">
        <v>17373</v>
      </c>
      <c r="C2031" s="179" t="s">
        <v>15546</v>
      </c>
      <c r="D2031" s="179">
        <v>1.26</v>
      </c>
    </row>
    <row r="2032" spans="1:4" ht="28.8" x14ac:dyDescent="0.3">
      <c r="A2032" s="179">
        <v>43495</v>
      </c>
      <c r="B2032" s="179" t="s">
        <v>17374</v>
      </c>
      <c r="C2032" s="179" t="s">
        <v>15548</v>
      </c>
      <c r="D2032" s="179">
        <v>238.17</v>
      </c>
    </row>
    <row r="2033" spans="1:4" x14ac:dyDescent="0.3">
      <c r="A2033" s="179">
        <v>43484</v>
      </c>
      <c r="B2033" s="179" t="s">
        <v>17375</v>
      </c>
      <c r="C2033" s="179" t="s">
        <v>15546</v>
      </c>
      <c r="D2033" s="179">
        <v>1.07</v>
      </c>
    </row>
    <row r="2034" spans="1:4" ht="28.8" x14ac:dyDescent="0.3">
      <c r="A2034" s="179">
        <v>43496</v>
      </c>
      <c r="B2034" s="179" t="s">
        <v>17376</v>
      </c>
      <c r="C2034" s="179" t="s">
        <v>15548</v>
      </c>
      <c r="D2034" s="179">
        <v>201.65</v>
      </c>
    </row>
    <row r="2035" spans="1:4" x14ac:dyDescent="0.3">
      <c r="A2035" s="179">
        <v>43485</v>
      </c>
      <c r="B2035" s="179" t="s">
        <v>17377</v>
      </c>
      <c r="C2035" s="179" t="s">
        <v>15546</v>
      </c>
      <c r="D2035" s="179">
        <v>0.94</v>
      </c>
    </row>
    <row r="2036" spans="1:4" ht="28.8" x14ac:dyDescent="0.3">
      <c r="A2036" s="179">
        <v>43497</v>
      </c>
      <c r="B2036" s="179" t="s">
        <v>17378</v>
      </c>
      <c r="C2036" s="179" t="s">
        <v>15548</v>
      </c>
      <c r="D2036" s="179">
        <v>177.43</v>
      </c>
    </row>
    <row r="2037" spans="1:4" ht="28.8" x14ac:dyDescent="0.3">
      <c r="A2037" s="179">
        <v>43487</v>
      </c>
      <c r="B2037" s="179" t="s">
        <v>17379</v>
      </c>
      <c r="C2037" s="179" t="s">
        <v>15546</v>
      </c>
      <c r="D2037" s="179">
        <v>1.08</v>
      </c>
    </row>
    <row r="2038" spans="1:4" ht="28.8" x14ac:dyDescent="0.3">
      <c r="A2038" s="179">
        <v>43499</v>
      </c>
      <c r="B2038" s="179" t="s">
        <v>17380</v>
      </c>
      <c r="C2038" s="179" t="s">
        <v>15548</v>
      </c>
      <c r="D2038" s="179">
        <v>202.94</v>
      </c>
    </row>
    <row r="2039" spans="1:4" ht="28.8" x14ac:dyDescent="0.3">
      <c r="A2039" s="179">
        <v>43486</v>
      </c>
      <c r="B2039" s="179" t="s">
        <v>17381</v>
      </c>
      <c r="C2039" s="179" t="s">
        <v>15546</v>
      </c>
      <c r="D2039" s="179">
        <v>0.66</v>
      </c>
    </row>
    <row r="2040" spans="1:4" ht="28.8" x14ac:dyDescent="0.3">
      <c r="A2040" s="179">
        <v>43498</v>
      </c>
      <c r="B2040" s="179" t="s">
        <v>17382</v>
      </c>
      <c r="C2040" s="179" t="s">
        <v>15548</v>
      </c>
      <c r="D2040" s="179">
        <v>123.54</v>
      </c>
    </row>
    <row r="2041" spans="1:4" ht="28.8" x14ac:dyDescent="0.3">
      <c r="A2041" s="179">
        <v>43488</v>
      </c>
      <c r="B2041" s="179" t="s">
        <v>17383</v>
      </c>
      <c r="C2041" s="179" t="s">
        <v>15546</v>
      </c>
      <c r="D2041" s="179">
        <v>0.76</v>
      </c>
    </row>
    <row r="2042" spans="1:4" ht="28.8" x14ac:dyDescent="0.3">
      <c r="A2042" s="179">
        <v>43500</v>
      </c>
      <c r="B2042" s="179" t="s">
        <v>17384</v>
      </c>
      <c r="C2042" s="179" t="s">
        <v>15548</v>
      </c>
      <c r="D2042" s="179">
        <v>143.59</v>
      </c>
    </row>
    <row r="2043" spans="1:4" x14ac:dyDescent="0.3">
      <c r="A2043" s="179">
        <v>43489</v>
      </c>
      <c r="B2043" s="179" t="s">
        <v>17385</v>
      </c>
      <c r="C2043" s="179" t="s">
        <v>15546</v>
      </c>
      <c r="D2043" s="179">
        <v>1.0900000000000001</v>
      </c>
    </row>
    <row r="2044" spans="1:4" x14ac:dyDescent="0.3">
      <c r="A2044" s="179">
        <v>43501</v>
      </c>
      <c r="B2044" s="179" t="s">
        <v>17386</v>
      </c>
      <c r="C2044" s="179" t="s">
        <v>15548</v>
      </c>
      <c r="D2044" s="179">
        <v>204.95</v>
      </c>
    </row>
    <row r="2045" spans="1:4" x14ac:dyDescent="0.3">
      <c r="A2045" s="179">
        <v>43490</v>
      </c>
      <c r="B2045" s="179" t="s">
        <v>17387</v>
      </c>
      <c r="C2045" s="179" t="s">
        <v>15546</v>
      </c>
      <c r="D2045" s="179">
        <v>1.5</v>
      </c>
    </row>
    <row r="2046" spans="1:4" x14ac:dyDescent="0.3">
      <c r="A2046" s="179">
        <v>43502</v>
      </c>
      <c r="B2046" s="179" t="s">
        <v>17388</v>
      </c>
      <c r="C2046" s="179" t="s">
        <v>15548</v>
      </c>
      <c r="D2046" s="179">
        <v>283.14999999999998</v>
      </c>
    </row>
    <row r="2047" spans="1:4" x14ac:dyDescent="0.3">
      <c r="A2047" s="179">
        <v>43491</v>
      </c>
      <c r="B2047" s="179" t="s">
        <v>17389</v>
      </c>
      <c r="C2047" s="179" t="s">
        <v>15546</v>
      </c>
      <c r="D2047" s="179">
        <v>1.1499999999999999</v>
      </c>
    </row>
    <row r="2048" spans="1:4" x14ac:dyDescent="0.3">
      <c r="A2048" s="179">
        <v>43503</v>
      </c>
      <c r="B2048" s="179" t="s">
        <v>17390</v>
      </c>
      <c r="C2048" s="179" t="s">
        <v>15548</v>
      </c>
      <c r="D2048" s="179">
        <v>216.6</v>
      </c>
    </row>
    <row r="2049" spans="1:4" x14ac:dyDescent="0.3">
      <c r="A2049" s="179">
        <v>43492</v>
      </c>
      <c r="B2049" s="179" t="s">
        <v>17391</v>
      </c>
      <c r="C2049" s="179" t="s">
        <v>15546</v>
      </c>
      <c r="D2049" s="179">
        <v>1.58</v>
      </c>
    </row>
    <row r="2050" spans="1:4" ht="28.8" x14ac:dyDescent="0.3">
      <c r="A2050" s="179">
        <v>43504</v>
      </c>
      <c r="B2050" s="179" t="s">
        <v>17392</v>
      </c>
      <c r="C2050" s="179" t="s">
        <v>15548</v>
      </c>
      <c r="D2050" s="179">
        <v>297.7</v>
      </c>
    </row>
    <row r="2051" spans="1:4" x14ac:dyDescent="0.3">
      <c r="A2051" s="179">
        <v>43493</v>
      </c>
      <c r="B2051" s="179" t="s">
        <v>17393</v>
      </c>
      <c r="C2051" s="179" t="s">
        <v>15546</v>
      </c>
      <c r="D2051" s="179">
        <v>0.62</v>
      </c>
    </row>
    <row r="2052" spans="1:4" ht="28.8" x14ac:dyDescent="0.3">
      <c r="A2052" s="179">
        <v>43505</v>
      </c>
      <c r="B2052" s="179" t="s">
        <v>17394</v>
      </c>
      <c r="C2052" s="179" t="s">
        <v>15548</v>
      </c>
      <c r="D2052" s="179">
        <v>117.12</v>
      </c>
    </row>
    <row r="2053" spans="1:4" ht="43.2" x14ac:dyDescent="0.3">
      <c r="A2053" s="179">
        <v>37774</v>
      </c>
      <c r="B2053" s="179" t="s">
        <v>17395</v>
      </c>
      <c r="C2053" s="179" t="s">
        <v>15364</v>
      </c>
      <c r="D2053" s="180">
        <v>306508.32</v>
      </c>
    </row>
    <row r="2054" spans="1:4" ht="43.2" x14ac:dyDescent="0.3">
      <c r="A2054" s="179">
        <v>38630</v>
      </c>
      <c r="B2054" s="179" t="s">
        <v>17396</v>
      </c>
      <c r="C2054" s="179" t="s">
        <v>15364</v>
      </c>
      <c r="D2054" s="180">
        <v>1637500</v>
      </c>
    </row>
    <row r="2055" spans="1:4" ht="57.6" x14ac:dyDescent="0.3">
      <c r="A2055" s="179">
        <v>38629</v>
      </c>
      <c r="B2055" s="179" t="s">
        <v>17397</v>
      </c>
      <c r="C2055" s="179" t="s">
        <v>15364</v>
      </c>
      <c r="D2055" s="180">
        <v>2437500</v>
      </c>
    </row>
    <row r="2056" spans="1:4" x14ac:dyDescent="0.3">
      <c r="A2056" s="179">
        <v>38476</v>
      </c>
      <c r="B2056" s="179" t="s">
        <v>17398</v>
      </c>
      <c r="C2056" s="179" t="s">
        <v>15364</v>
      </c>
      <c r="D2056" s="179">
        <v>428.04</v>
      </c>
    </row>
    <row r="2057" spans="1:4" x14ac:dyDescent="0.3">
      <c r="A2057" s="179">
        <v>38477</v>
      </c>
      <c r="B2057" s="179" t="s">
        <v>17399</v>
      </c>
      <c r="C2057" s="179" t="s">
        <v>15364</v>
      </c>
      <c r="D2057" s="180">
        <v>1212.21</v>
      </c>
    </row>
    <row r="2058" spans="1:4" ht="28.8" x14ac:dyDescent="0.3">
      <c r="A2058" s="179">
        <v>40635</v>
      </c>
      <c r="B2058" s="179" t="s">
        <v>17400</v>
      </c>
      <c r="C2058" s="179" t="s">
        <v>15364</v>
      </c>
      <c r="D2058" s="180">
        <v>785595.1</v>
      </c>
    </row>
    <row r="2059" spans="1:4" ht="28.8" x14ac:dyDescent="0.3">
      <c r="A2059" s="179">
        <v>36483</v>
      </c>
      <c r="B2059" s="179" t="s">
        <v>17401</v>
      </c>
      <c r="C2059" s="179" t="s">
        <v>15364</v>
      </c>
      <c r="D2059" s="180">
        <v>711875</v>
      </c>
    </row>
    <row r="2060" spans="1:4" ht="28.8" x14ac:dyDescent="0.3">
      <c r="A2060" s="179">
        <v>14525</v>
      </c>
      <c r="B2060" s="179" t="s">
        <v>17402</v>
      </c>
      <c r="C2060" s="179" t="s">
        <v>15364</v>
      </c>
      <c r="D2060" s="180">
        <v>745375</v>
      </c>
    </row>
    <row r="2061" spans="1:4" ht="28.8" x14ac:dyDescent="0.3">
      <c r="A2061" s="179">
        <v>36482</v>
      </c>
      <c r="B2061" s="179" t="s">
        <v>17403</v>
      </c>
      <c r="C2061" s="179" t="s">
        <v>15364</v>
      </c>
      <c r="D2061" s="180">
        <v>639262.87</v>
      </c>
    </row>
    <row r="2062" spans="1:4" ht="28.8" x14ac:dyDescent="0.3">
      <c r="A2062" s="179">
        <v>36408</v>
      </c>
      <c r="B2062" s="179" t="s">
        <v>17404</v>
      </c>
      <c r="C2062" s="179" t="s">
        <v>15364</v>
      </c>
      <c r="D2062" s="180">
        <v>763800</v>
      </c>
    </row>
    <row r="2063" spans="1:4" ht="28.8" x14ac:dyDescent="0.3">
      <c r="A2063" s="179">
        <v>2723</v>
      </c>
      <c r="B2063" s="179" t="s">
        <v>17405</v>
      </c>
      <c r="C2063" s="179" t="s">
        <v>15364</v>
      </c>
      <c r="D2063" s="180">
        <v>586250</v>
      </c>
    </row>
    <row r="2064" spans="1:4" ht="28.8" x14ac:dyDescent="0.3">
      <c r="A2064" s="179">
        <v>36481</v>
      </c>
      <c r="B2064" s="179" t="s">
        <v>17406</v>
      </c>
      <c r="C2064" s="179" t="s">
        <v>15364</v>
      </c>
      <c r="D2064" s="180">
        <v>699312.5</v>
      </c>
    </row>
    <row r="2065" spans="1:4" ht="28.8" x14ac:dyDescent="0.3">
      <c r="A2065" s="179">
        <v>10685</v>
      </c>
      <c r="B2065" s="179" t="s">
        <v>17407</v>
      </c>
      <c r="C2065" s="179" t="s">
        <v>15364</v>
      </c>
      <c r="D2065" s="180">
        <v>670000</v>
      </c>
    </row>
    <row r="2066" spans="1:4" ht="43.2" x14ac:dyDescent="0.3">
      <c r="A2066" s="179">
        <v>40636</v>
      </c>
      <c r="B2066" s="179" t="s">
        <v>17408</v>
      </c>
      <c r="C2066" s="179" t="s">
        <v>15364</v>
      </c>
      <c r="D2066" s="180">
        <v>756282.6</v>
      </c>
    </row>
    <row r="2067" spans="1:4" x14ac:dyDescent="0.3">
      <c r="A2067" s="179">
        <v>4111</v>
      </c>
      <c r="B2067" s="179" t="s">
        <v>17409</v>
      </c>
      <c r="C2067" s="179" t="s">
        <v>15364</v>
      </c>
      <c r="D2067" s="179">
        <v>41.61</v>
      </c>
    </row>
    <row r="2068" spans="1:4" ht="28.8" x14ac:dyDescent="0.3">
      <c r="A2068" s="179">
        <v>44538</v>
      </c>
      <c r="B2068" s="179" t="s">
        <v>27012</v>
      </c>
      <c r="C2068" s="179" t="s">
        <v>15364</v>
      </c>
      <c r="D2068" s="179">
        <v>74.03</v>
      </c>
    </row>
    <row r="2069" spans="1:4" x14ac:dyDescent="0.3">
      <c r="A2069" s="179">
        <v>12</v>
      </c>
      <c r="B2069" s="179" t="s">
        <v>17410</v>
      </c>
      <c r="C2069" s="179" t="s">
        <v>15364</v>
      </c>
      <c r="D2069" s="179">
        <v>6.47</v>
      </c>
    </row>
    <row r="2070" spans="1:4" ht="28.8" x14ac:dyDescent="0.3">
      <c r="A2070" s="179">
        <v>37554</v>
      </c>
      <c r="B2070" s="179" t="s">
        <v>17411</v>
      </c>
      <c r="C2070" s="179" t="s">
        <v>15364</v>
      </c>
      <c r="D2070" s="179">
        <v>283.02</v>
      </c>
    </row>
    <row r="2071" spans="1:4" ht="28.8" x14ac:dyDescent="0.3">
      <c r="A2071" s="179">
        <v>37555</v>
      </c>
      <c r="B2071" s="179" t="s">
        <v>17412</v>
      </c>
      <c r="C2071" s="179" t="s">
        <v>15364</v>
      </c>
      <c r="D2071" s="179">
        <v>344.28</v>
      </c>
    </row>
    <row r="2072" spans="1:4" ht="28.8" x14ac:dyDescent="0.3">
      <c r="A2072" s="179">
        <v>10902</v>
      </c>
      <c r="B2072" s="179" t="s">
        <v>17413</v>
      </c>
      <c r="C2072" s="179" t="s">
        <v>15364</v>
      </c>
      <c r="D2072" s="179">
        <v>86.39</v>
      </c>
    </row>
    <row r="2073" spans="1:4" ht="28.8" x14ac:dyDescent="0.3">
      <c r="A2073" s="179">
        <v>20965</v>
      </c>
      <c r="B2073" s="179" t="s">
        <v>17414</v>
      </c>
      <c r="C2073" s="179" t="s">
        <v>15364</v>
      </c>
      <c r="D2073" s="179">
        <v>87.19</v>
      </c>
    </row>
    <row r="2074" spans="1:4" ht="28.8" x14ac:dyDescent="0.3">
      <c r="A2074" s="179">
        <v>20966</v>
      </c>
      <c r="B2074" s="179" t="s">
        <v>17415</v>
      </c>
      <c r="C2074" s="179" t="s">
        <v>15364</v>
      </c>
      <c r="D2074" s="179">
        <v>93.88</v>
      </c>
    </row>
    <row r="2075" spans="1:4" ht="28.8" x14ac:dyDescent="0.3">
      <c r="A2075" s="179">
        <v>10903</v>
      </c>
      <c r="B2075" s="179" t="s">
        <v>17416</v>
      </c>
      <c r="C2075" s="179" t="s">
        <v>15364</v>
      </c>
      <c r="D2075" s="179">
        <v>142.30000000000001</v>
      </c>
    </row>
    <row r="2076" spans="1:4" ht="28.8" x14ac:dyDescent="0.3">
      <c r="A2076" s="179">
        <v>20967</v>
      </c>
      <c r="B2076" s="179" t="s">
        <v>17417</v>
      </c>
      <c r="C2076" s="179" t="s">
        <v>15364</v>
      </c>
      <c r="D2076" s="179">
        <v>142.30000000000001</v>
      </c>
    </row>
    <row r="2077" spans="1:4" ht="28.8" x14ac:dyDescent="0.3">
      <c r="A2077" s="179">
        <v>20968</v>
      </c>
      <c r="B2077" s="179" t="s">
        <v>17418</v>
      </c>
      <c r="C2077" s="179" t="s">
        <v>15364</v>
      </c>
      <c r="D2077" s="179">
        <v>156.07</v>
      </c>
    </row>
    <row r="2078" spans="1:4" ht="28.8" x14ac:dyDescent="0.3">
      <c r="A2078" s="179">
        <v>11359</v>
      </c>
      <c r="B2078" s="179" t="s">
        <v>17419</v>
      </c>
      <c r="C2078" s="179" t="s">
        <v>15364</v>
      </c>
      <c r="D2078" s="179">
        <v>774.9</v>
      </c>
    </row>
    <row r="2079" spans="1:4" ht="28.8" x14ac:dyDescent="0.3">
      <c r="A2079" s="179">
        <v>39017</v>
      </c>
      <c r="B2079" s="179" t="s">
        <v>17420</v>
      </c>
      <c r="C2079" s="179" t="s">
        <v>15364</v>
      </c>
      <c r="D2079" s="179">
        <v>0.21</v>
      </c>
    </row>
    <row r="2080" spans="1:4" ht="28.8" x14ac:dyDescent="0.3">
      <c r="A2080" s="179">
        <v>39315</v>
      </c>
      <c r="B2080" s="179" t="s">
        <v>17421</v>
      </c>
      <c r="C2080" s="179" t="s">
        <v>15364</v>
      </c>
      <c r="D2080" s="179">
        <v>0.34</v>
      </c>
    </row>
    <row r="2081" spans="1:4" ht="28.8" x14ac:dyDescent="0.3">
      <c r="A2081" s="179">
        <v>39016</v>
      </c>
      <c r="B2081" s="179" t="s">
        <v>17422</v>
      </c>
      <c r="C2081" s="179" t="s">
        <v>15364</v>
      </c>
      <c r="D2081" s="179">
        <v>0.34</v>
      </c>
    </row>
    <row r="2082" spans="1:4" ht="28.8" x14ac:dyDescent="0.3">
      <c r="A2082" s="179">
        <v>40432</v>
      </c>
      <c r="B2082" s="179" t="s">
        <v>17423</v>
      </c>
      <c r="C2082" s="179" t="s">
        <v>15364</v>
      </c>
      <c r="D2082" s="179">
        <v>2.68</v>
      </c>
    </row>
    <row r="2083" spans="1:4" ht="28.8" x14ac:dyDescent="0.3">
      <c r="A2083" s="179">
        <v>39481</v>
      </c>
      <c r="B2083" s="179" t="s">
        <v>17424</v>
      </c>
      <c r="C2083" s="179" t="s">
        <v>15364</v>
      </c>
      <c r="D2083" s="179">
        <v>1.68</v>
      </c>
    </row>
    <row r="2084" spans="1:4" x14ac:dyDescent="0.3">
      <c r="A2084" s="179">
        <v>40433</v>
      </c>
      <c r="B2084" s="179" t="s">
        <v>17425</v>
      </c>
      <c r="C2084" s="179" t="s">
        <v>15364</v>
      </c>
      <c r="D2084" s="179">
        <v>1.49</v>
      </c>
    </row>
    <row r="2085" spans="1:4" ht="28.8" x14ac:dyDescent="0.3">
      <c r="A2085" s="179">
        <v>20219</v>
      </c>
      <c r="B2085" s="179" t="s">
        <v>17426</v>
      </c>
      <c r="C2085" s="179" t="s">
        <v>15364</v>
      </c>
      <c r="D2085" s="180">
        <v>105800</v>
      </c>
    </row>
    <row r="2086" spans="1:4" ht="43.2" x14ac:dyDescent="0.3">
      <c r="A2086" s="179">
        <v>36484</v>
      </c>
      <c r="B2086" s="179" t="s">
        <v>17427</v>
      </c>
      <c r="C2086" s="179" t="s">
        <v>15364</v>
      </c>
      <c r="D2086" s="180">
        <v>224594.13</v>
      </c>
    </row>
    <row r="2087" spans="1:4" x14ac:dyDescent="0.3">
      <c r="A2087" s="179">
        <v>38367</v>
      </c>
      <c r="B2087" s="179" t="s">
        <v>17428</v>
      </c>
      <c r="C2087" s="179" t="s">
        <v>15364</v>
      </c>
      <c r="D2087" s="179">
        <v>23</v>
      </c>
    </row>
    <row r="2088" spans="1:4" x14ac:dyDescent="0.3">
      <c r="A2088" s="179">
        <v>38368</v>
      </c>
      <c r="B2088" s="179" t="s">
        <v>17429</v>
      </c>
      <c r="C2088" s="179" t="s">
        <v>15364</v>
      </c>
      <c r="D2088" s="179">
        <v>7.91</v>
      </c>
    </row>
    <row r="2089" spans="1:4" x14ac:dyDescent="0.3">
      <c r="A2089" s="179">
        <v>38091</v>
      </c>
      <c r="B2089" s="179" t="s">
        <v>17430</v>
      </c>
      <c r="C2089" s="179" t="s">
        <v>15364</v>
      </c>
      <c r="D2089" s="179">
        <v>2.27</v>
      </c>
    </row>
    <row r="2090" spans="1:4" x14ac:dyDescent="0.3">
      <c r="A2090" s="179">
        <v>38095</v>
      </c>
      <c r="B2090" s="179" t="s">
        <v>17431</v>
      </c>
      <c r="C2090" s="179" t="s">
        <v>15364</v>
      </c>
      <c r="D2090" s="179">
        <v>4.8099999999999996</v>
      </c>
    </row>
    <row r="2091" spans="1:4" x14ac:dyDescent="0.3">
      <c r="A2091" s="179">
        <v>38092</v>
      </c>
      <c r="B2091" s="179" t="s">
        <v>17432</v>
      </c>
      <c r="C2091" s="179" t="s">
        <v>15364</v>
      </c>
      <c r="D2091" s="179">
        <v>2.15</v>
      </c>
    </row>
    <row r="2092" spans="1:4" x14ac:dyDescent="0.3">
      <c r="A2092" s="179">
        <v>38093</v>
      </c>
      <c r="B2092" s="179" t="s">
        <v>17433</v>
      </c>
      <c r="C2092" s="179" t="s">
        <v>15364</v>
      </c>
      <c r="D2092" s="179">
        <v>2.2200000000000002</v>
      </c>
    </row>
    <row r="2093" spans="1:4" x14ac:dyDescent="0.3">
      <c r="A2093" s="179">
        <v>38096</v>
      </c>
      <c r="B2093" s="179" t="s">
        <v>17434</v>
      </c>
      <c r="C2093" s="179" t="s">
        <v>15364</v>
      </c>
      <c r="D2093" s="179">
        <v>5.17</v>
      </c>
    </row>
    <row r="2094" spans="1:4" x14ac:dyDescent="0.3">
      <c r="A2094" s="179">
        <v>38094</v>
      </c>
      <c r="B2094" s="179" t="s">
        <v>17435</v>
      </c>
      <c r="C2094" s="179" t="s">
        <v>15364</v>
      </c>
      <c r="D2094" s="179">
        <v>2.73</v>
      </c>
    </row>
    <row r="2095" spans="1:4" x14ac:dyDescent="0.3">
      <c r="A2095" s="179">
        <v>38097</v>
      </c>
      <c r="B2095" s="179" t="s">
        <v>17436</v>
      </c>
      <c r="C2095" s="179" t="s">
        <v>15364</v>
      </c>
      <c r="D2095" s="179">
        <v>5.54</v>
      </c>
    </row>
    <row r="2096" spans="1:4" x14ac:dyDescent="0.3">
      <c r="A2096" s="179">
        <v>38098</v>
      </c>
      <c r="B2096" s="179" t="s">
        <v>17437</v>
      </c>
      <c r="C2096" s="179" t="s">
        <v>15364</v>
      </c>
      <c r="D2096" s="179">
        <v>5.54</v>
      </c>
    </row>
    <row r="2097" spans="1:4" x14ac:dyDescent="0.3">
      <c r="A2097" s="179">
        <v>11186</v>
      </c>
      <c r="B2097" s="179" t="s">
        <v>17438</v>
      </c>
      <c r="C2097" s="179" t="s">
        <v>15372</v>
      </c>
      <c r="D2097" s="179">
        <v>546.57000000000005</v>
      </c>
    </row>
    <row r="2098" spans="1:4" ht="28.8" x14ac:dyDescent="0.3">
      <c r="A2098" s="179">
        <v>11558</v>
      </c>
      <c r="B2098" s="179" t="s">
        <v>17439</v>
      </c>
      <c r="C2098" s="179" t="s">
        <v>15805</v>
      </c>
      <c r="D2098" s="179">
        <v>13.06</v>
      </c>
    </row>
    <row r="2099" spans="1:4" ht="28.8" x14ac:dyDescent="0.3">
      <c r="A2099" s="179">
        <v>11557</v>
      </c>
      <c r="B2099" s="179" t="s">
        <v>17440</v>
      </c>
      <c r="C2099" s="179" t="s">
        <v>15805</v>
      </c>
      <c r="D2099" s="179">
        <v>33.06</v>
      </c>
    </row>
    <row r="2100" spans="1:4" x14ac:dyDescent="0.3">
      <c r="A2100" s="179">
        <v>2759</v>
      </c>
      <c r="B2100" s="179" t="s">
        <v>17441</v>
      </c>
      <c r="C2100" s="179" t="s">
        <v>15364</v>
      </c>
      <c r="D2100" s="179">
        <v>10.58</v>
      </c>
    </row>
    <row r="2101" spans="1:4" x14ac:dyDescent="0.3">
      <c r="A2101" s="179">
        <v>38124</v>
      </c>
      <c r="B2101" s="179" t="s">
        <v>17442</v>
      </c>
      <c r="C2101" s="179" t="s">
        <v>15364</v>
      </c>
      <c r="D2101" s="179">
        <v>30</v>
      </c>
    </row>
    <row r="2102" spans="1:4" x14ac:dyDescent="0.3">
      <c r="A2102" s="179">
        <v>38380</v>
      </c>
      <c r="B2102" s="179" t="s">
        <v>17443</v>
      </c>
      <c r="C2102" s="179" t="s">
        <v>15364</v>
      </c>
      <c r="D2102" s="179">
        <v>36.54</v>
      </c>
    </row>
    <row r="2103" spans="1:4" ht="28.8" x14ac:dyDescent="0.3">
      <c r="A2103" s="179">
        <v>20059</v>
      </c>
      <c r="B2103" s="179" t="s">
        <v>17444</v>
      </c>
      <c r="C2103" s="179" t="s">
        <v>15364</v>
      </c>
      <c r="D2103" s="179">
        <v>20.14</v>
      </c>
    </row>
    <row r="2104" spans="1:4" ht="43.2" x14ac:dyDescent="0.3">
      <c r="A2104" s="179">
        <v>42429</v>
      </c>
      <c r="B2104" s="179" t="s">
        <v>17445</v>
      </c>
      <c r="C2104" s="179" t="s">
        <v>15364</v>
      </c>
      <c r="D2104" s="180">
        <v>5290.2</v>
      </c>
    </row>
    <row r="2105" spans="1:4" x14ac:dyDescent="0.3">
      <c r="A2105" s="179">
        <v>39616</v>
      </c>
      <c r="B2105" s="179" t="s">
        <v>17446</v>
      </c>
      <c r="C2105" s="179" t="s">
        <v>15364</v>
      </c>
      <c r="D2105" s="179">
        <v>451.75</v>
      </c>
    </row>
    <row r="2106" spans="1:4" x14ac:dyDescent="0.3">
      <c r="A2106" s="179">
        <v>39618</v>
      </c>
      <c r="B2106" s="179" t="s">
        <v>17447</v>
      </c>
      <c r="C2106" s="179" t="s">
        <v>15364</v>
      </c>
      <c r="D2106" s="179">
        <v>819.4</v>
      </c>
    </row>
    <row r="2107" spans="1:4" x14ac:dyDescent="0.3">
      <c r="A2107" s="179">
        <v>39619</v>
      </c>
      <c r="B2107" s="179" t="s">
        <v>17448</v>
      </c>
      <c r="C2107" s="179" t="s">
        <v>15364</v>
      </c>
      <c r="D2107" s="180">
        <v>1122.24</v>
      </c>
    </row>
    <row r="2108" spans="1:4" x14ac:dyDescent="0.3">
      <c r="A2108" s="179">
        <v>39613</v>
      </c>
      <c r="B2108" s="179" t="s">
        <v>17449</v>
      </c>
      <c r="C2108" s="179" t="s">
        <v>15364</v>
      </c>
      <c r="D2108" s="179">
        <v>179.44</v>
      </c>
    </row>
    <row r="2109" spans="1:4" x14ac:dyDescent="0.3">
      <c r="A2109" s="179">
        <v>39614</v>
      </c>
      <c r="B2109" s="179" t="s">
        <v>17450</v>
      </c>
      <c r="C2109" s="179" t="s">
        <v>15364</v>
      </c>
      <c r="D2109" s="179">
        <v>261.79000000000002</v>
      </c>
    </row>
    <row r="2110" spans="1:4" ht="43.2" x14ac:dyDescent="0.3">
      <c r="A2110" s="179">
        <v>38538</v>
      </c>
      <c r="B2110" s="179" t="s">
        <v>17451</v>
      </c>
      <c r="C2110" s="179" t="s">
        <v>15382</v>
      </c>
      <c r="D2110" s="179">
        <v>44.11</v>
      </c>
    </row>
    <row r="2111" spans="1:4" ht="43.2" x14ac:dyDescent="0.3">
      <c r="A2111" s="179">
        <v>38539</v>
      </c>
      <c r="B2111" s="179" t="s">
        <v>17452</v>
      </c>
      <c r="C2111" s="179" t="s">
        <v>15382</v>
      </c>
      <c r="D2111" s="179">
        <v>59.98</v>
      </c>
    </row>
    <row r="2112" spans="1:4" ht="43.2" x14ac:dyDescent="0.3">
      <c r="A2112" s="179">
        <v>38540</v>
      </c>
      <c r="B2112" s="179" t="s">
        <v>17453</v>
      </c>
      <c r="C2112" s="179" t="s">
        <v>15382</v>
      </c>
      <c r="D2112" s="179">
        <v>153.72</v>
      </c>
    </row>
    <row r="2113" spans="1:4" x14ac:dyDescent="0.3">
      <c r="A2113" s="179">
        <v>38384</v>
      </c>
      <c r="B2113" s="179" t="s">
        <v>17454</v>
      </c>
      <c r="C2113" s="179" t="s">
        <v>15364</v>
      </c>
      <c r="D2113" s="179">
        <v>20.5</v>
      </c>
    </row>
    <row r="2114" spans="1:4" x14ac:dyDescent="0.3">
      <c r="A2114" s="179">
        <v>13</v>
      </c>
      <c r="B2114" s="179" t="s">
        <v>17455</v>
      </c>
      <c r="C2114" s="179" t="s">
        <v>15433</v>
      </c>
      <c r="D2114" s="179">
        <v>9.9600000000000009</v>
      </c>
    </row>
    <row r="2115" spans="1:4" x14ac:dyDescent="0.3">
      <c r="A2115" s="179">
        <v>2762</v>
      </c>
      <c r="B2115" s="179" t="s">
        <v>17456</v>
      </c>
      <c r="C2115" s="179" t="s">
        <v>15382</v>
      </c>
      <c r="D2115" s="179">
        <v>13.22</v>
      </c>
    </row>
    <row r="2116" spans="1:4" ht="28.8" x14ac:dyDescent="0.3">
      <c r="A2116" s="179">
        <v>21142</v>
      </c>
      <c r="B2116" s="179" t="s">
        <v>17457</v>
      </c>
      <c r="C2116" s="179" t="s">
        <v>15364</v>
      </c>
      <c r="D2116" s="179">
        <v>33.229999999999997</v>
      </c>
    </row>
    <row r="2117" spans="1:4" x14ac:dyDescent="0.3">
      <c r="A2117" s="179">
        <v>4223</v>
      </c>
      <c r="B2117" s="179" t="s">
        <v>17458</v>
      </c>
      <c r="C2117" s="179" t="s">
        <v>15377</v>
      </c>
      <c r="D2117" s="179">
        <v>5.22</v>
      </c>
    </row>
    <row r="2118" spans="1:4" x14ac:dyDescent="0.3">
      <c r="A2118" s="179">
        <v>37372</v>
      </c>
      <c r="B2118" s="179" t="s">
        <v>17459</v>
      </c>
      <c r="C2118" s="179" t="s">
        <v>15546</v>
      </c>
      <c r="D2118" s="179">
        <v>0.81</v>
      </c>
    </row>
    <row r="2119" spans="1:4" x14ac:dyDescent="0.3">
      <c r="A2119" s="179">
        <v>40863</v>
      </c>
      <c r="B2119" s="179" t="s">
        <v>17460</v>
      </c>
      <c r="C2119" s="179" t="s">
        <v>15548</v>
      </c>
      <c r="D2119" s="179">
        <v>152.35</v>
      </c>
    </row>
    <row r="2120" spans="1:4" x14ac:dyDescent="0.3">
      <c r="A2120" s="179">
        <v>38475</v>
      </c>
      <c r="B2120" s="179" t="s">
        <v>17461</v>
      </c>
      <c r="C2120" s="179" t="s">
        <v>15364</v>
      </c>
      <c r="D2120" s="179">
        <v>37.69</v>
      </c>
    </row>
    <row r="2121" spans="1:4" x14ac:dyDescent="0.3">
      <c r="A2121" s="179">
        <v>38474</v>
      </c>
      <c r="B2121" s="179" t="s">
        <v>17462</v>
      </c>
      <c r="C2121" s="179" t="s">
        <v>15364</v>
      </c>
      <c r="D2121" s="179">
        <v>46.6</v>
      </c>
    </row>
    <row r="2122" spans="1:4" x14ac:dyDescent="0.3">
      <c r="A2122" s="179">
        <v>10886</v>
      </c>
      <c r="B2122" s="179" t="s">
        <v>17463</v>
      </c>
      <c r="C2122" s="179" t="s">
        <v>15364</v>
      </c>
      <c r="D2122" s="179">
        <v>148.75</v>
      </c>
    </row>
    <row r="2123" spans="1:4" ht="28.8" x14ac:dyDescent="0.3">
      <c r="A2123" s="179">
        <v>10888</v>
      </c>
      <c r="B2123" s="179" t="s">
        <v>17464</v>
      </c>
      <c r="C2123" s="179" t="s">
        <v>15364</v>
      </c>
      <c r="D2123" s="179">
        <v>470.76</v>
      </c>
    </row>
    <row r="2124" spans="1:4" ht="28.8" x14ac:dyDescent="0.3">
      <c r="A2124" s="179">
        <v>10889</v>
      </c>
      <c r="B2124" s="179" t="s">
        <v>17465</v>
      </c>
      <c r="C2124" s="179" t="s">
        <v>15364</v>
      </c>
      <c r="D2124" s="179">
        <v>510</v>
      </c>
    </row>
    <row r="2125" spans="1:4" ht="28.8" x14ac:dyDescent="0.3">
      <c r="A2125" s="179">
        <v>10890</v>
      </c>
      <c r="B2125" s="179" t="s">
        <v>17466</v>
      </c>
      <c r="C2125" s="179" t="s">
        <v>15364</v>
      </c>
      <c r="D2125" s="179">
        <v>235.38</v>
      </c>
    </row>
    <row r="2126" spans="1:4" ht="28.8" x14ac:dyDescent="0.3">
      <c r="A2126" s="179">
        <v>10891</v>
      </c>
      <c r="B2126" s="179" t="s">
        <v>17467</v>
      </c>
      <c r="C2126" s="179" t="s">
        <v>15364</v>
      </c>
      <c r="D2126" s="179">
        <v>143.84</v>
      </c>
    </row>
    <row r="2127" spans="1:4" ht="28.8" x14ac:dyDescent="0.3">
      <c r="A2127" s="179">
        <v>10892</v>
      </c>
      <c r="B2127" s="179" t="s">
        <v>17468</v>
      </c>
      <c r="C2127" s="179" t="s">
        <v>15364</v>
      </c>
      <c r="D2127" s="179">
        <v>170</v>
      </c>
    </row>
    <row r="2128" spans="1:4" ht="28.8" x14ac:dyDescent="0.3">
      <c r="A2128" s="179">
        <v>20977</v>
      </c>
      <c r="B2128" s="179" t="s">
        <v>17469</v>
      </c>
      <c r="C2128" s="179" t="s">
        <v>15364</v>
      </c>
      <c r="D2128" s="179">
        <v>202.69</v>
      </c>
    </row>
    <row r="2129" spans="1:4" x14ac:dyDescent="0.3">
      <c r="A2129" s="179">
        <v>3073</v>
      </c>
      <c r="B2129" s="179" t="s">
        <v>17470</v>
      </c>
      <c r="C2129" s="179" t="s">
        <v>15364</v>
      </c>
      <c r="D2129" s="179">
        <v>246.4</v>
      </c>
    </row>
    <row r="2130" spans="1:4" x14ac:dyDescent="0.3">
      <c r="A2130" s="179">
        <v>3068</v>
      </c>
      <c r="B2130" s="179" t="s">
        <v>17471</v>
      </c>
      <c r="C2130" s="179" t="s">
        <v>15364</v>
      </c>
      <c r="D2130" s="179">
        <v>49.26</v>
      </c>
    </row>
    <row r="2131" spans="1:4" x14ac:dyDescent="0.3">
      <c r="A2131" s="179">
        <v>3074</v>
      </c>
      <c r="B2131" s="179" t="s">
        <v>17472</v>
      </c>
      <c r="C2131" s="179" t="s">
        <v>15364</v>
      </c>
      <c r="D2131" s="179">
        <v>155.56</v>
      </c>
    </row>
    <row r="2132" spans="1:4" x14ac:dyDescent="0.3">
      <c r="A2132" s="179">
        <v>3076</v>
      </c>
      <c r="B2132" s="179" t="s">
        <v>17473</v>
      </c>
      <c r="C2132" s="179" t="s">
        <v>15364</v>
      </c>
      <c r="D2132" s="179">
        <v>202.57</v>
      </c>
    </row>
    <row r="2133" spans="1:4" x14ac:dyDescent="0.3">
      <c r="A2133" s="179">
        <v>3072</v>
      </c>
      <c r="B2133" s="179" t="s">
        <v>17474</v>
      </c>
      <c r="C2133" s="179" t="s">
        <v>15364</v>
      </c>
      <c r="D2133" s="179">
        <v>51.03</v>
      </c>
    </row>
    <row r="2134" spans="1:4" x14ac:dyDescent="0.3">
      <c r="A2134" s="179">
        <v>3075</v>
      </c>
      <c r="B2134" s="179" t="s">
        <v>17475</v>
      </c>
      <c r="C2134" s="179" t="s">
        <v>15364</v>
      </c>
      <c r="D2134" s="179">
        <v>128.01</v>
      </c>
    </row>
    <row r="2135" spans="1:4" ht="28.8" x14ac:dyDescent="0.3">
      <c r="A2135" s="179">
        <v>10780</v>
      </c>
      <c r="B2135" s="179" t="s">
        <v>17476</v>
      </c>
      <c r="C2135" s="179" t="s">
        <v>15364</v>
      </c>
      <c r="D2135" s="179">
        <v>10.82</v>
      </c>
    </row>
    <row r="2136" spans="1:4" ht="28.8" x14ac:dyDescent="0.3">
      <c r="A2136" s="179">
        <v>10781</v>
      </c>
      <c r="B2136" s="179" t="s">
        <v>17477</v>
      </c>
      <c r="C2136" s="179" t="s">
        <v>15364</v>
      </c>
      <c r="D2136" s="179">
        <v>17.36</v>
      </c>
    </row>
    <row r="2137" spans="1:4" ht="28.8" x14ac:dyDescent="0.3">
      <c r="A2137" s="179">
        <v>20106</v>
      </c>
      <c r="B2137" s="179" t="s">
        <v>17478</v>
      </c>
      <c r="C2137" s="179" t="s">
        <v>15364</v>
      </c>
      <c r="D2137" s="179">
        <v>5.72</v>
      </c>
    </row>
    <row r="2138" spans="1:4" ht="28.8" x14ac:dyDescent="0.3">
      <c r="A2138" s="179">
        <v>20107</v>
      </c>
      <c r="B2138" s="179" t="s">
        <v>17479</v>
      </c>
      <c r="C2138" s="179" t="s">
        <v>15364</v>
      </c>
      <c r="D2138" s="179">
        <v>6.55</v>
      </c>
    </row>
    <row r="2139" spans="1:4" ht="28.8" x14ac:dyDescent="0.3">
      <c r="A2139" s="179">
        <v>20108</v>
      </c>
      <c r="B2139" s="179" t="s">
        <v>17480</v>
      </c>
      <c r="C2139" s="179" t="s">
        <v>15364</v>
      </c>
      <c r="D2139" s="179">
        <v>8.65</v>
      </c>
    </row>
    <row r="2140" spans="1:4" ht="28.8" x14ac:dyDescent="0.3">
      <c r="A2140" s="179">
        <v>20109</v>
      </c>
      <c r="B2140" s="179" t="s">
        <v>17481</v>
      </c>
      <c r="C2140" s="179" t="s">
        <v>15364</v>
      </c>
      <c r="D2140" s="179">
        <v>10.82</v>
      </c>
    </row>
    <row r="2141" spans="1:4" ht="28.8" x14ac:dyDescent="0.3">
      <c r="A2141" s="179">
        <v>43612</v>
      </c>
      <c r="B2141" s="179" t="s">
        <v>17482</v>
      </c>
      <c r="C2141" s="179" t="s">
        <v>16826</v>
      </c>
      <c r="D2141" s="179">
        <v>105.54</v>
      </c>
    </row>
    <row r="2142" spans="1:4" ht="28.8" x14ac:dyDescent="0.3">
      <c r="A2142" s="179">
        <v>43613</v>
      </c>
      <c r="B2142" s="179" t="s">
        <v>17483</v>
      </c>
      <c r="C2142" s="179" t="s">
        <v>16826</v>
      </c>
      <c r="D2142" s="179">
        <v>87.38</v>
      </c>
    </row>
    <row r="2143" spans="1:4" ht="28.8" x14ac:dyDescent="0.3">
      <c r="A2143" s="179">
        <v>11480</v>
      </c>
      <c r="B2143" s="179" t="s">
        <v>17484</v>
      </c>
      <c r="C2143" s="179" t="s">
        <v>16826</v>
      </c>
      <c r="D2143" s="179">
        <v>134.09</v>
      </c>
    </row>
    <row r="2144" spans="1:4" ht="43.2" x14ac:dyDescent="0.3">
      <c r="A2144" s="179">
        <v>11469</v>
      </c>
      <c r="B2144" s="179" t="s">
        <v>17485</v>
      </c>
      <c r="C2144" s="179" t="s">
        <v>15364</v>
      </c>
      <c r="D2144" s="179">
        <v>14.31</v>
      </c>
    </row>
    <row r="2145" spans="1:4" ht="28.8" x14ac:dyDescent="0.3">
      <c r="A2145" s="179">
        <v>11468</v>
      </c>
      <c r="B2145" s="179" t="s">
        <v>17486</v>
      </c>
      <c r="C2145" s="179" t="s">
        <v>15364</v>
      </c>
      <c r="D2145" s="179">
        <v>14.32</v>
      </c>
    </row>
    <row r="2146" spans="1:4" ht="28.8" x14ac:dyDescent="0.3">
      <c r="A2146" s="179">
        <v>11484</v>
      </c>
      <c r="B2146" s="179" t="s">
        <v>17487</v>
      </c>
      <c r="C2146" s="179" t="s">
        <v>15364</v>
      </c>
      <c r="D2146" s="179">
        <v>62.91</v>
      </c>
    </row>
    <row r="2147" spans="1:4" ht="28.8" x14ac:dyDescent="0.3">
      <c r="A2147" s="179">
        <v>38155</v>
      </c>
      <c r="B2147" s="179" t="s">
        <v>17488</v>
      </c>
      <c r="C2147" s="179" t="s">
        <v>15364</v>
      </c>
      <c r="D2147" s="179">
        <v>97.67</v>
      </c>
    </row>
    <row r="2148" spans="1:4" ht="28.8" x14ac:dyDescent="0.3">
      <c r="A2148" s="179">
        <v>11467</v>
      </c>
      <c r="B2148" s="179" t="s">
        <v>17489</v>
      </c>
      <c r="C2148" s="179" t="s">
        <v>15364</v>
      </c>
      <c r="D2148" s="179">
        <v>22.32</v>
      </c>
    </row>
    <row r="2149" spans="1:4" ht="43.2" x14ac:dyDescent="0.3">
      <c r="A2149" s="179">
        <v>38153</v>
      </c>
      <c r="B2149" s="179" t="s">
        <v>17490</v>
      </c>
      <c r="C2149" s="179" t="s">
        <v>16826</v>
      </c>
      <c r="D2149" s="179">
        <v>57.01</v>
      </c>
    </row>
    <row r="2150" spans="1:4" ht="57.6" x14ac:dyDescent="0.3">
      <c r="A2150" s="179">
        <v>43607</v>
      </c>
      <c r="B2150" s="179" t="s">
        <v>17491</v>
      </c>
      <c r="C2150" s="179" t="s">
        <v>16826</v>
      </c>
      <c r="D2150" s="179">
        <v>107.83</v>
      </c>
    </row>
    <row r="2151" spans="1:4" ht="43.2" x14ac:dyDescent="0.3">
      <c r="A2151" s="179">
        <v>3080</v>
      </c>
      <c r="B2151" s="179" t="s">
        <v>17492</v>
      </c>
      <c r="C2151" s="179" t="s">
        <v>16826</v>
      </c>
      <c r="D2151" s="179">
        <v>72.5</v>
      </c>
    </row>
    <row r="2152" spans="1:4" ht="43.2" x14ac:dyDescent="0.3">
      <c r="A2152" s="179">
        <v>3081</v>
      </c>
      <c r="B2152" s="179" t="s">
        <v>17493</v>
      </c>
      <c r="C2152" s="179" t="s">
        <v>16826</v>
      </c>
      <c r="D2152" s="179">
        <v>143.44</v>
      </c>
    </row>
    <row r="2153" spans="1:4" ht="43.2" x14ac:dyDescent="0.3">
      <c r="A2153" s="179">
        <v>3090</v>
      </c>
      <c r="B2153" s="179" t="s">
        <v>17494</v>
      </c>
      <c r="C2153" s="179" t="s">
        <v>16826</v>
      </c>
      <c r="D2153" s="179">
        <v>64.709999999999994</v>
      </c>
    </row>
    <row r="2154" spans="1:4" ht="43.2" x14ac:dyDescent="0.3">
      <c r="A2154" s="179">
        <v>43611</v>
      </c>
      <c r="B2154" s="179" t="s">
        <v>17495</v>
      </c>
      <c r="C2154" s="179" t="s">
        <v>16826</v>
      </c>
      <c r="D2154" s="179">
        <v>107.38</v>
      </c>
    </row>
    <row r="2155" spans="1:4" ht="43.2" x14ac:dyDescent="0.3">
      <c r="A2155" s="179">
        <v>3103</v>
      </c>
      <c r="B2155" s="179" t="s">
        <v>17496</v>
      </c>
      <c r="C2155" s="179" t="s">
        <v>15364</v>
      </c>
      <c r="D2155" s="179">
        <v>53.65</v>
      </c>
    </row>
    <row r="2156" spans="1:4" ht="43.2" x14ac:dyDescent="0.3">
      <c r="A2156" s="179">
        <v>3097</v>
      </c>
      <c r="B2156" s="179" t="s">
        <v>17497</v>
      </c>
      <c r="C2156" s="179" t="s">
        <v>16826</v>
      </c>
      <c r="D2156" s="179">
        <v>81.17</v>
      </c>
    </row>
    <row r="2157" spans="1:4" ht="43.2" x14ac:dyDescent="0.3">
      <c r="A2157" s="179">
        <v>3099</v>
      </c>
      <c r="B2157" s="179" t="s">
        <v>17498</v>
      </c>
      <c r="C2157" s="179" t="s">
        <v>16826</v>
      </c>
      <c r="D2157" s="179">
        <v>129.97999999999999</v>
      </c>
    </row>
    <row r="2158" spans="1:4" ht="43.2" x14ac:dyDescent="0.3">
      <c r="A2158" s="179">
        <v>38151</v>
      </c>
      <c r="B2158" s="179" t="s">
        <v>17499</v>
      </c>
      <c r="C2158" s="179" t="s">
        <v>16826</v>
      </c>
      <c r="D2158" s="179">
        <v>94.23</v>
      </c>
    </row>
    <row r="2159" spans="1:4" ht="43.2" x14ac:dyDescent="0.3">
      <c r="A2159" s="179">
        <v>38152</v>
      </c>
      <c r="B2159" s="179" t="s">
        <v>17500</v>
      </c>
      <c r="C2159" s="179" t="s">
        <v>16826</v>
      </c>
      <c r="D2159" s="179">
        <v>152</v>
      </c>
    </row>
    <row r="2160" spans="1:4" ht="57.6" x14ac:dyDescent="0.3">
      <c r="A2160" s="179">
        <v>43610</v>
      </c>
      <c r="B2160" s="179" t="s">
        <v>17501</v>
      </c>
      <c r="C2160" s="179" t="s">
        <v>16826</v>
      </c>
      <c r="D2160" s="179">
        <v>80.540000000000006</v>
      </c>
    </row>
    <row r="2161" spans="1:4" ht="43.2" x14ac:dyDescent="0.3">
      <c r="A2161" s="179">
        <v>3093</v>
      </c>
      <c r="B2161" s="179" t="s">
        <v>17502</v>
      </c>
      <c r="C2161" s="179" t="s">
        <v>16826</v>
      </c>
      <c r="D2161" s="179">
        <v>129.97999999999999</v>
      </c>
    </row>
    <row r="2162" spans="1:4" ht="28.8" x14ac:dyDescent="0.3">
      <c r="A2162" s="179">
        <v>38165</v>
      </c>
      <c r="B2162" s="179" t="s">
        <v>17503</v>
      </c>
      <c r="C2162" s="179" t="s">
        <v>16826</v>
      </c>
      <c r="D2162" s="179">
        <v>62.83</v>
      </c>
    </row>
    <row r="2163" spans="1:4" ht="28.8" x14ac:dyDescent="0.3">
      <c r="A2163" s="179">
        <v>38177</v>
      </c>
      <c r="B2163" s="179" t="s">
        <v>17504</v>
      </c>
      <c r="C2163" s="179" t="s">
        <v>15364</v>
      </c>
      <c r="D2163" s="179">
        <v>18.670000000000002</v>
      </c>
    </row>
    <row r="2164" spans="1:4" ht="28.8" x14ac:dyDescent="0.3">
      <c r="A2164" s="179">
        <v>11458</v>
      </c>
      <c r="B2164" s="179" t="s">
        <v>17505</v>
      </c>
      <c r="C2164" s="179" t="s">
        <v>15364</v>
      </c>
      <c r="D2164" s="179">
        <v>22.29</v>
      </c>
    </row>
    <row r="2165" spans="1:4" ht="43.2" x14ac:dyDescent="0.3">
      <c r="A2165" s="179">
        <v>3108</v>
      </c>
      <c r="B2165" s="179" t="s">
        <v>17506</v>
      </c>
      <c r="C2165" s="179" t="s">
        <v>15364</v>
      </c>
      <c r="D2165" s="179">
        <v>94.76</v>
      </c>
    </row>
    <row r="2166" spans="1:4" ht="43.2" x14ac:dyDescent="0.3">
      <c r="A2166" s="179">
        <v>3105</v>
      </c>
      <c r="B2166" s="179" t="s">
        <v>17507</v>
      </c>
      <c r="C2166" s="179" t="s">
        <v>15364</v>
      </c>
      <c r="D2166" s="179">
        <v>123.93</v>
      </c>
    </row>
    <row r="2167" spans="1:4" ht="43.2" x14ac:dyDescent="0.3">
      <c r="A2167" s="179">
        <v>38178</v>
      </c>
      <c r="B2167" s="179" t="s">
        <v>17508</v>
      </c>
      <c r="C2167" s="179" t="s">
        <v>15364</v>
      </c>
      <c r="D2167" s="179">
        <v>20.54</v>
      </c>
    </row>
    <row r="2168" spans="1:4" ht="43.2" x14ac:dyDescent="0.3">
      <c r="A2168" s="179">
        <v>43575</v>
      </c>
      <c r="B2168" s="179" t="s">
        <v>17509</v>
      </c>
      <c r="C2168" s="179" t="s">
        <v>15364</v>
      </c>
      <c r="D2168" s="179">
        <v>44.51</v>
      </c>
    </row>
    <row r="2169" spans="1:4" ht="43.2" x14ac:dyDescent="0.3">
      <c r="A2169" s="179">
        <v>43577</v>
      </c>
      <c r="B2169" s="179" t="s">
        <v>17510</v>
      </c>
      <c r="C2169" s="179" t="s">
        <v>15364</v>
      </c>
      <c r="D2169" s="179">
        <v>77.38</v>
      </c>
    </row>
    <row r="2170" spans="1:4" ht="28.8" x14ac:dyDescent="0.3">
      <c r="A2170" s="179">
        <v>43458</v>
      </c>
      <c r="B2170" s="179" t="s">
        <v>17511</v>
      </c>
      <c r="C2170" s="179" t="s">
        <v>15546</v>
      </c>
      <c r="D2170" s="179">
        <v>0.05</v>
      </c>
    </row>
    <row r="2171" spans="1:4" ht="28.8" x14ac:dyDescent="0.3">
      <c r="A2171" s="179">
        <v>43470</v>
      </c>
      <c r="B2171" s="179" t="s">
        <v>17512</v>
      </c>
      <c r="C2171" s="179" t="s">
        <v>15548</v>
      </c>
      <c r="D2171" s="179">
        <v>9.2100000000000009</v>
      </c>
    </row>
    <row r="2172" spans="1:4" ht="28.8" x14ac:dyDescent="0.3">
      <c r="A2172" s="179">
        <v>43459</v>
      </c>
      <c r="B2172" s="179" t="s">
        <v>17513</v>
      </c>
      <c r="C2172" s="179" t="s">
        <v>15546</v>
      </c>
      <c r="D2172" s="179">
        <v>0.45</v>
      </c>
    </row>
    <row r="2173" spans="1:4" ht="28.8" x14ac:dyDescent="0.3">
      <c r="A2173" s="179">
        <v>43471</v>
      </c>
      <c r="B2173" s="179" t="s">
        <v>17514</v>
      </c>
      <c r="C2173" s="179" t="s">
        <v>15548</v>
      </c>
      <c r="D2173" s="179">
        <v>84.46</v>
      </c>
    </row>
    <row r="2174" spans="1:4" ht="28.8" x14ac:dyDescent="0.3">
      <c r="A2174" s="179">
        <v>43460</v>
      </c>
      <c r="B2174" s="179" t="s">
        <v>17515</v>
      </c>
      <c r="C2174" s="179" t="s">
        <v>15546</v>
      </c>
      <c r="D2174" s="179">
        <v>0.78</v>
      </c>
    </row>
    <row r="2175" spans="1:4" ht="28.8" x14ac:dyDescent="0.3">
      <c r="A2175" s="179">
        <v>43472</v>
      </c>
      <c r="B2175" s="179" t="s">
        <v>17516</v>
      </c>
      <c r="C2175" s="179" t="s">
        <v>15548</v>
      </c>
      <c r="D2175" s="179">
        <v>147.22999999999999</v>
      </c>
    </row>
    <row r="2176" spans="1:4" ht="28.8" x14ac:dyDescent="0.3">
      <c r="A2176" s="179">
        <v>43461</v>
      </c>
      <c r="B2176" s="179" t="s">
        <v>17517</v>
      </c>
      <c r="C2176" s="179" t="s">
        <v>15546</v>
      </c>
      <c r="D2176" s="179">
        <v>0.32</v>
      </c>
    </row>
    <row r="2177" spans="1:4" ht="28.8" x14ac:dyDescent="0.3">
      <c r="A2177" s="179">
        <v>43473</v>
      </c>
      <c r="B2177" s="179" t="s">
        <v>17518</v>
      </c>
      <c r="C2177" s="179" t="s">
        <v>15548</v>
      </c>
      <c r="D2177" s="179">
        <v>60.93</v>
      </c>
    </row>
    <row r="2178" spans="1:4" ht="28.8" x14ac:dyDescent="0.3">
      <c r="A2178" s="179">
        <v>43463</v>
      </c>
      <c r="B2178" s="179" t="s">
        <v>17519</v>
      </c>
      <c r="C2178" s="179" t="s">
        <v>15546</v>
      </c>
      <c r="D2178" s="179">
        <v>0.1</v>
      </c>
    </row>
    <row r="2179" spans="1:4" ht="28.8" x14ac:dyDescent="0.3">
      <c r="A2179" s="179">
        <v>43475</v>
      </c>
      <c r="B2179" s="179" t="s">
        <v>17520</v>
      </c>
      <c r="C2179" s="179" t="s">
        <v>15548</v>
      </c>
      <c r="D2179" s="179">
        <v>18.579999999999998</v>
      </c>
    </row>
    <row r="2180" spans="1:4" ht="28.8" x14ac:dyDescent="0.3">
      <c r="A2180" s="179">
        <v>43462</v>
      </c>
      <c r="B2180" s="179" t="s">
        <v>17521</v>
      </c>
      <c r="C2180" s="179" t="s">
        <v>15546</v>
      </c>
      <c r="D2180" s="179">
        <v>0.01</v>
      </c>
    </row>
    <row r="2181" spans="1:4" ht="28.8" x14ac:dyDescent="0.3">
      <c r="A2181" s="179">
        <v>43474</v>
      </c>
      <c r="B2181" s="179" t="s">
        <v>17522</v>
      </c>
      <c r="C2181" s="179" t="s">
        <v>15548</v>
      </c>
      <c r="D2181" s="179">
        <v>1.9</v>
      </c>
    </row>
    <row r="2182" spans="1:4" ht="28.8" x14ac:dyDescent="0.3">
      <c r="A2182" s="179">
        <v>43464</v>
      </c>
      <c r="B2182" s="179" t="s">
        <v>17523</v>
      </c>
      <c r="C2182" s="179" t="s">
        <v>15546</v>
      </c>
      <c r="D2182" s="179">
        <v>0.01</v>
      </c>
    </row>
    <row r="2183" spans="1:4" ht="28.8" x14ac:dyDescent="0.3">
      <c r="A2183" s="179">
        <v>43476</v>
      </c>
      <c r="B2183" s="179" t="s">
        <v>17524</v>
      </c>
      <c r="C2183" s="179" t="s">
        <v>15548</v>
      </c>
      <c r="D2183" s="179">
        <v>0.01</v>
      </c>
    </row>
    <row r="2184" spans="1:4" ht="28.8" x14ac:dyDescent="0.3">
      <c r="A2184" s="179">
        <v>43465</v>
      </c>
      <c r="B2184" s="179" t="s">
        <v>17525</v>
      </c>
      <c r="C2184" s="179" t="s">
        <v>15546</v>
      </c>
      <c r="D2184" s="179">
        <v>0.74</v>
      </c>
    </row>
    <row r="2185" spans="1:4" ht="28.8" x14ac:dyDescent="0.3">
      <c r="A2185" s="179">
        <v>43477</v>
      </c>
      <c r="B2185" s="179" t="s">
        <v>17526</v>
      </c>
      <c r="C2185" s="179" t="s">
        <v>15548</v>
      </c>
      <c r="D2185" s="179">
        <v>139.44</v>
      </c>
    </row>
    <row r="2186" spans="1:4" ht="28.8" x14ac:dyDescent="0.3">
      <c r="A2186" s="179">
        <v>43466</v>
      </c>
      <c r="B2186" s="179" t="s">
        <v>17527</v>
      </c>
      <c r="C2186" s="179" t="s">
        <v>15546</v>
      </c>
      <c r="D2186" s="179">
        <v>1.48</v>
      </c>
    </row>
    <row r="2187" spans="1:4" ht="28.8" x14ac:dyDescent="0.3">
      <c r="A2187" s="179">
        <v>43478</v>
      </c>
      <c r="B2187" s="179" t="s">
        <v>17528</v>
      </c>
      <c r="C2187" s="179" t="s">
        <v>15548</v>
      </c>
      <c r="D2187" s="179">
        <v>279.08999999999997</v>
      </c>
    </row>
    <row r="2188" spans="1:4" ht="28.8" x14ac:dyDescent="0.3">
      <c r="A2188" s="179">
        <v>43467</v>
      </c>
      <c r="B2188" s="179" t="s">
        <v>17529</v>
      </c>
      <c r="C2188" s="179" t="s">
        <v>15546</v>
      </c>
      <c r="D2188" s="179">
        <v>0.56000000000000005</v>
      </c>
    </row>
    <row r="2189" spans="1:4" ht="28.8" x14ac:dyDescent="0.3">
      <c r="A2189" s="179">
        <v>43479</v>
      </c>
      <c r="B2189" s="179" t="s">
        <v>17530</v>
      </c>
      <c r="C2189" s="179" t="s">
        <v>15548</v>
      </c>
      <c r="D2189" s="179">
        <v>106.33</v>
      </c>
    </row>
    <row r="2190" spans="1:4" ht="28.8" x14ac:dyDescent="0.3">
      <c r="A2190" s="179">
        <v>43468</v>
      </c>
      <c r="B2190" s="179" t="s">
        <v>17531</v>
      </c>
      <c r="C2190" s="179" t="s">
        <v>15546</v>
      </c>
      <c r="D2190" s="179">
        <v>1.07</v>
      </c>
    </row>
    <row r="2191" spans="1:4" ht="28.8" x14ac:dyDescent="0.3">
      <c r="A2191" s="179">
        <v>43480</v>
      </c>
      <c r="B2191" s="179" t="s">
        <v>17532</v>
      </c>
      <c r="C2191" s="179" t="s">
        <v>15548</v>
      </c>
      <c r="D2191" s="179">
        <v>201.56</v>
      </c>
    </row>
    <row r="2192" spans="1:4" ht="28.8" x14ac:dyDescent="0.3">
      <c r="A2192" s="179">
        <v>43469</v>
      </c>
      <c r="B2192" s="179" t="s">
        <v>17533</v>
      </c>
      <c r="C2192" s="179" t="s">
        <v>15546</v>
      </c>
      <c r="D2192" s="179">
        <v>7.0000000000000007E-2</v>
      </c>
    </row>
    <row r="2193" spans="1:4" ht="28.8" x14ac:dyDescent="0.3">
      <c r="A2193" s="179">
        <v>43481</v>
      </c>
      <c r="B2193" s="179" t="s">
        <v>17534</v>
      </c>
      <c r="C2193" s="179" t="s">
        <v>15548</v>
      </c>
      <c r="D2193" s="179">
        <v>13.21</v>
      </c>
    </row>
    <row r="2194" spans="1:4" ht="43.2" x14ac:dyDescent="0.3">
      <c r="A2194" s="179">
        <v>3119</v>
      </c>
      <c r="B2194" s="179" t="s">
        <v>17535</v>
      </c>
      <c r="C2194" s="179" t="s">
        <v>15364</v>
      </c>
      <c r="D2194" s="179">
        <v>2.41</v>
      </c>
    </row>
    <row r="2195" spans="1:4" ht="28.8" x14ac:dyDescent="0.3">
      <c r="A2195" s="179">
        <v>3122</v>
      </c>
      <c r="B2195" s="179" t="s">
        <v>17536</v>
      </c>
      <c r="C2195" s="179" t="s">
        <v>15364</v>
      </c>
      <c r="D2195" s="179">
        <v>4.91</v>
      </c>
    </row>
    <row r="2196" spans="1:4" ht="28.8" x14ac:dyDescent="0.3">
      <c r="A2196" s="179">
        <v>3121</v>
      </c>
      <c r="B2196" s="179" t="s">
        <v>17537</v>
      </c>
      <c r="C2196" s="179" t="s">
        <v>15364</v>
      </c>
      <c r="D2196" s="179">
        <v>5.56</v>
      </c>
    </row>
    <row r="2197" spans="1:4" ht="28.8" x14ac:dyDescent="0.3">
      <c r="A2197" s="179">
        <v>3120</v>
      </c>
      <c r="B2197" s="179" t="s">
        <v>17538</v>
      </c>
      <c r="C2197" s="179" t="s">
        <v>15364</v>
      </c>
      <c r="D2197" s="179">
        <v>10.55</v>
      </c>
    </row>
    <row r="2198" spans="1:4" ht="28.8" x14ac:dyDescent="0.3">
      <c r="A2198" s="179">
        <v>11455</v>
      </c>
      <c r="B2198" s="179" t="s">
        <v>17539</v>
      </c>
      <c r="C2198" s="179" t="s">
        <v>15364</v>
      </c>
      <c r="D2198" s="179">
        <v>15.26</v>
      </c>
    </row>
    <row r="2199" spans="1:4" ht="43.2" x14ac:dyDescent="0.3">
      <c r="A2199" s="179">
        <v>11456</v>
      </c>
      <c r="B2199" s="179" t="s">
        <v>17540</v>
      </c>
      <c r="C2199" s="179" t="s">
        <v>15364</v>
      </c>
      <c r="D2199" s="179">
        <v>18.239999999999998</v>
      </c>
    </row>
    <row r="2200" spans="1:4" ht="43.2" x14ac:dyDescent="0.3">
      <c r="A2200" s="179">
        <v>3107</v>
      </c>
      <c r="B2200" s="179" t="s">
        <v>17541</v>
      </c>
      <c r="C2200" s="179" t="s">
        <v>15364</v>
      </c>
      <c r="D2200" s="179">
        <v>7.69</v>
      </c>
    </row>
    <row r="2201" spans="1:4" ht="43.2" x14ac:dyDescent="0.3">
      <c r="A2201" s="179">
        <v>43583</v>
      </c>
      <c r="B2201" s="179" t="s">
        <v>17542</v>
      </c>
      <c r="C2201" s="179" t="s">
        <v>15364</v>
      </c>
      <c r="D2201" s="179">
        <v>8.68</v>
      </c>
    </row>
    <row r="2202" spans="1:4" ht="43.2" x14ac:dyDescent="0.3">
      <c r="A2202" s="179">
        <v>43586</v>
      </c>
      <c r="B2202" s="179" t="s">
        <v>17543</v>
      </c>
      <c r="C2202" s="179" t="s">
        <v>15364</v>
      </c>
      <c r="D2202" s="179">
        <v>8.89</v>
      </c>
    </row>
    <row r="2203" spans="1:4" ht="43.2" x14ac:dyDescent="0.3">
      <c r="A2203" s="179">
        <v>11461</v>
      </c>
      <c r="B2203" s="179" t="s">
        <v>17544</v>
      </c>
      <c r="C2203" s="179" t="s">
        <v>15364</v>
      </c>
      <c r="D2203" s="179">
        <v>9.69</v>
      </c>
    </row>
    <row r="2204" spans="1:4" ht="43.2" x14ac:dyDescent="0.3">
      <c r="A2204" s="179">
        <v>43587</v>
      </c>
      <c r="B2204" s="179" t="s">
        <v>17545</v>
      </c>
      <c r="C2204" s="179" t="s">
        <v>15364</v>
      </c>
      <c r="D2204" s="179">
        <v>11.18</v>
      </c>
    </row>
    <row r="2205" spans="1:4" ht="43.2" x14ac:dyDescent="0.3">
      <c r="A2205" s="179">
        <v>3106</v>
      </c>
      <c r="B2205" s="179" t="s">
        <v>17546</v>
      </c>
      <c r="C2205" s="179" t="s">
        <v>15364</v>
      </c>
      <c r="D2205" s="179">
        <v>14.18</v>
      </c>
    </row>
    <row r="2206" spans="1:4" x14ac:dyDescent="0.3">
      <c r="A2206" s="179">
        <v>44539</v>
      </c>
      <c r="B2206" s="179" t="s">
        <v>27013</v>
      </c>
      <c r="C2206" s="179" t="s">
        <v>15433</v>
      </c>
      <c r="D2206" s="179">
        <v>4.05</v>
      </c>
    </row>
    <row r="2207" spans="1:4" x14ac:dyDescent="0.3">
      <c r="A2207" s="179">
        <v>3123</v>
      </c>
      <c r="B2207" s="179" t="s">
        <v>17547</v>
      </c>
      <c r="C2207" s="179" t="s">
        <v>15433</v>
      </c>
      <c r="D2207" s="179">
        <v>3.78</v>
      </c>
    </row>
    <row r="2208" spans="1:4" x14ac:dyDescent="0.3">
      <c r="A2208" s="179">
        <v>38125</v>
      </c>
      <c r="B2208" s="179" t="s">
        <v>17548</v>
      </c>
      <c r="C2208" s="179" t="s">
        <v>15433</v>
      </c>
      <c r="D2208" s="179">
        <v>1.4</v>
      </c>
    </row>
    <row r="2209" spans="1:4" ht="28.8" x14ac:dyDescent="0.3">
      <c r="A2209" s="179">
        <v>39014</v>
      </c>
      <c r="B2209" s="179" t="s">
        <v>17549</v>
      </c>
      <c r="C2209" s="179" t="s">
        <v>15433</v>
      </c>
      <c r="D2209" s="179">
        <v>9.75</v>
      </c>
    </row>
    <row r="2210" spans="1:4" ht="28.8" x14ac:dyDescent="0.3">
      <c r="A2210" s="179">
        <v>39365</v>
      </c>
      <c r="B2210" s="179" t="s">
        <v>17550</v>
      </c>
      <c r="C2210" s="179" t="s">
        <v>15364</v>
      </c>
      <c r="D2210" s="180">
        <v>1174.95</v>
      </c>
    </row>
    <row r="2211" spans="1:4" ht="28.8" x14ac:dyDescent="0.3">
      <c r="A2211" s="179">
        <v>39366</v>
      </c>
      <c r="B2211" s="179" t="s">
        <v>17551</v>
      </c>
      <c r="C2211" s="179" t="s">
        <v>15364</v>
      </c>
      <c r="D2211" s="180">
        <v>3008.38</v>
      </c>
    </row>
    <row r="2212" spans="1:4" ht="28.8" x14ac:dyDescent="0.3">
      <c r="A2212" s="179">
        <v>39367</v>
      </c>
      <c r="B2212" s="179" t="s">
        <v>17552</v>
      </c>
      <c r="C2212" s="179" t="s">
        <v>15364</v>
      </c>
      <c r="D2212" s="180">
        <v>4111.91</v>
      </c>
    </row>
    <row r="2213" spans="1:4" x14ac:dyDescent="0.3">
      <c r="A2213" s="179">
        <v>37394</v>
      </c>
      <c r="B2213" s="179" t="s">
        <v>17553</v>
      </c>
      <c r="C2213" s="179" t="s">
        <v>17554</v>
      </c>
      <c r="D2213" s="179">
        <v>43.83</v>
      </c>
    </row>
    <row r="2214" spans="1:4" x14ac:dyDescent="0.3">
      <c r="A2214" s="179">
        <v>14146</v>
      </c>
      <c r="B2214" s="179" t="s">
        <v>17555</v>
      </c>
      <c r="C2214" s="179" t="s">
        <v>17554</v>
      </c>
      <c r="D2214" s="179">
        <v>70.489999999999995</v>
      </c>
    </row>
    <row r="2215" spans="1:4" x14ac:dyDescent="0.3">
      <c r="A2215" s="179">
        <v>38134</v>
      </c>
      <c r="B2215" s="179" t="s">
        <v>17556</v>
      </c>
      <c r="C2215" s="179" t="s">
        <v>15433</v>
      </c>
      <c r="D2215" s="179">
        <v>99.43</v>
      </c>
    </row>
    <row r="2216" spans="1:4" x14ac:dyDescent="0.3">
      <c r="A2216" s="179">
        <v>38132</v>
      </c>
      <c r="B2216" s="179" t="s">
        <v>17557</v>
      </c>
      <c r="C2216" s="179" t="s">
        <v>15433</v>
      </c>
      <c r="D2216" s="179">
        <v>101.41</v>
      </c>
    </row>
    <row r="2217" spans="1:4" x14ac:dyDescent="0.3">
      <c r="A2217" s="179">
        <v>38133</v>
      </c>
      <c r="B2217" s="179" t="s">
        <v>17558</v>
      </c>
      <c r="C2217" s="179" t="s">
        <v>15433</v>
      </c>
      <c r="D2217" s="179">
        <v>98.09</v>
      </c>
    </row>
    <row r="2218" spans="1:4" ht="28.8" x14ac:dyDescent="0.3">
      <c r="A2218" s="179">
        <v>938</v>
      </c>
      <c r="B2218" s="179" t="s">
        <v>17559</v>
      </c>
      <c r="C2218" s="179" t="s">
        <v>15382</v>
      </c>
      <c r="D2218" s="179">
        <v>1.35</v>
      </c>
    </row>
    <row r="2219" spans="1:4" ht="28.8" x14ac:dyDescent="0.3">
      <c r="A2219" s="179">
        <v>937</v>
      </c>
      <c r="B2219" s="179" t="s">
        <v>17560</v>
      </c>
      <c r="C2219" s="179" t="s">
        <v>15382</v>
      </c>
      <c r="D2219" s="179">
        <v>8.33</v>
      </c>
    </row>
    <row r="2220" spans="1:4" ht="28.8" x14ac:dyDescent="0.3">
      <c r="A2220" s="179">
        <v>939</v>
      </c>
      <c r="B2220" s="179" t="s">
        <v>17561</v>
      </c>
      <c r="C2220" s="179" t="s">
        <v>15382</v>
      </c>
      <c r="D2220" s="179">
        <v>2.15</v>
      </c>
    </row>
    <row r="2221" spans="1:4" ht="28.8" x14ac:dyDescent="0.3">
      <c r="A2221" s="179">
        <v>944</v>
      </c>
      <c r="B2221" s="179" t="s">
        <v>17562</v>
      </c>
      <c r="C2221" s="179" t="s">
        <v>15382</v>
      </c>
      <c r="D2221" s="179">
        <v>3.68</v>
      </c>
    </row>
    <row r="2222" spans="1:4" ht="28.8" x14ac:dyDescent="0.3">
      <c r="A2222" s="179">
        <v>940</v>
      </c>
      <c r="B2222" s="179" t="s">
        <v>17563</v>
      </c>
      <c r="C2222" s="179" t="s">
        <v>15382</v>
      </c>
      <c r="D2222" s="179">
        <v>5.09</v>
      </c>
    </row>
    <row r="2223" spans="1:4" ht="28.8" x14ac:dyDescent="0.3">
      <c r="A2223" s="179">
        <v>936</v>
      </c>
      <c r="B2223" s="179" t="s">
        <v>17564</v>
      </c>
      <c r="C2223" s="179" t="s">
        <v>15382</v>
      </c>
      <c r="D2223" s="179">
        <v>1.9</v>
      </c>
    </row>
    <row r="2224" spans="1:4" ht="28.8" x14ac:dyDescent="0.3">
      <c r="A2224" s="179">
        <v>935</v>
      </c>
      <c r="B2224" s="179" t="s">
        <v>17565</v>
      </c>
      <c r="C2224" s="179" t="s">
        <v>15382</v>
      </c>
      <c r="D2224" s="179">
        <v>1.45</v>
      </c>
    </row>
    <row r="2225" spans="1:4" x14ac:dyDescent="0.3">
      <c r="A2225" s="179">
        <v>44397</v>
      </c>
      <c r="B2225" s="179" t="s">
        <v>17566</v>
      </c>
      <c r="C2225" s="179" t="s">
        <v>15382</v>
      </c>
      <c r="D2225" s="179">
        <v>3.14</v>
      </c>
    </row>
    <row r="2226" spans="1:4" x14ac:dyDescent="0.3">
      <c r="A2226" s="179">
        <v>406</v>
      </c>
      <c r="B2226" s="179" t="s">
        <v>17567</v>
      </c>
      <c r="C2226" s="179" t="s">
        <v>15364</v>
      </c>
      <c r="D2226" s="179">
        <v>68.94</v>
      </c>
    </row>
    <row r="2227" spans="1:4" ht="28.8" x14ac:dyDescent="0.3">
      <c r="A2227" s="179">
        <v>42529</v>
      </c>
      <c r="B2227" s="179" t="s">
        <v>17568</v>
      </c>
      <c r="C2227" s="179" t="s">
        <v>15382</v>
      </c>
      <c r="D2227" s="179">
        <v>1.35</v>
      </c>
    </row>
    <row r="2228" spans="1:4" ht="28.8" x14ac:dyDescent="0.3">
      <c r="A2228" s="179">
        <v>39634</v>
      </c>
      <c r="B2228" s="179" t="s">
        <v>17569</v>
      </c>
      <c r="C2228" s="179" t="s">
        <v>15382</v>
      </c>
      <c r="D2228" s="179">
        <v>5.98</v>
      </c>
    </row>
    <row r="2229" spans="1:4" x14ac:dyDescent="0.3">
      <c r="A2229" s="179">
        <v>39701</v>
      </c>
      <c r="B2229" s="179" t="s">
        <v>17570</v>
      </c>
      <c r="C2229" s="179" t="s">
        <v>15364</v>
      </c>
      <c r="D2229" s="179">
        <v>88.04</v>
      </c>
    </row>
    <row r="2230" spans="1:4" x14ac:dyDescent="0.3">
      <c r="A2230" s="179">
        <v>12815</v>
      </c>
      <c r="B2230" s="179" t="s">
        <v>17571</v>
      </c>
      <c r="C2230" s="179" t="s">
        <v>15364</v>
      </c>
      <c r="D2230" s="179">
        <v>9.0299999999999994</v>
      </c>
    </row>
    <row r="2231" spans="1:4" x14ac:dyDescent="0.3">
      <c r="A2231" s="179">
        <v>407</v>
      </c>
      <c r="B2231" s="179" t="s">
        <v>17572</v>
      </c>
      <c r="C2231" s="179" t="s">
        <v>15433</v>
      </c>
      <c r="D2231" s="179">
        <v>62.6</v>
      </c>
    </row>
    <row r="2232" spans="1:4" ht="28.8" x14ac:dyDescent="0.3">
      <c r="A2232" s="179">
        <v>39431</v>
      </c>
      <c r="B2232" s="179" t="s">
        <v>17573</v>
      </c>
      <c r="C2232" s="179" t="s">
        <v>15382</v>
      </c>
      <c r="D2232" s="179">
        <v>0.24</v>
      </c>
    </row>
    <row r="2233" spans="1:4" ht="28.8" x14ac:dyDescent="0.3">
      <c r="A2233" s="179">
        <v>39432</v>
      </c>
      <c r="B2233" s="179" t="s">
        <v>17574</v>
      </c>
      <c r="C2233" s="179" t="s">
        <v>15382</v>
      </c>
      <c r="D2233" s="179">
        <v>2.12</v>
      </c>
    </row>
    <row r="2234" spans="1:4" x14ac:dyDescent="0.3">
      <c r="A2234" s="179">
        <v>20111</v>
      </c>
      <c r="B2234" s="179" t="s">
        <v>17575</v>
      </c>
      <c r="C2234" s="179" t="s">
        <v>15364</v>
      </c>
      <c r="D2234" s="179">
        <v>14.45</v>
      </c>
    </row>
    <row r="2235" spans="1:4" x14ac:dyDescent="0.3">
      <c r="A2235" s="179">
        <v>21127</v>
      </c>
      <c r="B2235" s="179" t="s">
        <v>17576</v>
      </c>
      <c r="C2235" s="179" t="s">
        <v>15364</v>
      </c>
      <c r="D2235" s="179">
        <v>5.46</v>
      </c>
    </row>
    <row r="2236" spans="1:4" x14ac:dyDescent="0.3">
      <c r="A2236" s="179">
        <v>404</v>
      </c>
      <c r="B2236" s="179" t="s">
        <v>17577</v>
      </c>
      <c r="C2236" s="179" t="s">
        <v>15382</v>
      </c>
      <c r="D2236" s="179">
        <v>1.97</v>
      </c>
    </row>
    <row r="2237" spans="1:4" x14ac:dyDescent="0.3">
      <c r="A2237" s="179">
        <v>14151</v>
      </c>
      <c r="B2237" s="179" t="s">
        <v>17578</v>
      </c>
      <c r="C2237" s="179" t="s">
        <v>15364</v>
      </c>
      <c r="D2237" s="179">
        <v>50.66</v>
      </c>
    </row>
    <row r="2238" spans="1:4" ht="28.8" x14ac:dyDescent="0.3">
      <c r="A2238" s="179">
        <v>14153</v>
      </c>
      <c r="B2238" s="179" t="s">
        <v>17579</v>
      </c>
      <c r="C2238" s="179" t="s">
        <v>15364</v>
      </c>
      <c r="D2238" s="179">
        <v>57.27</v>
      </c>
    </row>
    <row r="2239" spans="1:4" x14ac:dyDescent="0.3">
      <c r="A2239" s="179">
        <v>14152</v>
      </c>
      <c r="B2239" s="179" t="s">
        <v>17580</v>
      </c>
      <c r="C2239" s="179" t="s">
        <v>15364</v>
      </c>
      <c r="D2239" s="179">
        <v>43.96</v>
      </c>
    </row>
    <row r="2240" spans="1:4" ht="28.8" x14ac:dyDescent="0.3">
      <c r="A2240" s="179">
        <v>14154</v>
      </c>
      <c r="B2240" s="179" t="s">
        <v>17581</v>
      </c>
      <c r="C2240" s="179" t="s">
        <v>15364</v>
      </c>
      <c r="D2240" s="179">
        <v>153.88</v>
      </c>
    </row>
    <row r="2241" spans="1:4" x14ac:dyDescent="0.3">
      <c r="A2241" s="179">
        <v>3146</v>
      </c>
      <c r="B2241" s="179" t="s">
        <v>17582</v>
      </c>
      <c r="C2241" s="179" t="s">
        <v>15364</v>
      </c>
      <c r="D2241" s="179">
        <v>3.07</v>
      </c>
    </row>
    <row r="2242" spans="1:4" x14ac:dyDescent="0.3">
      <c r="A2242" s="179">
        <v>3143</v>
      </c>
      <c r="B2242" s="179" t="s">
        <v>17583</v>
      </c>
      <c r="C2242" s="179" t="s">
        <v>15364</v>
      </c>
      <c r="D2242" s="179">
        <v>6.98</v>
      </c>
    </row>
    <row r="2243" spans="1:4" x14ac:dyDescent="0.3">
      <c r="A2243" s="179">
        <v>3148</v>
      </c>
      <c r="B2243" s="179" t="s">
        <v>17584</v>
      </c>
      <c r="C2243" s="179" t="s">
        <v>15364</v>
      </c>
      <c r="D2243" s="179">
        <v>11.32</v>
      </c>
    </row>
    <row r="2244" spans="1:4" ht="28.8" x14ac:dyDescent="0.3">
      <c r="A2244" s="179">
        <v>4310</v>
      </c>
      <c r="B2244" s="179" t="s">
        <v>17585</v>
      </c>
      <c r="C2244" s="179" t="s">
        <v>15364</v>
      </c>
      <c r="D2244" s="179">
        <v>3.17</v>
      </c>
    </row>
    <row r="2245" spans="1:4" x14ac:dyDescent="0.3">
      <c r="A2245" s="179">
        <v>4311</v>
      </c>
      <c r="B2245" s="179" t="s">
        <v>17586</v>
      </c>
      <c r="C2245" s="179" t="s">
        <v>15364</v>
      </c>
      <c r="D2245" s="179">
        <v>2.23</v>
      </c>
    </row>
    <row r="2246" spans="1:4" ht="28.8" x14ac:dyDescent="0.3">
      <c r="A2246" s="179">
        <v>4312</v>
      </c>
      <c r="B2246" s="179" t="s">
        <v>17587</v>
      </c>
      <c r="C2246" s="179" t="s">
        <v>15364</v>
      </c>
      <c r="D2246" s="179">
        <v>3.13</v>
      </c>
    </row>
    <row r="2247" spans="1:4" x14ac:dyDescent="0.3">
      <c r="A2247" s="179">
        <v>13261</v>
      </c>
      <c r="B2247" s="179" t="s">
        <v>17588</v>
      </c>
      <c r="C2247" s="179" t="s">
        <v>15364</v>
      </c>
      <c r="D2247" s="179">
        <v>1.53</v>
      </c>
    </row>
    <row r="2248" spans="1:4" x14ac:dyDescent="0.3">
      <c r="A2248" s="179">
        <v>3255</v>
      </c>
      <c r="B2248" s="179" t="s">
        <v>17589</v>
      </c>
      <c r="C2248" s="179" t="s">
        <v>15364</v>
      </c>
      <c r="D2248" s="179">
        <v>10.24</v>
      </c>
    </row>
    <row r="2249" spans="1:4" x14ac:dyDescent="0.3">
      <c r="A2249" s="179">
        <v>3254</v>
      </c>
      <c r="B2249" s="179" t="s">
        <v>17590</v>
      </c>
      <c r="C2249" s="179" t="s">
        <v>15364</v>
      </c>
      <c r="D2249" s="179">
        <v>166.26</v>
      </c>
    </row>
    <row r="2250" spans="1:4" x14ac:dyDescent="0.3">
      <c r="A2250" s="179">
        <v>3259</v>
      </c>
      <c r="B2250" s="179" t="s">
        <v>17591</v>
      </c>
      <c r="C2250" s="179" t="s">
        <v>15364</v>
      </c>
      <c r="D2250" s="179">
        <v>19.98</v>
      </c>
    </row>
    <row r="2251" spans="1:4" x14ac:dyDescent="0.3">
      <c r="A2251" s="179">
        <v>3258</v>
      </c>
      <c r="B2251" s="179" t="s">
        <v>17592</v>
      </c>
      <c r="C2251" s="179" t="s">
        <v>15364</v>
      </c>
      <c r="D2251" s="179">
        <v>12.07</v>
      </c>
    </row>
    <row r="2252" spans="1:4" x14ac:dyDescent="0.3">
      <c r="A2252" s="179">
        <v>3251</v>
      </c>
      <c r="B2252" s="179" t="s">
        <v>17593</v>
      </c>
      <c r="C2252" s="179" t="s">
        <v>15364</v>
      </c>
      <c r="D2252" s="179">
        <v>7.12</v>
      </c>
    </row>
    <row r="2253" spans="1:4" x14ac:dyDescent="0.3">
      <c r="A2253" s="179">
        <v>3256</v>
      </c>
      <c r="B2253" s="179" t="s">
        <v>17594</v>
      </c>
      <c r="C2253" s="179" t="s">
        <v>15364</v>
      </c>
      <c r="D2253" s="179">
        <v>13.48</v>
      </c>
    </row>
    <row r="2254" spans="1:4" x14ac:dyDescent="0.3">
      <c r="A2254" s="179">
        <v>3261</v>
      </c>
      <c r="B2254" s="179" t="s">
        <v>17595</v>
      </c>
      <c r="C2254" s="179" t="s">
        <v>15364</v>
      </c>
      <c r="D2254" s="179">
        <v>147.03</v>
      </c>
    </row>
    <row r="2255" spans="1:4" x14ac:dyDescent="0.3">
      <c r="A2255" s="179">
        <v>3260</v>
      </c>
      <c r="B2255" s="179" t="s">
        <v>17596</v>
      </c>
      <c r="C2255" s="179" t="s">
        <v>15364</v>
      </c>
      <c r="D2255" s="179">
        <v>25.26</v>
      </c>
    </row>
    <row r="2256" spans="1:4" x14ac:dyDescent="0.3">
      <c r="A2256" s="179">
        <v>3272</v>
      </c>
      <c r="B2256" s="179" t="s">
        <v>17597</v>
      </c>
      <c r="C2256" s="179" t="s">
        <v>15364</v>
      </c>
      <c r="D2256" s="179">
        <v>47.35</v>
      </c>
    </row>
    <row r="2257" spans="1:4" x14ac:dyDescent="0.3">
      <c r="A2257" s="179">
        <v>3265</v>
      </c>
      <c r="B2257" s="179" t="s">
        <v>17598</v>
      </c>
      <c r="C2257" s="179" t="s">
        <v>15364</v>
      </c>
      <c r="D2257" s="179">
        <v>37.619999999999997</v>
      </c>
    </row>
    <row r="2258" spans="1:4" x14ac:dyDescent="0.3">
      <c r="A2258" s="179">
        <v>3262</v>
      </c>
      <c r="B2258" s="179" t="s">
        <v>17599</v>
      </c>
      <c r="C2258" s="179" t="s">
        <v>15364</v>
      </c>
      <c r="D2258" s="179">
        <v>16.47</v>
      </c>
    </row>
    <row r="2259" spans="1:4" x14ac:dyDescent="0.3">
      <c r="A2259" s="179">
        <v>3264</v>
      </c>
      <c r="B2259" s="179" t="s">
        <v>17600</v>
      </c>
      <c r="C2259" s="179" t="s">
        <v>15364</v>
      </c>
      <c r="D2259" s="179">
        <v>27.05</v>
      </c>
    </row>
    <row r="2260" spans="1:4" x14ac:dyDescent="0.3">
      <c r="A2260" s="179">
        <v>3267</v>
      </c>
      <c r="B2260" s="179" t="s">
        <v>17601</v>
      </c>
      <c r="C2260" s="179" t="s">
        <v>15364</v>
      </c>
      <c r="D2260" s="179">
        <v>88.34</v>
      </c>
    </row>
    <row r="2261" spans="1:4" x14ac:dyDescent="0.3">
      <c r="A2261" s="179">
        <v>3266</v>
      </c>
      <c r="B2261" s="179" t="s">
        <v>17602</v>
      </c>
      <c r="C2261" s="179" t="s">
        <v>15364</v>
      </c>
      <c r="D2261" s="179">
        <v>56.2</v>
      </c>
    </row>
    <row r="2262" spans="1:4" x14ac:dyDescent="0.3">
      <c r="A2262" s="179">
        <v>3263</v>
      </c>
      <c r="B2262" s="179" t="s">
        <v>17603</v>
      </c>
      <c r="C2262" s="179" t="s">
        <v>15364</v>
      </c>
      <c r="D2262" s="179">
        <v>22.49</v>
      </c>
    </row>
    <row r="2263" spans="1:4" x14ac:dyDescent="0.3">
      <c r="A2263" s="179">
        <v>3268</v>
      </c>
      <c r="B2263" s="179" t="s">
        <v>17604</v>
      </c>
      <c r="C2263" s="179" t="s">
        <v>15364</v>
      </c>
      <c r="D2263" s="179">
        <v>119.44</v>
      </c>
    </row>
    <row r="2264" spans="1:4" x14ac:dyDescent="0.3">
      <c r="A2264" s="179">
        <v>3271</v>
      </c>
      <c r="B2264" s="179" t="s">
        <v>17605</v>
      </c>
      <c r="C2264" s="179" t="s">
        <v>15364</v>
      </c>
      <c r="D2264" s="179">
        <v>176.58</v>
      </c>
    </row>
    <row r="2265" spans="1:4" x14ac:dyDescent="0.3">
      <c r="A2265" s="179">
        <v>3270</v>
      </c>
      <c r="B2265" s="179" t="s">
        <v>17606</v>
      </c>
      <c r="C2265" s="179" t="s">
        <v>15364</v>
      </c>
      <c r="D2265" s="179">
        <v>296.68</v>
      </c>
    </row>
    <row r="2266" spans="1:4" ht="28.8" x14ac:dyDescent="0.3">
      <c r="A2266" s="179">
        <v>3275</v>
      </c>
      <c r="B2266" s="179" t="s">
        <v>17607</v>
      </c>
      <c r="C2266" s="179" t="s">
        <v>15372</v>
      </c>
      <c r="D2266" s="179">
        <v>131.44</v>
      </c>
    </row>
    <row r="2267" spans="1:4" ht="43.2" x14ac:dyDescent="0.3">
      <c r="A2267" s="179">
        <v>39512</v>
      </c>
      <c r="B2267" s="179" t="s">
        <v>17608</v>
      </c>
      <c r="C2267" s="179" t="s">
        <v>15372</v>
      </c>
      <c r="D2267" s="179">
        <v>140.26</v>
      </c>
    </row>
    <row r="2268" spans="1:4" ht="43.2" x14ac:dyDescent="0.3">
      <c r="A2268" s="179">
        <v>39511</v>
      </c>
      <c r="B2268" s="179" t="s">
        <v>17609</v>
      </c>
      <c r="C2268" s="179" t="s">
        <v>15372</v>
      </c>
      <c r="D2268" s="179">
        <v>152.99</v>
      </c>
    </row>
    <row r="2269" spans="1:4" ht="43.2" x14ac:dyDescent="0.3">
      <c r="A2269" s="179">
        <v>39513</v>
      </c>
      <c r="B2269" s="179" t="s">
        <v>17610</v>
      </c>
      <c r="C2269" s="179" t="s">
        <v>15372</v>
      </c>
      <c r="D2269" s="179">
        <v>164.1</v>
      </c>
    </row>
    <row r="2270" spans="1:4" ht="28.8" x14ac:dyDescent="0.3">
      <c r="A2270" s="179">
        <v>3286</v>
      </c>
      <c r="B2270" s="179" t="s">
        <v>17611</v>
      </c>
      <c r="C2270" s="179" t="s">
        <v>15372</v>
      </c>
      <c r="D2270" s="179">
        <v>79.41</v>
      </c>
    </row>
    <row r="2271" spans="1:4" ht="28.8" x14ac:dyDescent="0.3">
      <c r="A2271" s="179">
        <v>3287</v>
      </c>
      <c r="B2271" s="179" t="s">
        <v>17612</v>
      </c>
      <c r="C2271" s="179" t="s">
        <v>15372</v>
      </c>
      <c r="D2271" s="179">
        <v>120</v>
      </c>
    </row>
    <row r="2272" spans="1:4" ht="28.8" x14ac:dyDescent="0.3">
      <c r="A2272" s="179">
        <v>3283</v>
      </c>
      <c r="B2272" s="179" t="s">
        <v>17613</v>
      </c>
      <c r="C2272" s="179" t="s">
        <v>15372</v>
      </c>
      <c r="D2272" s="179">
        <v>25.2</v>
      </c>
    </row>
    <row r="2273" spans="1:4" ht="28.8" x14ac:dyDescent="0.3">
      <c r="A2273" s="179">
        <v>11587</v>
      </c>
      <c r="B2273" s="179" t="s">
        <v>17614</v>
      </c>
      <c r="C2273" s="179" t="s">
        <v>15372</v>
      </c>
      <c r="D2273" s="179">
        <v>90.13</v>
      </c>
    </row>
    <row r="2274" spans="1:4" ht="28.8" x14ac:dyDescent="0.3">
      <c r="A2274" s="179">
        <v>36225</v>
      </c>
      <c r="B2274" s="179" t="s">
        <v>17615</v>
      </c>
      <c r="C2274" s="179" t="s">
        <v>15372</v>
      </c>
      <c r="D2274" s="179">
        <v>36.61</v>
      </c>
    </row>
    <row r="2275" spans="1:4" ht="28.8" x14ac:dyDescent="0.3">
      <c r="A2275" s="179">
        <v>36230</v>
      </c>
      <c r="B2275" s="179" t="s">
        <v>17616</v>
      </c>
      <c r="C2275" s="179" t="s">
        <v>15372</v>
      </c>
      <c r="D2275" s="179">
        <v>26.9</v>
      </c>
    </row>
    <row r="2276" spans="1:4" ht="28.8" x14ac:dyDescent="0.3">
      <c r="A2276" s="179">
        <v>36238</v>
      </c>
      <c r="B2276" s="179" t="s">
        <v>17617</v>
      </c>
      <c r="C2276" s="179" t="s">
        <v>15372</v>
      </c>
      <c r="D2276" s="179">
        <v>26.28</v>
      </c>
    </row>
    <row r="2277" spans="1:4" ht="43.2" x14ac:dyDescent="0.3">
      <c r="A2277" s="179">
        <v>39363</v>
      </c>
      <c r="B2277" s="179" t="s">
        <v>17618</v>
      </c>
      <c r="C2277" s="179" t="s">
        <v>15364</v>
      </c>
      <c r="D2277" s="180">
        <v>4786.0600000000004</v>
      </c>
    </row>
    <row r="2278" spans="1:4" ht="43.2" x14ac:dyDescent="0.3">
      <c r="A2278" s="179">
        <v>39361</v>
      </c>
      <c r="B2278" s="179" t="s">
        <v>17619</v>
      </c>
      <c r="C2278" s="179" t="s">
        <v>15364</v>
      </c>
      <c r="D2278" s="180">
        <v>1230.7</v>
      </c>
    </row>
    <row r="2279" spans="1:4" ht="43.2" x14ac:dyDescent="0.3">
      <c r="A2279" s="179">
        <v>39362</v>
      </c>
      <c r="B2279" s="179" t="s">
        <v>17620</v>
      </c>
      <c r="C2279" s="179" t="s">
        <v>15364</v>
      </c>
      <c r="D2279" s="180">
        <v>3787.18</v>
      </c>
    </row>
    <row r="2280" spans="1:4" ht="43.2" x14ac:dyDescent="0.3">
      <c r="A2280" s="179">
        <v>39364</v>
      </c>
      <c r="B2280" s="179" t="s">
        <v>17621</v>
      </c>
      <c r="C2280" s="179" t="s">
        <v>15364</v>
      </c>
      <c r="D2280" s="180">
        <v>10939.58</v>
      </c>
    </row>
    <row r="2281" spans="1:4" ht="28.8" x14ac:dyDescent="0.3">
      <c r="A2281" s="179">
        <v>14576</v>
      </c>
      <c r="B2281" s="179" t="s">
        <v>17622</v>
      </c>
      <c r="C2281" s="179" t="s">
        <v>15364</v>
      </c>
      <c r="D2281" s="180">
        <v>7703087.96</v>
      </c>
    </row>
    <row r="2282" spans="1:4" ht="28.8" x14ac:dyDescent="0.3">
      <c r="A2282" s="179">
        <v>13877</v>
      </c>
      <c r="B2282" s="179" t="s">
        <v>17623</v>
      </c>
      <c r="C2282" s="179" t="s">
        <v>15364</v>
      </c>
      <c r="D2282" s="180">
        <v>3297577.06</v>
      </c>
    </row>
    <row r="2283" spans="1:4" x14ac:dyDescent="0.3">
      <c r="A2283" s="179">
        <v>7307</v>
      </c>
      <c r="B2283" s="179" t="s">
        <v>17624</v>
      </c>
      <c r="C2283" s="179" t="s">
        <v>15377</v>
      </c>
      <c r="D2283" s="179">
        <v>35.97</v>
      </c>
    </row>
    <row r="2284" spans="1:4" x14ac:dyDescent="0.3">
      <c r="A2284" s="179">
        <v>38122</v>
      </c>
      <c r="B2284" s="179" t="s">
        <v>17625</v>
      </c>
      <c r="C2284" s="179" t="s">
        <v>15377</v>
      </c>
      <c r="D2284" s="179">
        <v>16.41</v>
      </c>
    </row>
    <row r="2285" spans="1:4" x14ac:dyDescent="0.3">
      <c r="A2285" s="179">
        <v>43653</v>
      </c>
      <c r="B2285" s="179" t="s">
        <v>27014</v>
      </c>
      <c r="C2285" s="179" t="s">
        <v>15377</v>
      </c>
      <c r="D2285" s="179">
        <v>33.049999999999997</v>
      </c>
    </row>
    <row r="2286" spans="1:4" ht="28.8" x14ac:dyDescent="0.3">
      <c r="A2286" s="179">
        <v>38633</v>
      </c>
      <c r="B2286" s="179" t="s">
        <v>17626</v>
      </c>
      <c r="C2286" s="179" t="s">
        <v>15364</v>
      </c>
      <c r="D2286" s="179">
        <v>20.52</v>
      </c>
    </row>
    <row r="2287" spans="1:4" ht="28.8" x14ac:dyDescent="0.3">
      <c r="A2287" s="179">
        <v>12344</v>
      </c>
      <c r="B2287" s="179" t="s">
        <v>17627</v>
      </c>
      <c r="C2287" s="179" t="s">
        <v>15364</v>
      </c>
      <c r="D2287" s="179">
        <v>3.03</v>
      </c>
    </row>
    <row r="2288" spans="1:4" ht="28.8" x14ac:dyDescent="0.3">
      <c r="A2288" s="179">
        <v>12343</v>
      </c>
      <c r="B2288" s="179" t="s">
        <v>17628</v>
      </c>
      <c r="C2288" s="179" t="s">
        <v>15364</v>
      </c>
      <c r="D2288" s="179">
        <v>4.7</v>
      </c>
    </row>
    <row r="2289" spans="1:4" ht="28.8" x14ac:dyDescent="0.3">
      <c r="A2289" s="179">
        <v>3295</v>
      </c>
      <c r="B2289" s="179" t="s">
        <v>17629</v>
      </c>
      <c r="C2289" s="179" t="s">
        <v>15364</v>
      </c>
      <c r="D2289" s="179">
        <v>16.440000000000001</v>
      </c>
    </row>
    <row r="2290" spans="1:4" ht="28.8" x14ac:dyDescent="0.3">
      <c r="A2290" s="179">
        <v>3302</v>
      </c>
      <c r="B2290" s="179" t="s">
        <v>17630</v>
      </c>
      <c r="C2290" s="179" t="s">
        <v>15364</v>
      </c>
      <c r="D2290" s="179">
        <v>17.190000000000001</v>
      </c>
    </row>
    <row r="2291" spans="1:4" ht="28.8" x14ac:dyDescent="0.3">
      <c r="A2291" s="179">
        <v>3297</v>
      </c>
      <c r="B2291" s="179" t="s">
        <v>17631</v>
      </c>
      <c r="C2291" s="179" t="s">
        <v>15364</v>
      </c>
      <c r="D2291" s="179">
        <v>18.350000000000001</v>
      </c>
    </row>
    <row r="2292" spans="1:4" ht="28.8" x14ac:dyDescent="0.3">
      <c r="A2292" s="179">
        <v>3294</v>
      </c>
      <c r="B2292" s="179" t="s">
        <v>17632</v>
      </c>
      <c r="C2292" s="179" t="s">
        <v>15364</v>
      </c>
      <c r="D2292" s="179">
        <v>18.63</v>
      </c>
    </row>
    <row r="2293" spans="1:4" ht="28.8" x14ac:dyDescent="0.3">
      <c r="A2293" s="179">
        <v>3292</v>
      </c>
      <c r="B2293" s="179" t="s">
        <v>17633</v>
      </c>
      <c r="C2293" s="179" t="s">
        <v>15364</v>
      </c>
      <c r="D2293" s="179">
        <v>17.5</v>
      </c>
    </row>
    <row r="2294" spans="1:4" ht="28.8" x14ac:dyDescent="0.3">
      <c r="A2294" s="179">
        <v>3298</v>
      </c>
      <c r="B2294" s="179" t="s">
        <v>17634</v>
      </c>
      <c r="C2294" s="179" t="s">
        <v>15364</v>
      </c>
      <c r="D2294" s="179">
        <v>41.01</v>
      </c>
    </row>
    <row r="2295" spans="1:4" ht="28.8" x14ac:dyDescent="0.3">
      <c r="A2295" s="179">
        <v>11596</v>
      </c>
      <c r="B2295" s="179" t="s">
        <v>17635</v>
      </c>
      <c r="C2295" s="179" t="s">
        <v>15364</v>
      </c>
      <c r="D2295" s="179">
        <v>471.02</v>
      </c>
    </row>
    <row r="2296" spans="1:4" ht="28.8" x14ac:dyDescent="0.3">
      <c r="A2296" s="179">
        <v>34802</v>
      </c>
      <c r="B2296" s="179" t="s">
        <v>17636</v>
      </c>
      <c r="C2296" s="179" t="s">
        <v>15364</v>
      </c>
      <c r="D2296" s="180">
        <v>1293.57</v>
      </c>
    </row>
    <row r="2297" spans="1:4" ht="28.8" x14ac:dyDescent="0.3">
      <c r="A2297" s="179">
        <v>11588</v>
      </c>
      <c r="B2297" s="179" t="s">
        <v>17637</v>
      </c>
      <c r="C2297" s="179" t="s">
        <v>15364</v>
      </c>
      <c r="D2297" s="180">
        <v>1395.55</v>
      </c>
    </row>
    <row r="2298" spans="1:4" ht="28.8" x14ac:dyDescent="0.3">
      <c r="A2298" s="179">
        <v>34383</v>
      </c>
      <c r="B2298" s="179" t="s">
        <v>17638</v>
      </c>
      <c r="C2298" s="179" t="s">
        <v>15364</v>
      </c>
      <c r="D2298" s="180">
        <v>1535.21</v>
      </c>
    </row>
    <row r="2299" spans="1:4" ht="28.8" x14ac:dyDescent="0.3">
      <c r="A2299" s="179">
        <v>40451</v>
      </c>
      <c r="B2299" s="179" t="s">
        <v>17639</v>
      </c>
      <c r="C2299" s="179" t="s">
        <v>15372</v>
      </c>
      <c r="D2299" s="179">
        <v>124.1</v>
      </c>
    </row>
    <row r="2300" spans="1:4" ht="28.8" x14ac:dyDescent="0.3">
      <c r="A2300" s="179">
        <v>40453</v>
      </c>
      <c r="B2300" s="179" t="s">
        <v>17640</v>
      </c>
      <c r="C2300" s="179" t="s">
        <v>15372</v>
      </c>
      <c r="D2300" s="179">
        <v>134.27000000000001</v>
      </c>
    </row>
    <row r="2301" spans="1:4" ht="28.8" x14ac:dyDescent="0.3">
      <c r="A2301" s="179">
        <v>40452</v>
      </c>
      <c r="B2301" s="179" t="s">
        <v>17641</v>
      </c>
      <c r="C2301" s="179" t="s">
        <v>15372</v>
      </c>
      <c r="D2301" s="179">
        <v>147.28</v>
      </c>
    </row>
    <row r="2302" spans="1:4" ht="28.8" x14ac:dyDescent="0.3">
      <c r="A2302" s="179">
        <v>11594</v>
      </c>
      <c r="B2302" s="179" t="s">
        <v>17642</v>
      </c>
      <c r="C2302" s="179" t="s">
        <v>15364</v>
      </c>
      <c r="D2302" s="179">
        <v>444.8</v>
      </c>
    </row>
    <row r="2303" spans="1:4" ht="28.8" x14ac:dyDescent="0.3">
      <c r="A2303" s="179">
        <v>3311</v>
      </c>
      <c r="B2303" s="179" t="s">
        <v>17643</v>
      </c>
      <c r="C2303" s="179" t="s">
        <v>15544</v>
      </c>
      <c r="D2303" s="179">
        <v>444.8</v>
      </c>
    </row>
    <row r="2304" spans="1:4" x14ac:dyDescent="0.3">
      <c r="A2304" s="179">
        <v>11599</v>
      </c>
      <c r="B2304" s="179" t="s">
        <v>17644</v>
      </c>
      <c r="C2304" s="179" t="s">
        <v>15364</v>
      </c>
      <c r="D2304" s="179">
        <v>591.54</v>
      </c>
    </row>
    <row r="2305" spans="1:4" ht="28.8" x14ac:dyDescent="0.3">
      <c r="A2305" s="179">
        <v>11593</v>
      </c>
      <c r="B2305" s="179" t="s">
        <v>17645</v>
      </c>
      <c r="C2305" s="179" t="s">
        <v>15364</v>
      </c>
      <c r="D2305" s="179">
        <v>829.3</v>
      </c>
    </row>
    <row r="2306" spans="1:4" ht="28.8" x14ac:dyDescent="0.3">
      <c r="A2306" s="179">
        <v>3314</v>
      </c>
      <c r="B2306" s="179" t="s">
        <v>17646</v>
      </c>
      <c r="C2306" s="179" t="s">
        <v>15544</v>
      </c>
      <c r="D2306" s="179">
        <v>593.12</v>
      </c>
    </row>
    <row r="2307" spans="1:4" ht="28.8" x14ac:dyDescent="0.3">
      <c r="A2307" s="179">
        <v>11597</v>
      </c>
      <c r="B2307" s="179" t="s">
        <v>17647</v>
      </c>
      <c r="C2307" s="179" t="s">
        <v>15364</v>
      </c>
      <c r="D2307" s="179">
        <v>689.72</v>
      </c>
    </row>
    <row r="2308" spans="1:4" x14ac:dyDescent="0.3">
      <c r="A2308" s="179">
        <v>3309</v>
      </c>
      <c r="B2308" s="179" t="s">
        <v>17648</v>
      </c>
      <c r="C2308" s="179" t="s">
        <v>15544</v>
      </c>
      <c r="D2308" s="179">
        <v>471.02</v>
      </c>
    </row>
    <row r="2309" spans="1:4" ht="43.2" x14ac:dyDescent="0.3">
      <c r="A2309" s="179">
        <v>34612</v>
      </c>
      <c r="B2309" s="179" t="s">
        <v>17649</v>
      </c>
      <c r="C2309" s="179" t="s">
        <v>15364</v>
      </c>
      <c r="D2309" s="179">
        <v>853.07</v>
      </c>
    </row>
    <row r="2310" spans="1:4" ht="43.2" x14ac:dyDescent="0.3">
      <c r="A2310" s="179">
        <v>34635</v>
      </c>
      <c r="B2310" s="179" t="s">
        <v>17650</v>
      </c>
      <c r="C2310" s="179" t="s">
        <v>15364</v>
      </c>
      <c r="D2310" s="180">
        <v>1097</v>
      </c>
    </row>
    <row r="2311" spans="1:4" ht="43.2" x14ac:dyDescent="0.3">
      <c r="A2311" s="179">
        <v>34633</v>
      </c>
      <c r="B2311" s="179" t="s">
        <v>17651</v>
      </c>
      <c r="C2311" s="179" t="s">
        <v>15364</v>
      </c>
      <c r="D2311" s="180">
        <v>1209.18</v>
      </c>
    </row>
    <row r="2312" spans="1:4" ht="43.2" x14ac:dyDescent="0.3">
      <c r="A2312" s="179">
        <v>40440</v>
      </c>
      <c r="B2312" s="179" t="s">
        <v>17652</v>
      </c>
      <c r="C2312" s="179" t="s">
        <v>15544</v>
      </c>
      <c r="D2312" s="179">
        <v>617.79</v>
      </c>
    </row>
    <row r="2313" spans="1:4" ht="43.2" x14ac:dyDescent="0.3">
      <c r="A2313" s="179">
        <v>40441</v>
      </c>
      <c r="B2313" s="179" t="s">
        <v>17653</v>
      </c>
      <c r="C2313" s="179" t="s">
        <v>15544</v>
      </c>
      <c r="D2313" s="179">
        <v>394.42</v>
      </c>
    </row>
    <row r="2314" spans="1:4" ht="43.2" x14ac:dyDescent="0.3">
      <c r="A2314" s="179">
        <v>40449</v>
      </c>
      <c r="B2314" s="179" t="s">
        <v>17654</v>
      </c>
      <c r="C2314" s="179" t="s">
        <v>15544</v>
      </c>
      <c r="D2314" s="179">
        <v>331.58</v>
      </c>
    </row>
    <row r="2315" spans="1:4" ht="28.8" x14ac:dyDescent="0.3">
      <c r="A2315" s="179">
        <v>34800</v>
      </c>
      <c r="B2315" s="179" t="s">
        <v>17655</v>
      </c>
      <c r="C2315" s="179" t="s">
        <v>15544</v>
      </c>
      <c r="D2315" s="179">
        <v>414.65</v>
      </c>
    </row>
    <row r="2316" spans="1:4" ht="28.8" x14ac:dyDescent="0.3">
      <c r="A2316" s="179">
        <v>11592</v>
      </c>
      <c r="B2316" s="179" t="s">
        <v>17656</v>
      </c>
      <c r="C2316" s="179" t="s">
        <v>15364</v>
      </c>
      <c r="D2316" s="179">
        <v>593.12</v>
      </c>
    </row>
    <row r="2317" spans="1:4" ht="28.8" x14ac:dyDescent="0.3">
      <c r="A2317" s="179">
        <v>40438</v>
      </c>
      <c r="B2317" s="179" t="s">
        <v>17657</v>
      </c>
      <c r="C2317" s="179" t="s">
        <v>15544</v>
      </c>
      <c r="D2317" s="179">
        <v>276.24</v>
      </c>
    </row>
    <row r="2318" spans="1:4" ht="28.8" x14ac:dyDescent="0.3">
      <c r="A2318" s="179">
        <v>40436</v>
      </c>
      <c r="B2318" s="179" t="s">
        <v>17658</v>
      </c>
      <c r="C2318" s="179" t="s">
        <v>15544</v>
      </c>
      <c r="D2318" s="179">
        <v>344.45</v>
      </c>
    </row>
    <row r="2319" spans="1:4" ht="28.8" x14ac:dyDescent="0.3">
      <c r="A2319" s="179">
        <v>4315</v>
      </c>
      <c r="B2319" s="179" t="s">
        <v>17659</v>
      </c>
      <c r="C2319" s="179" t="s">
        <v>15364</v>
      </c>
      <c r="D2319" s="179">
        <v>2.2999999999999998</v>
      </c>
    </row>
    <row r="2320" spans="1:4" x14ac:dyDescent="0.3">
      <c r="A2320" s="179">
        <v>402</v>
      </c>
      <c r="B2320" s="179" t="s">
        <v>17660</v>
      </c>
      <c r="C2320" s="179" t="s">
        <v>15364</v>
      </c>
      <c r="D2320" s="179">
        <v>15.91</v>
      </c>
    </row>
    <row r="2321" spans="1:4" x14ac:dyDescent="0.3">
      <c r="A2321" s="179">
        <v>4226</v>
      </c>
      <c r="B2321" s="179" t="s">
        <v>17661</v>
      </c>
      <c r="C2321" s="179" t="s">
        <v>15433</v>
      </c>
      <c r="D2321" s="179">
        <v>7.82</v>
      </c>
    </row>
    <row r="2322" spans="1:4" x14ac:dyDescent="0.3">
      <c r="A2322" s="179">
        <v>4222</v>
      </c>
      <c r="B2322" s="179" t="s">
        <v>17662</v>
      </c>
      <c r="C2322" s="179" t="s">
        <v>15377</v>
      </c>
      <c r="D2322" s="179">
        <v>6.39</v>
      </c>
    </row>
    <row r="2323" spans="1:4" ht="28.8" x14ac:dyDescent="0.3">
      <c r="A2323" s="179">
        <v>34804</v>
      </c>
      <c r="B2323" s="179" t="s">
        <v>17663</v>
      </c>
      <c r="C2323" s="179" t="s">
        <v>15372</v>
      </c>
      <c r="D2323" s="179">
        <v>50.07</v>
      </c>
    </row>
    <row r="2324" spans="1:4" ht="28.8" x14ac:dyDescent="0.3">
      <c r="A2324" s="179">
        <v>4013</v>
      </c>
      <c r="B2324" s="179" t="s">
        <v>17664</v>
      </c>
      <c r="C2324" s="179" t="s">
        <v>15372</v>
      </c>
      <c r="D2324" s="179">
        <v>6.21</v>
      </c>
    </row>
    <row r="2325" spans="1:4" ht="28.8" x14ac:dyDescent="0.3">
      <c r="A2325" s="179">
        <v>4011</v>
      </c>
      <c r="B2325" s="179" t="s">
        <v>17665</v>
      </c>
      <c r="C2325" s="179" t="s">
        <v>15372</v>
      </c>
      <c r="D2325" s="179">
        <v>6.93</v>
      </c>
    </row>
    <row r="2326" spans="1:4" ht="28.8" x14ac:dyDescent="0.3">
      <c r="A2326" s="179">
        <v>4021</v>
      </c>
      <c r="B2326" s="179" t="s">
        <v>17666</v>
      </c>
      <c r="C2326" s="179" t="s">
        <v>15372</v>
      </c>
      <c r="D2326" s="179">
        <v>8.65</v>
      </c>
    </row>
    <row r="2327" spans="1:4" ht="28.8" x14ac:dyDescent="0.3">
      <c r="A2327" s="179">
        <v>4019</v>
      </c>
      <c r="B2327" s="179" t="s">
        <v>17667</v>
      </c>
      <c r="C2327" s="179" t="s">
        <v>15372</v>
      </c>
      <c r="D2327" s="179">
        <v>10.38</v>
      </c>
    </row>
    <row r="2328" spans="1:4" ht="28.8" x14ac:dyDescent="0.3">
      <c r="A2328" s="179">
        <v>4012</v>
      </c>
      <c r="B2328" s="179" t="s">
        <v>17668</v>
      </c>
      <c r="C2328" s="179" t="s">
        <v>15372</v>
      </c>
      <c r="D2328" s="179">
        <v>13.91</v>
      </c>
    </row>
    <row r="2329" spans="1:4" ht="28.8" x14ac:dyDescent="0.3">
      <c r="A2329" s="179">
        <v>4020</v>
      </c>
      <c r="B2329" s="179" t="s">
        <v>17669</v>
      </c>
      <c r="C2329" s="179" t="s">
        <v>15372</v>
      </c>
      <c r="D2329" s="179">
        <v>17.420000000000002</v>
      </c>
    </row>
    <row r="2330" spans="1:4" ht="28.8" x14ac:dyDescent="0.3">
      <c r="A2330" s="179">
        <v>4018</v>
      </c>
      <c r="B2330" s="179" t="s">
        <v>17670</v>
      </c>
      <c r="C2330" s="179" t="s">
        <v>15372</v>
      </c>
      <c r="D2330" s="179">
        <v>20.87</v>
      </c>
    </row>
    <row r="2331" spans="1:4" ht="28.8" x14ac:dyDescent="0.3">
      <c r="A2331" s="179">
        <v>36498</v>
      </c>
      <c r="B2331" s="179" t="s">
        <v>17671</v>
      </c>
      <c r="C2331" s="179" t="s">
        <v>15364</v>
      </c>
      <c r="D2331" s="180">
        <v>5926.75</v>
      </c>
    </row>
    <row r="2332" spans="1:4" x14ac:dyDescent="0.3">
      <c r="A2332" s="179">
        <v>12872</v>
      </c>
      <c r="B2332" s="179" t="s">
        <v>17672</v>
      </c>
      <c r="C2332" s="179" t="s">
        <v>15546</v>
      </c>
      <c r="D2332" s="179">
        <v>17.07</v>
      </c>
    </row>
    <row r="2333" spans="1:4" x14ac:dyDescent="0.3">
      <c r="A2333" s="179">
        <v>41075</v>
      </c>
      <c r="B2333" s="179" t="s">
        <v>17673</v>
      </c>
      <c r="C2333" s="179" t="s">
        <v>15548</v>
      </c>
      <c r="D2333" s="180">
        <v>2997.16</v>
      </c>
    </row>
    <row r="2334" spans="1:4" x14ac:dyDescent="0.3">
      <c r="A2334" s="179">
        <v>44324</v>
      </c>
      <c r="B2334" s="179" t="s">
        <v>17674</v>
      </c>
      <c r="C2334" s="179" t="s">
        <v>15433</v>
      </c>
      <c r="D2334" s="179">
        <v>2.11</v>
      </c>
    </row>
    <row r="2335" spans="1:4" x14ac:dyDescent="0.3">
      <c r="A2335" s="179">
        <v>3315</v>
      </c>
      <c r="B2335" s="179" t="s">
        <v>17675</v>
      </c>
      <c r="C2335" s="179" t="s">
        <v>15433</v>
      </c>
      <c r="D2335" s="179">
        <v>0.61</v>
      </c>
    </row>
    <row r="2336" spans="1:4" x14ac:dyDescent="0.3">
      <c r="A2336" s="179">
        <v>36870</v>
      </c>
      <c r="B2336" s="179" t="s">
        <v>17676</v>
      </c>
      <c r="C2336" s="179" t="s">
        <v>15433</v>
      </c>
      <c r="D2336" s="179">
        <v>0.47</v>
      </c>
    </row>
    <row r="2337" spans="1:4" ht="28.8" x14ac:dyDescent="0.3">
      <c r="A2337" s="179">
        <v>5092</v>
      </c>
      <c r="B2337" s="179" t="s">
        <v>17677</v>
      </c>
      <c r="C2337" s="179" t="s">
        <v>15805</v>
      </c>
      <c r="D2337" s="179">
        <v>15.98</v>
      </c>
    </row>
    <row r="2338" spans="1:4" x14ac:dyDescent="0.3">
      <c r="A2338" s="179">
        <v>11462</v>
      </c>
      <c r="B2338" s="179" t="s">
        <v>17678</v>
      </c>
      <c r="C2338" s="179" t="s">
        <v>15805</v>
      </c>
      <c r="D2338" s="179">
        <v>16.34</v>
      </c>
    </row>
    <row r="2339" spans="1:4" ht="28.8" x14ac:dyDescent="0.3">
      <c r="A2339" s="179">
        <v>36529</v>
      </c>
      <c r="B2339" s="179" t="s">
        <v>17679</v>
      </c>
      <c r="C2339" s="179" t="s">
        <v>15364</v>
      </c>
      <c r="D2339" s="180">
        <v>80331.63</v>
      </c>
    </row>
    <row r="2340" spans="1:4" ht="28.8" x14ac:dyDescent="0.3">
      <c r="A2340" s="179">
        <v>3318</v>
      </c>
      <c r="B2340" s="179" t="s">
        <v>17680</v>
      </c>
      <c r="C2340" s="179" t="s">
        <v>15364</v>
      </c>
      <c r="D2340" s="180">
        <v>62980</v>
      </c>
    </row>
    <row r="2341" spans="1:4" x14ac:dyDescent="0.3">
      <c r="A2341" s="179">
        <v>3324</v>
      </c>
      <c r="B2341" s="179" t="s">
        <v>17681</v>
      </c>
      <c r="C2341" s="179" t="s">
        <v>15372</v>
      </c>
      <c r="D2341" s="179">
        <v>9.42</v>
      </c>
    </row>
    <row r="2342" spans="1:4" x14ac:dyDescent="0.3">
      <c r="A2342" s="179">
        <v>3322</v>
      </c>
      <c r="B2342" s="179" t="s">
        <v>17682</v>
      </c>
      <c r="C2342" s="179" t="s">
        <v>15372</v>
      </c>
      <c r="D2342" s="179">
        <v>13.2</v>
      </c>
    </row>
    <row r="2343" spans="1:4" x14ac:dyDescent="0.3">
      <c r="A2343" s="179">
        <v>5076</v>
      </c>
      <c r="B2343" s="179" t="s">
        <v>17683</v>
      </c>
      <c r="C2343" s="179" t="s">
        <v>15433</v>
      </c>
      <c r="D2343" s="179">
        <v>17.98</v>
      </c>
    </row>
    <row r="2344" spans="1:4" x14ac:dyDescent="0.3">
      <c r="A2344" s="179">
        <v>5077</v>
      </c>
      <c r="B2344" s="179" t="s">
        <v>17684</v>
      </c>
      <c r="C2344" s="179" t="s">
        <v>15433</v>
      </c>
      <c r="D2344" s="179">
        <v>19.87</v>
      </c>
    </row>
    <row r="2345" spans="1:4" ht="28.8" x14ac:dyDescent="0.3">
      <c r="A2345" s="179">
        <v>11837</v>
      </c>
      <c r="B2345" s="179" t="s">
        <v>17685</v>
      </c>
      <c r="C2345" s="179" t="s">
        <v>15364</v>
      </c>
      <c r="D2345" s="179">
        <v>86.98</v>
      </c>
    </row>
    <row r="2346" spans="1:4" ht="28.8" x14ac:dyDescent="0.3">
      <c r="A2346" s="179">
        <v>38055</v>
      </c>
      <c r="B2346" s="179" t="s">
        <v>17686</v>
      </c>
      <c r="C2346" s="179" t="s">
        <v>15364</v>
      </c>
      <c r="D2346" s="179">
        <v>7.89</v>
      </c>
    </row>
    <row r="2347" spans="1:4" ht="28.8" x14ac:dyDescent="0.3">
      <c r="A2347" s="179">
        <v>415</v>
      </c>
      <c r="B2347" s="179" t="s">
        <v>17687</v>
      </c>
      <c r="C2347" s="179" t="s">
        <v>15364</v>
      </c>
      <c r="D2347" s="179">
        <v>35.67</v>
      </c>
    </row>
    <row r="2348" spans="1:4" ht="28.8" x14ac:dyDescent="0.3">
      <c r="A2348" s="179">
        <v>416</v>
      </c>
      <c r="B2348" s="179" t="s">
        <v>17688</v>
      </c>
      <c r="C2348" s="179" t="s">
        <v>15364</v>
      </c>
      <c r="D2348" s="179">
        <v>13.06</v>
      </c>
    </row>
    <row r="2349" spans="1:4" ht="28.8" x14ac:dyDescent="0.3">
      <c r="A2349" s="179">
        <v>425</v>
      </c>
      <c r="B2349" s="179" t="s">
        <v>17689</v>
      </c>
      <c r="C2349" s="179" t="s">
        <v>15364</v>
      </c>
      <c r="D2349" s="179">
        <v>8.09</v>
      </c>
    </row>
    <row r="2350" spans="1:4" ht="28.8" x14ac:dyDescent="0.3">
      <c r="A2350" s="179">
        <v>426</v>
      </c>
      <c r="B2350" s="179" t="s">
        <v>17690</v>
      </c>
      <c r="C2350" s="179" t="s">
        <v>15364</v>
      </c>
      <c r="D2350" s="179">
        <v>44.58</v>
      </c>
    </row>
    <row r="2351" spans="1:4" ht="28.8" x14ac:dyDescent="0.3">
      <c r="A2351" s="179">
        <v>38056</v>
      </c>
      <c r="B2351" s="179" t="s">
        <v>17691</v>
      </c>
      <c r="C2351" s="179" t="s">
        <v>15364</v>
      </c>
      <c r="D2351" s="179">
        <v>43.53</v>
      </c>
    </row>
    <row r="2352" spans="1:4" x14ac:dyDescent="0.3">
      <c r="A2352" s="179">
        <v>1564</v>
      </c>
      <c r="B2352" s="179" t="s">
        <v>17692</v>
      </c>
      <c r="C2352" s="179" t="s">
        <v>15364</v>
      </c>
      <c r="D2352" s="179">
        <v>16.61</v>
      </c>
    </row>
    <row r="2353" spans="1:4" x14ac:dyDescent="0.3">
      <c r="A2353" s="179">
        <v>11032</v>
      </c>
      <c r="B2353" s="179" t="s">
        <v>17693</v>
      </c>
      <c r="C2353" s="179" t="s">
        <v>15364</v>
      </c>
      <c r="D2353" s="179">
        <v>12.98</v>
      </c>
    </row>
    <row r="2354" spans="1:4" ht="28.8" x14ac:dyDescent="0.3">
      <c r="A2354" s="179">
        <v>36786</v>
      </c>
      <c r="B2354" s="179" t="s">
        <v>17694</v>
      </c>
      <c r="C2354" s="179" t="s">
        <v>17695</v>
      </c>
      <c r="D2354" s="179">
        <v>146.59</v>
      </c>
    </row>
    <row r="2355" spans="1:4" ht="28.8" x14ac:dyDescent="0.3">
      <c r="A2355" s="179">
        <v>36785</v>
      </c>
      <c r="B2355" s="179" t="s">
        <v>17696</v>
      </c>
      <c r="C2355" s="179" t="s">
        <v>17695</v>
      </c>
      <c r="D2355" s="179">
        <v>127.38</v>
      </c>
    </row>
    <row r="2356" spans="1:4" ht="28.8" x14ac:dyDescent="0.3">
      <c r="A2356" s="179">
        <v>36782</v>
      </c>
      <c r="B2356" s="179" t="s">
        <v>17697</v>
      </c>
      <c r="C2356" s="179" t="s">
        <v>17695</v>
      </c>
      <c r="D2356" s="179">
        <v>152.05000000000001</v>
      </c>
    </row>
    <row r="2357" spans="1:4" ht="28.8" x14ac:dyDescent="0.3">
      <c r="A2357" s="179">
        <v>44481</v>
      </c>
      <c r="B2357" s="179" t="s">
        <v>27015</v>
      </c>
      <c r="C2357" s="179" t="s">
        <v>17695</v>
      </c>
      <c r="D2357" s="179">
        <v>171.28</v>
      </c>
    </row>
    <row r="2358" spans="1:4" ht="28.8" x14ac:dyDescent="0.3">
      <c r="A2358" s="179">
        <v>4824</v>
      </c>
      <c r="B2358" s="179" t="s">
        <v>17698</v>
      </c>
      <c r="C2358" s="179" t="s">
        <v>15433</v>
      </c>
      <c r="D2358" s="179">
        <v>0.54</v>
      </c>
    </row>
    <row r="2359" spans="1:4" ht="28.8" x14ac:dyDescent="0.3">
      <c r="A2359" s="179">
        <v>11795</v>
      </c>
      <c r="B2359" s="179" t="s">
        <v>17699</v>
      </c>
      <c r="C2359" s="179" t="s">
        <v>15372</v>
      </c>
      <c r="D2359" s="179">
        <v>513.20000000000005</v>
      </c>
    </row>
    <row r="2360" spans="1:4" x14ac:dyDescent="0.3">
      <c r="A2360" s="179">
        <v>134</v>
      </c>
      <c r="B2360" s="179" t="s">
        <v>17700</v>
      </c>
      <c r="C2360" s="179" t="s">
        <v>15433</v>
      </c>
      <c r="D2360" s="179">
        <v>1.58</v>
      </c>
    </row>
    <row r="2361" spans="1:4" x14ac:dyDescent="0.3">
      <c r="A2361" s="179">
        <v>4229</v>
      </c>
      <c r="B2361" s="179" t="s">
        <v>17701</v>
      </c>
      <c r="C2361" s="179" t="s">
        <v>15433</v>
      </c>
      <c r="D2361" s="179">
        <v>31.85</v>
      </c>
    </row>
    <row r="2362" spans="1:4" x14ac:dyDescent="0.3">
      <c r="A2362" s="179">
        <v>11731</v>
      </c>
      <c r="B2362" s="179" t="s">
        <v>17702</v>
      </c>
      <c r="C2362" s="179" t="s">
        <v>15364</v>
      </c>
      <c r="D2362" s="179">
        <v>11.33</v>
      </c>
    </row>
    <row r="2363" spans="1:4" x14ac:dyDescent="0.3">
      <c r="A2363" s="179">
        <v>11732</v>
      </c>
      <c r="B2363" s="179" t="s">
        <v>17703</v>
      </c>
      <c r="C2363" s="179" t="s">
        <v>15364</v>
      </c>
      <c r="D2363" s="179">
        <v>29.69</v>
      </c>
    </row>
    <row r="2364" spans="1:4" x14ac:dyDescent="0.3">
      <c r="A2364" s="179">
        <v>11244</v>
      </c>
      <c r="B2364" s="179" t="s">
        <v>17704</v>
      </c>
      <c r="C2364" s="179" t="s">
        <v>15364</v>
      </c>
      <c r="D2364" s="179">
        <v>292.55</v>
      </c>
    </row>
    <row r="2365" spans="1:4" ht="28.8" x14ac:dyDescent="0.3">
      <c r="A2365" s="179">
        <v>11245</v>
      </c>
      <c r="B2365" s="179" t="s">
        <v>17705</v>
      </c>
      <c r="C2365" s="179" t="s">
        <v>15364</v>
      </c>
      <c r="D2365" s="179">
        <v>404.65</v>
      </c>
    </row>
    <row r="2366" spans="1:4" ht="28.8" x14ac:dyDescent="0.3">
      <c r="A2366" s="179">
        <v>11235</v>
      </c>
      <c r="B2366" s="179" t="s">
        <v>17706</v>
      </c>
      <c r="C2366" s="179" t="s">
        <v>15364</v>
      </c>
      <c r="D2366" s="179">
        <v>223.25</v>
      </c>
    </row>
    <row r="2367" spans="1:4" ht="28.8" x14ac:dyDescent="0.3">
      <c r="A2367" s="179">
        <v>11236</v>
      </c>
      <c r="B2367" s="179" t="s">
        <v>17707</v>
      </c>
      <c r="C2367" s="179" t="s">
        <v>15364</v>
      </c>
      <c r="D2367" s="179">
        <v>283.72000000000003</v>
      </c>
    </row>
    <row r="2368" spans="1:4" x14ac:dyDescent="0.3">
      <c r="A2368" s="179">
        <v>36494</v>
      </c>
      <c r="B2368" s="179" t="s">
        <v>17708</v>
      </c>
      <c r="C2368" s="179" t="s">
        <v>15364</v>
      </c>
      <c r="D2368" s="180">
        <v>607038.12</v>
      </c>
    </row>
    <row r="2369" spans="1:4" x14ac:dyDescent="0.3">
      <c r="A2369" s="179">
        <v>36493</v>
      </c>
      <c r="B2369" s="179" t="s">
        <v>17709</v>
      </c>
      <c r="C2369" s="179" t="s">
        <v>15364</v>
      </c>
      <c r="D2369" s="180">
        <v>687749.53</v>
      </c>
    </row>
    <row r="2370" spans="1:4" x14ac:dyDescent="0.3">
      <c r="A2370" s="179">
        <v>36492</v>
      </c>
      <c r="B2370" s="179" t="s">
        <v>17710</v>
      </c>
      <c r="C2370" s="179" t="s">
        <v>15364</v>
      </c>
      <c r="D2370" s="180">
        <v>1277577.81</v>
      </c>
    </row>
    <row r="2371" spans="1:4" ht="28.8" x14ac:dyDescent="0.3">
      <c r="A2371" s="179">
        <v>13333</v>
      </c>
      <c r="B2371" s="179" t="s">
        <v>17711</v>
      </c>
      <c r="C2371" s="179" t="s">
        <v>15364</v>
      </c>
      <c r="D2371" s="180">
        <v>164125.38</v>
      </c>
    </row>
    <row r="2372" spans="1:4" ht="28.8" x14ac:dyDescent="0.3">
      <c r="A2372" s="179">
        <v>13533</v>
      </c>
      <c r="B2372" s="179" t="s">
        <v>17712</v>
      </c>
      <c r="C2372" s="179" t="s">
        <v>15364</v>
      </c>
      <c r="D2372" s="180">
        <v>146709.85999999999</v>
      </c>
    </row>
    <row r="2373" spans="1:4" ht="28.8" x14ac:dyDescent="0.3">
      <c r="A2373" s="179">
        <v>36499</v>
      </c>
      <c r="B2373" s="179" t="s">
        <v>17713</v>
      </c>
      <c r="C2373" s="179" t="s">
        <v>15364</v>
      </c>
      <c r="D2373" s="180">
        <v>3200.44</v>
      </c>
    </row>
    <row r="2374" spans="1:4" ht="28.8" x14ac:dyDescent="0.3">
      <c r="A2374" s="179">
        <v>39585</v>
      </c>
      <c r="B2374" s="179" t="s">
        <v>17714</v>
      </c>
      <c r="C2374" s="179" t="s">
        <v>15364</v>
      </c>
      <c r="D2374" s="180">
        <v>105975.75</v>
      </c>
    </row>
    <row r="2375" spans="1:4" ht="28.8" x14ac:dyDescent="0.3">
      <c r="A2375" s="179">
        <v>39586</v>
      </c>
      <c r="B2375" s="179" t="s">
        <v>17715</v>
      </c>
      <c r="C2375" s="179" t="s">
        <v>15364</v>
      </c>
      <c r="D2375" s="180">
        <v>124302.38</v>
      </c>
    </row>
    <row r="2376" spans="1:4" ht="28.8" x14ac:dyDescent="0.3">
      <c r="A2376" s="179">
        <v>39587</v>
      </c>
      <c r="B2376" s="179" t="s">
        <v>17716</v>
      </c>
      <c r="C2376" s="179" t="s">
        <v>15364</v>
      </c>
      <c r="D2376" s="180">
        <v>151393.93</v>
      </c>
    </row>
    <row r="2377" spans="1:4" ht="28.8" x14ac:dyDescent="0.3">
      <c r="A2377" s="179">
        <v>39588</v>
      </c>
      <c r="B2377" s="179" t="s">
        <v>17717</v>
      </c>
      <c r="C2377" s="179" t="s">
        <v>15364</v>
      </c>
      <c r="D2377" s="180">
        <v>175298.23</v>
      </c>
    </row>
    <row r="2378" spans="1:4" ht="28.8" x14ac:dyDescent="0.3">
      <c r="A2378" s="179">
        <v>39584</v>
      </c>
      <c r="B2378" s="179" t="s">
        <v>17718</v>
      </c>
      <c r="C2378" s="179" t="s">
        <v>15364</v>
      </c>
      <c r="D2378" s="180">
        <v>94374.2</v>
      </c>
    </row>
    <row r="2379" spans="1:4" ht="28.8" x14ac:dyDescent="0.3">
      <c r="A2379" s="179">
        <v>39590</v>
      </c>
      <c r="B2379" s="179" t="s">
        <v>17719</v>
      </c>
      <c r="C2379" s="179" t="s">
        <v>15364</v>
      </c>
      <c r="D2379" s="180">
        <v>92111.25</v>
      </c>
    </row>
    <row r="2380" spans="1:4" ht="28.8" x14ac:dyDescent="0.3">
      <c r="A2380" s="179">
        <v>39592</v>
      </c>
      <c r="B2380" s="179" t="s">
        <v>17720</v>
      </c>
      <c r="C2380" s="179" t="s">
        <v>15364</v>
      </c>
      <c r="D2380" s="180">
        <v>132366.1</v>
      </c>
    </row>
    <row r="2381" spans="1:4" ht="28.8" x14ac:dyDescent="0.3">
      <c r="A2381" s="179">
        <v>39593</v>
      </c>
      <c r="B2381" s="179" t="s">
        <v>17721</v>
      </c>
      <c r="C2381" s="179" t="s">
        <v>15364</v>
      </c>
      <c r="D2381" s="180">
        <v>151393.93</v>
      </c>
    </row>
    <row r="2382" spans="1:4" ht="28.8" x14ac:dyDescent="0.3">
      <c r="A2382" s="179">
        <v>14254</v>
      </c>
      <c r="B2382" s="179" t="s">
        <v>17722</v>
      </c>
      <c r="C2382" s="179" t="s">
        <v>15364</v>
      </c>
      <c r="D2382" s="180">
        <v>86055.5</v>
      </c>
    </row>
    <row r="2383" spans="1:4" x14ac:dyDescent="0.3">
      <c r="A2383" s="179">
        <v>44494</v>
      </c>
      <c r="B2383" s="179" t="s">
        <v>27016</v>
      </c>
      <c r="C2383" s="179" t="s">
        <v>15364</v>
      </c>
      <c r="D2383" s="180">
        <v>71863.199999999997</v>
      </c>
    </row>
    <row r="2384" spans="1:4" x14ac:dyDescent="0.3">
      <c r="A2384" s="179">
        <v>25019</v>
      </c>
      <c r="B2384" s="179" t="s">
        <v>17723</v>
      </c>
      <c r="C2384" s="179" t="s">
        <v>15364</v>
      </c>
      <c r="D2384" s="180">
        <v>123181.57</v>
      </c>
    </row>
    <row r="2385" spans="1:4" x14ac:dyDescent="0.3">
      <c r="A2385" s="179">
        <v>36501</v>
      </c>
      <c r="B2385" s="179" t="s">
        <v>17724</v>
      </c>
      <c r="C2385" s="179" t="s">
        <v>15364</v>
      </c>
      <c r="D2385" s="180">
        <v>109674.05</v>
      </c>
    </row>
    <row r="2386" spans="1:4" x14ac:dyDescent="0.3">
      <c r="A2386" s="179">
        <v>44493</v>
      </c>
      <c r="B2386" s="179" t="s">
        <v>27017</v>
      </c>
      <c r="C2386" s="179" t="s">
        <v>15364</v>
      </c>
      <c r="D2386" s="180">
        <v>131849.22</v>
      </c>
    </row>
    <row r="2387" spans="1:4" x14ac:dyDescent="0.3">
      <c r="A2387" s="179">
        <v>36500</v>
      </c>
      <c r="B2387" s="179" t="s">
        <v>17725</v>
      </c>
      <c r="C2387" s="179" t="s">
        <v>15364</v>
      </c>
      <c r="D2387" s="180">
        <v>77503.649999999994</v>
      </c>
    </row>
    <row r="2388" spans="1:4" ht="43.2" x14ac:dyDescent="0.3">
      <c r="A2388" s="179">
        <v>20017</v>
      </c>
      <c r="B2388" s="179" t="s">
        <v>17726</v>
      </c>
      <c r="C2388" s="179" t="s">
        <v>15382</v>
      </c>
      <c r="D2388" s="179">
        <v>6.72</v>
      </c>
    </row>
    <row r="2389" spans="1:4" ht="28.8" x14ac:dyDescent="0.3">
      <c r="A2389" s="179">
        <v>20007</v>
      </c>
      <c r="B2389" s="179" t="s">
        <v>17727</v>
      </c>
      <c r="C2389" s="179" t="s">
        <v>15382</v>
      </c>
      <c r="D2389" s="179">
        <v>4.01</v>
      </c>
    </row>
    <row r="2390" spans="1:4" ht="28.8" x14ac:dyDescent="0.3">
      <c r="A2390" s="179">
        <v>39831</v>
      </c>
      <c r="B2390" s="179" t="s">
        <v>17728</v>
      </c>
      <c r="C2390" s="179" t="s">
        <v>15840</v>
      </c>
      <c r="D2390" s="179">
        <v>253.87</v>
      </c>
    </row>
    <row r="2391" spans="1:4" ht="28.8" x14ac:dyDescent="0.3">
      <c r="A2391" s="179">
        <v>36888</v>
      </c>
      <c r="B2391" s="179" t="s">
        <v>17729</v>
      </c>
      <c r="C2391" s="179" t="s">
        <v>15382</v>
      </c>
      <c r="D2391" s="179">
        <v>26.39</v>
      </c>
    </row>
    <row r="2392" spans="1:4" ht="43.2" x14ac:dyDescent="0.3">
      <c r="A2392" s="179">
        <v>39836</v>
      </c>
      <c r="B2392" s="179" t="s">
        <v>17730</v>
      </c>
      <c r="C2392" s="179" t="s">
        <v>15840</v>
      </c>
      <c r="D2392" s="179">
        <v>223.07</v>
      </c>
    </row>
    <row r="2393" spans="1:4" ht="28.8" x14ac:dyDescent="0.3">
      <c r="A2393" s="179">
        <v>39830</v>
      </c>
      <c r="B2393" s="179" t="s">
        <v>17731</v>
      </c>
      <c r="C2393" s="179" t="s">
        <v>15840</v>
      </c>
      <c r="D2393" s="179">
        <v>254.41</v>
      </c>
    </row>
    <row r="2394" spans="1:4" ht="28.8" x14ac:dyDescent="0.3">
      <c r="A2394" s="179">
        <v>40527</v>
      </c>
      <c r="B2394" s="179" t="s">
        <v>17732</v>
      </c>
      <c r="C2394" s="179" t="s">
        <v>15364</v>
      </c>
      <c r="D2394" s="180">
        <v>2376.4299999999998</v>
      </c>
    </row>
    <row r="2395" spans="1:4" ht="28.8" x14ac:dyDescent="0.3">
      <c r="A2395" s="179">
        <v>36497</v>
      </c>
      <c r="B2395" s="179" t="s">
        <v>17733</v>
      </c>
      <c r="C2395" s="179" t="s">
        <v>15364</v>
      </c>
      <c r="D2395" s="180">
        <v>2712.95</v>
      </c>
    </row>
    <row r="2396" spans="1:4" ht="28.8" x14ac:dyDescent="0.3">
      <c r="A2396" s="179">
        <v>36487</v>
      </c>
      <c r="B2396" s="179" t="s">
        <v>17734</v>
      </c>
      <c r="C2396" s="179" t="s">
        <v>15364</v>
      </c>
      <c r="D2396" s="180">
        <v>4723.67</v>
      </c>
    </row>
    <row r="2397" spans="1:4" ht="28.8" x14ac:dyDescent="0.3">
      <c r="A2397" s="179">
        <v>44475</v>
      </c>
      <c r="B2397" s="179" t="s">
        <v>17735</v>
      </c>
      <c r="C2397" s="179" t="s">
        <v>15364</v>
      </c>
      <c r="D2397" s="180">
        <v>1061499.48</v>
      </c>
    </row>
    <row r="2398" spans="1:4" ht="28.8" x14ac:dyDescent="0.3">
      <c r="A2398" s="179">
        <v>44474</v>
      </c>
      <c r="B2398" s="179" t="s">
        <v>17736</v>
      </c>
      <c r="C2398" s="179" t="s">
        <v>15364</v>
      </c>
      <c r="D2398" s="180">
        <v>2041345.16</v>
      </c>
    </row>
    <row r="2399" spans="1:4" ht="28.8" x14ac:dyDescent="0.3">
      <c r="A2399" s="179">
        <v>44490</v>
      </c>
      <c r="B2399" s="179" t="s">
        <v>27018</v>
      </c>
      <c r="C2399" s="179" t="s">
        <v>15364</v>
      </c>
      <c r="D2399" s="180">
        <v>3470286.76</v>
      </c>
    </row>
    <row r="2400" spans="1:4" ht="57.6" x14ac:dyDescent="0.3">
      <c r="A2400" s="179">
        <v>37776</v>
      </c>
      <c r="B2400" s="179" t="s">
        <v>17737</v>
      </c>
      <c r="C2400" s="179" t="s">
        <v>15364</v>
      </c>
      <c r="D2400" s="180">
        <v>212684.22</v>
      </c>
    </row>
    <row r="2401" spans="1:4" ht="57.6" x14ac:dyDescent="0.3">
      <c r="A2401" s="179">
        <v>37775</v>
      </c>
      <c r="B2401" s="179" t="s">
        <v>17738</v>
      </c>
      <c r="C2401" s="179" t="s">
        <v>15364</v>
      </c>
      <c r="D2401" s="180">
        <v>334993.75</v>
      </c>
    </row>
    <row r="2402" spans="1:4" ht="57.6" x14ac:dyDescent="0.3">
      <c r="A2402" s="179">
        <v>36491</v>
      </c>
      <c r="B2402" s="179" t="s">
        <v>17739</v>
      </c>
      <c r="C2402" s="179" t="s">
        <v>15364</v>
      </c>
      <c r="D2402" s="180">
        <v>1240581.25</v>
      </c>
    </row>
    <row r="2403" spans="1:4" ht="57.6" x14ac:dyDescent="0.3">
      <c r="A2403" s="179">
        <v>10712</v>
      </c>
      <c r="B2403" s="179" t="s">
        <v>17740</v>
      </c>
      <c r="C2403" s="179" t="s">
        <v>15364</v>
      </c>
      <c r="D2403" s="180">
        <v>83748.429999999993</v>
      </c>
    </row>
    <row r="2404" spans="1:4" ht="57.6" x14ac:dyDescent="0.3">
      <c r="A2404" s="179">
        <v>3363</v>
      </c>
      <c r="B2404" s="179" t="s">
        <v>17741</v>
      </c>
      <c r="C2404" s="179" t="s">
        <v>15364</v>
      </c>
      <c r="D2404" s="180">
        <v>117800</v>
      </c>
    </row>
    <row r="2405" spans="1:4" ht="57.6" x14ac:dyDescent="0.3">
      <c r="A2405" s="179">
        <v>3365</v>
      </c>
      <c r="B2405" s="179" t="s">
        <v>17742</v>
      </c>
      <c r="C2405" s="179" t="s">
        <v>15364</v>
      </c>
      <c r="D2405" s="180">
        <v>275357.5</v>
      </c>
    </row>
    <row r="2406" spans="1:4" x14ac:dyDescent="0.3">
      <c r="A2406" s="179">
        <v>7569</v>
      </c>
      <c r="B2406" s="179" t="s">
        <v>17743</v>
      </c>
      <c r="C2406" s="179" t="s">
        <v>15364</v>
      </c>
      <c r="D2406" s="179">
        <v>74.31</v>
      </c>
    </row>
    <row r="2407" spans="1:4" x14ac:dyDescent="0.3">
      <c r="A2407" s="179">
        <v>34349</v>
      </c>
      <c r="B2407" s="179" t="s">
        <v>17744</v>
      </c>
      <c r="C2407" s="179" t="s">
        <v>15364</v>
      </c>
      <c r="D2407" s="179">
        <v>26.35</v>
      </c>
    </row>
    <row r="2408" spans="1:4" ht="28.8" x14ac:dyDescent="0.3">
      <c r="A2408" s="179">
        <v>11991</v>
      </c>
      <c r="B2408" s="179" t="s">
        <v>17745</v>
      </c>
      <c r="C2408" s="179" t="s">
        <v>15364</v>
      </c>
      <c r="D2408" s="179">
        <v>99.07</v>
      </c>
    </row>
    <row r="2409" spans="1:4" x14ac:dyDescent="0.3">
      <c r="A2409" s="179">
        <v>20062</v>
      </c>
      <c r="B2409" s="179" t="s">
        <v>17746</v>
      </c>
      <c r="C2409" s="179" t="s">
        <v>15364</v>
      </c>
      <c r="D2409" s="179">
        <v>17.63</v>
      </c>
    </row>
    <row r="2410" spans="1:4" ht="28.8" x14ac:dyDescent="0.3">
      <c r="A2410" s="179">
        <v>11029</v>
      </c>
      <c r="B2410" s="179" t="s">
        <v>17747</v>
      </c>
      <c r="C2410" s="179" t="s">
        <v>16826</v>
      </c>
      <c r="D2410" s="179">
        <v>1.99</v>
      </c>
    </row>
    <row r="2411" spans="1:4" ht="28.8" x14ac:dyDescent="0.3">
      <c r="A2411" s="179">
        <v>4316</v>
      </c>
      <c r="B2411" s="179" t="s">
        <v>17748</v>
      </c>
      <c r="C2411" s="179" t="s">
        <v>15364</v>
      </c>
      <c r="D2411" s="179">
        <v>2.0099999999999998</v>
      </c>
    </row>
    <row r="2412" spans="1:4" ht="28.8" x14ac:dyDescent="0.3">
      <c r="A2412" s="179">
        <v>4313</v>
      </c>
      <c r="B2412" s="179" t="s">
        <v>17749</v>
      </c>
      <c r="C2412" s="179" t="s">
        <v>16826</v>
      </c>
      <c r="D2412" s="179">
        <v>2.88</v>
      </c>
    </row>
    <row r="2413" spans="1:4" ht="28.8" x14ac:dyDescent="0.3">
      <c r="A2413" s="179">
        <v>4317</v>
      </c>
      <c r="B2413" s="179" t="s">
        <v>17750</v>
      </c>
      <c r="C2413" s="179" t="s">
        <v>15364</v>
      </c>
      <c r="D2413" s="179">
        <v>3.28</v>
      </c>
    </row>
    <row r="2414" spans="1:4" ht="28.8" x14ac:dyDescent="0.3">
      <c r="A2414" s="179">
        <v>4314</v>
      </c>
      <c r="B2414" s="179" t="s">
        <v>17751</v>
      </c>
      <c r="C2414" s="179" t="s">
        <v>16826</v>
      </c>
      <c r="D2414" s="179">
        <v>3.84</v>
      </c>
    </row>
    <row r="2415" spans="1:4" ht="43.2" x14ac:dyDescent="0.3">
      <c r="A2415" s="179">
        <v>10921</v>
      </c>
      <c r="B2415" s="179" t="s">
        <v>17752</v>
      </c>
      <c r="C2415" s="179" t="s">
        <v>15364</v>
      </c>
      <c r="D2415" s="180">
        <v>4619.55</v>
      </c>
    </row>
    <row r="2416" spans="1:4" ht="43.2" x14ac:dyDescent="0.3">
      <c r="A2416" s="179">
        <v>10922</v>
      </c>
      <c r="B2416" s="179" t="s">
        <v>17753</v>
      </c>
      <c r="C2416" s="179" t="s">
        <v>15364</v>
      </c>
      <c r="D2416" s="180">
        <v>4184.2700000000004</v>
      </c>
    </row>
    <row r="2417" spans="1:4" x14ac:dyDescent="0.3">
      <c r="A2417" s="179">
        <v>10923</v>
      </c>
      <c r="B2417" s="179" t="s">
        <v>17754</v>
      </c>
      <c r="C2417" s="179" t="s">
        <v>15364</v>
      </c>
      <c r="D2417" s="180">
        <v>2473.08</v>
      </c>
    </row>
    <row r="2418" spans="1:4" x14ac:dyDescent="0.3">
      <c r="A2418" s="179">
        <v>10924</v>
      </c>
      <c r="B2418" s="179" t="s">
        <v>17755</v>
      </c>
      <c r="C2418" s="179" t="s">
        <v>15364</v>
      </c>
      <c r="D2418" s="180">
        <v>2604.63</v>
      </c>
    </row>
    <row r="2419" spans="1:4" ht="28.8" x14ac:dyDescent="0.3">
      <c r="A2419" s="179">
        <v>37772</v>
      </c>
      <c r="B2419" s="179" t="s">
        <v>17756</v>
      </c>
      <c r="C2419" s="179" t="s">
        <v>15364</v>
      </c>
      <c r="D2419" s="180">
        <v>186033.24</v>
      </c>
    </row>
    <row r="2420" spans="1:4" ht="43.2" x14ac:dyDescent="0.3">
      <c r="A2420" s="179">
        <v>37771</v>
      </c>
      <c r="B2420" s="179" t="s">
        <v>17757</v>
      </c>
      <c r="C2420" s="179" t="s">
        <v>15364</v>
      </c>
      <c r="D2420" s="180">
        <v>197909.74</v>
      </c>
    </row>
    <row r="2421" spans="1:4" ht="28.8" x14ac:dyDescent="0.3">
      <c r="A2421" s="179">
        <v>12772</v>
      </c>
      <c r="B2421" s="179" t="s">
        <v>17758</v>
      </c>
      <c r="C2421" s="179" t="s">
        <v>15364</v>
      </c>
      <c r="D2421" s="179">
        <v>832.94</v>
      </c>
    </row>
    <row r="2422" spans="1:4" ht="28.8" x14ac:dyDescent="0.3">
      <c r="A2422" s="179">
        <v>12770</v>
      </c>
      <c r="B2422" s="179" t="s">
        <v>17759</v>
      </c>
      <c r="C2422" s="179" t="s">
        <v>15364</v>
      </c>
      <c r="D2422" s="179">
        <v>501.17</v>
      </c>
    </row>
    <row r="2423" spans="1:4" ht="28.8" x14ac:dyDescent="0.3">
      <c r="A2423" s="179">
        <v>12775</v>
      </c>
      <c r="B2423" s="179" t="s">
        <v>17760</v>
      </c>
      <c r="C2423" s="179" t="s">
        <v>15364</v>
      </c>
      <c r="D2423" s="179">
        <v>367.05</v>
      </c>
    </row>
    <row r="2424" spans="1:4" ht="28.8" x14ac:dyDescent="0.3">
      <c r="A2424" s="179">
        <v>12768</v>
      </c>
      <c r="B2424" s="179" t="s">
        <v>17761</v>
      </c>
      <c r="C2424" s="179" t="s">
        <v>15364</v>
      </c>
      <c r="D2424" s="180">
        <v>1171.76</v>
      </c>
    </row>
    <row r="2425" spans="1:4" ht="28.8" x14ac:dyDescent="0.3">
      <c r="A2425" s="179">
        <v>12769</v>
      </c>
      <c r="B2425" s="179" t="s">
        <v>17762</v>
      </c>
      <c r="C2425" s="179" t="s">
        <v>15364</v>
      </c>
      <c r="D2425" s="179">
        <v>96</v>
      </c>
    </row>
    <row r="2426" spans="1:4" ht="28.8" x14ac:dyDescent="0.3">
      <c r="A2426" s="179">
        <v>12773</v>
      </c>
      <c r="B2426" s="179" t="s">
        <v>17763</v>
      </c>
      <c r="C2426" s="179" t="s">
        <v>15364</v>
      </c>
      <c r="D2426" s="179">
        <v>103.05</v>
      </c>
    </row>
    <row r="2427" spans="1:4" ht="28.8" x14ac:dyDescent="0.3">
      <c r="A2427" s="179">
        <v>12774</v>
      </c>
      <c r="B2427" s="179" t="s">
        <v>17764</v>
      </c>
      <c r="C2427" s="179" t="s">
        <v>15364</v>
      </c>
      <c r="D2427" s="179">
        <v>127.05</v>
      </c>
    </row>
    <row r="2428" spans="1:4" ht="28.8" x14ac:dyDescent="0.3">
      <c r="A2428" s="179">
        <v>12776</v>
      </c>
      <c r="B2428" s="179" t="s">
        <v>17765</v>
      </c>
      <c r="C2428" s="179" t="s">
        <v>15364</v>
      </c>
      <c r="D2428" s="180">
        <v>1891.76</v>
      </c>
    </row>
    <row r="2429" spans="1:4" ht="28.8" x14ac:dyDescent="0.3">
      <c r="A2429" s="179">
        <v>12777</v>
      </c>
      <c r="B2429" s="179" t="s">
        <v>17766</v>
      </c>
      <c r="C2429" s="179" t="s">
        <v>15364</v>
      </c>
      <c r="D2429" s="180">
        <v>2470.58</v>
      </c>
    </row>
    <row r="2430" spans="1:4" ht="28.8" x14ac:dyDescent="0.3">
      <c r="A2430" s="179">
        <v>3391</v>
      </c>
      <c r="B2430" s="179" t="s">
        <v>17767</v>
      </c>
      <c r="C2430" s="179" t="s">
        <v>15364</v>
      </c>
      <c r="D2430" s="179">
        <v>25.06</v>
      </c>
    </row>
    <row r="2431" spans="1:4" ht="28.8" x14ac:dyDescent="0.3">
      <c r="A2431" s="179">
        <v>3389</v>
      </c>
      <c r="B2431" s="179" t="s">
        <v>17768</v>
      </c>
      <c r="C2431" s="179" t="s">
        <v>15364</v>
      </c>
      <c r="D2431" s="179">
        <v>13</v>
      </c>
    </row>
    <row r="2432" spans="1:4" ht="28.8" x14ac:dyDescent="0.3">
      <c r="A2432" s="179">
        <v>3390</v>
      </c>
      <c r="B2432" s="179" t="s">
        <v>17769</v>
      </c>
      <c r="C2432" s="179" t="s">
        <v>15364</v>
      </c>
      <c r="D2432" s="179">
        <v>14.63</v>
      </c>
    </row>
    <row r="2433" spans="1:4" x14ac:dyDescent="0.3">
      <c r="A2433" s="179">
        <v>12873</v>
      </c>
      <c r="B2433" s="179" t="s">
        <v>17770</v>
      </c>
      <c r="C2433" s="179" t="s">
        <v>15546</v>
      </c>
      <c r="D2433" s="179">
        <v>17.07</v>
      </c>
    </row>
    <row r="2434" spans="1:4" x14ac:dyDescent="0.3">
      <c r="A2434" s="179">
        <v>41076</v>
      </c>
      <c r="B2434" s="179" t="s">
        <v>17771</v>
      </c>
      <c r="C2434" s="179" t="s">
        <v>15548</v>
      </c>
      <c r="D2434" s="180">
        <v>2997.18</v>
      </c>
    </row>
    <row r="2435" spans="1:4" x14ac:dyDescent="0.3">
      <c r="A2435" s="179">
        <v>140</v>
      </c>
      <c r="B2435" s="179" t="s">
        <v>17772</v>
      </c>
      <c r="C2435" s="179" t="s">
        <v>15433</v>
      </c>
      <c r="D2435" s="179">
        <v>17.670000000000002</v>
      </c>
    </row>
    <row r="2436" spans="1:4" ht="28.8" x14ac:dyDescent="0.3">
      <c r="A2436" s="179">
        <v>151</v>
      </c>
      <c r="B2436" s="179" t="s">
        <v>17773</v>
      </c>
      <c r="C2436" s="179" t="s">
        <v>15377</v>
      </c>
      <c r="D2436" s="179">
        <v>26.07</v>
      </c>
    </row>
    <row r="2437" spans="1:4" x14ac:dyDescent="0.3">
      <c r="A2437" s="179">
        <v>7340</v>
      </c>
      <c r="B2437" s="179" t="s">
        <v>17774</v>
      </c>
      <c r="C2437" s="179" t="s">
        <v>15377</v>
      </c>
      <c r="D2437" s="179">
        <v>25.58</v>
      </c>
    </row>
    <row r="2438" spans="1:4" x14ac:dyDescent="0.3">
      <c r="A2438" s="179">
        <v>2701</v>
      </c>
      <c r="B2438" s="179" t="s">
        <v>17775</v>
      </c>
      <c r="C2438" s="179" t="s">
        <v>15546</v>
      </c>
      <c r="D2438" s="179">
        <v>18.97</v>
      </c>
    </row>
    <row r="2439" spans="1:4" x14ac:dyDescent="0.3">
      <c r="A2439" s="179">
        <v>40929</v>
      </c>
      <c r="B2439" s="179" t="s">
        <v>17776</v>
      </c>
      <c r="C2439" s="179" t="s">
        <v>15548</v>
      </c>
      <c r="D2439" s="180">
        <v>3331.87</v>
      </c>
    </row>
    <row r="2440" spans="1:4" x14ac:dyDescent="0.3">
      <c r="A2440" s="179">
        <v>38114</v>
      </c>
      <c r="B2440" s="179" t="s">
        <v>17777</v>
      </c>
      <c r="C2440" s="179" t="s">
        <v>15364</v>
      </c>
      <c r="D2440" s="179">
        <v>16.68</v>
      </c>
    </row>
    <row r="2441" spans="1:4" ht="28.8" x14ac:dyDescent="0.3">
      <c r="A2441" s="179">
        <v>38064</v>
      </c>
      <c r="B2441" s="179" t="s">
        <v>17778</v>
      </c>
      <c r="C2441" s="179" t="s">
        <v>15364</v>
      </c>
      <c r="D2441" s="179">
        <v>18.649999999999999</v>
      </c>
    </row>
    <row r="2442" spans="1:4" x14ac:dyDescent="0.3">
      <c r="A2442" s="179">
        <v>38115</v>
      </c>
      <c r="B2442" s="179" t="s">
        <v>17779</v>
      </c>
      <c r="C2442" s="179" t="s">
        <v>15364</v>
      </c>
      <c r="D2442" s="179">
        <v>17.809999999999999</v>
      </c>
    </row>
    <row r="2443" spans="1:4" ht="28.8" x14ac:dyDescent="0.3">
      <c r="A2443" s="179">
        <v>38065</v>
      </c>
      <c r="B2443" s="179" t="s">
        <v>17780</v>
      </c>
      <c r="C2443" s="179" t="s">
        <v>15364</v>
      </c>
      <c r="D2443" s="179">
        <v>26.46</v>
      </c>
    </row>
    <row r="2444" spans="1:4" ht="28.8" x14ac:dyDescent="0.3">
      <c r="A2444" s="179">
        <v>38078</v>
      </c>
      <c r="B2444" s="179" t="s">
        <v>17781</v>
      </c>
      <c r="C2444" s="179" t="s">
        <v>15364</v>
      </c>
      <c r="D2444" s="179">
        <v>15.44</v>
      </c>
    </row>
    <row r="2445" spans="1:4" x14ac:dyDescent="0.3">
      <c r="A2445" s="179">
        <v>38113</v>
      </c>
      <c r="B2445" s="179" t="s">
        <v>17782</v>
      </c>
      <c r="C2445" s="179" t="s">
        <v>15364</v>
      </c>
      <c r="D2445" s="179">
        <v>8.3800000000000008</v>
      </c>
    </row>
    <row r="2446" spans="1:4" ht="28.8" x14ac:dyDescent="0.3">
      <c r="A2446" s="179">
        <v>38063</v>
      </c>
      <c r="B2446" s="179" t="s">
        <v>17783</v>
      </c>
      <c r="C2446" s="179" t="s">
        <v>15364</v>
      </c>
      <c r="D2446" s="179">
        <v>9</v>
      </c>
    </row>
    <row r="2447" spans="1:4" ht="28.8" x14ac:dyDescent="0.3">
      <c r="A2447" s="179">
        <v>38080</v>
      </c>
      <c r="B2447" s="179" t="s">
        <v>17784</v>
      </c>
      <c r="C2447" s="179" t="s">
        <v>15364</v>
      </c>
      <c r="D2447" s="179">
        <v>26.81</v>
      </c>
    </row>
    <row r="2448" spans="1:4" ht="28.8" x14ac:dyDescent="0.3">
      <c r="A2448" s="179">
        <v>38069</v>
      </c>
      <c r="B2448" s="179" t="s">
        <v>17785</v>
      </c>
      <c r="C2448" s="179" t="s">
        <v>15364</v>
      </c>
      <c r="D2448" s="179">
        <v>14.66</v>
      </c>
    </row>
    <row r="2449" spans="1:4" ht="28.8" x14ac:dyDescent="0.3">
      <c r="A2449" s="179">
        <v>38077</v>
      </c>
      <c r="B2449" s="179" t="s">
        <v>17786</v>
      </c>
      <c r="C2449" s="179" t="s">
        <v>15364</v>
      </c>
      <c r="D2449" s="179">
        <v>14.33</v>
      </c>
    </row>
    <row r="2450" spans="1:4" ht="28.8" x14ac:dyDescent="0.3">
      <c r="A2450" s="179">
        <v>38073</v>
      </c>
      <c r="B2450" s="179" t="s">
        <v>17787</v>
      </c>
      <c r="C2450" s="179" t="s">
        <v>15364</v>
      </c>
      <c r="D2450" s="179">
        <v>21.83</v>
      </c>
    </row>
    <row r="2451" spans="1:4" x14ac:dyDescent="0.3">
      <c r="A2451" s="179">
        <v>38112</v>
      </c>
      <c r="B2451" s="179" t="s">
        <v>17788</v>
      </c>
      <c r="C2451" s="179" t="s">
        <v>15364</v>
      </c>
      <c r="D2451" s="179">
        <v>6.44</v>
      </c>
    </row>
    <row r="2452" spans="1:4" ht="28.8" x14ac:dyDescent="0.3">
      <c r="A2452" s="179">
        <v>38062</v>
      </c>
      <c r="B2452" s="179" t="s">
        <v>17789</v>
      </c>
      <c r="C2452" s="179" t="s">
        <v>15364</v>
      </c>
      <c r="D2452" s="179">
        <v>6.61</v>
      </c>
    </row>
    <row r="2453" spans="1:4" ht="28.8" x14ac:dyDescent="0.3">
      <c r="A2453" s="179">
        <v>12128</v>
      </c>
      <c r="B2453" s="179" t="s">
        <v>17790</v>
      </c>
      <c r="C2453" s="179" t="s">
        <v>15364</v>
      </c>
      <c r="D2453" s="179">
        <v>8.83</v>
      </c>
    </row>
    <row r="2454" spans="1:4" ht="28.8" x14ac:dyDescent="0.3">
      <c r="A2454" s="179">
        <v>12129</v>
      </c>
      <c r="B2454" s="179" t="s">
        <v>17791</v>
      </c>
      <c r="C2454" s="179" t="s">
        <v>15364</v>
      </c>
      <c r="D2454" s="179">
        <v>11.67</v>
      </c>
    </row>
    <row r="2455" spans="1:4" ht="28.8" x14ac:dyDescent="0.3">
      <c r="A2455" s="179">
        <v>38081</v>
      </c>
      <c r="B2455" s="179" t="s">
        <v>17792</v>
      </c>
      <c r="C2455" s="179" t="s">
        <v>15364</v>
      </c>
      <c r="D2455" s="179">
        <v>22.74</v>
      </c>
    </row>
    <row r="2456" spans="1:4" ht="28.8" x14ac:dyDescent="0.3">
      <c r="A2456" s="179">
        <v>38070</v>
      </c>
      <c r="B2456" s="179" t="s">
        <v>17793</v>
      </c>
      <c r="C2456" s="179" t="s">
        <v>15364</v>
      </c>
      <c r="D2456" s="179">
        <v>15.67</v>
      </c>
    </row>
    <row r="2457" spans="1:4" ht="28.8" x14ac:dyDescent="0.3">
      <c r="A2457" s="179">
        <v>38074</v>
      </c>
      <c r="B2457" s="179" t="s">
        <v>17794</v>
      </c>
      <c r="C2457" s="179" t="s">
        <v>15364</v>
      </c>
      <c r="D2457" s="179">
        <v>23.83</v>
      </c>
    </row>
    <row r="2458" spans="1:4" ht="28.8" x14ac:dyDescent="0.3">
      <c r="A2458" s="179">
        <v>38079</v>
      </c>
      <c r="B2458" s="179" t="s">
        <v>17795</v>
      </c>
      <c r="C2458" s="179" t="s">
        <v>15364</v>
      </c>
      <c r="D2458" s="179">
        <v>20.45</v>
      </c>
    </row>
    <row r="2459" spans="1:4" ht="28.8" x14ac:dyDescent="0.3">
      <c r="A2459" s="179">
        <v>38072</v>
      </c>
      <c r="B2459" s="179" t="s">
        <v>17796</v>
      </c>
      <c r="C2459" s="179" t="s">
        <v>15364</v>
      </c>
      <c r="D2459" s="179">
        <v>19.649999999999999</v>
      </c>
    </row>
    <row r="2460" spans="1:4" ht="28.8" x14ac:dyDescent="0.3">
      <c r="A2460" s="179">
        <v>38068</v>
      </c>
      <c r="B2460" s="179" t="s">
        <v>17797</v>
      </c>
      <c r="C2460" s="179" t="s">
        <v>15364</v>
      </c>
      <c r="D2460" s="179">
        <v>13.57</v>
      </c>
    </row>
    <row r="2461" spans="1:4" ht="28.8" x14ac:dyDescent="0.3">
      <c r="A2461" s="179">
        <v>38071</v>
      </c>
      <c r="B2461" s="179" t="s">
        <v>17798</v>
      </c>
      <c r="C2461" s="179" t="s">
        <v>15364</v>
      </c>
      <c r="D2461" s="179">
        <v>16.22</v>
      </c>
    </row>
    <row r="2462" spans="1:4" ht="28.8" x14ac:dyDescent="0.3">
      <c r="A2462" s="179">
        <v>38412</v>
      </c>
      <c r="B2462" s="179" t="s">
        <v>17799</v>
      </c>
      <c r="C2462" s="179" t="s">
        <v>15364</v>
      </c>
      <c r="D2462" s="180">
        <v>1149</v>
      </c>
    </row>
    <row r="2463" spans="1:4" ht="28.8" x14ac:dyDescent="0.3">
      <c r="A2463" s="179">
        <v>3405</v>
      </c>
      <c r="B2463" s="179" t="s">
        <v>17800</v>
      </c>
      <c r="C2463" s="179" t="s">
        <v>15364</v>
      </c>
      <c r="D2463" s="179">
        <v>88.86</v>
      </c>
    </row>
    <row r="2464" spans="1:4" x14ac:dyDescent="0.3">
      <c r="A2464" s="179">
        <v>3394</v>
      </c>
      <c r="B2464" s="179" t="s">
        <v>17801</v>
      </c>
      <c r="C2464" s="179" t="s">
        <v>15364</v>
      </c>
      <c r="D2464" s="179">
        <v>469.07</v>
      </c>
    </row>
    <row r="2465" spans="1:4" x14ac:dyDescent="0.3">
      <c r="A2465" s="179">
        <v>3393</v>
      </c>
      <c r="B2465" s="179" t="s">
        <v>17802</v>
      </c>
      <c r="C2465" s="179" t="s">
        <v>15364</v>
      </c>
      <c r="D2465" s="179">
        <v>798.65</v>
      </c>
    </row>
    <row r="2466" spans="1:4" x14ac:dyDescent="0.3">
      <c r="A2466" s="179">
        <v>3406</v>
      </c>
      <c r="B2466" s="179" t="s">
        <v>17803</v>
      </c>
      <c r="C2466" s="179" t="s">
        <v>15364</v>
      </c>
      <c r="D2466" s="179">
        <v>27.2</v>
      </c>
    </row>
    <row r="2467" spans="1:4" x14ac:dyDescent="0.3">
      <c r="A2467" s="179">
        <v>3395</v>
      </c>
      <c r="B2467" s="179" t="s">
        <v>17804</v>
      </c>
      <c r="C2467" s="179" t="s">
        <v>15364</v>
      </c>
      <c r="D2467" s="179">
        <v>114.74</v>
      </c>
    </row>
    <row r="2468" spans="1:4" ht="28.8" x14ac:dyDescent="0.3">
      <c r="A2468" s="179">
        <v>3398</v>
      </c>
      <c r="B2468" s="179" t="s">
        <v>17805</v>
      </c>
      <c r="C2468" s="179" t="s">
        <v>15364</v>
      </c>
      <c r="D2468" s="179">
        <v>5.45</v>
      </c>
    </row>
    <row r="2469" spans="1:4" ht="43.2" x14ac:dyDescent="0.3">
      <c r="A2469" s="179">
        <v>40662</v>
      </c>
      <c r="B2469" s="179" t="s">
        <v>17806</v>
      </c>
      <c r="C2469" s="179" t="s">
        <v>15364</v>
      </c>
      <c r="D2469" s="179">
        <v>235.87</v>
      </c>
    </row>
    <row r="2470" spans="1:4" ht="43.2" x14ac:dyDescent="0.3">
      <c r="A2470" s="179">
        <v>3437</v>
      </c>
      <c r="B2470" s="179" t="s">
        <v>17807</v>
      </c>
      <c r="C2470" s="179" t="s">
        <v>15372</v>
      </c>
      <c r="D2470" s="179">
        <v>655.20000000000005</v>
      </c>
    </row>
    <row r="2471" spans="1:4" x14ac:dyDescent="0.3">
      <c r="A2471" s="179">
        <v>11190</v>
      </c>
      <c r="B2471" s="179" t="s">
        <v>17808</v>
      </c>
      <c r="C2471" s="179" t="s">
        <v>15364</v>
      </c>
      <c r="D2471" s="179">
        <v>229</v>
      </c>
    </row>
    <row r="2472" spans="1:4" ht="43.2" x14ac:dyDescent="0.3">
      <c r="A2472" s="179">
        <v>34377</v>
      </c>
      <c r="B2472" s="179" t="s">
        <v>17809</v>
      </c>
      <c r="C2472" s="179" t="s">
        <v>15364</v>
      </c>
      <c r="D2472" s="179">
        <v>185.82</v>
      </c>
    </row>
    <row r="2473" spans="1:4" ht="57.6" x14ac:dyDescent="0.3">
      <c r="A2473" s="179">
        <v>3428</v>
      </c>
      <c r="B2473" s="179" t="s">
        <v>17810</v>
      </c>
      <c r="C2473" s="179" t="s">
        <v>15372</v>
      </c>
      <c r="D2473" s="179">
        <v>971.88</v>
      </c>
    </row>
    <row r="2474" spans="1:4" ht="57.6" x14ac:dyDescent="0.3">
      <c r="A2474" s="179">
        <v>3429</v>
      </c>
      <c r="B2474" s="179" t="s">
        <v>17811</v>
      </c>
      <c r="C2474" s="179" t="s">
        <v>15372</v>
      </c>
      <c r="D2474" s="179">
        <v>555.28</v>
      </c>
    </row>
    <row r="2475" spans="1:4" ht="43.2" x14ac:dyDescent="0.3">
      <c r="A2475" s="179">
        <v>34364</v>
      </c>
      <c r="B2475" s="179" t="s">
        <v>17812</v>
      </c>
      <c r="C2475" s="179" t="s">
        <v>15364</v>
      </c>
      <c r="D2475" s="179">
        <v>609.72</v>
      </c>
    </row>
    <row r="2476" spans="1:4" ht="43.2" x14ac:dyDescent="0.3">
      <c r="A2476" s="179">
        <v>34369</v>
      </c>
      <c r="B2476" s="179" t="s">
        <v>17813</v>
      </c>
      <c r="C2476" s="179" t="s">
        <v>15364</v>
      </c>
      <c r="D2476" s="179">
        <v>646.30999999999995</v>
      </c>
    </row>
    <row r="2477" spans="1:4" ht="43.2" x14ac:dyDescent="0.3">
      <c r="A2477" s="179">
        <v>36896</v>
      </c>
      <c r="B2477" s="179" t="s">
        <v>17814</v>
      </c>
      <c r="C2477" s="179" t="s">
        <v>15364</v>
      </c>
      <c r="D2477" s="179">
        <v>359.9</v>
      </c>
    </row>
    <row r="2478" spans="1:4" ht="43.2" x14ac:dyDescent="0.3">
      <c r="A2478" s="179">
        <v>34367</v>
      </c>
      <c r="B2478" s="179" t="s">
        <v>17815</v>
      </c>
      <c r="C2478" s="179" t="s">
        <v>15364</v>
      </c>
      <c r="D2478" s="179">
        <v>463.85</v>
      </c>
    </row>
    <row r="2479" spans="1:4" ht="43.2" x14ac:dyDescent="0.3">
      <c r="A2479" s="179">
        <v>36897</v>
      </c>
      <c r="B2479" s="179" t="s">
        <v>17816</v>
      </c>
      <c r="C2479" s="179" t="s">
        <v>15364</v>
      </c>
      <c r="D2479" s="179">
        <v>561.61</v>
      </c>
    </row>
    <row r="2480" spans="1:4" ht="57.6" x14ac:dyDescent="0.3">
      <c r="A2480" s="179">
        <v>40659</v>
      </c>
      <c r="B2480" s="179" t="s">
        <v>17817</v>
      </c>
      <c r="C2480" s="179" t="s">
        <v>15372</v>
      </c>
      <c r="D2480" s="179">
        <v>927.02</v>
      </c>
    </row>
    <row r="2481" spans="1:4" ht="57.6" x14ac:dyDescent="0.3">
      <c r="A2481" s="179">
        <v>40660</v>
      </c>
      <c r="B2481" s="179" t="s">
        <v>17818</v>
      </c>
      <c r="C2481" s="179" t="s">
        <v>15372</v>
      </c>
      <c r="D2481" s="180">
        <v>1174.8800000000001</v>
      </c>
    </row>
    <row r="2482" spans="1:4" ht="57.6" x14ac:dyDescent="0.3">
      <c r="A2482" s="179">
        <v>40661</v>
      </c>
      <c r="B2482" s="179" t="s">
        <v>17819</v>
      </c>
      <c r="C2482" s="179" t="s">
        <v>15372</v>
      </c>
      <c r="D2482" s="179">
        <v>722.35</v>
      </c>
    </row>
    <row r="2483" spans="1:4" ht="57.6" x14ac:dyDescent="0.3">
      <c r="A2483" s="179">
        <v>3421</v>
      </c>
      <c r="B2483" s="179" t="s">
        <v>17820</v>
      </c>
      <c r="C2483" s="179" t="s">
        <v>15372</v>
      </c>
      <c r="D2483" s="179">
        <v>727.87</v>
      </c>
    </row>
    <row r="2484" spans="1:4" ht="43.2" x14ac:dyDescent="0.3">
      <c r="A2484" s="179">
        <v>599</v>
      </c>
      <c r="B2484" s="179" t="s">
        <v>17821</v>
      </c>
      <c r="C2484" s="179" t="s">
        <v>15372</v>
      </c>
      <c r="D2484" s="179">
        <v>656.38</v>
      </c>
    </row>
    <row r="2485" spans="1:4" ht="43.2" x14ac:dyDescent="0.3">
      <c r="A2485" s="179">
        <v>44053</v>
      </c>
      <c r="B2485" s="179" t="s">
        <v>17822</v>
      </c>
      <c r="C2485" s="179" t="s">
        <v>15364</v>
      </c>
      <c r="D2485" s="180">
        <v>1456.85</v>
      </c>
    </row>
    <row r="2486" spans="1:4" ht="43.2" x14ac:dyDescent="0.3">
      <c r="A2486" s="179">
        <v>3423</v>
      </c>
      <c r="B2486" s="179" t="s">
        <v>17823</v>
      </c>
      <c r="C2486" s="179" t="s">
        <v>15372</v>
      </c>
      <c r="D2486" s="180">
        <v>1026.48</v>
      </c>
    </row>
    <row r="2487" spans="1:4" ht="28.8" x14ac:dyDescent="0.3">
      <c r="A2487" s="179">
        <v>34381</v>
      </c>
      <c r="B2487" s="179" t="s">
        <v>17824</v>
      </c>
      <c r="C2487" s="179" t="s">
        <v>15364</v>
      </c>
      <c r="D2487" s="179">
        <v>265.02999999999997</v>
      </c>
    </row>
    <row r="2488" spans="1:4" ht="28.8" x14ac:dyDescent="0.3">
      <c r="A2488" s="179">
        <v>34797</v>
      </c>
      <c r="B2488" s="179" t="s">
        <v>17825</v>
      </c>
      <c r="C2488" s="179" t="s">
        <v>15364</v>
      </c>
      <c r="D2488" s="179">
        <v>498.8</v>
      </c>
    </row>
    <row r="2489" spans="1:4" ht="43.2" x14ac:dyDescent="0.3">
      <c r="A2489" s="179">
        <v>44054</v>
      </c>
      <c r="B2489" s="179" t="s">
        <v>17826</v>
      </c>
      <c r="C2489" s="179" t="s">
        <v>15364</v>
      </c>
      <c r="D2489" s="179">
        <v>522.63</v>
      </c>
    </row>
    <row r="2490" spans="1:4" ht="43.2" x14ac:dyDescent="0.3">
      <c r="A2490" s="179">
        <v>44399</v>
      </c>
      <c r="B2490" s="179" t="s">
        <v>17827</v>
      </c>
      <c r="C2490" s="179" t="s">
        <v>15364</v>
      </c>
      <c r="D2490" s="179">
        <v>714.08</v>
      </c>
    </row>
    <row r="2491" spans="1:4" x14ac:dyDescent="0.3">
      <c r="A2491" s="179">
        <v>41077</v>
      </c>
      <c r="B2491" s="179" t="s">
        <v>17828</v>
      </c>
      <c r="C2491" s="179" t="s">
        <v>15548</v>
      </c>
      <c r="D2491" s="180">
        <v>2900.95</v>
      </c>
    </row>
    <row r="2492" spans="1:4" x14ac:dyDescent="0.3">
      <c r="A2492" s="179">
        <v>44503</v>
      </c>
      <c r="B2492" s="179" t="s">
        <v>27019</v>
      </c>
      <c r="C2492" s="179" t="s">
        <v>15546</v>
      </c>
      <c r="D2492" s="179">
        <v>16.510000000000002</v>
      </c>
    </row>
    <row r="2493" spans="1:4" ht="28.8" x14ac:dyDescent="0.3">
      <c r="A2493" s="179">
        <v>20159</v>
      </c>
      <c r="B2493" s="179" t="s">
        <v>17829</v>
      </c>
      <c r="C2493" s="179" t="s">
        <v>15364</v>
      </c>
      <c r="D2493" s="179">
        <v>71.790000000000006</v>
      </c>
    </row>
    <row r="2494" spans="1:4" x14ac:dyDescent="0.3">
      <c r="A2494" s="179">
        <v>37963</v>
      </c>
      <c r="B2494" s="179" t="s">
        <v>17830</v>
      </c>
      <c r="C2494" s="179" t="s">
        <v>15364</v>
      </c>
      <c r="D2494" s="179">
        <v>3.33</v>
      </c>
    </row>
    <row r="2495" spans="1:4" x14ac:dyDescent="0.3">
      <c r="A2495" s="179">
        <v>37964</v>
      </c>
      <c r="B2495" s="179" t="s">
        <v>17831</v>
      </c>
      <c r="C2495" s="179" t="s">
        <v>15364</v>
      </c>
      <c r="D2495" s="179">
        <v>5.56</v>
      </c>
    </row>
    <row r="2496" spans="1:4" x14ac:dyDescent="0.3">
      <c r="A2496" s="179">
        <v>37965</v>
      </c>
      <c r="B2496" s="179" t="s">
        <v>17832</v>
      </c>
      <c r="C2496" s="179" t="s">
        <v>15364</v>
      </c>
      <c r="D2496" s="179">
        <v>8.0500000000000007</v>
      </c>
    </row>
    <row r="2497" spans="1:4" x14ac:dyDescent="0.3">
      <c r="A2497" s="179">
        <v>37966</v>
      </c>
      <c r="B2497" s="179" t="s">
        <v>17833</v>
      </c>
      <c r="C2497" s="179" t="s">
        <v>15364</v>
      </c>
      <c r="D2497" s="179">
        <v>14.59</v>
      </c>
    </row>
    <row r="2498" spans="1:4" x14ac:dyDescent="0.3">
      <c r="A2498" s="179">
        <v>37967</v>
      </c>
      <c r="B2498" s="179" t="s">
        <v>17834</v>
      </c>
      <c r="C2498" s="179" t="s">
        <v>15364</v>
      </c>
      <c r="D2498" s="179">
        <v>23.4</v>
      </c>
    </row>
    <row r="2499" spans="1:4" x14ac:dyDescent="0.3">
      <c r="A2499" s="179">
        <v>37968</v>
      </c>
      <c r="B2499" s="179" t="s">
        <v>17835</v>
      </c>
      <c r="C2499" s="179" t="s">
        <v>15364</v>
      </c>
      <c r="D2499" s="179">
        <v>51.33</v>
      </c>
    </row>
    <row r="2500" spans="1:4" x14ac:dyDescent="0.3">
      <c r="A2500" s="179">
        <v>37969</v>
      </c>
      <c r="B2500" s="179" t="s">
        <v>17836</v>
      </c>
      <c r="C2500" s="179" t="s">
        <v>15364</v>
      </c>
      <c r="D2500" s="179">
        <v>137.12</v>
      </c>
    </row>
    <row r="2501" spans="1:4" x14ac:dyDescent="0.3">
      <c r="A2501" s="179">
        <v>37970</v>
      </c>
      <c r="B2501" s="179" t="s">
        <v>17837</v>
      </c>
      <c r="C2501" s="179" t="s">
        <v>15364</v>
      </c>
      <c r="D2501" s="179">
        <v>159.96</v>
      </c>
    </row>
    <row r="2502" spans="1:4" x14ac:dyDescent="0.3">
      <c r="A2502" s="179">
        <v>21118</v>
      </c>
      <c r="B2502" s="179" t="s">
        <v>17838</v>
      </c>
      <c r="C2502" s="179" t="s">
        <v>15364</v>
      </c>
      <c r="D2502" s="179">
        <v>2.52</v>
      </c>
    </row>
    <row r="2503" spans="1:4" x14ac:dyDescent="0.3">
      <c r="A2503" s="179">
        <v>37956</v>
      </c>
      <c r="B2503" s="179" t="s">
        <v>17839</v>
      </c>
      <c r="C2503" s="179" t="s">
        <v>15364</v>
      </c>
      <c r="D2503" s="179">
        <v>3.99</v>
      </c>
    </row>
    <row r="2504" spans="1:4" x14ac:dyDescent="0.3">
      <c r="A2504" s="179">
        <v>37957</v>
      </c>
      <c r="B2504" s="179" t="s">
        <v>17840</v>
      </c>
      <c r="C2504" s="179" t="s">
        <v>15364</v>
      </c>
      <c r="D2504" s="179">
        <v>8.42</v>
      </c>
    </row>
    <row r="2505" spans="1:4" x14ac:dyDescent="0.3">
      <c r="A2505" s="179">
        <v>37958</v>
      </c>
      <c r="B2505" s="179" t="s">
        <v>17841</v>
      </c>
      <c r="C2505" s="179" t="s">
        <v>15364</v>
      </c>
      <c r="D2505" s="179">
        <v>14.59</v>
      </c>
    </row>
    <row r="2506" spans="1:4" x14ac:dyDescent="0.3">
      <c r="A2506" s="179">
        <v>37959</v>
      </c>
      <c r="B2506" s="179" t="s">
        <v>17842</v>
      </c>
      <c r="C2506" s="179" t="s">
        <v>15364</v>
      </c>
      <c r="D2506" s="179">
        <v>23.4</v>
      </c>
    </row>
    <row r="2507" spans="1:4" x14ac:dyDescent="0.3">
      <c r="A2507" s="179">
        <v>37960</v>
      </c>
      <c r="B2507" s="179" t="s">
        <v>17843</v>
      </c>
      <c r="C2507" s="179" t="s">
        <v>15364</v>
      </c>
      <c r="D2507" s="179">
        <v>50.4</v>
      </c>
    </row>
    <row r="2508" spans="1:4" x14ac:dyDescent="0.3">
      <c r="A2508" s="179">
        <v>37961</v>
      </c>
      <c r="B2508" s="179" t="s">
        <v>17844</v>
      </c>
      <c r="C2508" s="179" t="s">
        <v>15364</v>
      </c>
      <c r="D2508" s="179">
        <v>133.71</v>
      </c>
    </row>
    <row r="2509" spans="1:4" x14ac:dyDescent="0.3">
      <c r="A2509" s="179">
        <v>37962</v>
      </c>
      <c r="B2509" s="179" t="s">
        <v>17845</v>
      </c>
      <c r="C2509" s="179" t="s">
        <v>15364</v>
      </c>
      <c r="D2509" s="179">
        <v>155.37</v>
      </c>
    </row>
    <row r="2510" spans="1:4" ht="28.8" x14ac:dyDescent="0.3">
      <c r="A2510" s="179">
        <v>3533</v>
      </c>
      <c r="B2510" s="179" t="s">
        <v>17846</v>
      </c>
      <c r="C2510" s="179" t="s">
        <v>15364</v>
      </c>
      <c r="D2510" s="179">
        <v>3.07</v>
      </c>
    </row>
    <row r="2511" spans="1:4" ht="28.8" x14ac:dyDescent="0.3">
      <c r="A2511" s="179">
        <v>3538</v>
      </c>
      <c r="B2511" s="179" t="s">
        <v>17847</v>
      </c>
      <c r="C2511" s="179" t="s">
        <v>15364</v>
      </c>
      <c r="D2511" s="179">
        <v>5.29</v>
      </c>
    </row>
    <row r="2512" spans="1:4" ht="28.8" x14ac:dyDescent="0.3">
      <c r="A2512" s="179">
        <v>3497</v>
      </c>
      <c r="B2512" s="179" t="s">
        <v>17848</v>
      </c>
      <c r="C2512" s="179" t="s">
        <v>15364</v>
      </c>
      <c r="D2512" s="179">
        <v>19.77</v>
      </c>
    </row>
    <row r="2513" spans="1:4" x14ac:dyDescent="0.3">
      <c r="A2513" s="179">
        <v>3498</v>
      </c>
      <c r="B2513" s="179" t="s">
        <v>17849</v>
      </c>
      <c r="C2513" s="179" t="s">
        <v>15364</v>
      </c>
      <c r="D2513" s="179">
        <v>6.28</v>
      </c>
    </row>
    <row r="2514" spans="1:4" x14ac:dyDescent="0.3">
      <c r="A2514" s="179">
        <v>3496</v>
      </c>
      <c r="B2514" s="179" t="s">
        <v>17850</v>
      </c>
      <c r="C2514" s="179" t="s">
        <v>15364</v>
      </c>
      <c r="D2514" s="179">
        <v>5.07</v>
      </c>
    </row>
    <row r="2515" spans="1:4" x14ac:dyDescent="0.3">
      <c r="A2515" s="179">
        <v>38429</v>
      </c>
      <c r="B2515" s="179" t="s">
        <v>17851</v>
      </c>
      <c r="C2515" s="179" t="s">
        <v>15364</v>
      </c>
      <c r="D2515" s="179">
        <v>8.51</v>
      </c>
    </row>
    <row r="2516" spans="1:4" x14ac:dyDescent="0.3">
      <c r="A2516" s="179">
        <v>38431</v>
      </c>
      <c r="B2516" s="179" t="s">
        <v>17852</v>
      </c>
      <c r="C2516" s="179" t="s">
        <v>15364</v>
      </c>
      <c r="D2516" s="179">
        <v>13.48</v>
      </c>
    </row>
    <row r="2517" spans="1:4" x14ac:dyDescent="0.3">
      <c r="A2517" s="179">
        <v>38430</v>
      </c>
      <c r="B2517" s="179" t="s">
        <v>17853</v>
      </c>
      <c r="C2517" s="179" t="s">
        <v>15364</v>
      </c>
      <c r="D2517" s="179">
        <v>17.23</v>
      </c>
    </row>
    <row r="2518" spans="1:4" x14ac:dyDescent="0.3">
      <c r="A2518" s="179">
        <v>36348</v>
      </c>
      <c r="B2518" s="179" t="s">
        <v>17854</v>
      </c>
      <c r="C2518" s="179" t="s">
        <v>15364</v>
      </c>
      <c r="D2518" s="179">
        <v>1.86</v>
      </c>
    </row>
    <row r="2519" spans="1:4" x14ac:dyDescent="0.3">
      <c r="A2519" s="179">
        <v>36349</v>
      </c>
      <c r="B2519" s="179" t="s">
        <v>17855</v>
      </c>
      <c r="C2519" s="179" t="s">
        <v>15364</v>
      </c>
      <c r="D2519" s="179">
        <v>2.79</v>
      </c>
    </row>
    <row r="2520" spans="1:4" x14ac:dyDescent="0.3">
      <c r="A2520" s="179">
        <v>38433</v>
      </c>
      <c r="B2520" s="179" t="s">
        <v>17856</v>
      </c>
      <c r="C2520" s="179" t="s">
        <v>15364</v>
      </c>
      <c r="D2520" s="179">
        <v>5.16</v>
      </c>
    </row>
    <row r="2521" spans="1:4" x14ac:dyDescent="0.3">
      <c r="A2521" s="179">
        <v>38440</v>
      </c>
      <c r="B2521" s="179" t="s">
        <v>17857</v>
      </c>
      <c r="C2521" s="179" t="s">
        <v>15364</v>
      </c>
      <c r="D2521" s="179">
        <v>178.06</v>
      </c>
    </row>
    <row r="2522" spans="1:4" x14ac:dyDescent="0.3">
      <c r="A2522" s="179">
        <v>36359</v>
      </c>
      <c r="B2522" s="179" t="s">
        <v>17858</v>
      </c>
      <c r="C2522" s="179" t="s">
        <v>15364</v>
      </c>
      <c r="D2522" s="179">
        <v>2.21</v>
      </c>
    </row>
    <row r="2523" spans="1:4" x14ac:dyDescent="0.3">
      <c r="A2523" s="179">
        <v>36360</v>
      </c>
      <c r="B2523" s="179" t="s">
        <v>17859</v>
      </c>
      <c r="C2523" s="179" t="s">
        <v>15364</v>
      </c>
      <c r="D2523" s="179">
        <v>3.41</v>
      </c>
    </row>
    <row r="2524" spans="1:4" x14ac:dyDescent="0.3">
      <c r="A2524" s="179">
        <v>38434</v>
      </c>
      <c r="B2524" s="179" t="s">
        <v>17860</v>
      </c>
      <c r="C2524" s="179" t="s">
        <v>15364</v>
      </c>
      <c r="D2524" s="179">
        <v>5.23</v>
      </c>
    </row>
    <row r="2525" spans="1:4" x14ac:dyDescent="0.3">
      <c r="A2525" s="179">
        <v>38435</v>
      </c>
      <c r="B2525" s="179" t="s">
        <v>17861</v>
      </c>
      <c r="C2525" s="179" t="s">
        <v>15364</v>
      </c>
      <c r="D2525" s="179">
        <v>9.93</v>
      </c>
    </row>
    <row r="2526" spans="1:4" x14ac:dyDescent="0.3">
      <c r="A2526" s="179">
        <v>38436</v>
      </c>
      <c r="B2526" s="179" t="s">
        <v>17862</v>
      </c>
      <c r="C2526" s="179" t="s">
        <v>15364</v>
      </c>
      <c r="D2526" s="179">
        <v>20.53</v>
      </c>
    </row>
    <row r="2527" spans="1:4" x14ac:dyDescent="0.3">
      <c r="A2527" s="179">
        <v>38437</v>
      </c>
      <c r="B2527" s="179" t="s">
        <v>17863</v>
      </c>
      <c r="C2527" s="179" t="s">
        <v>15364</v>
      </c>
      <c r="D2527" s="179">
        <v>30.83</v>
      </c>
    </row>
    <row r="2528" spans="1:4" x14ac:dyDescent="0.3">
      <c r="A2528" s="179">
        <v>38438</v>
      </c>
      <c r="B2528" s="179" t="s">
        <v>17864</v>
      </c>
      <c r="C2528" s="179" t="s">
        <v>15364</v>
      </c>
      <c r="D2528" s="179">
        <v>77.89</v>
      </c>
    </row>
    <row r="2529" spans="1:4" x14ac:dyDescent="0.3">
      <c r="A2529" s="179">
        <v>38439</v>
      </c>
      <c r="B2529" s="179" t="s">
        <v>17865</v>
      </c>
      <c r="C2529" s="179" t="s">
        <v>15364</v>
      </c>
      <c r="D2529" s="179">
        <v>118.73</v>
      </c>
    </row>
    <row r="2530" spans="1:4" ht="28.8" x14ac:dyDescent="0.3">
      <c r="A2530" s="179">
        <v>10836</v>
      </c>
      <c r="B2530" s="179" t="s">
        <v>17866</v>
      </c>
      <c r="C2530" s="179" t="s">
        <v>15364</v>
      </c>
      <c r="D2530" s="179">
        <v>25.17</v>
      </c>
    </row>
    <row r="2531" spans="1:4" x14ac:dyDescent="0.3">
      <c r="A2531" s="179">
        <v>20128</v>
      </c>
      <c r="B2531" s="179" t="s">
        <v>17867</v>
      </c>
      <c r="C2531" s="179" t="s">
        <v>15364</v>
      </c>
      <c r="D2531" s="179">
        <v>73.760000000000005</v>
      </c>
    </row>
    <row r="2532" spans="1:4" x14ac:dyDescent="0.3">
      <c r="A2532" s="179">
        <v>20131</v>
      </c>
      <c r="B2532" s="179" t="s">
        <v>17868</v>
      </c>
      <c r="C2532" s="179" t="s">
        <v>15364</v>
      </c>
      <c r="D2532" s="179">
        <v>67.319999999999993</v>
      </c>
    </row>
    <row r="2533" spans="1:4" x14ac:dyDescent="0.3">
      <c r="A2533" s="179">
        <v>3521</v>
      </c>
      <c r="B2533" s="179" t="s">
        <v>17869</v>
      </c>
      <c r="C2533" s="179" t="s">
        <v>15364</v>
      </c>
      <c r="D2533" s="179">
        <v>2.67</v>
      </c>
    </row>
    <row r="2534" spans="1:4" x14ac:dyDescent="0.3">
      <c r="A2534" s="179">
        <v>3531</v>
      </c>
      <c r="B2534" s="179" t="s">
        <v>17870</v>
      </c>
      <c r="C2534" s="179" t="s">
        <v>15364</v>
      </c>
      <c r="D2534" s="179">
        <v>3.02</v>
      </c>
    </row>
    <row r="2535" spans="1:4" x14ac:dyDescent="0.3">
      <c r="A2535" s="179">
        <v>3522</v>
      </c>
      <c r="B2535" s="179" t="s">
        <v>17871</v>
      </c>
      <c r="C2535" s="179" t="s">
        <v>15364</v>
      </c>
      <c r="D2535" s="179">
        <v>4.49</v>
      </c>
    </row>
    <row r="2536" spans="1:4" x14ac:dyDescent="0.3">
      <c r="A2536" s="179">
        <v>3527</v>
      </c>
      <c r="B2536" s="179" t="s">
        <v>17872</v>
      </c>
      <c r="C2536" s="179" t="s">
        <v>15364</v>
      </c>
      <c r="D2536" s="179">
        <v>15.43</v>
      </c>
    </row>
    <row r="2537" spans="1:4" ht="28.8" x14ac:dyDescent="0.3">
      <c r="A2537" s="179">
        <v>10835</v>
      </c>
      <c r="B2537" s="179" t="s">
        <v>17873</v>
      </c>
      <c r="C2537" s="179" t="s">
        <v>15364</v>
      </c>
      <c r="D2537" s="179">
        <v>5.27</v>
      </c>
    </row>
    <row r="2538" spans="1:4" x14ac:dyDescent="0.3">
      <c r="A2538" s="179">
        <v>3475</v>
      </c>
      <c r="B2538" s="179" t="s">
        <v>17874</v>
      </c>
      <c r="C2538" s="179" t="s">
        <v>15364</v>
      </c>
      <c r="D2538" s="179">
        <v>5.19</v>
      </c>
    </row>
    <row r="2539" spans="1:4" x14ac:dyDescent="0.3">
      <c r="A2539" s="179">
        <v>3485</v>
      </c>
      <c r="B2539" s="179" t="s">
        <v>17875</v>
      </c>
      <c r="C2539" s="179" t="s">
        <v>15364</v>
      </c>
      <c r="D2539" s="179">
        <v>16.57</v>
      </c>
    </row>
    <row r="2540" spans="1:4" x14ac:dyDescent="0.3">
      <c r="A2540" s="179">
        <v>3534</v>
      </c>
      <c r="B2540" s="179" t="s">
        <v>17876</v>
      </c>
      <c r="C2540" s="179" t="s">
        <v>15364</v>
      </c>
      <c r="D2540" s="179">
        <v>6.55</v>
      </c>
    </row>
    <row r="2541" spans="1:4" x14ac:dyDescent="0.3">
      <c r="A2541" s="179">
        <v>3543</v>
      </c>
      <c r="B2541" s="179" t="s">
        <v>17877</v>
      </c>
      <c r="C2541" s="179" t="s">
        <v>15364</v>
      </c>
      <c r="D2541" s="179">
        <v>3.29</v>
      </c>
    </row>
    <row r="2542" spans="1:4" x14ac:dyDescent="0.3">
      <c r="A2542" s="179">
        <v>3482</v>
      </c>
      <c r="B2542" s="179" t="s">
        <v>17878</v>
      </c>
      <c r="C2542" s="179" t="s">
        <v>15364</v>
      </c>
      <c r="D2542" s="179">
        <v>8.33</v>
      </c>
    </row>
    <row r="2543" spans="1:4" x14ac:dyDescent="0.3">
      <c r="A2543" s="179">
        <v>3505</v>
      </c>
      <c r="B2543" s="179" t="s">
        <v>17879</v>
      </c>
      <c r="C2543" s="179" t="s">
        <v>15364</v>
      </c>
      <c r="D2543" s="179">
        <v>4.72</v>
      </c>
    </row>
    <row r="2544" spans="1:4" x14ac:dyDescent="0.3">
      <c r="A2544" s="179">
        <v>3516</v>
      </c>
      <c r="B2544" s="179" t="s">
        <v>17880</v>
      </c>
      <c r="C2544" s="179" t="s">
        <v>15364</v>
      </c>
      <c r="D2544" s="179">
        <v>1.38</v>
      </c>
    </row>
    <row r="2545" spans="1:4" x14ac:dyDescent="0.3">
      <c r="A2545" s="179">
        <v>3517</v>
      </c>
      <c r="B2545" s="179" t="s">
        <v>17881</v>
      </c>
      <c r="C2545" s="179" t="s">
        <v>15364</v>
      </c>
      <c r="D2545" s="179">
        <v>4.8099999999999996</v>
      </c>
    </row>
    <row r="2546" spans="1:4" ht="28.8" x14ac:dyDescent="0.3">
      <c r="A2546" s="179">
        <v>3515</v>
      </c>
      <c r="B2546" s="179" t="s">
        <v>17882</v>
      </c>
      <c r="C2546" s="179" t="s">
        <v>15364</v>
      </c>
      <c r="D2546" s="179">
        <v>7.65</v>
      </c>
    </row>
    <row r="2547" spans="1:4" ht="28.8" x14ac:dyDescent="0.3">
      <c r="A2547" s="179">
        <v>20147</v>
      </c>
      <c r="B2547" s="179" t="s">
        <v>17883</v>
      </c>
      <c r="C2547" s="179" t="s">
        <v>15364</v>
      </c>
      <c r="D2547" s="179">
        <v>8.23</v>
      </c>
    </row>
    <row r="2548" spans="1:4" ht="28.8" x14ac:dyDescent="0.3">
      <c r="A2548" s="179">
        <v>3524</v>
      </c>
      <c r="B2548" s="179" t="s">
        <v>17884</v>
      </c>
      <c r="C2548" s="179" t="s">
        <v>15364</v>
      </c>
      <c r="D2548" s="179">
        <v>9.76</v>
      </c>
    </row>
    <row r="2549" spans="1:4" ht="28.8" x14ac:dyDescent="0.3">
      <c r="A2549" s="179">
        <v>3532</v>
      </c>
      <c r="B2549" s="179" t="s">
        <v>17885</v>
      </c>
      <c r="C2549" s="179" t="s">
        <v>15364</v>
      </c>
      <c r="D2549" s="179">
        <v>17.86</v>
      </c>
    </row>
    <row r="2550" spans="1:4" x14ac:dyDescent="0.3">
      <c r="A2550" s="179">
        <v>3528</v>
      </c>
      <c r="B2550" s="179" t="s">
        <v>17886</v>
      </c>
      <c r="C2550" s="179" t="s">
        <v>15364</v>
      </c>
      <c r="D2550" s="179">
        <v>10.85</v>
      </c>
    </row>
    <row r="2551" spans="1:4" x14ac:dyDescent="0.3">
      <c r="A2551" s="179">
        <v>37952</v>
      </c>
      <c r="B2551" s="179" t="s">
        <v>17887</v>
      </c>
      <c r="C2551" s="179" t="s">
        <v>15364</v>
      </c>
      <c r="D2551" s="179">
        <v>77.33</v>
      </c>
    </row>
    <row r="2552" spans="1:4" x14ac:dyDescent="0.3">
      <c r="A2552" s="179">
        <v>37951</v>
      </c>
      <c r="B2552" s="179" t="s">
        <v>17888</v>
      </c>
      <c r="C2552" s="179" t="s">
        <v>15364</v>
      </c>
      <c r="D2552" s="179">
        <v>2.81</v>
      </c>
    </row>
    <row r="2553" spans="1:4" x14ac:dyDescent="0.3">
      <c r="A2553" s="179">
        <v>3518</v>
      </c>
      <c r="B2553" s="179" t="s">
        <v>17889</v>
      </c>
      <c r="C2553" s="179" t="s">
        <v>15364</v>
      </c>
      <c r="D2553" s="179">
        <v>4.12</v>
      </c>
    </row>
    <row r="2554" spans="1:4" x14ac:dyDescent="0.3">
      <c r="A2554" s="179">
        <v>3519</v>
      </c>
      <c r="B2554" s="179" t="s">
        <v>17890</v>
      </c>
      <c r="C2554" s="179" t="s">
        <v>15364</v>
      </c>
      <c r="D2554" s="179">
        <v>9.75</v>
      </c>
    </row>
    <row r="2555" spans="1:4" x14ac:dyDescent="0.3">
      <c r="A2555" s="179">
        <v>3520</v>
      </c>
      <c r="B2555" s="179" t="s">
        <v>17891</v>
      </c>
      <c r="C2555" s="179" t="s">
        <v>15364</v>
      </c>
      <c r="D2555" s="179">
        <v>10.93</v>
      </c>
    </row>
    <row r="2556" spans="1:4" x14ac:dyDescent="0.3">
      <c r="A2556" s="179">
        <v>37950</v>
      </c>
      <c r="B2556" s="179" t="s">
        <v>17892</v>
      </c>
      <c r="C2556" s="179" t="s">
        <v>15364</v>
      </c>
      <c r="D2556" s="179">
        <v>67.319999999999993</v>
      </c>
    </row>
    <row r="2557" spans="1:4" x14ac:dyDescent="0.3">
      <c r="A2557" s="179">
        <v>37949</v>
      </c>
      <c r="B2557" s="179" t="s">
        <v>17893</v>
      </c>
      <c r="C2557" s="179" t="s">
        <v>15364</v>
      </c>
      <c r="D2557" s="179">
        <v>2.46</v>
      </c>
    </row>
    <row r="2558" spans="1:4" x14ac:dyDescent="0.3">
      <c r="A2558" s="179">
        <v>3526</v>
      </c>
      <c r="B2558" s="179" t="s">
        <v>17894</v>
      </c>
      <c r="C2558" s="179" t="s">
        <v>15364</v>
      </c>
      <c r="D2558" s="179">
        <v>3.31</v>
      </c>
    </row>
    <row r="2559" spans="1:4" x14ac:dyDescent="0.3">
      <c r="A2559" s="179">
        <v>3509</v>
      </c>
      <c r="B2559" s="179" t="s">
        <v>17895</v>
      </c>
      <c r="C2559" s="179" t="s">
        <v>15364</v>
      </c>
      <c r="D2559" s="179">
        <v>8.59</v>
      </c>
    </row>
    <row r="2560" spans="1:4" x14ac:dyDescent="0.3">
      <c r="A2560" s="179">
        <v>3530</v>
      </c>
      <c r="B2560" s="179" t="s">
        <v>17896</v>
      </c>
      <c r="C2560" s="179" t="s">
        <v>15364</v>
      </c>
      <c r="D2560" s="179">
        <v>307.44</v>
      </c>
    </row>
    <row r="2561" spans="1:4" x14ac:dyDescent="0.3">
      <c r="A2561" s="179">
        <v>3542</v>
      </c>
      <c r="B2561" s="179" t="s">
        <v>17897</v>
      </c>
      <c r="C2561" s="179" t="s">
        <v>15364</v>
      </c>
      <c r="D2561" s="179">
        <v>0.71</v>
      </c>
    </row>
    <row r="2562" spans="1:4" x14ac:dyDescent="0.3">
      <c r="A2562" s="179">
        <v>3529</v>
      </c>
      <c r="B2562" s="179" t="s">
        <v>17898</v>
      </c>
      <c r="C2562" s="179" t="s">
        <v>15364</v>
      </c>
      <c r="D2562" s="179">
        <v>0.98</v>
      </c>
    </row>
    <row r="2563" spans="1:4" x14ac:dyDescent="0.3">
      <c r="A2563" s="179">
        <v>3536</v>
      </c>
      <c r="B2563" s="179" t="s">
        <v>17899</v>
      </c>
      <c r="C2563" s="179" t="s">
        <v>15364</v>
      </c>
      <c r="D2563" s="179">
        <v>2.94</v>
      </c>
    </row>
    <row r="2564" spans="1:4" x14ac:dyDescent="0.3">
      <c r="A2564" s="179">
        <v>3535</v>
      </c>
      <c r="B2564" s="179" t="s">
        <v>17900</v>
      </c>
      <c r="C2564" s="179" t="s">
        <v>15364</v>
      </c>
      <c r="D2564" s="179">
        <v>6.98</v>
      </c>
    </row>
    <row r="2565" spans="1:4" x14ac:dyDescent="0.3">
      <c r="A2565" s="179">
        <v>3540</v>
      </c>
      <c r="B2565" s="179" t="s">
        <v>17901</v>
      </c>
      <c r="C2565" s="179" t="s">
        <v>15364</v>
      </c>
      <c r="D2565" s="179">
        <v>7.56</v>
      </c>
    </row>
    <row r="2566" spans="1:4" x14ac:dyDescent="0.3">
      <c r="A2566" s="179">
        <v>3539</v>
      </c>
      <c r="B2566" s="179" t="s">
        <v>17902</v>
      </c>
      <c r="C2566" s="179" t="s">
        <v>15364</v>
      </c>
      <c r="D2566" s="179">
        <v>32.79</v>
      </c>
    </row>
    <row r="2567" spans="1:4" x14ac:dyDescent="0.3">
      <c r="A2567" s="179">
        <v>3513</v>
      </c>
      <c r="B2567" s="179" t="s">
        <v>17903</v>
      </c>
      <c r="C2567" s="179" t="s">
        <v>15364</v>
      </c>
      <c r="D2567" s="179">
        <v>145.74</v>
      </c>
    </row>
    <row r="2568" spans="1:4" x14ac:dyDescent="0.3">
      <c r="A2568" s="179">
        <v>3492</v>
      </c>
      <c r="B2568" s="179" t="s">
        <v>17904</v>
      </c>
      <c r="C2568" s="179" t="s">
        <v>15364</v>
      </c>
      <c r="D2568" s="179">
        <v>28.05</v>
      </c>
    </row>
    <row r="2569" spans="1:4" x14ac:dyDescent="0.3">
      <c r="A2569" s="179">
        <v>3491</v>
      </c>
      <c r="B2569" s="179" t="s">
        <v>17905</v>
      </c>
      <c r="C2569" s="179" t="s">
        <v>15364</v>
      </c>
      <c r="D2569" s="179">
        <v>16</v>
      </c>
    </row>
    <row r="2570" spans="1:4" x14ac:dyDescent="0.3">
      <c r="A2570" s="179">
        <v>3493</v>
      </c>
      <c r="B2570" s="179" t="s">
        <v>17906</v>
      </c>
      <c r="C2570" s="179" t="s">
        <v>15364</v>
      </c>
      <c r="D2570" s="179">
        <v>38.35</v>
      </c>
    </row>
    <row r="2571" spans="1:4" ht="28.8" x14ac:dyDescent="0.3">
      <c r="A2571" s="179">
        <v>12628</v>
      </c>
      <c r="B2571" s="179" t="s">
        <v>17907</v>
      </c>
      <c r="C2571" s="179" t="s">
        <v>15364</v>
      </c>
      <c r="D2571" s="179">
        <v>8.93</v>
      </c>
    </row>
    <row r="2572" spans="1:4" ht="28.8" x14ac:dyDescent="0.3">
      <c r="A2572" s="179">
        <v>12629</v>
      </c>
      <c r="B2572" s="179" t="s">
        <v>17908</v>
      </c>
      <c r="C2572" s="179" t="s">
        <v>15364</v>
      </c>
      <c r="D2572" s="179">
        <v>9.69</v>
      </c>
    </row>
    <row r="2573" spans="1:4" x14ac:dyDescent="0.3">
      <c r="A2573" s="179">
        <v>3481</v>
      </c>
      <c r="B2573" s="179" t="s">
        <v>17909</v>
      </c>
      <c r="C2573" s="179" t="s">
        <v>15364</v>
      </c>
      <c r="D2573" s="179">
        <v>19.43</v>
      </c>
    </row>
    <row r="2574" spans="1:4" x14ac:dyDescent="0.3">
      <c r="A2574" s="179">
        <v>3510</v>
      </c>
      <c r="B2574" s="179" t="s">
        <v>17910</v>
      </c>
      <c r="C2574" s="179" t="s">
        <v>15364</v>
      </c>
      <c r="D2574" s="179">
        <v>18.16</v>
      </c>
    </row>
    <row r="2575" spans="1:4" x14ac:dyDescent="0.3">
      <c r="A2575" s="179">
        <v>3508</v>
      </c>
      <c r="B2575" s="179" t="s">
        <v>17911</v>
      </c>
      <c r="C2575" s="179" t="s">
        <v>15364</v>
      </c>
      <c r="D2575" s="179">
        <v>47.47</v>
      </c>
    </row>
    <row r="2576" spans="1:4" ht="28.8" x14ac:dyDescent="0.3">
      <c r="A2576" s="179">
        <v>38939</v>
      </c>
      <c r="B2576" s="179" t="s">
        <v>17912</v>
      </c>
      <c r="C2576" s="179" t="s">
        <v>15364</v>
      </c>
      <c r="D2576" s="179">
        <v>18.059999999999999</v>
      </c>
    </row>
    <row r="2577" spans="1:4" ht="28.8" x14ac:dyDescent="0.3">
      <c r="A2577" s="179">
        <v>38940</v>
      </c>
      <c r="B2577" s="179" t="s">
        <v>17913</v>
      </c>
      <c r="C2577" s="179" t="s">
        <v>15364</v>
      </c>
      <c r="D2577" s="179">
        <v>27.57</v>
      </c>
    </row>
    <row r="2578" spans="1:4" ht="28.8" x14ac:dyDescent="0.3">
      <c r="A2578" s="179">
        <v>38941</v>
      </c>
      <c r="B2578" s="179" t="s">
        <v>17914</v>
      </c>
      <c r="C2578" s="179" t="s">
        <v>15364</v>
      </c>
      <c r="D2578" s="179">
        <v>32.57</v>
      </c>
    </row>
    <row r="2579" spans="1:4" ht="28.8" x14ac:dyDescent="0.3">
      <c r="A2579" s="179">
        <v>38942</v>
      </c>
      <c r="B2579" s="179" t="s">
        <v>17915</v>
      </c>
      <c r="C2579" s="179" t="s">
        <v>15364</v>
      </c>
      <c r="D2579" s="179">
        <v>36.49</v>
      </c>
    </row>
    <row r="2580" spans="1:4" x14ac:dyDescent="0.3">
      <c r="A2580" s="179">
        <v>38987</v>
      </c>
      <c r="B2580" s="179" t="s">
        <v>17916</v>
      </c>
      <c r="C2580" s="179" t="s">
        <v>15364</v>
      </c>
      <c r="D2580" s="179">
        <v>9.24</v>
      </c>
    </row>
    <row r="2581" spans="1:4" x14ac:dyDescent="0.3">
      <c r="A2581" s="179">
        <v>38988</v>
      </c>
      <c r="B2581" s="179" t="s">
        <v>17917</v>
      </c>
      <c r="C2581" s="179" t="s">
        <v>15364</v>
      </c>
      <c r="D2581" s="179">
        <v>21.47</v>
      </c>
    </row>
    <row r="2582" spans="1:4" x14ac:dyDescent="0.3">
      <c r="A2582" s="179">
        <v>38989</v>
      </c>
      <c r="B2582" s="179" t="s">
        <v>17918</v>
      </c>
      <c r="C2582" s="179" t="s">
        <v>15364</v>
      </c>
      <c r="D2582" s="179">
        <v>28.53</v>
      </c>
    </row>
    <row r="2583" spans="1:4" x14ac:dyDescent="0.3">
      <c r="A2583" s="179">
        <v>38990</v>
      </c>
      <c r="B2583" s="179" t="s">
        <v>17919</v>
      </c>
      <c r="C2583" s="179" t="s">
        <v>15364</v>
      </c>
      <c r="D2583" s="179">
        <v>75.19</v>
      </c>
    </row>
    <row r="2584" spans="1:4" x14ac:dyDescent="0.3">
      <c r="A2584" s="179">
        <v>38991</v>
      </c>
      <c r="B2584" s="179" t="s">
        <v>17920</v>
      </c>
      <c r="C2584" s="179" t="s">
        <v>15364</v>
      </c>
      <c r="D2584" s="179">
        <v>151.91999999999999</v>
      </c>
    </row>
    <row r="2585" spans="1:4" ht="28.8" x14ac:dyDescent="0.3">
      <c r="A2585" s="179">
        <v>38913</v>
      </c>
      <c r="B2585" s="179" t="s">
        <v>17921</v>
      </c>
      <c r="C2585" s="179" t="s">
        <v>15364</v>
      </c>
      <c r="D2585" s="179">
        <v>16.760000000000002</v>
      </c>
    </row>
    <row r="2586" spans="1:4" ht="28.8" x14ac:dyDescent="0.3">
      <c r="A2586" s="179">
        <v>38914</v>
      </c>
      <c r="B2586" s="179" t="s">
        <v>17922</v>
      </c>
      <c r="C2586" s="179" t="s">
        <v>15364</v>
      </c>
      <c r="D2586" s="179">
        <v>19.440000000000001</v>
      </c>
    </row>
    <row r="2587" spans="1:4" ht="28.8" x14ac:dyDescent="0.3">
      <c r="A2587" s="179">
        <v>38915</v>
      </c>
      <c r="B2587" s="179" t="s">
        <v>17923</v>
      </c>
      <c r="C2587" s="179" t="s">
        <v>15364</v>
      </c>
      <c r="D2587" s="179">
        <v>33.75</v>
      </c>
    </row>
    <row r="2588" spans="1:4" ht="28.8" x14ac:dyDescent="0.3">
      <c r="A2588" s="179">
        <v>38916</v>
      </c>
      <c r="B2588" s="179" t="s">
        <v>17924</v>
      </c>
      <c r="C2588" s="179" t="s">
        <v>15364</v>
      </c>
      <c r="D2588" s="179">
        <v>44.53</v>
      </c>
    </row>
    <row r="2589" spans="1:4" x14ac:dyDescent="0.3">
      <c r="A2589" s="179">
        <v>39300</v>
      </c>
      <c r="B2589" s="179" t="s">
        <v>17925</v>
      </c>
      <c r="C2589" s="179" t="s">
        <v>15364</v>
      </c>
      <c r="D2589" s="179">
        <v>15.14</v>
      </c>
    </row>
    <row r="2590" spans="1:4" x14ac:dyDescent="0.3">
      <c r="A2590" s="179">
        <v>39301</v>
      </c>
      <c r="B2590" s="179" t="s">
        <v>17926</v>
      </c>
      <c r="C2590" s="179" t="s">
        <v>15364</v>
      </c>
      <c r="D2590" s="179">
        <v>21.01</v>
      </c>
    </row>
    <row r="2591" spans="1:4" x14ac:dyDescent="0.3">
      <c r="A2591" s="179">
        <v>39302</v>
      </c>
      <c r="B2591" s="179" t="s">
        <v>17927</v>
      </c>
      <c r="C2591" s="179" t="s">
        <v>15364</v>
      </c>
      <c r="D2591" s="179">
        <v>26.39</v>
      </c>
    </row>
    <row r="2592" spans="1:4" x14ac:dyDescent="0.3">
      <c r="A2592" s="179">
        <v>39303</v>
      </c>
      <c r="B2592" s="179" t="s">
        <v>17928</v>
      </c>
      <c r="C2592" s="179" t="s">
        <v>15364</v>
      </c>
      <c r="D2592" s="179">
        <v>46.41</v>
      </c>
    </row>
    <row r="2593" spans="1:4" ht="28.8" x14ac:dyDescent="0.3">
      <c r="A2593" s="179">
        <v>38923</v>
      </c>
      <c r="B2593" s="179" t="s">
        <v>17929</v>
      </c>
      <c r="C2593" s="179" t="s">
        <v>15364</v>
      </c>
      <c r="D2593" s="179">
        <v>14.78</v>
      </c>
    </row>
    <row r="2594" spans="1:4" ht="28.8" x14ac:dyDescent="0.3">
      <c r="A2594" s="179">
        <v>38925</v>
      </c>
      <c r="B2594" s="179" t="s">
        <v>17930</v>
      </c>
      <c r="C2594" s="179" t="s">
        <v>15364</v>
      </c>
      <c r="D2594" s="179">
        <v>15.88</v>
      </c>
    </row>
    <row r="2595" spans="1:4" ht="28.8" x14ac:dyDescent="0.3">
      <c r="A2595" s="179">
        <v>38926</v>
      </c>
      <c r="B2595" s="179" t="s">
        <v>17931</v>
      </c>
      <c r="C2595" s="179" t="s">
        <v>15364</v>
      </c>
      <c r="D2595" s="179">
        <v>22.69</v>
      </c>
    </row>
    <row r="2596" spans="1:4" ht="28.8" x14ac:dyDescent="0.3">
      <c r="A2596" s="179">
        <v>38927</v>
      </c>
      <c r="B2596" s="179" t="s">
        <v>17932</v>
      </c>
      <c r="C2596" s="179" t="s">
        <v>15364</v>
      </c>
      <c r="D2596" s="179">
        <v>24.27</v>
      </c>
    </row>
    <row r="2597" spans="1:4" ht="28.8" x14ac:dyDescent="0.3">
      <c r="A2597" s="179">
        <v>39304</v>
      </c>
      <c r="B2597" s="179" t="s">
        <v>17933</v>
      </c>
      <c r="C2597" s="179" t="s">
        <v>15364</v>
      </c>
      <c r="D2597" s="179">
        <v>18.7</v>
      </c>
    </row>
    <row r="2598" spans="1:4" ht="28.8" x14ac:dyDescent="0.3">
      <c r="A2598" s="179">
        <v>38924</v>
      </c>
      <c r="B2598" s="179" t="s">
        <v>17934</v>
      </c>
      <c r="C2598" s="179" t="s">
        <v>15364</v>
      </c>
      <c r="D2598" s="179">
        <v>26.64</v>
      </c>
    </row>
    <row r="2599" spans="1:4" ht="28.8" x14ac:dyDescent="0.3">
      <c r="A2599" s="179">
        <v>39305</v>
      </c>
      <c r="B2599" s="179" t="s">
        <v>17935</v>
      </c>
      <c r="C2599" s="179" t="s">
        <v>15364</v>
      </c>
      <c r="D2599" s="179">
        <v>24.47</v>
      </c>
    </row>
    <row r="2600" spans="1:4" ht="28.8" x14ac:dyDescent="0.3">
      <c r="A2600" s="179">
        <v>39306</v>
      </c>
      <c r="B2600" s="179" t="s">
        <v>17936</v>
      </c>
      <c r="C2600" s="179" t="s">
        <v>15364</v>
      </c>
      <c r="D2600" s="179">
        <v>30.62</v>
      </c>
    </row>
    <row r="2601" spans="1:4" ht="28.8" x14ac:dyDescent="0.3">
      <c r="A2601" s="179">
        <v>38928</v>
      </c>
      <c r="B2601" s="179" t="s">
        <v>17937</v>
      </c>
      <c r="C2601" s="179" t="s">
        <v>15364</v>
      </c>
      <c r="D2601" s="179">
        <v>26.9</v>
      </c>
    </row>
    <row r="2602" spans="1:4" ht="28.8" x14ac:dyDescent="0.3">
      <c r="A2602" s="179">
        <v>38929</v>
      </c>
      <c r="B2602" s="179" t="s">
        <v>17938</v>
      </c>
      <c r="C2602" s="179" t="s">
        <v>15364</v>
      </c>
      <c r="D2602" s="179">
        <v>47.69</v>
      </c>
    </row>
    <row r="2603" spans="1:4" ht="28.8" x14ac:dyDescent="0.3">
      <c r="A2603" s="179">
        <v>39307</v>
      </c>
      <c r="B2603" s="179" t="s">
        <v>17939</v>
      </c>
      <c r="C2603" s="179" t="s">
        <v>15364</v>
      </c>
      <c r="D2603" s="179">
        <v>35.24</v>
      </c>
    </row>
    <row r="2604" spans="1:4" ht="28.8" x14ac:dyDescent="0.3">
      <c r="A2604" s="179">
        <v>38930</v>
      </c>
      <c r="B2604" s="179" t="s">
        <v>17940</v>
      </c>
      <c r="C2604" s="179" t="s">
        <v>15364</v>
      </c>
      <c r="D2604" s="179">
        <v>59.91</v>
      </c>
    </row>
    <row r="2605" spans="1:4" ht="28.8" x14ac:dyDescent="0.3">
      <c r="A2605" s="179">
        <v>38931</v>
      </c>
      <c r="B2605" s="179" t="s">
        <v>17941</v>
      </c>
      <c r="C2605" s="179" t="s">
        <v>15364</v>
      </c>
      <c r="D2605" s="179">
        <v>15.09</v>
      </c>
    </row>
    <row r="2606" spans="1:4" ht="28.8" x14ac:dyDescent="0.3">
      <c r="A2606" s="179">
        <v>38932</v>
      </c>
      <c r="B2606" s="179" t="s">
        <v>17942</v>
      </c>
      <c r="C2606" s="179" t="s">
        <v>15364</v>
      </c>
      <c r="D2606" s="179">
        <v>15.24</v>
      </c>
    </row>
    <row r="2607" spans="1:4" ht="28.8" x14ac:dyDescent="0.3">
      <c r="A2607" s="179">
        <v>38934</v>
      </c>
      <c r="B2607" s="179" t="s">
        <v>17943</v>
      </c>
      <c r="C2607" s="179" t="s">
        <v>15364</v>
      </c>
      <c r="D2607" s="179">
        <v>22.52</v>
      </c>
    </row>
    <row r="2608" spans="1:4" ht="28.8" x14ac:dyDescent="0.3">
      <c r="A2608" s="179">
        <v>38935</v>
      </c>
      <c r="B2608" s="179" t="s">
        <v>17944</v>
      </c>
      <c r="C2608" s="179" t="s">
        <v>15364</v>
      </c>
      <c r="D2608" s="179">
        <v>24.09</v>
      </c>
    </row>
    <row r="2609" spans="1:4" ht="28.8" x14ac:dyDescent="0.3">
      <c r="A2609" s="179">
        <v>38936</v>
      </c>
      <c r="B2609" s="179" t="s">
        <v>17945</v>
      </c>
      <c r="C2609" s="179" t="s">
        <v>15364</v>
      </c>
      <c r="D2609" s="179">
        <v>25.81</v>
      </c>
    </row>
    <row r="2610" spans="1:4" ht="28.8" x14ac:dyDescent="0.3">
      <c r="A2610" s="179">
        <v>38937</v>
      </c>
      <c r="B2610" s="179" t="s">
        <v>17946</v>
      </c>
      <c r="C2610" s="179" t="s">
        <v>15364</v>
      </c>
      <c r="D2610" s="179">
        <v>31.45</v>
      </c>
    </row>
    <row r="2611" spans="1:4" ht="28.8" x14ac:dyDescent="0.3">
      <c r="A2611" s="179">
        <v>38938</v>
      </c>
      <c r="B2611" s="179" t="s">
        <v>17947</v>
      </c>
      <c r="C2611" s="179" t="s">
        <v>15364</v>
      </c>
      <c r="D2611" s="179">
        <v>46.76</v>
      </c>
    </row>
    <row r="2612" spans="1:4" x14ac:dyDescent="0.3">
      <c r="A2612" s="179">
        <v>3489</v>
      </c>
      <c r="B2612" s="179" t="s">
        <v>17948</v>
      </c>
      <c r="C2612" s="179" t="s">
        <v>15364</v>
      </c>
      <c r="D2612" s="179">
        <v>17.940000000000001</v>
      </c>
    </row>
    <row r="2613" spans="1:4" x14ac:dyDescent="0.3">
      <c r="A2613" s="179">
        <v>20151</v>
      </c>
      <c r="B2613" s="179" t="s">
        <v>17949</v>
      </c>
      <c r="C2613" s="179" t="s">
        <v>15364</v>
      </c>
      <c r="D2613" s="179">
        <v>30.32</v>
      </c>
    </row>
    <row r="2614" spans="1:4" x14ac:dyDescent="0.3">
      <c r="A2614" s="179">
        <v>20152</v>
      </c>
      <c r="B2614" s="179" t="s">
        <v>17950</v>
      </c>
      <c r="C2614" s="179" t="s">
        <v>15364</v>
      </c>
      <c r="D2614" s="179">
        <v>105.49</v>
      </c>
    </row>
    <row r="2615" spans="1:4" x14ac:dyDescent="0.3">
      <c r="A2615" s="179">
        <v>20148</v>
      </c>
      <c r="B2615" s="179" t="s">
        <v>17951</v>
      </c>
      <c r="C2615" s="179" t="s">
        <v>15364</v>
      </c>
      <c r="D2615" s="179">
        <v>6.03</v>
      </c>
    </row>
    <row r="2616" spans="1:4" x14ac:dyDescent="0.3">
      <c r="A2616" s="179">
        <v>20149</v>
      </c>
      <c r="B2616" s="179" t="s">
        <v>17952</v>
      </c>
      <c r="C2616" s="179" t="s">
        <v>15364</v>
      </c>
      <c r="D2616" s="179">
        <v>9.33</v>
      </c>
    </row>
    <row r="2617" spans="1:4" x14ac:dyDescent="0.3">
      <c r="A2617" s="179">
        <v>20150</v>
      </c>
      <c r="B2617" s="179" t="s">
        <v>17953</v>
      </c>
      <c r="C2617" s="179" t="s">
        <v>15364</v>
      </c>
      <c r="D2617" s="179">
        <v>21.77</v>
      </c>
    </row>
    <row r="2618" spans="1:4" x14ac:dyDescent="0.3">
      <c r="A2618" s="179">
        <v>20157</v>
      </c>
      <c r="B2618" s="179" t="s">
        <v>17954</v>
      </c>
      <c r="C2618" s="179" t="s">
        <v>15364</v>
      </c>
      <c r="D2618" s="179">
        <v>40.9</v>
      </c>
    </row>
    <row r="2619" spans="1:4" x14ac:dyDescent="0.3">
      <c r="A2619" s="179">
        <v>20158</v>
      </c>
      <c r="B2619" s="179" t="s">
        <v>17955</v>
      </c>
      <c r="C2619" s="179" t="s">
        <v>15364</v>
      </c>
      <c r="D2619" s="179">
        <v>135.9</v>
      </c>
    </row>
    <row r="2620" spans="1:4" x14ac:dyDescent="0.3">
      <c r="A2620" s="179">
        <v>20154</v>
      </c>
      <c r="B2620" s="179" t="s">
        <v>17956</v>
      </c>
      <c r="C2620" s="179" t="s">
        <v>15364</v>
      </c>
      <c r="D2620" s="179">
        <v>7.75</v>
      </c>
    </row>
    <row r="2621" spans="1:4" x14ac:dyDescent="0.3">
      <c r="A2621" s="179">
        <v>20155</v>
      </c>
      <c r="B2621" s="179" t="s">
        <v>17957</v>
      </c>
      <c r="C2621" s="179" t="s">
        <v>15364</v>
      </c>
      <c r="D2621" s="179">
        <v>11.61</v>
      </c>
    </row>
    <row r="2622" spans="1:4" x14ac:dyDescent="0.3">
      <c r="A2622" s="179">
        <v>20156</v>
      </c>
      <c r="B2622" s="179" t="s">
        <v>17958</v>
      </c>
      <c r="C2622" s="179" t="s">
        <v>15364</v>
      </c>
      <c r="D2622" s="179">
        <v>26.12</v>
      </c>
    </row>
    <row r="2623" spans="1:4" x14ac:dyDescent="0.3">
      <c r="A2623" s="179">
        <v>3512</v>
      </c>
      <c r="B2623" s="179" t="s">
        <v>17959</v>
      </c>
      <c r="C2623" s="179" t="s">
        <v>15364</v>
      </c>
      <c r="D2623" s="179">
        <v>281.16000000000003</v>
      </c>
    </row>
    <row r="2624" spans="1:4" x14ac:dyDescent="0.3">
      <c r="A2624" s="179">
        <v>3499</v>
      </c>
      <c r="B2624" s="179" t="s">
        <v>17960</v>
      </c>
      <c r="C2624" s="179" t="s">
        <v>15364</v>
      </c>
      <c r="D2624" s="179">
        <v>1.19</v>
      </c>
    </row>
    <row r="2625" spans="1:4" x14ac:dyDescent="0.3">
      <c r="A2625" s="179">
        <v>3500</v>
      </c>
      <c r="B2625" s="179" t="s">
        <v>17961</v>
      </c>
      <c r="C2625" s="179" t="s">
        <v>15364</v>
      </c>
      <c r="D2625" s="179">
        <v>2.0099999999999998</v>
      </c>
    </row>
    <row r="2626" spans="1:4" x14ac:dyDescent="0.3">
      <c r="A2626" s="179">
        <v>3501</v>
      </c>
      <c r="B2626" s="179" t="s">
        <v>17962</v>
      </c>
      <c r="C2626" s="179" t="s">
        <v>15364</v>
      </c>
      <c r="D2626" s="179">
        <v>5.83</v>
      </c>
    </row>
    <row r="2627" spans="1:4" x14ac:dyDescent="0.3">
      <c r="A2627" s="179">
        <v>3502</v>
      </c>
      <c r="B2627" s="179" t="s">
        <v>17963</v>
      </c>
      <c r="C2627" s="179" t="s">
        <v>15364</v>
      </c>
      <c r="D2627" s="179">
        <v>8.3000000000000007</v>
      </c>
    </row>
    <row r="2628" spans="1:4" x14ac:dyDescent="0.3">
      <c r="A2628" s="179">
        <v>3503</v>
      </c>
      <c r="B2628" s="179" t="s">
        <v>17964</v>
      </c>
      <c r="C2628" s="179" t="s">
        <v>15364</v>
      </c>
      <c r="D2628" s="179">
        <v>9.94</v>
      </c>
    </row>
    <row r="2629" spans="1:4" x14ac:dyDescent="0.3">
      <c r="A2629" s="179">
        <v>3477</v>
      </c>
      <c r="B2629" s="179" t="s">
        <v>17965</v>
      </c>
      <c r="C2629" s="179" t="s">
        <v>15364</v>
      </c>
      <c r="D2629" s="179">
        <v>38.49</v>
      </c>
    </row>
    <row r="2630" spans="1:4" x14ac:dyDescent="0.3">
      <c r="A2630" s="179">
        <v>3478</v>
      </c>
      <c r="B2630" s="179" t="s">
        <v>17966</v>
      </c>
      <c r="C2630" s="179" t="s">
        <v>15364</v>
      </c>
      <c r="D2630" s="179">
        <v>88.43</v>
      </c>
    </row>
    <row r="2631" spans="1:4" x14ac:dyDescent="0.3">
      <c r="A2631" s="179">
        <v>3525</v>
      </c>
      <c r="B2631" s="179" t="s">
        <v>17967</v>
      </c>
      <c r="C2631" s="179" t="s">
        <v>15364</v>
      </c>
      <c r="D2631" s="179">
        <v>104.91</v>
      </c>
    </row>
    <row r="2632" spans="1:4" x14ac:dyDescent="0.3">
      <c r="A2632" s="179">
        <v>3511</v>
      </c>
      <c r="B2632" s="179" t="s">
        <v>17968</v>
      </c>
      <c r="C2632" s="179" t="s">
        <v>15364</v>
      </c>
      <c r="D2632" s="179">
        <v>123.1</v>
      </c>
    </row>
    <row r="2633" spans="1:4" ht="28.8" x14ac:dyDescent="0.3">
      <c r="A2633" s="179">
        <v>38917</v>
      </c>
      <c r="B2633" s="179" t="s">
        <v>17969</v>
      </c>
      <c r="C2633" s="179" t="s">
        <v>15364</v>
      </c>
      <c r="D2633" s="179">
        <v>14.43</v>
      </c>
    </row>
    <row r="2634" spans="1:4" ht="28.8" x14ac:dyDescent="0.3">
      <c r="A2634" s="179">
        <v>38919</v>
      </c>
      <c r="B2634" s="179" t="s">
        <v>17970</v>
      </c>
      <c r="C2634" s="179" t="s">
        <v>15364</v>
      </c>
      <c r="D2634" s="179">
        <v>21.47</v>
      </c>
    </row>
    <row r="2635" spans="1:4" ht="28.8" x14ac:dyDescent="0.3">
      <c r="A2635" s="179">
        <v>38922</v>
      </c>
      <c r="B2635" s="179" t="s">
        <v>17971</v>
      </c>
      <c r="C2635" s="179" t="s">
        <v>15364</v>
      </c>
      <c r="D2635" s="179">
        <v>27.74</v>
      </c>
    </row>
    <row r="2636" spans="1:4" ht="28.8" x14ac:dyDescent="0.3">
      <c r="A2636" s="179">
        <v>38921</v>
      </c>
      <c r="B2636" s="179" t="s">
        <v>17972</v>
      </c>
      <c r="C2636" s="179" t="s">
        <v>15364</v>
      </c>
      <c r="D2636" s="179">
        <v>34.299999999999997</v>
      </c>
    </row>
    <row r="2637" spans="1:4" ht="28.8" x14ac:dyDescent="0.3">
      <c r="A2637" s="179">
        <v>38918</v>
      </c>
      <c r="B2637" s="179" t="s">
        <v>17973</v>
      </c>
      <c r="C2637" s="179" t="s">
        <v>15364</v>
      </c>
      <c r="D2637" s="179">
        <v>32.6</v>
      </c>
    </row>
    <row r="2638" spans="1:4" ht="28.8" x14ac:dyDescent="0.3">
      <c r="A2638" s="179">
        <v>38920</v>
      </c>
      <c r="B2638" s="179" t="s">
        <v>17974</v>
      </c>
      <c r="C2638" s="179" t="s">
        <v>15364</v>
      </c>
      <c r="D2638" s="179">
        <v>40.75</v>
      </c>
    </row>
    <row r="2639" spans="1:4" ht="28.8" x14ac:dyDescent="0.3">
      <c r="A2639" s="179">
        <v>12032</v>
      </c>
      <c r="B2639" s="179" t="s">
        <v>17975</v>
      </c>
      <c r="C2639" s="179" t="s">
        <v>15840</v>
      </c>
      <c r="D2639" s="179">
        <v>49.75</v>
      </c>
    </row>
    <row r="2640" spans="1:4" ht="28.8" x14ac:dyDescent="0.3">
      <c r="A2640" s="179">
        <v>12030</v>
      </c>
      <c r="B2640" s="179" t="s">
        <v>17976</v>
      </c>
      <c r="C2640" s="179" t="s">
        <v>15840</v>
      </c>
      <c r="D2640" s="179">
        <v>46.75</v>
      </c>
    </row>
    <row r="2641" spans="1:4" ht="28.8" x14ac:dyDescent="0.3">
      <c r="A2641" s="179">
        <v>10908</v>
      </c>
      <c r="B2641" s="179" t="s">
        <v>17977</v>
      </c>
      <c r="C2641" s="179" t="s">
        <v>15364</v>
      </c>
      <c r="D2641" s="179">
        <v>22.9</v>
      </c>
    </row>
    <row r="2642" spans="1:4" ht="28.8" x14ac:dyDescent="0.3">
      <c r="A2642" s="179">
        <v>10909</v>
      </c>
      <c r="B2642" s="179" t="s">
        <v>17978</v>
      </c>
      <c r="C2642" s="179" t="s">
        <v>15364</v>
      </c>
      <c r="D2642" s="179">
        <v>36.520000000000003</v>
      </c>
    </row>
    <row r="2643" spans="1:4" ht="28.8" x14ac:dyDescent="0.3">
      <c r="A2643" s="179">
        <v>3669</v>
      </c>
      <c r="B2643" s="179" t="s">
        <v>17979</v>
      </c>
      <c r="C2643" s="179" t="s">
        <v>15364</v>
      </c>
      <c r="D2643" s="179">
        <v>15.65</v>
      </c>
    </row>
    <row r="2644" spans="1:4" ht="28.8" x14ac:dyDescent="0.3">
      <c r="A2644" s="179">
        <v>20138</v>
      </c>
      <c r="B2644" s="179" t="s">
        <v>17980</v>
      </c>
      <c r="C2644" s="179" t="s">
        <v>15364</v>
      </c>
      <c r="D2644" s="179">
        <v>77.75</v>
      </c>
    </row>
    <row r="2645" spans="1:4" ht="28.8" x14ac:dyDescent="0.3">
      <c r="A2645" s="179">
        <v>20139</v>
      </c>
      <c r="B2645" s="179" t="s">
        <v>17981</v>
      </c>
      <c r="C2645" s="179" t="s">
        <v>15364</v>
      </c>
      <c r="D2645" s="179">
        <v>130.63</v>
      </c>
    </row>
    <row r="2646" spans="1:4" ht="28.8" x14ac:dyDescent="0.3">
      <c r="A2646" s="179">
        <v>3668</v>
      </c>
      <c r="B2646" s="179" t="s">
        <v>17982</v>
      </c>
      <c r="C2646" s="179" t="s">
        <v>15364</v>
      </c>
      <c r="D2646" s="179">
        <v>51.79</v>
      </c>
    </row>
    <row r="2647" spans="1:4" ht="28.8" x14ac:dyDescent="0.3">
      <c r="A2647" s="179">
        <v>3656</v>
      </c>
      <c r="B2647" s="179" t="s">
        <v>17983</v>
      </c>
      <c r="C2647" s="179" t="s">
        <v>15364</v>
      </c>
      <c r="D2647" s="179">
        <v>25.67</v>
      </c>
    </row>
    <row r="2648" spans="1:4" x14ac:dyDescent="0.3">
      <c r="A2648" s="179">
        <v>10911</v>
      </c>
      <c r="B2648" s="179" t="s">
        <v>17984</v>
      </c>
      <c r="C2648" s="179" t="s">
        <v>15364</v>
      </c>
      <c r="D2648" s="179">
        <v>28.49</v>
      </c>
    </row>
    <row r="2649" spans="1:4" x14ac:dyDescent="0.3">
      <c r="A2649" s="179">
        <v>3654</v>
      </c>
      <c r="B2649" s="179" t="s">
        <v>17985</v>
      </c>
      <c r="C2649" s="179" t="s">
        <v>15364</v>
      </c>
      <c r="D2649" s="179">
        <v>6.24</v>
      </c>
    </row>
    <row r="2650" spans="1:4" x14ac:dyDescent="0.3">
      <c r="A2650" s="179">
        <v>3664</v>
      </c>
      <c r="B2650" s="179" t="s">
        <v>17986</v>
      </c>
      <c r="C2650" s="179" t="s">
        <v>15364</v>
      </c>
      <c r="D2650" s="179">
        <v>7.75</v>
      </c>
    </row>
    <row r="2651" spans="1:4" x14ac:dyDescent="0.3">
      <c r="A2651" s="179">
        <v>3657</v>
      </c>
      <c r="B2651" s="179" t="s">
        <v>17987</v>
      </c>
      <c r="C2651" s="179" t="s">
        <v>15364</v>
      </c>
      <c r="D2651" s="179">
        <v>8.35</v>
      </c>
    </row>
    <row r="2652" spans="1:4" ht="28.8" x14ac:dyDescent="0.3">
      <c r="A2652" s="179">
        <v>12625</v>
      </c>
      <c r="B2652" s="179" t="s">
        <v>17988</v>
      </c>
      <c r="C2652" s="179" t="s">
        <v>15364</v>
      </c>
      <c r="D2652" s="179">
        <v>12.26</v>
      </c>
    </row>
    <row r="2653" spans="1:4" x14ac:dyDescent="0.3">
      <c r="A2653" s="179">
        <v>20136</v>
      </c>
      <c r="B2653" s="179" t="s">
        <v>17989</v>
      </c>
      <c r="C2653" s="179" t="s">
        <v>15364</v>
      </c>
      <c r="D2653" s="179">
        <v>175.46</v>
      </c>
    </row>
    <row r="2654" spans="1:4" ht="28.8" x14ac:dyDescent="0.3">
      <c r="A2654" s="179">
        <v>20144</v>
      </c>
      <c r="B2654" s="179" t="s">
        <v>17990</v>
      </c>
      <c r="C2654" s="179" t="s">
        <v>15364</v>
      </c>
      <c r="D2654" s="179">
        <v>77.08</v>
      </c>
    </row>
    <row r="2655" spans="1:4" ht="28.8" x14ac:dyDescent="0.3">
      <c r="A2655" s="179">
        <v>20143</v>
      </c>
      <c r="B2655" s="179" t="s">
        <v>17991</v>
      </c>
      <c r="C2655" s="179" t="s">
        <v>15364</v>
      </c>
      <c r="D2655" s="179">
        <v>71.98</v>
      </c>
    </row>
    <row r="2656" spans="1:4" ht="28.8" x14ac:dyDescent="0.3">
      <c r="A2656" s="179">
        <v>20145</v>
      </c>
      <c r="B2656" s="179" t="s">
        <v>17992</v>
      </c>
      <c r="C2656" s="179" t="s">
        <v>15364</v>
      </c>
      <c r="D2656" s="179">
        <v>204.27</v>
      </c>
    </row>
    <row r="2657" spans="1:4" ht="28.8" x14ac:dyDescent="0.3">
      <c r="A2657" s="179">
        <v>20146</v>
      </c>
      <c r="B2657" s="179" t="s">
        <v>17993</v>
      </c>
      <c r="C2657" s="179" t="s">
        <v>15364</v>
      </c>
      <c r="D2657" s="179">
        <v>230.34</v>
      </c>
    </row>
    <row r="2658" spans="1:4" ht="28.8" x14ac:dyDescent="0.3">
      <c r="A2658" s="179">
        <v>20140</v>
      </c>
      <c r="B2658" s="179" t="s">
        <v>17994</v>
      </c>
      <c r="C2658" s="179" t="s">
        <v>15364</v>
      </c>
      <c r="D2658" s="179">
        <v>9.17</v>
      </c>
    </row>
    <row r="2659" spans="1:4" ht="28.8" x14ac:dyDescent="0.3">
      <c r="A2659" s="179">
        <v>20141</v>
      </c>
      <c r="B2659" s="179" t="s">
        <v>17995</v>
      </c>
      <c r="C2659" s="179" t="s">
        <v>15364</v>
      </c>
      <c r="D2659" s="179">
        <v>16.100000000000001</v>
      </c>
    </row>
    <row r="2660" spans="1:4" ht="28.8" x14ac:dyDescent="0.3">
      <c r="A2660" s="179">
        <v>20142</v>
      </c>
      <c r="B2660" s="179" t="s">
        <v>17996</v>
      </c>
      <c r="C2660" s="179" t="s">
        <v>15364</v>
      </c>
      <c r="D2660" s="179">
        <v>49.26</v>
      </c>
    </row>
    <row r="2661" spans="1:4" x14ac:dyDescent="0.3">
      <c r="A2661" s="179">
        <v>3659</v>
      </c>
      <c r="B2661" s="179" t="s">
        <v>17997</v>
      </c>
      <c r="C2661" s="179" t="s">
        <v>15364</v>
      </c>
      <c r="D2661" s="179">
        <v>21.37</v>
      </c>
    </row>
    <row r="2662" spans="1:4" x14ac:dyDescent="0.3">
      <c r="A2662" s="179">
        <v>3660</v>
      </c>
      <c r="B2662" s="179" t="s">
        <v>17998</v>
      </c>
      <c r="C2662" s="179" t="s">
        <v>15364</v>
      </c>
      <c r="D2662" s="179">
        <v>30.8</v>
      </c>
    </row>
    <row r="2663" spans="1:4" x14ac:dyDescent="0.3">
      <c r="A2663" s="179">
        <v>3662</v>
      </c>
      <c r="B2663" s="179" t="s">
        <v>17999</v>
      </c>
      <c r="C2663" s="179" t="s">
        <v>15364</v>
      </c>
      <c r="D2663" s="179">
        <v>11.63</v>
      </c>
    </row>
    <row r="2664" spans="1:4" x14ac:dyDescent="0.3">
      <c r="A2664" s="179">
        <v>3661</v>
      </c>
      <c r="B2664" s="179" t="s">
        <v>18000</v>
      </c>
      <c r="C2664" s="179" t="s">
        <v>15364</v>
      </c>
      <c r="D2664" s="179">
        <v>17.12</v>
      </c>
    </row>
    <row r="2665" spans="1:4" x14ac:dyDescent="0.3">
      <c r="A2665" s="179">
        <v>3658</v>
      </c>
      <c r="B2665" s="179" t="s">
        <v>18001</v>
      </c>
      <c r="C2665" s="179" t="s">
        <v>15364</v>
      </c>
      <c r="D2665" s="179">
        <v>21.79</v>
      </c>
    </row>
    <row r="2666" spans="1:4" ht="28.8" x14ac:dyDescent="0.3">
      <c r="A2666" s="179">
        <v>3670</v>
      </c>
      <c r="B2666" s="179" t="s">
        <v>18002</v>
      </c>
      <c r="C2666" s="179" t="s">
        <v>15364</v>
      </c>
      <c r="D2666" s="179">
        <v>28.43</v>
      </c>
    </row>
    <row r="2667" spans="1:4" x14ac:dyDescent="0.3">
      <c r="A2667" s="179">
        <v>3666</v>
      </c>
      <c r="B2667" s="179" t="s">
        <v>18003</v>
      </c>
      <c r="C2667" s="179" t="s">
        <v>15364</v>
      </c>
      <c r="D2667" s="179">
        <v>4.8099999999999996</v>
      </c>
    </row>
    <row r="2668" spans="1:4" x14ac:dyDescent="0.3">
      <c r="A2668" s="179">
        <v>14157</v>
      </c>
      <c r="B2668" s="179" t="s">
        <v>18004</v>
      </c>
      <c r="C2668" s="179" t="s">
        <v>15364</v>
      </c>
      <c r="D2668" s="179">
        <v>1.31</v>
      </c>
    </row>
    <row r="2669" spans="1:4" ht="28.8" x14ac:dyDescent="0.3">
      <c r="A2669" s="179">
        <v>3653</v>
      </c>
      <c r="B2669" s="179" t="s">
        <v>18005</v>
      </c>
      <c r="C2669" s="179" t="s">
        <v>15364</v>
      </c>
      <c r="D2669" s="179">
        <v>142.59</v>
      </c>
    </row>
    <row r="2670" spans="1:4" ht="28.8" x14ac:dyDescent="0.3">
      <c r="A2670" s="179">
        <v>3649</v>
      </c>
      <c r="B2670" s="179" t="s">
        <v>18006</v>
      </c>
      <c r="C2670" s="179" t="s">
        <v>15364</v>
      </c>
      <c r="D2670" s="179">
        <v>295.33999999999997</v>
      </c>
    </row>
    <row r="2671" spans="1:4" ht="28.8" x14ac:dyDescent="0.3">
      <c r="A2671" s="179">
        <v>42696</v>
      </c>
      <c r="B2671" s="179" t="s">
        <v>18007</v>
      </c>
      <c r="C2671" s="179" t="s">
        <v>15364</v>
      </c>
      <c r="D2671" s="179">
        <v>826.33</v>
      </c>
    </row>
    <row r="2672" spans="1:4" ht="28.8" x14ac:dyDescent="0.3">
      <c r="A2672" s="179">
        <v>42697</v>
      </c>
      <c r="B2672" s="179" t="s">
        <v>18008</v>
      </c>
      <c r="C2672" s="179" t="s">
        <v>15364</v>
      </c>
      <c r="D2672" s="180">
        <v>1244.47</v>
      </c>
    </row>
    <row r="2673" spans="1:4" ht="28.8" x14ac:dyDescent="0.3">
      <c r="A2673" s="179">
        <v>42698</v>
      </c>
      <c r="B2673" s="179" t="s">
        <v>18009</v>
      </c>
      <c r="C2673" s="179" t="s">
        <v>15364</v>
      </c>
      <c r="D2673" s="180">
        <v>1733.51</v>
      </c>
    </row>
    <row r="2674" spans="1:4" x14ac:dyDescent="0.3">
      <c r="A2674" s="179">
        <v>39875</v>
      </c>
      <c r="B2674" s="179" t="s">
        <v>18010</v>
      </c>
      <c r="C2674" s="179" t="s">
        <v>15364</v>
      </c>
      <c r="D2674" s="179">
        <v>745.93</v>
      </c>
    </row>
    <row r="2675" spans="1:4" x14ac:dyDescent="0.3">
      <c r="A2675" s="179">
        <v>39876</v>
      </c>
      <c r="B2675" s="179" t="s">
        <v>18011</v>
      </c>
      <c r="C2675" s="179" t="s">
        <v>15364</v>
      </c>
      <c r="D2675" s="179">
        <v>933.9</v>
      </c>
    </row>
    <row r="2676" spans="1:4" x14ac:dyDescent="0.3">
      <c r="A2676" s="179">
        <v>39877</v>
      </c>
      <c r="B2676" s="179" t="s">
        <v>18012</v>
      </c>
      <c r="C2676" s="179" t="s">
        <v>15364</v>
      </c>
      <c r="D2676" s="180">
        <v>1295.28</v>
      </c>
    </row>
    <row r="2677" spans="1:4" x14ac:dyDescent="0.3">
      <c r="A2677" s="179">
        <v>39878</v>
      </c>
      <c r="B2677" s="179" t="s">
        <v>18013</v>
      </c>
      <c r="C2677" s="179" t="s">
        <v>15364</v>
      </c>
      <c r="D2677" s="180">
        <v>1710.86</v>
      </c>
    </row>
    <row r="2678" spans="1:4" x14ac:dyDescent="0.3">
      <c r="A2678" s="179">
        <v>39872</v>
      </c>
      <c r="B2678" s="179" t="s">
        <v>18014</v>
      </c>
      <c r="C2678" s="179" t="s">
        <v>15364</v>
      </c>
      <c r="D2678" s="179">
        <v>511.54</v>
      </c>
    </row>
    <row r="2679" spans="1:4" x14ac:dyDescent="0.3">
      <c r="A2679" s="179">
        <v>39873</v>
      </c>
      <c r="B2679" s="179" t="s">
        <v>18015</v>
      </c>
      <c r="C2679" s="179" t="s">
        <v>15364</v>
      </c>
      <c r="D2679" s="179">
        <v>593.36</v>
      </c>
    </row>
    <row r="2680" spans="1:4" x14ac:dyDescent="0.3">
      <c r="A2680" s="179">
        <v>39874</v>
      </c>
      <c r="B2680" s="179" t="s">
        <v>18016</v>
      </c>
      <c r="C2680" s="179" t="s">
        <v>15364</v>
      </c>
      <c r="D2680" s="179">
        <v>651.72</v>
      </c>
    </row>
    <row r="2681" spans="1:4" x14ac:dyDescent="0.3">
      <c r="A2681" s="179">
        <v>3674</v>
      </c>
      <c r="B2681" s="179" t="s">
        <v>18017</v>
      </c>
      <c r="C2681" s="179" t="s">
        <v>15382</v>
      </c>
      <c r="D2681" s="179">
        <v>71.790000000000006</v>
      </c>
    </row>
    <row r="2682" spans="1:4" x14ac:dyDescent="0.3">
      <c r="A2682" s="179">
        <v>3681</v>
      </c>
      <c r="B2682" s="179" t="s">
        <v>18018</v>
      </c>
      <c r="C2682" s="179" t="s">
        <v>15382</v>
      </c>
      <c r="D2682" s="179">
        <v>106.82</v>
      </c>
    </row>
    <row r="2683" spans="1:4" x14ac:dyDescent="0.3">
      <c r="A2683" s="179">
        <v>3676</v>
      </c>
      <c r="B2683" s="179" t="s">
        <v>18019</v>
      </c>
      <c r="C2683" s="179" t="s">
        <v>15382</v>
      </c>
      <c r="D2683" s="179">
        <v>402.01</v>
      </c>
    </row>
    <row r="2684" spans="1:4" x14ac:dyDescent="0.3">
      <c r="A2684" s="179">
        <v>3679</v>
      </c>
      <c r="B2684" s="179" t="s">
        <v>18020</v>
      </c>
      <c r="C2684" s="179" t="s">
        <v>15382</v>
      </c>
      <c r="D2684" s="179">
        <v>332.59</v>
      </c>
    </row>
    <row r="2685" spans="1:4" ht="28.8" x14ac:dyDescent="0.3">
      <c r="A2685" s="179">
        <v>3672</v>
      </c>
      <c r="B2685" s="179" t="s">
        <v>18021</v>
      </c>
      <c r="C2685" s="179" t="s">
        <v>15382</v>
      </c>
      <c r="D2685" s="179">
        <v>1.1299999999999999</v>
      </c>
    </row>
    <row r="2686" spans="1:4" x14ac:dyDescent="0.3">
      <c r="A2686" s="179">
        <v>3671</v>
      </c>
      <c r="B2686" s="179" t="s">
        <v>18022</v>
      </c>
      <c r="C2686" s="179" t="s">
        <v>15382</v>
      </c>
      <c r="D2686" s="179">
        <v>1.07</v>
      </c>
    </row>
    <row r="2687" spans="1:4" x14ac:dyDescent="0.3">
      <c r="A2687" s="179">
        <v>3673</v>
      </c>
      <c r="B2687" s="179" t="s">
        <v>18023</v>
      </c>
      <c r="C2687" s="179" t="s">
        <v>15382</v>
      </c>
      <c r="D2687" s="179">
        <v>1.68</v>
      </c>
    </row>
    <row r="2688" spans="1:4" ht="28.8" x14ac:dyDescent="0.3">
      <c r="A2688" s="179">
        <v>38394</v>
      </c>
      <c r="B2688" s="179" t="s">
        <v>18024</v>
      </c>
      <c r="C2688" s="179" t="s">
        <v>15364</v>
      </c>
      <c r="D2688" s="179">
        <v>323.58999999999997</v>
      </c>
    </row>
    <row r="2689" spans="1:4" ht="28.8" x14ac:dyDescent="0.3">
      <c r="A2689" s="179">
        <v>3729</v>
      </c>
      <c r="B2689" s="179" t="s">
        <v>18025</v>
      </c>
      <c r="C2689" s="179" t="s">
        <v>15364</v>
      </c>
      <c r="D2689" s="179">
        <v>104.39</v>
      </c>
    </row>
    <row r="2690" spans="1:4" ht="72" x14ac:dyDescent="0.3">
      <c r="A2690" s="179">
        <v>39357</v>
      </c>
      <c r="B2690" s="179" t="s">
        <v>18026</v>
      </c>
      <c r="C2690" s="179" t="s">
        <v>15364</v>
      </c>
      <c r="D2690" s="179">
        <v>131.12</v>
      </c>
    </row>
    <row r="2691" spans="1:4" ht="72" x14ac:dyDescent="0.3">
      <c r="A2691" s="179">
        <v>39358</v>
      </c>
      <c r="B2691" s="179" t="s">
        <v>18027</v>
      </c>
      <c r="C2691" s="179" t="s">
        <v>15364</v>
      </c>
      <c r="D2691" s="179">
        <v>143.78</v>
      </c>
    </row>
    <row r="2692" spans="1:4" ht="72" x14ac:dyDescent="0.3">
      <c r="A2692" s="179">
        <v>39356</v>
      </c>
      <c r="B2692" s="179" t="s">
        <v>18028</v>
      </c>
      <c r="C2692" s="179" t="s">
        <v>15364</v>
      </c>
      <c r="D2692" s="179">
        <v>245.29</v>
      </c>
    </row>
    <row r="2693" spans="1:4" ht="72" x14ac:dyDescent="0.3">
      <c r="A2693" s="179">
        <v>39355</v>
      </c>
      <c r="B2693" s="179" t="s">
        <v>18029</v>
      </c>
      <c r="C2693" s="179" t="s">
        <v>15364</v>
      </c>
      <c r="D2693" s="179">
        <v>211.08</v>
      </c>
    </row>
    <row r="2694" spans="1:4" ht="72" x14ac:dyDescent="0.3">
      <c r="A2694" s="179">
        <v>39353</v>
      </c>
      <c r="B2694" s="179" t="s">
        <v>18030</v>
      </c>
      <c r="C2694" s="179" t="s">
        <v>15364</v>
      </c>
      <c r="D2694" s="179">
        <v>289.45999999999998</v>
      </c>
    </row>
    <row r="2695" spans="1:4" ht="72" x14ac:dyDescent="0.3">
      <c r="A2695" s="179">
        <v>39354</v>
      </c>
      <c r="B2695" s="179" t="s">
        <v>18031</v>
      </c>
      <c r="C2695" s="179" t="s">
        <v>15364</v>
      </c>
      <c r="D2695" s="179">
        <v>288.49</v>
      </c>
    </row>
    <row r="2696" spans="1:4" x14ac:dyDescent="0.3">
      <c r="A2696" s="179">
        <v>39398</v>
      </c>
      <c r="B2696" s="179" t="s">
        <v>18032</v>
      </c>
      <c r="C2696" s="179" t="s">
        <v>15364</v>
      </c>
      <c r="D2696" s="179">
        <v>130.22999999999999</v>
      </c>
    </row>
    <row r="2697" spans="1:4" ht="28.8" x14ac:dyDescent="0.3">
      <c r="A2697" s="179">
        <v>13343</v>
      </c>
      <c r="B2697" s="179" t="s">
        <v>18033</v>
      </c>
      <c r="C2697" s="179" t="s">
        <v>15364</v>
      </c>
      <c r="D2697" s="179">
        <v>38.53</v>
      </c>
    </row>
    <row r="2698" spans="1:4" ht="28.8" x14ac:dyDescent="0.3">
      <c r="A2698" s="179">
        <v>12118</v>
      </c>
      <c r="B2698" s="179" t="s">
        <v>18034</v>
      </c>
      <c r="C2698" s="179" t="s">
        <v>15364</v>
      </c>
      <c r="D2698" s="179">
        <v>21.19</v>
      </c>
    </row>
    <row r="2699" spans="1:4" ht="57.6" x14ac:dyDescent="0.3">
      <c r="A2699" s="179">
        <v>39482</v>
      </c>
      <c r="B2699" s="179" t="s">
        <v>18035</v>
      </c>
      <c r="C2699" s="179" t="s">
        <v>15364</v>
      </c>
      <c r="D2699" s="179">
        <v>646.5</v>
      </c>
    </row>
    <row r="2700" spans="1:4" ht="57.6" x14ac:dyDescent="0.3">
      <c r="A2700" s="179">
        <v>39486</v>
      </c>
      <c r="B2700" s="179" t="s">
        <v>18036</v>
      </c>
      <c r="C2700" s="179" t="s">
        <v>15364</v>
      </c>
      <c r="D2700" s="179">
        <v>527.63</v>
      </c>
    </row>
    <row r="2701" spans="1:4" ht="57.6" x14ac:dyDescent="0.3">
      <c r="A2701" s="179">
        <v>39484</v>
      </c>
      <c r="B2701" s="179" t="s">
        <v>18037</v>
      </c>
      <c r="C2701" s="179" t="s">
        <v>15364</v>
      </c>
      <c r="D2701" s="179">
        <v>646.5</v>
      </c>
    </row>
    <row r="2702" spans="1:4" ht="57.6" x14ac:dyDescent="0.3">
      <c r="A2702" s="179">
        <v>39488</v>
      </c>
      <c r="B2702" s="179" t="s">
        <v>18038</v>
      </c>
      <c r="C2702" s="179" t="s">
        <v>15364</v>
      </c>
      <c r="D2702" s="179">
        <v>536.27</v>
      </c>
    </row>
    <row r="2703" spans="1:4" ht="57.6" x14ac:dyDescent="0.3">
      <c r="A2703" s="179">
        <v>39485</v>
      </c>
      <c r="B2703" s="179" t="s">
        <v>18039</v>
      </c>
      <c r="C2703" s="179" t="s">
        <v>15364</v>
      </c>
      <c r="D2703" s="179">
        <v>646.5</v>
      </c>
    </row>
    <row r="2704" spans="1:4" ht="57.6" x14ac:dyDescent="0.3">
      <c r="A2704" s="179">
        <v>39489</v>
      </c>
      <c r="B2704" s="179" t="s">
        <v>18040</v>
      </c>
      <c r="C2704" s="179" t="s">
        <v>15364</v>
      </c>
      <c r="D2704" s="179">
        <v>545.36</v>
      </c>
    </row>
    <row r="2705" spans="1:4" ht="57.6" x14ac:dyDescent="0.3">
      <c r="A2705" s="179">
        <v>39490</v>
      </c>
      <c r="B2705" s="179" t="s">
        <v>18041</v>
      </c>
      <c r="C2705" s="179" t="s">
        <v>15364</v>
      </c>
      <c r="D2705" s="179">
        <v>812.66</v>
      </c>
    </row>
    <row r="2706" spans="1:4" ht="57.6" x14ac:dyDescent="0.3">
      <c r="A2706" s="179">
        <v>39494</v>
      </c>
      <c r="B2706" s="179" t="s">
        <v>18042</v>
      </c>
      <c r="C2706" s="179" t="s">
        <v>15364</v>
      </c>
      <c r="D2706" s="179">
        <v>583.55999999999995</v>
      </c>
    </row>
    <row r="2707" spans="1:4" ht="57.6" x14ac:dyDescent="0.3">
      <c r="A2707" s="179">
        <v>39495</v>
      </c>
      <c r="B2707" s="179" t="s">
        <v>18043</v>
      </c>
      <c r="C2707" s="179" t="s">
        <v>15364</v>
      </c>
      <c r="D2707" s="179">
        <v>657.59</v>
      </c>
    </row>
    <row r="2708" spans="1:4" ht="57.6" x14ac:dyDescent="0.3">
      <c r="A2708" s="179">
        <v>39496</v>
      </c>
      <c r="B2708" s="179" t="s">
        <v>18044</v>
      </c>
      <c r="C2708" s="179" t="s">
        <v>15364</v>
      </c>
      <c r="D2708" s="179">
        <v>723.35</v>
      </c>
    </row>
    <row r="2709" spans="1:4" ht="57.6" x14ac:dyDescent="0.3">
      <c r="A2709" s="179">
        <v>39492</v>
      </c>
      <c r="B2709" s="179" t="s">
        <v>18045</v>
      </c>
      <c r="C2709" s="179" t="s">
        <v>15364</v>
      </c>
      <c r="D2709" s="179">
        <v>837.44</v>
      </c>
    </row>
    <row r="2710" spans="1:4" ht="57.6" x14ac:dyDescent="0.3">
      <c r="A2710" s="179">
        <v>39497</v>
      </c>
      <c r="B2710" s="179" t="s">
        <v>18046</v>
      </c>
      <c r="C2710" s="179" t="s">
        <v>15364</v>
      </c>
      <c r="D2710" s="179">
        <v>756.43</v>
      </c>
    </row>
    <row r="2711" spans="1:4" ht="57.6" x14ac:dyDescent="0.3">
      <c r="A2711" s="179">
        <v>39493</v>
      </c>
      <c r="B2711" s="179" t="s">
        <v>18047</v>
      </c>
      <c r="C2711" s="179" t="s">
        <v>15364</v>
      </c>
      <c r="D2711" s="179">
        <v>898.24</v>
      </c>
    </row>
    <row r="2712" spans="1:4" ht="43.2" x14ac:dyDescent="0.3">
      <c r="A2712" s="179">
        <v>39500</v>
      </c>
      <c r="B2712" s="179" t="s">
        <v>18048</v>
      </c>
      <c r="C2712" s="179" t="s">
        <v>15364</v>
      </c>
      <c r="D2712" s="179">
        <v>980.05</v>
      </c>
    </row>
    <row r="2713" spans="1:4" ht="57.6" x14ac:dyDescent="0.3">
      <c r="A2713" s="179">
        <v>39498</v>
      </c>
      <c r="B2713" s="179" t="s">
        <v>18049</v>
      </c>
      <c r="C2713" s="179" t="s">
        <v>15364</v>
      </c>
      <c r="D2713" s="180">
        <v>1208.73</v>
      </c>
    </row>
    <row r="2714" spans="1:4" ht="57.6" x14ac:dyDescent="0.3">
      <c r="A2714" s="179">
        <v>43628</v>
      </c>
      <c r="B2714" s="179" t="s">
        <v>18050</v>
      </c>
      <c r="C2714" s="179" t="s">
        <v>15364</v>
      </c>
      <c r="D2714" s="179">
        <v>952.74</v>
      </c>
    </row>
    <row r="2715" spans="1:4" ht="43.2" x14ac:dyDescent="0.3">
      <c r="A2715" s="179">
        <v>39501</v>
      </c>
      <c r="B2715" s="179" t="s">
        <v>18051</v>
      </c>
      <c r="C2715" s="179" t="s">
        <v>15364</v>
      </c>
      <c r="D2715" s="180">
        <v>1006.59</v>
      </c>
    </row>
    <row r="2716" spans="1:4" ht="57.6" x14ac:dyDescent="0.3">
      <c r="A2716" s="179">
        <v>39499</v>
      </c>
      <c r="B2716" s="179" t="s">
        <v>18052</v>
      </c>
      <c r="C2716" s="179" t="s">
        <v>15364</v>
      </c>
      <c r="D2716" s="180">
        <v>1225.8900000000001</v>
      </c>
    </row>
    <row r="2717" spans="1:4" ht="57.6" x14ac:dyDescent="0.3">
      <c r="A2717" s="179">
        <v>43621</v>
      </c>
      <c r="B2717" s="179" t="s">
        <v>18053</v>
      </c>
      <c r="C2717" s="179" t="s">
        <v>15364</v>
      </c>
      <c r="D2717" s="180">
        <v>1012.28</v>
      </c>
    </row>
    <row r="2718" spans="1:4" ht="28.8" x14ac:dyDescent="0.3">
      <c r="A2718" s="179">
        <v>3733</v>
      </c>
      <c r="B2718" s="179" t="s">
        <v>18054</v>
      </c>
      <c r="C2718" s="179" t="s">
        <v>15372</v>
      </c>
      <c r="D2718" s="179">
        <v>60.81</v>
      </c>
    </row>
    <row r="2719" spans="1:4" x14ac:dyDescent="0.3">
      <c r="A2719" s="179">
        <v>3731</v>
      </c>
      <c r="B2719" s="179" t="s">
        <v>18055</v>
      </c>
      <c r="C2719" s="179" t="s">
        <v>15372</v>
      </c>
      <c r="D2719" s="179">
        <v>56.45</v>
      </c>
    </row>
    <row r="2720" spans="1:4" x14ac:dyDescent="0.3">
      <c r="A2720" s="179">
        <v>38137</v>
      </c>
      <c r="B2720" s="179" t="s">
        <v>18056</v>
      </c>
      <c r="C2720" s="179" t="s">
        <v>15372</v>
      </c>
      <c r="D2720" s="179">
        <v>56.78</v>
      </c>
    </row>
    <row r="2721" spans="1:4" x14ac:dyDescent="0.3">
      <c r="A2721" s="179">
        <v>38135</v>
      </c>
      <c r="B2721" s="179" t="s">
        <v>18057</v>
      </c>
      <c r="C2721" s="179" t="s">
        <v>15372</v>
      </c>
      <c r="D2721" s="179">
        <v>71.98</v>
      </c>
    </row>
    <row r="2722" spans="1:4" x14ac:dyDescent="0.3">
      <c r="A2722" s="179">
        <v>38138</v>
      </c>
      <c r="B2722" s="179" t="s">
        <v>18058</v>
      </c>
      <c r="C2722" s="179" t="s">
        <v>15372</v>
      </c>
      <c r="D2722" s="179">
        <v>55.76</v>
      </c>
    </row>
    <row r="2723" spans="1:4" ht="28.8" x14ac:dyDescent="0.3">
      <c r="A2723" s="179">
        <v>3736</v>
      </c>
      <c r="B2723" s="179" t="s">
        <v>18059</v>
      </c>
      <c r="C2723" s="179" t="s">
        <v>15372</v>
      </c>
      <c r="D2723" s="179">
        <v>51</v>
      </c>
    </row>
    <row r="2724" spans="1:4" ht="28.8" x14ac:dyDescent="0.3">
      <c r="A2724" s="179">
        <v>3741</v>
      </c>
      <c r="B2724" s="179" t="s">
        <v>18060</v>
      </c>
      <c r="C2724" s="179" t="s">
        <v>15372</v>
      </c>
      <c r="D2724" s="179">
        <v>53.16</v>
      </c>
    </row>
    <row r="2725" spans="1:4" ht="28.8" x14ac:dyDescent="0.3">
      <c r="A2725" s="179">
        <v>3745</v>
      </c>
      <c r="B2725" s="179" t="s">
        <v>18061</v>
      </c>
      <c r="C2725" s="179" t="s">
        <v>15372</v>
      </c>
      <c r="D2725" s="179">
        <v>57.32</v>
      </c>
    </row>
    <row r="2726" spans="1:4" ht="28.8" x14ac:dyDescent="0.3">
      <c r="A2726" s="179">
        <v>3743</v>
      </c>
      <c r="B2726" s="179" t="s">
        <v>18062</v>
      </c>
      <c r="C2726" s="179" t="s">
        <v>15372</v>
      </c>
      <c r="D2726" s="179">
        <v>52.97</v>
      </c>
    </row>
    <row r="2727" spans="1:4" ht="28.8" x14ac:dyDescent="0.3">
      <c r="A2727" s="179">
        <v>3744</v>
      </c>
      <c r="B2727" s="179" t="s">
        <v>18063</v>
      </c>
      <c r="C2727" s="179" t="s">
        <v>15372</v>
      </c>
      <c r="D2727" s="179">
        <v>58.31</v>
      </c>
    </row>
    <row r="2728" spans="1:4" ht="28.8" x14ac:dyDescent="0.3">
      <c r="A2728" s="179">
        <v>3739</v>
      </c>
      <c r="B2728" s="179" t="s">
        <v>18064</v>
      </c>
      <c r="C2728" s="179" t="s">
        <v>15372</v>
      </c>
      <c r="D2728" s="179">
        <v>61.27</v>
      </c>
    </row>
    <row r="2729" spans="1:4" ht="28.8" x14ac:dyDescent="0.3">
      <c r="A2729" s="179">
        <v>3737</v>
      </c>
      <c r="B2729" s="179" t="s">
        <v>18065</v>
      </c>
      <c r="C2729" s="179" t="s">
        <v>15372</v>
      </c>
      <c r="D2729" s="179">
        <v>64.239999999999995</v>
      </c>
    </row>
    <row r="2730" spans="1:4" ht="28.8" x14ac:dyDescent="0.3">
      <c r="A2730" s="179">
        <v>3738</v>
      </c>
      <c r="B2730" s="179" t="s">
        <v>18066</v>
      </c>
      <c r="C2730" s="179" t="s">
        <v>15372</v>
      </c>
      <c r="D2730" s="179">
        <v>74.12</v>
      </c>
    </row>
    <row r="2731" spans="1:4" ht="28.8" x14ac:dyDescent="0.3">
      <c r="A2731" s="179">
        <v>3747</v>
      </c>
      <c r="B2731" s="179" t="s">
        <v>18067</v>
      </c>
      <c r="C2731" s="179" t="s">
        <v>15372</v>
      </c>
      <c r="D2731" s="179">
        <v>58.31</v>
      </c>
    </row>
    <row r="2732" spans="1:4" ht="28.8" x14ac:dyDescent="0.3">
      <c r="A2732" s="179">
        <v>11649</v>
      </c>
      <c r="B2732" s="179" t="s">
        <v>18068</v>
      </c>
      <c r="C2732" s="179" t="s">
        <v>15364</v>
      </c>
      <c r="D2732" s="179">
        <v>423.02</v>
      </c>
    </row>
    <row r="2733" spans="1:4" ht="28.8" x14ac:dyDescent="0.3">
      <c r="A2733" s="179">
        <v>11650</v>
      </c>
      <c r="B2733" s="179" t="s">
        <v>18069</v>
      </c>
      <c r="C2733" s="179" t="s">
        <v>15364</v>
      </c>
      <c r="D2733" s="179">
        <v>721.01</v>
      </c>
    </row>
    <row r="2734" spans="1:4" ht="28.8" x14ac:dyDescent="0.3">
      <c r="A2734" s="179">
        <v>3742</v>
      </c>
      <c r="B2734" s="179" t="s">
        <v>18070</v>
      </c>
      <c r="C2734" s="179" t="s">
        <v>15372</v>
      </c>
      <c r="D2734" s="179">
        <v>76.89</v>
      </c>
    </row>
    <row r="2735" spans="1:4" ht="28.8" x14ac:dyDescent="0.3">
      <c r="A2735" s="179">
        <v>3746</v>
      </c>
      <c r="B2735" s="179" t="s">
        <v>18071</v>
      </c>
      <c r="C2735" s="179" t="s">
        <v>15372</v>
      </c>
      <c r="D2735" s="179">
        <v>89.78</v>
      </c>
    </row>
    <row r="2736" spans="1:4" ht="28.8" x14ac:dyDescent="0.3">
      <c r="A2736" s="179">
        <v>21106</v>
      </c>
      <c r="B2736" s="179" t="s">
        <v>18072</v>
      </c>
      <c r="C2736" s="179" t="s">
        <v>15433</v>
      </c>
      <c r="D2736" s="179">
        <v>45.61</v>
      </c>
    </row>
    <row r="2737" spans="1:4" x14ac:dyDescent="0.3">
      <c r="A2737" s="179">
        <v>3755</v>
      </c>
      <c r="B2737" s="179" t="s">
        <v>18073</v>
      </c>
      <c r="C2737" s="179" t="s">
        <v>15364</v>
      </c>
      <c r="D2737" s="179">
        <v>26.77</v>
      </c>
    </row>
    <row r="2738" spans="1:4" x14ac:dyDescent="0.3">
      <c r="A2738" s="179">
        <v>3750</v>
      </c>
      <c r="B2738" s="179" t="s">
        <v>18074</v>
      </c>
      <c r="C2738" s="179" t="s">
        <v>15364</v>
      </c>
      <c r="D2738" s="179">
        <v>35.99</v>
      </c>
    </row>
    <row r="2739" spans="1:4" x14ac:dyDescent="0.3">
      <c r="A2739" s="179">
        <v>3756</v>
      </c>
      <c r="B2739" s="179" t="s">
        <v>18075</v>
      </c>
      <c r="C2739" s="179" t="s">
        <v>15364</v>
      </c>
      <c r="D2739" s="179">
        <v>67.260000000000005</v>
      </c>
    </row>
    <row r="2740" spans="1:4" x14ac:dyDescent="0.3">
      <c r="A2740" s="179">
        <v>39377</v>
      </c>
      <c r="B2740" s="179" t="s">
        <v>18076</v>
      </c>
      <c r="C2740" s="179" t="s">
        <v>15364</v>
      </c>
      <c r="D2740" s="179">
        <v>199.24</v>
      </c>
    </row>
    <row r="2741" spans="1:4" x14ac:dyDescent="0.3">
      <c r="A2741" s="179">
        <v>38191</v>
      </c>
      <c r="B2741" s="179" t="s">
        <v>18077</v>
      </c>
      <c r="C2741" s="179" t="s">
        <v>15364</v>
      </c>
      <c r="D2741" s="179">
        <v>14.83</v>
      </c>
    </row>
    <row r="2742" spans="1:4" x14ac:dyDescent="0.3">
      <c r="A2742" s="179">
        <v>39381</v>
      </c>
      <c r="B2742" s="179" t="s">
        <v>18078</v>
      </c>
      <c r="C2742" s="179" t="s">
        <v>15364</v>
      </c>
      <c r="D2742" s="179">
        <v>13.83</v>
      </c>
    </row>
    <row r="2743" spans="1:4" x14ac:dyDescent="0.3">
      <c r="A2743" s="179">
        <v>38780</v>
      </c>
      <c r="B2743" s="179" t="s">
        <v>18079</v>
      </c>
      <c r="C2743" s="179" t="s">
        <v>15364</v>
      </c>
      <c r="D2743" s="179">
        <v>16.93</v>
      </c>
    </row>
    <row r="2744" spans="1:4" x14ac:dyDescent="0.3">
      <c r="A2744" s="179">
        <v>38781</v>
      </c>
      <c r="B2744" s="179" t="s">
        <v>18080</v>
      </c>
      <c r="C2744" s="179" t="s">
        <v>15364</v>
      </c>
      <c r="D2744" s="179">
        <v>57.14</v>
      </c>
    </row>
    <row r="2745" spans="1:4" x14ac:dyDescent="0.3">
      <c r="A2745" s="179">
        <v>38192</v>
      </c>
      <c r="B2745" s="179" t="s">
        <v>18081</v>
      </c>
      <c r="C2745" s="179" t="s">
        <v>15364</v>
      </c>
      <c r="D2745" s="179">
        <v>103.4</v>
      </c>
    </row>
    <row r="2746" spans="1:4" x14ac:dyDescent="0.3">
      <c r="A2746" s="179">
        <v>3753</v>
      </c>
      <c r="B2746" s="179" t="s">
        <v>18082</v>
      </c>
      <c r="C2746" s="179" t="s">
        <v>15364</v>
      </c>
      <c r="D2746" s="179">
        <v>9.0500000000000007</v>
      </c>
    </row>
    <row r="2747" spans="1:4" x14ac:dyDescent="0.3">
      <c r="A2747" s="179">
        <v>38782</v>
      </c>
      <c r="B2747" s="179" t="s">
        <v>18083</v>
      </c>
      <c r="C2747" s="179" t="s">
        <v>15364</v>
      </c>
      <c r="D2747" s="179">
        <v>11.78</v>
      </c>
    </row>
    <row r="2748" spans="1:4" x14ac:dyDescent="0.3">
      <c r="A2748" s="179">
        <v>38778</v>
      </c>
      <c r="B2748" s="179" t="s">
        <v>18084</v>
      </c>
      <c r="C2748" s="179" t="s">
        <v>15364</v>
      </c>
      <c r="D2748" s="179">
        <v>8.84</v>
      </c>
    </row>
    <row r="2749" spans="1:4" x14ac:dyDescent="0.3">
      <c r="A2749" s="179">
        <v>38779</v>
      </c>
      <c r="B2749" s="179" t="s">
        <v>18085</v>
      </c>
      <c r="C2749" s="179" t="s">
        <v>15364</v>
      </c>
      <c r="D2749" s="179">
        <v>9.3699999999999992</v>
      </c>
    </row>
    <row r="2750" spans="1:4" x14ac:dyDescent="0.3">
      <c r="A2750" s="179">
        <v>39388</v>
      </c>
      <c r="B2750" s="179" t="s">
        <v>18086</v>
      </c>
      <c r="C2750" s="179" t="s">
        <v>15364</v>
      </c>
      <c r="D2750" s="179">
        <v>12.17</v>
      </c>
    </row>
    <row r="2751" spans="1:4" x14ac:dyDescent="0.3">
      <c r="A2751" s="179">
        <v>39387</v>
      </c>
      <c r="B2751" s="179" t="s">
        <v>18087</v>
      </c>
      <c r="C2751" s="179" t="s">
        <v>15364</v>
      </c>
      <c r="D2751" s="179">
        <v>18.98</v>
      </c>
    </row>
    <row r="2752" spans="1:4" x14ac:dyDescent="0.3">
      <c r="A2752" s="179">
        <v>39386</v>
      </c>
      <c r="B2752" s="179" t="s">
        <v>18088</v>
      </c>
      <c r="C2752" s="179" t="s">
        <v>15364</v>
      </c>
      <c r="D2752" s="179">
        <v>13.23</v>
      </c>
    </row>
    <row r="2753" spans="1:4" x14ac:dyDescent="0.3">
      <c r="A2753" s="179">
        <v>38194</v>
      </c>
      <c r="B2753" s="179" t="s">
        <v>18089</v>
      </c>
      <c r="C2753" s="179" t="s">
        <v>15364</v>
      </c>
      <c r="D2753" s="179">
        <v>9.9</v>
      </c>
    </row>
    <row r="2754" spans="1:4" x14ac:dyDescent="0.3">
      <c r="A2754" s="179">
        <v>38193</v>
      </c>
      <c r="B2754" s="179" t="s">
        <v>18090</v>
      </c>
      <c r="C2754" s="179" t="s">
        <v>15364</v>
      </c>
      <c r="D2754" s="179">
        <v>8.6</v>
      </c>
    </row>
    <row r="2755" spans="1:4" x14ac:dyDescent="0.3">
      <c r="A2755" s="179">
        <v>12216</v>
      </c>
      <c r="B2755" s="179" t="s">
        <v>18091</v>
      </c>
      <c r="C2755" s="179" t="s">
        <v>15364</v>
      </c>
      <c r="D2755" s="179">
        <v>51.71</v>
      </c>
    </row>
    <row r="2756" spans="1:4" x14ac:dyDescent="0.3">
      <c r="A2756" s="179">
        <v>3757</v>
      </c>
      <c r="B2756" s="179" t="s">
        <v>18092</v>
      </c>
      <c r="C2756" s="179" t="s">
        <v>15364</v>
      </c>
      <c r="D2756" s="179">
        <v>59.79</v>
      </c>
    </row>
    <row r="2757" spans="1:4" x14ac:dyDescent="0.3">
      <c r="A2757" s="179">
        <v>3758</v>
      </c>
      <c r="B2757" s="179" t="s">
        <v>18093</v>
      </c>
      <c r="C2757" s="179" t="s">
        <v>15364</v>
      </c>
      <c r="D2757" s="179">
        <v>69.72</v>
      </c>
    </row>
    <row r="2758" spans="1:4" x14ac:dyDescent="0.3">
      <c r="A2758" s="179">
        <v>12214</v>
      </c>
      <c r="B2758" s="179" t="s">
        <v>18094</v>
      </c>
      <c r="C2758" s="179" t="s">
        <v>15364</v>
      </c>
      <c r="D2758" s="179">
        <v>23.87</v>
      </c>
    </row>
    <row r="2759" spans="1:4" x14ac:dyDescent="0.3">
      <c r="A2759" s="179">
        <v>3749</v>
      </c>
      <c r="B2759" s="179" t="s">
        <v>18095</v>
      </c>
      <c r="C2759" s="179" t="s">
        <v>15364</v>
      </c>
      <c r="D2759" s="179">
        <v>42.55</v>
      </c>
    </row>
    <row r="2760" spans="1:4" x14ac:dyDescent="0.3">
      <c r="A2760" s="179">
        <v>3751</v>
      </c>
      <c r="B2760" s="179" t="s">
        <v>18096</v>
      </c>
      <c r="C2760" s="179" t="s">
        <v>15364</v>
      </c>
      <c r="D2760" s="179">
        <v>58.07</v>
      </c>
    </row>
    <row r="2761" spans="1:4" x14ac:dyDescent="0.3">
      <c r="A2761" s="179">
        <v>39376</v>
      </c>
      <c r="B2761" s="179" t="s">
        <v>18097</v>
      </c>
      <c r="C2761" s="179" t="s">
        <v>15364</v>
      </c>
      <c r="D2761" s="179">
        <v>48.95</v>
      </c>
    </row>
    <row r="2762" spans="1:4" x14ac:dyDescent="0.3">
      <c r="A2762" s="179">
        <v>3752</v>
      </c>
      <c r="B2762" s="179" t="s">
        <v>18098</v>
      </c>
      <c r="C2762" s="179" t="s">
        <v>15364</v>
      </c>
      <c r="D2762" s="179">
        <v>95.79</v>
      </c>
    </row>
    <row r="2763" spans="1:4" ht="43.2" x14ac:dyDescent="0.3">
      <c r="A2763" s="179">
        <v>746</v>
      </c>
      <c r="B2763" s="179" t="s">
        <v>18099</v>
      </c>
      <c r="C2763" s="179" t="s">
        <v>15364</v>
      </c>
      <c r="D2763" s="180">
        <v>2299.4</v>
      </c>
    </row>
    <row r="2764" spans="1:4" ht="28.8" x14ac:dyDescent="0.3">
      <c r="A2764" s="179">
        <v>20269</v>
      </c>
      <c r="B2764" s="179" t="s">
        <v>18100</v>
      </c>
      <c r="C2764" s="179" t="s">
        <v>15364</v>
      </c>
      <c r="D2764" s="179">
        <v>73.37</v>
      </c>
    </row>
    <row r="2765" spans="1:4" ht="28.8" x14ac:dyDescent="0.3">
      <c r="A2765" s="179">
        <v>20270</v>
      </c>
      <c r="B2765" s="179" t="s">
        <v>18101</v>
      </c>
      <c r="C2765" s="179" t="s">
        <v>15364</v>
      </c>
      <c r="D2765" s="179">
        <v>81.069999999999993</v>
      </c>
    </row>
    <row r="2766" spans="1:4" ht="28.8" x14ac:dyDescent="0.3">
      <c r="A2766" s="179">
        <v>11696</v>
      </c>
      <c r="B2766" s="179" t="s">
        <v>18102</v>
      </c>
      <c r="C2766" s="179" t="s">
        <v>15364</v>
      </c>
      <c r="D2766" s="179">
        <v>129.77000000000001</v>
      </c>
    </row>
    <row r="2767" spans="1:4" ht="28.8" x14ac:dyDescent="0.3">
      <c r="A2767" s="179">
        <v>10427</v>
      </c>
      <c r="B2767" s="179" t="s">
        <v>18103</v>
      </c>
      <c r="C2767" s="179" t="s">
        <v>15364</v>
      </c>
      <c r="D2767" s="179">
        <v>363.16</v>
      </c>
    </row>
    <row r="2768" spans="1:4" ht="28.8" x14ac:dyDescent="0.3">
      <c r="A2768" s="179">
        <v>10428</v>
      </c>
      <c r="B2768" s="179" t="s">
        <v>18104</v>
      </c>
      <c r="C2768" s="179" t="s">
        <v>15364</v>
      </c>
      <c r="D2768" s="179">
        <v>374.17</v>
      </c>
    </row>
    <row r="2769" spans="1:4" ht="28.8" x14ac:dyDescent="0.3">
      <c r="A2769" s="179">
        <v>36521</v>
      </c>
      <c r="B2769" s="179" t="s">
        <v>18105</v>
      </c>
      <c r="C2769" s="179" t="s">
        <v>15364</v>
      </c>
      <c r="D2769" s="179">
        <v>116.74</v>
      </c>
    </row>
    <row r="2770" spans="1:4" x14ac:dyDescent="0.3">
      <c r="A2770" s="179">
        <v>36794</v>
      </c>
      <c r="B2770" s="179" t="s">
        <v>18106</v>
      </c>
      <c r="C2770" s="179" t="s">
        <v>15364</v>
      </c>
      <c r="D2770" s="179">
        <v>124.28</v>
      </c>
    </row>
    <row r="2771" spans="1:4" x14ac:dyDescent="0.3">
      <c r="A2771" s="179">
        <v>10426</v>
      </c>
      <c r="B2771" s="179" t="s">
        <v>18107</v>
      </c>
      <c r="C2771" s="179" t="s">
        <v>15364</v>
      </c>
      <c r="D2771" s="179">
        <v>139.16999999999999</v>
      </c>
    </row>
    <row r="2772" spans="1:4" x14ac:dyDescent="0.3">
      <c r="A2772" s="179">
        <v>10425</v>
      </c>
      <c r="B2772" s="179" t="s">
        <v>18108</v>
      </c>
      <c r="C2772" s="179" t="s">
        <v>15364</v>
      </c>
      <c r="D2772" s="179">
        <v>70.599999999999994</v>
      </c>
    </row>
    <row r="2773" spans="1:4" x14ac:dyDescent="0.3">
      <c r="A2773" s="179">
        <v>10431</v>
      </c>
      <c r="B2773" s="179" t="s">
        <v>18109</v>
      </c>
      <c r="C2773" s="179" t="s">
        <v>15364</v>
      </c>
      <c r="D2773" s="179">
        <v>241.72</v>
      </c>
    </row>
    <row r="2774" spans="1:4" ht="28.8" x14ac:dyDescent="0.3">
      <c r="A2774" s="179">
        <v>10429</v>
      </c>
      <c r="B2774" s="179" t="s">
        <v>18110</v>
      </c>
      <c r="C2774" s="179" t="s">
        <v>15364</v>
      </c>
      <c r="D2774" s="179">
        <v>119.24</v>
      </c>
    </row>
    <row r="2775" spans="1:4" x14ac:dyDescent="0.3">
      <c r="A2775" s="179">
        <v>2354</v>
      </c>
      <c r="B2775" s="179" t="s">
        <v>18111</v>
      </c>
      <c r="C2775" s="179" t="s">
        <v>15546</v>
      </c>
      <c r="D2775" s="179">
        <v>13.2</v>
      </c>
    </row>
    <row r="2776" spans="1:4" x14ac:dyDescent="0.3">
      <c r="A2776" s="179">
        <v>40932</v>
      </c>
      <c r="B2776" s="179" t="s">
        <v>18112</v>
      </c>
      <c r="C2776" s="179" t="s">
        <v>15548</v>
      </c>
      <c r="D2776" s="180">
        <v>2320.15</v>
      </c>
    </row>
    <row r="2777" spans="1:4" x14ac:dyDescent="0.3">
      <c r="A2777" s="179">
        <v>10853</v>
      </c>
      <c r="B2777" s="179" t="s">
        <v>18113</v>
      </c>
      <c r="C2777" s="179" t="s">
        <v>15364</v>
      </c>
      <c r="D2777" s="179">
        <v>81.459999999999994</v>
      </c>
    </row>
    <row r="2778" spans="1:4" x14ac:dyDescent="0.3">
      <c r="A2778" s="179">
        <v>5093</v>
      </c>
      <c r="B2778" s="179" t="s">
        <v>18114</v>
      </c>
      <c r="C2778" s="179" t="s">
        <v>15805</v>
      </c>
      <c r="D2778" s="179">
        <v>15.81</v>
      </c>
    </row>
    <row r="2779" spans="1:4" x14ac:dyDescent="0.3">
      <c r="A2779" s="179">
        <v>44331</v>
      </c>
      <c r="B2779" s="179" t="s">
        <v>18115</v>
      </c>
      <c r="C2779" s="179" t="s">
        <v>15377</v>
      </c>
      <c r="D2779" s="179">
        <v>46.31</v>
      </c>
    </row>
    <row r="2780" spans="1:4" ht="28.8" x14ac:dyDescent="0.3">
      <c r="A2780" s="179">
        <v>37768</v>
      </c>
      <c r="B2780" s="179" t="s">
        <v>18116</v>
      </c>
      <c r="C2780" s="179" t="s">
        <v>15364</v>
      </c>
      <c r="D2780" s="180">
        <v>160000</v>
      </c>
    </row>
    <row r="2781" spans="1:4" ht="28.8" x14ac:dyDescent="0.3">
      <c r="A2781" s="179">
        <v>37773</v>
      </c>
      <c r="B2781" s="179" t="s">
        <v>18117</v>
      </c>
      <c r="C2781" s="179" t="s">
        <v>15364</v>
      </c>
      <c r="D2781" s="180">
        <v>135866.97</v>
      </c>
    </row>
    <row r="2782" spans="1:4" ht="28.8" x14ac:dyDescent="0.3">
      <c r="A2782" s="179">
        <v>37769</v>
      </c>
      <c r="B2782" s="179" t="s">
        <v>18118</v>
      </c>
      <c r="C2782" s="179" t="s">
        <v>15364</v>
      </c>
      <c r="D2782" s="180">
        <v>227458.43</v>
      </c>
    </row>
    <row r="2783" spans="1:4" ht="28.8" x14ac:dyDescent="0.3">
      <c r="A2783" s="179">
        <v>37770</v>
      </c>
      <c r="B2783" s="179" t="s">
        <v>18119</v>
      </c>
      <c r="C2783" s="179" t="s">
        <v>15364</v>
      </c>
      <c r="D2783" s="180">
        <v>386033.24</v>
      </c>
    </row>
    <row r="2784" spans="1:4" x14ac:dyDescent="0.3">
      <c r="A2784" s="179">
        <v>38382</v>
      </c>
      <c r="B2784" s="179" t="s">
        <v>18120</v>
      </c>
      <c r="C2784" s="179" t="s">
        <v>15364</v>
      </c>
      <c r="D2784" s="179">
        <v>11.77</v>
      </c>
    </row>
    <row r="2785" spans="1:4" x14ac:dyDescent="0.3">
      <c r="A2785" s="179">
        <v>38383</v>
      </c>
      <c r="B2785" s="179" t="s">
        <v>18121</v>
      </c>
      <c r="C2785" s="179" t="s">
        <v>15364</v>
      </c>
      <c r="D2785" s="179">
        <v>2.2000000000000002</v>
      </c>
    </row>
    <row r="2786" spans="1:4" x14ac:dyDescent="0.3">
      <c r="A2786" s="179">
        <v>3768</v>
      </c>
      <c r="B2786" s="179" t="s">
        <v>18122</v>
      </c>
      <c r="C2786" s="179" t="s">
        <v>15364</v>
      </c>
      <c r="D2786" s="179">
        <v>3.39</v>
      </c>
    </row>
    <row r="2787" spans="1:4" x14ac:dyDescent="0.3">
      <c r="A2787" s="179">
        <v>3767</v>
      </c>
      <c r="B2787" s="179" t="s">
        <v>27020</v>
      </c>
      <c r="C2787" s="179" t="s">
        <v>15364</v>
      </c>
      <c r="D2787" s="179">
        <v>1.1299999999999999</v>
      </c>
    </row>
    <row r="2788" spans="1:4" ht="28.8" x14ac:dyDescent="0.3">
      <c r="A2788" s="179">
        <v>13192</v>
      </c>
      <c r="B2788" s="179" t="s">
        <v>18123</v>
      </c>
      <c r="C2788" s="179" t="s">
        <v>15364</v>
      </c>
      <c r="D2788" s="180">
        <v>4830.63</v>
      </c>
    </row>
    <row r="2789" spans="1:4" ht="28.8" x14ac:dyDescent="0.3">
      <c r="A2789" s="179">
        <v>38413</v>
      </c>
      <c r="B2789" s="179" t="s">
        <v>18124</v>
      </c>
      <c r="C2789" s="179" t="s">
        <v>15364</v>
      </c>
      <c r="D2789" s="179">
        <v>798.91</v>
      </c>
    </row>
    <row r="2790" spans="1:4" ht="43.2" x14ac:dyDescent="0.3">
      <c r="A2790" s="179">
        <v>42440</v>
      </c>
      <c r="B2790" s="179" t="s">
        <v>18125</v>
      </c>
      <c r="C2790" s="179" t="s">
        <v>15364</v>
      </c>
      <c r="D2790" s="180">
        <v>1085.17</v>
      </c>
    </row>
    <row r="2791" spans="1:4" ht="28.8" x14ac:dyDescent="0.3">
      <c r="A2791" s="179">
        <v>20193</v>
      </c>
      <c r="B2791" s="179" t="s">
        <v>18126</v>
      </c>
      <c r="C2791" s="179" t="s">
        <v>18127</v>
      </c>
      <c r="D2791" s="179">
        <v>6.59</v>
      </c>
    </row>
    <row r="2792" spans="1:4" ht="28.8" x14ac:dyDescent="0.3">
      <c r="A2792" s="179">
        <v>10527</v>
      </c>
      <c r="B2792" s="179" t="s">
        <v>18128</v>
      </c>
      <c r="C2792" s="179" t="s">
        <v>18129</v>
      </c>
      <c r="D2792" s="179">
        <v>19.8</v>
      </c>
    </row>
    <row r="2793" spans="1:4" ht="43.2" x14ac:dyDescent="0.3">
      <c r="A2793" s="179">
        <v>41805</v>
      </c>
      <c r="B2793" s="179" t="s">
        <v>18130</v>
      </c>
      <c r="C2793" s="179" t="s">
        <v>15548</v>
      </c>
      <c r="D2793" s="179">
        <v>450</v>
      </c>
    </row>
    <row r="2794" spans="1:4" ht="28.8" x14ac:dyDescent="0.3">
      <c r="A2794" s="179">
        <v>40271</v>
      </c>
      <c r="B2794" s="179" t="s">
        <v>18131</v>
      </c>
      <c r="C2794" s="179" t="s">
        <v>15548</v>
      </c>
      <c r="D2794" s="179">
        <v>12.87</v>
      </c>
    </row>
    <row r="2795" spans="1:4" ht="28.8" x14ac:dyDescent="0.3">
      <c r="A2795" s="179">
        <v>40287</v>
      </c>
      <c r="B2795" s="179" t="s">
        <v>18132</v>
      </c>
      <c r="C2795" s="179" t="s">
        <v>15548</v>
      </c>
      <c r="D2795" s="179">
        <v>4.95</v>
      </c>
    </row>
    <row r="2796" spans="1:4" ht="43.2" x14ac:dyDescent="0.3">
      <c r="A2796" s="179">
        <v>4084</v>
      </c>
      <c r="B2796" s="179" t="s">
        <v>18133</v>
      </c>
      <c r="C2796" s="179" t="s">
        <v>15546</v>
      </c>
      <c r="D2796" s="179">
        <v>1.69</v>
      </c>
    </row>
    <row r="2797" spans="1:4" ht="43.2" x14ac:dyDescent="0.3">
      <c r="A2797" s="179">
        <v>743</v>
      </c>
      <c r="B2797" s="179" t="s">
        <v>18134</v>
      </c>
      <c r="C2797" s="179" t="s">
        <v>15546</v>
      </c>
      <c r="D2797" s="179">
        <v>1.69</v>
      </c>
    </row>
    <row r="2798" spans="1:4" ht="57.6" x14ac:dyDescent="0.3">
      <c r="A2798" s="179">
        <v>40293</v>
      </c>
      <c r="B2798" s="179" t="s">
        <v>18135</v>
      </c>
      <c r="C2798" s="179" t="s">
        <v>15546</v>
      </c>
      <c r="D2798" s="179">
        <v>2.02</v>
      </c>
    </row>
    <row r="2799" spans="1:4" ht="57.6" x14ac:dyDescent="0.3">
      <c r="A2799" s="179">
        <v>40294</v>
      </c>
      <c r="B2799" s="179" t="s">
        <v>18136</v>
      </c>
      <c r="C2799" s="179" t="s">
        <v>15546</v>
      </c>
      <c r="D2799" s="179">
        <v>1.69</v>
      </c>
    </row>
    <row r="2800" spans="1:4" ht="43.2" x14ac:dyDescent="0.3">
      <c r="A2800" s="179">
        <v>4085</v>
      </c>
      <c r="B2800" s="179" t="s">
        <v>18137</v>
      </c>
      <c r="C2800" s="179" t="s">
        <v>15546</v>
      </c>
      <c r="D2800" s="179">
        <v>2.36</v>
      </c>
    </row>
    <row r="2801" spans="1:4" ht="28.8" x14ac:dyDescent="0.3">
      <c r="A2801" s="179">
        <v>10775</v>
      </c>
      <c r="B2801" s="179" t="s">
        <v>18138</v>
      </c>
      <c r="C2801" s="179" t="s">
        <v>15548</v>
      </c>
      <c r="D2801" s="179">
        <v>650</v>
      </c>
    </row>
    <row r="2802" spans="1:4" ht="28.8" x14ac:dyDescent="0.3">
      <c r="A2802" s="179">
        <v>10776</v>
      </c>
      <c r="B2802" s="179" t="s">
        <v>18139</v>
      </c>
      <c r="C2802" s="179" t="s">
        <v>15548</v>
      </c>
      <c r="D2802" s="179">
        <v>507.81</v>
      </c>
    </row>
    <row r="2803" spans="1:4" ht="28.8" x14ac:dyDescent="0.3">
      <c r="A2803" s="179">
        <v>10779</v>
      </c>
      <c r="B2803" s="179" t="s">
        <v>18140</v>
      </c>
      <c r="C2803" s="179" t="s">
        <v>15548</v>
      </c>
      <c r="D2803" s="179">
        <v>812.5</v>
      </c>
    </row>
    <row r="2804" spans="1:4" ht="28.8" x14ac:dyDescent="0.3">
      <c r="A2804" s="179">
        <v>10777</v>
      </c>
      <c r="B2804" s="179" t="s">
        <v>18141</v>
      </c>
      <c r="C2804" s="179" t="s">
        <v>15548</v>
      </c>
      <c r="D2804" s="179">
        <v>738.02</v>
      </c>
    </row>
    <row r="2805" spans="1:4" ht="28.8" x14ac:dyDescent="0.3">
      <c r="A2805" s="179">
        <v>10778</v>
      </c>
      <c r="B2805" s="179" t="s">
        <v>18142</v>
      </c>
      <c r="C2805" s="179" t="s">
        <v>15548</v>
      </c>
      <c r="D2805" s="179">
        <v>812.5</v>
      </c>
    </row>
    <row r="2806" spans="1:4" x14ac:dyDescent="0.3">
      <c r="A2806" s="179">
        <v>40339</v>
      </c>
      <c r="B2806" s="179" t="s">
        <v>18143</v>
      </c>
      <c r="C2806" s="179" t="s">
        <v>15548</v>
      </c>
      <c r="D2806" s="179">
        <v>4.95</v>
      </c>
    </row>
    <row r="2807" spans="1:4" ht="43.2" x14ac:dyDescent="0.3">
      <c r="A2807" s="179">
        <v>10749</v>
      </c>
      <c r="B2807" s="179" t="s">
        <v>18144</v>
      </c>
      <c r="C2807" s="179" t="s">
        <v>15548</v>
      </c>
      <c r="D2807" s="179">
        <v>9.07</v>
      </c>
    </row>
    <row r="2808" spans="1:4" x14ac:dyDescent="0.3">
      <c r="A2808" s="179">
        <v>40290</v>
      </c>
      <c r="B2808" s="179" t="s">
        <v>18145</v>
      </c>
      <c r="C2808" s="179" t="s">
        <v>15548</v>
      </c>
      <c r="D2808" s="179">
        <v>13.06</v>
      </c>
    </row>
    <row r="2809" spans="1:4" ht="28.8" x14ac:dyDescent="0.3">
      <c r="A2809" s="179">
        <v>3346</v>
      </c>
      <c r="B2809" s="179" t="s">
        <v>18146</v>
      </c>
      <c r="C2809" s="179" t="s">
        <v>15546</v>
      </c>
      <c r="D2809" s="179">
        <v>15.75</v>
      </c>
    </row>
    <row r="2810" spans="1:4" ht="28.8" x14ac:dyDescent="0.3">
      <c r="A2810" s="179">
        <v>3348</v>
      </c>
      <c r="B2810" s="179" t="s">
        <v>18147</v>
      </c>
      <c r="C2810" s="179" t="s">
        <v>15546</v>
      </c>
      <c r="D2810" s="179">
        <v>18.84</v>
      </c>
    </row>
    <row r="2811" spans="1:4" ht="28.8" x14ac:dyDescent="0.3">
      <c r="A2811" s="179">
        <v>39833</v>
      </c>
      <c r="B2811" s="179" t="s">
        <v>18148</v>
      </c>
      <c r="C2811" s="179" t="s">
        <v>15546</v>
      </c>
      <c r="D2811" s="179">
        <v>25.81</v>
      </c>
    </row>
    <row r="2812" spans="1:4" x14ac:dyDescent="0.3">
      <c r="A2812" s="179">
        <v>7252</v>
      </c>
      <c r="B2812" s="179" t="s">
        <v>18149</v>
      </c>
      <c r="C2812" s="179" t="s">
        <v>15546</v>
      </c>
      <c r="D2812" s="179">
        <v>2.25</v>
      </c>
    </row>
    <row r="2813" spans="1:4" ht="28.8" x14ac:dyDescent="0.3">
      <c r="A2813" s="179">
        <v>7247</v>
      </c>
      <c r="B2813" s="179" t="s">
        <v>18150</v>
      </c>
      <c r="C2813" s="179" t="s">
        <v>15546</v>
      </c>
      <c r="D2813" s="179">
        <v>2.25</v>
      </c>
    </row>
    <row r="2814" spans="1:4" ht="28.8" x14ac:dyDescent="0.3">
      <c r="A2814" s="179">
        <v>40291</v>
      </c>
      <c r="B2814" s="179" t="s">
        <v>18151</v>
      </c>
      <c r="C2814" s="179" t="s">
        <v>15548</v>
      </c>
      <c r="D2814" s="179">
        <v>690.71</v>
      </c>
    </row>
    <row r="2815" spans="1:4" ht="28.8" x14ac:dyDescent="0.3">
      <c r="A2815" s="179">
        <v>40275</v>
      </c>
      <c r="B2815" s="179" t="s">
        <v>18152</v>
      </c>
      <c r="C2815" s="179" t="s">
        <v>15548</v>
      </c>
      <c r="D2815" s="179">
        <v>19.8</v>
      </c>
    </row>
    <row r="2816" spans="1:4" x14ac:dyDescent="0.3">
      <c r="A2816" s="179">
        <v>42408</v>
      </c>
      <c r="B2816" s="179" t="s">
        <v>18153</v>
      </c>
      <c r="C2816" s="179" t="s">
        <v>15372</v>
      </c>
      <c r="D2816" s="179">
        <v>1.41</v>
      </c>
    </row>
    <row r="2817" spans="1:4" x14ac:dyDescent="0.3">
      <c r="A2817" s="179">
        <v>3777</v>
      </c>
      <c r="B2817" s="179" t="s">
        <v>18154</v>
      </c>
      <c r="C2817" s="179" t="s">
        <v>15372</v>
      </c>
      <c r="D2817" s="179">
        <v>1.02</v>
      </c>
    </row>
    <row r="2818" spans="1:4" x14ac:dyDescent="0.3">
      <c r="A2818" s="179">
        <v>3798</v>
      </c>
      <c r="B2818" s="179" t="s">
        <v>18155</v>
      </c>
      <c r="C2818" s="179" t="s">
        <v>15364</v>
      </c>
      <c r="D2818" s="179">
        <v>96.12</v>
      </c>
    </row>
    <row r="2819" spans="1:4" ht="28.8" x14ac:dyDescent="0.3">
      <c r="A2819" s="179">
        <v>38769</v>
      </c>
      <c r="B2819" s="179" t="s">
        <v>18156</v>
      </c>
      <c r="C2819" s="179" t="s">
        <v>15364</v>
      </c>
      <c r="D2819" s="179">
        <v>75.06</v>
      </c>
    </row>
    <row r="2820" spans="1:4" ht="28.8" x14ac:dyDescent="0.3">
      <c r="A2820" s="179">
        <v>39510</v>
      </c>
      <c r="B2820" s="179" t="s">
        <v>18157</v>
      </c>
      <c r="C2820" s="179" t="s">
        <v>15364</v>
      </c>
      <c r="D2820" s="179">
        <v>303.77999999999997</v>
      </c>
    </row>
    <row r="2821" spans="1:4" ht="28.8" x14ac:dyDescent="0.3">
      <c r="A2821" s="179">
        <v>38776</v>
      </c>
      <c r="B2821" s="179" t="s">
        <v>18158</v>
      </c>
      <c r="C2821" s="179" t="s">
        <v>15364</v>
      </c>
      <c r="D2821" s="179">
        <v>322.39999999999998</v>
      </c>
    </row>
    <row r="2822" spans="1:4" ht="28.8" x14ac:dyDescent="0.3">
      <c r="A2822" s="179">
        <v>38774</v>
      </c>
      <c r="B2822" s="179" t="s">
        <v>18159</v>
      </c>
      <c r="C2822" s="179" t="s">
        <v>15364</v>
      </c>
      <c r="D2822" s="179">
        <v>24.87</v>
      </c>
    </row>
    <row r="2823" spans="1:4" ht="28.8" x14ac:dyDescent="0.3">
      <c r="A2823" s="179">
        <v>42247</v>
      </c>
      <c r="B2823" s="179" t="s">
        <v>18160</v>
      </c>
      <c r="C2823" s="179" t="s">
        <v>15364</v>
      </c>
      <c r="D2823" s="179">
        <v>848.91</v>
      </c>
    </row>
    <row r="2824" spans="1:4" ht="28.8" x14ac:dyDescent="0.3">
      <c r="A2824" s="179">
        <v>42248</v>
      </c>
      <c r="B2824" s="179" t="s">
        <v>18161</v>
      </c>
      <c r="C2824" s="179" t="s">
        <v>15364</v>
      </c>
      <c r="D2824" s="179">
        <v>986.07</v>
      </c>
    </row>
    <row r="2825" spans="1:4" ht="28.8" x14ac:dyDescent="0.3">
      <c r="A2825" s="179">
        <v>42249</v>
      </c>
      <c r="B2825" s="179" t="s">
        <v>18162</v>
      </c>
      <c r="C2825" s="179" t="s">
        <v>15364</v>
      </c>
      <c r="D2825" s="180">
        <v>1633.58</v>
      </c>
    </row>
    <row r="2826" spans="1:4" ht="28.8" x14ac:dyDescent="0.3">
      <c r="A2826" s="179">
        <v>42244</v>
      </c>
      <c r="B2826" s="179" t="s">
        <v>18163</v>
      </c>
      <c r="C2826" s="179" t="s">
        <v>15364</v>
      </c>
      <c r="D2826" s="179">
        <v>255.12</v>
      </c>
    </row>
    <row r="2827" spans="1:4" ht="28.8" x14ac:dyDescent="0.3">
      <c r="A2827" s="179">
        <v>42245</v>
      </c>
      <c r="B2827" s="179" t="s">
        <v>18164</v>
      </c>
      <c r="C2827" s="179" t="s">
        <v>15364</v>
      </c>
      <c r="D2827" s="179">
        <v>470.77</v>
      </c>
    </row>
    <row r="2828" spans="1:4" ht="28.8" x14ac:dyDescent="0.3">
      <c r="A2828" s="179">
        <v>42246</v>
      </c>
      <c r="B2828" s="179" t="s">
        <v>18165</v>
      </c>
      <c r="C2828" s="179" t="s">
        <v>15364</v>
      </c>
      <c r="D2828" s="179">
        <v>521.12</v>
      </c>
    </row>
    <row r="2829" spans="1:4" ht="28.8" x14ac:dyDescent="0.3">
      <c r="A2829" s="179">
        <v>42243</v>
      </c>
      <c r="B2829" s="179" t="s">
        <v>18166</v>
      </c>
      <c r="C2829" s="179" t="s">
        <v>15364</v>
      </c>
      <c r="D2829" s="179">
        <v>628.37</v>
      </c>
    </row>
    <row r="2830" spans="1:4" ht="28.8" x14ac:dyDescent="0.3">
      <c r="A2830" s="179">
        <v>38889</v>
      </c>
      <c r="B2830" s="179" t="s">
        <v>18167</v>
      </c>
      <c r="C2830" s="179" t="s">
        <v>15364</v>
      </c>
      <c r="D2830" s="179">
        <v>57.53</v>
      </c>
    </row>
    <row r="2831" spans="1:4" ht="28.8" x14ac:dyDescent="0.3">
      <c r="A2831" s="179">
        <v>38784</v>
      </c>
      <c r="B2831" s="179" t="s">
        <v>18168</v>
      </c>
      <c r="C2831" s="179" t="s">
        <v>15364</v>
      </c>
      <c r="D2831" s="179">
        <v>76.97</v>
      </c>
    </row>
    <row r="2832" spans="1:4" ht="28.8" x14ac:dyDescent="0.3">
      <c r="A2832" s="179">
        <v>3788</v>
      </c>
      <c r="B2832" s="179" t="s">
        <v>18169</v>
      </c>
      <c r="C2832" s="179" t="s">
        <v>15364</v>
      </c>
      <c r="D2832" s="179">
        <v>80.209999999999994</v>
      </c>
    </row>
    <row r="2833" spans="1:4" ht="28.8" x14ac:dyDescent="0.3">
      <c r="A2833" s="179">
        <v>12230</v>
      </c>
      <c r="B2833" s="179" t="s">
        <v>18170</v>
      </c>
      <c r="C2833" s="179" t="s">
        <v>15364</v>
      </c>
      <c r="D2833" s="179">
        <v>20.63</v>
      </c>
    </row>
    <row r="2834" spans="1:4" ht="28.8" x14ac:dyDescent="0.3">
      <c r="A2834" s="179">
        <v>3780</v>
      </c>
      <c r="B2834" s="179" t="s">
        <v>18171</v>
      </c>
      <c r="C2834" s="179" t="s">
        <v>15364</v>
      </c>
      <c r="D2834" s="179">
        <v>118.34</v>
      </c>
    </row>
    <row r="2835" spans="1:4" ht="28.8" x14ac:dyDescent="0.3">
      <c r="A2835" s="179">
        <v>12231</v>
      </c>
      <c r="B2835" s="179" t="s">
        <v>18172</v>
      </c>
      <c r="C2835" s="179" t="s">
        <v>15364</v>
      </c>
      <c r="D2835" s="179">
        <v>34.31</v>
      </c>
    </row>
    <row r="2836" spans="1:4" ht="28.8" x14ac:dyDescent="0.3">
      <c r="A2836" s="179">
        <v>3811</v>
      </c>
      <c r="B2836" s="179" t="s">
        <v>18173</v>
      </c>
      <c r="C2836" s="179" t="s">
        <v>15364</v>
      </c>
      <c r="D2836" s="179">
        <v>111.16</v>
      </c>
    </row>
    <row r="2837" spans="1:4" ht="28.8" x14ac:dyDescent="0.3">
      <c r="A2837" s="179">
        <v>12232</v>
      </c>
      <c r="B2837" s="179" t="s">
        <v>18174</v>
      </c>
      <c r="C2837" s="179" t="s">
        <v>15364</v>
      </c>
      <c r="D2837" s="179">
        <v>35.94</v>
      </c>
    </row>
    <row r="2838" spans="1:4" ht="28.8" x14ac:dyDescent="0.3">
      <c r="A2838" s="179">
        <v>3799</v>
      </c>
      <c r="B2838" s="179" t="s">
        <v>18175</v>
      </c>
      <c r="C2838" s="179" t="s">
        <v>15364</v>
      </c>
      <c r="D2838" s="179">
        <v>157.19999999999999</v>
      </c>
    </row>
    <row r="2839" spans="1:4" ht="28.8" x14ac:dyDescent="0.3">
      <c r="A2839" s="179">
        <v>12239</v>
      </c>
      <c r="B2839" s="179" t="s">
        <v>18176</v>
      </c>
      <c r="C2839" s="179" t="s">
        <v>15364</v>
      </c>
      <c r="D2839" s="179">
        <v>47.06</v>
      </c>
    </row>
    <row r="2840" spans="1:4" ht="28.8" x14ac:dyDescent="0.3">
      <c r="A2840" s="179">
        <v>38773</v>
      </c>
      <c r="B2840" s="179" t="s">
        <v>18177</v>
      </c>
      <c r="C2840" s="179" t="s">
        <v>15364</v>
      </c>
      <c r="D2840" s="179">
        <v>7.55</v>
      </c>
    </row>
    <row r="2841" spans="1:4" x14ac:dyDescent="0.3">
      <c r="A2841" s="179">
        <v>12271</v>
      </c>
      <c r="B2841" s="179" t="s">
        <v>18178</v>
      </c>
      <c r="C2841" s="179" t="s">
        <v>15364</v>
      </c>
      <c r="D2841" s="179">
        <v>420.91</v>
      </c>
    </row>
    <row r="2842" spans="1:4" ht="28.8" x14ac:dyDescent="0.3">
      <c r="A2842" s="179">
        <v>38785</v>
      </c>
      <c r="B2842" s="179" t="s">
        <v>18179</v>
      </c>
      <c r="C2842" s="179" t="s">
        <v>15364</v>
      </c>
      <c r="D2842" s="179">
        <v>199.28</v>
      </c>
    </row>
    <row r="2843" spans="1:4" ht="28.8" x14ac:dyDescent="0.3">
      <c r="A2843" s="179">
        <v>38786</v>
      </c>
      <c r="B2843" s="179" t="s">
        <v>18180</v>
      </c>
      <c r="C2843" s="179" t="s">
        <v>15364</v>
      </c>
      <c r="D2843" s="179">
        <v>245.46</v>
      </c>
    </row>
    <row r="2844" spans="1:4" x14ac:dyDescent="0.3">
      <c r="A2844" s="179">
        <v>39385</v>
      </c>
      <c r="B2844" s="179" t="s">
        <v>18181</v>
      </c>
      <c r="C2844" s="179" t="s">
        <v>15364</v>
      </c>
      <c r="D2844" s="179">
        <v>22.75</v>
      </c>
    </row>
    <row r="2845" spans="1:4" x14ac:dyDescent="0.3">
      <c r="A2845" s="179">
        <v>39389</v>
      </c>
      <c r="B2845" s="179" t="s">
        <v>18182</v>
      </c>
      <c r="C2845" s="179" t="s">
        <v>15364</v>
      </c>
      <c r="D2845" s="179">
        <v>24.68</v>
      </c>
    </row>
    <row r="2846" spans="1:4" x14ac:dyDescent="0.3">
      <c r="A2846" s="179">
        <v>39390</v>
      </c>
      <c r="B2846" s="179" t="s">
        <v>18183</v>
      </c>
      <c r="C2846" s="179" t="s">
        <v>15364</v>
      </c>
      <c r="D2846" s="179">
        <v>51.73</v>
      </c>
    </row>
    <row r="2847" spans="1:4" x14ac:dyDescent="0.3">
      <c r="A2847" s="179">
        <v>39391</v>
      </c>
      <c r="B2847" s="179" t="s">
        <v>18184</v>
      </c>
      <c r="C2847" s="179" t="s">
        <v>15364</v>
      </c>
      <c r="D2847" s="179">
        <v>58.08</v>
      </c>
    </row>
    <row r="2848" spans="1:4" ht="28.8" x14ac:dyDescent="0.3">
      <c r="A2848" s="179">
        <v>3803</v>
      </c>
      <c r="B2848" s="179" t="s">
        <v>18185</v>
      </c>
      <c r="C2848" s="179" t="s">
        <v>15364</v>
      </c>
      <c r="D2848" s="179">
        <v>71.17</v>
      </c>
    </row>
    <row r="2849" spans="1:4" ht="28.8" x14ac:dyDescent="0.3">
      <c r="A2849" s="179">
        <v>38770</v>
      </c>
      <c r="B2849" s="179" t="s">
        <v>18186</v>
      </c>
      <c r="C2849" s="179" t="s">
        <v>15364</v>
      </c>
      <c r="D2849" s="179">
        <v>82.41</v>
      </c>
    </row>
    <row r="2850" spans="1:4" x14ac:dyDescent="0.3">
      <c r="A2850" s="179">
        <v>12267</v>
      </c>
      <c r="B2850" s="179" t="s">
        <v>18187</v>
      </c>
      <c r="C2850" s="179" t="s">
        <v>15364</v>
      </c>
      <c r="D2850" s="179">
        <v>241.51</v>
      </c>
    </row>
    <row r="2851" spans="1:4" ht="57.6" x14ac:dyDescent="0.3">
      <c r="A2851" s="179">
        <v>43265</v>
      </c>
      <c r="B2851" s="179" t="s">
        <v>18188</v>
      </c>
      <c r="C2851" s="179" t="s">
        <v>15364</v>
      </c>
      <c r="D2851" s="179">
        <v>71.14</v>
      </c>
    </row>
    <row r="2852" spans="1:4" ht="28.8" x14ac:dyDescent="0.3">
      <c r="A2852" s="179">
        <v>12266</v>
      </c>
      <c r="B2852" s="179" t="s">
        <v>18189</v>
      </c>
      <c r="C2852" s="179" t="s">
        <v>15364</v>
      </c>
      <c r="D2852" s="179">
        <v>123.61</v>
      </c>
    </row>
    <row r="2853" spans="1:4" ht="28.8" x14ac:dyDescent="0.3">
      <c r="A2853" s="179">
        <v>39378</v>
      </c>
      <c r="B2853" s="179" t="s">
        <v>18190</v>
      </c>
      <c r="C2853" s="179" t="s">
        <v>15364</v>
      </c>
      <c r="D2853" s="179">
        <v>87.64</v>
      </c>
    </row>
    <row r="2854" spans="1:4" ht="28.8" x14ac:dyDescent="0.3">
      <c r="A2854" s="179">
        <v>43543</v>
      </c>
      <c r="B2854" s="179" t="s">
        <v>18191</v>
      </c>
      <c r="C2854" s="179" t="s">
        <v>15364</v>
      </c>
      <c r="D2854" s="179">
        <v>182.58</v>
      </c>
    </row>
    <row r="2855" spans="1:4" ht="28.8" x14ac:dyDescent="0.3">
      <c r="A2855" s="179">
        <v>38775</v>
      </c>
      <c r="B2855" s="179" t="s">
        <v>18192</v>
      </c>
      <c r="C2855" s="179" t="s">
        <v>15364</v>
      </c>
      <c r="D2855" s="179">
        <v>92.91</v>
      </c>
    </row>
    <row r="2856" spans="1:4" x14ac:dyDescent="0.3">
      <c r="A2856" s="179">
        <v>21119</v>
      </c>
      <c r="B2856" s="179" t="s">
        <v>18193</v>
      </c>
      <c r="C2856" s="179" t="s">
        <v>15364</v>
      </c>
      <c r="D2856" s="179">
        <v>1.49</v>
      </c>
    </row>
    <row r="2857" spans="1:4" x14ac:dyDescent="0.3">
      <c r="A2857" s="179">
        <v>37974</v>
      </c>
      <c r="B2857" s="179" t="s">
        <v>18194</v>
      </c>
      <c r="C2857" s="179" t="s">
        <v>15364</v>
      </c>
      <c r="D2857" s="179">
        <v>2.2200000000000002</v>
      </c>
    </row>
    <row r="2858" spans="1:4" x14ac:dyDescent="0.3">
      <c r="A2858" s="179">
        <v>37975</v>
      </c>
      <c r="B2858" s="179" t="s">
        <v>18195</v>
      </c>
      <c r="C2858" s="179" t="s">
        <v>15364</v>
      </c>
      <c r="D2858" s="179">
        <v>4.51</v>
      </c>
    </row>
    <row r="2859" spans="1:4" x14ac:dyDescent="0.3">
      <c r="A2859" s="179">
        <v>37976</v>
      </c>
      <c r="B2859" s="179" t="s">
        <v>18196</v>
      </c>
      <c r="C2859" s="179" t="s">
        <v>15364</v>
      </c>
      <c r="D2859" s="179">
        <v>9.26</v>
      </c>
    </row>
    <row r="2860" spans="1:4" x14ac:dyDescent="0.3">
      <c r="A2860" s="179">
        <v>37977</v>
      </c>
      <c r="B2860" s="179" t="s">
        <v>18197</v>
      </c>
      <c r="C2860" s="179" t="s">
        <v>15364</v>
      </c>
      <c r="D2860" s="179">
        <v>12.73</v>
      </c>
    </row>
    <row r="2861" spans="1:4" x14ac:dyDescent="0.3">
      <c r="A2861" s="179">
        <v>37978</v>
      </c>
      <c r="B2861" s="179" t="s">
        <v>18198</v>
      </c>
      <c r="C2861" s="179" t="s">
        <v>15364</v>
      </c>
      <c r="D2861" s="179">
        <v>25.81</v>
      </c>
    </row>
    <row r="2862" spans="1:4" x14ac:dyDescent="0.3">
      <c r="A2862" s="179">
        <v>37979</v>
      </c>
      <c r="B2862" s="179" t="s">
        <v>18199</v>
      </c>
      <c r="C2862" s="179" t="s">
        <v>15364</v>
      </c>
      <c r="D2862" s="179">
        <v>110.88</v>
      </c>
    </row>
    <row r="2863" spans="1:4" x14ac:dyDescent="0.3">
      <c r="A2863" s="179">
        <v>37980</v>
      </c>
      <c r="B2863" s="179" t="s">
        <v>18200</v>
      </c>
      <c r="C2863" s="179" t="s">
        <v>15364</v>
      </c>
      <c r="D2863" s="179">
        <v>124.61</v>
      </c>
    </row>
    <row r="2864" spans="1:4" ht="28.8" x14ac:dyDescent="0.3">
      <c r="A2864" s="179">
        <v>36147</v>
      </c>
      <c r="B2864" s="179" t="s">
        <v>18201</v>
      </c>
      <c r="C2864" s="179" t="s">
        <v>15805</v>
      </c>
      <c r="D2864" s="179">
        <v>373.91</v>
      </c>
    </row>
    <row r="2865" spans="1:4" x14ac:dyDescent="0.3">
      <c r="A2865" s="179">
        <v>12731</v>
      </c>
      <c r="B2865" s="179" t="s">
        <v>18202</v>
      </c>
      <c r="C2865" s="179" t="s">
        <v>15364</v>
      </c>
      <c r="D2865" s="179">
        <v>425.7</v>
      </c>
    </row>
    <row r="2866" spans="1:4" x14ac:dyDescent="0.3">
      <c r="A2866" s="179">
        <v>12723</v>
      </c>
      <c r="B2866" s="179" t="s">
        <v>18203</v>
      </c>
      <c r="C2866" s="179" t="s">
        <v>15364</v>
      </c>
      <c r="D2866" s="179">
        <v>3.3</v>
      </c>
    </row>
    <row r="2867" spans="1:4" x14ac:dyDescent="0.3">
      <c r="A2867" s="179">
        <v>12724</v>
      </c>
      <c r="B2867" s="179" t="s">
        <v>18204</v>
      </c>
      <c r="C2867" s="179" t="s">
        <v>15364</v>
      </c>
      <c r="D2867" s="179">
        <v>6.34</v>
      </c>
    </row>
    <row r="2868" spans="1:4" x14ac:dyDescent="0.3">
      <c r="A2868" s="179">
        <v>12725</v>
      </c>
      <c r="B2868" s="179" t="s">
        <v>18205</v>
      </c>
      <c r="C2868" s="179" t="s">
        <v>15364</v>
      </c>
      <c r="D2868" s="179">
        <v>12.72</v>
      </c>
    </row>
    <row r="2869" spans="1:4" x14ac:dyDescent="0.3">
      <c r="A2869" s="179">
        <v>12726</v>
      </c>
      <c r="B2869" s="179" t="s">
        <v>18206</v>
      </c>
      <c r="C2869" s="179" t="s">
        <v>15364</v>
      </c>
      <c r="D2869" s="179">
        <v>28.08</v>
      </c>
    </row>
    <row r="2870" spans="1:4" x14ac:dyDescent="0.3">
      <c r="A2870" s="179">
        <v>12727</v>
      </c>
      <c r="B2870" s="179" t="s">
        <v>18207</v>
      </c>
      <c r="C2870" s="179" t="s">
        <v>15364</v>
      </c>
      <c r="D2870" s="179">
        <v>35.619999999999997</v>
      </c>
    </row>
    <row r="2871" spans="1:4" x14ac:dyDescent="0.3">
      <c r="A2871" s="179">
        <v>12728</v>
      </c>
      <c r="B2871" s="179" t="s">
        <v>18208</v>
      </c>
      <c r="C2871" s="179" t="s">
        <v>15364</v>
      </c>
      <c r="D2871" s="179">
        <v>58.18</v>
      </c>
    </row>
    <row r="2872" spans="1:4" x14ac:dyDescent="0.3">
      <c r="A2872" s="179">
        <v>12729</v>
      </c>
      <c r="B2872" s="179" t="s">
        <v>18209</v>
      </c>
      <c r="C2872" s="179" t="s">
        <v>15364</v>
      </c>
      <c r="D2872" s="179">
        <v>190.68</v>
      </c>
    </row>
    <row r="2873" spans="1:4" x14ac:dyDescent="0.3">
      <c r="A2873" s="179">
        <v>12730</v>
      </c>
      <c r="B2873" s="179" t="s">
        <v>18210</v>
      </c>
      <c r="C2873" s="179" t="s">
        <v>15364</v>
      </c>
      <c r="D2873" s="179">
        <v>291.94</v>
      </c>
    </row>
    <row r="2874" spans="1:4" x14ac:dyDescent="0.3">
      <c r="A2874" s="179">
        <v>3840</v>
      </c>
      <c r="B2874" s="179" t="s">
        <v>18211</v>
      </c>
      <c r="C2874" s="179" t="s">
        <v>15364</v>
      </c>
      <c r="D2874" s="179">
        <v>64.78</v>
      </c>
    </row>
    <row r="2875" spans="1:4" x14ac:dyDescent="0.3">
      <c r="A2875" s="179">
        <v>3838</v>
      </c>
      <c r="B2875" s="179" t="s">
        <v>18212</v>
      </c>
      <c r="C2875" s="179" t="s">
        <v>15364</v>
      </c>
      <c r="D2875" s="179">
        <v>142.96</v>
      </c>
    </row>
    <row r="2876" spans="1:4" x14ac:dyDescent="0.3">
      <c r="A2876" s="179">
        <v>3844</v>
      </c>
      <c r="B2876" s="179" t="s">
        <v>18213</v>
      </c>
      <c r="C2876" s="179" t="s">
        <v>15364</v>
      </c>
      <c r="D2876" s="179">
        <v>255</v>
      </c>
    </row>
    <row r="2877" spans="1:4" x14ac:dyDescent="0.3">
      <c r="A2877" s="179">
        <v>3839</v>
      </c>
      <c r="B2877" s="179" t="s">
        <v>18214</v>
      </c>
      <c r="C2877" s="179" t="s">
        <v>15364</v>
      </c>
      <c r="D2877" s="179">
        <v>464.48</v>
      </c>
    </row>
    <row r="2878" spans="1:4" x14ac:dyDescent="0.3">
      <c r="A2878" s="179">
        <v>3843</v>
      </c>
      <c r="B2878" s="179" t="s">
        <v>18215</v>
      </c>
      <c r="C2878" s="179" t="s">
        <v>15364</v>
      </c>
      <c r="D2878" s="179">
        <v>637.5</v>
      </c>
    </row>
    <row r="2879" spans="1:4" x14ac:dyDescent="0.3">
      <c r="A2879" s="179">
        <v>3900</v>
      </c>
      <c r="B2879" s="179" t="s">
        <v>18216</v>
      </c>
      <c r="C2879" s="179" t="s">
        <v>15364</v>
      </c>
      <c r="D2879" s="179">
        <v>56.32</v>
      </c>
    </row>
    <row r="2880" spans="1:4" x14ac:dyDescent="0.3">
      <c r="A2880" s="179">
        <v>3846</v>
      </c>
      <c r="B2880" s="179" t="s">
        <v>18217</v>
      </c>
      <c r="C2880" s="179" t="s">
        <v>15364</v>
      </c>
      <c r="D2880" s="179">
        <v>17.75</v>
      </c>
    </row>
    <row r="2881" spans="1:4" x14ac:dyDescent="0.3">
      <c r="A2881" s="179">
        <v>3886</v>
      </c>
      <c r="B2881" s="179" t="s">
        <v>18218</v>
      </c>
      <c r="C2881" s="179" t="s">
        <v>15364</v>
      </c>
      <c r="D2881" s="179">
        <v>18.690000000000001</v>
      </c>
    </row>
    <row r="2882" spans="1:4" x14ac:dyDescent="0.3">
      <c r="A2882" s="179">
        <v>3854</v>
      </c>
      <c r="B2882" s="179" t="s">
        <v>18219</v>
      </c>
      <c r="C2882" s="179" t="s">
        <v>15364</v>
      </c>
      <c r="D2882" s="179">
        <v>10.39</v>
      </c>
    </row>
    <row r="2883" spans="1:4" x14ac:dyDescent="0.3">
      <c r="A2883" s="179">
        <v>3873</v>
      </c>
      <c r="B2883" s="179" t="s">
        <v>18220</v>
      </c>
      <c r="C2883" s="179" t="s">
        <v>15364</v>
      </c>
      <c r="D2883" s="179">
        <v>13.75</v>
      </c>
    </row>
    <row r="2884" spans="1:4" x14ac:dyDescent="0.3">
      <c r="A2884" s="179">
        <v>38021</v>
      </c>
      <c r="B2884" s="179" t="s">
        <v>18221</v>
      </c>
      <c r="C2884" s="179" t="s">
        <v>15364</v>
      </c>
      <c r="D2884" s="179">
        <v>32.880000000000003</v>
      </c>
    </row>
    <row r="2885" spans="1:4" x14ac:dyDescent="0.3">
      <c r="A2885" s="179">
        <v>3847</v>
      </c>
      <c r="B2885" s="179" t="s">
        <v>18222</v>
      </c>
      <c r="C2885" s="179" t="s">
        <v>15364</v>
      </c>
      <c r="D2885" s="179">
        <v>37.33</v>
      </c>
    </row>
    <row r="2886" spans="1:4" x14ac:dyDescent="0.3">
      <c r="A2886" s="179">
        <v>38022</v>
      </c>
      <c r="B2886" s="179" t="s">
        <v>18223</v>
      </c>
      <c r="C2886" s="179" t="s">
        <v>15364</v>
      </c>
      <c r="D2886" s="179">
        <v>58.31</v>
      </c>
    </row>
    <row r="2887" spans="1:4" x14ac:dyDescent="0.3">
      <c r="A2887" s="179">
        <v>3833</v>
      </c>
      <c r="B2887" s="179" t="s">
        <v>18224</v>
      </c>
      <c r="C2887" s="179" t="s">
        <v>15364</v>
      </c>
      <c r="D2887" s="179">
        <v>29.92</v>
      </c>
    </row>
    <row r="2888" spans="1:4" x14ac:dyDescent="0.3">
      <c r="A2888" s="179">
        <v>3835</v>
      </c>
      <c r="B2888" s="179" t="s">
        <v>18225</v>
      </c>
      <c r="C2888" s="179" t="s">
        <v>15364</v>
      </c>
      <c r="D2888" s="179">
        <v>97.42</v>
      </c>
    </row>
    <row r="2889" spans="1:4" x14ac:dyDescent="0.3">
      <c r="A2889" s="179">
        <v>3836</v>
      </c>
      <c r="B2889" s="179" t="s">
        <v>18226</v>
      </c>
      <c r="C2889" s="179" t="s">
        <v>15364</v>
      </c>
      <c r="D2889" s="179">
        <v>209.68</v>
      </c>
    </row>
    <row r="2890" spans="1:4" x14ac:dyDescent="0.3">
      <c r="A2890" s="179">
        <v>3830</v>
      </c>
      <c r="B2890" s="179" t="s">
        <v>18227</v>
      </c>
      <c r="C2890" s="179" t="s">
        <v>15364</v>
      </c>
      <c r="D2890" s="179">
        <v>342.83</v>
      </c>
    </row>
    <row r="2891" spans="1:4" x14ac:dyDescent="0.3">
      <c r="A2891" s="179">
        <v>3831</v>
      </c>
      <c r="B2891" s="179" t="s">
        <v>18228</v>
      </c>
      <c r="C2891" s="179" t="s">
        <v>15364</v>
      </c>
      <c r="D2891" s="179">
        <v>573.1</v>
      </c>
    </row>
    <row r="2892" spans="1:4" x14ac:dyDescent="0.3">
      <c r="A2892" s="179">
        <v>37981</v>
      </c>
      <c r="B2892" s="179" t="s">
        <v>18229</v>
      </c>
      <c r="C2892" s="179" t="s">
        <v>15364</v>
      </c>
      <c r="D2892" s="179">
        <v>5.08</v>
      </c>
    </row>
    <row r="2893" spans="1:4" x14ac:dyDescent="0.3">
      <c r="A2893" s="179">
        <v>37982</v>
      </c>
      <c r="B2893" s="179" t="s">
        <v>18230</v>
      </c>
      <c r="C2893" s="179" t="s">
        <v>15364</v>
      </c>
      <c r="D2893" s="179">
        <v>7.71</v>
      </c>
    </row>
    <row r="2894" spans="1:4" x14ac:dyDescent="0.3">
      <c r="A2894" s="179">
        <v>37983</v>
      </c>
      <c r="B2894" s="179" t="s">
        <v>18231</v>
      </c>
      <c r="C2894" s="179" t="s">
        <v>15364</v>
      </c>
      <c r="D2894" s="179">
        <v>10.8</v>
      </c>
    </row>
    <row r="2895" spans="1:4" x14ac:dyDescent="0.3">
      <c r="A2895" s="179">
        <v>37984</v>
      </c>
      <c r="B2895" s="179" t="s">
        <v>18232</v>
      </c>
      <c r="C2895" s="179" t="s">
        <v>15364</v>
      </c>
      <c r="D2895" s="179">
        <v>18.66</v>
      </c>
    </row>
    <row r="2896" spans="1:4" x14ac:dyDescent="0.3">
      <c r="A2896" s="179">
        <v>37985</v>
      </c>
      <c r="B2896" s="179" t="s">
        <v>18233</v>
      </c>
      <c r="C2896" s="179" t="s">
        <v>15364</v>
      </c>
      <c r="D2896" s="179">
        <v>26.13</v>
      </c>
    </row>
    <row r="2897" spans="1:4" x14ac:dyDescent="0.3">
      <c r="A2897" s="179">
        <v>3826</v>
      </c>
      <c r="B2897" s="179" t="s">
        <v>18234</v>
      </c>
      <c r="C2897" s="179" t="s">
        <v>15364</v>
      </c>
      <c r="D2897" s="179">
        <v>64.27</v>
      </c>
    </row>
    <row r="2898" spans="1:4" x14ac:dyDescent="0.3">
      <c r="A2898" s="179">
        <v>3825</v>
      </c>
      <c r="B2898" s="179" t="s">
        <v>18235</v>
      </c>
      <c r="C2898" s="179" t="s">
        <v>15364</v>
      </c>
      <c r="D2898" s="179">
        <v>18.48</v>
      </c>
    </row>
    <row r="2899" spans="1:4" x14ac:dyDescent="0.3">
      <c r="A2899" s="179">
        <v>3827</v>
      </c>
      <c r="B2899" s="179" t="s">
        <v>18236</v>
      </c>
      <c r="C2899" s="179" t="s">
        <v>15364</v>
      </c>
      <c r="D2899" s="179">
        <v>40.380000000000003</v>
      </c>
    </row>
    <row r="2900" spans="1:4" x14ac:dyDescent="0.3">
      <c r="A2900" s="179">
        <v>20165</v>
      </c>
      <c r="B2900" s="179" t="s">
        <v>18237</v>
      </c>
      <c r="C2900" s="179" t="s">
        <v>15364</v>
      </c>
      <c r="D2900" s="179">
        <v>33.89</v>
      </c>
    </row>
    <row r="2901" spans="1:4" x14ac:dyDescent="0.3">
      <c r="A2901" s="179">
        <v>20166</v>
      </c>
      <c r="B2901" s="179" t="s">
        <v>18238</v>
      </c>
      <c r="C2901" s="179" t="s">
        <v>15364</v>
      </c>
      <c r="D2901" s="179">
        <v>109.53</v>
      </c>
    </row>
    <row r="2902" spans="1:4" x14ac:dyDescent="0.3">
      <c r="A2902" s="179">
        <v>20164</v>
      </c>
      <c r="B2902" s="179" t="s">
        <v>18239</v>
      </c>
      <c r="C2902" s="179" t="s">
        <v>15364</v>
      </c>
      <c r="D2902" s="179">
        <v>17.899999999999999</v>
      </c>
    </row>
    <row r="2903" spans="1:4" x14ac:dyDescent="0.3">
      <c r="A2903" s="179">
        <v>3893</v>
      </c>
      <c r="B2903" s="179" t="s">
        <v>18240</v>
      </c>
      <c r="C2903" s="179" t="s">
        <v>15364</v>
      </c>
      <c r="D2903" s="179">
        <v>22.21</v>
      </c>
    </row>
    <row r="2904" spans="1:4" x14ac:dyDescent="0.3">
      <c r="A2904" s="179">
        <v>3848</v>
      </c>
      <c r="B2904" s="179" t="s">
        <v>18241</v>
      </c>
      <c r="C2904" s="179" t="s">
        <v>15364</v>
      </c>
      <c r="D2904" s="179">
        <v>13.49</v>
      </c>
    </row>
    <row r="2905" spans="1:4" x14ac:dyDescent="0.3">
      <c r="A2905" s="179">
        <v>3895</v>
      </c>
      <c r="B2905" s="179" t="s">
        <v>18242</v>
      </c>
      <c r="C2905" s="179" t="s">
        <v>15364</v>
      </c>
      <c r="D2905" s="179">
        <v>14.68</v>
      </c>
    </row>
    <row r="2906" spans="1:4" x14ac:dyDescent="0.3">
      <c r="A2906" s="179">
        <v>12404</v>
      </c>
      <c r="B2906" s="179" t="s">
        <v>18243</v>
      </c>
      <c r="C2906" s="179" t="s">
        <v>15364</v>
      </c>
      <c r="D2906" s="179">
        <v>9.9700000000000006</v>
      </c>
    </row>
    <row r="2907" spans="1:4" x14ac:dyDescent="0.3">
      <c r="A2907" s="179">
        <v>3939</v>
      </c>
      <c r="B2907" s="179" t="s">
        <v>18244</v>
      </c>
      <c r="C2907" s="179" t="s">
        <v>15364</v>
      </c>
      <c r="D2907" s="179">
        <v>20.54</v>
      </c>
    </row>
    <row r="2908" spans="1:4" x14ac:dyDescent="0.3">
      <c r="A2908" s="179">
        <v>3911</v>
      </c>
      <c r="B2908" s="179" t="s">
        <v>18245</v>
      </c>
      <c r="C2908" s="179" t="s">
        <v>15364</v>
      </c>
      <c r="D2908" s="179">
        <v>16.78</v>
      </c>
    </row>
    <row r="2909" spans="1:4" x14ac:dyDescent="0.3">
      <c r="A2909" s="179">
        <v>3908</v>
      </c>
      <c r="B2909" s="179" t="s">
        <v>18246</v>
      </c>
      <c r="C2909" s="179" t="s">
        <v>15364</v>
      </c>
      <c r="D2909" s="179">
        <v>5.42</v>
      </c>
    </row>
    <row r="2910" spans="1:4" x14ac:dyDescent="0.3">
      <c r="A2910" s="179">
        <v>3910</v>
      </c>
      <c r="B2910" s="179" t="s">
        <v>18247</v>
      </c>
      <c r="C2910" s="179" t="s">
        <v>15364</v>
      </c>
      <c r="D2910" s="179">
        <v>12</v>
      </c>
    </row>
    <row r="2911" spans="1:4" x14ac:dyDescent="0.3">
      <c r="A2911" s="179">
        <v>3913</v>
      </c>
      <c r="B2911" s="179" t="s">
        <v>18248</v>
      </c>
      <c r="C2911" s="179" t="s">
        <v>15364</v>
      </c>
      <c r="D2911" s="179">
        <v>57.38</v>
      </c>
    </row>
    <row r="2912" spans="1:4" x14ac:dyDescent="0.3">
      <c r="A2912" s="179">
        <v>3912</v>
      </c>
      <c r="B2912" s="179" t="s">
        <v>18249</v>
      </c>
      <c r="C2912" s="179" t="s">
        <v>15364</v>
      </c>
      <c r="D2912" s="179">
        <v>31.45</v>
      </c>
    </row>
    <row r="2913" spans="1:4" x14ac:dyDescent="0.3">
      <c r="A2913" s="179">
        <v>3909</v>
      </c>
      <c r="B2913" s="179" t="s">
        <v>18250</v>
      </c>
      <c r="C2913" s="179" t="s">
        <v>15364</v>
      </c>
      <c r="D2913" s="179">
        <v>7.38</v>
      </c>
    </row>
    <row r="2914" spans="1:4" x14ac:dyDescent="0.3">
      <c r="A2914" s="179">
        <v>3914</v>
      </c>
      <c r="B2914" s="179" t="s">
        <v>18251</v>
      </c>
      <c r="C2914" s="179" t="s">
        <v>15364</v>
      </c>
      <c r="D2914" s="179">
        <v>86.56</v>
      </c>
    </row>
    <row r="2915" spans="1:4" x14ac:dyDescent="0.3">
      <c r="A2915" s="179">
        <v>3915</v>
      </c>
      <c r="B2915" s="179" t="s">
        <v>18252</v>
      </c>
      <c r="C2915" s="179" t="s">
        <v>15364</v>
      </c>
      <c r="D2915" s="179">
        <v>136.5</v>
      </c>
    </row>
    <row r="2916" spans="1:4" x14ac:dyDescent="0.3">
      <c r="A2916" s="179">
        <v>3916</v>
      </c>
      <c r="B2916" s="179" t="s">
        <v>18253</v>
      </c>
      <c r="C2916" s="179" t="s">
        <v>15364</v>
      </c>
      <c r="D2916" s="179">
        <v>248.68</v>
      </c>
    </row>
    <row r="2917" spans="1:4" x14ac:dyDescent="0.3">
      <c r="A2917" s="179">
        <v>3917</v>
      </c>
      <c r="B2917" s="179" t="s">
        <v>18254</v>
      </c>
      <c r="C2917" s="179" t="s">
        <v>15364</v>
      </c>
      <c r="D2917" s="179">
        <v>410.17</v>
      </c>
    </row>
    <row r="2918" spans="1:4" x14ac:dyDescent="0.3">
      <c r="A2918" s="179">
        <v>1904</v>
      </c>
      <c r="B2918" s="179" t="s">
        <v>18255</v>
      </c>
      <c r="C2918" s="179" t="s">
        <v>15364</v>
      </c>
      <c r="D2918" s="179">
        <v>1.08</v>
      </c>
    </row>
    <row r="2919" spans="1:4" x14ac:dyDescent="0.3">
      <c r="A2919" s="179">
        <v>1899</v>
      </c>
      <c r="B2919" s="179" t="s">
        <v>18256</v>
      </c>
      <c r="C2919" s="179" t="s">
        <v>15364</v>
      </c>
      <c r="D2919" s="179">
        <v>1.22</v>
      </c>
    </row>
    <row r="2920" spans="1:4" x14ac:dyDescent="0.3">
      <c r="A2920" s="179">
        <v>1900</v>
      </c>
      <c r="B2920" s="179" t="s">
        <v>18257</v>
      </c>
      <c r="C2920" s="179" t="s">
        <v>15364</v>
      </c>
      <c r="D2920" s="179">
        <v>1.98</v>
      </c>
    </row>
    <row r="2921" spans="1:4" ht="28.8" x14ac:dyDescent="0.3">
      <c r="A2921" s="179">
        <v>12407</v>
      </c>
      <c r="B2921" s="179" t="s">
        <v>18258</v>
      </c>
      <c r="C2921" s="179" t="s">
        <v>15364</v>
      </c>
      <c r="D2921" s="179">
        <v>31.05</v>
      </c>
    </row>
    <row r="2922" spans="1:4" x14ac:dyDescent="0.3">
      <c r="A2922" s="179">
        <v>12408</v>
      </c>
      <c r="B2922" s="179" t="s">
        <v>18259</v>
      </c>
      <c r="C2922" s="179" t="s">
        <v>15364</v>
      </c>
      <c r="D2922" s="179">
        <v>17.52</v>
      </c>
    </row>
    <row r="2923" spans="1:4" x14ac:dyDescent="0.3">
      <c r="A2923" s="179">
        <v>12409</v>
      </c>
      <c r="B2923" s="179" t="s">
        <v>18260</v>
      </c>
      <c r="C2923" s="179" t="s">
        <v>15364</v>
      </c>
      <c r="D2923" s="179">
        <v>17.52</v>
      </c>
    </row>
    <row r="2924" spans="1:4" ht="28.8" x14ac:dyDescent="0.3">
      <c r="A2924" s="179">
        <v>12410</v>
      </c>
      <c r="B2924" s="179" t="s">
        <v>18261</v>
      </c>
      <c r="C2924" s="179" t="s">
        <v>15364</v>
      </c>
      <c r="D2924" s="179">
        <v>12.07</v>
      </c>
    </row>
    <row r="2925" spans="1:4" x14ac:dyDescent="0.3">
      <c r="A2925" s="179">
        <v>3936</v>
      </c>
      <c r="B2925" s="179" t="s">
        <v>18262</v>
      </c>
      <c r="C2925" s="179" t="s">
        <v>15364</v>
      </c>
      <c r="D2925" s="179">
        <v>21.81</v>
      </c>
    </row>
    <row r="2926" spans="1:4" x14ac:dyDescent="0.3">
      <c r="A2926" s="179">
        <v>3922</v>
      </c>
      <c r="B2926" s="179" t="s">
        <v>18263</v>
      </c>
      <c r="C2926" s="179" t="s">
        <v>15364</v>
      </c>
      <c r="D2926" s="179">
        <v>20.07</v>
      </c>
    </row>
    <row r="2927" spans="1:4" x14ac:dyDescent="0.3">
      <c r="A2927" s="179">
        <v>3924</v>
      </c>
      <c r="B2927" s="179" t="s">
        <v>18264</v>
      </c>
      <c r="C2927" s="179" t="s">
        <v>15364</v>
      </c>
      <c r="D2927" s="179">
        <v>21.81</v>
      </c>
    </row>
    <row r="2928" spans="1:4" x14ac:dyDescent="0.3">
      <c r="A2928" s="179">
        <v>3923</v>
      </c>
      <c r="B2928" s="179" t="s">
        <v>18265</v>
      </c>
      <c r="C2928" s="179" t="s">
        <v>15364</v>
      </c>
      <c r="D2928" s="179">
        <v>21.81</v>
      </c>
    </row>
    <row r="2929" spans="1:4" x14ac:dyDescent="0.3">
      <c r="A2929" s="179">
        <v>3937</v>
      </c>
      <c r="B2929" s="179" t="s">
        <v>18266</v>
      </c>
      <c r="C2929" s="179" t="s">
        <v>15364</v>
      </c>
      <c r="D2929" s="179">
        <v>18</v>
      </c>
    </row>
    <row r="2930" spans="1:4" x14ac:dyDescent="0.3">
      <c r="A2930" s="179">
        <v>3921</v>
      </c>
      <c r="B2930" s="179" t="s">
        <v>18267</v>
      </c>
      <c r="C2930" s="179" t="s">
        <v>15364</v>
      </c>
      <c r="D2930" s="179">
        <v>18.010000000000002</v>
      </c>
    </row>
    <row r="2931" spans="1:4" x14ac:dyDescent="0.3">
      <c r="A2931" s="179">
        <v>3920</v>
      </c>
      <c r="B2931" s="179" t="s">
        <v>18268</v>
      </c>
      <c r="C2931" s="179" t="s">
        <v>15364</v>
      </c>
      <c r="D2931" s="179">
        <v>18</v>
      </c>
    </row>
    <row r="2932" spans="1:4" x14ac:dyDescent="0.3">
      <c r="A2932" s="179">
        <v>3938</v>
      </c>
      <c r="B2932" s="179" t="s">
        <v>18269</v>
      </c>
      <c r="C2932" s="179" t="s">
        <v>15364</v>
      </c>
      <c r="D2932" s="179">
        <v>11.86</v>
      </c>
    </row>
    <row r="2933" spans="1:4" x14ac:dyDescent="0.3">
      <c r="A2933" s="179">
        <v>3919</v>
      </c>
      <c r="B2933" s="179" t="s">
        <v>18270</v>
      </c>
      <c r="C2933" s="179" t="s">
        <v>15364</v>
      </c>
      <c r="D2933" s="179">
        <v>12.1</v>
      </c>
    </row>
    <row r="2934" spans="1:4" x14ac:dyDescent="0.3">
      <c r="A2934" s="179">
        <v>3927</v>
      </c>
      <c r="B2934" s="179" t="s">
        <v>18271</v>
      </c>
      <c r="C2934" s="179" t="s">
        <v>15364</v>
      </c>
      <c r="D2934" s="179">
        <v>61.27</v>
      </c>
    </row>
    <row r="2935" spans="1:4" x14ac:dyDescent="0.3">
      <c r="A2935" s="179">
        <v>3928</v>
      </c>
      <c r="B2935" s="179" t="s">
        <v>18272</v>
      </c>
      <c r="C2935" s="179" t="s">
        <v>15364</v>
      </c>
      <c r="D2935" s="179">
        <v>61.27</v>
      </c>
    </row>
    <row r="2936" spans="1:4" x14ac:dyDescent="0.3">
      <c r="A2936" s="179">
        <v>3926</v>
      </c>
      <c r="B2936" s="179" t="s">
        <v>18273</v>
      </c>
      <c r="C2936" s="179" t="s">
        <v>15364</v>
      </c>
      <c r="D2936" s="179">
        <v>34.93</v>
      </c>
    </row>
    <row r="2937" spans="1:4" x14ac:dyDescent="0.3">
      <c r="A2937" s="179">
        <v>3935</v>
      </c>
      <c r="B2937" s="179" t="s">
        <v>18274</v>
      </c>
      <c r="C2937" s="179" t="s">
        <v>15364</v>
      </c>
      <c r="D2937" s="179">
        <v>34.93</v>
      </c>
    </row>
    <row r="2938" spans="1:4" x14ac:dyDescent="0.3">
      <c r="A2938" s="179">
        <v>3925</v>
      </c>
      <c r="B2938" s="179" t="s">
        <v>18275</v>
      </c>
      <c r="C2938" s="179" t="s">
        <v>15364</v>
      </c>
      <c r="D2938" s="179">
        <v>34.93</v>
      </c>
    </row>
    <row r="2939" spans="1:4" x14ac:dyDescent="0.3">
      <c r="A2939" s="179">
        <v>12406</v>
      </c>
      <c r="B2939" s="179" t="s">
        <v>18276</v>
      </c>
      <c r="C2939" s="179" t="s">
        <v>15364</v>
      </c>
      <c r="D2939" s="179">
        <v>8.58</v>
      </c>
    </row>
    <row r="2940" spans="1:4" x14ac:dyDescent="0.3">
      <c r="A2940" s="179">
        <v>3929</v>
      </c>
      <c r="B2940" s="179" t="s">
        <v>18277</v>
      </c>
      <c r="C2940" s="179" t="s">
        <v>15364</v>
      </c>
      <c r="D2940" s="179">
        <v>93.34</v>
      </c>
    </row>
    <row r="2941" spans="1:4" x14ac:dyDescent="0.3">
      <c r="A2941" s="179">
        <v>3931</v>
      </c>
      <c r="B2941" s="179" t="s">
        <v>18278</v>
      </c>
      <c r="C2941" s="179" t="s">
        <v>15364</v>
      </c>
      <c r="D2941" s="179">
        <v>93.34</v>
      </c>
    </row>
    <row r="2942" spans="1:4" x14ac:dyDescent="0.3">
      <c r="A2942" s="179">
        <v>3930</v>
      </c>
      <c r="B2942" s="179" t="s">
        <v>18279</v>
      </c>
      <c r="C2942" s="179" t="s">
        <v>15364</v>
      </c>
      <c r="D2942" s="179">
        <v>93.34</v>
      </c>
    </row>
    <row r="2943" spans="1:4" x14ac:dyDescent="0.3">
      <c r="A2943" s="179">
        <v>3932</v>
      </c>
      <c r="B2943" s="179" t="s">
        <v>18280</v>
      </c>
      <c r="C2943" s="179" t="s">
        <v>15364</v>
      </c>
      <c r="D2943" s="179">
        <v>161.18</v>
      </c>
    </row>
    <row r="2944" spans="1:4" x14ac:dyDescent="0.3">
      <c r="A2944" s="179">
        <v>3933</v>
      </c>
      <c r="B2944" s="179" t="s">
        <v>18281</v>
      </c>
      <c r="C2944" s="179" t="s">
        <v>15364</v>
      </c>
      <c r="D2944" s="179">
        <v>161.18</v>
      </c>
    </row>
    <row r="2945" spans="1:4" x14ac:dyDescent="0.3">
      <c r="A2945" s="179">
        <v>3934</v>
      </c>
      <c r="B2945" s="179" t="s">
        <v>18282</v>
      </c>
      <c r="C2945" s="179" t="s">
        <v>15364</v>
      </c>
      <c r="D2945" s="179">
        <v>161.18</v>
      </c>
    </row>
    <row r="2946" spans="1:4" ht="28.8" x14ac:dyDescent="0.3">
      <c r="A2946" s="179">
        <v>40355</v>
      </c>
      <c r="B2946" s="179" t="s">
        <v>18283</v>
      </c>
      <c r="C2946" s="179" t="s">
        <v>15364</v>
      </c>
      <c r="D2946" s="179">
        <v>13.28</v>
      </c>
    </row>
    <row r="2947" spans="1:4" ht="28.8" x14ac:dyDescent="0.3">
      <c r="A2947" s="179">
        <v>40364</v>
      </c>
      <c r="B2947" s="179" t="s">
        <v>18284</v>
      </c>
      <c r="C2947" s="179" t="s">
        <v>15364</v>
      </c>
      <c r="D2947" s="179">
        <v>62.19</v>
      </c>
    </row>
    <row r="2948" spans="1:4" ht="28.8" x14ac:dyDescent="0.3">
      <c r="A2948" s="179">
        <v>40361</v>
      </c>
      <c r="B2948" s="179" t="s">
        <v>18285</v>
      </c>
      <c r="C2948" s="179" t="s">
        <v>15364</v>
      </c>
      <c r="D2948" s="179">
        <v>48.63</v>
      </c>
    </row>
    <row r="2949" spans="1:4" ht="28.8" x14ac:dyDescent="0.3">
      <c r="A2949" s="179">
        <v>40358</v>
      </c>
      <c r="B2949" s="179" t="s">
        <v>18286</v>
      </c>
      <c r="C2949" s="179" t="s">
        <v>15364</v>
      </c>
      <c r="D2949" s="179">
        <v>18.54</v>
      </c>
    </row>
    <row r="2950" spans="1:4" ht="28.8" x14ac:dyDescent="0.3">
      <c r="A2950" s="179">
        <v>40370</v>
      </c>
      <c r="B2950" s="179" t="s">
        <v>18287</v>
      </c>
      <c r="C2950" s="179" t="s">
        <v>15364</v>
      </c>
      <c r="D2950" s="179">
        <v>197.35</v>
      </c>
    </row>
    <row r="2951" spans="1:4" ht="28.8" x14ac:dyDescent="0.3">
      <c r="A2951" s="179">
        <v>40367</v>
      </c>
      <c r="B2951" s="179" t="s">
        <v>18288</v>
      </c>
      <c r="C2951" s="179" t="s">
        <v>15364</v>
      </c>
      <c r="D2951" s="179">
        <v>98.09</v>
      </c>
    </row>
    <row r="2952" spans="1:4" ht="28.8" x14ac:dyDescent="0.3">
      <c r="A2952" s="179">
        <v>40373</v>
      </c>
      <c r="B2952" s="179" t="s">
        <v>18289</v>
      </c>
      <c r="C2952" s="179" t="s">
        <v>15364</v>
      </c>
      <c r="D2952" s="179">
        <v>266.86</v>
      </c>
    </row>
    <row r="2953" spans="1:4" ht="28.8" x14ac:dyDescent="0.3">
      <c r="A2953" s="179">
        <v>38947</v>
      </c>
      <c r="B2953" s="179" t="s">
        <v>18290</v>
      </c>
      <c r="C2953" s="179" t="s">
        <v>15364</v>
      </c>
      <c r="D2953" s="179">
        <v>8.49</v>
      </c>
    </row>
    <row r="2954" spans="1:4" ht="28.8" x14ac:dyDescent="0.3">
      <c r="A2954" s="179">
        <v>38948</v>
      </c>
      <c r="B2954" s="179" t="s">
        <v>18291</v>
      </c>
      <c r="C2954" s="179" t="s">
        <v>15364</v>
      </c>
      <c r="D2954" s="179">
        <v>13.55</v>
      </c>
    </row>
    <row r="2955" spans="1:4" ht="28.8" x14ac:dyDescent="0.3">
      <c r="A2955" s="179">
        <v>38949</v>
      </c>
      <c r="B2955" s="179" t="s">
        <v>18292</v>
      </c>
      <c r="C2955" s="179" t="s">
        <v>15364</v>
      </c>
      <c r="D2955" s="179">
        <v>15.03</v>
      </c>
    </row>
    <row r="2956" spans="1:4" ht="28.8" x14ac:dyDescent="0.3">
      <c r="A2956" s="179">
        <v>38951</v>
      </c>
      <c r="B2956" s="179" t="s">
        <v>18293</v>
      </c>
      <c r="C2956" s="179" t="s">
        <v>15364</v>
      </c>
      <c r="D2956" s="179">
        <v>23.77</v>
      </c>
    </row>
    <row r="2957" spans="1:4" ht="28.8" x14ac:dyDescent="0.3">
      <c r="A2957" s="179">
        <v>39312</v>
      </c>
      <c r="B2957" s="179" t="s">
        <v>18294</v>
      </c>
      <c r="C2957" s="179" t="s">
        <v>15364</v>
      </c>
      <c r="D2957" s="179">
        <v>18.440000000000001</v>
      </c>
    </row>
    <row r="2958" spans="1:4" ht="28.8" x14ac:dyDescent="0.3">
      <c r="A2958" s="179">
        <v>39313</v>
      </c>
      <c r="B2958" s="179" t="s">
        <v>18295</v>
      </c>
      <c r="C2958" s="179" t="s">
        <v>15364</v>
      </c>
      <c r="D2958" s="179">
        <v>24.07</v>
      </c>
    </row>
    <row r="2959" spans="1:4" ht="28.8" x14ac:dyDescent="0.3">
      <c r="A2959" s="179">
        <v>38950</v>
      </c>
      <c r="B2959" s="179" t="s">
        <v>18296</v>
      </c>
      <c r="C2959" s="179" t="s">
        <v>15364</v>
      </c>
      <c r="D2959" s="179">
        <v>36.22</v>
      </c>
    </row>
    <row r="2960" spans="1:4" ht="28.8" x14ac:dyDescent="0.3">
      <c r="A2960" s="179">
        <v>39314</v>
      </c>
      <c r="B2960" s="179" t="s">
        <v>18297</v>
      </c>
      <c r="C2960" s="179" t="s">
        <v>15364</v>
      </c>
      <c r="D2960" s="179">
        <v>38.22</v>
      </c>
    </row>
    <row r="2961" spans="1:4" x14ac:dyDescent="0.3">
      <c r="A2961" s="179">
        <v>3907</v>
      </c>
      <c r="B2961" s="179" t="s">
        <v>18298</v>
      </c>
      <c r="C2961" s="179" t="s">
        <v>15364</v>
      </c>
      <c r="D2961" s="179">
        <v>5.83</v>
      </c>
    </row>
    <row r="2962" spans="1:4" x14ac:dyDescent="0.3">
      <c r="A2962" s="179">
        <v>3889</v>
      </c>
      <c r="B2962" s="179" t="s">
        <v>18299</v>
      </c>
      <c r="C2962" s="179" t="s">
        <v>15364</v>
      </c>
      <c r="D2962" s="179">
        <v>4.46</v>
      </c>
    </row>
    <row r="2963" spans="1:4" x14ac:dyDescent="0.3">
      <c r="A2963" s="179">
        <v>3868</v>
      </c>
      <c r="B2963" s="179" t="s">
        <v>18300</v>
      </c>
      <c r="C2963" s="179" t="s">
        <v>15364</v>
      </c>
      <c r="D2963" s="179">
        <v>1.73</v>
      </c>
    </row>
    <row r="2964" spans="1:4" x14ac:dyDescent="0.3">
      <c r="A2964" s="179">
        <v>3869</v>
      </c>
      <c r="B2964" s="179" t="s">
        <v>18301</v>
      </c>
      <c r="C2964" s="179" t="s">
        <v>15364</v>
      </c>
      <c r="D2964" s="179">
        <v>4.95</v>
      </c>
    </row>
    <row r="2965" spans="1:4" x14ac:dyDescent="0.3">
      <c r="A2965" s="179">
        <v>3872</v>
      </c>
      <c r="B2965" s="179" t="s">
        <v>18302</v>
      </c>
      <c r="C2965" s="179" t="s">
        <v>15364</v>
      </c>
      <c r="D2965" s="179">
        <v>6.02</v>
      </c>
    </row>
    <row r="2966" spans="1:4" x14ac:dyDescent="0.3">
      <c r="A2966" s="179">
        <v>3850</v>
      </c>
      <c r="B2966" s="179" t="s">
        <v>18303</v>
      </c>
      <c r="C2966" s="179" t="s">
        <v>15364</v>
      </c>
      <c r="D2966" s="179">
        <v>15.51</v>
      </c>
    </row>
    <row r="2967" spans="1:4" x14ac:dyDescent="0.3">
      <c r="A2967" s="179">
        <v>38023</v>
      </c>
      <c r="B2967" s="179" t="s">
        <v>18304</v>
      </c>
      <c r="C2967" s="179" t="s">
        <v>15364</v>
      </c>
      <c r="D2967" s="179">
        <v>6.54</v>
      </c>
    </row>
    <row r="2968" spans="1:4" x14ac:dyDescent="0.3">
      <c r="A2968" s="179">
        <v>37986</v>
      </c>
      <c r="B2968" s="179" t="s">
        <v>18305</v>
      </c>
      <c r="C2968" s="179" t="s">
        <v>15364</v>
      </c>
      <c r="D2968" s="179">
        <v>1.74</v>
      </c>
    </row>
    <row r="2969" spans="1:4" x14ac:dyDescent="0.3">
      <c r="A2969" s="179">
        <v>37987</v>
      </c>
      <c r="B2969" s="179" t="s">
        <v>18306</v>
      </c>
      <c r="C2969" s="179" t="s">
        <v>15364</v>
      </c>
      <c r="D2969" s="179">
        <v>130.4</v>
      </c>
    </row>
    <row r="2970" spans="1:4" x14ac:dyDescent="0.3">
      <c r="A2970" s="179">
        <v>37988</v>
      </c>
      <c r="B2970" s="179" t="s">
        <v>18307</v>
      </c>
      <c r="C2970" s="179" t="s">
        <v>15364</v>
      </c>
      <c r="D2970" s="179">
        <v>212.7</v>
      </c>
    </row>
    <row r="2971" spans="1:4" x14ac:dyDescent="0.3">
      <c r="A2971" s="179">
        <v>21120</v>
      </c>
      <c r="B2971" s="179" t="s">
        <v>18308</v>
      </c>
      <c r="C2971" s="179" t="s">
        <v>15364</v>
      </c>
      <c r="D2971" s="179">
        <v>10.6</v>
      </c>
    </row>
    <row r="2972" spans="1:4" x14ac:dyDescent="0.3">
      <c r="A2972" s="179">
        <v>39318</v>
      </c>
      <c r="B2972" s="179" t="s">
        <v>18309</v>
      </c>
      <c r="C2972" s="179" t="s">
        <v>15364</v>
      </c>
      <c r="D2972" s="179">
        <v>8.74</v>
      </c>
    </row>
    <row r="2973" spans="1:4" x14ac:dyDescent="0.3">
      <c r="A2973" s="179">
        <v>20162</v>
      </c>
      <c r="B2973" s="179" t="s">
        <v>18310</v>
      </c>
      <c r="C2973" s="179" t="s">
        <v>15364</v>
      </c>
      <c r="D2973" s="179">
        <v>23.54</v>
      </c>
    </row>
    <row r="2974" spans="1:4" x14ac:dyDescent="0.3">
      <c r="A2974" s="179">
        <v>40366</v>
      </c>
      <c r="B2974" s="179" t="s">
        <v>18311</v>
      </c>
      <c r="C2974" s="179" t="s">
        <v>15364</v>
      </c>
      <c r="D2974" s="179">
        <v>48.51</v>
      </c>
    </row>
    <row r="2975" spans="1:4" x14ac:dyDescent="0.3">
      <c r="A2975" s="179">
        <v>40363</v>
      </c>
      <c r="B2975" s="179" t="s">
        <v>18312</v>
      </c>
      <c r="C2975" s="179" t="s">
        <v>15364</v>
      </c>
      <c r="D2975" s="179">
        <v>37.950000000000003</v>
      </c>
    </row>
    <row r="2976" spans="1:4" x14ac:dyDescent="0.3">
      <c r="A2976" s="179">
        <v>40354</v>
      </c>
      <c r="B2976" s="179" t="s">
        <v>18313</v>
      </c>
      <c r="C2976" s="179" t="s">
        <v>15364</v>
      </c>
      <c r="D2976" s="179">
        <v>16.52</v>
      </c>
    </row>
    <row r="2977" spans="1:4" x14ac:dyDescent="0.3">
      <c r="A2977" s="179">
        <v>40360</v>
      </c>
      <c r="B2977" s="179" t="s">
        <v>18314</v>
      </c>
      <c r="C2977" s="179" t="s">
        <v>15364</v>
      </c>
      <c r="D2977" s="179">
        <v>24.87</v>
      </c>
    </row>
    <row r="2978" spans="1:4" x14ac:dyDescent="0.3">
      <c r="A2978" s="179">
        <v>40372</v>
      </c>
      <c r="B2978" s="179" t="s">
        <v>18315</v>
      </c>
      <c r="C2978" s="179" t="s">
        <v>15364</v>
      </c>
      <c r="D2978" s="179">
        <v>153.62</v>
      </c>
    </row>
    <row r="2979" spans="1:4" x14ac:dyDescent="0.3">
      <c r="A2979" s="179">
        <v>40369</v>
      </c>
      <c r="B2979" s="179" t="s">
        <v>18316</v>
      </c>
      <c r="C2979" s="179" t="s">
        <v>15364</v>
      </c>
      <c r="D2979" s="179">
        <v>76.459999999999994</v>
      </c>
    </row>
    <row r="2980" spans="1:4" x14ac:dyDescent="0.3">
      <c r="A2980" s="179">
        <v>40357</v>
      </c>
      <c r="B2980" s="179" t="s">
        <v>18317</v>
      </c>
      <c r="C2980" s="179" t="s">
        <v>15364</v>
      </c>
      <c r="D2980" s="179">
        <v>18.54</v>
      </c>
    </row>
    <row r="2981" spans="1:4" x14ac:dyDescent="0.3">
      <c r="A2981" s="179">
        <v>40375</v>
      </c>
      <c r="B2981" s="179" t="s">
        <v>18318</v>
      </c>
      <c r="C2981" s="179" t="s">
        <v>15364</v>
      </c>
      <c r="D2981" s="179">
        <v>207.96</v>
      </c>
    </row>
    <row r="2982" spans="1:4" x14ac:dyDescent="0.3">
      <c r="A2982" s="179">
        <v>1893</v>
      </c>
      <c r="B2982" s="179" t="s">
        <v>18319</v>
      </c>
      <c r="C2982" s="179" t="s">
        <v>15364</v>
      </c>
      <c r="D2982" s="179">
        <v>4.07</v>
      </c>
    </row>
    <row r="2983" spans="1:4" x14ac:dyDescent="0.3">
      <c r="A2983" s="179">
        <v>1902</v>
      </c>
      <c r="B2983" s="179" t="s">
        <v>18320</v>
      </c>
      <c r="C2983" s="179" t="s">
        <v>15364</v>
      </c>
      <c r="D2983" s="179">
        <v>2.96</v>
      </c>
    </row>
    <row r="2984" spans="1:4" x14ac:dyDescent="0.3">
      <c r="A2984" s="179">
        <v>1901</v>
      </c>
      <c r="B2984" s="179" t="s">
        <v>18321</v>
      </c>
      <c r="C2984" s="179" t="s">
        <v>15364</v>
      </c>
      <c r="D2984" s="179">
        <v>0.92</v>
      </c>
    </row>
    <row r="2985" spans="1:4" x14ac:dyDescent="0.3">
      <c r="A2985" s="179">
        <v>1892</v>
      </c>
      <c r="B2985" s="179" t="s">
        <v>18322</v>
      </c>
      <c r="C2985" s="179" t="s">
        <v>15364</v>
      </c>
      <c r="D2985" s="179">
        <v>1.91</v>
      </c>
    </row>
    <row r="2986" spans="1:4" x14ac:dyDescent="0.3">
      <c r="A2986" s="179">
        <v>1907</v>
      </c>
      <c r="B2986" s="179" t="s">
        <v>18323</v>
      </c>
      <c r="C2986" s="179" t="s">
        <v>15364</v>
      </c>
      <c r="D2986" s="179">
        <v>13.1</v>
      </c>
    </row>
    <row r="2987" spans="1:4" x14ac:dyDescent="0.3">
      <c r="A2987" s="179">
        <v>1894</v>
      </c>
      <c r="B2987" s="179" t="s">
        <v>18324</v>
      </c>
      <c r="C2987" s="179" t="s">
        <v>15364</v>
      </c>
      <c r="D2987" s="179">
        <v>5.89</v>
      </c>
    </row>
    <row r="2988" spans="1:4" x14ac:dyDescent="0.3">
      <c r="A2988" s="179">
        <v>1891</v>
      </c>
      <c r="B2988" s="179" t="s">
        <v>18325</v>
      </c>
      <c r="C2988" s="179" t="s">
        <v>15364</v>
      </c>
      <c r="D2988" s="179">
        <v>1.37</v>
      </c>
    </row>
    <row r="2989" spans="1:4" x14ac:dyDescent="0.3">
      <c r="A2989" s="179">
        <v>1896</v>
      </c>
      <c r="B2989" s="179" t="s">
        <v>18326</v>
      </c>
      <c r="C2989" s="179" t="s">
        <v>15364</v>
      </c>
      <c r="D2989" s="179">
        <v>17.59</v>
      </c>
    </row>
    <row r="2990" spans="1:4" x14ac:dyDescent="0.3">
      <c r="A2990" s="179">
        <v>1895</v>
      </c>
      <c r="B2990" s="179" t="s">
        <v>18327</v>
      </c>
      <c r="C2990" s="179" t="s">
        <v>15364</v>
      </c>
      <c r="D2990" s="179">
        <v>30.91</v>
      </c>
    </row>
    <row r="2991" spans="1:4" ht="28.8" x14ac:dyDescent="0.3">
      <c r="A2991" s="179">
        <v>2641</v>
      </c>
      <c r="B2991" s="179" t="s">
        <v>18328</v>
      </c>
      <c r="C2991" s="179" t="s">
        <v>15364</v>
      </c>
      <c r="D2991" s="179">
        <v>33.729999999999997</v>
      </c>
    </row>
    <row r="2992" spans="1:4" ht="28.8" x14ac:dyDescent="0.3">
      <c r="A2992" s="179">
        <v>2636</v>
      </c>
      <c r="B2992" s="179" t="s">
        <v>18329</v>
      </c>
      <c r="C2992" s="179" t="s">
        <v>15364</v>
      </c>
      <c r="D2992" s="179">
        <v>2.17</v>
      </c>
    </row>
    <row r="2993" spans="1:4" ht="28.8" x14ac:dyDescent="0.3">
      <c r="A2993" s="179">
        <v>2637</v>
      </c>
      <c r="B2993" s="179" t="s">
        <v>18330</v>
      </c>
      <c r="C2993" s="179" t="s">
        <v>15364</v>
      </c>
      <c r="D2993" s="179">
        <v>2.31</v>
      </c>
    </row>
    <row r="2994" spans="1:4" x14ac:dyDescent="0.3">
      <c r="A2994" s="179">
        <v>2638</v>
      </c>
      <c r="B2994" s="179" t="s">
        <v>18331</v>
      </c>
      <c r="C2994" s="179" t="s">
        <v>15364</v>
      </c>
      <c r="D2994" s="179">
        <v>2.69</v>
      </c>
    </row>
    <row r="2995" spans="1:4" ht="28.8" x14ac:dyDescent="0.3">
      <c r="A2995" s="179">
        <v>2639</v>
      </c>
      <c r="B2995" s="179" t="s">
        <v>18332</v>
      </c>
      <c r="C2995" s="179" t="s">
        <v>15364</v>
      </c>
      <c r="D2995" s="179">
        <v>4.76</v>
      </c>
    </row>
    <row r="2996" spans="1:4" ht="28.8" x14ac:dyDescent="0.3">
      <c r="A2996" s="179">
        <v>2644</v>
      </c>
      <c r="B2996" s="179" t="s">
        <v>18333</v>
      </c>
      <c r="C2996" s="179" t="s">
        <v>15364</v>
      </c>
      <c r="D2996" s="179">
        <v>6.9</v>
      </c>
    </row>
    <row r="2997" spans="1:4" x14ac:dyDescent="0.3">
      <c r="A2997" s="179">
        <v>2643</v>
      </c>
      <c r="B2997" s="179" t="s">
        <v>18334</v>
      </c>
      <c r="C2997" s="179" t="s">
        <v>15364</v>
      </c>
      <c r="D2997" s="179">
        <v>9.6199999999999992</v>
      </c>
    </row>
    <row r="2998" spans="1:4" ht="28.8" x14ac:dyDescent="0.3">
      <c r="A2998" s="179">
        <v>2640</v>
      </c>
      <c r="B2998" s="179" t="s">
        <v>18335</v>
      </c>
      <c r="C2998" s="179" t="s">
        <v>15364</v>
      </c>
      <c r="D2998" s="179">
        <v>14.04</v>
      </c>
    </row>
    <row r="2999" spans="1:4" x14ac:dyDescent="0.3">
      <c r="A2999" s="179">
        <v>2642</v>
      </c>
      <c r="B2999" s="179" t="s">
        <v>18336</v>
      </c>
      <c r="C2999" s="179" t="s">
        <v>15364</v>
      </c>
      <c r="D2999" s="179">
        <v>21.37</v>
      </c>
    </row>
    <row r="3000" spans="1:4" x14ac:dyDescent="0.3">
      <c r="A3000" s="179">
        <v>38943</v>
      </c>
      <c r="B3000" s="179" t="s">
        <v>18337</v>
      </c>
      <c r="C3000" s="179" t="s">
        <v>15364</v>
      </c>
      <c r="D3000" s="179">
        <v>6.27</v>
      </c>
    </row>
    <row r="3001" spans="1:4" x14ac:dyDescent="0.3">
      <c r="A3001" s="179">
        <v>38944</v>
      </c>
      <c r="B3001" s="179" t="s">
        <v>18338</v>
      </c>
      <c r="C3001" s="179" t="s">
        <v>15364</v>
      </c>
      <c r="D3001" s="179">
        <v>9.69</v>
      </c>
    </row>
    <row r="3002" spans="1:4" x14ac:dyDescent="0.3">
      <c r="A3002" s="179">
        <v>38945</v>
      </c>
      <c r="B3002" s="179" t="s">
        <v>18339</v>
      </c>
      <c r="C3002" s="179" t="s">
        <v>15364</v>
      </c>
      <c r="D3002" s="179">
        <v>19.649999999999999</v>
      </c>
    </row>
    <row r="3003" spans="1:4" x14ac:dyDescent="0.3">
      <c r="A3003" s="179">
        <v>38946</v>
      </c>
      <c r="B3003" s="179" t="s">
        <v>18340</v>
      </c>
      <c r="C3003" s="179" t="s">
        <v>15364</v>
      </c>
      <c r="D3003" s="179">
        <v>29.3</v>
      </c>
    </row>
    <row r="3004" spans="1:4" x14ac:dyDescent="0.3">
      <c r="A3004" s="179">
        <v>39308</v>
      </c>
      <c r="B3004" s="179" t="s">
        <v>18341</v>
      </c>
      <c r="C3004" s="179" t="s">
        <v>15364</v>
      </c>
      <c r="D3004" s="179">
        <v>12.78</v>
      </c>
    </row>
    <row r="3005" spans="1:4" x14ac:dyDescent="0.3">
      <c r="A3005" s="179">
        <v>39309</v>
      </c>
      <c r="B3005" s="179" t="s">
        <v>18342</v>
      </c>
      <c r="C3005" s="179" t="s">
        <v>15364</v>
      </c>
      <c r="D3005" s="179">
        <v>18.48</v>
      </c>
    </row>
    <row r="3006" spans="1:4" x14ac:dyDescent="0.3">
      <c r="A3006" s="179">
        <v>39310</v>
      </c>
      <c r="B3006" s="179" t="s">
        <v>18343</v>
      </c>
      <c r="C3006" s="179" t="s">
        <v>15364</v>
      </c>
      <c r="D3006" s="179">
        <v>28</v>
      </c>
    </row>
    <row r="3007" spans="1:4" x14ac:dyDescent="0.3">
      <c r="A3007" s="179">
        <v>39311</v>
      </c>
      <c r="B3007" s="179" t="s">
        <v>18344</v>
      </c>
      <c r="C3007" s="179" t="s">
        <v>15364</v>
      </c>
      <c r="D3007" s="179">
        <v>42.08</v>
      </c>
    </row>
    <row r="3008" spans="1:4" x14ac:dyDescent="0.3">
      <c r="A3008" s="179">
        <v>39855</v>
      </c>
      <c r="B3008" s="179" t="s">
        <v>18345</v>
      </c>
      <c r="C3008" s="179" t="s">
        <v>15364</v>
      </c>
      <c r="D3008" s="179">
        <v>3.33</v>
      </c>
    </row>
    <row r="3009" spans="1:4" x14ac:dyDescent="0.3">
      <c r="A3009" s="179">
        <v>39856</v>
      </c>
      <c r="B3009" s="179" t="s">
        <v>18346</v>
      </c>
      <c r="C3009" s="179" t="s">
        <v>15364</v>
      </c>
      <c r="D3009" s="179">
        <v>7.86</v>
      </c>
    </row>
    <row r="3010" spans="1:4" x14ac:dyDescent="0.3">
      <c r="A3010" s="179">
        <v>39857</v>
      </c>
      <c r="B3010" s="179" t="s">
        <v>18347</v>
      </c>
      <c r="C3010" s="179" t="s">
        <v>15364</v>
      </c>
      <c r="D3010" s="179">
        <v>12.72</v>
      </c>
    </row>
    <row r="3011" spans="1:4" x14ac:dyDescent="0.3">
      <c r="A3011" s="179">
        <v>39858</v>
      </c>
      <c r="B3011" s="179" t="s">
        <v>18348</v>
      </c>
      <c r="C3011" s="179" t="s">
        <v>15364</v>
      </c>
      <c r="D3011" s="179">
        <v>28.23</v>
      </c>
    </row>
    <row r="3012" spans="1:4" x14ac:dyDescent="0.3">
      <c r="A3012" s="179">
        <v>39859</v>
      </c>
      <c r="B3012" s="179" t="s">
        <v>18349</v>
      </c>
      <c r="C3012" s="179" t="s">
        <v>15364</v>
      </c>
      <c r="D3012" s="179">
        <v>43.52</v>
      </c>
    </row>
    <row r="3013" spans="1:4" x14ac:dyDescent="0.3">
      <c r="A3013" s="179">
        <v>39860</v>
      </c>
      <c r="B3013" s="179" t="s">
        <v>18350</v>
      </c>
      <c r="C3013" s="179" t="s">
        <v>15364</v>
      </c>
      <c r="D3013" s="179">
        <v>66.78</v>
      </c>
    </row>
    <row r="3014" spans="1:4" x14ac:dyDescent="0.3">
      <c r="A3014" s="179">
        <v>39861</v>
      </c>
      <c r="B3014" s="179" t="s">
        <v>18351</v>
      </c>
      <c r="C3014" s="179" t="s">
        <v>15364</v>
      </c>
      <c r="D3014" s="179">
        <v>190.68</v>
      </c>
    </row>
    <row r="3015" spans="1:4" x14ac:dyDescent="0.3">
      <c r="A3015" s="179">
        <v>38447</v>
      </c>
      <c r="B3015" s="179" t="s">
        <v>18352</v>
      </c>
      <c r="C3015" s="179" t="s">
        <v>15364</v>
      </c>
      <c r="D3015" s="179">
        <v>128.16</v>
      </c>
    </row>
    <row r="3016" spans="1:4" x14ac:dyDescent="0.3">
      <c r="A3016" s="179">
        <v>36320</v>
      </c>
      <c r="B3016" s="179" t="s">
        <v>18353</v>
      </c>
      <c r="C3016" s="179" t="s">
        <v>15364</v>
      </c>
      <c r="D3016" s="179">
        <v>1.86</v>
      </c>
    </row>
    <row r="3017" spans="1:4" x14ac:dyDescent="0.3">
      <c r="A3017" s="179">
        <v>36324</v>
      </c>
      <c r="B3017" s="179" t="s">
        <v>18354</v>
      </c>
      <c r="C3017" s="179" t="s">
        <v>15364</v>
      </c>
      <c r="D3017" s="179">
        <v>2.81</v>
      </c>
    </row>
    <row r="3018" spans="1:4" x14ac:dyDescent="0.3">
      <c r="A3018" s="179">
        <v>38441</v>
      </c>
      <c r="B3018" s="179" t="s">
        <v>18355</v>
      </c>
      <c r="C3018" s="179" t="s">
        <v>15364</v>
      </c>
      <c r="D3018" s="179">
        <v>3.7</v>
      </c>
    </row>
    <row r="3019" spans="1:4" x14ac:dyDescent="0.3">
      <c r="A3019" s="179">
        <v>38442</v>
      </c>
      <c r="B3019" s="179" t="s">
        <v>18356</v>
      </c>
      <c r="C3019" s="179" t="s">
        <v>15364</v>
      </c>
      <c r="D3019" s="179">
        <v>9.39</v>
      </c>
    </row>
    <row r="3020" spans="1:4" x14ac:dyDescent="0.3">
      <c r="A3020" s="179">
        <v>38443</v>
      </c>
      <c r="B3020" s="179" t="s">
        <v>18357</v>
      </c>
      <c r="C3020" s="179" t="s">
        <v>15364</v>
      </c>
      <c r="D3020" s="179">
        <v>14.2</v>
      </c>
    </row>
    <row r="3021" spans="1:4" x14ac:dyDescent="0.3">
      <c r="A3021" s="179">
        <v>38444</v>
      </c>
      <c r="B3021" s="179" t="s">
        <v>18358</v>
      </c>
      <c r="C3021" s="179" t="s">
        <v>15364</v>
      </c>
      <c r="D3021" s="179">
        <v>21.13</v>
      </c>
    </row>
    <row r="3022" spans="1:4" x14ac:dyDescent="0.3">
      <c r="A3022" s="179">
        <v>38445</v>
      </c>
      <c r="B3022" s="179" t="s">
        <v>18359</v>
      </c>
      <c r="C3022" s="179" t="s">
        <v>15364</v>
      </c>
      <c r="D3022" s="179">
        <v>49.63</v>
      </c>
    </row>
    <row r="3023" spans="1:4" x14ac:dyDescent="0.3">
      <c r="A3023" s="179">
        <v>38446</v>
      </c>
      <c r="B3023" s="179" t="s">
        <v>18360</v>
      </c>
      <c r="C3023" s="179" t="s">
        <v>15364</v>
      </c>
      <c r="D3023" s="179">
        <v>80.099999999999994</v>
      </c>
    </row>
    <row r="3024" spans="1:4" x14ac:dyDescent="0.3">
      <c r="A3024" s="179">
        <v>3867</v>
      </c>
      <c r="B3024" s="179" t="s">
        <v>18361</v>
      </c>
      <c r="C3024" s="179" t="s">
        <v>15364</v>
      </c>
      <c r="D3024" s="179">
        <v>104.16</v>
      </c>
    </row>
    <row r="3025" spans="1:4" x14ac:dyDescent="0.3">
      <c r="A3025" s="179">
        <v>3861</v>
      </c>
      <c r="B3025" s="179" t="s">
        <v>18362</v>
      </c>
      <c r="C3025" s="179" t="s">
        <v>15364</v>
      </c>
      <c r="D3025" s="179">
        <v>0.86</v>
      </c>
    </row>
    <row r="3026" spans="1:4" x14ac:dyDescent="0.3">
      <c r="A3026" s="179">
        <v>3904</v>
      </c>
      <c r="B3026" s="179" t="s">
        <v>18363</v>
      </c>
      <c r="C3026" s="179" t="s">
        <v>15364</v>
      </c>
      <c r="D3026" s="179">
        <v>1.06</v>
      </c>
    </row>
    <row r="3027" spans="1:4" x14ac:dyDescent="0.3">
      <c r="A3027" s="179">
        <v>3903</v>
      </c>
      <c r="B3027" s="179" t="s">
        <v>18364</v>
      </c>
      <c r="C3027" s="179" t="s">
        <v>15364</v>
      </c>
      <c r="D3027" s="179">
        <v>2.59</v>
      </c>
    </row>
    <row r="3028" spans="1:4" x14ac:dyDescent="0.3">
      <c r="A3028" s="179">
        <v>3862</v>
      </c>
      <c r="B3028" s="179" t="s">
        <v>18365</v>
      </c>
      <c r="C3028" s="179" t="s">
        <v>15364</v>
      </c>
      <c r="D3028" s="179">
        <v>5.28</v>
      </c>
    </row>
    <row r="3029" spans="1:4" x14ac:dyDescent="0.3">
      <c r="A3029" s="179">
        <v>3863</v>
      </c>
      <c r="B3029" s="179" t="s">
        <v>18366</v>
      </c>
      <c r="C3029" s="179" t="s">
        <v>15364</v>
      </c>
      <c r="D3029" s="179">
        <v>6.19</v>
      </c>
    </row>
    <row r="3030" spans="1:4" x14ac:dyDescent="0.3">
      <c r="A3030" s="179">
        <v>3864</v>
      </c>
      <c r="B3030" s="179" t="s">
        <v>18367</v>
      </c>
      <c r="C3030" s="179" t="s">
        <v>15364</v>
      </c>
      <c r="D3030" s="179">
        <v>16.13</v>
      </c>
    </row>
    <row r="3031" spans="1:4" x14ac:dyDescent="0.3">
      <c r="A3031" s="179">
        <v>3865</v>
      </c>
      <c r="B3031" s="179" t="s">
        <v>18368</v>
      </c>
      <c r="C3031" s="179" t="s">
        <v>15364</v>
      </c>
      <c r="D3031" s="179">
        <v>28.06</v>
      </c>
    </row>
    <row r="3032" spans="1:4" x14ac:dyDescent="0.3">
      <c r="A3032" s="179">
        <v>3866</v>
      </c>
      <c r="B3032" s="179" t="s">
        <v>18369</v>
      </c>
      <c r="C3032" s="179" t="s">
        <v>15364</v>
      </c>
      <c r="D3032" s="179">
        <v>64.209999999999994</v>
      </c>
    </row>
    <row r="3033" spans="1:4" x14ac:dyDescent="0.3">
      <c r="A3033" s="179">
        <v>3902</v>
      </c>
      <c r="B3033" s="179" t="s">
        <v>18370</v>
      </c>
      <c r="C3033" s="179" t="s">
        <v>15364</v>
      </c>
      <c r="D3033" s="179">
        <v>31.22</v>
      </c>
    </row>
    <row r="3034" spans="1:4" x14ac:dyDescent="0.3">
      <c r="A3034" s="179">
        <v>3878</v>
      </c>
      <c r="B3034" s="179" t="s">
        <v>18371</v>
      </c>
      <c r="C3034" s="179" t="s">
        <v>15364</v>
      </c>
      <c r="D3034" s="179">
        <v>9.86</v>
      </c>
    </row>
    <row r="3035" spans="1:4" x14ac:dyDescent="0.3">
      <c r="A3035" s="179">
        <v>3877</v>
      </c>
      <c r="B3035" s="179" t="s">
        <v>18372</v>
      </c>
      <c r="C3035" s="179" t="s">
        <v>15364</v>
      </c>
      <c r="D3035" s="179">
        <v>9.01</v>
      </c>
    </row>
    <row r="3036" spans="1:4" x14ac:dyDescent="0.3">
      <c r="A3036" s="179">
        <v>3879</v>
      </c>
      <c r="B3036" s="179" t="s">
        <v>18373</v>
      </c>
      <c r="C3036" s="179" t="s">
        <v>15364</v>
      </c>
      <c r="D3036" s="179">
        <v>19.899999999999999</v>
      </c>
    </row>
    <row r="3037" spans="1:4" x14ac:dyDescent="0.3">
      <c r="A3037" s="179">
        <v>3880</v>
      </c>
      <c r="B3037" s="179" t="s">
        <v>18374</v>
      </c>
      <c r="C3037" s="179" t="s">
        <v>15364</v>
      </c>
      <c r="D3037" s="179">
        <v>44.9</v>
      </c>
    </row>
    <row r="3038" spans="1:4" x14ac:dyDescent="0.3">
      <c r="A3038" s="179">
        <v>12892</v>
      </c>
      <c r="B3038" s="179" t="s">
        <v>18375</v>
      </c>
      <c r="C3038" s="179" t="s">
        <v>15805</v>
      </c>
      <c r="D3038" s="179">
        <v>13</v>
      </c>
    </row>
    <row r="3039" spans="1:4" x14ac:dyDescent="0.3">
      <c r="A3039" s="179">
        <v>3883</v>
      </c>
      <c r="B3039" s="179" t="s">
        <v>18376</v>
      </c>
      <c r="C3039" s="179" t="s">
        <v>15364</v>
      </c>
      <c r="D3039" s="179">
        <v>2.08</v>
      </c>
    </row>
    <row r="3040" spans="1:4" x14ac:dyDescent="0.3">
      <c r="A3040" s="179">
        <v>3876</v>
      </c>
      <c r="B3040" s="179" t="s">
        <v>18377</v>
      </c>
      <c r="C3040" s="179" t="s">
        <v>15364</v>
      </c>
      <c r="D3040" s="179">
        <v>5.19</v>
      </c>
    </row>
    <row r="3041" spans="1:4" x14ac:dyDescent="0.3">
      <c r="A3041" s="179">
        <v>3884</v>
      </c>
      <c r="B3041" s="179" t="s">
        <v>18378</v>
      </c>
      <c r="C3041" s="179" t="s">
        <v>15364</v>
      </c>
      <c r="D3041" s="179">
        <v>3.11</v>
      </c>
    </row>
    <row r="3042" spans="1:4" x14ac:dyDescent="0.3">
      <c r="A3042" s="179">
        <v>3837</v>
      </c>
      <c r="B3042" s="179" t="s">
        <v>18379</v>
      </c>
      <c r="C3042" s="179" t="s">
        <v>15364</v>
      </c>
      <c r="D3042" s="179">
        <v>55.79</v>
      </c>
    </row>
    <row r="3043" spans="1:4" x14ac:dyDescent="0.3">
      <c r="A3043" s="179">
        <v>3845</v>
      </c>
      <c r="B3043" s="179" t="s">
        <v>18380</v>
      </c>
      <c r="C3043" s="179" t="s">
        <v>15364</v>
      </c>
      <c r="D3043" s="179">
        <v>20.38</v>
      </c>
    </row>
    <row r="3044" spans="1:4" x14ac:dyDescent="0.3">
      <c r="A3044" s="179">
        <v>11045</v>
      </c>
      <c r="B3044" s="179" t="s">
        <v>18381</v>
      </c>
      <c r="C3044" s="179" t="s">
        <v>15364</v>
      </c>
      <c r="D3044" s="179">
        <v>39.32</v>
      </c>
    </row>
    <row r="3045" spans="1:4" x14ac:dyDescent="0.3">
      <c r="A3045" s="179">
        <v>20170</v>
      </c>
      <c r="B3045" s="179" t="s">
        <v>18382</v>
      </c>
      <c r="C3045" s="179" t="s">
        <v>15364</v>
      </c>
      <c r="D3045" s="179">
        <v>19.079999999999998</v>
      </c>
    </row>
    <row r="3046" spans="1:4" x14ac:dyDescent="0.3">
      <c r="A3046" s="179">
        <v>20171</v>
      </c>
      <c r="B3046" s="179" t="s">
        <v>18383</v>
      </c>
      <c r="C3046" s="179" t="s">
        <v>15364</v>
      </c>
      <c r="D3046" s="179">
        <v>56.67</v>
      </c>
    </row>
    <row r="3047" spans="1:4" x14ac:dyDescent="0.3">
      <c r="A3047" s="179">
        <v>20167</v>
      </c>
      <c r="B3047" s="179" t="s">
        <v>18384</v>
      </c>
      <c r="C3047" s="179" t="s">
        <v>15364</v>
      </c>
      <c r="D3047" s="179">
        <v>7.08</v>
      </c>
    </row>
    <row r="3048" spans="1:4" x14ac:dyDescent="0.3">
      <c r="A3048" s="179">
        <v>20168</v>
      </c>
      <c r="B3048" s="179" t="s">
        <v>18385</v>
      </c>
      <c r="C3048" s="179" t="s">
        <v>15364</v>
      </c>
      <c r="D3048" s="179">
        <v>11.11</v>
      </c>
    </row>
    <row r="3049" spans="1:4" x14ac:dyDescent="0.3">
      <c r="A3049" s="179">
        <v>20169</v>
      </c>
      <c r="B3049" s="179" t="s">
        <v>18386</v>
      </c>
      <c r="C3049" s="179" t="s">
        <v>15364</v>
      </c>
      <c r="D3049" s="179">
        <v>15.73</v>
      </c>
    </row>
    <row r="3050" spans="1:4" x14ac:dyDescent="0.3">
      <c r="A3050" s="179">
        <v>3899</v>
      </c>
      <c r="B3050" s="179" t="s">
        <v>18387</v>
      </c>
      <c r="C3050" s="179" t="s">
        <v>15364</v>
      </c>
      <c r="D3050" s="179">
        <v>8.33</v>
      </c>
    </row>
    <row r="3051" spans="1:4" x14ac:dyDescent="0.3">
      <c r="A3051" s="179">
        <v>38676</v>
      </c>
      <c r="B3051" s="179" t="s">
        <v>18388</v>
      </c>
      <c r="C3051" s="179" t="s">
        <v>15364</v>
      </c>
      <c r="D3051" s="179">
        <v>40.32</v>
      </c>
    </row>
    <row r="3052" spans="1:4" x14ac:dyDescent="0.3">
      <c r="A3052" s="179">
        <v>3897</v>
      </c>
      <c r="B3052" s="179" t="s">
        <v>18389</v>
      </c>
      <c r="C3052" s="179" t="s">
        <v>15364</v>
      </c>
      <c r="D3052" s="179">
        <v>1.75</v>
      </c>
    </row>
    <row r="3053" spans="1:4" x14ac:dyDescent="0.3">
      <c r="A3053" s="179">
        <v>3875</v>
      </c>
      <c r="B3053" s="179" t="s">
        <v>18390</v>
      </c>
      <c r="C3053" s="179" t="s">
        <v>15364</v>
      </c>
      <c r="D3053" s="179">
        <v>3.79</v>
      </c>
    </row>
    <row r="3054" spans="1:4" x14ac:dyDescent="0.3">
      <c r="A3054" s="179">
        <v>3898</v>
      </c>
      <c r="B3054" s="179" t="s">
        <v>18391</v>
      </c>
      <c r="C3054" s="179" t="s">
        <v>15364</v>
      </c>
      <c r="D3054" s="179">
        <v>7.18</v>
      </c>
    </row>
    <row r="3055" spans="1:4" x14ac:dyDescent="0.3">
      <c r="A3055" s="179">
        <v>3855</v>
      </c>
      <c r="B3055" s="179" t="s">
        <v>18392</v>
      </c>
      <c r="C3055" s="179" t="s">
        <v>15364</v>
      </c>
      <c r="D3055" s="179">
        <v>6.89</v>
      </c>
    </row>
    <row r="3056" spans="1:4" x14ac:dyDescent="0.3">
      <c r="A3056" s="179">
        <v>3874</v>
      </c>
      <c r="B3056" s="179" t="s">
        <v>18393</v>
      </c>
      <c r="C3056" s="179" t="s">
        <v>15364</v>
      </c>
      <c r="D3056" s="179">
        <v>7.32</v>
      </c>
    </row>
    <row r="3057" spans="1:4" x14ac:dyDescent="0.3">
      <c r="A3057" s="179">
        <v>3870</v>
      </c>
      <c r="B3057" s="179" t="s">
        <v>18394</v>
      </c>
      <c r="C3057" s="179" t="s">
        <v>15364</v>
      </c>
      <c r="D3057" s="179">
        <v>9.08</v>
      </c>
    </row>
    <row r="3058" spans="1:4" x14ac:dyDescent="0.3">
      <c r="A3058" s="179">
        <v>38678</v>
      </c>
      <c r="B3058" s="179" t="s">
        <v>18395</v>
      </c>
      <c r="C3058" s="179" t="s">
        <v>15364</v>
      </c>
      <c r="D3058" s="179">
        <v>24.73</v>
      </c>
    </row>
    <row r="3059" spans="1:4" x14ac:dyDescent="0.3">
      <c r="A3059" s="179">
        <v>3859</v>
      </c>
      <c r="B3059" s="179" t="s">
        <v>18396</v>
      </c>
      <c r="C3059" s="179" t="s">
        <v>15364</v>
      </c>
      <c r="D3059" s="179">
        <v>1.83</v>
      </c>
    </row>
    <row r="3060" spans="1:4" x14ac:dyDescent="0.3">
      <c r="A3060" s="179">
        <v>3856</v>
      </c>
      <c r="B3060" s="179" t="s">
        <v>18397</v>
      </c>
      <c r="C3060" s="179" t="s">
        <v>15364</v>
      </c>
      <c r="D3060" s="179">
        <v>2.3199999999999998</v>
      </c>
    </row>
    <row r="3061" spans="1:4" x14ac:dyDescent="0.3">
      <c r="A3061" s="179">
        <v>3906</v>
      </c>
      <c r="B3061" s="179" t="s">
        <v>18398</v>
      </c>
      <c r="C3061" s="179" t="s">
        <v>15364</v>
      </c>
      <c r="D3061" s="179">
        <v>2.19</v>
      </c>
    </row>
    <row r="3062" spans="1:4" x14ac:dyDescent="0.3">
      <c r="A3062" s="179">
        <v>3860</v>
      </c>
      <c r="B3062" s="179" t="s">
        <v>18399</v>
      </c>
      <c r="C3062" s="179" t="s">
        <v>15364</v>
      </c>
      <c r="D3062" s="179">
        <v>7.19</v>
      </c>
    </row>
    <row r="3063" spans="1:4" x14ac:dyDescent="0.3">
      <c r="A3063" s="179">
        <v>3905</v>
      </c>
      <c r="B3063" s="179" t="s">
        <v>18400</v>
      </c>
      <c r="C3063" s="179" t="s">
        <v>15364</v>
      </c>
      <c r="D3063" s="179">
        <v>15.91</v>
      </c>
    </row>
    <row r="3064" spans="1:4" x14ac:dyDescent="0.3">
      <c r="A3064" s="179">
        <v>3871</v>
      </c>
      <c r="B3064" s="179" t="s">
        <v>18401</v>
      </c>
      <c r="C3064" s="179" t="s">
        <v>15364</v>
      </c>
      <c r="D3064" s="179">
        <v>33.020000000000003</v>
      </c>
    </row>
    <row r="3065" spans="1:4" x14ac:dyDescent="0.3">
      <c r="A3065" s="179">
        <v>37429</v>
      </c>
      <c r="B3065" s="179" t="s">
        <v>18402</v>
      </c>
      <c r="C3065" s="179" t="s">
        <v>15364</v>
      </c>
      <c r="D3065" s="180">
        <v>2819.77</v>
      </c>
    </row>
    <row r="3066" spans="1:4" x14ac:dyDescent="0.3">
      <c r="A3066" s="179">
        <v>37426</v>
      </c>
      <c r="B3066" s="179" t="s">
        <v>18403</v>
      </c>
      <c r="C3066" s="179" t="s">
        <v>15364</v>
      </c>
      <c r="D3066" s="179">
        <v>27.12</v>
      </c>
    </row>
    <row r="3067" spans="1:4" x14ac:dyDescent="0.3">
      <c r="A3067" s="179">
        <v>37427</v>
      </c>
      <c r="B3067" s="179" t="s">
        <v>18404</v>
      </c>
      <c r="C3067" s="179" t="s">
        <v>15364</v>
      </c>
      <c r="D3067" s="179">
        <v>64.7</v>
      </c>
    </row>
    <row r="3068" spans="1:4" x14ac:dyDescent="0.3">
      <c r="A3068" s="179">
        <v>37424</v>
      </c>
      <c r="B3068" s="179" t="s">
        <v>18405</v>
      </c>
      <c r="C3068" s="179" t="s">
        <v>15364</v>
      </c>
      <c r="D3068" s="179">
        <v>12.46</v>
      </c>
    </row>
    <row r="3069" spans="1:4" x14ac:dyDescent="0.3">
      <c r="A3069" s="179">
        <v>37428</v>
      </c>
      <c r="B3069" s="179" t="s">
        <v>18406</v>
      </c>
      <c r="C3069" s="179" t="s">
        <v>15364</v>
      </c>
      <c r="D3069" s="179">
        <v>222.98</v>
      </c>
    </row>
    <row r="3070" spans="1:4" x14ac:dyDescent="0.3">
      <c r="A3070" s="179">
        <v>37425</v>
      </c>
      <c r="B3070" s="179" t="s">
        <v>18407</v>
      </c>
      <c r="C3070" s="179" t="s">
        <v>15364</v>
      </c>
      <c r="D3070" s="179">
        <v>13.43</v>
      </c>
    </row>
    <row r="3071" spans="1:4" ht="28.8" x14ac:dyDescent="0.3">
      <c r="A3071" s="179">
        <v>11519</v>
      </c>
      <c r="B3071" s="179" t="s">
        <v>18408</v>
      </c>
      <c r="C3071" s="179" t="s">
        <v>15805</v>
      </c>
      <c r="D3071" s="179">
        <v>54.26</v>
      </c>
    </row>
    <row r="3072" spans="1:4" ht="28.8" x14ac:dyDescent="0.3">
      <c r="A3072" s="179">
        <v>11520</v>
      </c>
      <c r="B3072" s="179" t="s">
        <v>18409</v>
      </c>
      <c r="C3072" s="179" t="s">
        <v>15805</v>
      </c>
      <c r="D3072" s="179">
        <v>25.08</v>
      </c>
    </row>
    <row r="3073" spans="1:4" x14ac:dyDescent="0.3">
      <c r="A3073" s="179">
        <v>11518</v>
      </c>
      <c r="B3073" s="179" t="s">
        <v>18410</v>
      </c>
      <c r="C3073" s="179" t="s">
        <v>15805</v>
      </c>
      <c r="D3073" s="179">
        <v>91.21</v>
      </c>
    </row>
    <row r="3074" spans="1:4" x14ac:dyDescent="0.3">
      <c r="A3074" s="179">
        <v>38473</v>
      </c>
      <c r="B3074" s="179" t="s">
        <v>18411</v>
      </c>
      <c r="C3074" s="179" t="s">
        <v>15364</v>
      </c>
      <c r="D3074" s="179">
        <v>156.85</v>
      </c>
    </row>
    <row r="3075" spans="1:4" x14ac:dyDescent="0.3">
      <c r="A3075" s="179">
        <v>4244</v>
      </c>
      <c r="B3075" s="179" t="s">
        <v>18412</v>
      </c>
      <c r="C3075" s="179" t="s">
        <v>15546</v>
      </c>
      <c r="D3075" s="179">
        <v>16.75</v>
      </c>
    </row>
    <row r="3076" spans="1:4" x14ac:dyDescent="0.3">
      <c r="A3076" s="179">
        <v>40977</v>
      </c>
      <c r="B3076" s="179" t="s">
        <v>18413</v>
      </c>
      <c r="C3076" s="179" t="s">
        <v>15548</v>
      </c>
      <c r="D3076" s="180">
        <v>2943.91</v>
      </c>
    </row>
    <row r="3077" spans="1:4" ht="28.8" x14ac:dyDescent="0.3">
      <c r="A3077" s="179">
        <v>4115</v>
      </c>
      <c r="B3077" s="179" t="s">
        <v>18414</v>
      </c>
      <c r="C3077" s="179" t="s">
        <v>15382</v>
      </c>
      <c r="D3077" s="179">
        <v>21.43</v>
      </c>
    </row>
    <row r="3078" spans="1:4" ht="28.8" x14ac:dyDescent="0.3">
      <c r="A3078" s="179">
        <v>4119</v>
      </c>
      <c r="B3078" s="179" t="s">
        <v>18415</v>
      </c>
      <c r="C3078" s="179" t="s">
        <v>15382</v>
      </c>
      <c r="D3078" s="179">
        <v>43.28</v>
      </c>
    </row>
    <row r="3079" spans="1:4" ht="28.8" x14ac:dyDescent="0.3">
      <c r="A3079" s="179">
        <v>2794</v>
      </c>
      <c r="B3079" s="179" t="s">
        <v>18416</v>
      </c>
      <c r="C3079" s="179" t="s">
        <v>15382</v>
      </c>
      <c r="D3079" s="179">
        <v>114.82</v>
      </c>
    </row>
    <row r="3080" spans="1:4" ht="28.8" x14ac:dyDescent="0.3">
      <c r="A3080" s="179">
        <v>2788</v>
      </c>
      <c r="B3080" s="179" t="s">
        <v>18417</v>
      </c>
      <c r="C3080" s="179" t="s">
        <v>15382</v>
      </c>
      <c r="D3080" s="179">
        <v>167.27</v>
      </c>
    </row>
    <row r="3081" spans="1:4" x14ac:dyDescent="0.3">
      <c r="A3081" s="179">
        <v>4006</v>
      </c>
      <c r="B3081" s="179" t="s">
        <v>18418</v>
      </c>
      <c r="C3081" s="179" t="s">
        <v>15544</v>
      </c>
      <c r="D3081" s="180">
        <v>1780.93</v>
      </c>
    </row>
    <row r="3082" spans="1:4" x14ac:dyDescent="0.3">
      <c r="A3082" s="179">
        <v>36151</v>
      </c>
      <c r="B3082" s="179" t="s">
        <v>18419</v>
      </c>
      <c r="C3082" s="179" t="s">
        <v>15364</v>
      </c>
      <c r="D3082" s="179">
        <v>28.9</v>
      </c>
    </row>
    <row r="3083" spans="1:4" x14ac:dyDescent="0.3">
      <c r="A3083" s="179">
        <v>37457</v>
      </c>
      <c r="B3083" s="179" t="s">
        <v>18420</v>
      </c>
      <c r="C3083" s="179" t="s">
        <v>15382</v>
      </c>
      <c r="D3083" s="179">
        <v>3.48</v>
      </c>
    </row>
    <row r="3084" spans="1:4" x14ac:dyDescent="0.3">
      <c r="A3084" s="179">
        <v>37456</v>
      </c>
      <c r="B3084" s="179" t="s">
        <v>18421</v>
      </c>
      <c r="C3084" s="179" t="s">
        <v>15382</v>
      </c>
      <c r="D3084" s="179">
        <v>1.83</v>
      </c>
    </row>
    <row r="3085" spans="1:4" ht="28.8" x14ac:dyDescent="0.3">
      <c r="A3085" s="179">
        <v>37461</v>
      </c>
      <c r="B3085" s="179" t="s">
        <v>18422</v>
      </c>
      <c r="C3085" s="179" t="s">
        <v>15382</v>
      </c>
      <c r="D3085" s="179">
        <v>12.91</v>
      </c>
    </row>
    <row r="3086" spans="1:4" ht="28.8" x14ac:dyDescent="0.3">
      <c r="A3086" s="179">
        <v>37460</v>
      </c>
      <c r="B3086" s="179" t="s">
        <v>18423</v>
      </c>
      <c r="C3086" s="179" t="s">
        <v>15382</v>
      </c>
      <c r="D3086" s="179">
        <v>17.64</v>
      </c>
    </row>
    <row r="3087" spans="1:4" x14ac:dyDescent="0.3">
      <c r="A3087" s="179">
        <v>37458</v>
      </c>
      <c r="B3087" s="179" t="s">
        <v>18424</v>
      </c>
      <c r="C3087" s="179" t="s">
        <v>15382</v>
      </c>
      <c r="D3087" s="179">
        <v>5.17</v>
      </c>
    </row>
    <row r="3088" spans="1:4" x14ac:dyDescent="0.3">
      <c r="A3088" s="179">
        <v>37454</v>
      </c>
      <c r="B3088" s="179" t="s">
        <v>18425</v>
      </c>
      <c r="C3088" s="179" t="s">
        <v>15382</v>
      </c>
      <c r="D3088" s="179">
        <v>1.35</v>
      </c>
    </row>
    <row r="3089" spans="1:4" x14ac:dyDescent="0.3">
      <c r="A3089" s="179">
        <v>37455</v>
      </c>
      <c r="B3089" s="179" t="s">
        <v>18426</v>
      </c>
      <c r="C3089" s="179" t="s">
        <v>15382</v>
      </c>
      <c r="D3089" s="179">
        <v>2.2799999999999998</v>
      </c>
    </row>
    <row r="3090" spans="1:4" x14ac:dyDescent="0.3">
      <c r="A3090" s="179">
        <v>37459</v>
      </c>
      <c r="B3090" s="179" t="s">
        <v>18427</v>
      </c>
      <c r="C3090" s="179" t="s">
        <v>15382</v>
      </c>
      <c r="D3090" s="179">
        <v>7.26</v>
      </c>
    </row>
    <row r="3091" spans="1:4" ht="28.8" x14ac:dyDescent="0.3">
      <c r="A3091" s="179">
        <v>21029</v>
      </c>
      <c r="B3091" s="179" t="s">
        <v>18428</v>
      </c>
      <c r="C3091" s="179" t="s">
        <v>15364</v>
      </c>
      <c r="D3091" s="179">
        <v>340</v>
      </c>
    </row>
    <row r="3092" spans="1:4" ht="28.8" x14ac:dyDescent="0.3">
      <c r="A3092" s="179">
        <v>21030</v>
      </c>
      <c r="B3092" s="179" t="s">
        <v>18429</v>
      </c>
      <c r="C3092" s="179" t="s">
        <v>15364</v>
      </c>
      <c r="D3092" s="179">
        <v>419.1</v>
      </c>
    </row>
    <row r="3093" spans="1:4" ht="28.8" x14ac:dyDescent="0.3">
      <c r="A3093" s="179">
        <v>21031</v>
      </c>
      <c r="B3093" s="179" t="s">
        <v>18430</v>
      </c>
      <c r="C3093" s="179" t="s">
        <v>15364</v>
      </c>
      <c r="D3093" s="179">
        <v>521.78</v>
      </c>
    </row>
    <row r="3094" spans="1:4" ht="28.8" x14ac:dyDescent="0.3">
      <c r="A3094" s="179">
        <v>21032</v>
      </c>
      <c r="B3094" s="179" t="s">
        <v>18431</v>
      </c>
      <c r="C3094" s="179" t="s">
        <v>15364</v>
      </c>
      <c r="D3094" s="179">
        <v>557.12</v>
      </c>
    </row>
    <row r="3095" spans="1:4" ht="28.8" x14ac:dyDescent="0.3">
      <c r="A3095" s="179">
        <v>37527</v>
      </c>
      <c r="B3095" s="179" t="s">
        <v>18432</v>
      </c>
      <c r="C3095" s="179" t="s">
        <v>15364</v>
      </c>
      <c r="D3095" s="179">
        <v>503.26</v>
      </c>
    </row>
    <row r="3096" spans="1:4" ht="28.8" x14ac:dyDescent="0.3">
      <c r="A3096" s="179">
        <v>37528</v>
      </c>
      <c r="B3096" s="179" t="s">
        <v>18433</v>
      </c>
      <c r="C3096" s="179" t="s">
        <v>15364</v>
      </c>
      <c r="D3096" s="179">
        <v>600.04</v>
      </c>
    </row>
    <row r="3097" spans="1:4" ht="28.8" x14ac:dyDescent="0.3">
      <c r="A3097" s="179">
        <v>37529</v>
      </c>
      <c r="B3097" s="179" t="s">
        <v>18434</v>
      </c>
      <c r="C3097" s="179" t="s">
        <v>15364</v>
      </c>
      <c r="D3097" s="179">
        <v>605.94000000000005</v>
      </c>
    </row>
    <row r="3098" spans="1:4" ht="28.8" x14ac:dyDescent="0.3">
      <c r="A3098" s="179">
        <v>37530</v>
      </c>
      <c r="B3098" s="179" t="s">
        <v>18435</v>
      </c>
      <c r="C3098" s="179" t="s">
        <v>15364</v>
      </c>
      <c r="D3098" s="179">
        <v>791.08</v>
      </c>
    </row>
    <row r="3099" spans="1:4" ht="28.8" x14ac:dyDescent="0.3">
      <c r="A3099" s="179">
        <v>21034</v>
      </c>
      <c r="B3099" s="179" t="s">
        <v>18436</v>
      </c>
      <c r="C3099" s="179" t="s">
        <v>15364</v>
      </c>
      <c r="D3099" s="179">
        <v>674.95</v>
      </c>
    </row>
    <row r="3100" spans="1:4" ht="28.8" x14ac:dyDescent="0.3">
      <c r="A3100" s="179">
        <v>37531</v>
      </c>
      <c r="B3100" s="179" t="s">
        <v>18437</v>
      </c>
      <c r="C3100" s="179" t="s">
        <v>15364</v>
      </c>
      <c r="D3100" s="179">
        <v>850</v>
      </c>
    </row>
    <row r="3101" spans="1:4" ht="28.8" x14ac:dyDescent="0.3">
      <c r="A3101" s="179">
        <v>21036</v>
      </c>
      <c r="B3101" s="179" t="s">
        <v>18438</v>
      </c>
      <c r="C3101" s="179" t="s">
        <v>15364</v>
      </c>
      <c r="D3101" s="180">
        <v>1033.46</v>
      </c>
    </row>
    <row r="3102" spans="1:4" ht="28.8" x14ac:dyDescent="0.3">
      <c r="A3102" s="179">
        <v>21037</v>
      </c>
      <c r="B3102" s="179" t="s">
        <v>18439</v>
      </c>
      <c r="C3102" s="179" t="s">
        <v>15364</v>
      </c>
      <c r="D3102" s="180">
        <v>1178.21</v>
      </c>
    </row>
    <row r="3103" spans="1:4" ht="28.8" x14ac:dyDescent="0.3">
      <c r="A3103" s="179">
        <v>20185</v>
      </c>
      <c r="B3103" s="179" t="s">
        <v>18440</v>
      </c>
      <c r="C3103" s="179" t="s">
        <v>15382</v>
      </c>
      <c r="D3103" s="179">
        <v>21</v>
      </c>
    </row>
    <row r="3104" spans="1:4" ht="28.8" x14ac:dyDescent="0.3">
      <c r="A3104" s="179">
        <v>20260</v>
      </c>
      <c r="B3104" s="179" t="s">
        <v>18441</v>
      </c>
      <c r="C3104" s="179" t="s">
        <v>15364</v>
      </c>
      <c r="D3104" s="179">
        <v>16.89</v>
      </c>
    </row>
    <row r="3105" spans="1:4" ht="28.8" x14ac:dyDescent="0.3">
      <c r="A3105" s="179">
        <v>37523</v>
      </c>
      <c r="B3105" s="179" t="s">
        <v>18442</v>
      </c>
      <c r="C3105" s="179" t="s">
        <v>15364</v>
      </c>
      <c r="D3105" s="180">
        <v>519087.13</v>
      </c>
    </row>
    <row r="3106" spans="1:4" ht="28.8" x14ac:dyDescent="0.3">
      <c r="A3106" s="179">
        <v>37515</v>
      </c>
      <c r="B3106" s="179" t="s">
        <v>18443</v>
      </c>
      <c r="C3106" s="179" t="s">
        <v>15364</v>
      </c>
      <c r="D3106" s="180">
        <v>461495</v>
      </c>
    </row>
    <row r="3107" spans="1:4" ht="28.8" x14ac:dyDescent="0.3">
      <c r="A3107" s="179">
        <v>12899</v>
      </c>
      <c r="B3107" s="179" t="s">
        <v>18444</v>
      </c>
      <c r="C3107" s="179" t="s">
        <v>15364</v>
      </c>
      <c r="D3107" s="179">
        <v>88.92</v>
      </c>
    </row>
    <row r="3108" spans="1:4" ht="28.8" x14ac:dyDescent="0.3">
      <c r="A3108" s="179">
        <v>12898</v>
      </c>
      <c r="B3108" s="179" t="s">
        <v>18445</v>
      </c>
      <c r="C3108" s="179" t="s">
        <v>15364</v>
      </c>
      <c r="D3108" s="179">
        <v>141.05000000000001</v>
      </c>
    </row>
    <row r="3109" spans="1:4" x14ac:dyDescent="0.3">
      <c r="A3109" s="179">
        <v>42528</v>
      </c>
      <c r="B3109" s="179" t="s">
        <v>18446</v>
      </c>
      <c r="C3109" s="179" t="s">
        <v>15372</v>
      </c>
      <c r="D3109" s="179">
        <v>9.1</v>
      </c>
    </row>
    <row r="3110" spans="1:4" x14ac:dyDescent="0.3">
      <c r="A3110" s="179">
        <v>39696</v>
      </c>
      <c r="B3110" s="179" t="s">
        <v>18447</v>
      </c>
      <c r="C3110" s="179" t="s">
        <v>15372</v>
      </c>
      <c r="D3110" s="179">
        <v>6.4</v>
      </c>
    </row>
    <row r="3111" spans="1:4" x14ac:dyDescent="0.3">
      <c r="A3111" s="179">
        <v>39700</v>
      </c>
      <c r="B3111" s="179" t="s">
        <v>18448</v>
      </c>
      <c r="C3111" s="179" t="s">
        <v>15372</v>
      </c>
      <c r="D3111" s="179">
        <v>23.85</v>
      </c>
    </row>
    <row r="3112" spans="1:4" ht="28.8" x14ac:dyDescent="0.3">
      <c r="A3112" s="179">
        <v>11621</v>
      </c>
      <c r="B3112" s="179" t="s">
        <v>18449</v>
      </c>
      <c r="C3112" s="179" t="s">
        <v>15372</v>
      </c>
      <c r="D3112" s="179">
        <v>47.46</v>
      </c>
    </row>
    <row r="3113" spans="1:4" ht="28.8" x14ac:dyDescent="0.3">
      <c r="A3113" s="179">
        <v>4014</v>
      </c>
      <c r="B3113" s="179" t="s">
        <v>18450</v>
      </c>
      <c r="C3113" s="179" t="s">
        <v>15372</v>
      </c>
      <c r="D3113" s="179">
        <v>49.11</v>
      </c>
    </row>
    <row r="3114" spans="1:4" ht="28.8" x14ac:dyDescent="0.3">
      <c r="A3114" s="179">
        <v>4015</v>
      </c>
      <c r="B3114" s="179" t="s">
        <v>18451</v>
      </c>
      <c r="C3114" s="179" t="s">
        <v>15372</v>
      </c>
      <c r="D3114" s="179">
        <v>60.31</v>
      </c>
    </row>
    <row r="3115" spans="1:4" ht="28.8" x14ac:dyDescent="0.3">
      <c r="A3115" s="179">
        <v>4017</v>
      </c>
      <c r="B3115" s="179" t="s">
        <v>18452</v>
      </c>
      <c r="C3115" s="179" t="s">
        <v>15372</v>
      </c>
      <c r="D3115" s="179">
        <v>87.75</v>
      </c>
    </row>
    <row r="3116" spans="1:4" ht="28.8" x14ac:dyDescent="0.3">
      <c r="A3116" s="179">
        <v>4016</v>
      </c>
      <c r="B3116" s="179" t="s">
        <v>18453</v>
      </c>
      <c r="C3116" s="179" t="s">
        <v>15372</v>
      </c>
      <c r="D3116" s="179">
        <v>34.659999999999997</v>
      </c>
    </row>
    <row r="3117" spans="1:4" x14ac:dyDescent="0.3">
      <c r="A3117" s="179">
        <v>39699</v>
      </c>
      <c r="B3117" s="179" t="s">
        <v>18454</v>
      </c>
      <c r="C3117" s="179" t="s">
        <v>15372</v>
      </c>
      <c r="D3117" s="179">
        <v>12.36</v>
      </c>
    </row>
    <row r="3118" spans="1:4" x14ac:dyDescent="0.3">
      <c r="A3118" s="179">
        <v>38544</v>
      </c>
      <c r="B3118" s="179" t="s">
        <v>18455</v>
      </c>
      <c r="C3118" s="179" t="s">
        <v>15372</v>
      </c>
      <c r="D3118" s="179">
        <v>8.89</v>
      </c>
    </row>
    <row r="3119" spans="1:4" x14ac:dyDescent="0.3">
      <c r="A3119" s="179">
        <v>38545</v>
      </c>
      <c r="B3119" s="179" t="s">
        <v>18456</v>
      </c>
      <c r="C3119" s="179" t="s">
        <v>15372</v>
      </c>
      <c r="D3119" s="179">
        <v>5.71</v>
      </c>
    </row>
    <row r="3120" spans="1:4" ht="28.8" x14ac:dyDescent="0.3">
      <c r="A3120" s="179">
        <v>42527</v>
      </c>
      <c r="B3120" s="179" t="s">
        <v>18457</v>
      </c>
      <c r="C3120" s="179" t="s">
        <v>15372</v>
      </c>
      <c r="D3120" s="179">
        <v>24.05</v>
      </c>
    </row>
    <row r="3121" spans="1:4" ht="28.8" x14ac:dyDescent="0.3">
      <c r="A3121" s="179">
        <v>39323</v>
      </c>
      <c r="B3121" s="179" t="s">
        <v>18458</v>
      </c>
      <c r="C3121" s="179" t="s">
        <v>15372</v>
      </c>
      <c r="D3121" s="179">
        <v>21.8</v>
      </c>
    </row>
    <row r="3122" spans="1:4" ht="43.2" x14ac:dyDescent="0.3">
      <c r="A3122" s="179">
        <v>626</v>
      </c>
      <c r="B3122" s="179" t="s">
        <v>18459</v>
      </c>
      <c r="C3122" s="179" t="s">
        <v>15433</v>
      </c>
      <c r="D3122" s="179">
        <v>16.920000000000002</v>
      </c>
    </row>
    <row r="3123" spans="1:4" x14ac:dyDescent="0.3">
      <c r="A3123" s="179">
        <v>44504</v>
      </c>
      <c r="B3123" s="179" t="s">
        <v>27021</v>
      </c>
      <c r="C3123" s="179" t="s">
        <v>15372</v>
      </c>
      <c r="D3123" s="179">
        <v>14.23</v>
      </c>
    </row>
    <row r="3124" spans="1:4" x14ac:dyDescent="0.3">
      <c r="A3124" s="179">
        <v>44505</v>
      </c>
      <c r="B3124" s="179" t="s">
        <v>27022</v>
      </c>
      <c r="C3124" s="179" t="s">
        <v>15372</v>
      </c>
      <c r="D3124" s="179">
        <v>21.47</v>
      </c>
    </row>
    <row r="3125" spans="1:4" x14ac:dyDescent="0.3">
      <c r="A3125" s="179">
        <v>44506</v>
      </c>
      <c r="B3125" s="179" t="s">
        <v>27023</v>
      </c>
      <c r="C3125" s="179" t="s">
        <v>15372</v>
      </c>
      <c r="D3125" s="179">
        <v>22.79</v>
      </c>
    </row>
    <row r="3126" spans="1:4" x14ac:dyDescent="0.3">
      <c r="A3126" s="179">
        <v>44507</v>
      </c>
      <c r="B3126" s="179" t="s">
        <v>27024</v>
      </c>
      <c r="C3126" s="179" t="s">
        <v>15372</v>
      </c>
      <c r="D3126" s="179">
        <v>28.49</v>
      </c>
    </row>
    <row r="3127" spans="1:4" x14ac:dyDescent="0.3">
      <c r="A3127" s="179">
        <v>44508</v>
      </c>
      <c r="B3127" s="179" t="s">
        <v>27025</v>
      </c>
      <c r="C3127" s="179" t="s">
        <v>15372</v>
      </c>
      <c r="D3127" s="179">
        <v>42.73</v>
      </c>
    </row>
    <row r="3128" spans="1:4" x14ac:dyDescent="0.3">
      <c r="A3128" s="179">
        <v>44509</v>
      </c>
      <c r="B3128" s="179" t="s">
        <v>27026</v>
      </c>
      <c r="C3128" s="179" t="s">
        <v>15372</v>
      </c>
      <c r="D3128" s="179">
        <v>57.23</v>
      </c>
    </row>
    <row r="3129" spans="1:4" x14ac:dyDescent="0.3">
      <c r="A3129" s="179">
        <v>44510</v>
      </c>
      <c r="B3129" s="179" t="s">
        <v>27027</v>
      </c>
      <c r="C3129" s="179" t="s">
        <v>15372</v>
      </c>
      <c r="D3129" s="179">
        <v>71.069999999999993</v>
      </c>
    </row>
    <row r="3130" spans="1:4" ht="28.8" x14ac:dyDescent="0.3">
      <c r="A3130" s="179">
        <v>44512</v>
      </c>
      <c r="B3130" s="179" t="s">
        <v>27028</v>
      </c>
      <c r="C3130" s="179" t="s">
        <v>15372</v>
      </c>
      <c r="D3130" s="179">
        <v>15.86</v>
      </c>
    </row>
    <row r="3131" spans="1:4" ht="28.8" x14ac:dyDescent="0.3">
      <c r="A3131" s="179">
        <v>44513</v>
      </c>
      <c r="B3131" s="179" t="s">
        <v>27029</v>
      </c>
      <c r="C3131" s="179" t="s">
        <v>15372</v>
      </c>
      <c r="D3131" s="179">
        <v>22.39</v>
      </c>
    </row>
    <row r="3132" spans="1:4" ht="28.8" x14ac:dyDescent="0.3">
      <c r="A3132" s="179">
        <v>44514</v>
      </c>
      <c r="B3132" s="179" t="s">
        <v>27030</v>
      </c>
      <c r="C3132" s="179" t="s">
        <v>15372</v>
      </c>
      <c r="D3132" s="179">
        <v>25.38</v>
      </c>
    </row>
    <row r="3133" spans="1:4" ht="28.8" x14ac:dyDescent="0.3">
      <c r="A3133" s="179">
        <v>44515</v>
      </c>
      <c r="B3133" s="179" t="s">
        <v>27031</v>
      </c>
      <c r="C3133" s="179" t="s">
        <v>15372</v>
      </c>
      <c r="D3133" s="179">
        <v>31.17</v>
      </c>
    </row>
    <row r="3134" spans="1:4" ht="28.8" x14ac:dyDescent="0.3">
      <c r="A3134" s="179">
        <v>44511</v>
      </c>
      <c r="B3134" s="179" t="s">
        <v>27032</v>
      </c>
      <c r="C3134" s="179" t="s">
        <v>15372</v>
      </c>
      <c r="D3134" s="179">
        <v>46.14</v>
      </c>
    </row>
    <row r="3135" spans="1:4" ht="28.8" x14ac:dyDescent="0.3">
      <c r="A3135" s="179">
        <v>44516</v>
      </c>
      <c r="B3135" s="179" t="s">
        <v>27033</v>
      </c>
      <c r="C3135" s="179" t="s">
        <v>15372</v>
      </c>
      <c r="D3135" s="179">
        <v>62.35</v>
      </c>
    </row>
    <row r="3136" spans="1:4" ht="28.8" x14ac:dyDescent="0.3">
      <c r="A3136" s="179">
        <v>44517</v>
      </c>
      <c r="B3136" s="179" t="s">
        <v>27034</v>
      </c>
      <c r="C3136" s="179" t="s">
        <v>15372</v>
      </c>
      <c r="D3136" s="179">
        <v>77.77</v>
      </c>
    </row>
    <row r="3137" spans="1:4" x14ac:dyDescent="0.3">
      <c r="A3137" s="179">
        <v>11479</v>
      </c>
      <c r="B3137" s="179" t="s">
        <v>18460</v>
      </c>
      <c r="C3137" s="179" t="s">
        <v>15364</v>
      </c>
      <c r="D3137" s="179">
        <v>38.1</v>
      </c>
    </row>
    <row r="3138" spans="1:4" x14ac:dyDescent="0.3">
      <c r="A3138" s="179">
        <v>11481</v>
      </c>
      <c r="B3138" s="179" t="s">
        <v>18461</v>
      </c>
      <c r="C3138" s="179" t="s">
        <v>15364</v>
      </c>
      <c r="D3138" s="179">
        <v>34.46</v>
      </c>
    </row>
    <row r="3139" spans="1:4" x14ac:dyDescent="0.3">
      <c r="A3139" s="179">
        <v>43609</v>
      </c>
      <c r="B3139" s="179" t="s">
        <v>18462</v>
      </c>
      <c r="C3139" s="179" t="s">
        <v>15364</v>
      </c>
      <c r="D3139" s="179">
        <v>34.46</v>
      </c>
    </row>
    <row r="3140" spans="1:4" x14ac:dyDescent="0.3">
      <c r="A3140" s="179">
        <v>11478</v>
      </c>
      <c r="B3140" s="179" t="s">
        <v>18463</v>
      </c>
      <c r="C3140" s="179" t="s">
        <v>15364</v>
      </c>
      <c r="D3140" s="179">
        <v>65.37</v>
      </c>
    </row>
    <row r="3141" spans="1:4" x14ac:dyDescent="0.3">
      <c r="A3141" s="179">
        <v>43608</v>
      </c>
      <c r="B3141" s="179" t="s">
        <v>18464</v>
      </c>
      <c r="C3141" s="179" t="s">
        <v>15364</v>
      </c>
      <c r="D3141" s="179">
        <v>49.88</v>
      </c>
    </row>
    <row r="3142" spans="1:4" x14ac:dyDescent="0.3">
      <c r="A3142" s="179">
        <v>11476</v>
      </c>
      <c r="B3142" s="179" t="s">
        <v>18465</v>
      </c>
      <c r="C3142" s="179" t="s">
        <v>15364</v>
      </c>
      <c r="D3142" s="179">
        <v>49.88</v>
      </c>
    </row>
    <row r="3143" spans="1:4" ht="28.8" x14ac:dyDescent="0.3">
      <c r="A3143" s="179">
        <v>40637</v>
      </c>
      <c r="B3143" s="179" t="s">
        <v>18466</v>
      </c>
      <c r="C3143" s="179" t="s">
        <v>15364</v>
      </c>
      <c r="D3143" s="180">
        <v>723336.37</v>
      </c>
    </row>
    <row r="3144" spans="1:4" ht="28.8" x14ac:dyDescent="0.3">
      <c r="A3144" s="179">
        <v>13836</v>
      </c>
      <c r="B3144" s="179" t="s">
        <v>18467</v>
      </c>
      <c r="C3144" s="179" t="s">
        <v>15364</v>
      </c>
      <c r="D3144" s="180">
        <v>70491.09</v>
      </c>
    </row>
    <row r="3145" spans="1:4" ht="43.2" x14ac:dyDescent="0.3">
      <c r="A3145" s="179">
        <v>14534</v>
      </c>
      <c r="B3145" s="179" t="s">
        <v>18468</v>
      </c>
      <c r="C3145" s="179" t="s">
        <v>15364</v>
      </c>
      <c r="D3145" s="180">
        <v>29509.43</v>
      </c>
    </row>
    <row r="3146" spans="1:4" ht="28.8" x14ac:dyDescent="0.3">
      <c r="A3146" s="179">
        <v>14619</v>
      </c>
      <c r="B3146" s="179" t="s">
        <v>18469</v>
      </c>
      <c r="C3146" s="179" t="s">
        <v>15364</v>
      </c>
      <c r="D3146" s="180">
        <v>13654.86</v>
      </c>
    </row>
    <row r="3147" spans="1:4" ht="43.2" x14ac:dyDescent="0.3">
      <c r="A3147" s="179">
        <v>14535</v>
      </c>
      <c r="B3147" s="179" t="s">
        <v>18470</v>
      </c>
      <c r="C3147" s="179" t="s">
        <v>15364</v>
      </c>
      <c r="D3147" s="180">
        <v>292883.95</v>
      </c>
    </row>
    <row r="3148" spans="1:4" ht="57.6" x14ac:dyDescent="0.3">
      <c r="A3148" s="179">
        <v>39813</v>
      </c>
      <c r="B3148" s="179" t="s">
        <v>18471</v>
      </c>
      <c r="C3148" s="179" t="s">
        <v>15364</v>
      </c>
      <c r="D3148" s="180">
        <v>25605.200000000001</v>
      </c>
    </row>
    <row r="3149" spans="1:4" ht="43.2" x14ac:dyDescent="0.3">
      <c r="A3149" s="179">
        <v>40403</v>
      </c>
      <c r="B3149" s="179" t="s">
        <v>18472</v>
      </c>
      <c r="C3149" s="179" t="s">
        <v>15364</v>
      </c>
      <c r="D3149" s="179">
        <v>557.65</v>
      </c>
    </row>
    <row r="3150" spans="1:4" x14ac:dyDescent="0.3">
      <c r="A3150" s="179">
        <v>12868</v>
      </c>
      <c r="B3150" s="179" t="s">
        <v>18473</v>
      </c>
      <c r="C3150" s="179" t="s">
        <v>15546</v>
      </c>
      <c r="D3150" s="179">
        <v>17.440000000000001</v>
      </c>
    </row>
    <row r="3151" spans="1:4" x14ac:dyDescent="0.3">
      <c r="A3151" s="179">
        <v>40916</v>
      </c>
      <c r="B3151" s="179" t="s">
        <v>18474</v>
      </c>
      <c r="C3151" s="179" t="s">
        <v>15548</v>
      </c>
      <c r="D3151" s="180">
        <v>3063.52</v>
      </c>
    </row>
    <row r="3152" spans="1:4" x14ac:dyDescent="0.3">
      <c r="A3152" s="179">
        <v>4755</v>
      </c>
      <c r="B3152" s="179" t="s">
        <v>18475</v>
      </c>
      <c r="C3152" s="179" t="s">
        <v>15546</v>
      </c>
      <c r="D3152" s="179">
        <v>17.07</v>
      </c>
    </row>
    <row r="3153" spans="1:4" x14ac:dyDescent="0.3">
      <c r="A3153" s="179">
        <v>41067</v>
      </c>
      <c r="B3153" s="179" t="s">
        <v>18476</v>
      </c>
      <c r="C3153" s="179" t="s">
        <v>15548</v>
      </c>
      <c r="D3153" s="180">
        <v>2997.16</v>
      </c>
    </row>
    <row r="3154" spans="1:4" x14ac:dyDescent="0.3">
      <c r="A3154" s="179">
        <v>38463</v>
      </c>
      <c r="B3154" s="179" t="s">
        <v>18477</v>
      </c>
      <c r="C3154" s="179" t="s">
        <v>15364</v>
      </c>
      <c r="D3154" s="179">
        <v>38.1</v>
      </c>
    </row>
    <row r="3155" spans="1:4" ht="28.8" x14ac:dyDescent="0.3">
      <c r="A3155" s="179">
        <v>40703</v>
      </c>
      <c r="B3155" s="179" t="s">
        <v>18478</v>
      </c>
      <c r="C3155" s="179" t="s">
        <v>15364</v>
      </c>
      <c r="D3155" s="180">
        <v>7800</v>
      </c>
    </row>
    <row r="3156" spans="1:4" ht="28.8" x14ac:dyDescent="0.3">
      <c r="A3156" s="179">
        <v>14531</v>
      </c>
      <c r="B3156" s="179" t="s">
        <v>18479</v>
      </c>
      <c r="C3156" s="179" t="s">
        <v>15364</v>
      </c>
      <c r="D3156" s="180">
        <v>14542.14</v>
      </c>
    </row>
    <row r="3157" spans="1:4" ht="28.8" x14ac:dyDescent="0.3">
      <c r="A3157" s="179">
        <v>36533</v>
      </c>
      <c r="B3157" s="179" t="s">
        <v>18480</v>
      </c>
      <c r="C3157" s="179" t="s">
        <v>15364</v>
      </c>
      <c r="D3157" s="180">
        <v>16734.28</v>
      </c>
    </row>
    <row r="3158" spans="1:4" x14ac:dyDescent="0.3">
      <c r="A3158" s="179">
        <v>11616</v>
      </c>
      <c r="B3158" s="179" t="s">
        <v>18481</v>
      </c>
      <c r="C3158" s="179" t="s">
        <v>15364</v>
      </c>
      <c r="D3158" s="180">
        <v>15805.28</v>
      </c>
    </row>
    <row r="3159" spans="1:4" x14ac:dyDescent="0.3">
      <c r="A3159" s="179">
        <v>41898</v>
      </c>
      <c r="B3159" s="179" t="s">
        <v>18482</v>
      </c>
      <c r="C3159" s="179" t="s">
        <v>15364</v>
      </c>
      <c r="D3159" s="180">
        <v>17783.09</v>
      </c>
    </row>
    <row r="3160" spans="1:4" ht="28.8" x14ac:dyDescent="0.3">
      <c r="A3160" s="179">
        <v>13447</v>
      </c>
      <c r="B3160" s="179" t="s">
        <v>18483</v>
      </c>
      <c r="C3160" s="179" t="s">
        <v>15364</v>
      </c>
      <c r="D3160" s="180">
        <v>32722.11</v>
      </c>
    </row>
    <row r="3161" spans="1:4" x14ac:dyDescent="0.3">
      <c r="A3161" s="179">
        <v>14529</v>
      </c>
      <c r="B3161" s="179" t="s">
        <v>18484</v>
      </c>
      <c r="C3161" s="179" t="s">
        <v>15364</v>
      </c>
      <c r="D3161" s="180">
        <v>18300.64</v>
      </c>
    </row>
    <row r="3162" spans="1:4" x14ac:dyDescent="0.3">
      <c r="A3162" s="179">
        <v>10747</v>
      </c>
      <c r="B3162" s="179" t="s">
        <v>18485</v>
      </c>
      <c r="C3162" s="179" t="s">
        <v>15364</v>
      </c>
      <c r="D3162" s="180">
        <v>17955.73</v>
      </c>
    </row>
    <row r="3163" spans="1:4" ht="28.8" x14ac:dyDescent="0.3">
      <c r="A3163" s="179">
        <v>36141</v>
      </c>
      <c r="B3163" s="179" t="s">
        <v>18486</v>
      </c>
      <c r="C3163" s="179" t="s">
        <v>15364</v>
      </c>
      <c r="D3163" s="179">
        <v>39.01</v>
      </c>
    </row>
    <row r="3164" spans="1:4" x14ac:dyDescent="0.3">
      <c r="A3164" s="179">
        <v>43651</v>
      </c>
      <c r="B3164" s="179" t="s">
        <v>27035</v>
      </c>
      <c r="C3164" s="179" t="s">
        <v>15433</v>
      </c>
      <c r="D3164" s="179">
        <v>6.04</v>
      </c>
    </row>
    <row r="3165" spans="1:4" x14ac:dyDescent="0.3">
      <c r="A3165" s="179">
        <v>43626</v>
      </c>
      <c r="B3165" s="179" t="s">
        <v>27036</v>
      </c>
      <c r="C3165" s="179" t="s">
        <v>15433</v>
      </c>
      <c r="D3165" s="179">
        <v>3.36</v>
      </c>
    </row>
    <row r="3166" spans="1:4" ht="28.8" x14ac:dyDescent="0.3">
      <c r="A3166" s="179">
        <v>39434</v>
      </c>
      <c r="B3166" s="179" t="s">
        <v>18487</v>
      </c>
      <c r="C3166" s="179" t="s">
        <v>15433</v>
      </c>
      <c r="D3166" s="179">
        <v>2.66</v>
      </c>
    </row>
    <row r="3167" spans="1:4" ht="28.8" x14ac:dyDescent="0.3">
      <c r="A3167" s="179">
        <v>39433</v>
      </c>
      <c r="B3167" s="179" t="s">
        <v>18488</v>
      </c>
      <c r="C3167" s="179" t="s">
        <v>15433</v>
      </c>
      <c r="D3167" s="179">
        <v>2.11</v>
      </c>
    </row>
    <row r="3168" spans="1:4" x14ac:dyDescent="0.3">
      <c r="A3168" s="179">
        <v>4049</v>
      </c>
      <c r="B3168" s="179" t="s">
        <v>18489</v>
      </c>
      <c r="C3168" s="179" t="s">
        <v>15377</v>
      </c>
      <c r="D3168" s="179">
        <v>67.44</v>
      </c>
    </row>
    <row r="3169" spans="1:4" x14ac:dyDescent="0.3">
      <c r="A3169" s="179">
        <v>38120</v>
      </c>
      <c r="B3169" s="179" t="s">
        <v>18490</v>
      </c>
      <c r="C3169" s="179" t="s">
        <v>15433</v>
      </c>
      <c r="D3169" s="179">
        <v>120.41</v>
      </c>
    </row>
    <row r="3170" spans="1:4" x14ac:dyDescent="0.3">
      <c r="A3170" s="179">
        <v>43652</v>
      </c>
      <c r="B3170" s="179" t="s">
        <v>27037</v>
      </c>
      <c r="C3170" s="179" t="s">
        <v>15433</v>
      </c>
      <c r="D3170" s="179">
        <v>13.54</v>
      </c>
    </row>
    <row r="3171" spans="1:4" x14ac:dyDescent="0.3">
      <c r="A3171" s="179">
        <v>10498</v>
      </c>
      <c r="B3171" s="179" t="s">
        <v>18491</v>
      </c>
      <c r="C3171" s="179" t="s">
        <v>15433</v>
      </c>
      <c r="D3171" s="179">
        <v>12.12</v>
      </c>
    </row>
    <row r="3172" spans="1:4" x14ac:dyDescent="0.3">
      <c r="A3172" s="179">
        <v>4823</v>
      </c>
      <c r="B3172" s="179" t="s">
        <v>18492</v>
      </c>
      <c r="C3172" s="179" t="s">
        <v>15433</v>
      </c>
      <c r="D3172" s="179">
        <v>38.31</v>
      </c>
    </row>
    <row r="3173" spans="1:4" x14ac:dyDescent="0.3">
      <c r="A3173" s="179">
        <v>38877</v>
      </c>
      <c r="B3173" s="179" t="s">
        <v>18493</v>
      </c>
      <c r="C3173" s="179" t="s">
        <v>15433</v>
      </c>
      <c r="D3173" s="179">
        <v>5.5</v>
      </c>
    </row>
    <row r="3174" spans="1:4" ht="28.8" x14ac:dyDescent="0.3">
      <c r="A3174" s="179">
        <v>34546</v>
      </c>
      <c r="B3174" s="179" t="s">
        <v>18494</v>
      </c>
      <c r="C3174" s="179" t="s">
        <v>15433</v>
      </c>
      <c r="D3174" s="179">
        <v>5.66</v>
      </c>
    </row>
    <row r="3175" spans="1:4" x14ac:dyDescent="0.3">
      <c r="A3175" s="179">
        <v>41387</v>
      </c>
      <c r="B3175" s="179" t="s">
        <v>18495</v>
      </c>
      <c r="C3175" s="179" t="s">
        <v>15382</v>
      </c>
      <c r="D3175" s="179">
        <v>57.52</v>
      </c>
    </row>
    <row r="3176" spans="1:4" x14ac:dyDescent="0.3">
      <c r="A3176" s="179">
        <v>41388</v>
      </c>
      <c r="B3176" s="179" t="s">
        <v>18496</v>
      </c>
      <c r="C3176" s="179" t="s">
        <v>15382</v>
      </c>
      <c r="D3176" s="179">
        <v>69.010000000000005</v>
      </c>
    </row>
    <row r="3177" spans="1:4" x14ac:dyDescent="0.3">
      <c r="A3177" s="179">
        <v>41380</v>
      </c>
      <c r="B3177" s="179" t="s">
        <v>18497</v>
      </c>
      <c r="C3177" s="179" t="s">
        <v>15364</v>
      </c>
      <c r="D3177" s="179">
        <v>459.14</v>
      </c>
    </row>
    <row r="3178" spans="1:4" x14ac:dyDescent="0.3">
      <c r="A3178" s="179">
        <v>41381</v>
      </c>
      <c r="B3178" s="179" t="s">
        <v>18498</v>
      </c>
      <c r="C3178" s="179" t="s">
        <v>15364</v>
      </c>
      <c r="D3178" s="179">
        <v>481</v>
      </c>
    </row>
    <row r="3179" spans="1:4" x14ac:dyDescent="0.3">
      <c r="A3179" s="179">
        <v>41382</v>
      </c>
      <c r="B3179" s="179" t="s">
        <v>18499</v>
      </c>
      <c r="C3179" s="179" t="s">
        <v>15364</v>
      </c>
      <c r="D3179" s="179">
        <v>465.58</v>
      </c>
    </row>
    <row r="3180" spans="1:4" x14ac:dyDescent="0.3">
      <c r="A3180" s="179">
        <v>41383</v>
      </c>
      <c r="B3180" s="179" t="s">
        <v>18500</v>
      </c>
      <c r="C3180" s="179" t="s">
        <v>15364</v>
      </c>
      <c r="D3180" s="179">
        <v>631.92999999999995</v>
      </c>
    </row>
    <row r="3181" spans="1:4" x14ac:dyDescent="0.3">
      <c r="A3181" s="179">
        <v>41385</v>
      </c>
      <c r="B3181" s="179" t="s">
        <v>18501</v>
      </c>
      <c r="C3181" s="179" t="s">
        <v>15364</v>
      </c>
      <c r="D3181" s="179">
        <v>786.36</v>
      </c>
    </row>
    <row r="3182" spans="1:4" ht="28.8" x14ac:dyDescent="0.3">
      <c r="A3182" s="179">
        <v>11079</v>
      </c>
      <c r="B3182" s="179" t="s">
        <v>18502</v>
      </c>
      <c r="C3182" s="179" t="s">
        <v>15544</v>
      </c>
      <c r="D3182" s="180">
        <v>1450.34</v>
      </c>
    </row>
    <row r="3183" spans="1:4" ht="28.8" x14ac:dyDescent="0.3">
      <c r="A3183" s="179">
        <v>11082</v>
      </c>
      <c r="B3183" s="179" t="s">
        <v>18503</v>
      </c>
      <c r="C3183" s="179" t="s">
        <v>15544</v>
      </c>
      <c r="D3183" s="180">
        <v>1450.34</v>
      </c>
    </row>
    <row r="3184" spans="1:4" x14ac:dyDescent="0.3">
      <c r="A3184" s="179">
        <v>4058</v>
      </c>
      <c r="B3184" s="179" t="s">
        <v>18504</v>
      </c>
      <c r="C3184" s="179" t="s">
        <v>15546</v>
      </c>
      <c r="D3184" s="179">
        <v>25.82</v>
      </c>
    </row>
    <row r="3185" spans="1:4" x14ac:dyDescent="0.3">
      <c r="A3185" s="179">
        <v>40974</v>
      </c>
      <c r="B3185" s="179" t="s">
        <v>18505</v>
      </c>
      <c r="C3185" s="179" t="s">
        <v>15548</v>
      </c>
      <c r="D3185" s="180">
        <v>4533.8100000000004</v>
      </c>
    </row>
    <row r="3186" spans="1:4" x14ac:dyDescent="0.3">
      <c r="A3186" s="179">
        <v>34794</v>
      </c>
      <c r="B3186" s="179" t="s">
        <v>18506</v>
      </c>
      <c r="C3186" s="179" t="s">
        <v>15546</v>
      </c>
      <c r="D3186" s="179">
        <v>19.38</v>
      </c>
    </row>
    <row r="3187" spans="1:4" x14ac:dyDescent="0.3">
      <c r="A3187" s="179">
        <v>40925</v>
      </c>
      <c r="B3187" s="179" t="s">
        <v>18507</v>
      </c>
      <c r="C3187" s="179" t="s">
        <v>15548</v>
      </c>
      <c r="D3187" s="180">
        <v>3403.18</v>
      </c>
    </row>
    <row r="3188" spans="1:4" x14ac:dyDescent="0.3">
      <c r="A3188" s="179">
        <v>13741</v>
      </c>
      <c r="B3188" s="179" t="s">
        <v>18508</v>
      </c>
      <c r="C3188" s="179" t="s">
        <v>15364</v>
      </c>
      <c r="D3188" s="180">
        <v>2039.07</v>
      </c>
    </row>
    <row r="3189" spans="1:4" ht="28.8" x14ac:dyDescent="0.3">
      <c r="A3189" s="179">
        <v>3288</v>
      </c>
      <c r="B3189" s="179" t="s">
        <v>18509</v>
      </c>
      <c r="C3189" s="179" t="s">
        <v>15382</v>
      </c>
      <c r="D3189" s="179">
        <v>6</v>
      </c>
    </row>
    <row r="3190" spans="1:4" ht="28.8" x14ac:dyDescent="0.3">
      <c r="A3190" s="179">
        <v>13587</v>
      </c>
      <c r="B3190" s="179" t="s">
        <v>18510</v>
      </c>
      <c r="C3190" s="179" t="s">
        <v>15382</v>
      </c>
      <c r="D3190" s="179">
        <v>3.62</v>
      </c>
    </row>
    <row r="3191" spans="1:4" x14ac:dyDescent="0.3">
      <c r="A3191" s="179">
        <v>38598</v>
      </c>
      <c r="B3191" s="179" t="s">
        <v>18511</v>
      </c>
      <c r="C3191" s="179" t="s">
        <v>15364</v>
      </c>
      <c r="D3191" s="179">
        <v>2.38</v>
      </c>
    </row>
    <row r="3192" spans="1:4" x14ac:dyDescent="0.3">
      <c r="A3192" s="179">
        <v>38595</v>
      </c>
      <c r="B3192" s="179" t="s">
        <v>18512</v>
      </c>
      <c r="C3192" s="179" t="s">
        <v>15364</v>
      </c>
      <c r="D3192" s="179">
        <v>2.02</v>
      </c>
    </row>
    <row r="3193" spans="1:4" x14ac:dyDescent="0.3">
      <c r="A3193" s="179">
        <v>38592</v>
      </c>
      <c r="B3193" s="179" t="s">
        <v>18513</v>
      </c>
      <c r="C3193" s="179" t="s">
        <v>15364</v>
      </c>
      <c r="D3193" s="179">
        <v>2.04</v>
      </c>
    </row>
    <row r="3194" spans="1:4" x14ac:dyDescent="0.3">
      <c r="A3194" s="179">
        <v>38588</v>
      </c>
      <c r="B3194" s="179" t="s">
        <v>18514</v>
      </c>
      <c r="C3194" s="179" t="s">
        <v>15364</v>
      </c>
      <c r="D3194" s="179">
        <v>1.63</v>
      </c>
    </row>
    <row r="3195" spans="1:4" x14ac:dyDescent="0.3">
      <c r="A3195" s="179">
        <v>38593</v>
      </c>
      <c r="B3195" s="179" t="s">
        <v>18515</v>
      </c>
      <c r="C3195" s="179" t="s">
        <v>15364</v>
      </c>
      <c r="D3195" s="179">
        <v>2.25</v>
      </c>
    </row>
    <row r="3196" spans="1:4" x14ac:dyDescent="0.3">
      <c r="A3196" s="179">
        <v>38589</v>
      </c>
      <c r="B3196" s="179" t="s">
        <v>18516</v>
      </c>
      <c r="C3196" s="179" t="s">
        <v>15364</v>
      </c>
      <c r="D3196" s="179">
        <v>1.71</v>
      </c>
    </row>
    <row r="3197" spans="1:4" x14ac:dyDescent="0.3">
      <c r="A3197" s="179">
        <v>38594</v>
      </c>
      <c r="B3197" s="179" t="s">
        <v>18517</v>
      </c>
      <c r="C3197" s="179" t="s">
        <v>15364</v>
      </c>
      <c r="D3197" s="179">
        <v>3.55</v>
      </c>
    </row>
    <row r="3198" spans="1:4" ht="28.8" x14ac:dyDescent="0.3">
      <c r="A3198" s="179">
        <v>34773</v>
      </c>
      <c r="B3198" s="179" t="s">
        <v>18518</v>
      </c>
      <c r="C3198" s="179" t="s">
        <v>15364</v>
      </c>
      <c r="D3198" s="179">
        <v>1.68</v>
      </c>
    </row>
    <row r="3199" spans="1:4" ht="28.8" x14ac:dyDescent="0.3">
      <c r="A3199" s="179">
        <v>34769</v>
      </c>
      <c r="B3199" s="179" t="s">
        <v>18519</v>
      </c>
      <c r="C3199" s="179" t="s">
        <v>15364</v>
      </c>
      <c r="D3199" s="179">
        <v>2.08</v>
      </c>
    </row>
    <row r="3200" spans="1:4" x14ac:dyDescent="0.3">
      <c r="A3200" s="179">
        <v>34763</v>
      </c>
      <c r="B3200" s="179" t="s">
        <v>18520</v>
      </c>
      <c r="C3200" s="179" t="s">
        <v>15364</v>
      </c>
      <c r="D3200" s="179">
        <v>1.28</v>
      </c>
    </row>
    <row r="3201" spans="1:4" x14ac:dyDescent="0.3">
      <c r="A3201" s="179">
        <v>34774</v>
      </c>
      <c r="B3201" s="179" t="s">
        <v>18521</v>
      </c>
      <c r="C3201" s="179" t="s">
        <v>15364</v>
      </c>
      <c r="D3201" s="179">
        <v>1.6</v>
      </c>
    </row>
    <row r="3202" spans="1:4" x14ac:dyDescent="0.3">
      <c r="A3202" s="179">
        <v>34771</v>
      </c>
      <c r="B3202" s="179" t="s">
        <v>18522</v>
      </c>
      <c r="C3202" s="179" t="s">
        <v>15364</v>
      </c>
      <c r="D3202" s="179">
        <v>1.92</v>
      </c>
    </row>
    <row r="3203" spans="1:4" x14ac:dyDescent="0.3">
      <c r="A3203" s="179">
        <v>34764</v>
      </c>
      <c r="B3203" s="179" t="s">
        <v>18523</v>
      </c>
      <c r="C3203" s="179" t="s">
        <v>15364</v>
      </c>
      <c r="D3203" s="179">
        <v>1.26</v>
      </c>
    </row>
    <row r="3204" spans="1:4" x14ac:dyDescent="0.3">
      <c r="A3204" s="179">
        <v>34788</v>
      </c>
      <c r="B3204" s="179" t="s">
        <v>18524</v>
      </c>
      <c r="C3204" s="179" t="s">
        <v>15364</v>
      </c>
      <c r="D3204" s="179">
        <v>1.43</v>
      </c>
    </row>
    <row r="3205" spans="1:4" x14ac:dyDescent="0.3">
      <c r="A3205" s="179">
        <v>34781</v>
      </c>
      <c r="B3205" s="179" t="s">
        <v>18525</v>
      </c>
      <c r="C3205" s="179" t="s">
        <v>15364</v>
      </c>
      <c r="D3205" s="179">
        <v>1.62</v>
      </c>
    </row>
    <row r="3206" spans="1:4" x14ac:dyDescent="0.3">
      <c r="A3206" s="179">
        <v>41682</v>
      </c>
      <c r="B3206" s="179" t="s">
        <v>18526</v>
      </c>
      <c r="C3206" s="179" t="s">
        <v>15364</v>
      </c>
      <c r="D3206" s="179">
        <v>25.77</v>
      </c>
    </row>
    <row r="3207" spans="1:4" x14ac:dyDescent="0.3">
      <c r="A3207" s="179">
        <v>41683</v>
      </c>
      <c r="B3207" s="179" t="s">
        <v>18527</v>
      </c>
      <c r="C3207" s="179" t="s">
        <v>15364</v>
      </c>
      <c r="D3207" s="179">
        <v>18.96</v>
      </c>
    </row>
    <row r="3208" spans="1:4" ht="28.8" x14ac:dyDescent="0.3">
      <c r="A3208" s="179">
        <v>41680</v>
      </c>
      <c r="B3208" s="179" t="s">
        <v>18528</v>
      </c>
      <c r="C3208" s="179" t="s">
        <v>15364</v>
      </c>
      <c r="D3208" s="179">
        <v>10.210000000000001</v>
      </c>
    </row>
    <row r="3209" spans="1:4" x14ac:dyDescent="0.3">
      <c r="A3209" s="179">
        <v>41679</v>
      </c>
      <c r="B3209" s="179" t="s">
        <v>18529</v>
      </c>
      <c r="C3209" s="179" t="s">
        <v>15364</v>
      </c>
      <c r="D3209" s="179">
        <v>23.34</v>
      </c>
    </row>
    <row r="3210" spans="1:4" ht="28.8" x14ac:dyDescent="0.3">
      <c r="A3210" s="179">
        <v>41681</v>
      </c>
      <c r="B3210" s="179" t="s">
        <v>18530</v>
      </c>
      <c r="C3210" s="179" t="s">
        <v>15364</v>
      </c>
      <c r="D3210" s="179">
        <v>15.97</v>
      </c>
    </row>
    <row r="3211" spans="1:4" ht="28.8" x14ac:dyDescent="0.3">
      <c r="A3211" s="179">
        <v>43386</v>
      </c>
      <c r="B3211" s="179" t="s">
        <v>18531</v>
      </c>
      <c r="C3211" s="179" t="s">
        <v>15364</v>
      </c>
      <c r="D3211" s="179">
        <v>36.46</v>
      </c>
    </row>
    <row r="3212" spans="1:4" x14ac:dyDescent="0.3">
      <c r="A3212" s="179">
        <v>4059</v>
      </c>
      <c r="B3212" s="179" t="s">
        <v>18532</v>
      </c>
      <c r="C3212" s="179" t="s">
        <v>15382</v>
      </c>
      <c r="D3212" s="179">
        <v>25.77</v>
      </c>
    </row>
    <row r="3213" spans="1:4" x14ac:dyDescent="0.3">
      <c r="A3213" s="179">
        <v>4062</v>
      </c>
      <c r="B3213" s="179" t="s">
        <v>18533</v>
      </c>
      <c r="C3213" s="179" t="s">
        <v>15364</v>
      </c>
      <c r="D3213" s="179">
        <v>25.77</v>
      </c>
    </row>
    <row r="3214" spans="1:4" ht="28.8" x14ac:dyDescent="0.3">
      <c r="A3214" s="179">
        <v>4061</v>
      </c>
      <c r="B3214" s="179" t="s">
        <v>18534</v>
      </c>
      <c r="C3214" s="179" t="s">
        <v>15364</v>
      </c>
      <c r="D3214" s="179">
        <v>32.090000000000003</v>
      </c>
    </row>
    <row r="3215" spans="1:4" ht="28.8" x14ac:dyDescent="0.3">
      <c r="A3215" s="179">
        <v>41315</v>
      </c>
      <c r="B3215" s="179" t="s">
        <v>18535</v>
      </c>
      <c r="C3215" s="179" t="s">
        <v>15433</v>
      </c>
      <c r="D3215" s="179">
        <v>82.35</v>
      </c>
    </row>
    <row r="3216" spans="1:4" x14ac:dyDescent="0.3">
      <c r="A3216" s="179">
        <v>43148</v>
      </c>
      <c r="B3216" s="179" t="s">
        <v>18536</v>
      </c>
      <c r="C3216" s="179" t="s">
        <v>15433</v>
      </c>
      <c r="D3216" s="179">
        <v>55.89</v>
      </c>
    </row>
    <row r="3217" spans="1:4" x14ac:dyDescent="0.3">
      <c r="A3217" s="179">
        <v>43147</v>
      </c>
      <c r="B3217" s="179" t="s">
        <v>18537</v>
      </c>
      <c r="C3217" s="179" t="s">
        <v>15433</v>
      </c>
      <c r="D3217" s="179">
        <v>21.65</v>
      </c>
    </row>
    <row r="3218" spans="1:4" ht="28.8" x14ac:dyDescent="0.3">
      <c r="A3218" s="179">
        <v>10608</v>
      </c>
      <c r="B3218" s="179" t="s">
        <v>18538</v>
      </c>
      <c r="C3218" s="179" t="s">
        <v>15364</v>
      </c>
      <c r="D3218" s="180">
        <v>10084.049999999999</v>
      </c>
    </row>
    <row r="3219" spans="1:4" x14ac:dyDescent="0.3">
      <c r="A3219" s="179">
        <v>4069</v>
      </c>
      <c r="B3219" s="179" t="s">
        <v>18539</v>
      </c>
      <c r="C3219" s="179" t="s">
        <v>15546</v>
      </c>
      <c r="D3219" s="179">
        <v>40.69</v>
      </c>
    </row>
    <row r="3220" spans="1:4" x14ac:dyDescent="0.3">
      <c r="A3220" s="179">
        <v>40819</v>
      </c>
      <c r="B3220" s="179" t="s">
        <v>18540</v>
      </c>
      <c r="C3220" s="179" t="s">
        <v>15548</v>
      </c>
      <c r="D3220" s="180">
        <v>7146.21</v>
      </c>
    </row>
    <row r="3221" spans="1:4" x14ac:dyDescent="0.3">
      <c r="A3221" s="179">
        <v>34361</v>
      </c>
      <c r="B3221" s="179" t="s">
        <v>18541</v>
      </c>
      <c r="C3221" s="179" t="s">
        <v>15433</v>
      </c>
      <c r="D3221" s="179">
        <v>15.76</v>
      </c>
    </row>
    <row r="3222" spans="1:4" ht="28.8" x14ac:dyDescent="0.3">
      <c r="A3222" s="179">
        <v>36512</v>
      </c>
      <c r="B3222" s="179" t="s">
        <v>18542</v>
      </c>
      <c r="C3222" s="179" t="s">
        <v>15364</v>
      </c>
      <c r="D3222" s="180">
        <v>17168.2</v>
      </c>
    </row>
    <row r="3223" spans="1:4" ht="28.8" x14ac:dyDescent="0.3">
      <c r="A3223" s="179">
        <v>44478</v>
      </c>
      <c r="B3223" s="179" t="s">
        <v>18543</v>
      </c>
      <c r="C3223" s="179" t="s">
        <v>15433</v>
      </c>
      <c r="D3223" s="179">
        <v>15.88</v>
      </c>
    </row>
    <row r="3224" spans="1:4" ht="28.8" x14ac:dyDescent="0.3">
      <c r="A3224" s="179">
        <v>44477</v>
      </c>
      <c r="B3224" s="179" t="s">
        <v>18544</v>
      </c>
      <c r="C3224" s="179" t="s">
        <v>15433</v>
      </c>
      <c r="D3224" s="179">
        <v>15.88</v>
      </c>
    </row>
    <row r="3225" spans="1:4" x14ac:dyDescent="0.3">
      <c r="A3225" s="179">
        <v>11697</v>
      </c>
      <c r="B3225" s="179" t="s">
        <v>18545</v>
      </c>
      <c r="C3225" s="179" t="s">
        <v>15364</v>
      </c>
      <c r="D3225" s="179">
        <v>557.38</v>
      </c>
    </row>
    <row r="3226" spans="1:4" x14ac:dyDescent="0.3">
      <c r="A3226" s="179">
        <v>11698</v>
      </c>
      <c r="B3226" s="179" t="s">
        <v>18546</v>
      </c>
      <c r="C3226" s="179" t="s">
        <v>15364</v>
      </c>
      <c r="D3226" s="179">
        <v>664.92</v>
      </c>
    </row>
    <row r="3227" spans="1:4" x14ac:dyDescent="0.3">
      <c r="A3227" s="179">
        <v>10432</v>
      </c>
      <c r="B3227" s="179" t="s">
        <v>18547</v>
      </c>
      <c r="C3227" s="179" t="s">
        <v>15364</v>
      </c>
      <c r="D3227" s="179">
        <v>271.52</v>
      </c>
    </row>
    <row r="3228" spans="1:4" x14ac:dyDescent="0.3">
      <c r="A3228" s="179">
        <v>11699</v>
      </c>
      <c r="B3228" s="179" t="s">
        <v>18548</v>
      </c>
      <c r="C3228" s="179" t="s">
        <v>15364</v>
      </c>
      <c r="D3228" s="179">
        <v>734.89</v>
      </c>
    </row>
    <row r="3229" spans="1:4" ht="28.8" x14ac:dyDescent="0.3">
      <c r="A3229" s="179">
        <v>44020</v>
      </c>
      <c r="B3229" s="179" t="s">
        <v>18549</v>
      </c>
      <c r="C3229" s="179" t="s">
        <v>15364</v>
      </c>
      <c r="D3229" s="179">
        <v>669.87</v>
      </c>
    </row>
    <row r="3230" spans="1:4" ht="28.8" x14ac:dyDescent="0.3">
      <c r="A3230" s="179">
        <v>41420</v>
      </c>
      <c r="B3230" s="179" t="s">
        <v>18550</v>
      </c>
      <c r="C3230" s="179" t="s">
        <v>15364</v>
      </c>
      <c r="D3230" s="179">
        <v>11.71</v>
      </c>
    </row>
    <row r="3231" spans="1:4" ht="28.8" x14ac:dyDescent="0.3">
      <c r="A3231" s="179">
        <v>41422</v>
      </c>
      <c r="B3231" s="179" t="s">
        <v>18551</v>
      </c>
      <c r="C3231" s="179" t="s">
        <v>15364</v>
      </c>
      <c r="D3231" s="179">
        <v>15.99</v>
      </c>
    </row>
    <row r="3232" spans="1:4" ht="28.8" x14ac:dyDescent="0.3">
      <c r="A3232" s="179">
        <v>41425</v>
      </c>
      <c r="B3232" s="179" t="s">
        <v>18552</v>
      </c>
      <c r="C3232" s="179" t="s">
        <v>15364</v>
      </c>
      <c r="D3232" s="179">
        <v>8.18</v>
      </c>
    </row>
    <row r="3233" spans="1:4" ht="28.8" x14ac:dyDescent="0.3">
      <c r="A3233" s="179">
        <v>41426</v>
      </c>
      <c r="B3233" s="179" t="s">
        <v>18553</v>
      </c>
      <c r="C3233" s="179" t="s">
        <v>15364</v>
      </c>
      <c r="D3233" s="179">
        <v>14.75</v>
      </c>
    </row>
    <row r="3234" spans="1:4" ht="28.8" x14ac:dyDescent="0.3">
      <c r="A3234" s="179">
        <v>41419</v>
      </c>
      <c r="B3234" s="179" t="s">
        <v>18554</v>
      </c>
      <c r="C3234" s="179" t="s">
        <v>15364</v>
      </c>
      <c r="D3234" s="179">
        <v>8.6</v>
      </c>
    </row>
    <row r="3235" spans="1:4" ht="28.8" x14ac:dyDescent="0.3">
      <c r="A3235" s="179">
        <v>41421</v>
      </c>
      <c r="B3235" s="179" t="s">
        <v>18555</v>
      </c>
      <c r="C3235" s="179" t="s">
        <v>15364</v>
      </c>
      <c r="D3235" s="179">
        <v>11.68</v>
      </c>
    </row>
    <row r="3236" spans="1:4" x14ac:dyDescent="0.3">
      <c r="A3236" s="179">
        <v>41414</v>
      </c>
      <c r="B3236" s="179" t="s">
        <v>18556</v>
      </c>
      <c r="C3236" s="179" t="s">
        <v>15364</v>
      </c>
      <c r="D3236" s="179">
        <v>27.07</v>
      </c>
    </row>
    <row r="3237" spans="1:4" x14ac:dyDescent="0.3">
      <c r="A3237" s="179">
        <v>41415</v>
      </c>
      <c r="B3237" s="179" t="s">
        <v>18557</v>
      </c>
      <c r="C3237" s="179" t="s">
        <v>15364</v>
      </c>
      <c r="D3237" s="179">
        <v>31.53</v>
      </c>
    </row>
    <row r="3238" spans="1:4" ht="28.8" x14ac:dyDescent="0.3">
      <c r="A3238" s="179">
        <v>37514</v>
      </c>
      <c r="B3238" s="179" t="s">
        <v>18558</v>
      </c>
      <c r="C3238" s="179" t="s">
        <v>15364</v>
      </c>
      <c r="D3238" s="180">
        <v>189750</v>
      </c>
    </row>
    <row r="3239" spans="1:4" ht="28.8" x14ac:dyDescent="0.3">
      <c r="A3239" s="179">
        <v>37519</v>
      </c>
      <c r="B3239" s="179" t="s">
        <v>18559</v>
      </c>
      <c r="C3239" s="179" t="s">
        <v>15364</v>
      </c>
      <c r="D3239" s="180">
        <v>292839.92</v>
      </c>
    </row>
    <row r="3240" spans="1:4" ht="28.8" x14ac:dyDescent="0.3">
      <c r="A3240" s="179">
        <v>37520</v>
      </c>
      <c r="B3240" s="179" t="s">
        <v>18560</v>
      </c>
      <c r="C3240" s="179" t="s">
        <v>15364</v>
      </c>
      <c r="D3240" s="180">
        <v>288039.26</v>
      </c>
    </row>
    <row r="3241" spans="1:4" ht="28.8" x14ac:dyDescent="0.3">
      <c r="A3241" s="179">
        <v>37521</v>
      </c>
      <c r="B3241" s="179" t="s">
        <v>18561</v>
      </c>
      <c r="C3241" s="179" t="s">
        <v>15364</v>
      </c>
      <c r="D3241" s="180">
        <v>351407.91</v>
      </c>
    </row>
    <row r="3242" spans="1:4" ht="28.8" x14ac:dyDescent="0.3">
      <c r="A3242" s="179">
        <v>37522</v>
      </c>
      <c r="B3242" s="179" t="s">
        <v>18562</v>
      </c>
      <c r="C3242" s="179" t="s">
        <v>15364</v>
      </c>
      <c r="D3242" s="180">
        <v>361980.28</v>
      </c>
    </row>
    <row r="3243" spans="1:4" ht="28.8" x14ac:dyDescent="0.3">
      <c r="A3243" s="179">
        <v>21109</v>
      </c>
      <c r="B3243" s="179" t="s">
        <v>18563</v>
      </c>
      <c r="C3243" s="179" t="s">
        <v>15364</v>
      </c>
      <c r="D3243" s="179">
        <v>33.79</v>
      </c>
    </row>
    <row r="3244" spans="1:4" x14ac:dyDescent="0.3">
      <c r="A3244" s="179">
        <v>11769</v>
      </c>
      <c r="B3244" s="179" t="s">
        <v>18564</v>
      </c>
      <c r="C3244" s="179" t="s">
        <v>15364</v>
      </c>
      <c r="D3244" s="179">
        <v>280.38</v>
      </c>
    </row>
    <row r="3245" spans="1:4" x14ac:dyDescent="0.3">
      <c r="A3245" s="179">
        <v>36793</v>
      </c>
      <c r="B3245" s="179" t="s">
        <v>18565</v>
      </c>
      <c r="C3245" s="179" t="s">
        <v>15364</v>
      </c>
      <c r="D3245" s="179">
        <v>634.45000000000005</v>
      </c>
    </row>
    <row r="3246" spans="1:4" ht="28.8" x14ac:dyDescent="0.3">
      <c r="A3246" s="179">
        <v>37546</v>
      </c>
      <c r="B3246" s="179" t="s">
        <v>18566</v>
      </c>
      <c r="C3246" s="179" t="s">
        <v>15364</v>
      </c>
      <c r="D3246" s="180">
        <v>12529.85</v>
      </c>
    </row>
    <row r="3247" spans="1:4" ht="28.8" x14ac:dyDescent="0.3">
      <c r="A3247" s="179">
        <v>37544</v>
      </c>
      <c r="B3247" s="179" t="s">
        <v>18567</v>
      </c>
      <c r="C3247" s="179" t="s">
        <v>15364</v>
      </c>
      <c r="D3247" s="180">
        <v>13252.42</v>
      </c>
    </row>
    <row r="3248" spans="1:4" ht="28.8" x14ac:dyDescent="0.3">
      <c r="A3248" s="179">
        <v>37545</v>
      </c>
      <c r="B3248" s="179" t="s">
        <v>18568</v>
      </c>
      <c r="C3248" s="179" t="s">
        <v>15364</v>
      </c>
      <c r="D3248" s="180">
        <v>15768.6</v>
      </c>
    </row>
    <row r="3249" spans="1:4" ht="28.8" x14ac:dyDescent="0.3">
      <c r="A3249" s="179">
        <v>11771</v>
      </c>
      <c r="B3249" s="179" t="s">
        <v>18569</v>
      </c>
      <c r="C3249" s="179" t="s">
        <v>15364</v>
      </c>
      <c r="D3249" s="179">
        <v>343.43</v>
      </c>
    </row>
    <row r="3250" spans="1:4" ht="43.2" x14ac:dyDescent="0.3">
      <c r="A3250" s="179">
        <v>39919</v>
      </c>
      <c r="B3250" s="179" t="s">
        <v>18570</v>
      </c>
      <c r="C3250" s="179" t="s">
        <v>15364</v>
      </c>
      <c r="D3250" s="180">
        <v>62718.83</v>
      </c>
    </row>
    <row r="3251" spans="1:4" ht="28.8" x14ac:dyDescent="0.3">
      <c r="A3251" s="179">
        <v>38385</v>
      </c>
      <c r="B3251" s="179" t="s">
        <v>18571</v>
      </c>
      <c r="C3251" s="179" t="s">
        <v>15364</v>
      </c>
      <c r="D3251" s="179">
        <v>48.26</v>
      </c>
    </row>
    <row r="3252" spans="1:4" x14ac:dyDescent="0.3">
      <c r="A3252" s="179">
        <v>37587</v>
      </c>
      <c r="B3252" s="179" t="s">
        <v>18572</v>
      </c>
      <c r="C3252" s="179" t="s">
        <v>15364</v>
      </c>
      <c r="D3252" s="179">
        <v>370.14</v>
      </c>
    </row>
    <row r="3253" spans="1:4" ht="28.8" x14ac:dyDescent="0.3">
      <c r="A3253" s="179">
        <v>36800</v>
      </c>
      <c r="B3253" s="179" t="s">
        <v>18573</v>
      </c>
      <c r="C3253" s="179" t="s">
        <v>15364</v>
      </c>
      <c r="D3253" s="179">
        <v>168.47</v>
      </c>
    </row>
    <row r="3254" spans="1:4" ht="28.8" x14ac:dyDescent="0.3">
      <c r="A3254" s="179">
        <v>11561</v>
      </c>
      <c r="B3254" s="179" t="s">
        <v>18574</v>
      </c>
      <c r="C3254" s="179" t="s">
        <v>15364</v>
      </c>
      <c r="D3254" s="179">
        <v>210.98</v>
      </c>
    </row>
    <row r="3255" spans="1:4" ht="28.8" x14ac:dyDescent="0.3">
      <c r="A3255" s="179">
        <v>43604</v>
      </c>
      <c r="B3255" s="179" t="s">
        <v>18575</v>
      </c>
      <c r="C3255" s="179" t="s">
        <v>15364</v>
      </c>
      <c r="D3255" s="179">
        <v>112.47</v>
      </c>
    </row>
    <row r="3256" spans="1:4" ht="28.8" x14ac:dyDescent="0.3">
      <c r="A3256" s="179">
        <v>11560</v>
      </c>
      <c r="B3256" s="179" t="s">
        <v>18576</v>
      </c>
      <c r="C3256" s="179" t="s">
        <v>15364</v>
      </c>
      <c r="D3256" s="179">
        <v>162.84</v>
      </c>
    </row>
    <row r="3257" spans="1:4" ht="28.8" x14ac:dyDescent="0.3">
      <c r="A3257" s="179">
        <v>11499</v>
      </c>
      <c r="B3257" s="179" t="s">
        <v>18577</v>
      </c>
      <c r="C3257" s="179" t="s">
        <v>15364</v>
      </c>
      <c r="D3257" s="179">
        <v>900.53</v>
      </c>
    </row>
    <row r="3258" spans="1:4" x14ac:dyDescent="0.3">
      <c r="A3258" s="179">
        <v>34761</v>
      </c>
      <c r="B3258" s="179" t="s">
        <v>18578</v>
      </c>
      <c r="C3258" s="179" t="s">
        <v>15546</v>
      </c>
      <c r="D3258" s="179">
        <v>14.24</v>
      </c>
    </row>
    <row r="3259" spans="1:4" x14ac:dyDescent="0.3">
      <c r="A3259" s="179">
        <v>40924</v>
      </c>
      <c r="B3259" s="179" t="s">
        <v>18579</v>
      </c>
      <c r="C3259" s="179" t="s">
        <v>15548</v>
      </c>
      <c r="D3259" s="180">
        <v>2500.58</v>
      </c>
    </row>
    <row r="3260" spans="1:4" x14ac:dyDescent="0.3">
      <c r="A3260" s="179">
        <v>40983</v>
      </c>
      <c r="B3260" s="179" t="s">
        <v>18580</v>
      </c>
      <c r="C3260" s="179" t="s">
        <v>15548</v>
      </c>
      <c r="D3260" s="180">
        <v>2664.07</v>
      </c>
    </row>
    <row r="3261" spans="1:4" x14ac:dyDescent="0.3">
      <c r="A3261" s="179">
        <v>44497</v>
      </c>
      <c r="B3261" s="179" t="s">
        <v>27038</v>
      </c>
      <c r="C3261" s="179" t="s">
        <v>15546</v>
      </c>
      <c r="D3261" s="179">
        <v>15.16</v>
      </c>
    </row>
    <row r="3262" spans="1:4" x14ac:dyDescent="0.3">
      <c r="A3262" s="179">
        <v>2437</v>
      </c>
      <c r="B3262" s="179" t="s">
        <v>18581</v>
      </c>
      <c r="C3262" s="179" t="s">
        <v>15546</v>
      </c>
      <c r="D3262" s="179">
        <v>17.75</v>
      </c>
    </row>
    <row r="3263" spans="1:4" x14ac:dyDescent="0.3">
      <c r="A3263" s="179">
        <v>40921</v>
      </c>
      <c r="B3263" s="179" t="s">
        <v>18582</v>
      </c>
      <c r="C3263" s="179" t="s">
        <v>15548</v>
      </c>
      <c r="D3263" s="180">
        <v>3117.82</v>
      </c>
    </row>
    <row r="3264" spans="1:4" ht="28.8" x14ac:dyDescent="0.3">
      <c r="A3264" s="179">
        <v>14252</v>
      </c>
      <c r="B3264" s="179" t="s">
        <v>18583</v>
      </c>
      <c r="C3264" s="179" t="s">
        <v>15364</v>
      </c>
      <c r="D3264" s="180">
        <v>3110.42</v>
      </c>
    </row>
    <row r="3265" spans="1:4" ht="28.8" x14ac:dyDescent="0.3">
      <c r="A3265" s="179">
        <v>730</v>
      </c>
      <c r="B3265" s="179" t="s">
        <v>18584</v>
      </c>
      <c r="C3265" s="179" t="s">
        <v>15364</v>
      </c>
      <c r="D3265" s="180">
        <v>8310.4500000000007</v>
      </c>
    </row>
    <row r="3266" spans="1:4" ht="43.2" x14ac:dyDescent="0.3">
      <c r="A3266" s="179">
        <v>723</v>
      </c>
      <c r="B3266" s="179" t="s">
        <v>18585</v>
      </c>
      <c r="C3266" s="179" t="s">
        <v>15364</v>
      </c>
      <c r="D3266" s="180">
        <v>4130.59</v>
      </c>
    </row>
    <row r="3267" spans="1:4" ht="28.8" x14ac:dyDescent="0.3">
      <c r="A3267" s="179">
        <v>36502</v>
      </c>
      <c r="B3267" s="179" t="s">
        <v>18586</v>
      </c>
      <c r="C3267" s="179" t="s">
        <v>15364</v>
      </c>
      <c r="D3267" s="180">
        <v>3882.26</v>
      </c>
    </row>
    <row r="3268" spans="1:4" ht="28.8" x14ac:dyDescent="0.3">
      <c r="A3268" s="179">
        <v>36503</v>
      </c>
      <c r="B3268" s="179" t="s">
        <v>18587</v>
      </c>
      <c r="C3268" s="179" t="s">
        <v>15364</v>
      </c>
      <c r="D3268" s="180">
        <v>4787.28</v>
      </c>
    </row>
    <row r="3269" spans="1:4" ht="28.8" x14ac:dyDescent="0.3">
      <c r="A3269" s="179">
        <v>4090</v>
      </c>
      <c r="B3269" s="179" t="s">
        <v>18588</v>
      </c>
      <c r="C3269" s="179" t="s">
        <v>15364</v>
      </c>
      <c r="D3269" s="180">
        <v>859500</v>
      </c>
    </row>
    <row r="3270" spans="1:4" ht="28.8" x14ac:dyDescent="0.3">
      <c r="A3270" s="179">
        <v>13227</v>
      </c>
      <c r="B3270" s="179" t="s">
        <v>18589</v>
      </c>
      <c r="C3270" s="179" t="s">
        <v>15364</v>
      </c>
      <c r="D3270" s="180">
        <v>1068035.92</v>
      </c>
    </row>
    <row r="3271" spans="1:4" ht="28.8" x14ac:dyDescent="0.3">
      <c r="A3271" s="179">
        <v>10597</v>
      </c>
      <c r="B3271" s="179" t="s">
        <v>18590</v>
      </c>
      <c r="C3271" s="179" t="s">
        <v>15364</v>
      </c>
      <c r="D3271" s="180">
        <v>1124245.5900000001</v>
      </c>
    </row>
    <row r="3272" spans="1:4" x14ac:dyDescent="0.3">
      <c r="A3272" s="179">
        <v>39628</v>
      </c>
      <c r="B3272" s="179" t="s">
        <v>18591</v>
      </c>
      <c r="C3272" s="179" t="s">
        <v>15364</v>
      </c>
      <c r="D3272" s="180">
        <v>4036.11</v>
      </c>
    </row>
    <row r="3273" spans="1:4" x14ac:dyDescent="0.3">
      <c r="A3273" s="179">
        <v>39404</v>
      </c>
      <c r="B3273" s="179" t="s">
        <v>18592</v>
      </c>
      <c r="C3273" s="179" t="s">
        <v>15364</v>
      </c>
      <c r="D3273" s="180">
        <v>2001.38</v>
      </c>
    </row>
    <row r="3274" spans="1:4" x14ac:dyDescent="0.3">
      <c r="A3274" s="179">
        <v>39402</v>
      </c>
      <c r="B3274" s="179" t="s">
        <v>18593</v>
      </c>
      <c r="C3274" s="179" t="s">
        <v>15364</v>
      </c>
      <c r="D3274" s="180">
        <v>1648.75</v>
      </c>
    </row>
    <row r="3275" spans="1:4" x14ac:dyDescent="0.3">
      <c r="A3275" s="179">
        <v>39403</v>
      </c>
      <c r="B3275" s="179" t="s">
        <v>18594</v>
      </c>
      <c r="C3275" s="179" t="s">
        <v>15364</v>
      </c>
      <c r="D3275" s="180">
        <v>1612.89</v>
      </c>
    </row>
    <row r="3276" spans="1:4" x14ac:dyDescent="0.3">
      <c r="A3276" s="179">
        <v>4093</v>
      </c>
      <c r="B3276" s="179" t="s">
        <v>18595</v>
      </c>
      <c r="C3276" s="179" t="s">
        <v>15546</v>
      </c>
      <c r="D3276" s="179">
        <v>18.73</v>
      </c>
    </row>
    <row r="3277" spans="1:4" x14ac:dyDescent="0.3">
      <c r="A3277" s="179">
        <v>10512</v>
      </c>
      <c r="B3277" s="179" t="s">
        <v>18596</v>
      </c>
      <c r="C3277" s="179" t="s">
        <v>15548</v>
      </c>
      <c r="D3277" s="180">
        <v>3290.9</v>
      </c>
    </row>
    <row r="3278" spans="1:4" x14ac:dyDescent="0.3">
      <c r="A3278" s="179">
        <v>20020</v>
      </c>
      <c r="B3278" s="179" t="s">
        <v>18597</v>
      </c>
      <c r="C3278" s="179" t="s">
        <v>15546</v>
      </c>
      <c r="D3278" s="179">
        <v>17.66</v>
      </c>
    </row>
    <row r="3279" spans="1:4" x14ac:dyDescent="0.3">
      <c r="A3279" s="179">
        <v>41038</v>
      </c>
      <c r="B3279" s="179" t="s">
        <v>18598</v>
      </c>
      <c r="C3279" s="179" t="s">
        <v>15548</v>
      </c>
      <c r="D3279" s="180">
        <v>3104.16</v>
      </c>
    </row>
    <row r="3280" spans="1:4" x14ac:dyDescent="0.3">
      <c r="A3280" s="179">
        <v>4094</v>
      </c>
      <c r="B3280" s="179" t="s">
        <v>18599</v>
      </c>
      <c r="C3280" s="179" t="s">
        <v>15546</v>
      </c>
      <c r="D3280" s="179">
        <v>25.02</v>
      </c>
    </row>
    <row r="3281" spans="1:4" x14ac:dyDescent="0.3">
      <c r="A3281" s="179">
        <v>40988</v>
      </c>
      <c r="B3281" s="179" t="s">
        <v>18600</v>
      </c>
      <c r="C3281" s="179" t="s">
        <v>15548</v>
      </c>
      <c r="D3281" s="180">
        <v>4394.79</v>
      </c>
    </row>
    <row r="3282" spans="1:4" x14ac:dyDescent="0.3">
      <c r="A3282" s="179">
        <v>4095</v>
      </c>
      <c r="B3282" s="179" t="s">
        <v>18601</v>
      </c>
      <c r="C3282" s="179" t="s">
        <v>15546</v>
      </c>
      <c r="D3282" s="179">
        <v>16.309999999999999</v>
      </c>
    </row>
    <row r="3283" spans="1:4" x14ac:dyDescent="0.3">
      <c r="A3283" s="179">
        <v>40990</v>
      </c>
      <c r="B3283" s="179" t="s">
        <v>18602</v>
      </c>
      <c r="C3283" s="179" t="s">
        <v>15548</v>
      </c>
      <c r="D3283" s="180">
        <v>2867.08</v>
      </c>
    </row>
    <row r="3284" spans="1:4" x14ac:dyDescent="0.3">
      <c r="A3284" s="179">
        <v>4097</v>
      </c>
      <c r="B3284" s="179" t="s">
        <v>18603</v>
      </c>
      <c r="C3284" s="179" t="s">
        <v>15546</v>
      </c>
      <c r="D3284" s="179">
        <v>16.77</v>
      </c>
    </row>
    <row r="3285" spans="1:4" x14ac:dyDescent="0.3">
      <c r="A3285" s="179">
        <v>40994</v>
      </c>
      <c r="B3285" s="179" t="s">
        <v>18604</v>
      </c>
      <c r="C3285" s="179" t="s">
        <v>15548</v>
      </c>
      <c r="D3285" s="180">
        <v>2946.74</v>
      </c>
    </row>
    <row r="3286" spans="1:4" x14ac:dyDescent="0.3">
      <c r="A3286" s="179">
        <v>4096</v>
      </c>
      <c r="B3286" s="179" t="s">
        <v>18605</v>
      </c>
      <c r="C3286" s="179" t="s">
        <v>15546</v>
      </c>
      <c r="D3286" s="179">
        <v>17.309999999999999</v>
      </c>
    </row>
    <row r="3287" spans="1:4" x14ac:dyDescent="0.3">
      <c r="A3287" s="179">
        <v>40992</v>
      </c>
      <c r="B3287" s="179" t="s">
        <v>18606</v>
      </c>
      <c r="C3287" s="179" t="s">
        <v>15548</v>
      </c>
      <c r="D3287" s="180">
        <v>3041.62</v>
      </c>
    </row>
    <row r="3288" spans="1:4" ht="28.8" x14ac:dyDescent="0.3">
      <c r="A3288" s="179">
        <v>4114</v>
      </c>
      <c r="B3288" s="179" t="s">
        <v>18607</v>
      </c>
      <c r="C3288" s="179" t="s">
        <v>15364</v>
      </c>
      <c r="D3288" s="179">
        <v>59.08</v>
      </c>
    </row>
    <row r="3289" spans="1:4" x14ac:dyDescent="0.3">
      <c r="A3289" s="179">
        <v>36797</v>
      </c>
      <c r="B3289" s="179" t="s">
        <v>18608</v>
      </c>
      <c r="C3289" s="179" t="s">
        <v>15364</v>
      </c>
      <c r="D3289" s="179">
        <v>52.6</v>
      </c>
    </row>
    <row r="3290" spans="1:4" x14ac:dyDescent="0.3">
      <c r="A3290" s="179">
        <v>4107</v>
      </c>
      <c r="B3290" s="179" t="s">
        <v>18609</v>
      </c>
      <c r="C3290" s="179" t="s">
        <v>15364</v>
      </c>
      <c r="D3290" s="179">
        <v>49.59</v>
      </c>
    </row>
    <row r="3291" spans="1:4" x14ac:dyDescent="0.3">
      <c r="A3291" s="179">
        <v>4102</v>
      </c>
      <c r="B3291" s="179" t="s">
        <v>18610</v>
      </c>
      <c r="C3291" s="179" t="s">
        <v>15364</v>
      </c>
      <c r="D3291" s="179">
        <v>60.54</v>
      </c>
    </row>
    <row r="3292" spans="1:4" x14ac:dyDescent="0.3">
      <c r="A3292" s="179">
        <v>36799</v>
      </c>
      <c r="B3292" s="179" t="s">
        <v>18611</v>
      </c>
      <c r="C3292" s="179" t="s">
        <v>15364</v>
      </c>
      <c r="D3292" s="179">
        <v>51.05</v>
      </c>
    </row>
    <row r="3293" spans="1:4" ht="28.8" x14ac:dyDescent="0.3">
      <c r="A3293" s="179">
        <v>2747</v>
      </c>
      <c r="B3293" s="179" t="s">
        <v>18612</v>
      </c>
      <c r="C3293" s="179" t="s">
        <v>15382</v>
      </c>
      <c r="D3293" s="179">
        <v>24.29</v>
      </c>
    </row>
    <row r="3294" spans="1:4" ht="28.8" x14ac:dyDescent="0.3">
      <c r="A3294" s="179">
        <v>21138</v>
      </c>
      <c r="B3294" s="179" t="s">
        <v>18613</v>
      </c>
      <c r="C3294" s="179" t="s">
        <v>15382</v>
      </c>
      <c r="D3294" s="179">
        <v>7.7</v>
      </c>
    </row>
    <row r="3295" spans="1:4" ht="28.8" x14ac:dyDescent="0.3">
      <c r="A3295" s="179">
        <v>10826</v>
      </c>
      <c r="B3295" s="179" t="s">
        <v>18614</v>
      </c>
      <c r="C3295" s="179" t="s">
        <v>15364</v>
      </c>
      <c r="D3295" s="179">
        <v>63.21</v>
      </c>
    </row>
    <row r="3296" spans="1:4" ht="28.8" x14ac:dyDescent="0.3">
      <c r="A3296" s="179">
        <v>365</v>
      </c>
      <c r="B3296" s="179" t="s">
        <v>18615</v>
      </c>
      <c r="C3296" s="179" t="s">
        <v>15364</v>
      </c>
      <c r="D3296" s="179">
        <v>39.19</v>
      </c>
    </row>
    <row r="3297" spans="1:4" x14ac:dyDescent="0.3">
      <c r="A3297" s="179">
        <v>38639</v>
      </c>
      <c r="B3297" s="179" t="s">
        <v>18616</v>
      </c>
      <c r="C3297" s="179" t="s">
        <v>15364</v>
      </c>
      <c r="D3297" s="179">
        <v>151.72</v>
      </c>
    </row>
    <row r="3298" spans="1:4" x14ac:dyDescent="0.3">
      <c r="A3298" s="179">
        <v>38640</v>
      </c>
      <c r="B3298" s="179" t="s">
        <v>18617</v>
      </c>
      <c r="C3298" s="179" t="s">
        <v>15364</v>
      </c>
      <c r="D3298" s="179">
        <v>2.27</v>
      </c>
    </row>
    <row r="3299" spans="1:4" ht="28.8" x14ac:dyDescent="0.3">
      <c r="A3299" s="179">
        <v>358</v>
      </c>
      <c r="B3299" s="179" t="s">
        <v>18618</v>
      </c>
      <c r="C3299" s="179" t="s">
        <v>15364</v>
      </c>
      <c r="D3299" s="179">
        <v>46.78</v>
      </c>
    </row>
    <row r="3300" spans="1:4" ht="28.8" x14ac:dyDescent="0.3">
      <c r="A3300" s="179">
        <v>359</v>
      </c>
      <c r="B3300" s="179" t="s">
        <v>18619</v>
      </c>
      <c r="C3300" s="179" t="s">
        <v>15364</v>
      </c>
      <c r="D3300" s="179">
        <v>96.09</v>
      </c>
    </row>
    <row r="3301" spans="1:4" x14ac:dyDescent="0.3">
      <c r="A3301" s="179">
        <v>38641</v>
      </c>
      <c r="B3301" s="179" t="s">
        <v>18620</v>
      </c>
      <c r="C3301" s="179" t="s">
        <v>15364</v>
      </c>
      <c r="D3301" s="179">
        <v>94.82</v>
      </c>
    </row>
    <row r="3302" spans="1:4" ht="28.8" x14ac:dyDescent="0.3">
      <c r="A3302" s="179">
        <v>360</v>
      </c>
      <c r="B3302" s="179" t="s">
        <v>18621</v>
      </c>
      <c r="C3302" s="179" t="s">
        <v>15364</v>
      </c>
      <c r="D3302" s="179">
        <v>2.2000000000000002</v>
      </c>
    </row>
    <row r="3303" spans="1:4" ht="43.2" x14ac:dyDescent="0.3">
      <c r="A3303" s="179">
        <v>42430</v>
      </c>
      <c r="B3303" s="179" t="s">
        <v>18622</v>
      </c>
      <c r="C3303" s="179" t="s">
        <v>15364</v>
      </c>
      <c r="D3303" s="180">
        <v>5649.42</v>
      </c>
    </row>
    <row r="3304" spans="1:4" x14ac:dyDescent="0.3">
      <c r="A3304" s="179">
        <v>4214</v>
      </c>
      <c r="B3304" s="179" t="s">
        <v>18623</v>
      </c>
      <c r="C3304" s="179" t="s">
        <v>15364</v>
      </c>
      <c r="D3304" s="179">
        <v>12.35</v>
      </c>
    </row>
    <row r="3305" spans="1:4" x14ac:dyDescent="0.3">
      <c r="A3305" s="179">
        <v>4215</v>
      </c>
      <c r="B3305" s="179" t="s">
        <v>18624</v>
      </c>
      <c r="C3305" s="179" t="s">
        <v>15364</v>
      </c>
      <c r="D3305" s="179">
        <v>8.1300000000000008</v>
      </c>
    </row>
    <row r="3306" spans="1:4" x14ac:dyDescent="0.3">
      <c r="A3306" s="179">
        <v>4210</v>
      </c>
      <c r="B3306" s="179" t="s">
        <v>18625</v>
      </c>
      <c r="C3306" s="179" t="s">
        <v>15364</v>
      </c>
      <c r="D3306" s="179">
        <v>1.36</v>
      </c>
    </row>
    <row r="3307" spans="1:4" x14ac:dyDescent="0.3">
      <c r="A3307" s="179">
        <v>4212</v>
      </c>
      <c r="B3307" s="179" t="s">
        <v>18626</v>
      </c>
      <c r="C3307" s="179" t="s">
        <v>15364</v>
      </c>
      <c r="D3307" s="179">
        <v>3.92</v>
      </c>
    </row>
    <row r="3308" spans="1:4" x14ac:dyDescent="0.3">
      <c r="A3308" s="179">
        <v>4213</v>
      </c>
      <c r="B3308" s="179" t="s">
        <v>18627</v>
      </c>
      <c r="C3308" s="179" t="s">
        <v>15364</v>
      </c>
      <c r="D3308" s="179">
        <v>17.54</v>
      </c>
    </row>
    <row r="3309" spans="1:4" x14ac:dyDescent="0.3">
      <c r="A3309" s="179">
        <v>4211</v>
      </c>
      <c r="B3309" s="179" t="s">
        <v>18628</v>
      </c>
      <c r="C3309" s="179" t="s">
        <v>15364</v>
      </c>
      <c r="D3309" s="179">
        <v>1.96</v>
      </c>
    </row>
    <row r="3310" spans="1:4" x14ac:dyDescent="0.3">
      <c r="A3310" s="179">
        <v>4209</v>
      </c>
      <c r="B3310" s="179" t="s">
        <v>18629</v>
      </c>
      <c r="C3310" s="179" t="s">
        <v>15364</v>
      </c>
      <c r="D3310" s="179">
        <v>20.239999999999998</v>
      </c>
    </row>
    <row r="3311" spans="1:4" x14ac:dyDescent="0.3">
      <c r="A3311" s="179">
        <v>4180</v>
      </c>
      <c r="B3311" s="179" t="s">
        <v>18630</v>
      </c>
      <c r="C3311" s="179" t="s">
        <v>15364</v>
      </c>
      <c r="D3311" s="179">
        <v>15.24</v>
      </c>
    </row>
    <row r="3312" spans="1:4" x14ac:dyDescent="0.3">
      <c r="A3312" s="179">
        <v>4177</v>
      </c>
      <c r="B3312" s="179" t="s">
        <v>18631</v>
      </c>
      <c r="C3312" s="179" t="s">
        <v>15364</v>
      </c>
      <c r="D3312" s="179">
        <v>5.0599999999999996</v>
      </c>
    </row>
    <row r="3313" spans="1:4" x14ac:dyDescent="0.3">
      <c r="A3313" s="179">
        <v>4179</v>
      </c>
      <c r="B3313" s="179" t="s">
        <v>18632</v>
      </c>
      <c r="C3313" s="179" t="s">
        <v>15364</v>
      </c>
      <c r="D3313" s="179">
        <v>10.35</v>
      </c>
    </row>
    <row r="3314" spans="1:4" x14ac:dyDescent="0.3">
      <c r="A3314" s="179">
        <v>4208</v>
      </c>
      <c r="B3314" s="179" t="s">
        <v>18633</v>
      </c>
      <c r="C3314" s="179" t="s">
        <v>15364</v>
      </c>
      <c r="D3314" s="179">
        <v>48.18</v>
      </c>
    </row>
    <row r="3315" spans="1:4" x14ac:dyDescent="0.3">
      <c r="A3315" s="179">
        <v>4181</v>
      </c>
      <c r="B3315" s="179" t="s">
        <v>18634</v>
      </c>
      <c r="C3315" s="179" t="s">
        <v>15364</v>
      </c>
      <c r="D3315" s="179">
        <v>31.48</v>
      </c>
    </row>
    <row r="3316" spans="1:4" x14ac:dyDescent="0.3">
      <c r="A3316" s="179">
        <v>4178</v>
      </c>
      <c r="B3316" s="179" t="s">
        <v>18635</v>
      </c>
      <c r="C3316" s="179" t="s">
        <v>15364</v>
      </c>
      <c r="D3316" s="179">
        <v>7.01</v>
      </c>
    </row>
    <row r="3317" spans="1:4" x14ac:dyDescent="0.3">
      <c r="A3317" s="179">
        <v>4182</v>
      </c>
      <c r="B3317" s="179" t="s">
        <v>18636</v>
      </c>
      <c r="C3317" s="179" t="s">
        <v>15364</v>
      </c>
      <c r="D3317" s="179">
        <v>78.37</v>
      </c>
    </row>
    <row r="3318" spans="1:4" x14ac:dyDescent="0.3">
      <c r="A3318" s="179">
        <v>4183</v>
      </c>
      <c r="B3318" s="179" t="s">
        <v>18637</v>
      </c>
      <c r="C3318" s="179" t="s">
        <v>15364</v>
      </c>
      <c r="D3318" s="179">
        <v>126.17</v>
      </c>
    </row>
    <row r="3319" spans="1:4" x14ac:dyDescent="0.3">
      <c r="A3319" s="179">
        <v>4184</v>
      </c>
      <c r="B3319" s="179" t="s">
        <v>18638</v>
      </c>
      <c r="C3319" s="179" t="s">
        <v>15364</v>
      </c>
      <c r="D3319" s="179">
        <v>278.51</v>
      </c>
    </row>
    <row r="3320" spans="1:4" x14ac:dyDescent="0.3">
      <c r="A3320" s="179">
        <v>4185</v>
      </c>
      <c r="B3320" s="179" t="s">
        <v>18639</v>
      </c>
      <c r="C3320" s="179" t="s">
        <v>15364</v>
      </c>
      <c r="D3320" s="179">
        <v>462.76</v>
      </c>
    </row>
    <row r="3321" spans="1:4" x14ac:dyDescent="0.3">
      <c r="A3321" s="179">
        <v>4205</v>
      </c>
      <c r="B3321" s="179" t="s">
        <v>18640</v>
      </c>
      <c r="C3321" s="179" t="s">
        <v>15364</v>
      </c>
      <c r="D3321" s="179">
        <v>26.73</v>
      </c>
    </row>
    <row r="3322" spans="1:4" x14ac:dyDescent="0.3">
      <c r="A3322" s="179">
        <v>4192</v>
      </c>
      <c r="B3322" s="179" t="s">
        <v>18641</v>
      </c>
      <c r="C3322" s="179" t="s">
        <v>15364</v>
      </c>
      <c r="D3322" s="179">
        <v>26.73</v>
      </c>
    </row>
    <row r="3323" spans="1:4" x14ac:dyDescent="0.3">
      <c r="A3323" s="179">
        <v>4191</v>
      </c>
      <c r="B3323" s="179" t="s">
        <v>18642</v>
      </c>
      <c r="C3323" s="179" t="s">
        <v>15364</v>
      </c>
      <c r="D3323" s="179">
        <v>26.73</v>
      </c>
    </row>
    <row r="3324" spans="1:4" x14ac:dyDescent="0.3">
      <c r="A3324" s="179">
        <v>4207</v>
      </c>
      <c r="B3324" s="179" t="s">
        <v>18643</v>
      </c>
      <c r="C3324" s="179" t="s">
        <v>15364</v>
      </c>
      <c r="D3324" s="179">
        <v>21.5</v>
      </c>
    </row>
    <row r="3325" spans="1:4" x14ac:dyDescent="0.3">
      <c r="A3325" s="179">
        <v>4206</v>
      </c>
      <c r="B3325" s="179" t="s">
        <v>18644</v>
      </c>
      <c r="C3325" s="179" t="s">
        <v>15364</v>
      </c>
      <c r="D3325" s="179">
        <v>20.88</v>
      </c>
    </row>
    <row r="3326" spans="1:4" x14ac:dyDescent="0.3">
      <c r="A3326" s="179">
        <v>4190</v>
      </c>
      <c r="B3326" s="179" t="s">
        <v>18645</v>
      </c>
      <c r="C3326" s="179" t="s">
        <v>15364</v>
      </c>
      <c r="D3326" s="179">
        <v>20.88</v>
      </c>
    </row>
    <row r="3327" spans="1:4" x14ac:dyDescent="0.3">
      <c r="A3327" s="179">
        <v>4186</v>
      </c>
      <c r="B3327" s="179" t="s">
        <v>18646</v>
      </c>
      <c r="C3327" s="179" t="s">
        <v>15364</v>
      </c>
      <c r="D3327" s="179">
        <v>6.17</v>
      </c>
    </row>
    <row r="3328" spans="1:4" x14ac:dyDescent="0.3">
      <c r="A3328" s="179">
        <v>4188</v>
      </c>
      <c r="B3328" s="179" t="s">
        <v>18647</v>
      </c>
      <c r="C3328" s="179" t="s">
        <v>15364</v>
      </c>
      <c r="D3328" s="179">
        <v>12.6</v>
      </c>
    </row>
    <row r="3329" spans="1:4" x14ac:dyDescent="0.3">
      <c r="A3329" s="179">
        <v>4189</v>
      </c>
      <c r="B3329" s="179" t="s">
        <v>18648</v>
      </c>
      <c r="C3329" s="179" t="s">
        <v>15364</v>
      </c>
      <c r="D3329" s="179">
        <v>12.6</v>
      </c>
    </row>
    <row r="3330" spans="1:4" x14ac:dyDescent="0.3">
      <c r="A3330" s="179">
        <v>4197</v>
      </c>
      <c r="B3330" s="179" t="s">
        <v>18649</v>
      </c>
      <c r="C3330" s="179" t="s">
        <v>15364</v>
      </c>
      <c r="D3330" s="179">
        <v>66.73</v>
      </c>
    </row>
    <row r="3331" spans="1:4" x14ac:dyDescent="0.3">
      <c r="A3331" s="179">
        <v>4194</v>
      </c>
      <c r="B3331" s="179" t="s">
        <v>18650</v>
      </c>
      <c r="C3331" s="179" t="s">
        <v>15364</v>
      </c>
      <c r="D3331" s="179">
        <v>40.32</v>
      </c>
    </row>
    <row r="3332" spans="1:4" x14ac:dyDescent="0.3">
      <c r="A3332" s="179">
        <v>4193</v>
      </c>
      <c r="B3332" s="179" t="s">
        <v>18651</v>
      </c>
      <c r="C3332" s="179" t="s">
        <v>15364</v>
      </c>
      <c r="D3332" s="179">
        <v>40.32</v>
      </c>
    </row>
    <row r="3333" spans="1:4" x14ac:dyDescent="0.3">
      <c r="A3333" s="179">
        <v>4204</v>
      </c>
      <c r="B3333" s="179" t="s">
        <v>18652</v>
      </c>
      <c r="C3333" s="179" t="s">
        <v>15364</v>
      </c>
      <c r="D3333" s="179">
        <v>40.32</v>
      </c>
    </row>
    <row r="3334" spans="1:4" x14ac:dyDescent="0.3">
      <c r="A3334" s="179">
        <v>4187</v>
      </c>
      <c r="B3334" s="179" t="s">
        <v>18653</v>
      </c>
      <c r="C3334" s="179" t="s">
        <v>15364</v>
      </c>
      <c r="D3334" s="179">
        <v>8.0299999999999994</v>
      </c>
    </row>
    <row r="3335" spans="1:4" x14ac:dyDescent="0.3">
      <c r="A3335" s="179">
        <v>4202</v>
      </c>
      <c r="B3335" s="179" t="s">
        <v>18654</v>
      </c>
      <c r="C3335" s="179" t="s">
        <v>15364</v>
      </c>
      <c r="D3335" s="179">
        <v>121.87</v>
      </c>
    </row>
    <row r="3336" spans="1:4" x14ac:dyDescent="0.3">
      <c r="A3336" s="179">
        <v>4203</v>
      </c>
      <c r="B3336" s="179" t="s">
        <v>18655</v>
      </c>
      <c r="C3336" s="179" t="s">
        <v>15364</v>
      </c>
      <c r="D3336" s="179">
        <v>107.63</v>
      </c>
    </row>
    <row r="3337" spans="1:4" x14ac:dyDescent="0.3">
      <c r="A3337" s="179">
        <v>40368</v>
      </c>
      <c r="B3337" s="179" t="s">
        <v>18656</v>
      </c>
      <c r="C3337" s="179" t="s">
        <v>15364</v>
      </c>
      <c r="D3337" s="179">
        <v>59.43</v>
      </c>
    </row>
    <row r="3338" spans="1:4" x14ac:dyDescent="0.3">
      <c r="A3338" s="179">
        <v>40365</v>
      </c>
      <c r="B3338" s="179" t="s">
        <v>18657</v>
      </c>
      <c r="C3338" s="179" t="s">
        <v>15364</v>
      </c>
      <c r="D3338" s="179">
        <v>40.1</v>
      </c>
    </row>
    <row r="3339" spans="1:4" x14ac:dyDescent="0.3">
      <c r="A3339" s="179">
        <v>40356</v>
      </c>
      <c r="B3339" s="179" t="s">
        <v>18658</v>
      </c>
      <c r="C3339" s="179" t="s">
        <v>15364</v>
      </c>
      <c r="D3339" s="179">
        <v>13.7</v>
      </c>
    </row>
    <row r="3340" spans="1:4" x14ac:dyDescent="0.3">
      <c r="A3340" s="179">
        <v>40362</v>
      </c>
      <c r="B3340" s="179" t="s">
        <v>18659</v>
      </c>
      <c r="C3340" s="179" t="s">
        <v>15364</v>
      </c>
      <c r="D3340" s="179">
        <v>26.56</v>
      </c>
    </row>
    <row r="3341" spans="1:4" x14ac:dyDescent="0.3">
      <c r="A3341" s="179">
        <v>40374</v>
      </c>
      <c r="B3341" s="179" t="s">
        <v>18660</v>
      </c>
      <c r="C3341" s="179" t="s">
        <v>15364</v>
      </c>
      <c r="D3341" s="179">
        <v>155.34</v>
      </c>
    </row>
    <row r="3342" spans="1:4" x14ac:dyDescent="0.3">
      <c r="A3342" s="179">
        <v>40371</v>
      </c>
      <c r="B3342" s="179" t="s">
        <v>18661</v>
      </c>
      <c r="C3342" s="179" t="s">
        <v>15364</v>
      </c>
      <c r="D3342" s="179">
        <v>97.78</v>
      </c>
    </row>
    <row r="3343" spans="1:4" x14ac:dyDescent="0.3">
      <c r="A3343" s="179">
        <v>40359</v>
      </c>
      <c r="B3343" s="179" t="s">
        <v>18662</v>
      </c>
      <c r="C3343" s="179" t="s">
        <v>15364</v>
      </c>
      <c r="D3343" s="179">
        <v>17.7</v>
      </c>
    </row>
    <row r="3344" spans="1:4" x14ac:dyDescent="0.3">
      <c r="A3344" s="179">
        <v>7595</v>
      </c>
      <c r="B3344" s="179" t="s">
        <v>18663</v>
      </c>
      <c r="C3344" s="179" t="s">
        <v>15546</v>
      </c>
      <c r="D3344" s="179">
        <v>24.54</v>
      </c>
    </row>
    <row r="3345" spans="1:4" x14ac:dyDescent="0.3">
      <c r="A3345" s="179">
        <v>41094</v>
      </c>
      <c r="B3345" s="179" t="s">
        <v>18664</v>
      </c>
      <c r="C3345" s="179" t="s">
        <v>15548</v>
      </c>
      <c r="D3345" s="180">
        <v>4311.1000000000004</v>
      </c>
    </row>
    <row r="3346" spans="1:4" ht="28.8" x14ac:dyDescent="0.3">
      <c r="A3346" s="179">
        <v>39609</v>
      </c>
      <c r="B3346" s="179" t="s">
        <v>18665</v>
      </c>
      <c r="C3346" s="179" t="s">
        <v>15364</v>
      </c>
      <c r="D3346" s="180">
        <v>62572.52</v>
      </c>
    </row>
    <row r="3347" spans="1:4" ht="28.8" x14ac:dyDescent="0.3">
      <c r="A3347" s="179">
        <v>39610</v>
      </c>
      <c r="B3347" s="179" t="s">
        <v>18666</v>
      </c>
      <c r="C3347" s="179" t="s">
        <v>15364</v>
      </c>
      <c r="D3347" s="180">
        <v>91336.36</v>
      </c>
    </row>
    <row r="3348" spans="1:4" ht="28.8" x14ac:dyDescent="0.3">
      <c r="A3348" s="179">
        <v>39611</v>
      </c>
      <c r="B3348" s="179" t="s">
        <v>18667</v>
      </c>
      <c r="C3348" s="179" t="s">
        <v>15364</v>
      </c>
      <c r="D3348" s="180">
        <v>110531.94</v>
      </c>
    </row>
    <row r="3349" spans="1:4" ht="28.8" x14ac:dyDescent="0.3">
      <c r="A3349" s="179">
        <v>39612</v>
      </c>
      <c r="B3349" s="179" t="s">
        <v>18668</v>
      </c>
      <c r="C3349" s="179" t="s">
        <v>15364</v>
      </c>
      <c r="D3349" s="180">
        <v>173150.78</v>
      </c>
    </row>
    <row r="3350" spans="1:4" ht="28.8" x14ac:dyDescent="0.3">
      <c r="A3350" s="179">
        <v>39608</v>
      </c>
      <c r="B3350" s="179" t="s">
        <v>18669</v>
      </c>
      <c r="C3350" s="179" t="s">
        <v>15364</v>
      </c>
      <c r="D3350" s="180">
        <v>50032.33</v>
      </c>
    </row>
    <row r="3351" spans="1:4" ht="28.8" x14ac:dyDescent="0.3">
      <c r="A3351" s="179">
        <v>38175</v>
      </c>
      <c r="B3351" s="179" t="s">
        <v>18670</v>
      </c>
      <c r="C3351" s="179" t="s">
        <v>15364</v>
      </c>
      <c r="D3351" s="179">
        <v>4.2300000000000004</v>
      </c>
    </row>
    <row r="3352" spans="1:4" ht="28.8" x14ac:dyDescent="0.3">
      <c r="A3352" s="179">
        <v>38176</v>
      </c>
      <c r="B3352" s="179" t="s">
        <v>18671</v>
      </c>
      <c r="C3352" s="179" t="s">
        <v>15364</v>
      </c>
      <c r="D3352" s="179">
        <v>12.44</v>
      </c>
    </row>
    <row r="3353" spans="1:4" ht="28.8" x14ac:dyDescent="0.3">
      <c r="A3353" s="179">
        <v>36152</v>
      </c>
      <c r="B3353" s="179" t="s">
        <v>18672</v>
      </c>
      <c r="C3353" s="179" t="s">
        <v>15364</v>
      </c>
      <c r="D3353" s="179">
        <v>5.63</v>
      </c>
    </row>
    <row r="3354" spans="1:4" x14ac:dyDescent="0.3">
      <c r="A3354" s="179">
        <v>11138</v>
      </c>
      <c r="B3354" s="179" t="s">
        <v>18673</v>
      </c>
      <c r="C3354" s="179" t="s">
        <v>15377</v>
      </c>
      <c r="D3354" s="179">
        <v>3.4</v>
      </c>
    </row>
    <row r="3355" spans="1:4" x14ac:dyDescent="0.3">
      <c r="A3355" s="179">
        <v>4221</v>
      </c>
      <c r="B3355" s="179" t="s">
        <v>18674</v>
      </c>
      <c r="C3355" s="179" t="s">
        <v>15377</v>
      </c>
      <c r="D3355" s="179">
        <v>5.28</v>
      </c>
    </row>
    <row r="3356" spans="1:4" ht="28.8" x14ac:dyDescent="0.3">
      <c r="A3356" s="179">
        <v>4227</v>
      </c>
      <c r="B3356" s="179" t="s">
        <v>18675</v>
      </c>
      <c r="C3356" s="179" t="s">
        <v>15377</v>
      </c>
      <c r="D3356" s="179">
        <v>21.7</v>
      </c>
    </row>
    <row r="3357" spans="1:4" ht="28.8" x14ac:dyDescent="0.3">
      <c r="A3357" s="179">
        <v>38170</v>
      </c>
      <c r="B3357" s="179" t="s">
        <v>18676</v>
      </c>
      <c r="C3357" s="179" t="s">
        <v>15364</v>
      </c>
      <c r="D3357" s="179">
        <v>18.489999999999998</v>
      </c>
    </row>
    <row r="3358" spans="1:4" x14ac:dyDescent="0.3">
      <c r="A3358" s="179">
        <v>4252</v>
      </c>
      <c r="B3358" s="179" t="s">
        <v>18677</v>
      </c>
      <c r="C3358" s="179" t="s">
        <v>15546</v>
      </c>
      <c r="D3358" s="179">
        <v>18.579999999999998</v>
      </c>
    </row>
    <row r="3359" spans="1:4" x14ac:dyDescent="0.3">
      <c r="A3359" s="179">
        <v>40980</v>
      </c>
      <c r="B3359" s="179" t="s">
        <v>18678</v>
      </c>
      <c r="C3359" s="179" t="s">
        <v>15548</v>
      </c>
      <c r="D3359" s="180">
        <v>3266.34</v>
      </c>
    </row>
    <row r="3360" spans="1:4" x14ac:dyDescent="0.3">
      <c r="A3360" s="179">
        <v>4243</v>
      </c>
      <c r="B3360" s="179" t="s">
        <v>18679</v>
      </c>
      <c r="C3360" s="179" t="s">
        <v>15546</v>
      </c>
      <c r="D3360" s="179">
        <v>16.88</v>
      </c>
    </row>
    <row r="3361" spans="1:4" x14ac:dyDescent="0.3">
      <c r="A3361" s="179">
        <v>41031</v>
      </c>
      <c r="B3361" s="179" t="s">
        <v>18680</v>
      </c>
      <c r="C3361" s="179" t="s">
        <v>15548</v>
      </c>
      <c r="D3361" s="180">
        <v>2967.2</v>
      </c>
    </row>
    <row r="3362" spans="1:4" x14ac:dyDescent="0.3">
      <c r="A3362" s="179">
        <v>37666</v>
      </c>
      <c r="B3362" s="179" t="s">
        <v>18681</v>
      </c>
      <c r="C3362" s="179" t="s">
        <v>15546</v>
      </c>
      <c r="D3362" s="179">
        <v>16.29</v>
      </c>
    </row>
    <row r="3363" spans="1:4" x14ac:dyDescent="0.3">
      <c r="A3363" s="179">
        <v>40986</v>
      </c>
      <c r="B3363" s="179" t="s">
        <v>18682</v>
      </c>
      <c r="C3363" s="179" t="s">
        <v>15548</v>
      </c>
      <c r="D3363" s="180">
        <v>2863.45</v>
      </c>
    </row>
    <row r="3364" spans="1:4" x14ac:dyDescent="0.3">
      <c r="A3364" s="179">
        <v>4250</v>
      </c>
      <c r="B3364" s="179" t="s">
        <v>18683</v>
      </c>
      <c r="C3364" s="179" t="s">
        <v>15546</v>
      </c>
      <c r="D3364" s="179">
        <v>15.9</v>
      </c>
    </row>
    <row r="3365" spans="1:4" x14ac:dyDescent="0.3">
      <c r="A3365" s="179">
        <v>40978</v>
      </c>
      <c r="B3365" s="179" t="s">
        <v>18684</v>
      </c>
      <c r="C3365" s="179" t="s">
        <v>15548</v>
      </c>
      <c r="D3365" s="180">
        <v>2792.84</v>
      </c>
    </row>
    <row r="3366" spans="1:4" x14ac:dyDescent="0.3">
      <c r="A3366" s="179">
        <v>41043</v>
      </c>
      <c r="B3366" s="179" t="s">
        <v>18685</v>
      </c>
      <c r="C3366" s="179" t="s">
        <v>15548</v>
      </c>
      <c r="D3366" s="180">
        <v>3651.94</v>
      </c>
    </row>
    <row r="3367" spans="1:4" x14ac:dyDescent="0.3">
      <c r="A3367" s="179">
        <v>44501</v>
      </c>
      <c r="B3367" s="179" t="s">
        <v>27039</v>
      </c>
      <c r="C3367" s="179" t="s">
        <v>15546</v>
      </c>
      <c r="D3367" s="179">
        <v>20.79</v>
      </c>
    </row>
    <row r="3368" spans="1:4" x14ac:dyDescent="0.3">
      <c r="A3368" s="179">
        <v>4234</v>
      </c>
      <c r="B3368" s="179" t="s">
        <v>18686</v>
      </c>
      <c r="C3368" s="179" t="s">
        <v>15546</v>
      </c>
      <c r="D3368" s="179">
        <v>22.78</v>
      </c>
    </row>
    <row r="3369" spans="1:4" x14ac:dyDescent="0.3">
      <c r="A3369" s="179">
        <v>40987</v>
      </c>
      <c r="B3369" s="179" t="s">
        <v>18687</v>
      </c>
      <c r="C3369" s="179" t="s">
        <v>15548</v>
      </c>
      <c r="D3369" s="180">
        <v>4000.55</v>
      </c>
    </row>
    <row r="3370" spans="1:4" x14ac:dyDescent="0.3">
      <c r="A3370" s="179">
        <v>4253</v>
      </c>
      <c r="B3370" s="179" t="s">
        <v>18688</v>
      </c>
      <c r="C3370" s="179" t="s">
        <v>15546</v>
      </c>
      <c r="D3370" s="179">
        <v>15.14</v>
      </c>
    </row>
    <row r="3371" spans="1:4" x14ac:dyDescent="0.3">
      <c r="A3371" s="179">
        <v>40981</v>
      </c>
      <c r="B3371" s="179" t="s">
        <v>18689</v>
      </c>
      <c r="C3371" s="179" t="s">
        <v>15548</v>
      </c>
      <c r="D3371" s="180">
        <v>2662.03</v>
      </c>
    </row>
    <row r="3372" spans="1:4" x14ac:dyDescent="0.3">
      <c r="A3372" s="179">
        <v>4254</v>
      </c>
      <c r="B3372" s="179" t="s">
        <v>18690</v>
      </c>
      <c r="C3372" s="179" t="s">
        <v>15546</v>
      </c>
      <c r="D3372" s="179">
        <v>16.420000000000002</v>
      </c>
    </row>
    <row r="3373" spans="1:4" x14ac:dyDescent="0.3">
      <c r="A3373" s="179">
        <v>41036</v>
      </c>
      <c r="B3373" s="179" t="s">
        <v>18691</v>
      </c>
      <c r="C3373" s="179" t="s">
        <v>15548</v>
      </c>
      <c r="D3373" s="180">
        <v>2886.03</v>
      </c>
    </row>
    <row r="3374" spans="1:4" x14ac:dyDescent="0.3">
      <c r="A3374" s="179">
        <v>4251</v>
      </c>
      <c r="B3374" s="179" t="s">
        <v>18692</v>
      </c>
      <c r="C3374" s="179" t="s">
        <v>15546</v>
      </c>
      <c r="D3374" s="179">
        <v>20.38</v>
      </c>
    </row>
    <row r="3375" spans="1:4" x14ac:dyDescent="0.3">
      <c r="A3375" s="179">
        <v>40979</v>
      </c>
      <c r="B3375" s="179" t="s">
        <v>18693</v>
      </c>
      <c r="C3375" s="179" t="s">
        <v>15548</v>
      </c>
      <c r="D3375" s="180">
        <v>3581.39</v>
      </c>
    </row>
    <row r="3376" spans="1:4" x14ac:dyDescent="0.3">
      <c r="A3376" s="179">
        <v>4230</v>
      </c>
      <c r="B3376" s="179" t="s">
        <v>18694</v>
      </c>
      <c r="C3376" s="179" t="s">
        <v>15546</v>
      </c>
      <c r="D3376" s="179">
        <v>18.989999999999998</v>
      </c>
    </row>
    <row r="3377" spans="1:4" x14ac:dyDescent="0.3">
      <c r="A3377" s="179">
        <v>40998</v>
      </c>
      <c r="B3377" s="179" t="s">
        <v>18695</v>
      </c>
      <c r="C3377" s="179" t="s">
        <v>15548</v>
      </c>
      <c r="D3377" s="180">
        <v>3335.73</v>
      </c>
    </row>
    <row r="3378" spans="1:4" x14ac:dyDescent="0.3">
      <c r="A3378" s="179">
        <v>4257</v>
      </c>
      <c r="B3378" s="179" t="s">
        <v>18696</v>
      </c>
      <c r="C3378" s="179" t="s">
        <v>15546</v>
      </c>
      <c r="D3378" s="179">
        <v>15.64</v>
      </c>
    </row>
    <row r="3379" spans="1:4" x14ac:dyDescent="0.3">
      <c r="A3379" s="179">
        <v>40982</v>
      </c>
      <c r="B3379" s="179" t="s">
        <v>18697</v>
      </c>
      <c r="C3379" s="179" t="s">
        <v>15548</v>
      </c>
      <c r="D3379" s="180">
        <v>2748.38</v>
      </c>
    </row>
    <row r="3380" spans="1:4" x14ac:dyDescent="0.3">
      <c r="A3380" s="179">
        <v>4240</v>
      </c>
      <c r="B3380" s="179" t="s">
        <v>18698</v>
      </c>
      <c r="C3380" s="179" t="s">
        <v>15546</v>
      </c>
      <c r="D3380" s="179">
        <v>21.14</v>
      </c>
    </row>
    <row r="3381" spans="1:4" x14ac:dyDescent="0.3">
      <c r="A3381" s="179">
        <v>41026</v>
      </c>
      <c r="B3381" s="179" t="s">
        <v>18699</v>
      </c>
      <c r="C3381" s="179" t="s">
        <v>15548</v>
      </c>
      <c r="D3381" s="180">
        <v>3714.19</v>
      </c>
    </row>
    <row r="3382" spans="1:4" x14ac:dyDescent="0.3">
      <c r="A3382" s="179">
        <v>4239</v>
      </c>
      <c r="B3382" s="179" t="s">
        <v>18700</v>
      </c>
      <c r="C3382" s="179" t="s">
        <v>15546</v>
      </c>
      <c r="D3382" s="179">
        <v>25.95</v>
      </c>
    </row>
    <row r="3383" spans="1:4" x14ac:dyDescent="0.3">
      <c r="A3383" s="179">
        <v>41024</v>
      </c>
      <c r="B3383" s="179" t="s">
        <v>18701</v>
      </c>
      <c r="C3383" s="179" t="s">
        <v>15548</v>
      </c>
      <c r="D3383" s="180">
        <v>4556.63</v>
      </c>
    </row>
    <row r="3384" spans="1:4" x14ac:dyDescent="0.3">
      <c r="A3384" s="179">
        <v>4248</v>
      </c>
      <c r="B3384" s="179" t="s">
        <v>18702</v>
      </c>
      <c r="C3384" s="179" t="s">
        <v>15546</v>
      </c>
      <c r="D3384" s="179">
        <v>18.75</v>
      </c>
    </row>
    <row r="3385" spans="1:4" x14ac:dyDescent="0.3">
      <c r="A3385" s="179">
        <v>41033</v>
      </c>
      <c r="B3385" s="179" t="s">
        <v>18703</v>
      </c>
      <c r="C3385" s="179" t="s">
        <v>15548</v>
      </c>
      <c r="D3385" s="180">
        <v>3295.56</v>
      </c>
    </row>
    <row r="3386" spans="1:4" x14ac:dyDescent="0.3">
      <c r="A3386" s="179">
        <v>41040</v>
      </c>
      <c r="B3386" s="179" t="s">
        <v>18704</v>
      </c>
      <c r="C3386" s="179" t="s">
        <v>15548</v>
      </c>
      <c r="D3386" s="180">
        <v>3834.54</v>
      </c>
    </row>
    <row r="3387" spans="1:4" x14ac:dyDescent="0.3">
      <c r="A3387" s="179">
        <v>44500</v>
      </c>
      <c r="B3387" s="179" t="s">
        <v>27040</v>
      </c>
      <c r="C3387" s="179" t="s">
        <v>15546</v>
      </c>
      <c r="D3387" s="179">
        <v>21.82</v>
      </c>
    </row>
    <row r="3388" spans="1:4" x14ac:dyDescent="0.3">
      <c r="A3388" s="179">
        <v>4238</v>
      </c>
      <c r="B3388" s="179" t="s">
        <v>18705</v>
      </c>
      <c r="C3388" s="179" t="s">
        <v>15546</v>
      </c>
      <c r="D3388" s="179">
        <v>17.329999999999998</v>
      </c>
    </row>
    <row r="3389" spans="1:4" x14ac:dyDescent="0.3">
      <c r="A3389" s="179">
        <v>41012</v>
      </c>
      <c r="B3389" s="179" t="s">
        <v>18706</v>
      </c>
      <c r="C3389" s="179" t="s">
        <v>15548</v>
      </c>
      <c r="D3389" s="180">
        <v>3045.68</v>
      </c>
    </row>
    <row r="3390" spans="1:4" x14ac:dyDescent="0.3">
      <c r="A3390" s="179">
        <v>4237</v>
      </c>
      <c r="B3390" s="179" t="s">
        <v>18707</v>
      </c>
      <c r="C3390" s="179" t="s">
        <v>15546</v>
      </c>
      <c r="D3390" s="179">
        <v>20.38</v>
      </c>
    </row>
    <row r="3391" spans="1:4" x14ac:dyDescent="0.3">
      <c r="A3391" s="179">
        <v>41002</v>
      </c>
      <c r="B3391" s="179" t="s">
        <v>18708</v>
      </c>
      <c r="C3391" s="179" t="s">
        <v>15548</v>
      </c>
      <c r="D3391" s="180">
        <v>3579.19</v>
      </c>
    </row>
    <row r="3392" spans="1:4" x14ac:dyDescent="0.3">
      <c r="A3392" s="179">
        <v>4233</v>
      </c>
      <c r="B3392" s="179" t="s">
        <v>18709</v>
      </c>
      <c r="C3392" s="179" t="s">
        <v>15546</v>
      </c>
      <c r="D3392" s="179">
        <v>18.75</v>
      </c>
    </row>
    <row r="3393" spans="1:4" x14ac:dyDescent="0.3">
      <c r="A3393" s="179">
        <v>41001</v>
      </c>
      <c r="B3393" s="179" t="s">
        <v>18710</v>
      </c>
      <c r="C3393" s="179" t="s">
        <v>15548</v>
      </c>
      <c r="D3393" s="180">
        <v>3292.97</v>
      </c>
    </row>
    <row r="3394" spans="1:4" x14ac:dyDescent="0.3">
      <c r="A3394" s="179">
        <v>2</v>
      </c>
      <c r="B3394" s="179" t="s">
        <v>18711</v>
      </c>
      <c r="C3394" s="179" t="s">
        <v>15544</v>
      </c>
      <c r="D3394" s="179">
        <v>11.26</v>
      </c>
    </row>
    <row r="3395" spans="1:4" ht="28.8" x14ac:dyDescent="0.3">
      <c r="A3395" s="179">
        <v>36517</v>
      </c>
      <c r="B3395" s="179" t="s">
        <v>18712</v>
      </c>
      <c r="C3395" s="179" t="s">
        <v>15364</v>
      </c>
      <c r="D3395" s="180">
        <v>501720</v>
      </c>
    </row>
    <row r="3396" spans="1:4" ht="28.8" x14ac:dyDescent="0.3">
      <c r="A3396" s="179">
        <v>4262</v>
      </c>
      <c r="B3396" s="179" t="s">
        <v>18713</v>
      </c>
      <c r="C3396" s="179" t="s">
        <v>15364</v>
      </c>
      <c r="D3396" s="180">
        <v>565000</v>
      </c>
    </row>
    <row r="3397" spans="1:4" ht="28.8" x14ac:dyDescent="0.3">
      <c r="A3397" s="179">
        <v>4263</v>
      </c>
      <c r="B3397" s="179" t="s">
        <v>18714</v>
      </c>
      <c r="C3397" s="179" t="s">
        <v>15364</v>
      </c>
      <c r="D3397" s="180">
        <v>783466.62</v>
      </c>
    </row>
    <row r="3398" spans="1:4" ht="28.8" x14ac:dyDescent="0.3">
      <c r="A3398" s="179">
        <v>36518</v>
      </c>
      <c r="B3398" s="179" t="s">
        <v>18715</v>
      </c>
      <c r="C3398" s="179" t="s">
        <v>15364</v>
      </c>
      <c r="D3398" s="180">
        <v>891946.62</v>
      </c>
    </row>
    <row r="3399" spans="1:4" ht="28.8" x14ac:dyDescent="0.3">
      <c r="A3399" s="179">
        <v>14221</v>
      </c>
      <c r="B3399" s="179" t="s">
        <v>18716</v>
      </c>
      <c r="C3399" s="179" t="s">
        <v>15364</v>
      </c>
      <c r="D3399" s="180">
        <v>520553.31</v>
      </c>
    </row>
    <row r="3400" spans="1:4" x14ac:dyDescent="0.3">
      <c r="A3400" s="179">
        <v>38402</v>
      </c>
      <c r="B3400" s="179" t="s">
        <v>18717</v>
      </c>
      <c r="C3400" s="179" t="s">
        <v>15364</v>
      </c>
      <c r="D3400" s="179">
        <v>6.26</v>
      </c>
    </row>
    <row r="3401" spans="1:4" x14ac:dyDescent="0.3">
      <c r="A3401" s="179">
        <v>3412</v>
      </c>
      <c r="B3401" s="179" t="s">
        <v>18718</v>
      </c>
      <c r="C3401" s="179" t="s">
        <v>15372</v>
      </c>
      <c r="D3401" s="179">
        <v>19.18</v>
      </c>
    </row>
    <row r="3402" spans="1:4" x14ac:dyDescent="0.3">
      <c r="A3402" s="179">
        <v>3413</v>
      </c>
      <c r="B3402" s="179" t="s">
        <v>18719</v>
      </c>
      <c r="C3402" s="179" t="s">
        <v>15372</v>
      </c>
      <c r="D3402" s="179">
        <v>43.17</v>
      </c>
    </row>
    <row r="3403" spans="1:4" x14ac:dyDescent="0.3">
      <c r="A3403" s="179">
        <v>39744</v>
      </c>
      <c r="B3403" s="179" t="s">
        <v>18720</v>
      </c>
      <c r="C3403" s="179" t="s">
        <v>15372</v>
      </c>
      <c r="D3403" s="179">
        <v>33.520000000000003</v>
      </c>
    </row>
    <row r="3404" spans="1:4" x14ac:dyDescent="0.3">
      <c r="A3404" s="179">
        <v>39745</v>
      </c>
      <c r="B3404" s="179" t="s">
        <v>18721</v>
      </c>
      <c r="C3404" s="179" t="s">
        <v>15372</v>
      </c>
      <c r="D3404" s="179">
        <v>70.760000000000005</v>
      </c>
    </row>
    <row r="3405" spans="1:4" ht="28.8" x14ac:dyDescent="0.3">
      <c r="A3405" s="179">
        <v>39637</v>
      </c>
      <c r="B3405" s="179" t="s">
        <v>18722</v>
      </c>
      <c r="C3405" s="179" t="s">
        <v>15372</v>
      </c>
      <c r="D3405" s="179">
        <v>91.81</v>
      </c>
    </row>
    <row r="3406" spans="1:4" ht="28.8" x14ac:dyDescent="0.3">
      <c r="A3406" s="179">
        <v>39638</v>
      </c>
      <c r="B3406" s="179" t="s">
        <v>18723</v>
      </c>
      <c r="C3406" s="179" t="s">
        <v>15372</v>
      </c>
      <c r="D3406" s="179">
        <v>103.89</v>
      </c>
    </row>
    <row r="3407" spans="1:4" ht="28.8" x14ac:dyDescent="0.3">
      <c r="A3407" s="179">
        <v>39639</v>
      </c>
      <c r="B3407" s="179" t="s">
        <v>18724</v>
      </c>
      <c r="C3407" s="179" t="s">
        <v>15372</v>
      </c>
      <c r="D3407" s="179">
        <v>156.75</v>
      </c>
    </row>
    <row r="3408" spans="1:4" ht="57.6" x14ac:dyDescent="0.3">
      <c r="A3408" s="179">
        <v>39517</v>
      </c>
      <c r="B3408" s="179" t="s">
        <v>18725</v>
      </c>
      <c r="C3408" s="179" t="s">
        <v>15372</v>
      </c>
      <c r="D3408" s="179">
        <v>335.57</v>
      </c>
    </row>
    <row r="3409" spans="1:4" ht="57.6" x14ac:dyDescent="0.3">
      <c r="A3409" s="179">
        <v>39518</v>
      </c>
      <c r="B3409" s="179" t="s">
        <v>18726</v>
      </c>
      <c r="C3409" s="179" t="s">
        <v>15372</v>
      </c>
      <c r="D3409" s="179">
        <v>397.83</v>
      </c>
    </row>
    <row r="3410" spans="1:4" x14ac:dyDescent="0.3">
      <c r="A3410" s="179">
        <v>38366</v>
      </c>
      <c r="B3410" s="179" t="s">
        <v>18727</v>
      </c>
      <c r="C3410" s="179" t="s">
        <v>15372</v>
      </c>
      <c r="D3410" s="179">
        <v>5.04</v>
      </c>
    </row>
    <row r="3411" spans="1:4" x14ac:dyDescent="0.3">
      <c r="A3411" s="179">
        <v>11703</v>
      </c>
      <c r="B3411" s="179" t="s">
        <v>18728</v>
      </c>
      <c r="C3411" s="179" t="s">
        <v>15364</v>
      </c>
      <c r="D3411" s="179">
        <v>50.67</v>
      </c>
    </row>
    <row r="3412" spans="1:4" x14ac:dyDescent="0.3">
      <c r="A3412" s="179">
        <v>37400</v>
      </c>
      <c r="B3412" s="179" t="s">
        <v>18729</v>
      </c>
      <c r="C3412" s="179" t="s">
        <v>15364</v>
      </c>
      <c r="D3412" s="179">
        <v>64.22</v>
      </c>
    </row>
    <row r="3413" spans="1:4" ht="28.8" x14ac:dyDescent="0.3">
      <c r="A3413" s="179">
        <v>25400</v>
      </c>
      <c r="B3413" s="179" t="s">
        <v>18730</v>
      </c>
      <c r="C3413" s="179" t="s">
        <v>15364</v>
      </c>
      <c r="D3413" s="180">
        <v>3145.24</v>
      </c>
    </row>
    <row r="3414" spans="1:4" ht="28.8" x14ac:dyDescent="0.3">
      <c r="A3414" s="179">
        <v>4276</v>
      </c>
      <c r="B3414" s="179" t="s">
        <v>18731</v>
      </c>
      <c r="C3414" s="179" t="s">
        <v>15364</v>
      </c>
      <c r="D3414" s="179">
        <v>217.88</v>
      </c>
    </row>
    <row r="3415" spans="1:4" ht="28.8" x14ac:dyDescent="0.3">
      <c r="A3415" s="179">
        <v>4273</v>
      </c>
      <c r="B3415" s="179" t="s">
        <v>18732</v>
      </c>
      <c r="C3415" s="179" t="s">
        <v>15364</v>
      </c>
      <c r="D3415" s="179">
        <v>395.58</v>
      </c>
    </row>
    <row r="3416" spans="1:4" ht="28.8" x14ac:dyDescent="0.3">
      <c r="A3416" s="179">
        <v>4274</v>
      </c>
      <c r="B3416" s="179" t="s">
        <v>18733</v>
      </c>
      <c r="C3416" s="179" t="s">
        <v>15364</v>
      </c>
      <c r="D3416" s="179">
        <v>144.72</v>
      </c>
    </row>
    <row r="3417" spans="1:4" ht="43.2" x14ac:dyDescent="0.3">
      <c r="A3417" s="179">
        <v>39438</v>
      </c>
      <c r="B3417" s="179" t="s">
        <v>18734</v>
      </c>
      <c r="C3417" s="179" t="s">
        <v>15364</v>
      </c>
      <c r="D3417" s="179">
        <v>0.22</v>
      </c>
    </row>
    <row r="3418" spans="1:4" x14ac:dyDescent="0.3">
      <c r="A3418" s="179">
        <v>11963</v>
      </c>
      <c r="B3418" s="179" t="s">
        <v>18735</v>
      </c>
      <c r="C3418" s="179" t="s">
        <v>15364</v>
      </c>
      <c r="D3418" s="179">
        <v>8.17</v>
      </c>
    </row>
    <row r="3419" spans="1:4" x14ac:dyDescent="0.3">
      <c r="A3419" s="179">
        <v>11964</v>
      </c>
      <c r="B3419" s="179" t="s">
        <v>18736</v>
      </c>
      <c r="C3419" s="179" t="s">
        <v>15364</v>
      </c>
      <c r="D3419" s="179">
        <v>2.06</v>
      </c>
    </row>
    <row r="3420" spans="1:4" ht="28.8" x14ac:dyDescent="0.3">
      <c r="A3420" s="179">
        <v>4379</v>
      </c>
      <c r="B3420" s="179" t="s">
        <v>18737</v>
      </c>
      <c r="C3420" s="179" t="s">
        <v>15364</v>
      </c>
      <c r="D3420" s="179">
        <v>0.04</v>
      </c>
    </row>
    <row r="3421" spans="1:4" ht="28.8" x14ac:dyDescent="0.3">
      <c r="A3421" s="179">
        <v>4377</v>
      </c>
      <c r="B3421" s="179" t="s">
        <v>18738</v>
      </c>
      <c r="C3421" s="179" t="s">
        <v>15364</v>
      </c>
      <c r="D3421" s="179">
        <v>0.16</v>
      </c>
    </row>
    <row r="3422" spans="1:4" ht="28.8" x14ac:dyDescent="0.3">
      <c r="A3422" s="179">
        <v>4356</v>
      </c>
      <c r="B3422" s="179" t="s">
        <v>18739</v>
      </c>
      <c r="C3422" s="179" t="s">
        <v>15364</v>
      </c>
      <c r="D3422" s="179">
        <v>0.22</v>
      </c>
    </row>
    <row r="3423" spans="1:4" ht="28.8" x14ac:dyDescent="0.3">
      <c r="A3423" s="179">
        <v>13246</v>
      </c>
      <c r="B3423" s="179" t="s">
        <v>18740</v>
      </c>
      <c r="C3423" s="179" t="s">
        <v>15364</v>
      </c>
      <c r="D3423" s="179">
        <v>0.39</v>
      </c>
    </row>
    <row r="3424" spans="1:4" ht="28.8" x14ac:dyDescent="0.3">
      <c r="A3424" s="179">
        <v>4346</v>
      </c>
      <c r="B3424" s="179" t="s">
        <v>18741</v>
      </c>
      <c r="C3424" s="179" t="s">
        <v>15364</v>
      </c>
      <c r="D3424" s="179">
        <v>8.76</v>
      </c>
    </row>
    <row r="3425" spans="1:4" ht="28.8" x14ac:dyDescent="0.3">
      <c r="A3425" s="179">
        <v>11955</v>
      </c>
      <c r="B3425" s="179" t="s">
        <v>18742</v>
      </c>
      <c r="C3425" s="179" t="s">
        <v>15364</v>
      </c>
      <c r="D3425" s="179">
        <v>3.83</v>
      </c>
    </row>
    <row r="3426" spans="1:4" ht="28.8" x14ac:dyDescent="0.3">
      <c r="A3426" s="179">
        <v>11960</v>
      </c>
      <c r="B3426" s="179" t="s">
        <v>18743</v>
      </c>
      <c r="C3426" s="179" t="s">
        <v>15364</v>
      </c>
      <c r="D3426" s="179">
        <v>0.13</v>
      </c>
    </row>
    <row r="3427" spans="1:4" ht="28.8" x14ac:dyDescent="0.3">
      <c r="A3427" s="179">
        <v>4333</v>
      </c>
      <c r="B3427" s="179" t="s">
        <v>18744</v>
      </c>
      <c r="C3427" s="179" t="s">
        <v>15364</v>
      </c>
      <c r="D3427" s="179">
        <v>0.22</v>
      </c>
    </row>
    <row r="3428" spans="1:4" ht="28.8" x14ac:dyDescent="0.3">
      <c r="A3428" s="179">
        <v>4358</v>
      </c>
      <c r="B3428" s="179" t="s">
        <v>18745</v>
      </c>
      <c r="C3428" s="179" t="s">
        <v>15364</v>
      </c>
      <c r="D3428" s="179">
        <v>1.75</v>
      </c>
    </row>
    <row r="3429" spans="1:4" ht="28.8" x14ac:dyDescent="0.3">
      <c r="A3429" s="179">
        <v>39435</v>
      </c>
      <c r="B3429" s="179" t="s">
        <v>18746</v>
      </c>
      <c r="C3429" s="179" t="s">
        <v>15364</v>
      </c>
      <c r="D3429" s="179">
        <v>0.09</v>
      </c>
    </row>
    <row r="3430" spans="1:4" ht="28.8" x14ac:dyDescent="0.3">
      <c r="A3430" s="179">
        <v>39436</v>
      </c>
      <c r="B3430" s="179" t="s">
        <v>18747</v>
      </c>
      <c r="C3430" s="179" t="s">
        <v>15364</v>
      </c>
      <c r="D3430" s="179">
        <v>0.15</v>
      </c>
    </row>
    <row r="3431" spans="1:4" ht="28.8" x14ac:dyDescent="0.3">
      <c r="A3431" s="179">
        <v>39437</v>
      </c>
      <c r="B3431" s="179" t="s">
        <v>18748</v>
      </c>
      <c r="C3431" s="179" t="s">
        <v>15364</v>
      </c>
      <c r="D3431" s="179">
        <v>0.19</v>
      </c>
    </row>
    <row r="3432" spans="1:4" ht="28.8" x14ac:dyDescent="0.3">
      <c r="A3432" s="179">
        <v>39439</v>
      </c>
      <c r="B3432" s="179" t="s">
        <v>18749</v>
      </c>
      <c r="C3432" s="179" t="s">
        <v>15364</v>
      </c>
      <c r="D3432" s="179">
        <v>0.13</v>
      </c>
    </row>
    <row r="3433" spans="1:4" ht="28.8" x14ac:dyDescent="0.3">
      <c r="A3433" s="179">
        <v>39440</v>
      </c>
      <c r="B3433" s="179" t="s">
        <v>18750</v>
      </c>
      <c r="C3433" s="179" t="s">
        <v>15364</v>
      </c>
      <c r="D3433" s="179">
        <v>0.17</v>
      </c>
    </row>
    <row r="3434" spans="1:4" ht="28.8" x14ac:dyDescent="0.3">
      <c r="A3434" s="179">
        <v>39441</v>
      </c>
      <c r="B3434" s="179" t="s">
        <v>18751</v>
      </c>
      <c r="C3434" s="179" t="s">
        <v>15364</v>
      </c>
      <c r="D3434" s="179">
        <v>0.22</v>
      </c>
    </row>
    <row r="3435" spans="1:4" ht="28.8" x14ac:dyDescent="0.3">
      <c r="A3435" s="179">
        <v>39442</v>
      </c>
      <c r="B3435" s="179" t="s">
        <v>18752</v>
      </c>
      <c r="C3435" s="179" t="s">
        <v>15364</v>
      </c>
      <c r="D3435" s="179">
        <v>0.16</v>
      </c>
    </row>
    <row r="3436" spans="1:4" ht="28.8" x14ac:dyDescent="0.3">
      <c r="A3436" s="179">
        <v>39443</v>
      </c>
      <c r="B3436" s="179" t="s">
        <v>18753</v>
      </c>
      <c r="C3436" s="179" t="s">
        <v>15364</v>
      </c>
      <c r="D3436" s="179">
        <v>0.21</v>
      </c>
    </row>
    <row r="3437" spans="1:4" ht="28.8" x14ac:dyDescent="0.3">
      <c r="A3437" s="179">
        <v>4329</v>
      </c>
      <c r="B3437" s="179" t="s">
        <v>18754</v>
      </c>
      <c r="C3437" s="179" t="s">
        <v>15364</v>
      </c>
      <c r="D3437" s="179">
        <v>1.87</v>
      </c>
    </row>
    <row r="3438" spans="1:4" ht="28.8" x14ac:dyDescent="0.3">
      <c r="A3438" s="179">
        <v>4383</v>
      </c>
      <c r="B3438" s="179" t="s">
        <v>18755</v>
      </c>
      <c r="C3438" s="179" t="s">
        <v>15364</v>
      </c>
      <c r="D3438" s="179">
        <v>16.91</v>
      </c>
    </row>
    <row r="3439" spans="1:4" ht="28.8" x14ac:dyDescent="0.3">
      <c r="A3439" s="179">
        <v>4344</v>
      </c>
      <c r="B3439" s="179" t="s">
        <v>18756</v>
      </c>
      <c r="C3439" s="179" t="s">
        <v>15364</v>
      </c>
      <c r="D3439" s="179">
        <v>17.72</v>
      </c>
    </row>
    <row r="3440" spans="1:4" ht="28.8" x14ac:dyDescent="0.3">
      <c r="A3440" s="179">
        <v>436</v>
      </c>
      <c r="B3440" s="179" t="s">
        <v>18757</v>
      </c>
      <c r="C3440" s="179" t="s">
        <v>15364</v>
      </c>
      <c r="D3440" s="179">
        <v>7.45</v>
      </c>
    </row>
    <row r="3441" spans="1:4" ht="28.8" x14ac:dyDescent="0.3">
      <c r="A3441" s="179">
        <v>442</v>
      </c>
      <c r="B3441" s="179" t="s">
        <v>18758</v>
      </c>
      <c r="C3441" s="179" t="s">
        <v>15364</v>
      </c>
      <c r="D3441" s="179">
        <v>4.4000000000000004</v>
      </c>
    </row>
    <row r="3442" spans="1:4" ht="28.8" x14ac:dyDescent="0.3">
      <c r="A3442" s="179">
        <v>11953</v>
      </c>
      <c r="B3442" s="179" t="s">
        <v>18759</v>
      </c>
      <c r="C3442" s="179" t="s">
        <v>15364</v>
      </c>
      <c r="D3442" s="179">
        <v>2.81</v>
      </c>
    </row>
    <row r="3443" spans="1:4" ht="28.8" x14ac:dyDescent="0.3">
      <c r="A3443" s="179">
        <v>4335</v>
      </c>
      <c r="B3443" s="179" t="s">
        <v>18760</v>
      </c>
      <c r="C3443" s="179" t="s">
        <v>15364</v>
      </c>
      <c r="D3443" s="179">
        <v>11.9</v>
      </c>
    </row>
    <row r="3444" spans="1:4" ht="28.8" x14ac:dyDescent="0.3">
      <c r="A3444" s="179">
        <v>4334</v>
      </c>
      <c r="B3444" s="179" t="s">
        <v>18761</v>
      </c>
      <c r="C3444" s="179" t="s">
        <v>15364</v>
      </c>
      <c r="D3444" s="179">
        <v>16.32</v>
      </c>
    </row>
    <row r="3445" spans="1:4" ht="28.8" x14ac:dyDescent="0.3">
      <c r="A3445" s="179">
        <v>4343</v>
      </c>
      <c r="B3445" s="179" t="s">
        <v>18762</v>
      </c>
      <c r="C3445" s="179" t="s">
        <v>15364</v>
      </c>
      <c r="D3445" s="179">
        <v>4.01</v>
      </c>
    </row>
    <row r="3446" spans="1:4" ht="28.8" x14ac:dyDescent="0.3">
      <c r="A3446" s="179">
        <v>430</v>
      </c>
      <c r="B3446" s="179" t="s">
        <v>18763</v>
      </c>
      <c r="C3446" s="179" t="s">
        <v>15364</v>
      </c>
      <c r="D3446" s="179">
        <v>6.67</v>
      </c>
    </row>
    <row r="3447" spans="1:4" ht="28.8" x14ac:dyDescent="0.3">
      <c r="A3447" s="179">
        <v>441</v>
      </c>
      <c r="B3447" s="179" t="s">
        <v>18764</v>
      </c>
      <c r="C3447" s="179" t="s">
        <v>15364</v>
      </c>
      <c r="D3447" s="179">
        <v>7.34</v>
      </c>
    </row>
    <row r="3448" spans="1:4" ht="28.8" x14ac:dyDescent="0.3">
      <c r="A3448" s="179">
        <v>431</v>
      </c>
      <c r="B3448" s="179" t="s">
        <v>18765</v>
      </c>
      <c r="C3448" s="179" t="s">
        <v>15364</v>
      </c>
      <c r="D3448" s="179">
        <v>8.86</v>
      </c>
    </row>
    <row r="3449" spans="1:4" ht="28.8" x14ac:dyDescent="0.3">
      <c r="A3449" s="179">
        <v>432</v>
      </c>
      <c r="B3449" s="179" t="s">
        <v>18766</v>
      </c>
      <c r="C3449" s="179" t="s">
        <v>15364</v>
      </c>
      <c r="D3449" s="179">
        <v>9.7799999999999994</v>
      </c>
    </row>
    <row r="3450" spans="1:4" ht="28.8" x14ac:dyDescent="0.3">
      <c r="A3450" s="179">
        <v>429</v>
      </c>
      <c r="B3450" s="179" t="s">
        <v>18767</v>
      </c>
      <c r="C3450" s="179" t="s">
        <v>15364</v>
      </c>
      <c r="D3450" s="179">
        <v>13.18</v>
      </c>
    </row>
    <row r="3451" spans="1:4" ht="28.8" x14ac:dyDescent="0.3">
      <c r="A3451" s="179">
        <v>439</v>
      </c>
      <c r="B3451" s="179" t="s">
        <v>18768</v>
      </c>
      <c r="C3451" s="179" t="s">
        <v>15364</v>
      </c>
      <c r="D3451" s="179">
        <v>11.23</v>
      </c>
    </row>
    <row r="3452" spans="1:4" ht="28.8" x14ac:dyDescent="0.3">
      <c r="A3452" s="179">
        <v>433</v>
      </c>
      <c r="B3452" s="179" t="s">
        <v>18769</v>
      </c>
      <c r="C3452" s="179" t="s">
        <v>15364</v>
      </c>
      <c r="D3452" s="179">
        <v>13.11</v>
      </c>
    </row>
    <row r="3453" spans="1:4" ht="28.8" x14ac:dyDescent="0.3">
      <c r="A3453" s="179">
        <v>437</v>
      </c>
      <c r="B3453" s="179" t="s">
        <v>18770</v>
      </c>
      <c r="C3453" s="179" t="s">
        <v>15364</v>
      </c>
      <c r="D3453" s="179">
        <v>17.420000000000002</v>
      </c>
    </row>
    <row r="3454" spans="1:4" ht="28.8" x14ac:dyDescent="0.3">
      <c r="A3454" s="179">
        <v>11790</v>
      </c>
      <c r="B3454" s="179" t="s">
        <v>18771</v>
      </c>
      <c r="C3454" s="179" t="s">
        <v>15364</v>
      </c>
      <c r="D3454" s="179">
        <v>19.760000000000002</v>
      </c>
    </row>
    <row r="3455" spans="1:4" ht="28.8" x14ac:dyDescent="0.3">
      <c r="A3455" s="179">
        <v>428</v>
      </c>
      <c r="B3455" s="179" t="s">
        <v>18772</v>
      </c>
      <c r="C3455" s="179" t="s">
        <v>15364</v>
      </c>
      <c r="D3455" s="179">
        <v>21.49</v>
      </c>
    </row>
    <row r="3456" spans="1:4" ht="28.8" x14ac:dyDescent="0.3">
      <c r="A3456" s="179">
        <v>4384</v>
      </c>
      <c r="B3456" s="179" t="s">
        <v>18773</v>
      </c>
      <c r="C3456" s="179" t="s">
        <v>15364</v>
      </c>
      <c r="D3456" s="179">
        <v>19.43</v>
      </c>
    </row>
    <row r="3457" spans="1:4" ht="28.8" x14ac:dyDescent="0.3">
      <c r="A3457" s="179">
        <v>4351</v>
      </c>
      <c r="B3457" s="179" t="s">
        <v>18774</v>
      </c>
      <c r="C3457" s="179" t="s">
        <v>15364</v>
      </c>
      <c r="D3457" s="179">
        <v>14.4</v>
      </c>
    </row>
    <row r="3458" spans="1:4" x14ac:dyDescent="0.3">
      <c r="A3458" s="179">
        <v>11054</v>
      </c>
      <c r="B3458" s="179" t="s">
        <v>18775</v>
      </c>
      <c r="C3458" s="179" t="s">
        <v>15364</v>
      </c>
      <c r="D3458" s="179">
        <v>0.05</v>
      </c>
    </row>
    <row r="3459" spans="1:4" x14ac:dyDescent="0.3">
      <c r="A3459" s="179">
        <v>11055</v>
      </c>
      <c r="B3459" s="179" t="s">
        <v>18776</v>
      </c>
      <c r="C3459" s="179" t="s">
        <v>15364</v>
      </c>
      <c r="D3459" s="179">
        <v>0.08</v>
      </c>
    </row>
    <row r="3460" spans="1:4" x14ac:dyDescent="0.3">
      <c r="A3460" s="179">
        <v>11056</v>
      </c>
      <c r="B3460" s="179" t="s">
        <v>18777</v>
      </c>
      <c r="C3460" s="179" t="s">
        <v>15364</v>
      </c>
      <c r="D3460" s="179">
        <v>0.08</v>
      </c>
    </row>
    <row r="3461" spans="1:4" x14ac:dyDescent="0.3">
      <c r="A3461" s="179">
        <v>11057</v>
      </c>
      <c r="B3461" s="179" t="s">
        <v>18778</v>
      </c>
      <c r="C3461" s="179" t="s">
        <v>15364</v>
      </c>
      <c r="D3461" s="179">
        <v>0.17</v>
      </c>
    </row>
    <row r="3462" spans="1:4" x14ac:dyDescent="0.3">
      <c r="A3462" s="179">
        <v>11059</v>
      </c>
      <c r="B3462" s="179" t="s">
        <v>18779</v>
      </c>
      <c r="C3462" s="179" t="s">
        <v>15364</v>
      </c>
      <c r="D3462" s="179">
        <v>0.34</v>
      </c>
    </row>
    <row r="3463" spans="1:4" x14ac:dyDescent="0.3">
      <c r="A3463" s="179">
        <v>11058</v>
      </c>
      <c r="B3463" s="179" t="s">
        <v>18780</v>
      </c>
      <c r="C3463" s="179" t="s">
        <v>15364</v>
      </c>
      <c r="D3463" s="179">
        <v>0.44</v>
      </c>
    </row>
    <row r="3464" spans="1:4" x14ac:dyDescent="0.3">
      <c r="A3464" s="179">
        <v>4380</v>
      </c>
      <c r="B3464" s="179" t="s">
        <v>18781</v>
      </c>
      <c r="C3464" s="179" t="s">
        <v>15364</v>
      </c>
      <c r="D3464" s="179">
        <v>1.49</v>
      </c>
    </row>
    <row r="3465" spans="1:4" ht="28.8" x14ac:dyDescent="0.3">
      <c r="A3465" s="179">
        <v>4299</v>
      </c>
      <c r="B3465" s="179" t="s">
        <v>18782</v>
      </c>
      <c r="C3465" s="179" t="s">
        <v>15364</v>
      </c>
      <c r="D3465" s="179">
        <v>1.41</v>
      </c>
    </row>
    <row r="3466" spans="1:4" ht="28.8" x14ac:dyDescent="0.3">
      <c r="A3466" s="179">
        <v>4304</v>
      </c>
      <c r="B3466" s="179" t="s">
        <v>18783</v>
      </c>
      <c r="C3466" s="179" t="s">
        <v>15364</v>
      </c>
      <c r="D3466" s="179">
        <v>1.92</v>
      </c>
    </row>
    <row r="3467" spans="1:4" ht="28.8" x14ac:dyDescent="0.3">
      <c r="A3467" s="179">
        <v>4305</v>
      </c>
      <c r="B3467" s="179" t="s">
        <v>18784</v>
      </c>
      <c r="C3467" s="179" t="s">
        <v>15364</v>
      </c>
      <c r="D3467" s="179">
        <v>2.23</v>
      </c>
    </row>
    <row r="3468" spans="1:4" ht="28.8" x14ac:dyDescent="0.3">
      <c r="A3468" s="179">
        <v>4306</v>
      </c>
      <c r="B3468" s="179" t="s">
        <v>18785</v>
      </c>
      <c r="C3468" s="179" t="s">
        <v>15364</v>
      </c>
      <c r="D3468" s="179">
        <v>2.59</v>
      </c>
    </row>
    <row r="3469" spans="1:4" ht="28.8" x14ac:dyDescent="0.3">
      <c r="A3469" s="179">
        <v>4308</v>
      </c>
      <c r="B3469" s="179" t="s">
        <v>18786</v>
      </c>
      <c r="C3469" s="179" t="s">
        <v>15364</v>
      </c>
      <c r="D3469" s="179">
        <v>5.37</v>
      </c>
    </row>
    <row r="3470" spans="1:4" ht="28.8" x14ac:dyDescent="0.3">
      <c r="A3470" s="179">
        <v>4302</v>
      </c>
      <c r="B3470" s="179" t="s">
        <v>18787</v>
      </c>
      <c r="C3470" s="179" t="s">
        <v>15364</v>
      </c>
      <c r="D3470" s="179">
        <v>4.0199999999999996</v>
      </c>
    </row>
    <row r="3471" spans="1:4" ht="28.8" x14ac:dyDescent="0.3">
      <c r="A3471" s="179">
        <v>4300</v>
      </c>
      <c r="B3471" s="179" t="s">
        <v>18788</v>
      </c>
      <c r="C3471" s="179" t="s">
        <v>15364</v>
      </c>
      <c r="D3471" s="179">
        <v>0.96</v>
      </c>
    </row>
    <row r="3472" spans="1:4" ht="28.8" x14ac:dyDescent="0.3">
      <c r="A3472" s="179">
        <v>4301</v>
      </c>
      <c r="B3472" s="179" t="s">
        <v>18789</v>
      </c>
      <c r="C3472" s="179" t="s">
        <v>15364</v>
      </c>
      <c r="D3472" s="179">
        <v>1.17</v>
      </c>
    </row>
    <row r="3473" spans="1:4" ht="28.8" x14ac:dyDescent="0.3">
      <c r="A3473" s="179">
        <v>4320</v>
      </c>
      <c r="B3473" s="179" t="s">
        <v>18790</v>
      </c>
      <c r="C3473" s="179" t="s">
        <v>15364</v>
      </c>
      <c r="D3473" s="179">
        <v>3.55</v>
      </c>
    </row>
    <row r="3474" spans="1:4" ht="28.8" x14ac:dyDescent="0.3">
      <c r="A3474" s="179">
        <v>4318</v>
      </c>
      <c r="B3474" s="179" t="s">
        <v>18791</v>
      </c>
      <c r="C3474" s="179" t="s">
        <v>15364</v>
      </c>
      <c r="D3474" s="179">
        <v>1.73</v>
      </c>
    </row>
    <row r="3475" spans="1:4" x14ac:dyDescent="0.3">
      <c r="A3475" s="179">
        <v>40547</v>
      </c>
      <c r="B3475" s="179" t="s">
        <v>18792</v>
      </c>
      <c r="C3475" s="179" t="s">
        <v>17554</v>
      </c>
      <c r="D3475" s="179">
        <v>23.61</v>
      </c>
    </row>
    <row r="3476" spans="1:4" ht="28.8" x14ac:dyDescent="0.3">
      <c r="A3476" s="179">
        <v>11962</v>
      </c>
      <c r="B3476" s="179" t="s">
        <v>18793</v>
      </c>
      <c r="C3476" s="179" t="s">
        <v>15364</v>
      </c>
      <c r="D3476" s="179">
        <v>0.19</v>
      </c>
    </row>
    <row r="3477" spans="1:4" ht="28.8" x14ac:dyDescent="0.3">
      <c r="A3477" s="179">
        <v>4332</v>
      </c>
      <c r="B3477" s="179" t="s">
        <v>18794</v>
      </c>
      <c r="C3477" s="179" t="s">
        <v>15364</v>
      </c>
      <c r="D3477" s="179">
        <v>0.94</v>
      </c>
    </row>
    <row r="3478" spans="1:4" ht="28.8" x14ac:dyDescent="0.3">
      <c r="A3478" s="179">
        <v>4331</v>
      </c>
      <c r="B3478" s="179" t="s">
        <v>18795</v>
      </c>
      <c r="C3478" s="179" t="s">
        <v>15364</v>
      </c>
      <c r="D3478" s="179">
        <v>3.54</v>
      </c>
    </row>
    <row r="3479" spans="1:4" ht="28.8" x14ac:dyDescent="0.3">
      <c r="A3479" s="179">
        <v>4336</v>
      </c>
      <c r="B3479" s="179" t="s">
        <v>18796</v>
      </c>
      <c r="C3479" s="179" t="s">
        <v>15364</v>
      </c>
      <c r="D3479" s="179">
        <v>4.53</v>
      </c>
    </row>
    <row r="3480" spans="1:4" ht="28.8" x14ac:dyDescent="0.3">
      <c r="A3480" s="179">
        <v>13294</v>
      </c>
      <c r="B3480" s="179" t="s">
        <v>18797</v>
      </c>
      <c r="C3480" s="179" t="s">
        <v>15364</v>
      </c>
      <c r="D3480" s="179">
        <v>1.3</v>
      </c>
    </row>
    <row r="3481" spans="1:4" ht="28.8" x14ac:dyDescent="0.3">
      <c r="A3481" s="179">
        <v>11948</v>
      </c>
      <c r="B3481" s="179" t="s">
        <v>18798</v>
      </c>
      <c r="C3481" s="179" t="s">
        <v>15364</v>
      </c>
      <c r="D3481" s="179">
        <v>0.57999999999999996</v>
      </c>
    </row>
    <row r="3482" spans="1:4" ht="28.8" x14ac:dyDescent="0.3">
      <c r="A3482" s="179">
        <v>4382</v>
      </c>
      <c r="B3482" s="179" t="s">
        <v>18799</v>
      </c>
      <c r="C3482" s="179" t="s">
        <v>15364</v>
      </c>
      <c r="D3482" s="179">
        <v>0.97</v>
      </c>
    </row>
    <row r="3483" spans="1:4" ht="28.8" x14ac:dyDescent="0.3">
      <c r="A3483" s="179">
        <v>4354</v>
      </c>
      <c r="B3483" s="179" t="s">
        <v>18800</v>
      </c>
      <c r="C3483" s="179" t="s">
        <v>15364</v>
      </c>
      <c r="D3483" s="179">
        <v>40.65</v>
      </c>
    </row>
    <row r="3484" spans="1:4" ht="28.8" x14ac:dyDescent="0.3">
      <c r="A3484" s="179">
        <v>40839</v>
      </c>
      <c r="B3484" s="179" t="s">
        <v>18801</v>
      </c>
      <c r="C3484" s="179" t="s">
        <v>17554</v>
      </c>
      <c r="D3484" s="179">
        <v>97.81</v>
      </c>
    </row>
    <row r="3485" spans="1:4" ht="28.8" x14ac:dyDescent="0.3">
      <c r="A3485" s="179">
        <v>40552</v>
      </c>
      <c r="B3485" s="179" t="s">
        <v>18802</v>
      </c>
      <c r="C3485" s="179" t="s">
        <v>17554</v>
      </c>
      <c r="D3485" s="179">
        <v>40.47</v>
      </c>
    </row>
    <row r="3486" spans="1:4" ht="28.8" x14ac:dyDescent="0.3">
      <c r="A3486" s="179">
        <v>40549</v>
      </c>
      <c r="B3486" s="179" t="s">
        <v>18803</v>
      </c>
      <c r="C3486" s="179" t="s">
        <v>17554</v>
      </c>
      <c r="D3486" s="179">
        <v>160.21</v>
      </c>
    </row>
    <row r="3487" spans="1:4" ht="28.8" x14ac:dyDescent="0.3">
      <c r="A3487" s="179">
        <v>4385</v>
      </c>
      <c r="B3487" s="179" t="s">
        <v>18804</v>
      </c>
      <c r="C3487" s="179" t="s">
        <v>15863</v>
      </c>
      <c r="D3487" s="180">
        <v>2598.6</v>
      </c>
    </row>
    <row r="3488" spans="1:4" ht="28.8" x14ac:dyDescent="0.3">
      <c r="A3488" s="179">
        <v>20078</v>
      </c>
      <c r="B3488" s="179" t="s">
        <v>18805</v>
      </c>
      <c r="C3488" s="179" t="s">
        <v>15364</v>
      </c>
      <c r="D3488" s="179">
        <v>26.04</v>
      </c>
    </row>
    <row r="3489" spans="1:4" x14ac:dyDescent="0.3">
      <c r="A3489" s="179">
        <v>39897</v>
      </c>
      <c r="B3489" s="179" t="s">
        <v>18806</v>
      </c>
      <c r="C3489" s="179" t="s">
        <v>15364</v>
      </c>
      <c r="D3489" s="179">
        <v>61.22</v>
      </c>
    </row>
    <row r="3490" spans="1:4" ht="28.8" x14ac:dyDescent="0.3">
      <c r="A3490" s="179">
        <v>118</v>
      </c>
      <c r="B3490" s="179" t="s">
        <v>18807</v>
      </c>
      <c r="C3490" s="179" t="s">
        <v>15364</v>
      </c>
      <c r="D3490" s="179">
        <v>55.05</v>
      </c>
    </row>
    <row r="3491" spans="1:4" ht="28.8" x14ac:dyDescent="0.3">
      <c r="A3491" s="179">
        <v>4396</v>
      </c>
      <c r="B3491" s="179" t="s">
        <v>18808</v>
      </c>
      <c r="C3491" s="179" t="s">
        <v>15372</v>
      </c>
      <c r="D3491" s="179">
        <v>214.43</v>
      </c>
    </row>
    <row r="3492" spans="1:4" ht="28.8" x14ac:dyDescent="0.3">
      <c r="A3492" s="179">
        <v>36881</v>
      </c>
      <c r="B3492" s="179" t="s">
        <v>18809</v>
      </c>
      <c r="C3492" s="179" t="s">
        <v>15372</v>
      </c>
      <c r="D3492" s="179">
        <v>138.1</v>
      </c>
    </row>
    <row r="3493" spans="1:4" ht="28.8" x14ac:dyDescent="0.3">
      <c r="A3493" s="179">
        <v>4397</v>
      </c>
      <c r="B3493" s="179" t="s">
        <v>18810</v>
      </c>
      <c r="C3493" s="179" t="s">
        <v>15372</v>
      </c>
      <c r="D3493" s="179">
        <v>233.26</v>
      </c>
    </row>
    <row r="3494" spans="1:4" ht="28.8" x14ac:dyDescent="0.3">
      <c r="A3494" s="179">
        <v>36882</v>
      </c>
      <c r="B3494" s="179" t="s">
        <v>18811</v>
      </c>
      <c r="C3494" s="179" t="s">
        <v>15372</v>
      </c>
      <c r="D3494" s="179">
        <v>165.14</v>
      </c>
    </row>
    <row r="3495" spans="1:4" x14ac:dyDescent="0.3">
      <c r="A3495" s="179">
        <v>4751</v>
      </c>
      <c r="B3495" s="179" t="s">
        <v>18812</v>
      </c>
      <c r="C3495" s="179" t="s">
        <v>15546</v>
      </c>
      <c r="D3495" s="179">
        <v>17.07</v>
      </c>
    </row>
    <row r="3496" spans="1:4" x14ac:dyDescent="0.3">
      <c r="A3496" s="179">
        <v>41066</v>
      </c>
      <c r="B3496" s="179" t="s">
        <v>18813</v>
      </c>
      <c r="C3496" s="179" t="s">
        <v>15548</v>
      </c>
      <c r="D3496" s="180">
        <v>2997.16</v>
      </c>
    </row>
    <row r="3497" spans="1:4" x14ac:dyDescent="0.3">
      <c r="A3497" s="179">
        <v>39604</v>
      </c>
      <c r="B3497" s="179" t="s">
        <v>18814</v>
      </c>
      <c r="C3497" s="179" t="s">
        <v>15364</v>
      </c>
      <c r="D3497" s="179">
        <v>16.09</v>
      </c>
    </row>
    <row r="3498" spans="1:4" x14ac:dyDescent="0.3">
      <c r="A3498" s="179">
        <v>39605</v>
      </c>
      <c r="B3498" s="179" t="s">
        <v>18815</v>
      </c>
      <c r="C3498" s="179" t="s">
        <v>15364</v>
      </c>
      <c r="D3498" s="179">
        <v>22.33</v>
      </c>
    </row>
    <row r="3499" spans="1:4" x14ac:dyDescent="0.3">
      <c r="A3499" s="179">
        <v>39606</v>
      </c>
      <c r="B3499" s="179" t="s">
        <v>18816</v>
      </c>
      <c r="C3499" s="179" t="s">
        <v>15364</v>
      </c>
      <c r="D3499" s="179">
        <v>28.36</v>
      </c>
    </row>
    <row r="3500" spans="1:4" x14ac:dyDescent="0.3">
      <c r="A3500" s="179">
        <v>39607</v>
      </c>
      <c r="B3500" s="179" t="s">
        <v>18817</v>
      </c>
      <c r="C3500" s="179" t="s">
        <v>15364</v>
      </c>
      <c r="D3500" s="179">
        <v>32.54</v>
      </c>
    </row>
    <row r="3501" spans="1:4" x14ac:dyDescent="0.3">
      <c r="A3501" s="179">
        <v>39594</v>
      </c>
      <c r="B3501" s="179" t="s">
        <v>18818</v>
      </c>
      <c r="C3501" s="179" t="s">
        <v>15364</v>
      </c>
      <c r="D3501" s="179">
        <v>308.02999999999997</v>
      </c>
    </row>
    <row r="3502" spans="1:4" x14ac:dyDescent="0.3">
      <c r="A3502" s="179">
        <v>39596</v>
      </c>
      <c r="B3502" s="179" t="s">
        <v>18819</v>
      </c>
      <c r="C3502" s="179" t="s">
        <v>15364</v>
      </c>
      <c r="D3502" s="179">
        <v>536.88</v>
      </c>
    </row>
    <row r="3503" spans="1:4" x14ac:dyDescent="0.3">
      <c r="A3503" s="179">
        <v>39595</v>
      </c>
      <c r="B3503" s="179" t="s">
        <v>18820</v>
      </c>
      <c r="C3503" s="179" t="s">
        <v>15364</v>
      </c>
      <c r="D3503" s="179">
        <v>450.67</v>
      </c>
    </row>
    <row r="3504" spans="1:4" x14ac:dyDescent="0.3">
      <c r="A3504" s="179">
        <v>39597</v>
      </c>
      <c r="B3504" s="179" t="s">
        <v>18821</v>
      </c>
      <c r="C3504" s="179" t="s">
        <v>15364</v>
      </c>
      <c r="D3504" s="179">
        <v>724.01</v>
      </c>
    </row>
    <row r="3505" spans="1:4" x14ac:dyDescent="0.3">
      <c r="A3505" s="179">
        <v>10731</v>
      </c>
      <c r="B3505" s="179" t="s">
        <v>18822</v>
      </c>
      <c r="C3505" s="179" t="s">
        <v>15372</v>
      </c>
      <c r="D3505" s="179">
        <v>32.75</v>
      </c>
    </row>
    <row r="3506" spans="1:4" x14ac:dyDescent="0.3">
      <c r="A3506" s="179">
        <v>4704</v>
      </c>
      <c r="B3506" s="179" t="s">
        <v>18823</v>
      </c>
      <c r="C3506" s="179" t="s">
        <v>15372</v>
      </c>
      <c r="D3506" s="179">
        <v>29.55</v>
      </c>
    </row>
    <row r="3507" spans="1:4" x14ac:dyDescent="0.3">
      <c r="A3507" s="179">
        <v>10730</v>
      </c>
      <c r="B3507" s="179" t="s">
        <v>18824</v>
      </c>
      <c r="C3507" s="179" t="s">
        <v>15372</v>
      </c>
      <c r="D3507" s="179">
        <v>31.66</v>
      </c>
    </row>
    <row r="3508" spans="1:4" x14ac:dyDescent="0.3">
      <c r="A3508" s="179">
        <v>4729</v>
      </c>
      <c r="B3508" s="179" t="s">
        <v>18825</v>
      </c>
      <c r="C3508" s="179" t="s">
        <v>15544</v>
      </c>
      <c r="D3508" s="179">
        <v>70.16</v>
      </c>
    </row>
    <row r="3509" spans="1:4" ht="28.8" x14ac:dyDescent="0.3">
      <c r="A3509" s="179">
        <v>4720</v>
      </c>
      <c r="B3509" s="179" t="s">
        <v>18826</v>
      </c>
      <c r="C3509" s="179" t="s">
        <v>15544</v>
      </c>
      <c r="D3509" s="179">
        <v>80.39</v>
      </c>
    </row>
    <row r="3510" spans="1:4" x14ac:dyDescent="0.3">
      <c r="A3510" s="179">
        <v>4721</v>
      </c>
      <c r="B3510" s="179" t="s">
        <v>18827</v>
      </c>
      <c r="C3510" s="179" t="s">
        <v>15544</v>
      </c>
      <c r="D3510" s="179">
        <v>69.63</v>
      </c>
    </row>
    <row r="3511" spans="1:4" x14ac:dyDescent="0.3">
      <c r="A3511" s="179">
        <v>4718</v>
      </c>
      <c r="B3511" s="179" t="s">
        <v>18828</v>
      </c>
      <c r="C3511" s="179" t="s">
        <v>15544</v>
      </c>
      <c r="D3511" s="179">
        <v>70</v>
      </c>
    </row>
    <row r="3512" spans="1:4" x14ac:dyDescent="0.3">
      <c r="A3512" s="179">
        <v>4722</v>
      </c>
      <c r="B3512" s="179" t="s">
        <v>18829</v>
      </c>
      <c r="C3512" s="179" t="s">
        <v>15544</v>
      </c>
      <c r="D3512" s="179">
        <v>65.77</v>
      </c>
    </row>
    <row r="3513" spans="1:4" x14ac:dyDescent="0.3">
      <c r="A3513" s="179">
        <v>4723</v>
      </c>
      <c r="B3513" s="179" t="s">
        <v>18830</v>
      </c>
      <c r="C3513" s="179" t="s">
        <v>15544</v>
      </c>
      <c r="D3513" s="179">
        <v>65.2</v>
      </c>
    </row>
    <row r="3514" spans="1:4" x14ac:dyDescent="0.3">
      <c r="A3514" s="179">
        <v>4727</v>
      </c>
      <c r="B3514" s="179" t="s">
        <v>18831</v>
      </c>
      <c r="C3514" s="179" t="s">
        <v>15544</v>
      </c>
      <c r="D3514" s="179">
        <v>59.68</v>
      </c>
    </row>
    <row r="3515" spans="1:4" ht="28.8" x14ac:dyDescent="0.3">
      <c r="A3515" s="179">
        <v>4748</v>
      </c>
      <c r="B3515" s="179" t="s">
        <v>18832</v>
      </c>
      <c r="C3515" s="179" t="s">
        <v>15544</v>
      </c>
      <c r="D3515" s="179">
        <v>64.31</v>
      </c>
    </row>
    <row r="3516" spans="1:4" ht="28.8" x14ac:dyDescent="0.3">
      <c r="A3516" s="179">
        <v>4730</v>
      </c>
      <c r="B3516" s="179" t="s">
        <v>18833</v>
      </c>
      <c r="C3516" s="179" t="s">
        <v>15544</v>
      </c>
      <c r="D3516" s="179">
        <v>65.45</v>
      </c>
    </row>
    <row r="3517" spans="1:4" ht="43.2" x14ac:dyDescent="0.3">
      <c r="A3517" s="179">
        <v>13186</v>
      </c>
      <c r="B3517" s="179" t="s">
        <v>18834</v>
      </c>
      <c r="C3517" s="179" t="s">
        <v>15544</v>
      </c>
      <c r="D3517" s="179">
        <v>51.56</v>
      </c>
    </row>
    <row r="3518" spans="1:4" ht="28.8" x14ac:dyDescent="0.3">
      <c r="A3518" s="179">
        <v>10737</v>
      </c>
      <c r="B3518" s="179" t="s">
        <v>18835</v>
      </c>
      <c r="C3518" s="179" t="s">
        <v>15372</v>
      </c>
      <c r="D3518" s="179">
        <v>102.92</v>
      </c>
    </row>
    <row r="3519" spans="1:4" ht="28.8" x14ac:dyDescent="0.3">
      <c r="A3519" s="179">
        <v>10734</v>
      </c>
      <c r="B3519" s="179" t="s">
        <v>18836</v>
      </c>
      <c r="C3519" s="179" t="s">
        <v>15372</v>
      </c>
      <c r="D3519" s="179">
        <v>61.22</v>
      </c>
    </row>
    <row r="3520" spans="1:4" x14ac:dyDescent="0.3">
      <c r="A3520" s="179">
        <v>4708</v>
      </c>
      <c r="B3520" s="179" t="s">
        <v>18837</v>
      </c>
      <c r="C3520" s="179" t="s">
        <v>15372</v>
      </c>
      <c r="D3520" s="179">
        <v>118.75</v>
      </c>
    </row>
    <row r="3521" spans="1:4" ht="43.2" x14ac:dyDescent="0.3">
      <c r="A3521" s="179">
        <v>4712</v>
      </c>
      <c r="B3521" s="179" t="s">
        <v>18838</v>
      </c>
      <c r="C3521" s="179" t="s">
        <v>15372</v>
      </c>
      <c r="D3521" s="179">
        <v>58.05</v>
      </c>
    </row>
    <row r="3522" spans="1:4" ht="43.2" x14ac:dyDescent="0.3">
      <c r="A3522" s="179">
        <v>4710</v>
      </c>
      <c r="B3522" s="179" t="s">
        <v>18839</v>
      </c>
      <c r="C3522" s="179" t="s">
        <v>15372</v>
      </c>
      <c r="D3522" s="179">
        <v>186.18</v>
      </c>
    </row>
    <row r="3523" spans="1:4" ht="28.8" x14ac:dyDescent="0.3">
      <c r="A3523" s="179">
        <v>4746</v>
      </c>
      <c r="B3523" s="179" t="s">
        <v>18840</v>
      </c>
      <c r="C3523" s="179" t="s">
        <v>15544</v>
      </c>
      <c r="D3523" s="179">
        <v>48.88</v>
      </c>
    </row>
    <row r="3524" spans="1:4" x14ac:dyDescent="0.3">
      <c r="A3524" s="179">
        <v>4750</v>
      </c>
      <c r="B3524" s="179" t="s">
        <v>18841</v>
      </c>
      <c r="C3524" s="179" t="s">
        <v>15546</v>
      </c>
      <c r="D3524" s="179">
        <v>17.07</v>
      </c>
    </row>
    <row r="3525" spans="1:4" x14ac:dyDescent="0.3">
      <c r="A3525" s="179">
        <v>41065</v>
      </c>
      <c r="B3525" s="179" t="s">
        <v>18842</v>
      </c>
      <c r="C3525" s="179" t="s">
        <v>15548</v>
      </c>
      <c r="D3525" s="180">
        <v>2997.16</v>
      </c>
    </row>
    <row r="3526" spans="1:4" ht="28.8" x14ac:dyDescent="0.3">
      <c r="A3526" s="179">
        <v>34747</v>
      </c>
      <c r="B3526" s="179" t="s">
        <v>18843</v>
      </c>
      <c r="C3526" s="179" t="s">
        <v>15382</v>
      </c>
      <c r="D3526" s="179">
        <v>90.92</v>
      </c>
    </row>
    <row r="3527" spans="1:4" x14ac:dyDescent="0.3">
      <c r="A3527" s="179">
        <v>4826</v>
      </c>
      <c r="B3527" s="179" t="s">
        <v>18844</v>
      </c>
      <c r="C3527" s="179" t="s">
        <v>15382</v>
      </c>
      <c r="D3527" s="179">
        <v>97.76</v>
      </c>
    </row>
    <row r="3528" spans="1:4" x14ac:dyDescent="0.3">
      <c r="A3528" s="179">
        <v>41975</v>
      </c>
      <c r="B3528" s="179" t="s">
        <v>18845</v>
      </c>
      <c r="C3528" s="179" t="s">
        <v>15372</v>
      </c>
      <c r="D3528" s="179">
        <v>76.52</v>
      </c>
    </row>
    <row r="3529" spans="1:4" ht="28.8" x14ac:dyDescent="0.3">
      <c r="A3529" s="179">
        <v>4825</v>
      </c>
      <c r="B3529" s="179" t="s">
        <v>18846</v>
      </c>
      <c r="C3529" s="179" t="s">
        <v>15382</v>
      </c>
      <c r="D3529" s="179">
        <v>135.32</v>
      </c>
    </row>
    <row r="3530" spans="1:4" x14ac:dyDescent="0.3">
      <c r="A3530" s="179">
        <v>34744</v>
      </c>
      <c r="B3530" s="179" t="s">
        <v>18847</v>
      </c>
      <c r="C3530" s="179" t="s">
        <v>15372</v>
      </c>
      <c r="D3530" s="179">
        <v>20.92</v>
      </c>
    </row>
    <row r="3531" spans="1:4" ht="28.8" x14ac:dyDescent="0.3">
      <c r="A3531" s="179">
        <v>39430</v>
      </c>
      <c r="B3531" s="179" t="s">
        <v>18848</v>
      </c>
      <c r="C3531" s="179" t="s">
        <v>15364</v>
      </c>
      <c r="D3531" s="179">
        <v>2.2999999999999998</v>
      </c>
    </row>
    <row r="3532" spans="1:4" ht="28.8" x14ac:dyDescent="0.3">
      <c r="A3532" s="179">
        <v>39573</v>
      </c>
      <c r="B3532" s="179" t="s">
        <v>18849</v>
      </c>
      <c r="C3532" s="179" t="s">
        <v>15364</v>
      </c>
      <c r="D3532" s="179">
        <v>2.27</v>
      </c>
    </row>
    <row r="3533" spans="1:4" ht="28.8" x14ac:dyDescent="0.3">
      <c r="A3533" s="179">
        <v>38410</v>
      </c>
      <c r="B3533" s="179" t="s">
        <v>18850</v>
      </c>
      <c r="C3533" s="179" t="s">
        <v>15364</v>
      </c>
      <c r="D3533" s="180">
        <v>14672.28</v>
      </c>
    </row>
    <row r="3534" spans="1:4" x14ac:dyDescent="0.3">
      <c r="A3534" s="179">
        <v>41596</v>
      </c>
      <c r="B3534" s="179" t="s">
        <v>18851</v>
      </c>
      <c r="C3534" s="179" t="s">
        <v>15433</v>
      </c>
      <c r="D3534" s="179">
        <v>14.48</v>
      </c>
    </row>
    <row r="3535" spans="1:4" x14ac:dyDescent="0.3">
      <c r="A3535" s="179">
        <v>41598</v>
      </c>
      <c r="B3535" s="179" t="s">
        <v>18852</v>
      </c>
      <c r="C3535" s="179" t="s">
        <v>15433</v>
      </c>
      <c r="D3535" s="179">
        <v>14.48</v>
      </c>
    </row>
    <row r="3536" spans="1:4" x14ac:dyDescent="0.3">
      <c r="A3536" s="179">
        <v>41594</v>
      </c>
      <c r="B3536" s="179" t="s">
        <v>18853</v>
      </c>
      <c r="C3536" s="179" t="s">
        <v>15433</v>
      </c>
      <c r="D3536" s="179">
        <v>14.71</v>
      </c>
    </row>
    <row r="3537" spans="1:4" x14ac:dyDescent="0.3">
      <c r="A3537" s="179">
        <v>43663</v>
      </c>
      <c r="B3537" s="179" t="s">
        <v>18854</v>
      </c>
      <c r="C3537" s="179" t="s">
        <v>15433</v>
      </c>
      <c r="D3537" s="179">
        <v>12.12</v>
      </c>
    </row>
    <row r="3538" spans="1:4" x14ac:dyDescent="0.3">
      <c r="A3538" s="179">
        <v>4766</v>
      </c>
      <c r="B3538" s="179" t="s">
        <v>18855</v>
      </c>
      <c r="C3538" s="179" t="s">
        <v>15433</v>
      </c>
      <c r="D3538" s="179">
        <v>11.41</v>
      </c>
    </row>
    <row r="3539" spans="1:4" x14ac:dyDescent="0.3">
      <c r="A3539" s="179">
        <v>43664</v>
      </c>
      <c r="B3539" s="179" t="s">
        <v>18856</v>
      </c>
      <c r="C3539" s="179" t="s">
        <v>15433</v>
      </c>
      <c r="D3539" s="179">
        <v>12.18</v>
      </c>
    </row>
    <row r="3540" spans="1:4" x14ac:dyDescent="0.3">
      <c r="A3540" s="179">
        <v>43082</v>
      </c>
      <c r="B3540" s="179" t="s">
        <v>18857</v>
      </c>
      <c r="C3540" s="179" t="s">
        <v>15433</v>
      </c>
      <c r="D3540" s="179">
        <v>13.28</v>
      </c>
    </row>
    <row r="3541" spans="1:4" x14ac:dyDescent="0.3">
      <c r="A3541" s="179">
        <v>43665</v>
      </c>
      <c r="B3541" s="179" t="s">
        <v>18858</v>
      </c>
      <c r="C3541" s="179" t="s">
        <v>15433</v>
      </c>
      <c r="D3541" s="179">
        <v>11.41</v>
      </c>
    </row>
    <row r="3542" spans="1:4" x14ac:dyDescent="0.3">
      <c r="A3542" s="179">
        <v>10966</v>
      </c>
      <c r="B3542" s="179" t="s">
        <v>18859</v>
      </c>
      <c r="C3542" s="179" t="s">
        <v>15433</v>
      </c>
      <c r="D3542" s="179">
        <v>12.12</v>
      </c>
    </row>
    <row r="3543" spans="1:4" x14ac:dyDescent="0.3">
      <c r="A3543" s="179">
        <v>43692</v>
      </c>
      <c r="B3543" s="179" t="s">
        <v>18860</v>
      </c>
      <c r="C3543" s="179" t="s">
        <v>15433</v>
      </c>
      <c r="D3543" s="179">
        <v>12.12</v>
      </c>
    </row>
    <row r="3544" spans="1:4" ht="28.8" x14ac:dyDescent="0.3">
      <c r="A3544" s="179">
        <v>43083</v>
      </c>
      <c r="B3544" s="179" t="s">
        <v>18861</v>
      </c>
      <c r="C3544" s="179" t="s">
        <v>15433</v>
      </c>
      <c r="D3544" s="179">
        <v>11.5</v>
      </c>
    </row>
    <row r="3545" spans="1:4" x14ac:dyDescent="0.3">
      <c r="A3545" s="179">
        <v>40535</v>
      </c>
      <c r="B3545" s="179" t="s">
        <v>18862</v>
      </c>
      <c r="C3545" s="179" t="s">
        <v>15433</v>
      </c>
      <c r="D3545" s="179">
        <v>11.5</v>
      </c>
    </row>
    <row r="3546" spans="1:4" ht="28.8" x14ac:dyDescent="0.3">
      <c r="A3546" s="179">
        <v>39427</v>
      </c>
      <c r="B3546" s="179" t="s">
        <v>18863</v>
      </c>
      <c r="C3546" s="179" t="s">
        <v>15382</v>
      </c>
      <c r="D3546" s="179">
        <v>6.12</v>
      </c>
    </row>
    <row r="3547" spans="1:4" x14ac:dyDescent="0.3">
      <c r="A3547" s="179">
        <v>39424</v>
      </c>
      <c r="B3547" s="179" t="s">
        <v>18864</v>
      </c>
      <c r="C3547" s="179" t="s">
        <v>15382</v>
      </c>
      <c r="D3547" s="179">
        <v>3.64</v>
      </c>
    </row>
    <row r="3548" spans="1:4" ht="28.8" x14ac:dyDescent="0.3">
      <c r="A3548" s="179">
        <v>39425</v>
      </c>
      <c r="B3548" s="179" t="s">
        <v>18865</v>
      </c>
      <c r="C3548" s="179" t="s">
        <v>15382</v>
      </c>
      <c r="D3548" s="179">
        <v>3.59</v>
      </c>
    </row>
    <row r="3549" spans="1:4" x14ac:dyDescent="0.3">
      <c r="A3549" s="179">
        <v>40664</v>
      </c>
      <c r="B3549" s="179" t="s">
        <v>18866</v>
      </c>
      <c r="C3549" s="179" t="s">
        <v>15433</v>
      </c>
      <c r="D3549" s="179">
        <v>23.6</v>
      </c>
    </row>
    <row r="3550" spans="1:4" x14ac:dyDescent="0.3">
      <c r="A3550" s="179">
        <v>34360</v>
      </c>
      <c r="B3550" s="179" t="s">
        <v>18867</v>
      </c>
      <c r="C3550" s="179" t="s">
        <v>15433</v>
      </c>
      <c r="D3550" s="179">
        <v>45.65</v>
      </c>
    </row>
    <row r="3551" spans="1:4" x14ac:dyDescent="0.3">
      <c r="A3551" s="179">
        <v>20259</v>
      </c>
      <c r="B3551" s="179" t="s">
        <v>18868</v>
      </c>
      <c r="C3551" s="179" t="s">
        <v>15382</v>
      </c>
      <c r="D3551" s="179">
        <v>10.7</v>
      </c>
    </row>
    <row r="3552" spans="1:4" ht="28.8" x14ac:dyDescent="0.3">
      <c r="A3552" s="179">
        <v>14077</v>
      </c>
      <c r="B3552" s="179" t="s">
        <v>18869</v>
      </c>
      <c r="C3552" s="179" t="s">
        <v>15382</v>
      </c>
      <c r="D3552" s="179">
        <v>163.77000000000001</v>
      </c>
    </row>
    <row r="3553" spans="1:4" ht="28.8" x14ac:dyDescent="0.3">
      <c r="A3553" s="179">
        <v>3678</v>
      </c>
      <c r="B3553" s="179" t="s">
        <v>18870</v>
      </c>
      <c r="C3553" s="179" t="s">
        <v>15382</v>
      </c>
      <c r="D3553" s="179">
        <v>74.02</v>
      </c>
    </row>
    <row r="3554" spans="1:4" ht="28.8" x14ac:dyDescent="0.3">
      <c r="A3554" s="179">
        <v>39418</v>
      </c>
      <c r="B3554" s="179" t="s">
        <v>18871</v>
      </c>
      <c r="C3554" s="179" t="s">
        <v>15382</v>
      </c>
      <c r="D3554" s="179">
        <v>6.83</v>
      </c>
    </row>
    <row r="3555" spans="1:4" ht="28.8" x14ac:dyDescent="0.3">
      <c r="A3555" s="179">
        <v>39419</v>
      </c>
      <c r="B3555" s="179" t="s">
        <v>18872</v>
      </c>
      <c r="C3555" s="179" t="s">
        <v>15382</v>
      </c>
      <c r="D3555" s="179">
        <v>8.32</v>
      </c>
    </row>
    <row r="3556" spans="1:4" ht="28.8" x14ac:dyDescent="0.3">
      <c r="A3556" s="179">
        <v>39420</v>
      </c>
      <c r="B3556" s="179" t="s">
        <v>18873</v>
      </c>
      <c r="C3556" s="179" t="s">
        <v>15382</v>
      </c>
      <c r="D3556" s="179">
        <v>9.18</v>
      </c>
    </row>
    <row r="3557" spans="1:4" ht="28.8" x14ac:dyDescent="0.3">
      <c r="A3557" s="179">
        <v>39571</v>
      </c>
      <c r="B3557" s="179" t="s">
        <v>27041</v>
      </c>
      <c r="C3557" s="179" t="s">
        <v>15382</v>
      </c>
      <c r="D3557" s="179">
        <v>5.55</v>
      </c>
    </row>
    <row r="3558" spans="1:4" ht="28.8" x14ac:dyDescent="0.3">
      <c r="A3558" s="179">
        <v>39421</v>
      </c>
      <c r="B3558" s="179" t="s">
        <v>18874</v>
      </c>
      <c r="C3558" s="179" t="s">
        <v>15382</v>
      </c>
      <c r="D3558" s="179">
        <v>8.08</v>
      </c>
    </row>
    <row r="3559" spans="1:4" ht="28.8" x14ac:dyDescent="0.3">
      <c r="A3559" s="179">
        <v>39422</v>
      </c>
      <c r="B3559" s="179" t="s">
        <v>18875</v>
      </c>
      <c r="C3559" s="179" t="s">
        <v>15382</v>
      </c>
      <c r="D3559" s="179">
        <v>9.44</v>
      </c>
    </row>
    <row r="3560" spans="1:4" ht="28.8" x14ac:dyDescent="0.3">
      <c r="A3560" s="179">
        <v>39423</v>
      </c>
      <c r="B3560" s="179" t="s">
        <v>18876</v>
      </c>
      <c r="C3560" s="179" t="s">
        <v>15382</v>
      </c>
      <c r="D3560" s="179">
        <v>10.96</v>
      </c>
    </row>
    <row r="3561" spans="1:4" ht="28.8" x14ac:dyDescent="0.3">
      <c r="A3561" s="179">
        <v>39426</v>
      </c>
      <c r="B3561" s="179" t="s">
        <v>18877</v>
      </c>
      <c r="C3561" s="179" t="s">
        <v>15382</v>
      </c>
      <c r="D3561" s="179">
        <v>24.64</v>
      </c>
    </row>
    <row r="3562" spans="1:4" ht="28.8" x14ac:dyDescent="0.3">
      <c r="A3562" s="179">
        <v>39429</v>
      </c>
      <c r="B3562" s="179" t="s">
        <v>18878</v>
      </c>
      <c r="C3562" s="179" t="s">
        <v>15382</v>
      </c>
      <c r="D3562" s="179">
        <v>7.77</v>
      </c>
    </row>
    <row r="3563" spans="1:4" ht="28.8" x14ac:dyDescent="0.3">
      <c r="A3563" s="179">
        <v>39428</v>
      </c>
      <c r="B3563" s="179" t="s">
        <v>18879</v>
      </c>
      <c r="C3563" s="179" t="s">
        <v>15382</v>
      </c>
      <c r="D3563" s="179">
        <v>5.94</v>
      </c>
    </row>
    <row r="3564" spans="1:4" ht="28.8" x14ac:dyDescent="0.3">
      <c r="A3564" s="179">
        <v>39572</v>
      </c>
      <c r="B3564" s="179" t="s">
        <v>18880</v>
      </c>
      <c r="C3564" s="179" t="s">
        <v>15382</v>
      </c>
      <c r="D3564" s="179">
        <v>5.14</v>
      </c>
    </row>
    <row r="3565" spans="1:4" ht="28.8" x14ac:dyDescent="0.3">
      <c r="A3565" s="179">
        <v>39570</v>
      </c>
      <c r="B3565" s="179" t="s">
        <v>18881</v>
      </c>
      <c r="C3565" s="179" t="s">
        <v>15382</v>
      </c>
      <c r="D3565" s="179">
        <v>5.45</v>
      </c>
    </row>
    <row r="3566" spans="1:4" ht="28.8" x14ac:dyDescent="0.3">
      <c r="A3566" s="179">
        <v>39569</v>
      </c>
      <c r="B3566" s="179" t="s">
        <v>18882</v>
      </c>
      <c r="C3566" s="179" t="s">
        <v>15382</v>
      </c>
      <c r="D3566" s="179">
        <v>5.39</v>
      </c>
    </row>
    <row r="3567" spans="1:4" ht="28.8" x14ac:dyDescent="0.3">
      <c r="A3567" s="179">
        <v>11552</v>
      </c>
      <c r="B3567" s="179" t="s">
        <v>18883</v>
      </c>
      <c r="C3567" s="179" t="s">
        <v>15382</v>
      </c>
      <c r="D3567" s="179">
        <v>6.52</v>
      </c>
    </row>
    <row r="3568" spans="1:4" ht="28.8" x14ac:dyDescent="0.3">
      <c r="A3568" s="179">
        <v>40598</v>
      </c>
      <c r="B3568" s="179" t="s">
        <v>18884</v>
      </c>
      <c r="C3568" s="179" t="s">
        <v>15433</v>
      </c>
      <c r="D3568" s="179">
        <v>11.22</v>
      </c>
    </row>
    <row r="3569" spans="1:4" x14ac:dyDescent="0.3">
      <c r="A3569" s="179">
        <v>39029</v>
      </c>
      <c r="B3569" s="179" t="s">
        <v>18885</v>
      </c>
      <c r="C3569" s="179" t="s">
        <v>15382</v>
      </c>
      <c r="D3569" s="179">
        <v>17.39</v>
      </c>
    </row>
    <row r="3570" spans="1:4" x14ac:dyDescent="0.3">
      <c r="A3570" s="179">
        <v>39028</v>
      </c>
      <c r="B3570" s="179" t="s">
        <v>18886</v>
      </c>
      <c r="C3570" s="179" t="s">
        <v>15382</v>
      </c>
      <c r="D3570" s="179">
        <v>10.130000000000001</v>
      </c>
    </row>
    <row r="3571" spans="1:4" x14ac:dyDescent="0.3">
      <c r="A3571" s="179">
        <v>39328</v>
      </c>
      <c r="B3571" s="179" t="s">
        <v>18887</v>
      </c>
      <c r="C3571" s="179" t="s">
        <v>15382</v>
      </c>
      <c r="D3571" s="179">
        <v>5.57</v>
      </c>
    </row>
    <row r="3572" spans="1:4" ht="43.2" x14ac:dyDescent="0.3">
      <c r="A3572" s="179">
        <v>38541</v>
      </c>
      <c r="B3572" s="179" t="s">
        <v>18888</v>
      </c>
      <c r="C3572" s="179" t="s">
        <v>15364</v>
      </c>
      <c r="D3572" s="180">
        <v>3288289.44</v>
      </c>
    </row>
    <row r="3573" spans="1:4" ht="43.2" x14ac:dyDescent="0.3">
      <c r="A3573" s="179">
        <v>38542</v>
      </c>
      <c r="B3573" s="179" t="s">
        <v>18889</v>
      </c>
      <c r="C3573" s="179" t="s">
        <v>15364</v>
      </c>
      <c r="D3573" s="180">
        <v>5113157.8600000003</v>
      </c>
    </row>
    <row r="3574" spans="1:4" ht="43.2" x14ac:dyDescent="0.3">
      <c r="A3574" s="179">
        <v>38543</v>
      </c>
      <c r="B3574" s="179" t="s">
        <v>18890</v>
      </c>
      <c r="C3574" s="179" t="s">
        <v>15364</v>
      </c>
      <c r="D3574" s="180">
        <v>1251842.1299999999</v>
      </c>
    </row>
    <row r="3575" spans="1:4" ht="28.8" x14ac:dyDescent="0.3">
      <c r="A3575" s="179">
        <v>40406</v>
      </c>
      <c r="B3575" s="179" t="s">
        <v>18891</v>
      </c>
      <c r="C3575" s="179" t="s">
        <v>15364</v>
      </c>
      <c r="D3575" s="180">
        <v>52527.02</v>
      </c>
    </row>
    <row r="3576" spans="1:4" ht="28.8" x14ac:dyDescent="0.3">
      <c r="A3576" s="179">
        <v>40789</v>
      </c>
      <c r="B3576" s="179" t="s">
        <v>18892</v>
      </c>
      <c r="C3576" s="179" t="s">
        <v>15364</v>
      </c>
      <c r="D3576" s="180">
        <v>7569.68</v>
      </c>
    </row>
    <row r="3577" spans="1:4" ht="28.8" x14ac:dyDescent="0.3">
      <c r="A3577" s="179">
        <v>40791</v>
      </c>
      <c r="B3577" s="179" t="s">
        <v>18893</v>
      </c>
      <c r="C3577" s="179" t="s">
        <v>15364</v>
      </c>
      <c r="D3577" s="180">
        <v>23696.400000000001</v>
      </c>
    </row>
    <row r="3578" spans="1:4" ht="28.8" x14ac:dyDescent="0.3">
      <c r="A3578" s="179">
        <v>11651</v>
      </c>
      <c r="B3578" s="179" t="s">
        <v>18894</v>
      </c>
      <c r="C3578" s="179" t="s">
        <v>15364</v>
      </c>
      <c r="D3578" s="180">
        <v>12959.9</v>
      </c>
    </row>
    <row r="3579" spans="1:4" ht="28.8" x14ac:dyDescent="0.3">
      <c r="A3579" s="179">
        <v>40435</v>
      </c>
      <c r="B3579" s="179" t="s">
        <v>18895</v>
      </c>
      <c r="C3579" s="179" t="s">
        <v>15364</v>
      </c>
      <c r="D3579" s="180">
        <v>686750</v>
      </c>
    </row>
    <row r="3580" spans="1:4" ht="28.8" x14ac:dyDescent="0.3">
      <c r="A3580" s="179">
        <v>39012</v>
      </c>
      <c r="B3580" s="179" t="s">
        <v>18896</v>
      </c>
      <c r="C3580" s="179" t="s">
        <v>15364</v>
      </c>
      <c r="D3580" s="180">
        <v>716528.68</v>
      </c>
    </row>
    <row r="3581" spans="1:4" ht="28.8" x14ac:dyDescent="0.3">
      <c r="A3581" s="179">
        <v>13617</v>
      </c>
      <c r="B3581" s="179" t="s">
        <v>18897</v>
      </c>
      <c r="C3581" s="179" t="s">
        <v>15364</v>
      </c>
      <c r="D3581" s="180">
        <v>70875.48</v>
      </c>
    </row>
    <row r="3582" spans="1:4" ht="28.8" x14ac:dyDescent="0.3">
      <c r="A3582" s="179">
        <v>35274</v>
      </c>
      <c r="B3582" s="179" t="s">
        <v>18898</v>
      </c>
      <c r="C3582" s="179" t="s">
        <v>15382</v>
      </c>
      <c r="D3582" s="179">
        <v>53.28</v>
      </c>
    </row>
    <row r="3583" spans="1:4" ht="28.8" x14ac:dyDescent="0.3">
      <c r="A3583" s="179">
        <v>35275</v>
      </c>
      <c r="B3583" s="179" t="s">
        <v>18899</v>
      </c>
      <c r="C3583" s="179" t="s">
        <v>15382</v>
      </c>
      <c r="D3583" s="179">
        <v>113.1</v>
      </c>
    </row>
    <row r="3584" spans="1:4" ht="28.8" x14ac:dyDescent="0.3">
      <c r="A3584" s="179">
        <v>35276</v>
      </c>
      <c r="B3584" s="179" t="s">
        <v>18900</v>
      </c>
      <c r="C3584" s="179" t="s">
        <v>15382</v>
      </c>
      <c r="D3584" s="179">
        <v>196.79</v>
      </c>
    </row>
    <row r="3585" spans="1:4" x14ac:dyDescent="0.3">
      <c r="A3585" s="179">
        <v>38386</v>
      </c>
      <c r="B3585" s="179" t="s">
        <v>18901</v>
      </c>
      <c r="C3585" s="179" t="s">
        <v>15364</v>
      </c>
      <c r="D3585" s="179">
        <v>5.18</v>
      </c>
    </row>
    <row r="3586" spans="1:4" ht="28.8" x14ac:dyDescent="0.3">
      <c r="A3586" s="179">
        <v>11091</v>
      </c>
      <c r="B3586" s="179" t="s">
        <v>18902</v>
      </c>
      <c r="C3586" s="179" t="s">
        <v>15364</v>
      </c>
      <c r="D3586" s="179">
        <v>1.72</v>
      </c>
    </row>
    <row r="3587" spans="1:4" ht="28.8" x14ac:dyDescent="0.3">
      <c r="A3587" s="179">
        <v>37586</v>
      </c>
      <c r="B3587" s="179" t="s">
        <v>18903</v>
      </c>
      <c r="C3587" s="179" t="s">
        <v>17554</v>
      </c>
      <c r="D3587" s="179">
        <v>48.41</v>
      </c>
    </row>
    <row r="3588" spans="1:4" x14ac:dyDescent="0.3">
      <c r="A3588" s="179">
        <v>37395</v>
      </c>
      <c r="B3588" s="179" t="s">
        <v>18904</v>
      </c>
      <c r="C3588" s="179" t="s">
        <v>17554</v>
      </c>
      <c r="D3588" s="179">
        <v>41.63</v>
      </c>
    </row>
    <row r="3589" spans="1:4" ht="28.8" x14ac:dyDescent="0.3">
      <c r="A3589" s="179">
        <v>14147</v>
      </c>
      <c r="B3589" s="179" t="s">
        <v>18905</v>
      </c>
      <c r="C3589" s="179" t="s">
        <v>17554</v>
      </c>
      <c r="D3589" s="179">
        <v>55.22</v>
      </c>
    </row>
    <row r="3590" spans="1:4" x14ac:dyDescent="0.3">
      <c r="A3590" s="179">
        <v>37396</v>
      </c>
      <c r="B3590" s="179" t="s">
        <v>18906</v>
      </c>
      <c r="C3590" s="179" t="s">
        <v>17554</v>
      </c>
      <c r="D3590" s="179">
        <v>34.06</v>
      </c>
    </row>
    <row r="3591" spans="1:4" x14ac:dyDescent="0.3">
      <c r="A3591" s="179">
        <v>37397</v>
      </c>
      <c r="B3591" s="179" t="s">
        <v>18907</v>
      </c>
      <c r="C3591" s="179" t="s">
        <v>17554</v>
      </c>
      <c r="D3591" s="179">
        <v>35.68</v>
      </c>
    </row>
    <row r="3592" spans="1:4" ht="28.8" x14ac:dyDescent="0.3">
      <c r="A3592" s="179">
        <v>43606</v>
      </c>
      <c r="B3592" s="179" t="s">
        <v>18908</v>
      </c>
      <c r="C3592" s="179" t="s">
        <v>15364</v>
      </c>
      <c r="D3592" s="179">
        <v>7.82</v>
      </c>
    </row>
    <row r="3593" spans="1:4" ht="28.8" x14ac:dyDescent="0.3">
      <c r="A3593" s="179">
        <v>444</v>
      </c>
      <c r="B3593" s="179" t="s">
        <v>18909</v>
      </c>
      <c r="C3593" s="179" t="s">
        <v>15364</v>
      </c>
      <c r="D3593" s="179">
        <v>31.52</v>
      </c>
    </row>
    <row r="3594" spans="1:4" ht="28.8" x14ac:dyDescent="0.3">
      <c r="A3594" s="179">
        <v>445</v>
      </c>
      <c r="B3594" s="179" t="s">
        <v>18910</v>
      </c>
      <c r="C3594" s="179" t="s">
        <v>15364</v>
      </c>
      <c r="D3594" s="179">
        <v>43.14</v>
      </c>
    </row>
    <row r="3595" spans="1:4" x14ac:dyDescent="0.3">
      <c r="A3595" s="179">
        <v>4783</v>
      </c>
      <c r="B3595" s="179" t="s">
        <v>18911</v>
      </c>
      <c r="C3595" s="179" t="s">
        <v>15546</v>
      </c>
      <c r="D3595" s="179">
        <v>20.190000000000001</v>
      </c>
    </row>
    <row r="3596" spans="1:4" x14ac:dyDescent="0.3">
      <c r="A3596" s="179">
        <v>41079</v>
      </c>
      <c r="B3596" s="179" t="s">
        <v>18912</v>
      </c>
      <c r="C3596" s="179" t="s">
        <v>15548</v>
      </c>
      <c r="D3596" s="180">
        <v>3545.94</v>
      </c>
    </row>
    <row r="3597" spans="1:4" x14ac:dyDescent="0.3">
      <c r="A3597" s="179">
        <v>12874</v>
      </c>
      <c r="B3597" s="179" t="s">
        <v>18913</v>
      </c>
      <c r="C3597" s="179" t="s">
        <v>15546</v>
      </c>
      <c r="D3597" s="179">
        <v>25.32</v>
      </c>
    </row>
    <row r="3598" spans="1:4" x14ac:dyDescent="0.3">
      <c r="A3598" s="179">
        <v>41082</v>
      </c>
      <c r="B3598" s="179" t="s">
        <v>18914</v>
      </c>
      <c r="C3598" s="179" t="s">
        <v>15548</v>
      </c>
      <c r="D3598" s="180">
        <v>4446.28</v>
      </c>
    </row>
    <row r="3599" spans="1:4" x14ac:dyDescent="0.3">
      <c r="A3599" s="179">
        <v>4785</v>
      </c>
      <c r="B3599" s="179" t="s">
        <v>18915</v>
      </c>
      <c r="C3599" s="179" t="s">
        <v>15546</v>
      </c>
      <c r="D3599" s="179">
        <v>21.71</v>
      </c>
    </row>
    <row r="3600" spans="1:4" x14ac:dyDescent="0.3">
      <c r="A3600" s="179">
        <v>41081</v>
      </c>
      <c r="B3600" s="179" t="s">
        <v>18916</v>
      </c>
      <c r="C3600" s="179" t="s">
        <v>15548</v>
      </c>
      <c r="D3600" s="180">
        <v>3814.02</v>
      </c>
    </row>
    <row r="3601" spans="1:4" x14ac:dyDescent="0.3">
      <c r="A3601" s="179">
        <v>4801</v>
      </c>
      <c r="B3601" s="179" t="s">
        <v>18917</v>
      </c>
      <c r="C3601" s="179" t="s">
        <v>15372</v>
      </c>
      <c r="D3601" s="179">
        <v>58.89</v>
      </c>
    </row>
    <row r="3602" spans="1:4" ht="28.8" x14ac:dyDescent="0.3">
      <c r="A3602" s="179">
        <v>4794</v>
      </c>
      <c r="B3602" s="179" t="s">
        <v>18918</v>
      </c>
      <c r="C3602" s="179" t="s">
        <v>15372</v>
      </c>
      <c r="D3602" s="179">
        <v>268.24</v>
      </c>
    </row>
    <row r="3603" spans="1:4" ht="28.8" x14ac:dyDescent="0.3">
      <c r="A3603" s="179">
        <v>4796</v>
      </c>
      <c r="B3603" s="179" t="s">
        <v>18919</v>
      </c>
      <c r="C3603" s="179" t="s">
        <v>15372</v>
      </c>
      <c r="D3603" s="179">
        <v>162.93</v>
      </c>
    </row>
    <row r="3604" spans="1:4" x14ac:dyDescent="0.3">
      <c r="A3604" s="179">
        <v>4800</v>
      </c>
      <c r="B3604" s="179" t="s">
        <v>18920</v>
      </c>
      <c r="C3604" s="179" t="s">
        <v>15372</v>
      </c>
      <c r="D3604" s="179">
        <v>44.8</v>
      </c>
    </row>
    <row r="3605" spans="1:4" ht="28.8" x14ac:dyDescent="0.3">
      <c r="A3605" s="179">
        <v>4795</v>
      </c>
      <c r="B3605" s="179" t="s">
        <v>18921</v>
      </c>
      <c r="C3605" s="179" t="s">
        <v>15372</v>
      </c>
      <c r="D3605" s="179">
        <v>261.12</v>
      </c>
    </row>
    <row r="3606" spans="1:4" ht="43.2" x14ac:dyDescent="0.3">
      <c r="A3606" s="179">
        <v>39694</v>
      </c>
      <c r="B3606" s="179" t="s">
        <v>18922</v>
      </c>
      <c r="C3606" s="179" t="s">
        <v>15372</v>
      </c>
      <c r="D3606" s="179">
        <v>422.51</v>
      </c>
    </row>
    <row r="3607" spans="1:4" ht="28.8" x14ac:dyDescent="0.3">
      <c r="A3607" s="179">
        <v>1292</v>
      </c>
      <c r="B3607" s="179" t="s">
        <v>18923</v>
      </c>
      <c r="C3607" s="179" t="s">
        <v>15372</v>
      </c>
      <c r="D3607" s="179">
        <v>61.87</v>
      </c>
    </row>
    <row r="3608" spans="1:4" ht="28.8" x14ac:dyDescent="0.3">
      <c r="A3608" s="179">
        <v>1287</v>
      </c>
      <c r="B3608" s="179" t="s">
        <v>18924</v>
      </c>
      <c r="C3608" s="179" t="s">
        <v>15372</v>
      </c>
      <c r="D3608" s="179">
        <v>30.35</v>
      </c>
    </row>
    <row r="3609" spans="1:4" ht="28.8" x14ac:dyDescent="0.3">
      <c r="A3609" s="179">
        <v>1297</v>
      </c>
      <c r="B3609" s="179" t="s">
        <v>18925</v>
      </c>
      <c r="C3609" s="179" t="s">
        <v>15372</v>
      </c>
      <c r="D3609" s="179">
        <v>25.17</v>
      </c>
    </row>
    <row r="3610" spans="1:4" ht="28.8" x14ac:dyDescent="0.3">
      <c r="A3610" s="179">
        <v>4786</v>
      </c>
      <c r="B3610" s="179" t="s">
        <v>18926</v>
      </c>
      <c r="C3610" s="179" t="s">
        <v>15372</v>
      </c>
      <c r="D3610" s="179">
        <v>88</v>
      </c>
    </row>
    <row r="3611" spans="1:4" ht="43.2" x14ac:dyDescent="0.3">
      <c r="A3611" s="179">
        <v>10840</v>
      </c>
      <c r="B3611" s="179" t="s">
        <v>18927</v>
      </c>
      <c r="C3611" s="179" t="s">
        <v>15372</v>
      </c>
      <c r="D3611" s="179">
        <v>340</v>
      </c>
    </row>
    <row r="3612" spans="1:4" ht="28.8" x14ac:dyDescent="0.3">
      <c r="A3612" s="179">
        <v>10841</v>
      </c>
      <c r="B3612" s="179" t="s">
        <v>18928</v>
      </c>
      <c r="C3612" s="179" t="s">
        <v>15372</v>
      </c>
      <c r="D3612" s="179">
        <v>256.60000000000002</v>
      </c>
    </row>
    <row r="3613" spans="1:4" ht="28.8" x14ac:dyDescent="0.3">
      <c r="A3613" s="179">
        <v>44540</v>
      </c>
      <c r="B3613" s="179" t="s">
        <v>27042</v>
      </c>
      <c r="C3613" s="179" t="s">
        <v>15372</v>
      </c>
      <c r="D3613" s="179">
        <v>327.88</v>
      </c>
    </row>
    <row r="3614" spans="1:4" ht="28.8" x14ac:dyDescent="0.3">
      <c r="A3614" s="179">
        <v>10842</v>
      </c>
      <c r="B3614" s="179" t="s">
        <v>18929</v>
      </c>
      <c r="C3614" s="179" t="s">
        <v>15372</v>
      </c>
      <c r="D3614" s="179">
        <v>370.64</v>
      </c>
    </row>
    <row r="3615" spans="1:4" x14ac:dyDescent="0.3">
      <c r="A3615" s="179">
        <v>21108</v>
      </c>
      <c r="B3615" s="179" t="s">
        <v>18930</v>
      </c>
      <c r="C3615" s="179" t="s">
        <v>15372</v>
      </c>
      <c r="D3615" s="179">
        <v>82.46</v>
      </c>
    </row>
    <row r="3616" spans="1:4" x14ac:dyDescent="0.3">
      <c r="A3616" s="179">
        <v>38180</v>
      </c>
      <c r="B3616" s="179" t="s">
        <v>18931</v>
      </c>
      <c r="C3616" s="179" t="s">
        <v>15372</v>
      </c>
      <c r="D3616" s="179">
        <v>131.16999999999999</v>
      </c>
    </row>
    <row r="3617" spans="1:4" x14ac:dyDescent="0.3">
      <c r="A3617" s="179">
        <v>40648</v>
      </c>
      <c r="B3617" s="179" t="s">
        <v>18932</v>
      </c>
      <c r="C3617" s="179" t="s">
        <v>15372</v>
      </c>
      <c r="D3617" s="179">
        <v>168.96</v>
      </c>
    </row>
    <row r="3618" spans="1:4" x14ac:dyDescent="0.3">
      <c r="A3618" s="179">
        <v>40649</v>
      </c>
      <c r="B3618" s="179" t="s">
        <v>18933</v>
      </c>
      <c r="C3618" s="179" t="s">
        <v>15372</v>
      </c>
      <c r="D3618" s="179">
        <v>98.41</v>
      </c>
    </row>
    <row r="3619" spans="1:4" ht="28.8" x14ac:dyDescent="0.3">
      <c r="A3619" s="179">
        <v>40650</v>
      </c>
      <c r="B3619" s="179" t="s">
        <v>18934</v>
      </c>
      <c r="C3619" s="179" t="s">
        <v>15372</v>
      </c>
      <c r="D3619" s="179">
        <v>126.72</v>
      </c>
    </row>
    <row r="3620" spans="1:4" ht="28.8" x14ac:dyDescent="0.3">
      <c r="A3620" s="179">
        <v>40651</v>
      </c>
      <c r="B3620" s="179" t="s">
        <v>18935</v>
      </c>
      <c r="C3620" s="179" t="s">
        <v>15372</v>
      </c>
      <c r="D3620" s="179">
        <v>233.72</v>
      </c>
    </row>
    <row r="3621" spans="1:4" x14ac:dyDescent="0.3">
      <c r="A3621" s="179">
        <v>40652</v>
      </c>
      <c r="B3621" s="179" t="s">
        <v>18936</v>
      </c>
      <c r="C3621" s="179" t="s">
        <v>15372</v>
      </c>
      <c r="D3621" s="179">
        <v>125.31</v>
      </c>
    </row>
    <row r="3622" spans="1:4" ht="28.8" x14ac:dyDescent="0.3">
      <c r="A3622" s="179">
        <v>40647</v>
      </c>
      <c r="B3622" s="179" t="s">
        <v>18937</v>
      </c>
      <c r="C3622" s="179" t="s">
        <v>15372</v>
      </c>
      <c r="D3622" s="179">
        <v>137.97999999999999</v>
      </c>
    </row>
    <row r="3623" spans="1:4" x14ac:dyDescent="0.3">
      <c r="A3623" s="179">
        <v>40653</v>
      </c>
      <c r="B3623" s="179" t="s">
        <v>18938</v>
      </c>
      <c r="C3623" s="179" t="s">
        <v>15372</v>
      </c>
      <c r="D3623" s="179">
        <v>105.6</v>
      </c>
    </row>
    <row r="3624" spans="1:4" x14ac:dyDescent="0.3">
      <c r="A3624" s="179">
        <v>36178</v>
      </c>
      <c r="B3624" s="179" t="s">
        <v>18939</v>
      </c>
      <c r="C3624" s="179" t="s">
        <v>15364</v>
      </c>
      <c r="D3624" s="179">
        <v>12.05</v>
      </c>
    </row>
    <row r="3625" spans="1:4" x14ac:dyDescent="0.3">
      <c r="A3625" s="179">
        <v>38195</v>
      </c>
      <c r="B3625" s="179" t="s">
        <v>18940</v>
      </c>
      <c r="C3625" s="179" t="s">
        <v>15372</v>
      </c>
      <c r="D3625" s="179">
        <v>97.39</v>
      </c>
    </row>
    <row r="3626" spans="1:4" ht="28.8" x14ac:dyDescent="0.3">
      <c r="A3626" s="179">
        <v>38181</v>
      </c>
      <c r="B3626" s="179" t="s">
        <v>18941</v>
      </c>
      <c r="C3626" s="179" t="s">
        <v>15372</v>
      </c>
      <c r="D3626" s="179">
        <v>179.07</v>
      </c>
    </row>
    <row r="3627" spans="1:4" ht="28.8" x14ac:dyDescent="0.3">
      <c r="A3627" s="179">
        <v>38182</v>
      </c>
      <c r="B3627" s="179" t="s">
        <v>18942</v>
      </c>
      <c r="C3627" s="179" t="s">
        <v>15372</v>
      </c>
      <c r="D3627" s="179">
        <v>170.57</v>
      </c>
    </row>
    <row r="3628" spans="1:4" ht="28.8" x14ac:dyDescent="0.3">
      <c r="A3628" s="179">
        <v>38186</v>
      </c>
      <c r="B3628" s="179" t="s">
        <v>18943</v>
      </c>
      <c r="C3628" s="179" t="s">
        <v>15372</v>
      </c>
      <c r="D3628" s="179">
        <v>443.39</v>
      </c>
    </row>
    <row r="3629" spans="1:4" ht="28.8" x14ac:dyDescent="0.3">
      <c r="A3629" s="179">
        <v>38185</v>
      </c>
      <c r="B3629" s="179" t="s">
        <v>18944</v>
      </c>
      <c r="C3629" s="179" t="s">
        <v>15372</v>
      </c>
      <c r="D3629" s="179">
        <v>394.77</v>
      </c>
    </row>
    <row r="3630" spans="1:4" ht="28.8" x14ac:dyDescent="0.3">
      <c r="A3630" s="179">
        <v>40654</v>
      </c>
      <c r="B3630" s="179" t="s">
        <v>18945</v>
      </c>
      <c r="C3630" s="179" t="s">
        <v>15372</v>
      </c>
      <c r="D3630" s="179">
        <v>164.03</v>
      </c>
    </row>
    <row r="3631" spans="1:4" ht="43.2" x14ac:dyDescent="0.3">
      <c r="A3631" s="179">
        <v>44541</v>
      </c>
      <c r="B3631" s="179" t="s">
        <v>27043</v>
      </c>
      <c r="C3631" s="179" t="s">
        <v>15372</v>
      </c>
      <c r="D3631" s="179">
        <v>270.85000000000002</v>
      </c>
    </row>
    <row r="3632" spans="1:4" ht="28.8" x14ac:dyDescent="0.3">
      <c r="A3632" s="179">
        <v>4822</v>
      </c>
      <c r="B3632" s="179" t="s">
        <v>18946</v>
      </c>
      <c r="C3632" s="179" t="s">
        <v>15372</v>
      </c>
      <c r="D3632" s="179">
        <v>374.56</v>
      </c>
    </row>
    <row r="3633" spans="1:4" ht="28.8" x14ac:dyDescent="0.3">
      <c r="A3633" s="179">
        <v>4818</v>
      </c>
      <c r="B3633" s="179" t="s">
        <v>18947</v>
      </c>
      <c r="C3633" s="179" t="s">
        <v>15372</v>
      </c>
      <c r="D3633" s="179">
        <v>385</v>
      </c>
    </row>
    <row r="3634" spans="1:4" ht="43.2" x14ac:dyDescent="0.3">
      <c r="A3634" s="179">
        <v>39567</v>
      </c>
      <c r="B3634" s="179" t="s">
        <v>18948</v>
      </c>
      <c r="C3634" s="179" t="s">
        <v>15372</v>
      </c>
      <c r="D3634" s="179">
        <v>32.22</v>
      </c>
    </row>
    <row r="3635" spans="1:4" ht="43.2" x14ac:dyDescent="0.3">
      <c r="A3635" s="179">
        <v>39566</v>
      </c>
      <c r="B3635" s="179" t="s">
        <v>18949</v>
      </c>
      <c r="C3635" s="179" t="s">
        <v>15372</v>
      </c>
      <c r="D3635" s="179">
        <v>34.1</v>
      </c>
    </row>
    <row r="3636" spans="1:4" ht="28.8" x14ac:dyDescent="0.3">
      <c r="A3636" s="179">
        <v>39416</v>
      </c>
      <c r="B3636" s="179" t="s">
        <v>18950</v>
      </c>
      <c r="C3636" s="179" t="s">
        <v>15372</v>
      </c>
      <c r="D3636" s="179">
        <v>20.78</v>
      </c>
    </row>
    <row r="3637" spans="1:4" ht="28.8" x14ac:dyDescent="0.3">
      <c r="A3637" s="179">
        <v>39417</v>
      </c>
      <c r="B3637" s="179" t="s">
        <v>18951</v>
      </c>
      <c r="C3637" s="179" t="s">
        <v>15372</v>
      </c>
      <c r="D3637" s="179">
        <v>20.27</v>
      </c>
    </row>
    <row r="3638" spans="1:4" ht="28.8" x14ac:dyDescent="0.3">
      <c r="A3638" s="179">
        <v>43742</v>
      </c>
      <c r="B3638" s="179" t="s">
        <v>18952</v>
      </c>
      <c r="C3638" s="179" t="s">
        <v>15372</v>
      </c>
      <c r="D3638" s="179">
        <v>21.86</v>
      </c>
    </row>
    <row r="3639" spans="1:4" ht="28.8" x14ac:dyDescent="0.3">
      <c r="A3639" s="179">
        <v>39414</v>
      </c>
      <c r="B3639" s="179" t="s">
        <v>18953</v>
      </c>
      <c r="C3639" s="179" t="s">
        <v>15372</v>
      </c>
      <c r="D3639" s="179">
        <v>19.68</v>
      </c>
    </row>
    <row r="3640" spans="1:4" ht="28.8" x14ac:dyDescent="0.3">
      <c r="A3640" s="179">
        <v>39415</v>
      </c>
      <c r="B3640" s="179" t="s">
        <v>18954</v>
      </c>
      <c r="C3640" s="179" t="s">
        <v>15372</v>
      </c>
      <c r="D3640" s="179">
        <v>16.96</v>
      </c>
    </row>
    <row r="3641" spans="1:4" ht="28.8" x14ac:dyDescent="0.3">
      <c r="A3641" s="179">
        <v>43740</v>
      </c>
      <c r="B3641" s="179" t="s">
        <v>18955</v>
      </c>
      <c r="C3641" s="179" t="s">
        <v>15372</v>
      </c>
      <c r="D3641" s="179">
        <v>20.72</v>
      </c>
    </row>
    <row r="3642" spans="1:4" ht="28.8" x14ac:dyDescent="0.3">
      <c r="A3642" s="179">
        <v>39412</v>
      </c>
      <c r="B3642" s="179" t="s">
        <v>18956</v>
      </c>
      <c r="C3642" s="179" t="s">
        <v>15372</v>
      </c>
      <c r="D3642" s="179">
        <v>14.21</v>
      </c>
    </row>
    <row r="3643" spans="1:4" ht="28.8" x14ac:dyDescent="0.3">
      <c r="A3643" s="179">
        <v>39413</v>
      </c>
      <c r="B3643" s="179" t="s">
        <v>18957</v>
      </c>
      <c r="C3643" s="179" t="s">
        <v>15372</v>
      </c>
      <c r="D3643" s="179">
        <v>15.36</v>
      </c>
    </row>
    <row r="3644" spans="1:4" ht="28.8" x14ac:dyDescent="0.3">
      <c r="A3644" s="179">
        <v>43741</v>
      </c>
      <c r="B3644" s="179" t="s">
        <v>18958</v>
      </c>
      <c r="C3644" s="179" t="s">
        <v>15372</v>
      </c>
      <c r="D3644" s="179">
        <v>16.38</v>
      </c>
    </row>
    <row r="3645" spans="1:4" x14ac:dyDescent="0.3">
      <c r="A3645" s="179">
        <v>11062</v>
      </c>
      <c r="B3645" s="179" t="s">
        <v>18959</v>
      </c>
      <c r="C3645" s="179" t="s">
        <v>15372</v>
      </c>
      <c r="D3645" s="179">
        <v>47.78</v>
      </c>
    </row>
    <row r="3646" spans="1:4" x14ac:dyDescent="0.3">
      <c r="A3646" s="179">
        <v>11063</v>
      </c>
      <c r="B3646" s="179" t="s">
        <v>18960</v>
      </c>
      <c r="C3646" s="179" t="s">
        <v>15372</v>
      </c>
      <c r="D3646" s="179">
        <v>29.24</v>
      </c>
    </row>
    <row r="3647" spans="1:4" x14ac:dyDescent="0.3">
      <c r="A3647" s="179">
        <v>13521</v>
      </c>
      <c r="B3647" s="179" t="s">
        <v>18961</v>
      </c>
      <c r="C3647" s="179" t="s">
        <v>15364</v>
      </c>
      <c r="D3647" s="179">
        <v>74.25</v>
      </c>
    </row>
    <row r="3648" spans="1:4" ht="28.8" x14ac:dyDescent="0.3">
      <c r="A3648" s="179">
        <v>10851</v>
      </c>
      <c r="B3648" s="179" t="s">
        <v>18962</v>
      </c>
      <c r="C3648" s="179" t="s">
        <v>15364</v>
      </c>
      <c r="D3648" s="179">
        <v>57.96</v>
      </c>
    </row>
    <row r="3649" spans="1:4" ht="28.8" x14ac:dyDescent="0.3">
      <c r="A3649" s="179">
        <v>39515</v>
      </c>
      <c r="B3649" s="179" t="s">
        <v>18963</v>
      </c>
      <c r="C3649" s="179" t="s">
        <v>15364</v>
      </c>
      <c r="D3649" s="179">
        <v>64.97</v>
      </c>
    </row>
    <row r="3650" spans="1:4" ht="28.8" x14ac:dyDescent="0.3">
      <c r="A3650" s="179">
        <v>39516</v>
      </c>
      <c r="B3650" s="179" t="s">
        <v>18964</v>
      </c>
      <c r="C3650" s="179" t="s">
        <v>15364</v>
      </c>
      <c r="D3650" s="179">
        <v>54.78</v>
      </c>
    </row>
    <row r="3651" spans="1:4" ht="28.8" x14ac:dyDescent="0.3">
      <c r="A3651" s="179">
        <v>39514</v>
      </c>
      <c r="B3651" s="179" t="s">
        <v>18965</v>
      </c>
      <c r="C3651" s="179" t="s">
        <v>15364</v>
      </c>
      <c r="D3651" s="179">
        <v>34.08</v>
      </c>
    </row>
    <row r="3652" spans="1:4" x14ac:dyDescent="0.3">
      <c r="A3652" s="179">
        <v>4812</v>
      </c>
      <c r="B3652" s="179" t="s">
        <v>18966</v>
      </c>
      <c r="C3652" s="179" t="s">
        <v>15372</v>
      </c>
      <c r="D3652" s="179">
        <v>8.52</v>
      </c>
    </row>
    <row r="3653" spans="1:4" x14ac:dyDescent="0.3">
      <c r="A3653" s="179">
        <v>10849</v>
      </c>
      <c r="B3653" s="179" t="s">
        <v>18967</v>
      </c>
      <c r="C3653" s="179" t="s">
        <v>15364</v>
      </c>
      <c r="D3653" s="180">
        <v>1080.01</v>
      </c>
    </row>
    <row r="3654" spans="1:4" x14ac:dyDescent="0.3">
      <c r="A3654" s="179">
        <v>10848</v>
      </c>
      <c r="B3654" s="179" t="s">
        <v>18968</v>
      </c>
      <c r="C3654" s="179" t="s">
        <v>15364</v>
      </c>
      <c r="D3654" s="179">
        <v>678.38</v>
      </c>
    </row>
    <row r="3655" spans="1:4" ht="28.8" x14ac:dyDescent="0.3">
      <c r="A3655" s="179">
        <v>4813</v>
      </c>
      <c r="B3655" s="179" t="s">
        <v>27044</v>
      </c>
      <c r="C3655" s="179" t="s">
        <v>15372</v>
      </c>
      <c r="D3655" s="179">
        <v>225</v>
      </c>
    </row>
    <row r="3656" spans="1:4" ht="43.2" x14ac:dyDescent="0.3">
      <c r="A3656" s="179">
        <v>37560</v>
      </c>
      <c r="B3656" s="179" t="s">
        <v>18969</v>
      </c>
      <c r="C3656" s="179" t="s">
        <v>15364</v>
      </c>
      <c r="D3656" s="179">
        <v>41.48</v>
      </c>
    </row>
    <row r="3657" spans="1:4" ht="43.2" x14ac:dyDescent="0.3">
      <c r="A3657" s="179">
        <v>37557</v>
      </c>
      <c r="B3657" s="179" t="s">
        <v>18970</v>
      </c>
      <c r="C3657" s="179" t="s">
        <v>15364</v>
      </c>
      <c r="D3657" s="179">
        <v>12.59</v>
      </c>
    </row>
    <row r="3658" spans="1:4" ht="43.2" x14ac:dyDescent="0.3">
      <c r="A3658" s="179">
        <v>37556</v>
      </c>
      <c r="B3658" s="179" t="s">
        <v>18971</v>
      </c>
      <c r="C3658" s="179" t="s">
        <v>15364</v>
      </c>
      <c r="D3658" s="179">
        <v>24.37</v>
      </c>
    </row>
    <row r="3659" spans="1:4" ht="43.2" x14ac:dyDescent="0.3">
      <c r="A3659" s="179">
        <v>37559</v>
      </c>
      <c r="B3659" s="179" t="s">
        <v>18972</v>
      </c>
      <c r="C3659" s="179" t="s">
        <v>15364</v>
      </c>
      <c r="D3659" s="179">
        <v>29.89</v>
      </c>
    </row>
    <row r="3660" spans="1:4" ht="43.2" x14ac:dyDescent="0.3">
      <c r="A3660" s="179">
        <v>37539</v>
      </c>
      <c r="B3660" s="179" t="s">
        <v>18973</v>
      </c>
      <c r="C3660" s="179" t="s">
        <v>15364</v>
      </c>
      <c r="D3660" s="179">
        <v>21.07</v>
      </c>
    </row>
    <row r="3661" spans="1:4" ht="43.2" x14ac:dyDescent="0.3">
      <c r="A3661" s="179">
        <v>37558</v>
      </c>
      <c r="B3661" s="179" t="s">
        <v>18974</v>
      </c>
      <c r="C3661" s="179" t="s">
        <v>15364</v>
      </c>
      <c r="D3661" s="179">
        <v>39.28</v>
      </c>
    </row>
    <row r="3662" spans="1:4" x14ac:dyDescent="0.3">
      <c r="A3662" s="179">
        <v>34723</v>
      </c>
      <c r="B3662" s="179" t="s">
        <v>18975</v>
      </c>
      <c r="C3662" s="179" t="s">
        <v>15372</v>
      </c>
      <c r="D3662" s="179">
        <v>519.75</v>
      </c>
    </row>
    <row r="3663" spans="1:4" x14ac:dyDescent="0.3">
      <c r="A3663" s="179">
        <v>34721</v>
      </c>
      <c r="B3663" s="179" t="s">
        <v>18976</v>
      </c>
      <c r="C3663" s="179" t="s">
        <v>15372</v>
      </c>
      <c r="D3663" s="179">
        <v>648</v>
      </c>
    </row>
    <row r="3664" spans="1:4" x14ac:dyDescent="0.3">
      <c r="A3664" s="179">
        <v>4309</v>
      </c>
      <c r="B3664" s="179" t="s">
        <v>18977</v>
      </c>
      <c r="C3664" s="179" t="s">
        <v>15364</v>
      </c>
      <c r="D3664" s="179">
        <v>7.72</v>
      </c>
    </row>
    <row r="3665" spans="1:4" x14ac:dyDescent="0.3">
      <c r="A3665" s="179">
        <v>4307</v>
      </c>
      <c r="B3665" s="179" t="s">
        <v>18978</v>
      </c>
      <c r="C3665" s="179" t="s">
        <v>15364</v>
      </c>
      <c r="D3665" s="179">
        <v>13.2</v>
      </c>
    </row>
    <row r="3666" spans="1:4" x14ac:dyDescent="0.3">
      <c r="A3666" s="179">
        <v>10850</v>
      </c>
      <c r="B3666" s="179" t="s">
        <v>18979</v>
      </c>
      <c r="C3666" s="179" t="s">
        <v>15364</v>
      </c>
      <c r="D3666" s="179">
        <v>33.75</v>
      </c>
    </row>
    <row r="3667" spans="1:4" ht="43.2" x14ac:dyDescent="0.3">
      <c r="A3667" s="179">
        <v>42438</v>
      </c>
      <c r="B3667" s="179" t="s">
        <v>18980</v>
      </c>
      <c r="C3667" s="179" t="s">
        <v>15364</v>
      </c>
      <c r="D3667" s="180">
        <v>1835.74</v>
      </c>
    </row>
    <row r="3668" spans="1:4" x14ac:dyDescent="0.3">
      <c r="A3668" s="179">
        <v>4792</v>
      </c>
      <c r="B3668" s="179" t="s">
        <v>18981</v>
      </c>
      <c r="C3668" s="179" t="s">
        <v>15372</v>
      </c>
      <c r="D3668" s="179">
        <v>125.92</v>
      </c>
    </row>
    <row r="3669" spans="1:4" ht="28.8" x14ac:dyDescent="0.3">
      <c r="A3669" s="179">
        <v>4790</v>
      </c>
      <c r="B3669" s="179" t="s">
        <v>18982</v>
      </c>
      <c r="C3669" s="179" t="s">
        <v>15372</v>
      </c>
      <c r="D3669" s="179">
        <v>75.709999999999994</v>
      </c>
    </row>
    <row r="3670" spans="1:4" ht="28.8" x14ac:dyDescent="0.3">
      <c r="A3670" s="179">
        <v>40671</v>
      </c>
      <c r="B3670" s="179" t="s">
        <v>18983</v>
      </c>
      <c r="C3670" s="179" t="s">
        <v>15372</v>
      </c>
      <c r="D3670" s="179">
        <v>79.09</v>
      </c>
    </row>
    <row r="3671" spans="1:4" x14ac:dyDescent="0.3">
      <c r="A3671" s="179">
        <v>7552</v>
      </c>
      <c r="B3671" s="179" t="s">
        <v>18984</v>
      </c>
      <c r="C3671" s="179" t="s">
        <v>15364</v>
      </c>
      <c r="D3671" s="179">
        <v>31.37</v>
      </c>
    </row>
    <row r="3672" spans="1:4" x14ac:dyDescent="0.3">
      <c r="A3672" s="179">
        <v>4893</v>
      </c>
      <c r="B3672" s="179" t="s">
        <v>18985</v>
      </c>
      <c r="C3672" s="179" t="s">
        <v>15364</v>
      </c>
      <c r="D3672" s="179">
        <v>12.62</v>
      </c>
    </row>
    <row r="3673" spans="1:4" x14ac:dyDescent="0.3">
      <c r="A3673" s="179">
        <v>4894</v>
      </c>
      <c r="B3673" s="179" t="s">
        <v>18986</v>
      </c>
      <c r="C3673" s="179" t="s">
        <v>15364</v>
      </c>
      <c r="D3673" s="179">
        <v>10.83</v>
      </c>
    </row>
    <row r="3674" spans="1:4" x14ac:dyDescent="0.3">
      <c r="A3674" s="179">
        <v>4888</v>
      </c>
      <c r="B3674" s="179" t="s">
        <v>18987</v>
      </c>
      <c r="C3674" s="179" t="s">
        <v>15364</v>
      </c>
      <c r="D3674" s="179">
        <v>3.69</v>
      </c>
    </row>
    <row r="3675" spans="1:4" x14ac:dyDescent="0.3">
      <c r="A3675" s="179">
        <v>4890</v>
      </c>
      <c r="B3675" s="179" t="s">
        <v>18988</v>
      </c>
      <c r="C3675" s="179" t="s">
        <v>15364</v>
      </c>
      <c r="D3675" s="179">
        <v>6.93</v>
      </c>
    </row>
    <row r="3676" spans="1:4" x14ac:dyDescent="0.3">
      <c r="A3676" s="179">
        <v>12411</v>
      </c>
      <c r="B3676" s="179" t="s">
        <v>18989</v>
      </c>
      <c r="C3676" s="179" t="s">
        <v>15364</v>
      </c>
      <c r="D3676" s="179">
        <v>37.33</v>
      </c>
    </row>
    <row r="3677" spans="1:4" x14ac:dyDescent="0.3">
      <c r="A3677" s="179">
        <v>4891</v>
      </c>
      <c r="B3677" s="179" t="s">
        <v>18990</v>
      </c>
      <c r="C3677" s="179" t="s">
        <v>15364</v>
      </c>
      <c r="D3677" s="179">
        <v>18.66</v>
      </c>
    </row>
    <row r="3678" spans="1:4" x14ac:dyDescent="0.3">
      <c r="A3678" s="179">
        <v>4889</v>
      </c>
      <c r="B3678" s="179" t="s">
        <v>18991</v>
      </c>
      <c r="C3678" s="179" t="s">
        <v>15364</v>
      </c>
      <c r="D3678" s="179">
        <v>4.99</v>
      </c>
    </row>
    <row r="3679" spans="1:4" x14ac:dyDescent="0.3">
      <c r="A3679" s="179">
        <v>4892</v>
      </c>
      <c r="B3679" s="179" t="s">
        <v>18992</v>
      </c>
      <c r="C3679" s="179" t="s">
        <v>15364</v>
      </c>
      <c r="D3679" s="179">
        <v>52.27</v>
      </c>
    </row>
    <row r="3680" spans="1:4" x14ac:dyDescent="0.3">
      <c r="A3680" s="179">
        <v>12412</v>
      </c>
      <c r="B3680" s="179" t="s">
        <v>18993</v>
      </c>
      <c r="C3680" s="179" t="s">
        <v>15364</v>
      </c>
      <c r="D3680" s="179">
        <v>97.15</v>
      </c>
    </row>
    <row r="3681" spans="1:4" x14ac:dyDescent="0.3">
      <c r="A3681" s="179">
        <v>11073</v>
      </c>
      <c r="B3681" s="179" t="s">
        <v>18994</v>
      </c>
      <c r="C3681" s="179" t="s">
        <v>15364</v>
      </c>
      <c r="D3681" s="179">
        <v>7.17</v>
      </c>
    </row>
    <row r="3682" spans="1:4" x14ac:dyDescent="0.3">
      <c r="A3682" s="179">
        <v>11071</v>
      </c>
      <c r="B3682" s="179" t="s">
        <v>18995</v>
      </c>
      <c r="C3682" s="179" t="s">
        <v>15364</v>
      </c>
      <c r="D3682" s="179">
        <v>11.61</v>
      </c>
    </row>
    <row r="3683" spans="1:4" x14ac:dyDescent="0.3">
      <c r="A3683" s="179">
        <v>11072</v>
      </c>
      <c r="B3683" s="179" t="s">
        <v>18996</v>
      </c>
      <c r="C3683" s="179" t="s">
        <v>15364</v>
      </c>
      <c r="D3683" s="179">
        <v>4.05</v>
      </c>
    </row>
    <row r="3684" spans="1:4" x14ac:dyDescent="0.3">
      <c r="A3684" s="179">
        <v>4895</v>
      </c>
      <c r="B3684" s="179" t="s">
        <v>18997</v>
      </c>
      <c r="C3684" s="179" t="s">
        <v>15364</v>
      </c>
      <c r="D3684" s="179">
        <v>0.74</v>
      </c>
    </row>
    <row r="3685" spans="1:4" x14ac:dyDescent="0.3">
      <c r="A3685" s="179">
        <v>4907</v>
      </c>
      <c r="B3685" s="179" t="s">
        <v>18998</v>
      </c>
      <c r="C3685" s="179" t="s">
        <v>15364</v>
      </c>
      <c r="D3685" s="179">
        <v>41.71</v>
      </c>
    </row>
    <row r="3686" spans="1:4" x14ac:dyDescent="0.3">
      <c r="A3686" s="179">
        <v>4902</v>
      </c>
      <c r="B3686" s="179" t="s">
        <v>18999</v>
      </c>
      <c r="C3686" s="179" t="s">
        <v>15364</v>
      </c>
      <c r="D3686" s="179">
        <v>94.41</v>
      </c>
    </row>
    <row r="3687" spans="1:4" x14ac:dyDescent="0.3">
      <c r="A3687" s="179">
        <v>4908</v>
      </c>
      <c r="B3687" s="179" t="s">
        <v>19000</v>
      </c>
      <c r="C3687" s="179" t="s">
        <v>15364</v>
      </c>
      <c r="D3687" s="179">
        <v>191.7</v>
      </c>
    </row>
    <row r="3688" spans="1:4" x14ac:dyDescent="0.3">
      <c r="A3688" s="179">
        <v>4909</v>
      </c>
      <c r="B3688" s="179" t="s">
        <v>19001</v>
      </c>
      <c r="C3688" s="179" t="s">
        <v>15364</v>
      </c>
      <c r="D3688" s="179">
        <v>370.23</v>
      </c>
    </row>
    <row r="3689" spans="1:4" x14ac:dyDescent="0.3">
      <c r="A3689" s="179">
        <v>4903</v>
      </c>
      <c r="B3689" s="179" t="s">
        <v>19002</v>
      </c>
      <c r="C3689" s="179" t="s">
        <v>15364</v>
      </c>
      <c r="D3689" s="180">
        <v>1088.6099999999999</v>
      </c>
    </row>
    <row r="3690" spans="1:4" x14ac:dyDescent="0.3">
      <c r="A3690" s="179">
        <v>4897</v>
      </c>
      <c r="B3690" s="179" t="s">
        <v>19003</v>
      </c>
      <c r="C3690" s="179" t="s">
        <v>15364</v>
      </c>
      <c r="D3690" s="179">
        <v>3.11</v>
      </c>
    </row>
    <row r="3691" spans="1:4" x14ac:dyDescent="0.3">
      <c r="A3691" s="179">
        <v>4896</v>
      </c>
      <c r="B3691" s="179" t="s">
        <v>19004</v>
      </c>
      <c r="C3691" s="179" t="s">
        <v>15364</v>
      </c>
      <c r="D3691" s="179">
        <v>1.1100000000000001</v>
      </c>
    </row>
    <row r="3692" spans="1:4" x14ac:dyDescent="0.3">
      <c r="A3692" s="179">
        <v>4900</v>
      </c>
      <c r="B3692" s="179" t="s">
        <v>19005</v>
      </c>
      <c r="C3692" s="179" t="s">
        <v>15364</v>
      </c>
      <c r="D3692" s="179">
        <v>9.27</v>
      </c>
    </row>
    <row r="3693" spans="1:4" x14ac:dyDescent="0.3">
      <c r="A3693" s="179">
        <v>4898</v>
      </c>
      <c r="B3693" s="179" t="s">
        <v>19006</v>
      </c>
      <c r="C3693" s="179" t="s">
        <v>15364</v>
      </c>
      <c r="D3693" s="179">
        <v>3.47</v>
      </c>
    </row>
    <row r="3694" spans="1:4" x14ac:dyDescent="0.3">
      <c r="A3694" s="179">
        <v>4899</v>
      </c>
      <c r="B3694" s="179" t="s">
        <v>19007</v>
      </c>
      <c r="C3694" s="179" t="s">
        <v>15364</v>
      </c>
      <c r="D3694" s="179">
        <v>12.72</v>
      </c>
    </row>
    <row r="3695" spans="1:4" x14ac:dyDescent="0.3">
      <c r="A3695" s="179">
        <v>11096</v>
      </c>
      <c r="B3695" s="179" t="s">
        <v>19008</v>
      </c>
      <c r="C3695" s="179" t="s">
        <v>15433</v>
      </c>
      <c r="D3695" s="179">
        <v>0.36</v>
      </c>
    </row>
    <row r="3696" spans="1:4" x14ac:dyDescent="0.3">
      <c r="A3696" s="179">
        <v>4741</v>
      </c>
      <c r="B3696" s="179" t="s">
        <v>19009</v>
      </c>
      <c r="C3696" s="179" t="s">
        <v>15544</v>
      </c>
      <c r="D3696" s="179">
        <v>65.77</v>
      </c>
    </row>
    <row r="3697" spans="1:4" x14ac:dyDescent="0.3">
      <c r="A3697" s="179">
        <v>4752</v>
      </c>
      <c r="B3697" s="179" t="s">
        <v>19010</v>
      </c>
      <c r="C3697" s="179" t="s">
        <v>15546</v>
      </c>
      <c r="D3697" s="179">
        <v>15.14</v>
      </c>
    </row>
    <row r="3698" spans="1:4" x14ac:dyDescent="0.3">
      <c r="A3698" s="179">
        <v>41091</v>
      </c>
      <c r="B3698" s="179" t="s">
        <v>19011</v>
      </c>
      <c r="C3698" s="179" t="s">
        <v>15548</v>
      </c>
      <c r="D3698" s="180">
        <v>2662.03</v>
      </c>
    </row>
    <row r="3699" spans="1:4" ht="28.8" x14ac:dyDescent="0.3">
      <c r="A3699" s="179">
        <v>13954</v>
      </c>
      <c r="B3699" s="179" t="s">
        <v>19012</v>
      </c>
      <c r="C3699" s="179" t="s">
        <v>15364</v>
      </c>
      <c r="D3699" s="180">
        <v>6631.25</v>
      </c>
    </row>
    <row r="3700" spans="1:4" x14ac:dyDescent="0.3">
      <c r="A3700" s="179">
        <v>3411</v>
      </c>
      <c r="B3700" s="179" t="s">
        <v>19013</v>
      </c>
      <c r="C3700" s="179" t="s">
        <v>15433</v>
      </c>
      <c r="D3700" s="179">
        <v>53.83</v>
      </c>
    </row>
    <row r="3701" spans="1:4" x14ac:dyDescent="0.3">
      <c r="A3701" s="179">
        <v>39995</v>
      </c>
      <c r="B3701" s="179" t="s">
        <v>19014</v>
      </c>
      <c r="C3701" s="179" t="s">
        <v>15544</v>
      </c>
      <c r="D3701" s="179">
        <v>414.17</v>
      </c>
    </row>
    <row r="3702" spans="1:4" ht="28.8" x14ac:dyDescent="0.3">
      <c r="A3702" s="179">
        <v>11615</v>
      </c>
      <c r="B3702" s="179" t="s">
        <v>19015</v>
      </c>
      <c r="C3702" s="179" t="s">
        <v>15372</v>
      </c>
      <c r="D3702" s="179">
        <v>3.51</v>
      </c>
    </row>
    <row r="3703" spans="1:4" ht="28.8" x14ac:dyDescent="0.3">
      <c r="A3703" s="179">
        <v>3408</v>
      </c>
      <c r="B3703" s="179" t="s">
        <v>19016</v>
      </c>
      <c r="C3703" s="179" t="s">
        <v>15372</v>
      </c>
      <c r="D3703" s="179">
        <v>9.33</v>
      </c>
    </row>
    <row r="3704" spans="1:4" ht="28.8" x14ac:dyDescent="0.3">
      <c r="A3704" s="179">
        <v>3409</v>
      </c>
      <c r="B3704" s="179" t="s">
        <v>19017</v>
      </c>
      <c r="C3704" s="179" t="s">
        <v>15372</v>
      </c>
      <c r="D3704" s="179">
        <v>23.32</v>
      </c>
    </row>
    <row r="3705" spans="1:4" x14ac:dyDescent="0.3">
      <c r="A3705" s="179">
        <v>11427</v>
      </c>
      <c r="B3705" s="179" t="s">
        <v>19018</v>
      </c>
      <c r="C3705" s="179" t="s">
        <v>15433</v>
      </c>
      <c r="D3705" s="179">
        <v>115.73</v>
      </c>
    </row>
    <row r="3706" spans="1:4" x14ac:dyDescent="0.3">
      <c r="A3706" s="179">
        <v>4491</v>
      </c>
      <c r="B3706" s="179" t="s">
        <v>19019</v>
      </c>
      <c r="C3706" s="179" t="s">
        <v>15382</v>
      </c>
      <c r="D3706" s="179">
        <v>7.91</v>
      </c>
    </row>
    <row r="3707" spans="1:4" ht="28.8" x14ac:dyDescent="0.3">
      <c r="A3707" s="179">
        <v>2745</v>
      </c>
      <c r="B3707" s="179" t="s">
        <v>19020</v>
      </c>
      <c r="C3707" s="179" t="s">
        <v>15382</v>
      </c>
      <c r="D3707" s="179">
        <v>2.83</v>
      </c>
    </row>
    <row r="3708" spans="1:4" ht="28.8" x14ac:dyDescent="0.3">
      <c r="A3708" s="179">
        <v>14439</v>
      </c>
      <c r="B3708" s="179" t="s">
        <v>19021</v>
      </c>
      <c r="C3708" s="179" t="s">
        <v>15382</v>
      </c>
      <c r="D3708" s="179">
        <v>3.51</v>
      </c>
    </row>
    <row r="3709" spans="1:4" ht="28.8" x14ac:dyDescent="0.3">
      <c r="A3709" s="179">
        <v>44496</v>
      </c>
      <c r="B3709" s="179" t="s">
        <v>27045</v>
      </c>
      <c r="C3709" s="179" t="s">
        <v>15364</v>
      </c>
      <c r="D3709" s="179">
        <v>205.6</v>
      </c>
    </row>
    <row r="3710" spans="1:4" x14ac:dyDescent="0.3">
      <c r="A3710" s="179">
        <v>12362</v>
      </c>
      <c r="B3710" s="179" t="s">
        <v>19022</v>
      </c>
      <c r="C3710" s="179" t="s">
        <v>15364</v>
      </c>
      <c r="D3710" s="179">
        <v>17.12</v>
      </c>
    </row>
    <row r="3711" spans="1:4" x14ac:dyDescent="0.3">
      <c r="A3711" s="179">
        <v>421</v>
      </c>
      <c r="B3711" s="179" t="s">
        <v>19023</v>
      </c>
      <c r="C3711" s="179" t="s">
        <v>15364</v>
      </c>
      <c r="D3711" s="179">
        <v>12.98</v>
      </c>
    </row>
    <row r="3712" spans="1:4" x14ac:dyDescent="0.3">
      <c r="A3712" s="179">
        <v>14148</v>
      </c>
      <c r="B3712" s="179" t="s">
        <v>19024</v>
      </c>
      <c r="C3712" s="179" t="s">
        <v>15364</v>
      </c>
      <c r="D3712" s="179">
        <v>0.94</v>
      </c>
    </row>
    <row r="3713" spans="1:4" x14ac:dyDescent="0.3">
      <c r="A3713" s="179">
        <v>4341</v>
      </c>
      <c r="B3713" s="179" t="s">
        <v>19025</v>
      </c>
      <c r="C3713" s="179" t="s">
        <v>15364</v>
      </c>
      <c r="D3713" s="179">
        <v>0.87</v>
      </c>
    </row>
    <row r="3714" spans="1:4" x14ac:dyDescent="0.3">
      <c r="A3714" s="179">
        <v>4337</v>
      </c>
      <c r="B3714" s="179" t="s">
        <v>19026</v>
      </c>
      <c r="C3714" s="179" t="s">
        <v>15364</v>
      </c>
      <c r="D3714" s="179">
        <v>2.21</v>
      </c>
    </row>
    <row r="3715" spans="1:4" x14ac:dyDescent="0.3">
      <c r="A3715" s="179">
        <v>4339</v>
      </c>
      <c r="B3715" s="179" t="s">
        <v>19027</v>
      </c>
      <c r="C3715" s="179" t="s">
        <v>15364</v>
      </c>
      <c r="D3715" s="179">
        <v>0.47</v>
      </c>
    </row>
    <row r="3716" spans="1:4" x14ac:dyDescent="0.3">
      <c r="A3716" s="179">
        <v>39997</v>
      </c>
      <c r="B3716" s="179" t="s">
        <v>19028</v>
      </c>
      <c r="C3716" s="179" t="s">
        <v>15364</v>
      </c>
      <c r="D3716" s="179">
        <v>0.26</v>
      </c>
    </row>
    <row r="3717" spans="1:4" x14ac:dyDescent="0.3">
      <c r="A3717" s="179">
        <v>11971</v>
      </c>
      <c r="B3717" s="179" t="s">
        <v>19029</v>
      </c>
      <c r="C3717" s="179" t="s">
        <v>15364</v>
      </c>
      <c r="D3717" s="179">
        <v>3.65</v>
      </c>
    </row>
    <row r="3718" spans="1:4" x14ac:dyDescent="0.3">
      <c r="A3718" s="179">
        <v>4342</v>
      </c>
      <c r="B3718" s="179" t="s">
        <v>19030</v>
      </c>
      <c r="C3718" s="179" t="s">
        <v>15364</v>
      </c>
      <c r="D3718" s="179">
        <v>0.19</v>
      </c>
    </row>
    <row r="3719" spans="1:4" x14ac:dyDescent="0.3">
      <c r="A3719" s="179">
        <v>4330</v>
      </c>
      <c r="B3719" s="179" t="s">
        <v>19031</v>
      </c>
      <c r="C3719" s="179" t="s">
        <v>15364</v>
      </c>
      <c r="D3719" s="179">
        <v>0.13</v>
      </c>
    </row>
    <row r="3720" spans="1:4" x14ac:dyDescent="0.3">
      <c r="A3720" s="179">
        <v>4340</v>
      </c>
      <c r="B3720" s="179" t="s">
        <v>19032</v>
      </c>
      <c r="C3720" s="179" t="s">
        <v>15364</v>
      </c>
      <c r="D3720" s="179">
        <v>1.02</v>
      </c>
    </row>
    <row r="3721" spans="1:4" x14ac:dyDescent="0.3">
      <c r="A3721" s="179">
        <v>5088</v>
      </c>
      <c r="B3721" s="179" t="s">
        <v>19033</v>
      </c>
      <c r="C3721" s="179" t="s">
        <v>15364</v>
      </c>
      <c r="D3721" s="179">
        <v>6.1</v>
      </c>
    </row>
    <row r="3722" spans="1:4" ht="28.8" x14ac:dyDescent="0.3">
      <c r="A3722" s="179">
        <v>11154</v>
      </c>
      <c r="B3722" s="179" t="s">
        <v>19034</v>
      </c>
      <c r="C3722" s="179" t="s">
        <v>15364</v>
      </c>
      <c r="D3722" s="180">
        <v>1279.01</v>
      </c>
    </row>
    <row r="3723" spans="1:4" ht="43.2" x14ac:dyDescent="0.3">
      <c r="A3723" s="179">
        <v>4989</v>
      </c>
      <c r="B3723" s="179" t="s">
        <v>19035</v>
      </c>
      <c r="C3723" s="179" t="s">
        <v>15364</v>
      </c>
      <c r="D3723" s="179">
        <v>341.68</v>
      </c>
    </row>
    <row r="3724" spans="1:4" ht="43.2" x14ac:dyDescent="0.3">
      <c r="A3724" s="179">
        <v>4982</v>
      </c>
      <c r="B3724" s="179" t="s">
        <v>19036</v>
      </c>
      <c r="C3724" s="179" t="s">
        <v>15364</v>
      </c>
      <c r="D3724" s="179">
        <v>320.48</v>
      </c>
    </row>
    <row r="3725" spans="1:4" ht="43.2" x14ac:dyDescent="0.3">
      <c r="A3725" s="179">
        <v>4962</v>
      </c>
      <c r="B3725" s="179" t="s">
        <v>19037</v>
      </c>
      <c r="C3725" s="179" t="s">
        <v>15364</v>
      </c>
      <c r="D3725" s="179">
        <v>252.74</v>
      </c>
    </row>
    <row r="3726" spans="1:4" ht="43.2" x14ac:dyDescent="0.3">
      <c r="A3726" s="179">
        <v>4981</v>
      </c>
      <c r="B3726" s="179" t="s">
        <v>19038</v>
      </c>
      <c r="C3726" s="179" t="s">
        <v>15364</v>
      </c>
      <c r="D3726" s="179">
        <v>225</v>
      </c>
    </row>
    <row r="3727" spans="1:4" ht="43.2" x14ac:dyDescent="0.3">
      <c r="A3727" s="179">
        <v>4964</v>
      </c>
      <c r="B3727" s="179" t="s">
        <v>19039</v>
      </c>
      <c r="C3727" s="179" t="s">
        <v>15364</v>
      </c>
      <c r="D3727" s="179">
        <v>285.44</v>
      </c>
    </row>
    <row r="3728" spans="1:4" ht="43.2" x14ac:dyDescent="0.3">
      <c r="A3728" s="179">
        <v>4992</v>
      </c>
      <c r="B3728" s="179" t="s">
        <v>19040</v>
      </c>
      <c r="C3728" s="179" t="s">
        <v>15364</v>
      </c>
      <c r="D3728" s="179">
        <v>278.82</v>
      </c>
    </row>
    <row r="3729" spans="1:4" ht="43.2" x14ac:dyDescent="0.3">
      <c r="A3729" s="179">
        <v>4987</v>
      </c>
      <c r="B3729" s="179" t="s">
        <v>19041</v>
      </c>
      <c r="C3729" s="179" t="s">
        <v>15364</v>
      </c>
      <c r="D3729" s="179">
        <v>318.99</v>
      </c>
    </row>
    <row r="3730" spans="1:4" ht="28.8" x14ac:dyDescent="0.3">
      <c r="A3730" s="179">
        <v>4930</v>
      </c>
      <c r="B3730" s="179" t="s">
        <v>19042</v>
      </c>
      <c r="C3730" s="179" t="s">
        <v>15372</v>
      </c>
      <c r="D3730" s="179">
        <v>541.74</v>
      </c>
    </row>
    <row r="3731" spans="1:4" ht="43.2" x14ac:dyDescent="0.3">
      <c r="A3731" s="179">
        <v>39021</v>
      </c>
      <c r="B3731" s="179" t="s">
        <v>19043</v>
      </c>
      <c r="C3731" s="179" t="s">
        <v>15364</v>
      </c>
      <c r="D3731" s="179">
        <v>576.01</v>
      </c>
    </row>
    <row r="3732" spans="1:4" ht="28.8" x14ac:dyDescent="0.3">
      <c r="A3732" s="179">
        <v>39022</v>
      </c>
      <c r="B3732" s="179" t="s">
        <v>19044</v>
      </c>
      <c r="C3732" s="179" t="s">
        <v>15364</v>
      </c>
      <c r="D3732" s="179">
        <v>515.95000000000005</v>
      </c>
    </row>
    <row r="3733" spans="1:4" ht="28.8" x14ac:dyDescent="0.3">
      <c r="A3733" s="179">
        <v>39024</v>
      </c>
      <c r="B3733" s="179" t="s">
        <v>19045</v>
      </c>
      <c r="C3733" s="179" t="s">
        <v>15364</v>
      </c>
      <c r="D3733" s="179">
        <v>749.1</v>
      </c>
    </row>
    <row r="3734" spans="1:4" ht="28.8" x14ac:dyDescent="0.3">
      <c r="A3734" s="179">
        <v>4914</v>
      </c>
      <c r="B3734" s="179" t="s">
        <v>19046</v>
      </c>
      <c r="C3734" s="179" t="s">
        <v>15372</v>
      </c>
      <c r="D3734" s="179">
        <v>607.39</v>
      </c>
    </row>
    <row r="3735" spans="1:4" ht="28.8" x14ac:dyDescent="0.3">
      <c r="A3735" s="179">
        <v>4917</v>
      </c>
      <c r="B3735" s="179" t="s">
        <v>19047</v>
      </c>
      <c r="C3735" s="179" t="s">
        <v>15372</v>
      </c>
      <c r="D3735" s="179">
        <v>419.47</v>
      </c>
    </row>
    <row r="3736" spans="1:4" ht="28.8" x14ac:dyDescent="0.3">
      <c r="A3736" s="179">
        <v>39025</v>
      </c>
      <c r="B3736" s="179" t="s">
        <v>19048</v>
      </c>
      <c r="C3736" s="179" t="s">
        <v>15364</v>
      </c>
      <c r="D3736" s="179">
        <v>768.13</v>
      </c>
    </row>
    <row r="3737" spans="1:4" ht="43.2" x14ac:dyDescent="0.3">
      <c r="A3737" s="179">
        <v>4922</v>
      </c>
      <c r="B3737" s="179" t="s">
        <v>19049</v>
      </c>
      <c r="C3737" s="179" t="s">
        <v>15372</v>
      </c>
      <c r="D3737" s="179">
        <v>389.09</v>
      </c>
    </row>
    <row r="3738" spans="1:4" ht="28.8" x14ac:dyDescent="0.3">
      <c r="A3738" s="179">
        <v>4911</v>
      </c>
      <c r="B3738" s="179" t="s">
        <v>19050</v>
      </c>
      <c r="C3738" s="179" t="s">
        <v>15372</v>
      </c>
      <c r="D3738" s="179">
        <v>516.32000000000005</v>
      </c>
    </row>
    <row r="3739" spans="1:4" ht="28.8" x14ac:dyDescent="0.3">
      <c r="A3739" s="179">
        <v>37518</v>
      </c>
      <c r="B3739" s="179" t="s">
        <v>19051</v>
      </c>
      <c r="C3739" s="179" t="s">
        <v>15372</v>
      </c>
      <c r="D3739" s="179">
        <v>839.02</v>
      </c>
    </row>
    <row r="3740" spans="1:4" ht="28.8" x14ac:dyDescent="0.3">
      <c r="A3740" s="179">
        <v>4910</v>
      </c>
      <c r="B3740" s="179" t="s">
        <v>19052</v>
      </c>
      <c r="C3740" s="179" t="s">
        <v>15372</v>
      </c>
      <c r="D3740" s="179">
        <v>707.3</v>
      </c>
    </row>
    <row r="3741" spans="1:4" ht="28.8" x14ac:dyDescent="0.3">
      <c r="A3741" s="179">
        <v>4943</v>
      </c>
      <c r="B3741" s="179" t="s">
        <v>19053</v>
      </c>
      <c r="C3741" s="179" t="s">
        <v>15372</v>
      </c>
      <c r="D3741" s="180">
        <v>1053.71</v>
      </c>
    </row>
    <row r="3742" spans="1:4" ht="28.8" x14ac:dyDescent="0.3">
      <c r="A3742" s="179">
        <v>5002</v>
      </c>
      <c r="B3742" s="179" t="s">
        <v>19054</v>
      </c>
      <c r="C3742" s="179" t="s">
        <v>15372</v>
      </c>
      <c r="D3742" s="179">
        <v>409.73</v>
      </c>
    </row>
    <row r="3743" spans="1:4" ht="28.8" x14ac:dyDescent="0.3">
      <c r="A3743" s="179">
        <v>4977</v>
      </c>
      <c r="B3743" s="179" t="s">
        <v>19055</v>
      </c>
      <c r="C3743" s="179" t="s">
        <v>15372</v>
      </c>
      <c r="D3743" s="179">
        <v>276.58</v>
      </c>
    </row>
    <row r="3744" spans="1:4" ht="28.8" x14ac:dyDescent="0.3">
      <c r="A3744" s="179">
        <v>5028</v>
      </c>
      <c r="B3744" s="179" t="s">
        <v>19056</v>
      </c>
      <c r="C3744" s="179" t="s">
        <v>15372</v>
      </c>
      <c r="D3744" s="179">
        <v>676.75</v>
      </c>
    </row>
    <row r="3745" spans="1:4" ht="28.8" x14ac:dyDescent="0.3">
      <c r="A3745" s="179">
        <v>4998</v>
      </c>
      <c r="B3745" s="179" t="s">
        <v>19057</v>
      </c>
      <c r="C3745" s="179" t="s">
        <v>15372</v>
      </c>
      <c r="D3745" s="179">
        <v>562.04999999999995</v>
      </c>
    </row>
    <row r="3746" spans="1:4" ht="28.8" x14ac:dyDescent="0.3">
      <c r="A3746" s="179">
        <v>4969</v>
      </c>
      <c r="B3746" s="179" t="s">
        <v>19058</v>
      </c>
      <c r="C3746" s="179" t="s">
        <v>15372</v>
      </c>
      <c r="D3746" s="179">
        <v>391.17</v>
      </c>
    </row>
    <row r="3747" spans="1:4" ht="43.2" x14ac:dyDescent="0.3">
      <c r="A3747" s="179">
        <v>11364</v>
      </c>
      <c r="B3747" s="179" t="s">
        <v>19059</v>
      </c>
      <c r="C3747" s="179" t="s">
        <v>15364</v>
      </c>
      <c r="D3747" s="179">
        <v>193.29</v>
      </c>
    </row>
    <row r="3748" spans="1:4" ht="43.2" x14ac:dyDescent="0.3">
      <c r="A3748" s="179">
        <v>11365</v>
      </c>
      <c r="B3748" s="179" t="s">
        <v>19060</v>
      </c>
      <c r="C3748" s="179" t="s">
        <v>15364</v>
      </c>
      <c r="D3748" s="179">
        <v>200.59</v>
      </c>
    </row>
    <row r="3749" spans="1:4" ht="43.2" x14ac:dyDescent="0.3">
      <c r="A3749" s="179">
        <v>11366</v>
      </c>
      <c r="B3749" s="179" t="s">
        <v>19061</v>
      </c>
      <c r="C3749" s="179" t="s">
        <v>15364</v>
      </c>
      <c r="D3749" s="179">
        <v>213.23</v>
      </c>
    </row>
    <row r="3750" spans="1:4" ht="28.8" x14ac:dyDescent="0.3">
      <c r="A3750" s="179">
        <v>43777</v>
      </c>
      <c r="B3750" s="179" t="s">
        <v>19062</v>
      </c>
      <c r="C3750" s="179" t="s">
        <v>15364</v>
      </c>
      <c r="D3750" s="179">
        <v>250.47</v>
      </c>
    </row>
    <row r="3751" spans="1:4" ht="43.2" x14ac:dyDescent="0.3">
      <c r="A3751" s="179">
        <v>20322</v>
      </c>
      <c r="B3751" s="179" t="s">
        <v>19063</v>
      </c>
      <c r="C3751" s="179" t="s">
        <v>15364</v>
      </c>
      <c r="D3751" s="179">
        <v>232.51</v>
      </c>
    </row>
    <row r="3752" spans="1:4" ht="43.2" x14ac:dyDescent="0.3">
      <c r="A3752" s="179">
        <v>10553</v>
      </c>
      <c r="B3752" s="179" t="s">
        <v>19064</v>
      </c>
      <c r="C3752" s="179" t="s">
        <v>15364</v>
      </c>
      <c r="D3752" s="179">
        <v>211.12</v>
      </c>
    </row>
    <row r="3753" spans="1:4" ht="43.2" x14ac:dyDescent="0.3">
      <c r="A3753" s="179">
        <v>5020</v>
      </c>
      <c r="B3753" s="179" t="s">
        <v>19065</v>
      </c>
      <c r="C3753" s="179" t="s">
        <v>15364</v>
      </c>
      <c r="D3753" s="179">
        <v>222.58</v>
      </c>
    </row>
    <row r="3754" spans="1:4" ht="43.2" x14ac:dyDescent="0.3">
      <c r="A3754" s="179">
        <v>10554</v>
      </c>
      <c r="B3754" s="179" t="s">
        <v>19066</v>
      </c>
      <c r="C3754" s="179" t="s">
        <v>15364</v>
      </c>
      <c r="D3754" s="179">
        <v>212.99</v>
      </c>
    </row>
    <row r="3755" spans="1:4" ht="43.2" x14ac:dyDescent="0.3">
      <c r="A3755" s="179">
        <v>10555</v>
      </c>
      <c r="B3755" s="179" t="s">
        <v>19067</v>
      </c>
      <c r="C3755" s="179" t="s">
        <v>15364</v>
      </c>
      <c r="D3755" s="179">
        <v>232.27</v>
      </c>
    </row>
    <row r="3756" spans="1:4" ht="43.2" x14ac:dyDescent="0.3">
      <c r="A3756" s="179">
        <v>10556</v>
      </c>
      <c r="B3756" s="179" t="s">
        <v>19068</v>
      </c>
      <c r="C3756" s="179" t="s">
        <v>15364</v>
      </c>
      <c r="D3756" s="179">
        <v>308.83</v>
      </c>
    </row>
    <row r="3757" spans="1:4" ht="43.2" x14ac:dyDescent="0.3">
      <c r="A3757" s="179">
        <v>39502</v>
      </c>
      <c r="B3757" s="179" t="s">
        <v>19069</v>
      </c>
      <c r="C3757" s="179" t="s">
        <v>15364</v>
      </c>
      <c r="D3757" s="179">
        <v>433.67</v>
      </c>
    </row>
    <row r="3758" spans="1:4" ht="43.2" x14ac:dyDescent="0.3">
      <c r="A3758" s="179">
        <v>39504</v>
      </c>
      <c r="B3758" s="179" t="s">
        <v>19070</v>
      </c>
      <c r="C3758" s="179" t="s">
        <v>15364</v>
      </c>
      <c r="D3758" s="179">
        <v>479.56</v>
      </c>
    </row>
    <row r="3759" spans="1:4" ht="43.2" x14ac:dyDescent="0.3">
      <c r="A3759" s="179">
        <v>39503</v>
      </c>
      <c r="B3759" s="179" t="s">
        <v>19071</v>
      </c>
      <c r="C3759" s="179" t="s">
        <v>15364</v>
      </c>
      <c r="D3759" s="179">
        <v>504.72</v>
      </c>
    </row>
    <row r="3760" spans="1:4" ht="43.2" x14ac:dyDescent="0.3">
      <c r="A3760" s="179">
        <v>39505</v>
      </c>
      <c r="B3760" s="179" t="s">
        <v>19072</v>
      </c>
      <c r="C3760" s="179" t="s">
        <v>15364</v>
      </c>
      <c r="D3760" s="179">
        <v>543.91</v>
      </c>
    </row>
    <row r="3761" spans="1:4" x14ac:dyDescent="0.3">
      <c r="A3761" s="179">
        <v>44471</v>
      </c>
      <c r="B3761" s="179" t="s">
        <v>19073</v>
      </c>
      <c r="C3761" s="179" t="s">
        <v>15364</v>
      </c>
      <c r="D3761" s="179">
        <v>662.67</v>
      </c>
    </row>
    <row r="3762" spans="1:4" ht="28.8" x14ac:dyDescent="0.3">
      <c r="A3762" s="179">
        <v>4944</v>
      </c>
      <c r="B3762" s="179" t="s">
        <v>19074</v>
      </c>
      <c r="C3762" s="179" t="s">
        <v>15372</v>
      </c>
      <c r="D3762" s="180">
        <v>1575.3</v>
      </c>
    </row>
    <row r="3763" spans="1:4" x14ac:dyDescent="0.3">
      <c r="A3763" s="179">
        <v>21102</v>
      </c>
      <c r="B3763" s="179" t="s">
        <v>19075</v>
      </c>
      <c r="C3763" s="179" t="s">
        <v>15364</v>
      </c>
      <c r="D3763" s="179">
        <v>60.28</v>
      </c>
    </row>
    <row r="3764" spans="1:4" x14ac:dyDescent="0.3">
      <c r="A3764" s="179">
        <v>21101</v>
      </c>
      <c r="B3764" s="179" t="s">
        <v>19076</v>
      </c>
      <c r="C3764" s="179" t="s">
        <v>15364</v>
      </c>
      <c r="D3764" s="179">
        <v>38.71</v>
      </c>
    </row>
    <row r="3765" spans="1:4" ht="28.8" x14ac:dyDescent="0.3">
      <c r="A3765" s="179">
        <v>34713</v>
      </c>
      <c r="B3765" s="179" t="s">
        <v>19077</v>
      </c>
      <c r="C3765" s="179" t="s">
        <v>15372</v>
      </c>
      <c r="D3765" s="179">
        <v>364.92</v>
      </c>
    </row>
    <row r="3766" spans="1:4" ht="28.8" x14ac:dyDescent="0.3">
      <c r="A3766" s="179">
        <v>37563</v>
      </c>
      <c r="B3766" s="179" t="s">
        <v>19078</v>
      </c>
      <c r="C3766" s="179" t="s">
        <v>15372</v>
      </c>
      <c r="D3766" s="179">
        <v>596.12</v>
      </c>
    </row>
    <row r="3767" spans="1:4" ht="28.8" x14ac:dyDescent="0.3">
      <c r="A3767" s="179">
        <v>4948</v>
      </c>
      <c r="B3767" s="179" t="s">
        <v>19079</v>
      </c>
      <c r="C3767" s="179" t="s">
        <v>15372</v>
      </c>
      <c r="D3767" s="179">
        <v>518.63</v>
      </c>
    </row>
    <row r="3768" spans="1:4" ht="43.2" x14ac:dyDescent="0.3">
      <c r="A3768" s="179">
        <v>37561</v>
      </c>
      <c r="B3768" s="179" t="s">
        <v>19080</v>
      </c>
      <c r="C3768" s="179" t="s">
        <v>15372</v>
      </c>
      <c r="D3768" s="179">
        <v>483.7</v>
      </c>
    </row>
    <row r="3769" spans="1:4" ht="28.8" x14ac:dyDescent="0.3">
      <c r="A3769" s="179">
        <v>37562</v>
      </c>
      <c r="B3769" s="179" t="s">
        <v>19081</v>
      </c>
      <c r="C3769" s="179" t="s">
        <v>15372</v>
      </c>
      <c r="D3769" s="179">
        <v>634.17999999999995</v>
      </c>
    </row>
    <row r="3770" spans="1:4" ht="28.8" x14ac:dyDescent="0.3">
      <c r="A3770" s="179">
        <v>14164</v>
      </c>
      <c r="B3770" s="179" t="s">
        <v>19082</v>
      </c>
      <c r="C3770" s="179" t="s">
        <v>15364</v>
      </c>
      <c r="D3770" s="180">
        <v>2348.94</v>
      </c>
    </row>
    <row r="3771" spans="1:4" ht="28.8" x14ac:dyDescent="0.3">
      <c r="A3771" s="179">
        <v>14163</v>
      </c>
      <c r="B3771" s="179" t="s">
        <v>19083</v>
      </c>
      <c r="C3771" s="179" t="s">
        <v>15364</v>
      </c>
      <c r="D3771" s="180">
        <v>2669.72</v>
      </c>
    </row>
    <row r="3772" spans="1:4" ht="28.8" x14ac:dyDescent="0.3">
      <c r="A3772" s="179">
        <v>5051</v>
      </c>
      <c r="B3772" s="179" t="s">
        <v>19084</v>
      </c>
      <c r="C3772" s="179" t="s">
        <v>15364</v>
      </c>
      <c r="D3772" s="180">
        <v>2270.56</v>
      </c>
    </row>
    <row r="3773" spans="1:4" ht="28.8" x14ac:dyDescent="0.3">
      <c r="A3773" s="179">
        <v>14162</v>
      </c>
      <c r="B3773" s="179" t="s">
        <v>19085</v>
      </c>
      <c r="C3773" s="179" t="s">
        <v>15364</v>
      </c>
      <c r="D3773" s="180">
        <v>2267.27</v>
      </c>
    </row>
    <row r="3774" spans="1:4" ht="28.8" x14ac:dyDescent="0.3">
      <c r="A3774" s="179">
        <v>5052</v>
      </c>
      <c r="B3774" s="179" t="s">
        <v>19086</v>
      </c>
      <c r="C3774" s="179" t="s">
        <v>15364</v>
      </c>
      <c r="D3774" s="180">
        <v>1691.7</v>
      </c>
    </row>
    <row r="3775" spans="1:4" ht="28.8" x14ac:dyDescent="0.3">
      <c r="A3775" s="179">
        <v>14166</v>
      </c>
      <c r="B3775" s="179" t="s">
        <v>19087</v>
      </c>
      <c r="C3775" s="179" t="s">
        <v>15364</v>
      </c>
      <c r="D3775" s="180">
        <v>1713.18</v>
      </c>
    </row>
    <row r="3776" spans="1:4" ht="28.8" x14ac:dyDescent="0.3">
      <c r="A3776" s="179">
        <v>14165</v>
      </c>
      <c r="B3776" s="179" t="s">
        <v>19088</v>
      </c>
      <c r="C3776" s="179" t="s">
        <v>15364</v>
      </c>
      <c r="D3776" s="180">
        <v>2373.37</v>
      </c>
    </row>
    <row r="3777" spans="1:4" ht="28.8" x14ac:dyDescent="0.3">
      <c r="A3777" s="179">
        <v>5050</v>
      </c>
      <c r="B3777" s="179" t="s">
        <v>19089</v>
      </c>
      <c r="C3777" s="179" t="s">
        <v>15364</v>
      </c>
      <c r="D3777" s="179">
        <v>584.14</v>
      </c>
    </row>
    <row r="3778" spans="1:4" ht="28.8" x14ac:dyDescent="0.3">
      <c r="A3778" s="179">
        <v>12366</v>
      </c>
      <c r="B3778" s="179" t="s">
        <v>27046</v>
      </c>
      <c r="C3778" s="179" t="s">
        <v>15364</v>
      </c>
      <c r="D3778" s="179">
        <v>923.52</v>
      </c>
    </row>
    <row r="3779" spans="1:4" ht="28.8" x14ac:dyDescent="0.3">
      <c r="A3779" s="179">
        <v>5045</v>
      </c>
      <c r="B3779" s="179" t="s">
        <v>27047</v>
      </c>
      <c r="C3779" s="179" t="s">
        <v>15364</v>
      </c>
      <c r="D3779" s="180">
        <v>1466.86</v>
      </c>
    </row>
    <row r="3780" spans="1:4" ht="28.8" x14ac:dyDescent="0.3">
      <c r="A3780" s="179">
        <v>5035</v>
      </c>
      <c r="B3780" s="179" t="s">
        <v>27048</v>
      </c>
      <c r="C3780" s="179" t="s">
        <v>15364</v>
      </c>
      <c r="D3780" s="180">
        <v>2250.4299999999998</v>
      </c>
    </row>
    <row r="3781" spans="1:4" ht="28.8" x14ac:dyDescent="0.3">
      <c r="A3781" s="179">
        <v>41180</v>
      </c>
      <c r="B3781" s="179" t="s">
        <v>27049</v>
      </c>
      <c r="C3781" s="179" t="s">
        <v>15364</v>
      </c>
      <c r="D3781" s="180">
        <v>3297.48</v>
      </c>
    </row>
    <row r="3782" spans="1:4" ht="28.8" x14ac:dyDescent="0.3">
      <c r="A3782" s="179">
        <v>41181</v>
      </c>
      <c r="B3782" s="179" t="s">
        <v>27050</v>
      </c>
      <c r="C3782" s="179" t="s">
        <v>15364</v>
      </c>
      <c r="D3782" s="180">
        <v>4365.76</v>
      </c>
    </row>
    <row r="3783" spans="1:4" ht="28.8" x14ac:dyDescent="0.3">
      <c r="A3783" s="179">
        <v>41182</v>
      </c>
      <c r="B3783" s="179" t="s">
        <v>27051</v>
      </c>
      <c r="C3783" s="179" t="s">
        <v>15364</v>
      </c>
      <c r="D3783" s="180">
        <v>6263.05</v>
      </c>
    </row>
    <row r="3784" spans="1:4" ht="28.8" x14ac:dyDescent="0.3">
      <c r="A3784" s="179">
        <v>41183</v>
      </c>
      <c r="B3784" s="179" t="s">
        <v>27052</v>
      </c>
      <c r="C3784" s="179" t="s">
        <v>15364</v>
      </c>
      <c r="D3784" s="180">
        <v>7819.54</v>
      </c>
    </row>
    <row r="3785" spans="1:4" ht="28.8" x14ac:dyDescent="0.3">
      <c r="A3785" s="179">
        <v>41184</v>
      </c>
      <c r="B3785" s="179" t="s">
        <v>27053</v>
      </c>
      <c r="C3785" s="179" t="s">
        <v>15364</v>
      </c>
      <c r="D3785" s="180">
        <v>11905.73</v>
      </c>
    </row>
    <row r="3786" spans="1:4" ht="28.8" x14ac:dyDescent="0.3">
      <c r="A3786" s="179">
        <v>41185</v>
      </c>
      <c r="B3786" s="179" t="s">
        <v>27054</v>
      </c>
      <c r="C3786" s="179" t="s">
        <v>15364</v>
      </c>
      <c r="D3786" s="180">
        <v>4415.18</v>
      </c>
    </row>
    <row r="3787" spans="1:4" ht="28.8" x14ac:dyDescent="0.3">
      <c r="A3787" s="179">
        <v>41186</v>
      </c>
      <c r="B3787" s="179" t="s">
        <v>27055</v>
      </c>
      <c r="C3787" s="179" t="s">
        <v>15364</v>
      </c>
      <c r="D3787" s="180">
        <v>6187.36</v>
      </c>
    </row>
    <row r="3788" spans="1:4" ht="28.8" x14ac:dyDescent="0.3">
      <c r="A3788" s="179">
        <v>41187</v>
      </c>
      <c r="B3788" s="179" t="s">
        <v>27056</v>
      </c>
      <c r="C3788" s="179" t="s">
        <v>15364</v>
      </c>
      <c r="D3788" s="180">
        <v>8297.77</v>
      </c>
    </row>
    <row r="3789" spans="1:4" ht="28.8" x14ac:dyDescent="0.3">
      <c r="A3789" s="179">
        <v>41188</v>
      </c>
      <c r="B3789" s="179" t="s">
        <v>27057</v>
      </c>
      <c r="C3789" s="179" t="s">
        <v>15364</v>
      </c>
      <c r="D3789" s="180">
        <v>10611</v>
      </c>
    </row>
    <row r="3790" spans="1:4" ht="28.8" x14ac:dyDescent="0.3">
      <c r="A3790" s="179">
        <v>5036</v>
      </c>
      <c r="B3790" s="179" t="s">
        <v>27058</v>
      </c>
      <c r="C3790" s="179" t="s">
        <v>15364</v>
      </c>
      <c r="D3790" s="179">
        <v>795.66</v>
      </c>
    </row>
    <row r="3791" spans="1:4" ht="28.8" x14ac:dyDescent="0.3">
      <c r="A3791" s="179">
        <v>41189</v>
      </c>
      <c r="B3791" s="179" t="s">
        <v>27059</v>
      </c>
      <c r="C3791" s="179" t="s">
        <v>15364</v>
      </c>
      <c r="D3791" s="180">
        <v>13641.55</v>
      </c>
    </row>
    <row r="3792" spans="1:4" ht="28.8" x14ac:dyDescent="0.3">
      <c r="A3792" s="179">
        <v>41190</v>
      </c>
      <c r="B3792" s="179" t="s">
        <v>27060</v>
      </c>
      <c r="C3792" s="179" t="s">
        <v>15364</v>
      </c>
      <c r="D3792" s="180">
        <v>4744.05</v>
      </c>
    </row>
    <row r="3793" spans="1:4" ht="28.8" x14ac:dyDescent="0.3">
      <c r="A3793" s="179">
        <v>41191</v>
      </c>
      <c r="B3793" s="179" t="s">
        <v>27061</v>
      </c>
      <c r="C3793" s="179" t="s">
        <v>15364</v>
      </c>
      <c r="D3793" s="180">
        <v>7274.83</v>
      </c>
    </row>
    <row r="3794" spans="1:4" ht="28.8" x14ac:dyDescent="0.3">
      <c r="A3794" s="179">
        <v>41192</v>
      </c>
      <c r="B3794" s="179" t="s">
        <v>27062</v>
      </c>
      <c r="C3794" s="179" t="s">
        <v>15364</v>
      </c>
      <c r="D3794" s="180">
        <v>7583.95</v>
      </c>
    </row>
    <row r="3795" spans="1:4" ht="28.8" x14ac:dyDescent="0.3">
      <c r="A3795" s="179">
        <v>41193</v>
      </c>
      <c r="B3795" s="179" t="s">
        <v>27063</v>
      </c>
      <c r="C3795" s="179" t="s">
        <v>15364</v>
      </c>
      <c r="D3795" s="180">
        <v>12391.93</v>
      </c>
    </row>
    <row r="3796" spans="1:4" ht="28.8" x14ac:dyDescent="0.3">
      <c r="A3796" s="179">
        <v>41194</v>
      </c>
      <c r="B3796" s="179" t="s">
        <v>27064</v>
      </c>
      <c r="C3796" s="179" t="s">
        <v>15364</v>
      </c>
      <c r="D3796" s="180">
        <v>14786.38</v>
      </c>
    </row>
    <row r="3797" spans="1:4" ht="28.8" x14ac:dyDescent="0.3">
      <c r="A3797" s="179">
        <v>5044</v>
      </c>
      <c r="B3797" s="179" t="s">
        <v>27065</v>
      </c>
      <c r="C3797" s="179" t="s">
        <v>15364</v>
      </c>
      <c r="D3797" s="180">
        <v>1275.79</v>
      </c>
    </row>
    <row r="3798" spans="1:4" ht="28.8" x14ac:dyDescent="0.3">
      <c r="A3798" s="179">
        <v>5059</v>
      </c>
      <c r="B3798" s="179" t="s">
        <v>27066</v>
      </c>
      <c r="C3798" s="179" t="s">
        <v>15364</v>
      </c>
      <c r="D3798" s="179">
        <v>951.51</v>
      </c>
    </row>
    <row r="3799" spans="1:4" ht="28.8" x14ac:dyDescent="0.3">
      <c r="A3799" s="179">
        <v>41201</v>
      </c>
      <c r="B3799" s="179" t="s">
        <v>27067</v>
      </c>
      <c r="C3799" s="179" t="s">
        <v>15364</v>
      </c>
      <c r="D3799" s="180">
        <v>1931.01</v>
      </c>
    </row>
    <row r="3800" spans="1:4" ht="28.8" x14ac:dyDescent="0.3">
      <c r="A3800" s="179">
        <v>41199</v>
      </c>
      <c r="B3800" s="179" t="s">
        <v>27068</v>
      </c>
      <c r="C3800" s="179" t="s">
        <v>15364</v>
      </c>
      <c r="D3800" s="179">
        <v>620.51</v>
      </c>
    </row>
    <row r="3801" spans="1:4" ht="28.8" x14ac:dyDescent="0.3">
      <c r="A3801" s="179">
        <v>5057</v>
      </c>
      <c r="B3801" s="179" t="s">
        <v>27069</v>
      </c>
      <c r="C3801" s="179" t="s">
        <v>15364</v>
      </c>
      <c r="D3801" s="179">
        <v>840.05</v>
      </c>
    </row>
    <row r="3802" spans="1:4" ht="28.8" x14ac:dyDescent="0.3">
      <c r="A3802" s="179">
        <v>41200</v>
      </c>
      <c r="B3802" s="179" t="s">
        <v>27070</v>
      </c>
      <c r="C3802" s="179" t="s">
        <v>15364</v>
      </c>
      <c r="D3802" s="180">
        <v>1207.72</v>
      </c>
    </row>
    <row r="3803" spans="1:4" ht="28.8" x14ac:dyDescent="0.3">
      <c r="A3803" s="179">
        <v>41205</v>
      </c>
      <c r="B3803" s="179" t="s">
        <v>27071</v>
      </c>
      <c r="C3803" s="179" t="s">
        <v>15364</v>
      </c>
      <c r="D3803" s="180">
        <v>2237.88</v>
      </c>
    </row>
    <row r="3804" spans="1:4" ht="28.8" x14ac:dyDescent="0.3">
      <c r="A3804" s="179">
        <v>41202</v>
      </c>
      <c r="B3804" s="179" t="s">
        <v>27072</v>
      </c>
      <c r="C3804" s="179" t="s">
        <v>15364</v>
      </c>
      <c r="D3804" s="179">
        <v>653.03</v>
      </c>
    </row>
    <row r="3805" spans="1:4" ht="28.8" x14ac:dyDescent="0.3">
      <c r="A3805" s="179">
        <v>41206</v>
      </c>
      <c r="B3805" s="179" t="s">
        <v>27073</v>
      </c>
      <c r="C3805" s="179" t="s">
        <v>15364</v>
      </c>
      <c r="D3805" s="180">
        <v>2950.55</v>
      </c>
    </row>
    <row r="3806" spans="1:4" ht="28.8" x14ac:dyDescent="0.3">
      <c r="A3806" s="179">
        <v>12372</v>
      </c>
      <c r="B3806" s="179" t="s">
        <v>27074</v>
      </c>
      <c r="C3806" s="179" t="s">
        <v>15364</v>
      </c>
      <c r="D3806" s="179">
        <v>685.68</v>
      </c>
    </row>
    <row r="3807" spans="1:4" ht="28.8" x14ac:dyDescent="0.3">
      <c r="A3807" s="179">
        <v>41207</v>
      </c>
      <c r="B3807" s="179" t="s">
        <v>27075</v>
      </c>
      <c r="C3807" s="179" t="s">
        <v>15364</v>
      </c>
      <c r="D3807" s="180">
        <v>3972.03</v>
      </c>
    </row>
    <row r="3808" spans="1:4" ht="28.8" x14ac:dyDescent="0.3">
      <c r="A3808" s="179">
        <v>41203</v>
      </c>
      <c r="B3808" s="179" t="s">
        <v>27076</v>
      </c>
      <c r="C3808" s="179" t="s">
        <v>15364</v>
      </c>
      <c r="D3808" s="180">
        <v>1046.08</v>
      </c>
    </row>
    <row r="3809" spans="1:4" ht="28.8" x14ac:dyDescent="0.3">
      <c r="A3809" s="179">
        <v>41204</v>
      </c>
      <c r="B3809" s="179" t="s">
        <v>27077</v>
      </c>
      <c r="C3809" s="179" t="s">
        <v>15364</v>
      </c>
      <c r="D3809" s="180">
        <v>1478.89</v>
      </c>
    </row>
    <row r="3810" spans="1:4" ht="28.8" x14ac:dyDescent="0.3">
      <c r="A3810" s="179">
        <v>41210</v>
      </c>
      <c r="B3810" s="179" t="s">
        <v>27078</v>
      </c>
      <c r="C3810" s="179" t="s">
        <v>15364</v>
      </c>
      <c r="D3810" s="180">
        <v>2470.46</v>
      </c>
    </row>
    <row r="3811" spans="1:4" ht="28.8" x14ac:dyDescent="0.3">
      <c r="A3811" s="179">
        <v>41208</v>
      </c>
      <c r="B3811" s="179" t="s">
        <v>27079</v>
      </c>
      <c r="C3811" s="179" t="s">
        <v>15364</v>
      </c>
      <c r="D3811" s="179">
        <v>864.8</v>
      </c>
    </row>
    <row r="3812" spans="1:4" ht="28.8" x14ac:dyDescent="0.3">
      <c r="A3812" s="179">
        <v>41211</v>
      </c>
      <c r="B3812" s="179" t="s">
        <v>27080</v>
      </c>
      <c r="C3812" s="179" t="s">
        <v>15364</v>
      </c>
      <c r="D3812" s="180">
        <v>3480.84</v>
      </c>
    </row>
    <row r="3813" spans="1:4" ht="28.8" x14ac:dyDescent="0.3">
      <c r="A3813" s="179">
        <v>13339</v>
      </c>
      <c r="B3813" s="179" t="s">
        <v>27081</v>
      </c>
      <c r="C3813" s="179" t="s">
        <v>15364</v>
      </c>
      <c r="D3813" s="180">
        <v>1172.02</v>
      </c>
    </row>
    <row r="3814" spans="1:4" ht="28.8" x14ac:dyDescent="0.3">
      <c r="A3814" s="179">
        <v>41213</v>
      </c>
      <c r="B3814" s="179" t="s">
        <v>27082</v>
      </c>
      <c r="C3814" s="179" t="s">
        <v>15364</v>
      </c>
      <c r="D3814" s="180">
        <v>7214.92</v>
      </c>
    </row>
    <row r="3815" spans="1:4" ht="28.8" x14ac:dyDescent="0.3">
      <c r="A3815" s="179">
        <v>41209</v>
      </c>
      <c r="B3815" s="179" t="s">
        <v>27083</v>
      </c>
      <c r="C3815" s="179" t="s">
        <v>15364</v>
      </c>
      <c r="D3815" s="180">
        <v>1612.55</v>
      </c>
    </row>
    <row r="3816" spans="1:4" ht="28.8" x14ac:dyDescent="0.3">
      <c r="A3816" s="179">
        <v>41216</v>
      </c>
      <c r="B3816" s="179" t="s">
        <v>27084</v>
      </c>
      <c r="C3816" s="179" t="s">
        <v>15364</v>
      </c>
      <c r="D3816" s="180">
        <v>3020.52</v>
      </c>
    </row>
    <row r="3817" spans="1:4" ht="28.8" x14ac:dyDescent="0.3">
      <c r="A3817" s="179">
        <v>41217</v>
      </c>
      <c r="B3817" s="179" t="s">
        <v>27085</v>
      </c>
      <c r="C3817" s="179" t="s">
        <v>15364</v>
      </c>
      <c r="D3817" s="180">
        <v>4842.97</v>
      </c>
    </row>
    <row r="3818" spans="1:4" ht="28.8" x14ac:dyDescent="0.3">
      <c r="A3818" s="179">
        <v>41218</v>
      </c>
      <c r="B3818" s="179" t="s">
        <v>27086</v>
      </c>
      <c r="C3818" s="179" t="s">
        <v>15364</v>
      </c>
      <c r="D3818" s="180">
        <v>6494.57</v>
      </c>
    </row>
    <row r="3819" spans="1:4" ht="28.8" x14ac:dyDescent="0.3">
      <c r="A3819" s="179">
        <v>41214</v>
      </c>
      <c r="B3819" s="179" t="s">
        <v>27087</v>
      </c>
      <c r="C3819" s="179" t="s">
        <v>15364</v>
      </c>
      <c r="D3819" s="180">
        <v>1369.36</v>
      </c>
    </row>
    <row r="3820" spans="1:4" ht="28.8" x14ac:dyDescent="0.3">
      <c r="A3820" s="179">
        <v>41215</v>
      </c>
      <c r="B3820" s="179" t="s">
        <v>27088</v>
      </c>
      <c r="C3820" s="179" t="s">
        <v>15364</v>
      </c>
      <c r="D3820" s="180">
        <v>2061.77</v>
      </c>
    </row>
    <row r="3821" spans="1:4" ht="28.8" x14ac:dyDescent="0.3">
      <c r="A3821" s="179">
        <v>41221</v>
      </c>
      <c r="B3821" s="179" t="s">
        <v>27089</v>
      </c>
      <c r="C3821" s="179" t="s">
        <v>15364</v>
      </c>
      <c r="D3821" s="180">
        <v>5969.88</v>
      </c>
    </row>
    <row r="3822" spans="1:4" ht="28.8" x14ac:dyDescent="0.3">
      <c r="A3822" s="179">
        <v>41222</v>
      </c>
      <c r="B3822" s="179" t="s">
        <v>27090</v>
      </c>
      <c r="C3822" s="179" t="s">
        <v>15364</v>
      </c>
      <c r="D3822" s="180">
        <v>8542.9699999999993</v>
      </c>
    </row>
    <row r="3823" spans="1:4" ht="28.8" x14ac:dyDescent="0.3">
      <c r="A3823" s="179">
        <v>41195</v>
      </c>
      <c r="B3823" s="179" t="s">
        <v>27091</v>
      </c>
      <c r="C3823" s="179" t="s">
        <v>15364</v>
      </c>
      <c r="D3823" s="179">
        <v>439.08</v>
      </c>
    </row>
    <row r="3824" spans="1:4" ht="28.8" x14ac:dyDescent="0.3">
      <c r="A3824" s="179">
        <v>41198</v>
      </c>
      <c r="B3824" s="179" t="s">
        <v>27092</v>
      </c>
      <c r="C3824" s="179" t="s">
        <v>15364</v>
      </c>
      <c r="D3824" s="180">
        <v>1715.84</v>
      </c>
    </row>
    <row r="3825" spans="1:4" ht="28.8" x14ac:dyDescent="0.3">
      <c r="A3825" s="179">
        <v>41196</v>
      </c>
      <c r="B3825" s="179" t="s">
        <v>27093</v>
      </c>
      <c r="C3825" s="179" t="s">
        <v>15364</v>
      </c>
      <c r="D3825" s="179">
        <v>544.27</v>
      </c>
    </row>
    <row r="3826" spans="1:4" ht="28.8" x14ac:dyDescent="0.3">
      <c r="A3826" s="179">
        <v>5033</v>
      </c>
      <c r="B3826" s="179" t="s">
        <v>27094</v>
      </c>
      <c r="C3826" s="179" t="s">
        <v>15364</v>
      </c>
      <c r="D3826" s="179">
        <v>714.6</v>
      </c>
    </row>
    <row r="3827" spans="1:4" ht="28.8" x14ac:dyDescent="0.3">
      <c r="A3827" s="179">
        <v>41197</v>
      </c>
      <c r="B3827" s="179" t="s">
        <v>27095</v>
      </c>
      <c r="C3827" s="179" t="s">
        <v>15364</v>
      </c>
      <c r="D3827" s="180">
        <v>1061.44</v>
      </c>
    </row>
    <row r="3828" spans="1:4" x14ac:dyDescent="0.3">
      <c r="A3828" s="179">
        <v>12388</v>
      </c>
      <c r="B3828" s="179" t="s">
        <v>19090</v>
      </c>
      <c r="C3828" s="179" t="s">
        <v>15364</v>
      </c>
      <c r="D3828" s="179">
        <v>345.77</v>
      </c>
    </row>
    <row r="3829" spans="1:4" ht="28.8" x14ac:dyDescent="0.3">
      <c r="A3829" s="179">
        <v>2731</v>
      </c>
      <c r="B3829" s="179" t="s">
        <v>19091</v>
      </c>
      <c r="C3829" s="179" t="s">
        <v>15382</v>
      </c>
      <c r="D3829" s="179">
        <v>80.91</v>
      </c>
    </row>
    <row r="3830" spans="1:4" ht="28.8" x14ac:dyDescent="0.3">
      <c r="A3830" s="179">
        <v>41457</v>
      </c>
      <c r="B3830" s="179" t="s">
        <v>19092</v>
      </c>
      <c r="C3830" s="179" t="s">
        <v>15364</v>
      </c>
      <c r="D3830" s="180">
        <v>1706.41</v>
      </c>
    </row>
    <row r="3831" spans="1:4" ht="28.8" x14ac:dyDescent="0.3">
      <c r="A3831" s="179">
        <v>41458</v>
      </c>
      <c r="B3831" s="179" t="s">
        <v>19093</v>
      </c>
      <c r="C3831" s="179" t="s">
        <v>15364</v>
      </c>
      <c r="D3831" s="180">
        <v>2382.23</v>
      </c>
    </row>
    <row r="3832" spans="1:4" ht="28.8" x14ac:dyDescent="0.3">
      <c r="A3832" s="179">
        <v>41459</v>
      </c>
      <c r="B3832" s="179" t="s">
        <v>19094</v>
      </c>
      <c r="C3832" s="179" t="s">
        <v>15364</v>
      </c>
      <c r="D3832" s="180">
        <v>3323.03</v>
      </c>
    </row>
    <row r="3833" spans="1:4" ht="28.8" x14ac:dyDescent="0.3">
      <c r="A3833" s="179">
        <v>41461</v>
      </c>
      <c r="B3833" s="179" t="s">
        <v>19095</v>
      </c>
      <c r="C3833" s="179" t="s">
        <v>15364</v>
      </c>
      <c r="D3833" s="180">
        <v>4530.78</v>
      </c>
    </row>
    <row r="3834" spans="1:4" x14ac:dyDescent="0.3">
      <c r="A3834" s="179">
        <v>44537</v>
      </c>
      <c r="B3834" s="179" t="s">
        <v>27096</v>
      </c>
      <c r="C3834" s="179" t="s">
        <v>16490</v>
      </c>
      <c r="D3834" s="179">
        <v>327.27</v>
      </c>
    </row>
    <row r="3835" spans="1:4" ht="28.8" x14ac:dyDescent="0.3">
      <c r="A3835" s="179">
        <v>11844</v>
      </c>
      <c r="B3835" s="179" t="s">
        <v>19096</v>
      </c>
      <c r="C3835" s="179" t="s">
        <v>15382</v>
      </c>
      <c r="D3835" s="179">
        <v>55.8</v>
      </c>
    </row>
    <row r="3836" spans="1:4" ht="28.8" x14ac:dyDescent="0.3">
      <c r="A3836" s="179">
        <v>4465</v>
      </c>
      <c r="B3836" s="179" t="s">
        <v>19097</v>
      </c>
      <c r="C3836" s="179" t="s">
        <v>15382</v>
      </c>
      <c r="D3836" s="179">
        <v>46.37</v>
      </c>
    </row>
    <row r="3837" spans="1:4" ht="28.8" x14ac:dyDescent="0.3">
      <c r="A3837" s="179">
        <v>35273</v>
      </c>
      <c r="B3837" s="179" t="s">
        <v>19098</v>
      </c>
      <c r="C3837" s="179" t="s">
        <v>15382</v>
      </c>
      <c r="D3837" s="179">
        <v>55.61</v>
      </c>
    </row>
    <row r="3838" spans="1:4" ht="28.8" x14ac:dyDescent="0.3">
      <c r="A3838" s="179">
        <v>4470</v>
      </c>
      <c r="B3838" s="179" t="s">
        <v>19099</v>
      </c>
      <c r="C3838" s="179" t="s">
        <v>15382</v>
      </c>
      <c r="D3838" s="179">
        <v>128.34</v>
      </c>
    </row>
    <row r="3839" spans="1:4" ht="28.8" x14ac:dyDescent="0.3">
      <c r="A3839" s="179">
        <v>20208</v>
      </c>
      <c r="B3839" s="179" t="s">
        <v>19100</v>
      </c>
      <c r="C3839" s="179" t="s">
        <v>15382</v>
      </c>
      <c r="D3839" s="179">
        <v>115.5</v>
      </c>
    </row>
    <row r="3840" spans="1:4" ht="28.8" x14ac:dyDescent="0.3">
      <c r="A3840" s="179">
        <v>20204</v>
      </c>
      <c r="B3840" s="179" t="s">
        <v>19101</v>
      </c>
      <c r="C3840" s="179" t="s">
        <v>15382</v>
      </c>
      <c r="D3840" s="179">
        <v>85.56</v>
      </c>
    </row>
    <row r="3841" spans="1:4" ht="28.8" x14ac:dyDescent="0.3">
      <c r="A3841" s="179">
        <v>4437</v>
      </c>
      <c r="B3841" s="179" t="s">
        <v>19102</v>
      </c>
      <c r="C3841" s="179" t="s">
        <v>15382</v>
      </c>
      <c r="D3841" s="179">
        <v>96.25</v>
      </c>
    </row>
    <row r="3842" spans="1:4" ht="28.8" x14ac:dyDescent="0.3">
      <c r="A3842" s="179">
        <v>14580</v>
      </c>
      <c r="B3842" s="179" t="s">
        <v>19103</v>
      </c>
      <c r="C3842" s="179" t="s">
        <v>15382</v>
      </c>
      <c r="D3842" s="179">
        <v>96.25</v>
      </c>
    </row>
    <row r="3843" spans="1:4" x14ac:dyDescent="0.3">
      <c r="A3843" s="179">
        <v>40304</v>
      </c>
      <c r="B3843" s="179" t="s">
        <v>19104</v>
      </c>
      <c r="C3843" s="179" t="s">
        <v>15433</v>
      </c>
      <c r="D3843" s="179">
        <v>21.97</v>
      </c>
    </row>
    <row r="3844" spans="1:4" x14ac:dyDescent="0.3">
      <c r="A3844" s="179">
        <v>5065</v>
      </c>
      <c r="B3844" s="179" t="s">
        <v>19105</v>
      </c>
      <c r="C3844" s="179" t="s">
        <v>15433</v>
      </c>
      <c r="D3844" s="179">
        <v>33.86</v>
      </c>
    </row>
    <row r="3845" spans="1:4" x14ac:dyDescent="0.3">
      <c r="A3845" s="179">
        <v>5072</v>
      </c>
      <c r="B3845" s="179" t="s">
        <v>19106</v>
      </c>
      <c r="C3845" s="179" t="s">
        <v>15433</v>
      </c>
      <c r="D3845" s="179">
        <v>31.32</v>
      </c>
    </row>
    <row r="3846" spans="1:4" x14ac:dyDescent="0.3">
      <c r="A3846" s="179">
        <v>5066</v>
      </c>
      <c r="B3846" s="179" t="s">
        <v>19107</v>
      </c>
      <c r="C3846" s="179" t="s">
        <v>15433</v>
      </c>
      <c r="D3846" s="179">
        <v>23.45</v>
      </c>
    </row>
    <row r="3847" spans="1:4" x14ac:dyDescent="0.3">
      <c r="A3847" s="179">
        <v>5063</v>
      </c>
      <c r="B3847" s="179" t="s">
        <v>19108</v>
      </c>
      <c r="C3847" s="179" t="s">
        <v>15433</v>
      </c>
      <c r="D3847" s="179">
        <v>21.24</v>
      </c>
    </row>
    <row r="3848" spans="1:4" x14ac:dyDescent="0.3">
      <c r="A3848" s="179">
        <v>20247</v>
      </c>
      <c r="B3848" s="179" t="s">
        <v>19109</v>
      </c>
      <c r="C3848" s="179" t="s">
        <v>15433</v>
      </c>
      <c r="D3848" s="179">
        <v>19.71</v>
      </c>
    </row>
    <row r="3849" spans="1:4" x14ac:dyDescent="0.3">
      <c r="A3849" s="179">
        <v>5074</v>
      </c>
      <c r="B3849" s="179" t="s">
        <v>19110</v>
      </c>
      <c r="C3849" s="179" t="s">
        <v>15433</v>
      </c>
      <c r="D3849" s="179">
        <v>19.940000000000001</v>
      </c>
    </row>
    <row r="3850" spans="1:4" x14ac:dyDescent="0.3">
      <c r="A3850" s="179">
        <v>5067</v>
      </c>
      <c r="B3850" s="179" t="s">
        <v>19111</v>
      </c>
      <c r="C3850" s="179" t="s">
        <v>15433</v>
      </c>
      <c r="D3850" s="179">
        <v>18.97</v>
      </c>
    </row>
    <row r="3851" spans="1:4" x14ac:dyDescent="0.3">
      <c r="A3851" s="179">
        <v>5078</v>
      </c>
      <c r="B3851" s="179" t="s">
        <v>19112</v>
      </c>
      <c r="C3851" s="179" t="s">
        <v>15433</v>
      </c>
      <c r="D3851" s="179">
        <v>18.760000000000002</v>
      </c>
    </row>
    <row r="3852" spans="1:4" x14ac:dyDescent="0.3">
      <c r="A3852" s="179">
        <v>5068</v>
      </c>
      <c r="B3852" s="179" t="s">
        <v>19113</v>
      </c>
      <c r="C3852" s="179" t="s">
        <v>15433</v>
      </c>
      <c r="D3852" s="179">
        <v>17.8</v>
      </c>
    </row>
    <row r="3853" spans="1:4" x14ac:dyDescent="0.3">
      <c r="A3853" s="179">
        <v>5073</v>
      </c>
      <c r="B3853" s="179" t="s">
        <v>19114</v>
      </c>
      <c r="C3853" s="179" t="s">
        <v>15433</v>
      </c>
      <c r="D3853" s="179">
        <v>18.14</v>
      </c>
    </row>
    <row r="3854" spans="1:4" x14ac:dyDescent="0.3">
      <c r="A3854" s="179">
        <v>5069</v>
      </c>
      <c r="B3854" s="179" t="s">
        <v>19115</v>
      </c>
      <c r="C3854" s="179" t="s">
        <v>15433</v>
      </c>
      <c r="D3854" s="179">
        <v>18.14</v>
      </c>
    </row>
    <row r="3855" spans="1:4" x14ac:dyDescent="0.3">
      <c r="A3855" s="179">
        <v>5070</v>
      </c>
      <c r="B3855" s="179" t="s">
        <v>19116</v>
      </c>
      <c r="C3855" s="179" t="s">
        <v>15433</v>
      </c>
      <c r="D3855" s="179">
        <v>18.34</v>
      </c>
    </row>
    <row r="3856" spans="1:4" x14ac:dyDescent="0.3">
      <c r="A3856" s="179">
        <v>5071</v>
      </c>
      <c r="B3856" s="179" t="s">
        <v>19117</v>
      </c>
      <c r="C3856" s="179" t="s">
        <v>15433</v>
      </c>
      <c r="D3856" s="179">
        <v>17.8</v>
      </c>
    </row>
    <row r="3857" spans="1:4" x14ac:dyDescent="0.3">
      <c r="A3857" s="179">
        <v>5061</v>
      </c>
      <c r="B3857" s="179" t="s">
        <v>19118</v>
      </c>
      <c r="C3857" s="179" t="s">
        <v>15433</v>
      </c>
      <c r="D3857" s="179">
        <v>17.5</v>
      </c>
    </row>
    <row r="3858" spans="1:4" x14ac:dyDescent="0.3">
      <c r="A3858" s="179">
        <v>5075</v>
      </c>
      <c r="B3858" s="179" t="s">
        <v>19119</v>
      </c>
      <c r="C3858" s="179" t="s">
        <v>15433</v>
      </c>
      <c r="D3858" s="179">
        <v>17.8</v>
      </c>
    </row>
    <row r="3859" spans="1:4" x14ac:dyDescent="0.3">
      <c r="A3859" s="179">
        <v>39027</v>
      </c>
      <c r="B3859" s="179" t="s">
        <v>19120</v>
      </c>
      <c r="C3859" s="179" t="s">
        <v>15433</v>
      </c>
      <c r="D3859" s="179">
        <v>17.78</v>
      </c>
    </row>
    <row r="3860" spans="1:4" x14ac:dyDescent="0.3">
      <c r="A3860" s="179">
        <v>5062</v>
      </c>
      <c r="B3860" s="179" t="s">
        <v>19121</v>
      </c>
      <c r="C3860" s="179" t="s">
        <v>15433</v>
      </c>
      <c r="D3860" s="179">
        <v>18.04</v>
      </c>
    </row>
    <row r="3861" spans="1:4" x14ac:dyDescent="0.3">
      <c r="A3861" s="179">
        <v>40568</v>
      </c>
      <c r="B3861" s="179" t="s">
        <v>19122</v>
      </c>
      <c r="C3861" s="179" t="s">
        <v>15433</v>
      </c>
      <c r="D3861" s="179">
        <v>17.93</v>
      </c>
    </row>
    <row r="3862" spans="1:4" x14ac:dyDescent="0.3">
      <c r="A3862" s="179">
        <v>39026</v>
      </c>
      <c r="B3862" s="179" t="s">
        <v>19123</v>
      </c>
      <c r="C3862" s="179" t="s">
        <v>15433</v>
      </c>
      <c r="D3862" s="179">
        <v>20.02</v>
      </c>
    </row>
    <row r="3863" spans="1:4" ht="43.2" x14ac:dyDescent="0.3">
      <c r="A3863" s="179">
        <v>42431</v>
      </c>
      <c r="B3863" s="179" t="s">
        <v>19124</v>
      </c>
      <c r="C3863" s="179" t="s">
        <v>15364</v>
      </c>
      <c r="D3863" s="180">
        <v>3475.1</v>
      </c>
    </row>
    <row r="3864" spans="1:4" x14ac:dyDescent="0.3">
      <c r="A3864" s="179">
        <v>44074</v>
      </c>
      <c r="B3864" s="179" t="s">
        <v>19125</v>
      </c>
      <c r="C3864" s="179" t="s">
        <v>15377</v>
      </c>
      <c r="D3864" s="179">
        <v>522.75</v>
      </c>
    </row>
    <row r="3865" spans="1:4" x14ac:dyDescent="0.3">
      <c r="A3865" s="179">
        <v>44072</v>
      </c>
      <c r="B3865" s="179" t="s">
        <v>19126</v>
      </c>
      <c r="C3865" s="179" t="s">
        <v>15377</v>
      </c>
      <c r="D3865" s="179">
        <v>103.6</v>
      </c>
    </row>
    <row r="3866" spans="1:4" ht="28.8" x14ac:dyDescent="0.3">
      <c r="A3866" s="179">
        <v>511</v>
      </c>
      <c r="B3866" s="179" t="s">
        <v>19127</v>
      </c>
      <c r="C3866" s="179" t="s">
        <v>15377</v>
      </c>
      <c r="D3866" s="179">
        <v>17.21</v>
      </c>
    </row>
    <row r="3867" spans="1:4" ht="28.8" x14ac:dyDescent="0.3">
      <c r="A3867" s="179">
        <v>37540</v>
      </c>
      <c r="B3867" s="179" t="s">
        <v>19128</v>
      </c>
      <c r="C3867" s="179" t="s">
        <v>15364</v>
      </c>
      <c r="D3867" s="180">
        <v>81526.69</v>
      </c>
    </row>
    <row r="3868" spans="1:4" ht="28.8" x14ac:dyDescent="0.3">
      <c r="A3868" s="179">
        <v>37548</v>
      </c>
      <c r="B3868" s="179" t="s">
        <v>19129</v>
      </c>
      <c r="C3868" s="179" t="s">
        <v>15364</v>
      </c>
      <c r="D3868" s="180">
        <v>108063.22</v>
      </c>
    </row>
    <row r="3869" spans="1:4" ht="28.8" x14ac:dyDescent="0.3">
      <c r="A3869" s="179">
        <v>39828</v>
      </c>
      <c r="B3869" s="179" t="s">
        <v>19130</v>
      </c>
      <c r="C3869" s="179" t="s">
        <v>15364</v>
      </c>
      <c r="D3869" s="179">
        <v>648.27</v>
      </c>
    </row>
    <row r="3870" spans="1:4" ht="43.2" x14ac:dyDescent="0.3">
      <c r="A3870" s="179">
        <v>12273</v>
      </c>
      <c r="B3870" s="179" t="s">
        <v>19131</v>
      </c>
      <c r="C3870" s="179" t="s">
        <v>15364</v>
      </c>
      <c r="D3870" s="179">
        <v>124.2</v>
      </c>
    </row>
    <row r="3871" spans="1:4" x14ac:dyDescent="0.3">
      <c r="A3871" s="179">
        <v>38392</v>
      </c>
      <c r="B3871" s="179" t="s">
        <v>19132</v>
      </c>
      <c r="C3871" s="179" t="s">
        <v>15364</v>
      </c>
      <c r="D3871" s="179">
        <v>57.12</v>
      </c>
    </row>
    <row r="3872" spans="1:4" ht="28.8" x14ac:dyDescent="0.3">
      <c r="A3872" s="179">
        <v>11735</v>
      </c>
      <c r="B3872" s="179" t="s">
        <v>19133</v>
      </c>
      <c r="C3872" s="179" t="s">
        <v>15364</v>
      </c>
      <c r="D3872" s="179">
        <v>10.43</v>
      </c>
    </row>
    <row r="3873" spans="1:4" ht="28.8" x14ac:dyDescent="0.3">
      <c r="A3873" s="179">
        <v>11737</v>
      </c>
      <c r="B3873" s="179" t="s">
        <v>19134</v>
      </c>
      <c r="C3873" s="179" t="s">
        <v>15364</v>
      </c>
      <c r="D3873" s="179">
        <v>14.79</v>
      </c>
    </row>
    <row r="3874" spans="1:4" ht="28.8" x14ac:dyDescent="0.3">
      <c r="A3874" s="179">
        <v>11738</v>
      </c>
      <c r="B3874" s="179" t="s">
        <v>19135</v>
      </c>
      <c r="C3874" s="179" t="s">
        <v>15364</v>
      </c>
      <c r="D3874" s="179">
        <v>18.649999999999999</v>
      </c>
    </row>
    <row r="3875" spans="1:4" ht="28.8" x14ac:dyDescent="0.3">
      <c r="A3875" s="179">
        <v>36143</v>
      </c>
      <c r="B3875" s="179" t="s">
        <v>19136</v>
      </c>
      <c r="C3875" s="179" t="s">
        <v>15364</v>
      </c>
      <c r="D3875" s="179">
        <v>29.62</v>
      </c>
    </row>
    <row r="3876" spans="1:4" ht="28.8" x14ac:dyDescent="0.3">
      <c r="A3876" s="179">
        <v>36142</v>
      </c>
      <c r="B3876" s="179" t="s">
        <v>19137</v>
      </c>
      <c r="C3876" s="179" t="s">
        <v>15364</v>
      </c>
      <c r="D3876" s="179">
        <v>2.16</v>
      </c>
    </row>
    <row r="3877" spans="1:4" x14ac:dyDescent="0.3">
      <c r="A3877" s="179">
        <v>36146</v>
      </c>
      <c r="B3877" s="179" t="s">
        <v>19138</v>
      </c>
      <c r="C3877" s="179" t="s">
        <v>15364</v>
      </c>
      <c r="D3877" s="179">
        <v>245.65</v>
      </c>
    </row>
    <row r="3878" spans="1:4" ht="28.8" x14ac:dyDescent="0.3">
      <c r="A3878" s="179">
        <v>39015</v>
      </c>
      <c r="B3878" s="179" t="s">
        <v>19139</v>
      </c>
      <c r="C3878" s="179" t="s">
        <v>15364</v>
      </c>
      <c r="D3878" s="179">
        <v>0.94</v>
      </c>
    </row>
    <row r="3879" spans="1:4" x14ac:dyDescent="0.3">
      <c r="A3879" s="179">
        <v>38377</v>
      </c>
      <c r="B3879" s="179" t="s">
        <v>19140</v>
      </c>
      <c r="C3879" s="179" t="s">
        <v>15364</v>
      </c>
      <c r="D3879" s="179">
        <v>46.22</v>
      </c>
    </row>
    <row r="3880" spans="1:4" x14ac:dyDescent="0.3">
      <c r="A3880" s="179">
        <v>38376</v>
      </c>
      <c r="B3880" s="179" t="s">
        <v>19141</v>
      </c>
      <c r="C3880" s="179" t="s">
        <v>15364</v>
      </c>
      <c r="D3880" s="179">
        <v>52.69</v>
      </c>
    </row>
    <row r="3881" spans="1:4" x14ac:dyDescent="0.3">
      <c r="A3881" s="179">
        <v>38116</v>
      </c>
      <c r="B3881" s="179" t="s">
        <v>19142</v>
      </c>
      <c r="C3881" s="179" t="s">
        <v>15364</v>
      </c>
      <c r="D3881" s="179">
        <v>5.39</v>
      </c>
    </row>
    <row r="3882" spans="1:4" ht="28.8" x14ac:dyDescent="0.3">
      <c r="A3882" s="179">
        <v>38066</v>
      </c>
      <c r="B3882" s="179" t="s">
        <v>19143</v>
      </c>
      <c r="C3882" s="179" t="s">
        <v>15364</v>
      </c>
      <c r="D3882" s="179">
        <v>8.9</v>
      </c>
    </row>
    <row r="3883" spans="1:4" x14ac:dyDescent="0.3">
      <c r="A3883" s="179">
        <v>38117</v>
      </c>
      <c r="B3883" s="179" t="s">
        <v>19144</v>
      </c>
      <c r="C3883" s="179" t="s">
        <v>15364</v>
      </c>
      <c r="D3883" s="179">
        <v>9.18</v>
      </c>
    </row>
    <row r="3884" spans="1:4" ht="28.8" x14ac:dyDescent="0.3">
      <c r="A3884" s="179">
        <v>38067</v>
      </c>
      <c r="B3884" s="179" t="s">
        <v>19145</v>
      </c>
      <c r="C3884" s="179" t="s">
        <v>15364</v>
      </c>
      <c r="D3884" s="179">
        <v>12.53</v>
      </c>
    </row>
    <row r="3885" spans="1:4" ht="28.8" x14ac:dyDescent="0.3">
      <c r="A3885" s="179">
        <v>11522</v>
      </c>
      <c r="B3885" s="179" t="s">
        <v>19146</v>
      </c>
      <c r="C3885" s="179" t="s">
        <v>15364</v>
      </c>
      <c r="D3885" s="179">
        <v>11.82</v>
      </c>
    </row>
    <row r="3886" spans="1:4" ht="28.8" x14ac:dyDescent="0.3">
      <c r="A3886" s="179">
        <v>43600</v>
      </c>
      <c r="B3886" s="179" t="s">
        <v>19147</v>
      </c>
      <c r="C3886" s="179" t="s">
        <v>15364</v>
      </c>
      <c r="D3886" s="179">
        <v>47.39</v>
      </c>
    </row>
    <row r="3887" spans="1:4" ht="28.8" x14ac:dyDescent="0.3">
      <c r="A3887" s="179">
        <v>5080</v>
      </c>
      <c r="B3887" s="179" t="s">
        <v>19148</v>
      </c>
      <c r="C3887" s="179" t="s">
        <v>15364</v>
      </c>
      <c r="D3887" s="179">
        <v>18.48</v>
      </c>
    </row>
    <row r="3888" spans="1:4" ht="28.8" x14ac:dyDescent="0.3">
      <c r="A3888" s="179">
        <v>38168</v>
      </c>
      <c r="B3888" s="179" t="s">
        <v>19149</v>
      </c>
      <c r="C3888" s="179" t="s">
        <v>15364</v>
      </c>
      <c r="D3888" s="179">
        <v>129.01</v>
      </c>
    </row>
    <row r="3889" spans="1:4" ht="28.8" x14ac:dyDescent="0.3">
      <c r="A3889" s="179">
        <v>43601</v>
      </c>
      <c r="B3889" s="179" t="s">
        <v>19150</v>
      </c>
      <c r="C3889" s="179" t="s">
        <v>15364</v>
      </c>
      <c r="D3889" s="179">
        <v>64.5</v>
      </c>
    </row>
    <row r="3890" spans="1:4" ht="28.8" x14ac:dyDescent="0.3">
      <c r="A3890" s="179">
        <v>13393</v>
      </c>
      <c r="B3890" s="179" t="s">
        <v>19151</v>
      </c>
      <c r="C3890" s="179" t="s">
        <v>15364</v>
      </c>
      <c r="D3890" s="179">
        <v>535.73</v>
      </c>
    </row>
    <row r="3891" spans="1:4" ht="28.8" x14ac:dyDescent="0.3">
      <c r="A3891" s="179">
        <v>13395</v>
      </c>
      <c r="B3891" s="179" t="s">
        <v>19152</v>
      </c>
      <c r="C3891" s="179" t="s">
        <v>15364</v>
      </c>
      <c r="D3891" s="179">
        <v>750.77</v>
      </c>
    </row>
    <row r="3892" spans="1:4" ht="28.8" x14ac:dyDescent="0.3">
      <c r="A3892" s="179">
        <v>12039</v>
      </c>
      <c r="B3892" s="179" t="s">
        <v>19153</v>
      </c>
      <c r="C3892" s="179" t="s">
        <v>15364</v>
      </c>
      <c r="D3892" s="179">
        <v>788.98</v>
      </c>
    </row>
    <row r="3893" spans="1:4" ht="28.8" x14ac:dyDescent="0.3">
      <c r="A3893" s="179">
        <v>13396</v>
      </c>
      <c r="B3893" s="179" t="s">
        <v>19154</v>
      </c>
      <c r="C3893" s="179" t="s">
        <v>15364</v>
      </c>
      <c r="D3893" s="180">
        <v>1108.07</v>
      </c>
    </row>
    <row r="3894" spans="1:4" ht="28.8" x14ac:dyDescent="0.3">
      <c r="A3894" s="179">
        <v>12041</v>
      </c>
      <c r="B3894" s="179" t="s">
        <v>19155</v>
      </c>
      <c r="C3894" s="179" t="s">
        <v>15364</v>
      </c>
      <c r="D3894" s="179">
        <v>904.81</v>
      </c>
    </row>
    <row r="3895" spans="1:4" ht="28.8" x14ac:dyDescent="0.3">
      <c r="A3895" s="179">
        <v>12043</v>
      </c>
      <c r="B3895" s="179" t="s">
        <v>19156</v>
      </c>
      <c r="C3895" s="179" t="s">
        <v>15364</v>
      </c>
      <c r="D3895" s="180">
        <v>1910.35</v>
      </c>
    </row>
    <row r="3896" spans="1:4" ht="28.8" x14ac:dyDescent="0.3">
      <c r="A3896" s="179">
        <v>39762</v>
      </c>
      <c r="B3896" s="179" t="s">
        <v>19157</v>
      </c>
      <c r="C3896" s="179" t="s">
        <v>15364</v>
      </c>
      <c r="D3896" s="179">
        <v>909.38</v>
      </c>
    </row>
    <row r="3897" spans="1:4" ht="28.8" x14ac:dyDescent="0.3">
      <c r="A3897" s="179">
        <v>12042</v>
      </c>
      <c r="B3897" s="179" t="s">
        <v>19158</v>
      </c>
      <c r="C3897" s="179" t="s">
        <v>15364</v>
      </c>
      <c r="D3897" s="180">
        <v>1327.66</v>
      </c>
    </row>
    <row r="3898" spans="1:4" ht="28.8" x14ac:dyDescent="0.3">
      <c r="A3898" s="179">
        <v>39763</v>
      </c>
      <c r="B3898" s="179" t="s">
        <v>19159</v>
      </c>
      <c r="C3898" s="179" t="s">
        <v>15364</v>
      </c>
      <c r="D3898" s="180">
        <v>1553.85</v>
      </c>
    </row>
    <row r="3899" spans="1:4" ht="28.8" x14ac:dyDescent="0.3">
      <c r="A3899" s="179">
        <v>39760</v>
      </c>
      <c r="B3899" s="179" t="s">
        <v>19160</v>
      </c>
      <c r="C3899" s="179" t="s">
        <v>15364</v>
      </c>
      <c r="D3899" s="180">
        <v>1548.74</v>
      </c>
    </row>
    <row r="3900" spans="1:4" ht="28.8" x14ac:dyDescent="0.3">
      <c r="A3900" s="179">
        <v>39756</v>
      </c>
      <c r="B3900" s="179" t="s">
        <v>19161</v>
      </c>
      <c r="C3900" s="179" t="s">
        <v>15364</v>
      </c>
      <c r="D3900" s="179">
        <v>556.09</v>
      </c>
    </row>
    <row r="3901" spans="1:4" ht="28.8" x14ac:dyDescent="0.3">
      <c r="A3901" s="179">
        <v>12038</v>
      </c>
      <c r="B3901" s="179" t="s">
        <v>19162</v>
      </c>
      <c r="C3901" s="179" t="s">
        <v>15364</v>
      </c>
      <c r="D3901" s="179">
        <v>694.85</v>
      </c>
    </row>
    <row r="3902" spans="1:4" ht="28.8" x14ac:dyDescent="0.3">
      <c r="A3902" s="179">
        <v>39757</v>
      </c>
      <c r="B3902" s="179" t="s">
        <v>19163</v>
      </c>
      <c r="C3902" s="179" t="s">
        <v>15364</v>
      </c>
      <c r="D3902" s="179">
        <v>642.52</v>
      </c>
    </row>
    <row r="3903" spans="1:4" ht="28.8" x14ac:dyDescent="0.3">
      <c r="A3903" s="179">
        <v>39758</v>
      </c>
      <c r="B3903" s="179" t="s">
        <v>19164</v>
      </c>
      <c r="C3903" s="179" t="s">
        <v>15364</v>
      </c>
      <c r="D3903" s="179">
        <v>936.39</v>
      </c>
    </row>
    <row r="3904" spans="1:4" ht="28.8" x14ac:dyDescent="0.3">
      <c r="A3904" s="179">
        <v>39759</v>
      </c>
      <c r="B3904" s="179" t="s">
        <v>19165</v>
      </c>
      <c r="C3904" s="179" t="s">
        <v>15364</v>
      </c>
      <c r="D3904" s="180">
        <v>1156.45</v>
      </c>
    </row>
    <row r="3905" spans="1:4" ht="28.8" x14ac:dyDescent="0.3">
      <c r="A3905" s="179">
        <v>39761</v>
      </c>
      <c r="B3905" s="179" t="s">
        <v>19166</v>
      </c>
      <c r="C3905" s="179" t="s">
        <v>15364</v>
      </c>
      <c r="D3905" s="180">
        <v>1390.08</v>
      </c>
    </row>
    <row r="3906" spans="1:4" ht="28.8" x14ac:dyDescent="0.3">
      <c r="A3906" s="179">
        <v>39805</v>
      </c>
      <c r="B3906" s="179" t="s">
        <v>19167</v>
      </c>
      <c r="C3906" s="179" t="s">
        <v>15364</v>
      </c>
      <c r="D3906" s="179">
        <v>107.35</v>
      </c>
    </row>
    <row r="3907" spans="1:4" ht="28.8" x14ac:dyDescent="0.3">
      <c r="A3907" s="179">
        <v>39806</v>
      </c>
      <c r="B3907" s="179" t="s">
        <v>19168</v>
      </c>
      <c r="C3907" s="179" t="s">
        <v>15364</v>
      </c>
      <c r="D3907" s="179">
        <v>198.89</v>
      </c>
    </row>
    <row r="3908" spans="1:4" ht="28.8" x14ac:dyDescent="0.3">
      <c r="A3908" s="179">
        <v>39807</v>
      </c>
      <c r="B3908" s="179" t="s">
        <v>19169</v>
      </c>
      <c r="C3908" s="179" t="s">
        <v>15364</v>
      </c>
      <c r="D3908" s="179">
        <v>431.04</v>
      </c>
    </row>
    <row r="3909" spans="1:4" ht="28.8" x14ac:dyDescent="0.3">
      <c r="A3909" s="179">
        <v>43100</v>
      </c>
      <c r="B3909" s="179" t="s">
        <v>19170</v>
      </c>
      <c r="C3909" s="179" t="s">
        <v>15364</v>
      </c>
      <c r="D3909" s="179">
        <v>336.98</v>
      </c>
    </row>
    <row r="3910" spans="1:4" ht="28.8" x14ac:dyDescent="0.3">
      <c r="A3910" s="179">
        <v>39804</v>
      </c>
      <c r="B3910" s="179" t="s">
        <v>19171</v>
      </c>
      <c r="C3910" s="179" t="s">
        <v>15364</v>
      </c>
      <c r="D3910" s="179">
        <v>63.03</v>
      </c>
    </row>
    <row r="3911" spans="1:4" ht="28.8" x14ac:dyDescent="0.3">
      <c r="A3911" s="179">
        <v>39796</v>
      </c>
      <c r="B3911" s="179" t="s">
        <v>19172</v>
      </c>
      <c r="C3911" s="179" t="s">
        <v>15364</v>
      </c>
      <c r="D3911" s="179">
        <v>65.290000000000006</v>
      </c>
    </row>
    <row r="3912" spans="1:4" ht="28.8" x14ac:dyDescent="0.3">
      <c r="A3912" s="179">
        <v>39797</v>
      </c>
      <c r="B3912" s="179" t="s">
        <v>19173</v>
      </c>
      <c r="C3912" s="179" t="s">
        <v>15364</v>
      </c>
      <c r="D3912" s="179">
        <v>102.49</v>
      </c>
    </row>
    <row r="3913" spans="1:4" ht="28.8" x14ac:dyDescent="0.3">
      <c r="A3913" s="179">
        <v>39798</v>
      </c>
      <c r="B3913" s="179" t="s">
        <v>19174</v>
      </c>
      <c r="C3913" s="179" t="s">
        <v>15364</v>
      </c>
      <c r="D3913" s="179">
        <v>175.8</v>
      </c>
    </row>
    <row r="3914" spans="1:4" ht="28.8" x14ac:dyDescent="0.3">
      <c r="A3914" s="179">
        <v>39794</v>
      </c>
      <c r="B3914" s="179" t="s">
        <v>19175</v>
      </c>
      <c r="C3914" s="179" t="s">
        <v>15364</v>
      </c>
      <c r="D3914" s="179">
        <v>27.71</v>
      </c>
    </row>
    <row r="3915" spans="1:4" ht="28.8" x14ac:dyDescent="0.3">
      <c r="A3915" s="179">
        <v>39795</v>
      </c>
      <c r="B3915" s="179" t="s">
        <v>19176</v>
      </c>
      <c r="C3915" s="179" t="s">
        <v>15364</v>
      </c>
      <c r="D3915" s="179">
        <v>43.78</v>
      </c>
    </row>
    <row r="3916" spans="1:4" ht="28.8" x14ac:dyDescent="0.3">
      <c r="A3916" s="179">
        <v>39799</v>
      </c>
      <c r="B3916" s="179" t="s">
        <v>19177</v>
      </c>
      <c r="C3916" s="179" t="s">
        <v>15364</v>
      </c>
      <c r="D3916" s="179">
        <v>32.299999999999997</v>
      </c>
    </row>
    <row r="3917" spans="1:4" ht="28.8" x14ac:dyDescent="0.3">
      <c r="A3917" s="179">
        <v>39801</v>
      </c>
      <c r="B3917" s="179" t="s">
        <v>19178</v>
      </c>
      <c r="C3917" s="179" t="s">
        <v>15364</v>
      </c>
      <c r="D3917" s="179">
        <v>92.45</v>
      </c>
    </row>
    <row r="3918" spans="1:4" ht="28.8" x14ac:dyDescent="0.3">
      <c r="A3918" s="179">
        <v>39802</v>
      </c>
      <c r="B3918" s="179" t="s">
        <v>19179</v>
      </c>
      <c r="C3918" s="179" t="s">
        <v>15364</v>
      </c>
      <c r="D3918" s="179">
        <v>135.52000000000001</v>
      </c>
    </row>
    <row r="3919" spans="1:4" ht="28.8" x14ac:dyDescent="0.3">
      <c r="A3919" s="179">
        <v>39803</v>
      </c>
      <c r="B3919" s="179" t="s">
        <v>19180</v>
      </c>
      <c r="C3919" s="179" t="s">
        <v>15364</v>
      </c>
      <c r="D3919" s="179">
        <v>189.05</v>
      </c>
    </row>
    <row r="3920" spans="1:4" ht="28.8" x14ac:dyDescent="0.3">
      <c r="A3920" s="179">
        <v>39800</v>
      </c>
      <c r="B3920" s="179" t="s">
        <v>19181</v>
      </c>
      <c r="C3920" s="179" t="s">
        <v>15364</v>
      </c>
      <c r="D3920" s="179">
        <v>55.02</v>
      </c>
    </row>
    <row r="3921" spans="1:4" x14ac:dyDescent="0.3">
      <c r="A3921" s="179">
        <v>21059</v>
      </c>
      <c r="B3921" s="179" t="s">
        <v>19182</v>
      </c>
      <c r="C3921" s="179" t="s">
        <v>15364</v>
      </c>
      <c r="D3921" s="179">
        <v>64.180000000000007</v>
      </c>
    </row>
    <row r="3922" spans="1:4" x14ac:dyDescent="0.3">
      <c r="A3922" s="179">
        <v>11234</v>
      </c>
      <c r="B3922" s="179" t="s">
        <v>19183</v>
      </c>
      <c r="C3922" s="179" t="s">
        <v>15364</v>
      </c>
      <c r="D3922" s="179">
        <v>96.74</v>
      </c>
    </row>
    <row r="3923" spans="1:4" x14ac:dyDescent="0.3">
      <c r="A3923" s="179">
        <v>21060</v>
      </c>
      <c r="B3923" s="179" t="s">
        <v>19184</v>
      </c>
      <c r="C3923" s="179" t="s">
        <v>15364</v>
      </c>
      <c r="D3923" s="179">
        <v>119.06</v>
      </c>
    </row>
    <row r="3924" spans="1:4" x14ac:dyDescent="0.3">
      <c r="A3924" s="179">
        <v>21061</v>
      </c>
      <c r="B3924" s="179" t="s">
        <v>19185</v>
      </c>
      <c r="C3924" s="179" t="s">
        <v>15364</v>
      </c>
      <c r="D3924" s="179">
        <v>148.83000000000001</v>
      </c>
    </row>
    <row r="3925" spans="1:4" x14ac:dyDescent="0.3">
      <c r="A3925" s="179">
        <v>21062</v>
      </c>
      <c r="B3925" s="179" t="s">
        <v>19186</v>
      </c>
      <c r="C3925" s="179" t="s">
        <v>15364</v>
      </c>
      <c r="D3925" s="179">
        <v>234.41</v>
      </c>
    </row>
    <row r="3926" spans="1:4" x14ac:dyDescent="0.3">
      <c r="A3926" s="179">
        <v>11708</v>
      </c>
      <c r="B3926" s="179" t="s">
        <v>19187</v>
      </c>
      <c r="C3926" s="179" t="s">
        <v>15364</v>
      </c>
      <c r="D3926" s="179">
        <v>25.58</v>
      </c>
    </row>
    <row r="3927" spans="1:4" x14ac:dyDescent="0.3">
      <c r="A3927" s="179">
        <v>11709</v>
      </c>
      <c r="B3927" s="179" t="s">
        <v>19188</v>
      </c>
      <c r="C3927" s="179" t="s">
        <v>15364</v>
      </c>
      <c r="D3927" s="179">
        <v>60.09</v>
      </c>
    </row>
    <row r="3928" spans="1:4" x14ac:dyDescent="0.3">
      <c r="A3928" s="179">
        <v>11710</v>
      </c>
      <c r="B3928" s="179" t="s">
        <v>19189</v>
      </c>
      <c r="C3928" s="179" t="s">
        <v>15364</v>
      </c>
      <c r="D3928" s="179">
        <v>138.13</v>
      </c>
    </row>
    <row r="3929" spans="1:4" x14ac:dyDescent="0.3">
      <c r="A3929" s="179">
        <v>11707</v>
      </c>
      <c r="B3929" s="179" t="s">
        <v>19190</v>
      </c>
      <c r="C3929" s="179" t="s">
        <v>15364</v>
      </c>
      <c r="D3929" s="179">
        <v>19.16</v>
      </c>
    </row>
    <row r="3930" spans="1:4" ht="28.8" x14ac:dyDescent="0.3">
      <c r="A3930" s="179">
        <v>5102</v>
      </c>
      <c r="B3930" s="179" t="s">
        <v>19191</v>
      </c>
      <c r="C3930" s="179" t="s">
        <v>15364</v>
      </c>
      <c r="D3930" s="179">
        <v>14.66</v>
      </c>
    </row>
    <row r="3931" spans="1:4" x14ac:dyDescent="0.3">
      <c r="A3931" s="179">
        <v>11739</v>
      </c>
      <c r="B3931" s="179" t="s">
        <v>19192</v>
      </c>
      <c r="C3931" s="179" t="s">
        <v>15364</v>
      </c>
      <c r="D3931" s="179">
        <v>10.44</v>
      </c>
    </row>
    <row r="3932" spans="1:4" x14ac:dyDescent="0.3">
      <c r="A3932" s="179">
        <v>11711</v>
      </c>
      <c r="B3932" s="179" t="s">
        <v>19193</v>
      </c>
      <c r="C3932" s="179" t="s">
        <v>15364</v>
      </c>
      <c r="D3932" s="179">
        <v>12.21</v>
      </c>
    </row>
    <row r="3933" spans="1:4" x14ac:dyDescent="0.3">
      <c r="A3933" s="179">
        <v>11741</v>
      </c>
      <c r="B3933" s="179" t="s">
        <v>19194</v>
      </c>
      <c r="C3933" s="179" t="s">
        <v>15364</v>
      </c>
      <c r="D3933" s="179">
        <v>13.3</v>
      </c>
    </row>
    <row r="3934" spans="1:4" ht="28.8" x14ac:dyDescent="0.3">
      <c r="A3934" s="179">
        <v>11745</v>
      </c>
      <c r="B3934" s="179" t="s">
        <v>19195</v>
      </c>
      <c r="C3934" s="179" t="s">
        <v>15364</v>
      </c>
      <c r="D3934" s="179">
        <v>17.52</v>
      </c>
    </row>
    <row r="3935" spans="1:4" x14ac:dyDescent="0.3">
      <c r="A3935" s="179">
        <v>11743</v>
      </c>
      <c r="B3935" s="179" t="s">
        <v>19196</v>
      </c>
      <c r="C3935" s="179" t="s">
        <v>15364</v>
      </c>
      <c r="D3935" s="179">
        <v>11.16</v>
      </c>
    </row>
    <row r="3936" spans="1:4" x14ac:dyDescent="0.3">
      <c r="A3936" s="179">
        <v>40985</v>
      </c>
      <c r="B3936" s="179" t="s">
        <v>19197</v>
      </c>
      <c r="C3936" s="179" t="s">
        <v>15548</v>
      </c>
      <c r="D3936" s="180">
        <v>2593.71</v>
      </c>
    </row>
    <row r="3937" spans="1:4" x14ac:dyDescent="0.3">
      <c r="A3937" s="179">
        <v>44502</v>
      </c>
      <c r="B3937" s="179" t="s">
        <v>27097</v>
      </c>
      <c r="C3937" s="179" t="s">
        <v>15546</v>
      </c>
      <c r="D3937" s="179">
        <v>14.76</v>
      </c>
    </row>
    <row r="3938" spans="1:4" x14ac:dyDescent="0.3">
      <c r="A3938" s="179">
        <v>1088</v>
      </c>
      <c r="B3938" s="179" t="s">
        <v>19198</v>
      </c>
      <c r="C3938" s="179" t="s">
        <v>15364</v>
      </c>
      <c r="D3938" s="179">
        <v>33</v>
      </c>
    </row>
    <row r="3939" spans="1:4" x14ac:dyDescent="0.3">
      <c r="A3939" s="179">
        <v>1087</v>
      </c>
      <c r="B3939" s="179" t="s">
        <v>19199</v>
      </c>
      <c r="C3939" s="179" t="s">
        <v>15364</v>
      </c>
      <c r="D3939" s="179">
        <v>41.22</v>
      </c>
    </row>
    <row r="3940" spans="1:4" x14ac:dyDescent="0.3">
      <c r="A3940" s="179">
        <v>38777</v>
      </c>
      <c r="B3940" s="179" t="s">
        <v>19200</v>
      </c>
      <c r="C3940" s="179" t="s">
        <v>15364</v>
      </c>
      <c r="D3940" s="179">
        <v>82.09</v>
      </c>
    </row>
    <row r="3941" spans="1:4" x14ac:dyDescent="0.3">
      <c r="A3941" s="179">
        <v>1086</v>
      </c>
      <c r="B3941" s="179" t="s">
        <v>19201</v>
      </c>
      <c r="C3941" s="179" t="s">
        <v>15364</v>
      </c>
      <c r="D3941" s="179">
        <v>43.32</v>
      </c>
    </row>
    <row r="3942" spans="1:4" x14ac:dyDescent="0.3">
      <c r="A3942" s="179">
        <v>1079</v>
      </c>
      <c r="B3942" s="179" t="s">
        <v>19202</v>
      </c>
      <c r="C3942" s="179" t="s">
        <v>15364</v>
      </c>
      <c r="D3942" s="179">
        <v>44.78</v>
      </c>
    </row>
    <row r="3943" spans="1:4" ht="28.8" x14ac:dyDescent="0.3">
      <c r="A3943" s="179">
        <v>39374</v>
      </c>
      <c r="B3943" s="179" t="s">
        <v>19203</v>
      </c>
      <c r="C3943" s="179" t="s">
        <v>15364</v>
      </c>
      <c r="D3943" s="179">
        <v>121.5</v>
      </c>
    </row>
    <row r="3944" spans="1:4" x14ac:dyDescent="0.3">
      <c r="A3944" s="179">
        <v>1082</v>
      </c>
      <c r="B3944" s="179" t="s">
        <v>19204</v>
      </c>
      <c r="C3944" s="179" t="s">
        <v>15364</v>
      </c>
      <c r="D3944" s="179">
        <v>281.52999999999997</v>
      </c>
    </row>
    <row r="3945" spans="1:4" x14ac:dyDescent="0.3">
      <c r="A3945" s="179">
        <v>12316</v>
      </c>
      <c r="B3945" s="179" t="s">
        <v>19205</v>
      </c>
      <c r="C3945" s="179" t="s">
        <v>15364</v>
      </c>
      <c r="D3945" s="179">
        <v>129.03</v>
      </c>
    </row>
    <row r="3946" spans="1:4" x14ac:dyDescent="0.3">
      <c r="A3946" s="179">
        <v>12317</v>
      </c>
      <c r="B3946" s="179" t="s">
        <v>19206</v>
      </c>
      <c r="C3946" s="179" t="s">
        <v>15364</v>
      </c>
      <c r="D3946" s="179">
        <v>153.87</v>
      </c>
    </row>
    <row r="3947" spans="1:4" x14ac:dyDescent="0.3">
      <c r="A3947" s="179">
        <v>12318</v>
      </c>
      <c r="B3947" s="179" t="s">
        <v>19207</v>
      </c>
      <c r="C3947" s="179" t="s">
        <v>15364</v>
      </c>
      <c r="D3947" s="179">
        <v>177.26</v>
      </c>
    </row>
    <row r="3948" spans="1:4" x14ac:dyDescent="0.3">
      <c r="A3948" s="179">
        <v>5104</v>
      </c>
      <c r="B3948" s="179" t="s">
        <v>19208</v>
      </c>
      <c r="C3948" s="179" t="s">
        <v>15433</v>
      </c>
      <c r="D3948" s="179">
        <v>74.42</v>
      </c>
    </row>
    <row r="3949" spans="1:4" x14ac:dyDescent="0.3">
      <c r="A3949" s="179">
        <v>44530</v>
      </c>
      <c r="B3949" s="179" t="s">
        <v>27098</v>
      </c>
      <c r="C3949" s="179" t="s">
        <v>15364</v>
      </c>
      <c r="D3949" s="179">
        <v>73.03</v>
      </c>
    </row>
    <row r="3950" spans="1:4" x14ac:dyDescent="0.3">
      <c r="A3950" s="179">
        <v>2710</v>
      </c>
      <c r="B3950" s="179" t="s">
        <v>19209</v>
      </c>
      <c r="C3950" s="179" t="s">
        <v>15364</v>
      </c>
      <c r="D3950" s="179">
        <v>58.33</v>
      </c>
    </row>
    <row r="3951" spans="1:4" ht="28.8" x14ac:dyDescent="0.3">
      <c r="A3951" s="179">
        <v>14575</v>
      </c>
      <c r="B3951" s="179" t="s">
        <v>19210</v>
      </c>
      <c r="C3951" s="179" t="s">
        <v>15364</v>
      </c>
      <c r="D3951" s="180">
        <v>6693491.5499999998</v>
      </c>
    </row>
    <row r="3952" spans="1:4" x14ac:dyDescent="0.3">
      <c r="A3952" s="179">
        <v>20034</v>
      </c>
      <c r="B3952" s="179" t="s">
        <v>19211</v>
      </c>
      <c r="C3952" s="179" t="s">
        <v>15364</v>
      </c>
      <c r="D3952" s="179">
        <v>136.38999999999999</v>
      </c>
    </row>
    <row r="3953" spans="1:4" x14ac:dyDescent="0.3">
      <c r="A3953" s="179">
        <v>20036</v>
      </c>
      <c r="B3953" s="179" t="s">
        <v>19212</v>
      </c>
      <c r="C3953" s="179" t="s">
        <v>15364</v>
      </c>
      <c r="D3953" s="179">
        <v>262.35000000000002</v>
      </c>
    </row>
    <row r="3954" spans="1:4" x14ac:dyDescent="0.3">
      <c r="A3954" s="179">
        <v>20037</v>
      </c>
      <c r="B3954" s="179" t="s">
        <v>19213</v>
      </c>
      <c r="C3954" s="179" t="s">
        <v>15364</v>
      </c>
      <c r="D3954" s="179">
        <v>494.85</v>
      </c>
    </row>
    <row r="3955" spans="1:4" x14ac:dyDescent="0.3">
      <c r="A3955" s="179">
        <v>20043</v>
      </c>
      <c r="B3955" s="179" t="s">
        <v>19214</v>
      </c>
      <c r="C3955" s="179" t="s">
        <v>15364</v>
      </c>
      <c r="D3955" s="179">
        <v>9.75</v>
      </c>
    </row>
    <row r="3956" spans="1:4" x14ac:dyDescent="0.3">
      <c r="A3956" s="179">
        <v>20044</v>
      </c>
      <c r="B3956" s="179" t="s">
        <v>19215</v>
      </c>
      <c r="C3956" s="179" t="s">
        <v>15364</v>
      </c>
      <c r="D3956" s="179">
        <v>11.38</v>
      </c>
    </row>
    <row r="3957" spans="1:4" x14ac:dyDescent="0.3">
      <c r="A3957" s="179">
        <v>20042</v>
      </c>
      <c r="B3957" s="179" t="s">
        <v>19216</v>
      </c>
      <c r="C3957" s="179" t="s">
        <v>15364</v>
      </c>
      <c r="D3957" s="179">
        <v>8.25</v>
      </c>
    </row>
    <row r="3958" spans="1:4" ht="28.8" x14ac:dyDescent="0.3">
      <c r="A3958" s="179">
        <v>20046</v>
      </c>
      <c r="B3958" s="179" t="s">
        <v>19217</v>
      </c>
      <c r="C3958" s="179" t="s">
        <v>15364</v>
      </c>
      <c r="D3958" s="179">
        <v>24.16</v>
      </c>
    </row>
    <row r="3959" spans="1:4" ht="28.8" x14ac:dyDescent="0.3">
      <c r="A3959" s="179">
        <v>20047</v>
      </c>
      <c r="B3959" s="179" t="s">
        <v>19218</v>
      </c>
      <c r="C3959" s="179" t="s">
        <v>15364</v>
      </c>
      <c r="D3959" s="179">
        <v>66.02</v>
      </c>
    </row>
    <row r="3960" spans="1:4" ht="28.8" x14ac:dyDescent="0.3">
      <c r="A3960" s="179">
        <v>20045</v>
      </c>
      <c r="B3960" s="179" t="s">
        <v>19219</v>
      </c>
      <c r="C3960" s="179" t="s">
        <v>15364</v>
      </c>
      <c r="D3960" s="179">
        <v>9.94</v>
      </c>
    </row>
    <row r="3961" spans="1:4" ht="28.8" x14ac:dyDescent="0.3">
      <c r="A3961" s="179">
        <v>20972</v>
      </c>
      <c r="B3961" s="179" t="s">
        <v>19220</v>
      </c>
      <c r="C3961" s="179" t="s">
        <v>15364</v>
      </c>
      <c r="D3961" s="179">
        <v>172.14</v>
      </c>
    </row>
    <row r="3962" spans="1:4" x14ac:dyDescent="0.3">
      <c r="A3962" s="179">
        <v>20032</v>
      </c>
      <c r="B3962" s="179" t="s">
        <v>19221</v>
      </c>
      <c r="C3962" s="179" t="s">
        <v>15364</v>
      </c>
      <c r="D3962" s="179">
        <v>79.540000000000006</v>
      </c>
    </row>
    <row r="3963" spans="1:4" x14ac:dyDescent="0.3">
      <c r="A3963" s="179">
        <v>11321</v>
      </c>
      <c r="B3963" s="179" t="s">
        <v>19222</v>
      </c>
      <c r="C3963" s="179" t="s">
        <v>15364</v>
      </c>
      <c r="D3963" s="179">
        <v>36.26</v>
      </c>
    </row>
    <row r="3964" spans="1:4" x14ac:dyDescent="0.3">
      <c r="A3964" s="179">
        <v>11323</v>
      </c>
      <c r="B3964" s="179" t="s">
        <v>19223</v>
      </c>
      <c r="C3964" s="179" t="s">
        <v>15364</v>
      </c>
      <c r="D3964" s="179">
        <v>41.71</v>
      </c>
    </row>
    <row r="3965" spans="1:4" x14ac:dyDescent="0.3">
      <c r="A3965" s="179">
        <v>20327</v>
      </c>
      <c r="B3965" s="179" t="s">
        <v>19224</v>
      </c>
      <c r="C3965" s="179" t="s">
        <v>15364</v>
      </c>
      <c r="D3965" s="179">
        <v>23.67</v>
      </c>
    </row>
    <row r="3966" spans="1:4" ht="43.2" x14ac:dyDescent="0.3">
      <c r="A3966" s="179">
        <v>13390</v>
      </c>
      <c r="B3966" s="179" t="s">
        <v>19225</v>
      </c>
      <c r="C3966" s="179" t="s">
        <v>15364</v>
      </c>
      <c r="D3966" s="179">
        <v>162.84</v>
      </c>
    </row>
    <row r="3967" spans="1:4" x14ac:dyDescent="0.3">
      <c r="A3967" s="179">
        <v>6034</v>
      </c>
      <c r="B3967" s="179" t="s">
        <v>19226</v>
      </c>
      <c r="C3967" s="179" t="s">
        <v>15364</v>
      </c>
      <c r="D3967" s="179">
        <v>14.65</v>
      </c>
    </row>
    <row r="3968" spans="1:4" x14ac:dyDescent="0.3">
      <c r="A3968" s="179">
        <v>6036</v>
      </c>
      <c r="B3968" s="179" t="s">
        <v>19227</v>
      </c>
      <c r="C3968" s="179" t="s">
        <v>15364</v>
      </c>
      <c r="D3968" s="179">
        <v>19.96</v>
      </c>
    </row>
    <row r="3969" spans="1:4" x14ac:dyDescent="0.3">
      <c r="A3969" s="179">
        <v>6031</v>
      </c>
      <c r="B3969" s="179" t="s">
        <v>19228</v>
      </c>
      <c r="C3969" s="179" t="s">
        <v>15364</v>
      </c>
      <c r="D3969" s="179">
        <v>23.45</v>
      </c>
    </row>
    <row r="3970" spans="1:4" x14ac:dyDescent="0.3">
      <c r="A3970" s="179">
        <v>6029</v>
      </c>
      <c r="B3970" s="179" t="s">
        <v>19229</v>
      </c>
      <c r="C3970" s="179" t="s">
        <v>15364</v>
      </c>
      <c r="D3970" s="179">
        <v>23.7</v>
      </c>
    </row>
    <row r="3971" spans="1:4" x14ac:dyDescent="0.3">
      <c r="A3971" s="179">
        <v>6033</v>
      </c>
      <c r="B3971" s="179" t="s">
        <v>19230</v>
      </c>
      <c r="C3971" s="179" t="s">
        <v>15364</v>
      </c>
      <c r="D3971" s="179">
        <v>31.23</v>
      </c>
    </row>
    <row r="3972" spans="1:4" ht="28.8" x14ac:dyDescent="0.3">
      <c r="A3972" s="179">
        <v>11672</v>
      </c>
      <c r="B3972" s="179" t="s">
        <v>19231</v>
      </c>
      <c r="C3972" s="179" t="s">
        <v>15364</v>
      </c>
      <c r="D3972" s="179">
        <v>67.94</v>
      </c>
    </row>
    <row r="3973" spans="1:4" ht="28.8" x14ac:dyDescent="0.3">
      <c r="A3973" s="179">
        <v>11669</v>
      </c>
      <c r="B3973" s="179" t="s">
        <v>19232</v>
      </c>
      <c r="C3973" s="179" t="s">
        <v>15364</v>
      </c>
      <c r="D3973" s="179">
        <v>64.709999999999994</v>
      </c>
    </row>
    <row r="3974" spans="1:4" x14ac:dyDescent="0.3">
      <c r="A3974" s="179">
        <v>11670</v>
      </c>
      <c r="B3974" s="179" t="s">
        <v>19233</v>
      </c>
      <c r="C3974" s="179" t="s">
        <v>15364</v>
      </c>
      <c r="D3974" s="179">
        <v>24.79</v>
      </c>
    </row>
    <row r="3975" spans="1:4" x14ac:dyDescent="0.3">
      <c r="A3975" s="179">
        <v>20055</v>
      </c>
      <c r="B3975" s="179" t="s">
        <v>19234</v>
      </c>
      <c r="C3975" s="179" t="s">
        <v>15364</v>
      </c>
      <c r="D3975" s="179">
        <v>48.46</v>
      </c>
    </row>
    <row r="3976" spans="1:4" x14ac:dyDescent="0.3">
      <c r="A3976" s="179">
        <v>11671</v>
      </c>
      <c r="B3976" s="179" t="s">
        <v>19235</v>
      </c>
      <c r="C3976" s="179" t="s">
        <v>15364</v>
      </c>
      <c r="D3976" s="179">
        <v>103.98</v>
      </c>
    </row>
    <row r="3977" spans="1:4" x14ac:dyDescent="0.3">
      <c r="A3977" s="179">
        <v>6032</v>
      </c>
      <c r="B3977" s="179" t="s">
        <v>19236</v>
      </c>
      <c r="C3977" s="179" t="s">
        <v>15364</v>
      </c>
      <c r="D3977" s="179">
        <v>29.7</v>
      </c>
    </row>
    <row r="3978" spans="1:4" ht="28.8" x14ac:dyDescent="0.3">
      <c r="A3978" s="179">
        <v>11673</v>
      </c>
      <c r="B3978" s="179" t="s">
        <v>19237</v>
      </c>
      <c r="C3978" s="179" t="s">
        <v>15364</v>
      </c>
      <c r="D3978" s="179">
        <v>23.39</v>
      </c>
    </row>
    <row r="3979" spans="1:4" ht="28.8" x14ac:dyDescent="0.3">
      <c r="A3979" s="179">
        <v>11674</v>
      </c>
      <c r="B3979" s="179" t="s">
        <v>19238</v>
      </c>
      <c r="C3979" s="179" t="s">
        <v>15364</v>
      </c>
      <c r="D3979" s="179">
        <v>30.12</v>
      </c>
    </row>
    <row r="3980" spans="1:4" ht="28.8" x14ac:dyDescent="0.3">
      <c r="A3980" s="179">
        <v>11675</v>
      </c>
      <c r="B3980" s="179" t="s">
        <v>19239</v>
      </c>
      <c r="C3980" s="179" t="s">
        <v>15364</v>
      </c>
      <c r="D3980" s="179">
        <v>47.82</v>
      </c>
    </row>
    <row r="3981" spans="1:4" ht="28.8" x14ac:dyDescent="0.3">
      <c r="A3981" s="179">
        <v>11676</v>
      </c>
      <c r="B3981" s="179" t="s">
        <v>19240</v>
      </c>
      <c r="C3981" s="179" t="s">
        <v>15364</v>
      </c>
      <c r="D3981" s="179">
        <v>63.95</v>
      </c>
    </row>
    <row r="3982" spans="1:4" ht="28.8" x14ac:dyDescent="0.3">
      <c r="A3982" s="179">
        <v>11677</v>
      </c>
      <c r="B3982" s="179" t="s">
        <v>19241</v>
      </c>
      <c r="C3982" s="179" t="s">
        <v>15364</v>
      </c>
      <c r="D3982" s="179">
        <v>66.05</v>
      </c>
    </row>
    <row r="3983" spans="1:4" ht="28.8" x14ac:dyDescent="0.3">
      <c r="A3983" s="179">
        <v>11678</v>
      </c>
      <c r="B3983" s="179" t="s">
        <v>19242</v>
      </c>
      <c r="C3983" s="179" t="s">
        <v>15364</v>
      </c>
      <c r="D3983" s="179">
        <v>120.96</v>
      </c>
    </row>
    <row r="3984" spans="1:4" x14ac:dyDescent="0.3">
      <c r="A3984" s="179">
        <v>6038</v>
      </c>
      <c r="B3984" s="179" t="s">
        <v>19243</v>
      </c>
      <c r="C3984" s="179" t="s">
        <v>15364</v>
      </c>
      <c r="D3984" s="179">
        <v>7.67</v>
      </c>
    </row>
    <row r="3985" spans="1:4" x14ac:dyDescent="0.3">
      <c r="A3985" s="179">
        <v>11718</v>
      </c>
      <c r="B3985" s="179" t="s">
        <v>19244</v>
      </c>
      <c r="C3985" s="179" t="s">
        <v>15364</v>
      </c>
      <c r="D3985" s="179">
        <v>21.88</v>
      </c>
    </row>
    <row r="3986" spans="1:4" x14ac:dyDescent="0.3">
      <c r="A3986" s="179">
        <v>6037</v>
      </c>
      <c r="B3986" s="179" t="s">
        <v>19245</v>
      </c>
      <c r="C3986" s="179" t="s">
        <v>15364</v>
      </c>
      <c r="D3986" s="179">
        <v>15.96</v>
      </c>
    </row>
    <row r="3987" spans="1:4" x14ac:dyDescent="0.3">
      <c r="A3987" s="179">
        <v>11719</v>
      </c>
      <c r="B3987" s="179" t="s">
        <v>19246</v>
      </c>
      <c r="C3987" s="179" t="s">
        <v>15364</v>
      </c>
      <c r="D3987" s="179">
        <v>17.75</v>
      </c>
    </row>
    <row r="3988" spans="1:4" x14ac:dyDescent="0.3">
      <c r="A3988" s="179">
        <v>6019</v>
      </c>
      <c r="B3988" s="179" t="s">
        <v>19247</v>
      </c>
      <c r="C3988" s="179" t="s">
        <v>15364</v>
      </c>
      <c r="D3988" s="179">
        <v>39.270000000000003</v>
      </c>
    </row>
    <row r="3989" spans="1:4" x14ac:dyDescent="0.3">
      <c r="A3989" s="179">
        <v>6010</v>
      </c>
      <c r="B3989" s="179" t="s">
        <v>19248</v>
      </c>
      <c r="C3989" s="179" t="s">
        <v>15364</v>
      </c>
      <c r="D3989" s="179">
        <v>67.569999999999993</v>
      </c>
    </row>
    <row r="3990" spans="1:4" x14ac:dyDescent="0.3">
      <c r="A3990" s="179">
        <v>6017</v>
      </c>
      <c r="B3990" s="179" t="s">
        <v>19249</v>
      </c>
      <c r="C3990" s="179" t="s">
        <v>15364</v>
      </c>
      <c r="D3990" s="179">
        <v>53.52</v>
      </c>
    </row>
    <row r="3991" spans="1:4" x14ac:dyDescent="0.3">
      <c r="A3991" s="179">
        <v>6020</v>
      </c>
      <c r="B3991" s="179" t="s">
        <v>19250</v>
      </c>
      <c r="C3991" s="179" t="s">
        <v>15364</v>
      </c>
      <c r="D3991" s="179">
        <v>23.59</v>
      </c>
    </row>
    <row r="3992" spans="1:4" x14ac:dyDescent="0.3">
      <c r="A3992" s="179">
        <v>6028</v>
      </c>
      <c r="B3992" s="179" t="s">
        <v>19251</v>
      </c>
      <c r="C3992" s="179" t="s">
        <v>15364</v>
      </c>
      <c r="D3992" s="179">
        <v>94.12</v>
      </c>
    </row>
    <row r="3993" spans="1:4" x14ac:dyDescent="0.3">
      <c r="A3993" s="179">
        <v>6011</v>
      </c>
      <c r="B3993" s="179" t="s">
        <v>19252</v>
      </c>
      <c r="C3993" s="179" t="s">
        <v>15364</v>
      </c>
      <c r="D3993" s="179">
        <v>195.2</v>
      </c>
    </row>
    <row r="3994" spans="1:4" x14ac:dyDescent="0.3">
      <c r="A3994" s="179">
        <v>6012</v>
      </c>
      <c r="B3994" s="179" t="s">
        <v>19253</v>
      </c>
      <c r="C3994" s="179" t="s">
        <v>15364</v>
      </c>
      <c r="D3994" s="179">
        <v>236.32</v>
      </c>
    </row>
    <row r="3995" spans="1:4" x14ac:dyDescent="0.3">
      <c r="A3995" s="179">
        <v>6016</v>
      </c>
      <c r="B3995" s="179" t="s">
        <v>19254</v>
      </c>
      <c r="C3995" s="179" t="s">
        <v>15364</v>
      </c>
      <c r="D3995" s="179">
        <v>24.88</v>
      </c>
    </row>
    <row r="3996" spans="1:4" x14ac:dyDescent="0.3">
      <c r="A3996" s="179">
        <v>6027</v>
      </c>
      <c r="B3996" s="179" t="s">
        <v>19255</v>
      </c>
      <c r="C3996" s="179" t="s">
        <v>15364</v>
      </c>
      <c r="D3996" s="179">
        <v>492.42</v>
      </c>
    </row>
    <row r="3997" spans="1:4" ht="28.8" x14ac:dyDescent="0.3">
      <c r="A3997" s="179">
        <v>6013</v>
      </c>
      <c r="B3997" s="179" t="s">
        <v>19256</v>
      </c>
      <c r="C3997" s="179" t="s">
        <v>15364</v>
      </c>
      <c r="D3997" s="179">
        <v>74.3</v>
      </c>
    </row>
    <row r="3998" spans="1:4" ht="28.8" x14ac:dyDescent="0.3">
      <c r="A3998" s="179">
        <v>6015</v>
      </c>
      <c r="B3998" s="179" t="s">
        <v>19257</v>
      </c>
      <c r="C3998" s="179" t="s">
        <v>15364</v>
      </c>
      <c r="D3998" s="179">
        <v>108.05</v>
      </c>
    </row>
    <row r="3999" spans="1:4" ht="28.8" x14ac:dyDescent="0.3">
      <c r="A3999" s="179">
        <v>6014</v>
      </c>
      <c r="B3999" s="179" t="s">
        <v>19258</v>
      </c>
      <c r="C3999" s="179" t="s">
        <v>15364</v>
      </c>
      <c r="D3999" s="179">
        <v>103.31</v>
      </c>
    </row>
    <row r="4000" spans="1:4" ht="28.8" x14ac:dyDescent="0.3">
      <c r="A4000" s="179">
        <v>6006</v>
      </c>
      <c r="B4000" s="179" t="s">
        <v>19259</v>
      </c>
      <c r="C4000" s="179" t="s">
        <v>15364</v>
      </c>
      <c r="D4000" s="179">
        <v>53.81</v>
      </c>
    </row>
    <row r="4001" spans="1:4" ht="28.8" x14ac:dyDescent="0.3">
      <c r="A4001" s="179">
        <v>6005</v>
      </c>
      <c r="B4001" s="179" t="s">
        <v>19260</v>
      </c>
      <c r="C4001" s="179" t="s">
        <v>15364</v>
      </c>
      <c r="D4001" s="179">
        <v>60.7</v>
      </c>
    </row>
    <row r="4002" spans="1:4" x14ac:dyDescent="0.3">
      <c r="A4002" s="179">
        <v>11756</v>
      </c>
      <c r="B4002" s="179" t="s">
        <v>19261</v>
      </c>
      <c r="C4002" s="179" t="s">
        <v>15364</v>
      </c>
      <c r="D4002" s="179">
        <v>28.99</v>
      </c>
    </row>
    <row r="4003" spans="1:4" ht="43.2" x14ac:dyDescent="0.3">
      <c r="A4003" s="179">
        <v>10904</v>
      </c>
      <c r="B4003" s="179" t="s">
        <v>19262</v>
      </c>
      <c r="C4003" s="179" t="s">
        <v>15364</v>
      </c>
      <c r="D4003" s="179">
        <v>241</v>
      </c>
    </row>
    <row r="4004" spans="1:4" x14ac:dyDescent="0.3">
      <c r="A4004" s="179">
        <v>11752</v>
      </c>
      <c r="B4004" s="179" t="s">
        <v>19263</v>
      </c>
      <c r="C4004" s="179" t="s">
        <v>15364</v>
      </c>
      <c r="D4004" s="179">
        <v>16.71</v>
      </c>
    </row>
    <row r="4005" spans="1:4" x14ac:dyDescent="0.3">
      <c r="A4005" s="179">
        <v>11753</v>
      </c>
      <c r="B4005" s="179" t="s">
        <v>19264</v>
      </c>
      <c r="C4005" s="179" t="s">
        <v>15364</v>
      </c>
      <c r="D4005" s="179">
        <v>19.95</v>
      </c>
    </row>
    <row r="4006" spans="1:4" ht="28.8" x14ac:dyDescent="0.3">
      <c r="A4006" s="179">
        <v>6021</v>
      </c>
      <c r="B4006" s="179" t="s">
        <v>19265</v>
      </c>
      <c r="C4006" s="179" t="s">
        <v>15364</v>
      </c>
      <c r="D4006" s="179">
        <v>55.38</v>
      </c>
    </row>
    <row r="4007" spans="1:4" ht="28.8" x14ac:dyDescent="0.3">
      <c r="A4007" s="179">
        <v>6024</v>
      </c>
      <c r="B4007" s="179" t="s">
        <v>19266</v>
      </c>
      <c r="C4007" s="179" t="s">
        <v>15364</v>
      </c>
      <c r="D4007" s="179">
        <v>57.25</v>
      </c>
    </row>
    <row r="4008" spans="1:4" x14ac:dyDescent="0.3">
      <c r="A4008" s="179">
        <v>38379</v>
      </c>
      <c r="B4008" s="179" t="s">
        <v>19267</v>
      </c>
      <c r="C4008" s="179" t="s">
        <v>15382</v>
      </c>
      <c r="D4008" s="179">
        <v>61.83</v>
      </c>
    </row>
    <row r="4009" spans="1:4" ht="28.8" x14ac:dyDescent="0.3">
      <c r="A4009" s="179">
        <v>13897</v>
      </c>
      <c r="B4009" s="179" t="s">
        <v>19268</v>
      </c>
      <c r="C4009" s="179" t="s">
        <v>15364</v>
      </c>
      <c r="D4009" s="180">
        <v>6047.7</v>
      </c>
    </row>
    <row r="4010" spans="1:4" ht="28.8" x14ac:dyDescent="0.3">
      <c r="A4010" s="179">
        <v>10640</v>
      </c>
      <c r="B4010" s="179" t="s">
        <v>19269</v>
      </c>
      <c r="C4010" s="179" t="s">
        <v>15364</v>
      </c>
      <c r="D4010" s="180">
        <v>13098.05</v>
      </c>
    </row>
    <row r="4011" spans="1:4" ht="28.8" x14ac:dyDescent="0.3">
      <c r="A4011" s="179">
        <v>11086</v>
      </c>
      <c r="B4011" s="179" t="s">
        <v>19270</v>
      </c>
      <c r="C4011" s="179" t="s">
        <v>15544</v>
      </c>
      <c r="D4011" s="179">
        <v>62.93</v>
      </c>
    </row>
    <row r="4012" spans="1:4" x14ac:dyDescent="0.3">
      <c r="A4012" s="179">
        <v>34357</v>
      </c>
      <c r="B4012" s="179" t="s">
        <v>19271</v>
      </c>
      <c r="C4012" s="179" t="s">
        <v>15433</v>
      </c>
      <c r="D4012" s="179">
        <v>3.81</v>
      </c>
    </row>
    <row r="4013" spans="1:4" x14ac:dyDescent="0.3">
      <c r="A4013" s="179">
        <v>37329</v>
      </c>
      <c r="B4013" s="179" t="s">
        <v>19272</v>
      </c>
      <c r="C4013" s="179" t="s">
        <v>15433</v>
      </c>
      <c r="D4013" s="179">
        <v>80.38</v>
      </c>
    </row>
    <row r="4014" spans="1:4" x14ac:dyDescent="0.3">
      <c r="A4014" s="179">
        <v>2510</v>
      </c>
      <c r="B4014" s="179" t="s">
        <v>19273</v>
      </c>
      <c r="C4014" s="179" t="s">
        <v>15364</v>
      </c>
      <c r="D4014" s="179">
        <v>40.78</v>
      </c>
    </row>
    <row r="4015" spans="1:4" ht="28.8" x14ac:dyDescent="0.3">
      <c r="A4015" s="179">
        <v>12359</v>
      </c>
      <c r="B4015" s="179" t="s">
        <v>19274</v>
      </c>
      <c r="C4015" s="179" t="s">
        <v>15364</v>
      </c>
      <c r="D4015" s="179">
        <v>128.63</v>
      </c>
    </row>
    <row r="4016" spans="1:4" x14ac:dyDescent="0.3">
      <c r="A4016" s="179">
        <v>7353</v>
      </c>
      <c r="B4016" s="179" t="s">
        <v>19275</v>
      </c>
      <c r="C4016" s="179" t="s">
        <v>15377</v>
      </c>
      <c r="D4016" s="179">
        <v>25.56</v>
      </c>
    </row>
    <row r="4017" spans="1:4" x14ac:dyDescent="0.3">
      <c r="A4017" s="179">
        <v>36144</v>
      </c>
      <c r="B4017" s="179" t="s">
        <v>19276</v>
      </c>
      <c r="C4017" s="179" t="s">
        <v>15364</v>
      </c>
      <c r="D4017" s="179">
        <v>1.61</v>
      </c>
    </row>
    <row r="4018" spans="1:4" x14ac:dyDescent="0.3">
      <c r="A4018" s="179">
        <v>10518</v>
      </c>
      <c r="B4018" s="179" t="s">
        <v>19277</v>
      </c>
      <c r="C4018" s="179" t="s">
        <v>15364</v>
      </c>
      <c r="D4018" s="179">
        <v>127.84</v>
      </c>
    </row>
    <row r="4019" spans="1:4" ht="57.6" x14ac:dyDescent="0.3">
      <c r="A4019" s="179">
        <v>36530</v>
      </c>
      <c r="B4019" s="179" t="s">
        <v>19278</v>
      </c>
      <c r="C4019" s="179" t="s">
        <v>15364</v>
      </c>
      <c r="D4019" s="180">
        <v>307943.21999999997</v>
      </c>
    </row>
    <row r="4020" spans="1:4" ht="57.6" x14ac:dyDescent="0.3">
      <c r="A4020" s="179">
        <v>6046</v>
      </c>
      <c r="B4020" s="179" t="s">
        <v>19279</v>
      </c>
      <c r="C4020" s="179" t="s">
        <v>15364</v>
      </c>
      <c r="D4020" s="180">
        <v>334012.5</v>
      </c>
    </row>
    <row r="4021" spans="1:4" ht="57.6" x14ac:dyDescent="0.3">
      <c r="A4021" s="179">
        <v>36531</v>
      </c>
      <c r="B4021" s="179" t="s">
        <v>19280</v>
      </c>
      <c r="C4021" s="179" t="s">
        <v>15364</v>
      </c>
      <c r="D4021" s="180">
        <v>346232.44</v>
      </c>
    </row>
    <row r="4022" spans="1:4" ht="28.8" x14ac:dyDescent="0.3">
      <c r="A4022" s="179">
        <v>34684</v>
      </c>
      <c r="B4022" s="179" t="s">
        <v>19281</v>
      </c>
      <c r="C4022" s="179" t="s">
        <v>15372</v>
      </c>
      <c r="D4022" s="179">
        <v>208.13</v>
      </c>
    </row>
    <row r="4023" spans="1:4" ht="28.8" x14ac:dyDescent="0.3">
      <c r="A4023" s="179">
        <v>34683</v>
      </c>
      <c r="B4023" s="179" t="s">
        <v>19282</v>
      </c>
      <c r="C4023" s="179" t="s">
        <v>15372</v>
      </c>
      <c r="D4023" s="179">
        <v>130.08000000000001</v>
      </c>
    </row>
    <row r="4024" spans="1:4" ht="28.8" x14ac:dyDescent="0.3">
      <c r="A4024" s="179">
        <v>533</v>
      </c>
      <c r="B4024" s="179" t="s">
        <v>19283</v>
      </c>
      <c r="C4024" s="179" t="s">
        <v>15372</v>
      </c>
      <c r="D4024" s="179">
        <v>25.57</v>
      </c>
    </row>
    <row r="4025" spans="1:4" ht="28.8" x14ac:dyDescent="0.3">
      <c r="A4025" s="179">
        <v>10515</v>
      </c>
      <c r="B4025" s="179" t="s">
        <v>19284</v>
      </c>
      <c r="C4025" s="179" t="s">
        <v>15372</v>
      </c>
      <c r="D4025" s="179">
        <v>48.24</v>
      </c>
    </row>
    <row r="4026" spans="1:4" ht="28.8" x14ac:dyDescent="0.3">
      <c r="A4026" s="179">
        <v>536</v>
      </c>
      <c r="B4026" s="179" t="s">
        <v>19285</v>
      </c>
      <c r="C4026" s="179" t="s">
        <v>15372</v>
      </c>
      <c r="D4026" s="179">
        <v>34.9</v>
      </c>
    </row>
    <row r="4027" spans="1:4" ht="28.8" x14ac:dyDescent="0.3">
      <c r="A4027" s="179">
        <v>153</v>
      </c>
      <c r="B4027" s="179" t="s">
        <v>19286</v>
      </c>
      <c r="C4027" s="179" t="s">
        <v>15377</v>
      </c>
      <c r="D4027" s="179">
        <v>90.64</v>
      </c>
    </row>
    <row r="4028" spans="1:4" ht="28.8" x14ac:dyDescent="0.3">
      <c r="A4028" s="179">
        <v>34682</v>
      </c>
      <c r="B4028" s="179" t="s">
        <v>19287</v>
      </c>
      <c r="C4028" s="179" t="s">
        <v>15372</v>
      </c>
      <c r="D4028" s="179">
        <v>99.47</v>
      </c>
    </row>
    <row r="4029" spans="1:4" ht="28.8" x14ac:dyDescent="0.3">
      <c r="A4029" s="179">
        <v>20205</v>
      </c>
      <c r="B4029" s="179" t="s">
        <v>19288</v>
      </c>
      <c r="C4029" s="179" t="s">
        <v>15382</v>
      </c>
      <c r="D4029" s="179">
        <v>3.56</v>
      </c>
    </row>
    <row r="4030" spans="1:4" ht="28.8" x14ac:dyDescent="0.3">
      <c r="A4030" s="179">
        <v>4412</v>
      </c>
      <c r="B4030" s="179" t="s">
        <v>19289</v>
      </c>
      <c r="C4030" s="179" t="s">
        <v>15382</v>
      </c>
      <c r="D4030" s="179">
        <v>2.13</v>
      </c>
    </row>
    <row r="4031" spans="1:4" ht="28.8" x14ac:dyDescent="0.3">
      <c r="A4031" s="179">
        <v>4408</v>
      </c>
      <c r="B4031" s="179" t="s">
        <v>19290</v>
      </c>
      <c r="C4031" s="179" t="s">
        <v>15382</v>
      </c>
      <c r="D4031" s="179">
        <v>2.66</v>
      </c>
    </row>
    <row r="4032" spans="1:4" x14ac:dyDescent="0.3">
      <c r="A4032" s="179">
        <v>36250</v>
      </c>
      <c r="B4032" s="179" t="s">
        <v>19291</v>
      </c>
      <c r="C4032" s="179" t="s">
        <v>15382</v>
      </c>
      <c r="D4032" s="179">
        <v>5</v>
      </c>
    </row>
    <row r="4033" spans="1:4" x14ac:dyDescent="0.3">
      <c r="A4033" s="179">
        <v>10857</v>
      </c>
      <c r="B4033" s="179" t="s">
        <v>19292</v>
      </c>
      <c r="C4033" s="179" t="s">
        <v>15382</v>
      </c>
      <c r="D4033" s="179">
        <v>12.75</v>
      </c>
    </row>
    <row r="4034" spans="1:4" x14ac:dyDescent="0.3">
      <c r="A4034" s="179">
        <v>4803</v>
      </c>
      <c r="B4034" s="179" t="s">
        <v>19293</v>
      </c>
      <c r="C4034" s="179" t="s">
        <v>15382</v>
      </c>
      <c r="D4034" s="179">
        <v>23.94</v>
      </c>
    </row>
    <row r="4035" spans="1:4" ht="28.8" x14ac:dyDescent="0.3">
      <c r="A4035" s="179">
        <v>6186</v>
      </c>
      <c r="B4035" s="179" t="s">
        <v>19294</v>
      </c>
      <c r="C4035" s="179" t="s">
        <v>15382</v>
      </c>
      <c r="D4035" s="179">
        <v>16.05</v>
      </c>
    </row>
    <row r="4036" spans="1:4" x14ac:dyDescent="0.3">
      <c r="A4036" s="179">
        <v>4829</v>
      </c>
      <c r="B4036" s="179" t="s">
        <v>19295</v>
      </c>
      <c r="C4036" s="179" t="s">
        <v>15382</v>
      </c>
      <c r="D4036" s="179">
        <v>45.83</v>
      </c>
    </row>
    <row r="4037" spans="1:4" x14ac:dyDescent="0.3">
      <c r="A4037" s="179">
        <v>39829</v>
      </c>
      <c r="B4037" s="179" t="s">
        <v>19296</v>
      </c>
      <c r="C4037" s="179" t="s">
        <v>15382</v>
      </c>
      <c r="D4037" s="179">
        <v>31.21</v>
      </c>
    </row>
    <row r="4038" spans="1:4" ht="28.8" x14ac:dyDescent="0.3">
      <c r="A4038" s="179">
        <v>20231</v>
      </c>
      <c r="B4038" s="179" t="s">
        <v>19297</v>
      </c>
      <c r="C4038" s="179" t="s">
        <v>15382</v>
      </c>
      <c r="D4038" s="179">
        <v>50.6</v>
      </c>
    </row>
    <row r="4039" spans="1:4" x14ac:dyDescent="0.3">
      <c r="A4039" s="179">
        <v>4804</v>
      </c>
      <c r="B4039" s="179" t="s">
        <v>19298</v>
      </c>
      <c r="C4039" s="179" t="s">
        <v>15382</v>
      </c>
      <c r="D4039" s="179">
        <v>18.38</v>
      </c>
    </row>
    <row r="4040" spans="1:4" x14ac:dyDescent="0.3">
      <c r="A4040" s="179">
        <v>34680</v>
      </c>
      <c r="B4040" s="179" t="s">
        <v>19299</v>
      </c>
      <c r="C4040" s="179" t="s">
        <v>15382</v>
      </c>
      <c r="D4040" s="179">
        <v>30.6</v>
      </c>
    </row>
    <row r="4041" spans="1:4" ht="28.8" x14ac:dyDescent="0.3">
      <c r="A4041" s="179">
        <v>11573</v>
      </c>
      <c r="B4041" s="179" t="s">
        <v>19300</v>
      </c>
      <c r="C4041" s="179" t="s">
        <v>15364</v>
      </c>
      <c r="D4041" s="179">
        <v>5.29</v>
      </c>
    </row>
    <row r="4042" spans="1:4" x14ac:dyDescent="0.3">
      <c r="A4042" s="179">
        <v>38401</v>
      </c>
      <c r="B4042" s="179" t="s">
        <v>19301</v>
      </c>
      <c r="C4042" s="179" t="s">
        <v>15364</v>
      </c>
      <c r="D4042" s="179">
        <v>7.45</v>
      </c>
    </row>
    <row r="4043" spans="1:4" ht="28.8" x14ac:dyDescent="0.3">
      <c r="A4043" s="179">
        <v>11575</v>
      </c>
      <c r="B4043" s="179" t="s">
        <v>19302</v>
      </c>
      <c r="C4043" s="179" t="s">
        <v>15364</v>
      </c>
      <c r="D4043" s="179">
        <v>51.03</v>
      </c>
    </row>
    <row r="4044" spans="1:4" ht="28.8" x14ac:dyDescent="0.3">
      <c r="A4044" s="179">
        <v>38179</v>
      </c>
      <c r="B4044" s="179" t="s">
        <v>19303</v>
      </c>
      <c r="C4044" s="179" t="s">
        <v>15364</v>
      </c>
      <c r="D4044" s="179">
        <v>42.19</v>
      </c>
    </row>
    <row r="4045" spans="1:4" ht="28.8" x14ac:dyDescent="0.3">
      <c r="A4045" s="179">
        <v>20256</v>
      </c>
      <c r="B4045" s="179" t="s">
        <v>19304</v>
      </c>
      <c r="C4045" s="179" t="s">
        <v>15364</v>
      </c>
      <c r="D4045" s="179">
        <v>0.61</v>
      </c>
    </row>
    <row r="4046" spans="1:4" ht="28.8" x14ac:dyDescent="0.3">
      <c r="A4046" s="179">
        <v>14511</v>
      </c>
      <c r="B4046" s="179" t="s">
        <v>19305</v>
      </c>
      <c r="C4046" s="179" t="s">
        <v>15364</v>
      </c>
      <c r="D4046" s="180">
        <v>870761.9</v>
      </c>
    </row>
    <row r="4047" spans="1:4" ht="28.8" x14ac:dyDescent="0.3">
      <c r="A4047" s="179">
        <v>10642</v>
      </c>
      <c r="B4047" s="179" t="s">
        <v>19306</v>
      </c>
      <c r="C4047" s="179" t="s">
        <v>15364</v>
      </c>
      <c r="D4047" s="180">
        <v>820300</v>
      </c>
    </row>
    <row r="4048" spans="1:4" ht="43.2" x14ac:dyDescent="0.3">
      <c r="A4048" s="179">
        <v>14489</v>
      </c>
      <c r="B4048" s="179" t="s">
        <v>19307</v>
      </c>
      <c r="C4048" s="179" t="s">
        <v>15364</v>
      </c>
      <c r="D4048" s="180">
        <v>727590.84</v>
      </c>
    </row>
    <row r="4049" spans="1:4" ht="28.8" x14ac:dyDescent="0.3">
      <c r="A4049" s="179">
        <v>14513</v>
      </c>
      <c r="B4049" s="179" t="s">
        <v>19308</v>
      </c>
      <c r="C4049" s="179" t="s">
        <v>15364</v>
      </c>
      <c r="D4049" s="180">
        <v>545710.39</v>
      </c>
    </row>
    <row r="4050" spans="1:4" ht="43.2" x14ac:dyDescent="0.3">
      <c r="A4050" s="179">
        <v>13600</v>
      </c>
      <c r="B4050" s="179" t="s">
        <v>19309</v>
      </c>
      <c r="C4050" s="179" t="s">
        <v>15364</v>
      </c>
      <c r="D4050" s="180">
        <v>704120.09</v>
      </c>
    </row>
    <row r="4051" spans="1:4" ht="43.2" x14ac:dyDescent="0.3">
      <c r="A4051" s="179">
        <v>10646</v>
      </c>
      <c r="B4051" s="179" t="s">
        <v>19310</v>
      </c>
      <c r="C4051" s="179" t="s">
        <v>15364</v>
      </c>
      <c r="D4051" s="180">
        <v>524874.61</v>
      </c>
    </row>
    <row r="4052" spans="1:4" ht="43.2" x14ac:dyDescent="0.3">
      <c r="A4052" s="179">
        <v>6070</v>
      </c>
      <c r="B4052" s="179" t="s">
        <v>19311</v>
      </c>
      <c r="C4052" s="179" t="s">
        <v>15364</v>
      </c>
      <c r="D4052" s="180">
        <v>717176.55</v>
      </c>
    </row>
    <row r="4053" spans="1:4" ht="43.2" x14ac:dyDescent="0.3">
      <c r="A4053" s="179">
        <v>6069</v>
      </c>
      <c r="B4053" s="179" t="s">
        <v>19312</v>
      </c>
      <c r="C4053" s="179" t="s">
        <v>15364</v>
      </c>
      <c r="D4053" s="180">
        <v>158435.12</v>
      </c>
    </row>
    <row r="4054" spans="1:4" ht="28.8" x14ac:dyDescent="0.3">
      <c r="A4054" s="179">
        <v>14626</v>
      </c>
      <c r="B4054" s="179" t="s">
        <v>19313</v>
      </c>
      <c r="C4054" s="179" t="s">
        <v>15364</v>
      </c>
      <c r="D4054" s="180">
        <v>785144.31999999995</v>
      </c>
    </row>
    <row r="4055" spans="1:4" ht="28.8" x14ac:dyDescent="0.3">
      <c r="A4055" s="179">
        <v>6067</v>
      </c>
      <c r="B4055" s="179" t="s">
        <v>19314</v>
      </c>
      <c r="C4055" s="179" t="s">
        <v>15364</v>
      </c>
      <c r="D4055" s="180">
        <v>644521.43999999994</v>
      </c>
    </row>
    <row r="4056" spans="1:4" x14ac:dyDescent="0.3">
      <c r="A4056" s="179">
        <v>38393</v>
      </c>
      <c r="B4056" s="179" t="s">
        <v>19315</v>
      </c>
      <c r="C4056" s="179" t="s">
        <v>15364</v>
      </c>
      <c r="D4056" s="179">
        <v>16</v>
      </c>
    </row>
    <row r="4057" spans="1:4" x14ac:dyDescent="0.3">
      <c r="A4057" s="179">
        <v>38390</v>
      </c>
      <c r="B4057" s="179" t="s">
        <v>19316</v>
      </c>
      <c r="C4057" s="179" t="s">
        <v>15364</v>
      </c>
      <c r="D4057" s="179">
        <v>35.49</v>
      </c>
    </row>
    <row r="4058" spans="1:4" x14ac:dyDescent="0.3">
      <c r="A4058" s="179">
        <v>36532</v>
      </c>
      <c r="B4058" s="179" t="s">
        <v>19317</v>
      </c>
      <c r="C4058" s="179" t="s">
        <v>15364</v>
      </c>
      <c r="D4058" s="180">
        <v>20267.25</v>
      </c>
    </row>
    <row r="4059" spans="1:4" ht="28.8" x14ac:dyDescent="0.3">
      <c r="A4059" s="179">
        <v>11578</v>
      </c>
      <c r="B4059" s="179" t="s">
        <v>19318</v>
      </c>
      <c r="C4059" s="179" t="s">
        <v>15364</v>
      </c>
      <c r="D4059" s="179">
        <v>11.02</v>
      </c>
    </row>
    <row r="4060" spans="1:4" ht="28.8" x14ac:dyDescent="0.3">
      <c r="A4060" s="179">
        <v>11577</v>
      </c>
      <c r="B4060" s="179" t="s">
        <v>19319</v>
      </c>
      <c r="C4060" s="179" t="s">
        <v>15364</v>
      </c>
      <c r="D4060" s="179">
        <v>10.51</v>
      </c>
    </row>
    <row r="4061" spans="1:4" ht="43.2" x14ac:dyDescent="0.3">
      <c r="A4061" s="179">
        <v>42432</v>
      </c>
      <c r="B4061" s="179" t="s">
        <v>19320</v>
      </c>
      <c r="C4061" s="179" t="s">
        <v>15364</v>
      </c>
      <c r="D4061" s="180">
        <v>2128.9</v>
      </c>
    </row>
    <row r="4062" spans="1:4" ht="43.2" x14ac:dyDescent="0.3">
      <c r="A4062" s="179">
        <v>42437</v>
      </c>
      <c r="B4062" s="179" t="s">
        <v>19321</v>
      </c>
      <c r="C4062" s="179" t="s">
        <v>15364</v>
      </c>
      <c r="D4062" s="180">
        <v>1618.53</v>
      </c>
    </row>
    <row r="4063" spans="1:4" x14ac:dyDescent="0.3">
      <c r="A4063" s="179">
        <v>1116</v>
      </c>
      <c r="B4063" s="179" t="s">
        <v>19322</v>
      </c>
      <c r="C4063" s="179" t="s">
        <v>15382</v>
      </c>
      <c r="D4063" s="179">
        <v>30.78</v>
      </c>
    </row>
    <row r="4064" spans="1:4" x14ac:dyDescent="0.3">
      <c r="A4064" s="179">
        <v>1115</v>
      </c>
      <c r="B4064" s="179" t="s">
        <v>19323</v>
      </c>
      <c r="C4064" s="179" t="s">
        <v>15382</v>
      </c>
      <c r="D4064" s="179">
        <v>36.880000000000003</v>
      </c>
    </row>
    <row r="4065" spans="1:4" x14ac:dyDescent="0.3">
      <c r="A4065" s="179">
        <v>1113</v>
      </c>
      <c r="B4065" s="179" t="s">
        <v>19324</v>
      </c>
      <c r="C4065" s="179" t="s">
        <v>15382</v>
      </c>
      <c r="D4065" s="179">
        <v>43.12</v>
      </c>
    </row>
    <row r="4066" spans="1:4" x14ac:dyDescent="0.3">
      <c r="A4066" s="179">
        <v>1114</v>
      </c>
      <c r="B4066" s="179" t="s">
        <v>19325</v>
      </c>
      <c r="C4066" s="179" t="s">
        <v>15382</v>
      </c>
      <c r="D4066" s="179">
        <v>51.36</v>
      </c>
    </row>
    <row r="4067" spans="1:4" x14ac:dyDescent="0.3">
      <c r="A4067" s="179">
        <v>40873</v>
      </c>
      <c r="B4067" s="179" t="s">
        <v>19326</v>
      </c>
      <c r="C4067" s="179" t="s">
        <v>15382</v>
      </c>
      <c r="D4067" s="179">
        <v>40.19</v>
      </c>
    </row>
    <row r="4068" spans="1:4" x14ac:dyDescent="0.3">
      <c r="A4068" s="179">
        <v>20214</v>
      </c>
      <c r="B4068" s="179" t="s">
        <v>19327</v>
      </c>
      <c r="C4068" s="179" t="s">
        <v>15364</v>
      </c>
      <c r="D4068" s="179">
        <v>53.6</v>
      </c>
    </row>
    <row r="4069" spans="1:4" ht="28.8" x14ac:dyDescent="0.3">
      <c r="A4069" s="179">
        <v>7237</v>
      </c>
      <c r="B4069" s="179" t="s">
        <v>19328</v>
      </c>
      <c r="C4069" s="179" t="s">
        <v>15364</v>
      </c>
      <c r="D4069" s="179">
        <v>52.47</v>
      </c>
    </row>
    <row r="4070" spans="1:4" x14ac:dyDescent="0.3">
      <c r="A4070" s="179">
        <v>11757</v>
      </c>
      <c r="B4070" s="179" t="s">
        <v>19329</v>
      </c>
      <c r="C4070" s="179" t="s">
        <v>15364</v>
      </c>
      <c r="D4070" s="179">
        <v>49.4</v>
      </c>
    </row>
    <row r="4071" spans="1:4" ht="28.8" x14ac:dyDescent="0.3">
      <c r="A4071" s="179">
        <v>11758</v>
      </c>
      <c r="B4071" s="179" t="s">
        <v>19330</v>
      </c>
      <c r="C4071" s="179" t="s">
        <v>15364</v>
      </c>
      <c r="D4071" s="179">
        <v>61.69</v>
      </c>
    </row>
    <row r="4072" spans="1:4" x14ac:dyDescent="0.3">
      <c r="A4072" s="179">
        <v>37526</v>
      </c>
      <c r="B4072" s="179" t="s">
        <v>19331</v>
      </c>
      <c r="C4072" s="179" t="s">
        <v>15364</v>
      </c>
      <c r="D4072" s="179">
        <v>4.04</v>
      </c>
    </row>
    <row r="4073" spans="1:4" x14ac:dyDescent="0.3">
      <c r="A4073" s="179">
        <v>6076</v>
      </c>
      <c r="B4073" s="179" t="s">
        <v>19332</v>
      </c>
      <c r="C4073" s="179" t="s">
        <v>15544</v>
      </c>
      <c r="D4073" s="179">
        <v>57.5</v>
      </c>
    </row>
    <row r="4074" spans="1:4" x14ac:dyDescent="0.3">
      <c r="A4074" s="179">
        <v>13109</v>
      </c>
      <c r="B4074" s="179" t="s">
        <v>19333</v>
      </c>
      <c r="C4074" s="179" t="s">
        <v>15364</v>
      </c>
      <c r="D4074" s="179">
        <v>269.56</v>
      </c>
    </row>
    <row r="4075" spans="1:4" x14ac:dyDescent="0.3">
      <c r="A4075" s="179">
        <v>13110</v>
      </c>
      <c r="B4075" s="179" t="s">
        <v>19334</v>
      </c>
      <c r="C4075" s="179" t="s">
        <v>15364</v>
      </c>
      <c r="D4075" s="179">
        <v>354.75</v>
      </c>
    </row>
    <row r="4076" spans="1:4" x14ac:dyDescent="0.3">
      <c r="A4076" s="179">
        <v>7581</v>
      </c>
      <c r="B4076" s="179" t="s">
        <v>19335</v>
      </c>
      <c r="C4076" s="179" t="s">
        <v>15364</v>
      </c>
      <c r="D4076" s="179">
        <v>4.5199999999999996</v>
      </c>
    </row>
    <row r="4077" spans="1:4" x14ac:dyDescent="0.3">
      <c r="A4077" s="179">
        <v>4509</v>
      </c>
      <c r="B4077" s="179" t="s">
        <v>19336</v>
      </c>
      <c r="C4077" s="179" t="s">
        <v>15382</v>
      </c>
      <c r="D4077" s="179">
        <v>4.01</v>
      </c>
    </row>
    <row r="4078" spans="1:4" x14ac:dyDescent="0.3">
      <c r="A4078" s="179">
        <v>4512</v>
      </c>
      <c r="B4078" s="179" t="s">
        <v>19337</v>
      </c>
      <c r="C4078" s="179" t="s">
        <v>15382</v>
      </c>
      <c r="D4078" s="179">
        <v>1.91</v>
      </c>
    </row>
    <row r="4079" spans="1:4" x14ac:dyDescent="0.3">
      <c r="A4079" s="179">
        <v>4517</v>
      </c>
      <c r="B4079" s="179" t="s">
        <v>19338</v>
      </c>
      <c r="C4079" s="179" t="s">
        <v>15382</v>
      </c>
      <c r="D4079" s="179">
        <v>2.77</v>
      </c>
    </row>
    <row r="4080" spans="1:4" ht="28.8" x14ac:dyDescent="0.3">
      <c r="A4080" s="179">
        <v>20206</v>
      </c>
      <c r="B4080" s="179" t="s">
        <v>19339</v>
      </c>
      <c r="C4080" s="179" t="s">
        <v>15382</v>
      </c>
      <c r="D4080" s="179">
        <v>9.6199999999999992</v>
      </c>
    </row>
    <row r="4081" spans="1:4" ht="28.8" x14ac:dyDescent="0.3">
      <c r="A4081" s="179">
        <v>4460</v>
      </c>
      <c r="B4081" s="179" t="s">
        <v>19340</v>
      </c>
      <c r="C4081" s="179" t="s">
        <v>15382</v>
      </c>
      <c r="D4081" s="179">
        <v>9.8800000000000008</v>
      </c>
    </row>
    <row r="4082" spans="1:4" ht="28.8" x14ac:dyDescent="0.3">
      <c r="A4082" s="179">
        <v>4417</v>
      </c>
      <c r="B4082" s="179" t="s">
        <v>19341</v>
      </c>
      <c r="C4082" s="179" t="s">
        <v>15382</v>
      </c>
      <c r="D4082" s="179">
        <v>7.62</v>
      </c>
    </row>
    <row r="4083" spans="1:4" ht="28.8" x14ac:dyDescent="0.3">
      <c r="A4083" s="179">
        <v>4415</v>
      </c>
      <c r="B4083" s="179" t="s">
        <v>19342</v>
      </c>
      <c r="C4083" s="179" t="s">
        <v>15382</v>
      </c>
      <c r="D4083" s="179">
        <v>5.29</v>
      </c>
    </row>
    <row r="4084" spans="1:4" x14ac:dyDescent="0.3">
      <c r="A4084" s="179">
        <v>37373</v>
      </c>
      <c r="B4084" s="179" t="s">
        <v>19343</v>
      </c>
      <c r="C4084" s="179" t="s">
        <v>15546</v>
      </c>
      <c r="D4084" s="179">
        <v>0.06</v>
      </c>
    </row>
    <row r="4085" spans="1:4" x14ac:dyDescent="0.3">
      <c r="A4085" s="179">
        <v>40864</v>
      </c>
      <c r="B4085" s="179" t="s">
        <v>19344</v>
      </c>
      <c r="C4085" s="179" t="s">
        <v>15548</v>
      </c>
      <c r="D4085" s="179">
        <v>11.8</v>
      </c>
    </row>
    <row r="4086" spans="1:4" ht="28.8" x14ac:dyDescent="0.3">
      <c r="A4086" s="179">
        <v>4734</v>
      </c>
      <c r="B4086" s="179" t="s">
        <v>19345</v>
      </c>
      <c r="C4086" s="179" t="s">
        <v>15544</v>
      </c>
      <c r="D4086" s="179">
        <v>89.56</v>
      </c>
    </row>
    <row r="4087" spans="1:4" x14ac:dyDescent="0.3">
      <c r="A4087" s="179">
        <v>6085</v>
      </c>
      <c r="B4087" s="179" t="s">
        <v>19346</v>
      </c>
      <c r="C4087" s="179" t="s">
        <v>15377</v>
      </c>
      <c r="D4087" s="179">
        <v>9.17</v>
      </c>
    </row>
    <row r="4088" spans="1:4" x14ac:dyDescent="0.3">
      <c r="A4088" s="179">
        <v>38396</v>
      </c>
      <c r="B4088" s="179" t="s">
        <v>19347</v>
      </c>
      <c r="C4088" s="179" t="s">
        <v>15364</v>
      </c>
      <c r="D4088" s="179">
        <v>643.36</v>
      </c>
    </row>
    <row r="4089" spans="1:4" x14ac:dyDescent="0.3">
      <c r="A4089" s="179">
        <v>11622</v>
      </c>
      <c r="B4089" s="179" t="s">
        <v>19348</v>
      </c>
      <c r="C4089" s="179" t="s">
        <v>15433</v>
      </c>
      <c r="D4089" s="179">
        <v>68.3</v>
      </c>
    </row>
    <row r="4090" spans="1:4" ht="28.8" x14ac:dyDescent="0.3">
      <c r="A4090" s="179">
        <v>43143</v>
      </c>
      <c r="B4090" s="179" t="s">
        <v>19349</v>
      </c>
      <c r="C4090" s="179" t="s">
        <v>15377</v>
      </c>
      <c r="D4090" s="179">
        <v>25.79</v>
      </c>
    </row>
    <row r="4091" spans="1:4" x14ac:dyDescent="0.3">
      <c r="A4091" s="179">
        <v>7317</v>
      </c>
      <c r="B4091" s="179" t="s">
        <v>19350</v>
      </c>
      <c r="C4091" s="179" t="s">
        <v>15433</v>
      </c>
      <c r="D4091" s="179">
        <v>35.659999999999997</v>
      </c>
    </row>
    <row r="4092" spans="1:4" ht="28.8" x14ac:dyDescent="0.3">
      <c r="A4092" s="179">
        <v>142</v>
      </c>
      <c r="B4092" s="179" t="s">
        <v>19351</v>
      </c>
      <c r="C4092" s="179" t="s">
        <v>19352</v>
      </c>
      <c r="D4092" s="179">
        <v>32.229999999999997</v>
      </c>
    </row>
    <row r="4093" spans="1:4" ht="28.8" x14ac:dyDescent="0.3">
      <c r="A4093" s="179">
        <v>43142</v>
      </c>
      <c r="B4093" s="179" t="s">
        <v>19353</v>
      </c>
      <c r="C4093" s="179" t="s">
        <v>15377</v>
      </c>
      <c r="D4093" s="179">
        <v>146.38999999999999</v>
      </c>
    </row>
    <row r="4094" spans="1:4" x14ac:dyDescent="0.3">
      <c r="A4094" s="179">
        <v>38123</v>
      </c>
      <c r="B4094" s="179" t="s">
        <v>19354</v>
      </c>
      <c r="C4094" s="179" t="s">
        <v>15433</v>
      </c>
      <c r="D4094" s="179">
        <v>57.97</v>
      </c>
    </row>
    <row r="4095" spans="1:4" ht="28.8" x14ac:dyDescent="0.3">
      <c r="A4095" s="179">
        <v>42701</v>
      </c>
      <c r="B4095" s="179" t="s">
        <v>19355</v>
      </c>
      <c r="C4095" s="179" t="s">
        <v>15364</v>
      </c>
      <c r="D4095" s="179">
        <v>63.43</v>
      </c>
    </row>
    <row r="4096" spans="1:4" ht="28.8" x14ac:dyDescent="0.3">
      <c r="A4096" s="179">
        <v>42702</v>
      </c>
      <c r="B4096" s="179" t="s">
        <v>19356</v>
      </c>
      <c r="C4096" s="179" t="s">
        <v>15364</v>
      </c>
      <c r="D4096" s="179">
        <v>112.7</v>
      </c>
    </row>
    <row r="4097" spans="1:4" ht="28.8" x14ac:dyDescent="0.3">
      <c r="A4097" s="179">
        <v>37955</v>
      </c>
      <c r="B4097" s="179" t="s">
        <v>19357</v>
      </c>
      <c r="C4097" s="179" t="s">
        <v>15364</v>
      </c>
      <c r="D4097" s="179">
        <v>146.06</v>
      </c>
    </row>
    <row r="4098" spans="1:4" ht="28.8" x14ac:dyDescent="0.3">
      <c r="A4098" s="179">
        <v>42699</v>
      </c>
      <c r="B4098" s="179" t="s">
        <v>19358</v>
      </c>
      <c r="C4098" s="179" t="s">
        <v>15364</v>
      </c>
      <c r="D4098" s="179">
        <v>38.74</v>
      </c>
    </row>
    <row r="4099" spans="1:4" ht="28.8" x14ac:dyDescent="0.3">
      <c r="A4099" s="179">
        <v>42700</v>
      </c>
      <c r="B4099" s="179" t="s">
        <v>19359</v>
      </c>
      <c r="C4099" s="179" t="s">
        <v>15364</v>
      </c>
      <c r="D4099" s="179">
        <v>110.45</v>
      </c>
    </row>
    <row r="4100" spans="1:4" ht="28.8" x14ac:dyDescent="0.3">
      <c r="A4100" s="179">
        <v>37743</v>
      </c>
      <c r="B4100" s="179" t="s">
        <v>19360</v>
      </c>
      <c r="C4100" s="179" t="s">
        <v>15364</v>
      </c>
      <c r="D4100" s="180">
        <v>199832.16</v>
      </c>
    </row>
    <row r="4101" spans="1:4" ht="28.8" x14ac:dyDescent="0.3">
      <c r="A4101" s="179">
        <v>37744</v>
      </c>
      <c r="B4101" s="179" t="s">
        <v>19361</v>
      </c>
      <c r="C4101" s="179" t="s">
        <v>15364</v>
      </c>
      <c r="D4101" s="180">
        <v>234965.03</v>
      </c>
    </row>
    <row r="4102" spans="1:4" ht="28.8" x14ac:dyDescent="0.3">
      <c r="A4102" s="179">
        <v>37741</v>
      </c>
      <c r="B4102" s="179" t="s">
        <v>19362</v>
      </c>
      <c r="C4102" s="179" t="s">
        <v>15364</v>
      </c>
      <c r="D4102" s="180">
        <v>181706.29</v>
      </c>
    </row>
    <row r="4103" spans="1:4" ht="28.8" x14ac:dyDescent="0.3">
      <c r="A4103" s="179">
        <v>39396</v>
      </c>
      <c r="B4103" s="179" t="s">
        <v>19363</v>
      </c>
      <c r="C4103" s="179" t="s">
        <v>15364</v>
      </c>
      <c r="D4103" s="179">
        <v>79.86</v>
      </c>
    </row>
    <row r="4104" spans="1:4" ht="28.8" x14ac:dyDescent="0.3">
      <c r="A4104" s="179">
        <v>39392</v>
      </c>
      <c r="B4104" s="179" t="s">
        <v>19364</v>
      </c>
      <c r="C4104" s="179" t="s">
        <v>15364</v>
      </c>
      <c r="D4104" s="179">
        <v>90.09</v>
      </c>
    </row>
    <row r="4105" spans="1:4" ht="28.8" x14ac:dyDescent="0.3">
      <c r="A4105" s="179">
        <v>39393</v>
      </c>
      <c r="B4105" s="179" t="s">
        <v>19365</v>
      </c>
      <c r="C4105" s="179" t="s">
        <v>15364</v>
      </c>
      <c r="D4105" s="179">
        <v>55.71</v>
      </c>
    </row>
    <row r="4106" spans="1:4" ht="28.8" x14ac:dyDescent="0.3">
      <c r="A4106" s="179">
        <v>39394</v>
      </c>
      <c r="B4106" s="179" t="s">
        <v>19366</v>
      </c>
      <c r="C4106" s="179" t="s">
        <v>15364</v>
      </c>
      <c r="D4106" s="179">
        <v>62.71</v>
      </c>
    </row>
    <row r="4107" spans="1:4" ht="28.8" x14ac:dyDescent="0.3">
      <c r="A4107" s="179">
        <v>39395</v>
      </c>
      <c r="B4107" s="179" t="s">
        <v>19367</v>
      </c>
      <c r="C4107" s="179" t="s">
        <v>15364</v>
      </c>
      <c r="D4107" s="179">
        <v>58.31</v>
      </c>
    </row>
    <row r="4108" spans="1:4" ht="28.8" x14ac:dyDescent="0.3">
      <c r="A4108" s="179">
        <v>14618</v>
      </c>
      <c r="B4108" s="179" t="s">
        <v>19368</v>
      </c>
      <c r="C4108" s="179" t="s">
        <v>15364</v>
      </c>
      <c r="D4108" s="180">
        <v>1166.01</v>
      </c>
    </row>
    <row r="4109" spans="1:4" ht="28.8" x14ac:dyDescent="0.3">
      <c r="A4109" s="179">
        <v>40269</v>
      </c>
      <c r="B4109" s="179" t="s">
        <v>19369</v>
      </c>
      <c r="C4109" s="179" t="s">
        <v>15364</v>
      </c>
      <c r="D4109" s="180">
        <v>4697.78</v>
      </c>
    </row>
    <row r="4110" spans="1:4" x14ac:dyDescent="0.3">
      <c r="A4110" s="179">
        <v>6110</v>
      </c>
      <c r="B4110" s="179" t="s">
        <v>19370</v>
      </c>
      <c r="C4110" s="179" t="s">
        <v>15546</v>
      </c>
      <c r="D4110" s="179">
        <v>17.07</v>
      </c>
    </row>
    <row r="4111" spans="1:4" x14ac:dyDescent="0.3">
      <c r="A4111" s="179">
        <v>40910</v>
      </c>
      <c r="B4111" s="179" t="s">
        <v>19371</v>
      </c>
      <c r="C4111" s="179" t="s">
        <v>15548</v>
      </c>
      <c r="D4111" s="180">
        <v>2997.16</v>
      </c>
    </row>
    <row r="4112" spans="1:4" x14ac:dyDescent="0.3">
      <c r="A4112" s="179">
        <v>6111</v>
      </c>
      <c r="B4112" s="179" t="s">
        <v>19372</v>
      </c>
      <c r="C4112" s="179" t="s">
        <v>15546</v>
      </c>
      <c r="D4112" s="179">
        <v>14.2</v>
      </c>
    </row>
    <row r="4113" spans="1:4" x14ac:dyDescent="0.3">
      <c r="A4113" s="179">
        <v>41084</v>
      </c>
      <c r="B4113" s="179" t="s">
        <v>19373</v>
      </c>
      <c r="C4113" s="179" t="s">
        <v>15548</v>
      </c>
      <c r="D4113" s="180">
        <v>2493.84</v>
      </c>
    </row>
    <row r="4114" spans="1:4" x14ac:dyDescent="0.3">
      <c r="A4114" s="179">
        <v>44535</v>
      </c>
      <c r="B4114" s="179" t="s">
        <v>27099</v>
      </c>
      <c r="C4114" s="179" t="s">
        <v>15544</v>
      </c>
      <c r="D4114" s="179">
        <v>33.93</v>
      </c>
    </row>
    <row r="4115" spans="1:4" x14ac:dyDescent="0.3">
      <c r="A4115" s="179">
        <v>38637</v>
      </c>
      <c r="B4115" s="179" t="s">
        <v>19374</v>
      </c>
      <c r="C4115" s="179" t="s">
        <v>15364</v>
      </c>
      <c r="D4115" s="179">
        <v>179.92</v>
      </c>
    </row>
    <row r="4116" spans="1:4" x14ac:dyDescent="0.3">
      <c r="A4116" s="179">
        <v>6150</v>
      </c>
      <c r="B4116" s="179" t="s">
        <v>19375</v>
      </c>
      <c r="C4116" s="179" t="s">
        <v>15364</v>
      </c>
      <c r="D4116" s="179">
        <v>182.12</v>
      </c>
    </row>
    <row r="4117" spans="1:4" x14ac:dyDescent="0.3">
      <c r="A4117" s="179">
        <v>6136</v>
      </c>
      <c r="B4117" s="179" t="s">
        <v>19376</v>
      </c>
      <c r="C4117" s="179" t="s">
        <v>15364</v>
      </c>
      <c r="D4117" s="179">
        <v>143.16</v>
      </c>
    </row>
    <row r="4118" spans="1:4" x14ac:dyDescent="0.3">
      <c r="A4118" s="179">
        <v>38638</v>
      </c>
      <c r="B4118" s="179" t="s">
        <v>19377</v>
      </c>
      <c r="C4118" s="179" t="s">
        <v>15364</v>
      </c>
      <c r="D4118" s="179">
        <v>151.61000000000001</v>
      </c>
    </row>
    <row r="4119" spans="1:4" x14ac:dyDescent="0.3">
      <c r="A4119" s="179">
        <v>20262</v>
      </c>
      <c r="B4119" s="179" t="s">
        <v>19378</v>
      </c>
      <c r="C4119" s="179" t="s">
        <v>15364</v>
      </c>
      <c r="D4119" s="179">
        <v>21.44</v>
      </c>
    </row>
    <row r="4120" spans="1:4" x14ac:dyDescent="0.3">
      <c r="A4120" s="179">
        <v>6148</v>
      </c>
      <c r="B4120" s="179" t="s">
        <v>19379</v>
      </c>
      <c r="C4120" s="179" t="s">
        <v>15364</v>
      </c>
      <c r="D4120" s="179">
        <v>11.9</v>
      </c>
    </row>
    <row r="4121" spans="1:4" x14ac:dyDescent="0.3">
      <c r="A4121" s="179">
        <v>6145</v>
      </c>
      <c r="B4121" s="179" t="s">
        <v>19380</v>
      </c>
      <c r="C4121" s="179" t="s">
        <v>15364</v>
      </c>
      <c r="D4121" s="179">
        <v>21.35</v>
      </c>
    </row>
    <row r="4122" spans="1:4" x14ac:dyDescent="0.3">
      <c r="A4122" s="179">
        <v>6149</v>
      </c>
      <c r="B4122" s="179" t="s">
        <v>19381</v>
      </c>
      <c r="C4122" s="179" t="s">
        <v>15364</v>
      </c>
      <c r="D4122" s="179">
        <v>20.149999999999999</v>
      </c>
    </row>
    <row r="4123" spans="1:4" x14ac:dyDescent="0.3">
      <c r="A4123" s="179">
        <v>6146</v>
      </c>
      <c r="B4123" s="179" t="s">
        <v>19382</v>
      </c>
      <c r="C4123" s="179" t="s">
        <v>15364</v>
      </c>
      <c r="D4123" s="179">
        <v>21.39</v>
      </c>
    </row>
    <row r="4124" spans="1:4" x14ac:dyDescent="0.3">
      <c r="A4124" s="179">
        <v>44536</v>
      </c>
      <c r="B4124" s="179" t="s">
        <v>27100</v>
      </c>
      <c r="C4124" s="179" t="s">
        <v>15433</v>
      </c>
      <c r="D4124" s="179">
        <v>2.71</v>
      </c>
    </row>
    <row r="4125" spans="1:4" x14ac:dyDescent="0.3">
      <c r="A4125" s="179">
        <v>39961</v>
      </c>
      <c r="B4125" s="179" t="s">
        <v>19383</v>
      </c>
      <c r="C4125" s="179" t="s">
        <v>15364</v>
      </c>
      <c r="D4125" s="179">
        <v>21.29</v>
      </c>
    </row>
    <row r="4126" spans="1:4" ht="43.2" x14ac:dyDescent="0.3">
      <c r="A4126" s="179">
        <v>42433</v>
      </c>
      <c r="B4126" s="179" t="s">
        <v>19384</v>
      </c>
      <c r="C4126" s="179" t="s">
        <v>15364</v>
      </c>
      <c r="D4126" s="180">
        <v>4205.03</v>
      </c>
    </row>
    <row r="4127" spans="1:4" ht="43.2" x14ac:dyDescent="0.3">
      <c r="A4127" s="179">
        <v>42434</v>
      </c>
      <c r="B4127" s="179" t="s">
        <v>19385</v>
      </c>
      <c r="C4127" s="179" t="s">
        <v>15364</v>
      </c>
      <c r="D4127" s="180">
        <v>4544.1400000000003</v>
      </c>
    </row>
    <row r="4128" spans="1:4" ht="43.2" x14ac:dyDescent="0.3">
      <c r="A4128" s="179">
        <v>42435</v>
      </c>
      <c r="B4128" s="179" t="s">
        <v>19386</v>
      </c>
      <c r="C4128" s="179" t="s">
        <v>15364</v>
      </c>
      <c r="D4128" s="180">
        <v>2265.9899999999998</v>
      </c>
    </row>
    <row r="4129" spans="1:4" x14ac:dyDescent="0.3">
      <c r="A4129" s="179">
        <v>38061</v>
      </c>
      <c r="B4129" s="179" t="s">
        <v>19387</v>
      </c>
      <c r="C4129" s="179" t="s">
        <v>15364</v>
      </c>
      <c r="D4129" s="179">
        <v>51.6</v>
      </c>
    </row>
    <row r="4130" spans="1:4" x14ac:dyDescent="0.3">
      <c r="A4130" s="179">
        <v>20250</v>
      </c>
      <c r="B4130" s="179" t="s">
        <v>19388</v>
      </c>
      <c r="C4130" s="179" t="s">
        <v>15433</v>
      </c>
      <c r="D4130" s="179">
        <v>18.21</v>
      </c>
    </row>
    <row r="4131" spans="1:4" x14ac:dyDescent="0.3">
      <c r="A4131" s="179">
        <v>13388</v>
      </c>
      <c r="B4131" s="179" t="s">
        <v>19389</v>
      </c>
      <c r="C4131" s="179" t="s">
        <v>15433</v>
      </c>
      <c r="D4131" s="179">
        <v>172.8</v>
      </c>
    </row>
    <row r="4132" spans="1:4" x14ac:dyDescent="0.3">
      <c r="A4132" s="179">
        <v>39914</v>
      </c>
      <c r="B4132" s="179" t="s">
        <v>19390</v>
      </c>
      <c r="C4132" s="179" t="s">
        <v>15433</v>
      </c>
      <c r="D4132" s="179">
        <v>289.41000000000003</v>
      </c>
    </row>
    <row r="4133" spans="1:4" ht="28.8" x14ac:dyDescent="0.3">
      <c r="A4133" s="179">
        <v>12732</v>
      </c>
      <c r="B4133" s="179" t="s">
        <v>19391</v>
      </c>
      <c r="C4133" s="179" t="s">
        <v>15364</v>
      </c>
      <c r="D4133" s="179">
        <v>333.94</v>
      </c>
    </row>
    <row r="4134" spans="1:4" x14ac:dyDescent="0.3">
      <c r="A4134" s="179">
        <v>6160</v>
      </c>
      <c r="B4134" s="179" t="s">
        <v>19392</v>
      </c>
      <c r="C4134" s="179" t="s">
        <v>15546</v>
      </c>
      <c r="D4134" s="179">
        <v>19.45</v>
      </c>
    </row>
    <row r="4135" spans="1:4" x14ac:dyDescent="0.3">
      <c r="A4135" s="179">
        <v>41087</v>
      </c>
      <c r="B4135" s="179" t="s">
        <v>19393</v>
      </c>
      <c r="C4135" s="179" t="s">
        <v>15548</v>
      </c>
      <c r="D4135" s="180">
        <v>3416.05</v>
      </c>
    </row>
    <row r="4136" spans="1:4" x14ac:dyDescent="0.3">
      <c r="A4136" s="179">
        <v>6166</v>
      </c>
      <c r="B4136" s="179" t="s">
        <v>19394</v>
      </c>
      <c r="C4136" s="179" t="s">
        <v>15546</v>
      </c>
      <c r="D4136" s="179">
        <v>19.18</v>
      </c>
    </row>
    <row r="4137" spans="1:4" x14ac:dyDescent="0.3">
      <c r="A4137" s="179">
        <v>41088</v>
      </c>
      <c r="B4137" s="179" t="s">
        <v>19395</v>
      </c>
      <c r="C4137" s="179" t="s">
        <v>15548</v>
      </c>
      <c r="D4137" s="180">
        <v>3369.23</v>
      </c>
    </row>
    <row r="4138" spans="1:4" ht="28.8" x14ac:dyDescent="0.3">
      <c r="A4138" s="179">
        <v>20232</v>
      </c>
      <c r="B4138" s="179" t="s">
        <v>19396</v>
      </c>
      <c r="C4138" s="179" t="s">
        <v>15382</v>
      </c>
      <c r="D4138" s="179">
        <v>71.63</v>
      </c>
    </row>
    <row r="4139" spans="1:4" x14ac:dyDescent="0.3">
      <c r="A4139" s="179">
        <v>10856</v>
      </c>
      <c r="B4139" s="179" t="s">
        <v>19397</v>
      </c>
      <c r="C4139" s="179" t="s">
        <v>15382</v>
      </c>
      <c r="D4139" s="179">
        <v>84.17</v>
      </c>
    </row>
    <row r="4140" spans="1:4" ht="28.8" x14ac:dyDescent="0.3">
      <c r="A4140" s="179">
        <v>4828</v>
      </c>
      <c r="B4140" s="179" t="s">
        <v>19398</v>
      </c>
      <c r="C4140" s="179" t="s">
        <v>15382</v>
      </c>
      <c r="D4140" s="179">
        <v>68.41</v>
      </c>
    </row>
    <row r="4141" spans="1:4" x14ac:dyDescent="0.3">
      <c r="A4141" s="179">
        <v>20249</v>
      </c>
      <c r="B4141" s="179" t="s">
        <v>19399</v>
      </c>
      <c r="C4141" s="179" t="s">
        <v>15382</v>
      </c>
      <c r="D4141" s="179">
        <v>37.46</v>
      </c>
    </row>
    <row r="4142" spans="1:4" x14ac:dyDescent="0.3">
      <c r="A4142" s="179">
        <v>11609</v>
      </c>
      <c r="B4142" s="179" t="s">
        <v>19400</v>
      </c>
      <c r="C4142" s="179" t="s">
        <v>15377</v>
      </c>
      <c r="D4142" s="179">
        <v>11.35</v>
      </c>
    </row>
    <row r="4143" spans="1:4" x14ac:dyDescent="0.3">
      <c r="A4143" s="179">
        <v>20083</v>
      </c>
      <c r="B4143" s="179" t="s">
        <v>19401</v>
      </c>
      <c r="C4143" s="179" t="s">
        <v>15364</v>
      </c>
      <c r="D4143" s="179">
        <v>71.48</v>
      </c>
    </row>
    <row r="4144" spans="1:4" x14ac:dyDescent="0.3">
      <c r="A4144" s="179">
        <v>10691</v>
      </c>
      <c r="B4144" s="179" t="s">
        <v>19402</v>
      </c>
      <c r="C4144" s="179" t="s">
        <v>15377</v>
      </c>
      <c r="D4144" s="179">
        <v>46.77</v>
      </c>
    </row>
    <row r="4145" spans="1:4" x14ac:dyDescent="0.3">
      <c r="A4145" s="179">
        <v>12295</v>
      </c>
      <c r="B4145" s="179" t="s">
        <v>19403</v>
      </c>
      <c r="C4145" s="179" t="s">
        <v>15364</v>
      </c>
      <c r="D4145" s="179">
        <v>5.15</v>
      </c>
    </row>
    <row r="4146" spans="1:4" x14ac:dyDescent="0.3">
      <c r="A4146" s="179">
        <v>12296</v>
      </c>
      <c r="B4146" s="179" t="s">
        <v>19404</v>
      </c>
      <c r="C4146" s="179" t="s">
        <v>15364</v>
      </c>
      <c r="D4146" s="179">
        <v>6.66</v>
      </c>
    </row>
    <row r="4147" spans="1:4" x14ac:dyDescent="0.3">
      <c r="A4147" s="179">
        <v>12294</v>
      </c>
      <c r="B4147" s="179" t="s">
        <v>19405</v>
      </c>
      <c r="C4147" s="179" t="s">
        <v>15364</v>
      </c>
      <c r="D4147" s="179">
        <v>15.99</v>
      </c>
    </row>
    <row r="4148" spans="1:4" x14ac:dyDescent="0.3">
      <c r="A4148" s="179">
        <v>14543</v>
      </c>
      <c r="B4148" s="179" t="s">
        <v>19406</v>
      </c>
      <c r="C4148" s="179" t="s">
        <v>15364</v>
      </c>
      <c r="D4148" s="179">
        <v>11.41</v>
      </c>
    </row>
    <row r="4149" spans="1:4" x14ac:dyDescent="0.3">
      <c r="A4149" s="179">
        <v>13329</v>
      </c>
      <c r="B4149" s="179" t="s">
        <v>19407</v>
      </c>
      <c r="C4149" s="179" t="s">
        <v>15364</v>
      </c>
      <c r="D4149" s="179">
        <v>6.7</v>
      </c>
    </row>
    <row r="4150" spans="1:4" ht="28.8" x14ac:dyDescent="0.3">
      <c r="A4150" s="179">
        <v>21044</v>
      </c>
      <c r="B4150" s="179" t="s">
        <v>19408</v>
      </c>
      <c r="C4150" s="179" t="s">
        <v>15364</v>
      </c>
      <c r="D4150" s="179">
        <v>29.63</v>
      </c>
    </row>
    <row r="4151" spans="1:4" ht="28.8" x14ac:dyDescent="0.3">
      <c r="A4151" s="179">
        <v>21045</v>
      </c>
      <c r="B4151" s="179" t="s">
        <v>19409</v>
      </c>
      <c r="C4151" s="179" t="s">
        <v>15364</v>
      </c>
      <c r="D4151" s="179">
        <v>40.590000000000003</v>
      </c>
    </row>
    <row r="4152" spans="1:4" ht="28.8" x14ac:dyDescent="0.3">
      <c r="A4152" s="179">
        <v>21040</v>
      </c>
      <c r="B4152" s="179" t="s">
        <v>19410</v>
      </c>
      <c r="C4152" s="179" t="s">
        <v>15364</v>
      </c>
      <c r="D4152" s="179">
        <v>29</v>
      </c>
    </row>
    <row r="4153" spans="1:4" ht="28.8" x14ac:dyDescent="0.3">
      <c r="A4153" s="179">
        <v>21041</v>
      </c>
      <c r="B4153" s="179" t="s">
        <v>19411</v>
      </c>
      <c r="C4153" s="179" t="s">
        <v>15364</v>
      </c>
      <c r="D4153" s="179">
        <v>35</v>
      </c>
    </row>
    <row r="4154" spans="1:4" ht="28.8" x14ac:dyDescent="0.3">
      <c r="A4154" s="179">
        <v>21047</v>
      </c>
      <c r="B4154" s="179" t="s">
        <v>19412</v>
      </c>
      <c r="C4154" s="179" t="s">
        <v>15364</v>
      </c>
      <c r="D4154" s="179">
        <v>43.69</v>
      </c>
    </row>
    <row r="4155" spans="1:4" ht="28.8" x14ac:dyDescent="0.3">
      <c r="A4155" s="179">
        <v>21043</v>
      </c>
      <c r="B4155" s="179" t="s">
        <v>19413</v>
      </c>
      <c r="C4155" s="179" t="s">
        <v>15364</v>
      </c>
      <c r="D4155" s="179">
        <v>42.54</v>
      </c>
    </row>
    <row r="4156" spans="1:4" ht="28.8" x14ac:dyDescent="0.3">
      <c r="A4156" s="179">
        <v>21042</v>
      </c>
      <c r="B4156" s="179" t="s">
        <v>19414</v>
      </c>
      <c r="C4156" s="179" t="s">
        <v>15364</v>
      </c>
      <c r="D4156" s="179">
        <v>33.67</v>
      </c>
    </row>
    <row r="4157" spans="1:4" x14ac:dyDescent="0.3">
      <c r="A4157" s="179">
        <v>14149</v>
      </c>
      <c r="B4157" s="179" t="s">
        <v>19415</v>
      </c>
      <c r="C4157" s="179" t="s">
        <v>17554</v>
      </c>
      <c r="D4157" s="179">
        <v>196.51</v>
      </c>
    </row>
    <row r="4158" spans="1:4" ht="28.8" x14ac:dyDescent="0.3">
      <c r="A4158" s="179">
        <v>38099</v>
      </c>
      <c r="B4158" s="179" t="s">
        <v>19416</v>
      </c>
      <c r="C4158" s="179" t="s">
        <v>15364</v>
      </c>
      <c r="D4158" s="179">
        <v>1.41</v>
      </c>
    </row>
    <row r="4159" spans="1:4" ht="28.8" x14ac:dyDescent="0.3">
      <c r="A4159" s="179">
        <v>38100</v>
      </c>
      <c r="B4159" s="179" t="s">
        <v>19417</v>
      </c>
      <c r="C4159" s="179" t="s">
        <v>15364</v>
      </c>
      <c r="D4159" s="179">
        <v>2.31</v>
      </c>
    </row>
    <row r="4160" spans="1:4" ht="28.8" x14ac:dyDescent="0.3">
      <c r="A4160" s="179">
        <v>20061</v>
      </c>
      <c r="B4160" s="179" t="s">
        <v>19418</v>
      </c>
      <c r="C4160" s="179" t="s">
        <v>15364</v>
      </c>
      <c r="D4160" s="179">
        <v>4.0599999999999996</v>
      </c>
    </row>
    <row r="4161" spans="1:4" ht="28.8" x14ac:dyDescent="0.3">
      <c r="A4161" s="179">
        <v>7576</v>
      </c>
      <c r="B4161" s="179" t="s">
        <v>19419</v>
      </c>
      <c r="C4161" s="179" t="s">
        <v>15364</v>
      </c>
      <c r="D4161" s="179">
        <v>185.58</v>
      </c>
    </row>
    <row r="4162" spans="1:4" x14ac:dyDescent="0.3">
      <c r="A4162" s="179">
        <v>3384</v>
      </c>
      <c r="B4162" s="179" t="s">
        <v>19420</v>
      </c>
      <c r="C4162" s="179" t="s">
        <v>15364</v>
      </c>
      <c r="D4162" s="179">
        <v>10.119999999999999</v>
      </c>
    </row>
    <row r="4163" spans="1:4" ht="28.8" x14ac:dyDescent="0.3">
      <c r="A4163" s="179">
        <v>7572</v>
      </c>
      <c r="B4163" s="179" t="s">
        <v>19421</v>
      </c>
      <c r="C4163" s="179" t="s">
        <v>15364</v>
      </c>
      <c r="D4163" s="179">
        <v>8.43</v>
      </c>
    </row>
    <row r="4164" spans="1:4" x14ac:dyDescent="0.3">
      <c r="A4164" s="179">
        <v>3396</v>
      </c>
      <c r="B4164" s="179" t="s">
        <v>19422</v>
      </c>
      <c r="C4164" s="179" t="s">
        <v>15364</v>
      </c>
      <c r="D4164" s="179">
        <v>5.7</v>
      </c>
    </row>
    <row r="4165" spans="1:4" ht="28.8" x14ac:dyDescent="0.3">
      <c r="A4165" s="179">
        <v>37590</v>
      </c>
      <c r="B4165" s="179" t="s">
        <v>19423</v>
      </c>
      <c r="C4165" s="179" t="s">
        <v>15364</v>
      </c>
      <c r="D4165" s="179">
        <v>22.39</v>
      </c>
    </row>
    <row r="4166" spans="1:4" ht="28.8" x14ac:dyDescent="0.3">
      <c r="A4166" s="179">
        <v>37591</v>
      </c>
      <c r="B4166" s="179" t="s">
        <v>19424</v>
      </c>
      <c r="C4166" s="179" t="s">
        <v>15364</v>
      </c>
      <c r="D4166" s="179">
        <v>26.91</v>
      </c>
    </row>
    <row r="4167" spans="1:4" ht="28.8" x14ac:dyDescent="0.3">
      <c r="A4167" s="179">
        <v>12626</v>
      </c>
      <c r="B4167" s="179" t="s">
        <v>19425</v>
      </c>
      <c r="C4167" s="179" t="s">
        <v>15364</v>
      </c>
      <c r="D4167" s="179">
        <v>19.510000000000002</v>
      </c>
    </row>
    <row r="4168" spans="1:4" x14ac:dyDescent="0.3">
      <c r="A4168" s="179">
        <v>11033</v>
      </c>
      <c r="B4168" s="179" t="s">
        <v>19426</v>
      </c>
      <c r="C4168" s="179" t="s">
        <v>15364</v>
      </c>
      <c r="D4168" s="179">
        <v>7.38</v>
      </c>
    </row>
    <row r="4169" spans="1:4" x14ac:dyDescent="0.3">
      <c r="A4169" s="179">
        <v>390</v>
      </c>
      <c r="B4169" s="179" t="s">
        <v>19427</v>
      </c>
      <c r="C4169" s="179" t="s">
        <v>15364</v>
      </c>
      <c r="D4169" s="179">
        <v>10.32</v>
      </c>
    </row>
    <row r="4170" spans="1:4" ht="43.2" x14ac:dyDescent="0.3">
      <c r="A4170" s="179">
        <v>42436</v>
      </c>
      <c r="B4170" s="179" t="s">
        <v>19428</v>
      </c>
      <c r="C4170" s="179" t="s">
        <v>15364</v>
      </c>
      <c r="D4170" s="180">
        <v>2371.85</v>
      </c>
    </row>
    <row r="4171" spans="1:4" ht="28.8" x14ac:dyDescent="0.3">
      <c r="A4171" s="179">
        <v>6193</v>
      </c>
      <c r="B4171" s="179" t="s">
        <v>19429</v>
      </c>
      <c r="C4171" s="179" t="s">
        <v>15382</v>
      </c>
      <c r="D4171" s="179">
        <v>19.78</v>
      </c>
    </row>
    <row r="4172" spans="1:4" x14ac:dyDescent="0.3">
      <c r="A4172" s="179">
        <v>6194</v>
      </c>
      <c r="B4172" s="179" t="s">
        <v>19430</v>
      </c>
      <c r="C4172" s="179" t="s">
        <v>15382</v>
      </c>
      <c r="D4172" s="179">
        <v>5.64</v>
      </c>
    </row>
    <row r="4173" spans="1:4" x14ac:dyDescent="0.3">
      <c r="A4173" s="179">
        <v>10567</v>
      </c>
      <c r="B4173" s="179" t="s">
        <v>19431</v>
      </c>
      <c r="C4173" s="179" t="s">
        <v>15382</v>
      </c>
      <c r="D4173" s="179">
        <v>8.94</v>
      </c>
    </row>
    <row r="4174" spans="1:4" x14ac:dyDescent="0.3">
      <c r="A4174" s="179">
        <v>6212</v>
      </c>
      <c r="B4174" s="179" t="s">
        <v>19432</v>
      </c>
      <c r="C4174" s="179" t="s">
        <v>15382</v>
      </c>
      <c r="D4174" s="179">
        <v>13.12</v>
      </c>
    </row>
    <row r="4175" spans="1:4" ht="28.8" x14ac:dyDescent="0.3">
      <c r="A4175" s="179">
        <v>3993</v>
      </c>
      <c r="B4175" s="179" t="s">
        <v>19433</v>
      </c>
      <c r="C4175" s="179" t="s">
        <v>15372</v>
      </c>
      <c r="D4175" s="179">
        <v>127.87</v>
      </c>
    </row>
    <row r="4176" spans="1:4" ht="28.8" x14ac:dyDescent="0.3">
      <c r="A4176" s="179">
        <v>3990</v>
      </c>
      <c r="B4176" s="179" t="s">
        <v>19434</v>
      </c>
      <c r="C4176" s="179" t="s">
        <v>15382</v>
      </c>
      <c r="D4176" s="179">
        <v>24.06</v>
      </c>
    </row>
    <row r="4177" spans="1:4" ht="28.8" x14ac:dyDescent="0.3">
      <c r="A4177" s="179">
        <v>3992</v>
      </c>
      <c r="B4177" s="179" t="s">
        <v>19435</v>
      </c>
      <c r="C4177" s="179" t="s">
        <v>15382</v>
      </c>
      <c r="D4177" s="179">
        <v>32.479999999999997</v>
      </c>
    </row>
    <row r="4178" spans="1:4" ht="28.8" x14ac:dyDescent="0.3">
      <c r="A4178" s="179">
        <v>6178</v>
      </c>
      <c r="B4178" s="179" t="s">
        <v>19436</v>
      </c>
      <c r="C4178" s="179" t="s">
        <v>15372</v>
      </c>
      <c r="D4178" s="179">
        <v>267.77</v>
      </c>
    </row>
    <row r="4179" spans="1:4" ht="28.8" x14ac:dyDescent="0.3">
      <c r="A4179" s="179">
        <v>6180</v>
      </c>
      <c r="B4179" s="179" t="s">
        <v>19437</v>
      </c>
      <c r="C4179" s="179" t="s">
        <v>15372</v>
      </c>
      <c r="D4179" s="179">
        <v>289</v>
      </c>
    </row>
    <row r="4180" spans="1:4" ht="28.8" x14ac:dyDescent="0.3">
      <c r="A4180" s="179">
        <v>6182</v>
      </c>
      <c r="B4180" s="179" t="s">
        <v>19438</v>
      </c>
      <c r="C4180" s="179" t="s">
        <v>15372</v>
      </c>
      <c r="D4180" s="179">
        <v>358.72</v>
      </c>
    </row>
    <row r="4181" spans="1:4" ht="28.8" x14ac:dyDescent="0.3">
      <c r="A4181" s="179">
        <v>43614</v>
      </c>
      <c r="B4181" s="179" t="s">
        <v>19439</v>
      </c>
      <c r="C4181" s="179" t="s">
        <v>15382</v>
      </c>
      <c r="D4181" s="179">
        <v>16.25</v>
      </c>
    </row>
    <row r="4182" spans="1:4" ht="28.8" x14ac:dyDescent="0.3">
      <c r="A4182" s="179">
        <v>6189</v>
      </c>
      <c r="B4182" s="179" t="s">
        <v>19440</v>
      </c>
      <c r="C4182" s="179" t="s">
        <v>15382</v>
      </c>
      <c r="D4182" s="179">
        <v>28.87</v>
      </c>
    </row>
    <row r="4183" spans="1:4" ht="28.8" x14ac:dyDescent="0.3">
      <c r="A4183" s="179">
        <v>6214</v>
      </c>
      <c r="B4183" s="179" t="s">
        <v>19441</v>
      </c>
      <c r="C4183" s="179" t="s">
        <v>15372</v>
      </c>
      <c r="D4183" s="179">
        <v>167.74</v>
      </c>
    </row>
    <row r="4184" spans="1:4" ht="28.8" x14ac:dyDescent="0.3">
      <c r="A4184" s="179">
        <v>36153</v>
      </c>
      <c r="B4184" s="179" t="s">
        <v>19442</v>
      </c>
      <c r="C4184" s="179" t="s">
        <v>15364</v>
      </c>
      <c r="D4184" s="179">
        <v>193.26</v>
      </c>
    </row>
    <row r="4185" spans="1:4" x14ac:dyDescent="0.3">
      <c r="A4185" s="179">
        <v>10740</v>
      </c>
      <c r="B4185" s="179" t="s">
        <v>19443</v>
      </c>
      <c r="C4185" s="179" t="s">
        <v>15364</v>
      </c>
      <c r="D4185" s="180">
        <v>10532.65</v>
      </c>
    </row>
    <row r="4186" spans="1:4" x14ac:dyDescent="0.3">
      <c r="A4186" s="179">
        <v>13914</v>
      </c>
      <c r="B4186" s="179" t="s">
        <v>19444</v>
      </c>
      <c r="C4186" s="179" t="s">
        <v>15364</v>
      </c>
      <c r="D4186" s="179">
        <v>762.08</v>
      </c>
    </row>
    <row r="4187" spans="1:4" x14ac:dyDescent="0.3">
      <c r="A4187" s="179">
        <v>10742</v>
      </c>
      <c r="B4187" s="179" t="s">
        <v>19445</v>
      </c>
      <c r="C4187" s="179" t="s">
        <v>15364</v>
      </c>
      <c r="D4187" s="180">
        <v>1111.5</v>
      </c>
    </row>
    <row r="4188" spans="1:4" x14ac:dyDescent="0.3">
      <c r="A4188" s="179">
        <v>38465</v>
      </c>
      <c r="B4188" s="179" t="s">
        <v>19446</v>
      </c>
      <c r="C4188" s="179" t="s">
        <v>15364</v>
      </c>
      <c r="D4188" s="179">
        <v>38.85</v>
      </c>
    </row>
    <row r="4189" spans="1:4" x14ac:dyDescent="0.3">
      <c r="A4189" s="179">
        <v>7543</v>
      </c>
      <c r="B4189" s="179" t="s">
        <v>19447</v>
      </c>
      <c r="C4189" s="179" t="s">
        <v>15364</v>
      </c>
      <c r="D4189" s="179">
        <v>6.12</v>
      </c>
    </row>
    <row r="4190" spans="1:4" ht="28.8" x14ac:dyDescent="0.3">
      <c r="A4190" s="179">
        <v>43427</v>
      </c>
      <c r="B4190" s="179" t="s">
        <v>19448</v>
      </c>
      <c r="C4190" s="179" t="s">
        <v>15364</v>
      </c>
      <c r="D4190" s="180">
        <v>1580.48</v>
      </c>
    </row>
    <row r="4191" spans="1:4" x14ac:dyDescent="0.3">
      <c r="A4191" s="179">
        <v>41613</v>
      </c>
      <c r="B4191" s="179" t="s">
        <v>19449</v>
      </c>
      <c r="C4191" s="179" t="s">
        <v>15364</v>
      </c>
      <c r="D4191" s="179">
        <v>101.59</v>
      </c>
    </row>
    <row r="4192" spans="1:4" x14ac:dyDescent="0.3">
      <c r="A4192" s="179">
        <v>41614</v>
      </c>
      <c r="B4192" s="179" t="s">
        <v>19450</v>
      </c>
      <c r="C4192" s="179" t="s">
        <v>15364</v>
      </c>
      <c r="D4192" s="179">
        <v>129.44999999999999</v>
      </c>
    </row>
    <row r="4193" spans="1:4" x14ac:dyDescent="0.3">
      <c r="A4193" s="179">
        <v>41615</v>
      </c>
      <c r="B4193" s="179" t="s">
        <v>19451</v>
      </c>
      <c r="C4193" s="179" t="s">
        <v>15364</v>
      </c>
      <c r="D4193" s="179">
        <v>200.07</v>
      </c>
    </row>
    <row r="4194" spans="1:4" x14ac:dyDescent="0.3">
      <c r="A4194" s="179">
        <v>41616</v>
      </c>
      <c r="B4194" s="179" t="s">
        <v>19452</v>
      </c>
      <c r="C4194" s="179" t="s">
        <v>15364</v>
      </c>
      <c r="D4194" s="179">
        <v>298.94</v>
      </c>
    </row>
    <row r="4195" spans="1:4" x14ac:dyDescent="0.3">
      <c r="A4195" s="179">
        <v>41617</v>
      </c>
      <c r="B4195" s="179" t="s">
        <v>19453</v>
      </c>
      <c r="C4195" s="179" t="s">
        <v>15364</v>
      </c>
      <c r="D4195" s="179">
        <v>594.41999999999996</v>
      </c>
    </row>
    <row r="4196" spans="1:4" x14ac:dyDescent="0.3">
      <c r="A4196" s="179">
        <v>41618</v>
      </c>
      <c r="B4196" s="179" t="s">
        <v>19454</v>
      </c>
      <c r="C4196" s="179" t="s">
        <v>15364</v>
      </c>
      <c r="D4196" s="180">
        <v>1094.29</v>
      </c>
    </row>
    <row r="4197" spans="1:4" ht="28.8" x14ac:dyDescent="0.3">
      <c r="A4197" s="179">
        <v>43428</v>
      </c>
      <c r="B4197" s="179" t="s">
        <v>19455</v>
      </c>
      <c r="C4197" s="179" t="s">
        <v>15364</v>
      </c>
      <c r="D4197" s="180">
        <v>1922.14</v>
      </c>
    </row>
    <row r="4198" spans="1:4" ht="28.8" x14ac:dyDescent="0.3">
      <c r="A4198" s="179">
        <v>41619</v>
      </c>
      <c r="B4198" s="179" t="s">
        <v>19456</v>
      </c>
      <c r="C4198" s="179" t="s">
        <v>15364</v>
      </c>
      <c r="D4198" s="179">
        <v>124.53</v>
      </c>
    </row>
    <row r="4199" spans="1:4" ht="28.8" x14ac:dyDescent="0.3">
      <c r="A4199" s="179">
        <v>41620</v>
      </c>
      <c r="B4199" s="179" t="s">
        <v>19457</v>
      </c>
      <c r="C4199" s="179" t="s">
        <v>15364</v>
      </c>
      <c r="D4199" s="179">
        <v>157.31</v>
      </c>
    </row>
    <row r="4200" spans="1:4" ht="28.8" x14ac:dyDescent="0.3">
      <c r="A4200" s="179">
        <v>41622</v>
      </c>
      <c r="B4200" s="179" t="s">
        <v>19458</v>
      </c>
      <c r="C4200" s="179" t="s">
        <v>15364</v>
      </c>
      <c r="D4200" s="179">
        <v>272.83</v>
      </c>
    </row>
    <row r="4201" spans="1:4" ht="28.8" x14ac:dyDescent="0.3">
      <c r="A4201" s="179">
        <v>41623</v>
      </c>
      <c r="B4201" s="179" t="s">
        <v>19459</v>
      </c>
      <c r="C4201" s="179" t="s">
        <v>15364</v>
      </c>
      <c r="D4201" s="179">
        <v>419.49</v>
      </c>
    </row>
    <row r="4202" spans="1:4" ht="28.8" x14ac:dyDescent="0.3">
      <c r="A4202" s="179">
        <v>41624</v>
      </c>
      <c r="B4202" s="179" t="s">
        <v>19460</v>
      </c>
      <c r="C4202" s="179" t="s">
        <v>15364</v>
      </c>
      <c r="D4202" s="179">
        <v>786.55</v>
      </c>
    </row>
    <row r="4203" spans="1:4" ht="28.8" x14ac:dyDescent="0.3">
      <c r="A4203" s="179">
        <v>41625</v>
      </c>
      <c r="B4203" s="179" t="s">
        <v>19461</v>
      </c>
      <c r="C4203" s="179" t="s">
        <v>15364</v>
      </c>
      <c r="D4203" s="180">
        <v>1210.1400000000001</v>
      </c>
    </row>
    <row r="4204" spans="1:4" x14ac:dyDescent="0.3">
      <c r="A4204" s="179">
        <v>39352</v>
      </c>
      <c r="B4204" s="179" t="s">
        <v>19462</v>
      </c>
      <c r="C4204" s="179" t="s">
        <v>15364</v>
      </c>
      <c r="D4204" s="179">
        <v>3.78</v>
      </c>
    </row>
    <row r="4205" spans="1:4" x14ac:dyDescent="0.3">
      <c r="A4205" s="179">
        <v>39346</v>
      </c>
      <c r="B4205" s="179" t="s">
        <v>19463</v>
      </c>
      <c r="C4205" s="179" t="s">
        <v>15364</v>
      </c>
      <c r="D4205" s="179">
        <v>3.78</v>
      </c>
    </row>
    <row r="4206" spans="1:4" x14ac:dyDescent="0.3">
      <c r="A4206" s="179">
        <v>39350</v>
      </c>
      <c r="B4206" s="179" t="s">
        <v>19464</v>
      </c>
      <c r="C4206" s="179" t="s">
        <v>15364</v>
      </c>
      <c r="D4206" s="179">
        <v>4.07</v>
      </c>
    </row>
    <row r="4207" spans="1:4" x14ac:dyDescent="0.3">
      <c r="A4207" s="179">
        <v>39351</v>
      </c>
      <c r="B4207" s="179" t="s">
        <v>19465</v>
      </c>
      <c r="C4207" s="179" t="s">
        <v>15364</v>
      </c>
      <c r="D4207" s="179">
        <v>4.71</v>
      </c>
    </row>
    <row r="4208" spans="1:4" x14ac:dyDescent="0.3">
      <c r="A4208" s="179">
        <v>38952</v>
      </c>
      <c r="B4208" s="179" t="s">
        <v>19466</v>
      </c>
      <c r="C4208" s="179" t="s">
        <v>15364</v>
      </c>
      <c r="D4208" s="179">
        <v>3.95</v>
      </c>
    </row>
    <row r="4209" spans="1:4" x14ac:dyDescent="0.3">
      <c r="A4209" s="179">
        <v>38953</v>
      </c>
      <c r="B4209" s="179" t="s">
        <v>19467</v>
      </c>
      <c r="C4209" s="179" t="s">
        <v>15364</v>
      </c>
      <c r="D4209" s="179">
        <v>6.22</v>
      </c>
    </row>
    <row r="4210" spans="1:4" x14ac:dyDescent="0.3">
      <c r="A4210" s="179">
        <v>38835</v>
      </c>
      <c r="B4210" s="179" t="s">
        <v>19468</v>
      </c>
      <c r="C4210" s="179" t="s">
        <v>15364</v>
      </c>
      <c r="D4210" s="179">
        <v>5.58</v>
      </c>
    </row>
    <row r="4211" spans="1:4" x14ac:dyDescent="0.3">
      <c r="A4211" s="179">
        <v>38837</v>
      </c>
      <c r="B4211" s="179" t="s">
        <v>19469</v>
      </c>
      <c r="C4211" s="179" t="s">
        <v>15364</v>
      </c>
      <c r="D4211" s="179">
        <v>14.53</v>
      </c>
    </row>
    <row r="4212" spans="1:4" x14ac:dyDescent="0.3">
      <c r="A4212" s="179">
        <v>38836</v>
      </c>
      <c r="B4212" s="179" t="s">
        <v>19470</v>
      </c>
      <c r="C4212" s="179" t="s">
        <v>15364</v>
      </c>
      <c r="D4212" s="179">
        <v>8.0399999999999991</v>
      </c>
    </row>
    <row r="4213" spans="1:4" ht="28.8" x14ac:dyDescent="0.3">
      <c r="A4213" s="179">
        <v>2666</v>
      </c>
      <c r="B4213" s="179" t="s">
        <v>19471</v>
      </c>
      <c r="C4213" s="179" t="s">
        <v>15364</v>
      </c>
      <c r="D4213" s="179">
        <v>5.89</v>
      </c>
    </row>
    <row r="4214" spans="1:4" ht="28.8" x14ac:dyDescent="0.3">
      <c r="A4214" s="179">
        <v>2668</v>
      </c>
      <c r="B4214" s="179" t="s">
        <v>19472</v>
      </c>
      <c r="C4214" s="179" t="s">
        <v>15364</v>
      </c>
      <c r="D4214" s="179">
        <v>6.73</v>
      </c>
    </row>
    <row r="4215" spans="1:4" ht="28.8" x14ac:dyDescent="0.3">
      <c r="A4215" s="179">
        <v>2664</v>
      </c>
      <c r="B4215" s="179" t="s">
        <v>19473</v>
      </c>
      <c r="C4215" s="179" t="s">
        <v>15364</v>
      </c>
      <c r="D4215" s="179">
        <v>9.93</v>
      </c>
    </row>
    <row r="4216" spans="1:4" ht="28.8" x14ac:dyDescent="0.3">
      <c r="A4216" s="179">
        <v>2662</v>
      </c>
      <c r="B4216" s="179" t="s">
        <v>19474</v>
      </c>
      <c r="C4216" s="179" t="s">
        <v>15364</v>
      </c>
      <c r="D4216" s="179">
        <v>12.18</v>
      </c>
    </row>
    <row r="4217" spans="1:4" ht="28.8" x14ac:dyDescent="0.3">
      <c r="A4217" s="179">
        <v>20964</v>
      </c>
      <c r="B4217" s="179" t="s">
        <v>19475</v>
      </c>
      <c r="C4217" s="179" t="s">
        <v>15364</v>
      </c>
      <c r="D4217" s="179">
        <v>94.1</v>
      </c>
    </row>
    <row r="4218" spans="1:4" ht="28.8" x14ac:dyDescent="0.3">
      <c r="A4218" s="179">
        <v>10905</v>
      </c>
      <c r="B4218" s="179" t="s">
        <v>19476</v>
      </c>
      <c r="C4218" s="179" t="s">
        <v>15364</v>
      </c>
      <c r="D4218" s="179">
        <v>126.23</v>
      </c>
    </row>
    <row r="4219" spans="1:4" ht="28.8" x14ac:dyDescent="0.3">
      <c r="A4219" s="179">
        <v>42703</v>
      </c>
      <c r="B4219" s="179" t="s">
        <v>19477</v>
      </c>
      <c r="C4219" s="179" t="s">
        <v>15364</v>
      </c>
      <c r="D4219" s="179">
        <v>124.12</v>
      </c>
    </row>
    <row r="4220" spans="1:4" ht="28.8" x14ac:dyDescent="0.3">
      <c r="A4220" s="179">
        <v>42704</v>
      </c>
      <c r="B4220" s="179" t="s">
        <v>19478</v>
      </c>
      <c r="C4220" s="179" t="s">
        <v>15364</v>
      </c>
      <c r="D4220" s="179">
        <v>190.54</v>
      </c>
    </row>
    <row r="4221" spans="1:4" ht="28.8" x14ac:dyDescent="0.3">
      <c r="A4221" s="179">
        <v>42705</v>
      </c>
      <c r="B4221" s="179" t="s">
        <v>19479</v>
      </c>
      <c r="C4221" s="179" t="s">
        <v>15364</v>
      </c>
      <c r="D4221" s="179">
        <v>243.1</v>
      </c>
    </row>
    <row r="4222" spans="1:4" ht="28.8" x14ac:dyDescent="0.3">
      <c r="A4222" s="179">
        <v>42706</v>
      </c>
      <c r="B4222" s="179" t="s">
        <v>19480</v>
      </c>
      <c r="C4222" s="179" t="s">
        <v>15364</v>
      </c>
      <c r="D4222" s="179">
        <v>301.08</v>
      </c>
    </row>
    <row r="4223" spans="1:4" x14ac:dyDescent="0.3">
      <c r="A4223" s="179">
        <v>11289</v>
      </c>
      <c r="B4223" s="179" t="s">
        <v>19481</v>
      </c>
      <c r="C4223" s="179" t="s">
        <v>15364</v>
      </c>
      <c r="D4223" s="179">
        <v>104.18</v>
      </c>
    </row>
    <row r="4224" spans="1:4" ht="28.8" x14ac:dyDescent="0.3">
      <c r="A4224" s="179">
        <v>11241</v>
      </c>
      <c r="B4224" s="179" t="s">
        <v>19482</v>
      </c>
      <c r="C4224" s="179" t="s">
        <v>15364</v>
      </c>
      <c r="D4224" s="179">
        <v>260.45999999999998</v>
      </c>
    </row>
    <row r="4225" spans="1:4" ht="28.8" x14ac:dyDescent="0.3">
      <c r="A4225" s="179">
        <v>11301</v>
      </c>
      <c r="B4225" s="179" t="s">
        <v>19483</v>
      </c>
      <c r="C4225" s="179" t="s">
        <v>15364</v>
      </c>
      <c r="D4225" s="179">
        <v>660.46</v>
      </c>
    </row>
    <row r="4226" spans="1:4" ht="28.8" x14ac:dyDescent="0.3">
      <c r="A4226" s="179">
        <v>21090</v>
      </c>
      <c r="B4226" s="179" t="s">
        <v>19484</v>
      </c>
      <c r="C4226" s="179" t="s">
        <v>15364</v>
      </c>
      <c r="D4226" s="179">
        <v>809.3</v>
      </c>
    </row>
    <row r="4227" spans="1:4" ht="28.8" x14ac:dyDescent="0.3">
      <c r="A4227" s="179">
        <v>14112</v>
      </c>
      <c r="B4227" s="179" t="s">
        <v>19485</v>
      </c>
      <c r="C4227" s="179" t="s">
        <v>15364</v>
      </c>
      <c r="D4227" s="179">
        <v>337.67</v>
      </c>
    </row>
    <row r="4228" spans="1:4" ht="28.8" x14ac:dyDescent="0.3">
      <c r="A4228" s="179">
        <v>11315</v>
      </c>
      <c r="B4228" s="179" t="s">
        <v>19486</v>
      </c>
      <c r="C4228" s="179" t="s">
        <v>15364</v>
      </c>
      <c r="D4228" s="179">
        <v>158.13</v>
      </c>
    </row>
    <row r="4229" spans="1:4" ht="28.8" x14ac:dyDescent="0.3">
      <c r="A4229" s="179">
        <v>21071</v>
      </c>
      <c r="B4229" s="179" t="s">
        <v>19487</v>
      </c>
      <c r="C4229" s="179" t="s">
        <v>15364</v>
      </c>
      <c r="D4229" s="179">
        <v>241.86</v>
      </c>
    </row>
    <row r="4230" spans="1:4" ht="28.8" x14ac:dyDescent="0.3">
      <c r="A4230" s="179">
        <v>11316</v>
      </c>
      <c r="B4230" s="179" t="s">
        <v>19488</v>
      </c>
      <c r="C4230" s="179" t="s">
        <v>15364</v>
      </c>
      <c r="D4230" s="179">
        <v>520.92999999999995</v>
      </c>
    </row>
    <row r="4231" spans="1:4" ht="28.8" x14ac:dyDescent="0.3">
      <c r="A4231" s="179">
        <v>6243</v>
      </c>
      <c r="B4231" s="179" t="s">
        <v>19489</v>
      </c>
      <c r="C4231" s="179" t="s">
        <v>15364</v>
      </c>
      <c r="D4231" s="179">
        <v>600</v>
      </c>
    </row>
    <row r="4232" spans="1:4" ht="28.8" x14ac:dyDescent="0.3">
      <c r="A4232" s="179">
        <v>6240</v>
      </c>
      <c r="B4232" s="179" t="s">
        <v>19490</v>
      </c>
      <c r="C4232" s="179" t="s">
        <v>15364</v>
      </c>
      <c r="D4232" s="179">
        <v>794.41</v>
      </c>
    </row>
    <row r="4233" spans="1:4" ht="28.8" x14ac:dyDescent="0.3">
      <c r="A4233" s="179">
        <v>11296</v>
      </c>
      <c r="B4233" s="179" t="s">
        <v>19491</v>
      </c>
      <c r="C4233" s="179" t="s">
        <v>15364</v>
      </c>
      <c r="D4233" s="180">
        <v>2531.16</v>
      </c>
    </row>
    <row r="4234" spans="1:4" x14ac:dyDescent="0.3">
      <c r="A4234" s="179">
        <v>11299</v>
      </c>
      <c r="B4234" s="179" t="s">
        <v>19492</v>
      </c>
      <c r="C4234" s="179" t="s">
        <v>15364</v>
      </c>
      <c r="D4234" s="179">
        <v>856.74</v>
      </c>
    </row>
    <row r="4235" spans="1:4" x14ac:dyDescent="0.3">
      <c r="A4235" s="179">
        <v>11688</v>
      </c>
      <c r="B4235" s="179" t="s">
        <v>19493</v>
      </c>
      <c r="C4235" s="179" t="s">
        <v>15364</v>
      </c>
      <c r="D4235" s="179">
        <v>399.08</v>
      </c>
    </row>
    <row r="4236" spans="1:4" ht="43.2" x14ac:dyDescent="0.3">
      <c r="A4236" s="179">
        <v>37736</v>
      </c>
      <c r="B4236" s="179" t="s">
        <v>19494</v>
      </c>
      <c r="C4236" s="179" t="s">
        <v>15364</v>
      </c>
      <c r="D4236" s="180">
        <v>83300</v>
      </c>
    </row>
    <row r="4237" spans="1:4" ht="28.8" x14ac:dyDescent="0.3">
      <c r="A4237" s="179">
        <v>37739</v>
      </c>
      <c r="B4237" s="179" t="s">
        <v>19495</v>
      </c>
      <c r="C4237" s="179" t="s">
        <v>15364</v>
      </c>
      <c r="D4237" s="180">
        <v>102523.07</v>
      </c>
    </row>
    <row r="4238" spans="1:4" ht="28.8" x14ac:dyDescent="0.3">
      <c r="A4238" s="179">
        <v>37740</v>
      </c>
      <c r="B4238" s="179" t="s">
        <v>19496</v>
      </c>
      <c r="C4238" s="179" t="s">
        <v>15364</v>
      </c>
      <c r="D4238" s="180">
        <v>58505.01</v>
      </c>
    </row>
    <row r="4239" spans="1:4" ht="28.8" x14ac:dyDescent="0.3">
      <c r="A4239" s="179">
        <v>37738</v>
      </c>
      <c r="B4239" s="179" t="s">
        <v>19497</v>
      </c>
      <c r="C4239" s="179" t="s">
        <v>15364</v>
      </c>
      <c r="D4239" s="180">
        <v>69509.53</v>
      </c>
    </row>
    <row r="4240" spans="1:4" ht="28.8" x14ac:dyDescent="0.3">
      <c r="A4240" s="179">
        <v>37737</v>
      </c>
      <c r="B4240" s="179" t="s">
        <v>19498</v>
      </c>
      <c r="C4240" s="179" t="s">
        <v>15364</v>
      </c>
      <c r="D4240" s="180">
        <v>55301.17</v>
      </c>
    </row>
    <row r="4241" spans="1:4" x14ac:dyDescent="0.3">
      <c r="A4241" s="179">
        <v>25014</v>
      </c>
      <c r="B4241" s="179" t="s">
        <v>19499</v>
      </c>
      <c r="C4241" s="179" t="s">
        <v>15364</v>
      </c>
      <c r="D4241" s="180">
        <v>115826</v>
      </c>
    </row>
    <row r="4242" spans="1:4" x14ac:dyDescent="0.3">
      <c r="A4242" s="179">
        <v>25013</v>
      </c>
      <c r="B4242" s="179" t="s">
        <v>19500</v>
      </c>
      <c r="C4242" s="179" t="s">
        <v>15364</v>
      </c>
      <c r="D4242" s="180">
        <v>121397.91</v>
      </c>
    </row>
    <row r="4243" spans="1:4" x14ac:dyDescent="0.3">
      <c r="A4243" s="179">
        <v>14405</v>
      </c>
      <c r="B4243" s="179" t="s">
        <v>19501</v>
      </c>
      <c r="C4243" s="179" t="s">
        <v>15364</v>
      </c>
      <c r="D4243" s="180">
        <v>142501.5</v>
      </c>
    </row>
    <row r="4244" spans="1:4" x14ac:dyDescent="0.3">
      <c r="A4244" s="179">
        <v>20271</v>
      </c>
      <c r="B4244" s="179" t="s">
        <v>19502</v>
      </c>
      <c r="C4244" s="179" t="s">
        <v>15364</v>
      </c>
      <c r="D4244" s="179">
        <v>406.81</v>
      </c>
    </row>
    <row r="4245" spans="1:4" x14ac:dyDescent="0.3">
      <c r="A4245" s="179">
        <v>10423</v>
      </c>
      <c r="B4245" s="179" t="s">
        <v>19503</v>
      </c>
      <c r="C4245" s="179" t="s">
        <v>15364</v>
      </c>
      <c r="D4245" s="179">
        <v>298.69</v>
      </c>
    </row>
    <row r="4246" spans="1:4" x14ac:dyDescent="0.3">
      <c r="A4246" s="179">
        <v>36790</v>
      </c>
      <c r="B4246" s="179" t="s">
        <v>19504</v>
      </c>
      <c r="C4246" s="179" t="s">
        <v>15364</v>
      </c>
      <c r="D4246" s="179">
        <v>321.42</v>
      </c>
    </row>
    <row r="4247" spans="1:4" ht="28.8" x14ac:dyDescent="0.3">
      <c r="A4247" s="179">
        <v>37589</v>
      </c>
      <c r="B4247" s="179" t="s">
        <v>19505</v>
      </c>
      <c r="C4247" s="179" t="s">
        <v>15364</v>
      </c>
      <c r="D4247" s="179">
        <v>393.82</v>
      </c>
    </row>
    <row r="4248" spans="1:4" ht="28.8" x14ac:dyDescent="0.3">
      <c r="A4248" s="179">
        <v>11690</v>
      </c>
      <c r="B4248" s="179" t="s">
        <v>19506</v>
      </c>
      <c r="C4248" s="179" t="s">
        <v>15364</v>
      </c>
      <c r="D4248" s="179">
        <v>209.21</v>
      </c>
    </row>
    <row r="4249" spans="1:4" x14ac:dyDescent="0.3">
      <c r="A4249" s="179">
        <v>20234</v>
      </c>
      <c r="B4249" s="179" t="s">
        <v>19507</v>
      </c>
      <c r="C4249" s="179" t="s">
        <v>15364</v>
      </c>
      <c r="D4249" s="179">
        <v>264.76</v>
      </c>
    </row>
    <row r="4250" spans="1:4" x14ac:dyDescent="0.3">
      <c r="A4250" s="179">
        <v>4763</v>
      </c>
      <c r="B4250" s="179" t="s">
        <v>19508</v>
      </c>
      <c r="C4250" s="179" t="s">
        <v>15546</v>
      </c>
      <c r="D4250" s="179">
        <v>20.93</v>
      </c>
    </row>
    <row r="4251" spans="1:4" x14ac:dyDescent="0.3">
      <c r="A4251" s="179">
        <v>41070</v>
      </c>
      <c r="B4251" s="179" t="s">
        <v>19509</v>
      </c>
      <c r="C4251" s="179" t="s">
        <v>15548</v>
      </c>
      <c r="D4251" s="180">
        <v>3677.94</v>
      </c>
    </row>
    <row r="4252" spans="1:4" x14ac:dyDescent="0.3">
      <c r="A4252" s="179">
        <v>44480</v>
      </c>
      <c r="B4252" s="179" t="s">
        <v>19510</v>
      </c>
      <c r="C4252" s="179" t="s">
        <v>15544</v>
      </c>
      <c r="D4252" s="179">
        <v>13.24</v>
      </c>
    </row>
    <row r="4253" spans="1:4" ht="28.8" x14ac:dyDescent="0.3">
      <c r="A4253" s="179">
        <v>11457</v>
      </c>
      <c r="B4253" s="179" t="s">
        <v>19511</v>
      </c>
      <c r="C4253" s="179" t="s">
        <v>15364</v>
      </c>
      <c r="D4253" s="179">
        <v>41.72</v>
      </c>
    </row>
    <row r="4254" spans="1:4" ht="28.8" x14ac:dyDescent="0.3">
      <c r="A4254" s="179">
        <v>44073</v>
      </c>
      <c r="B4254" s="179" t="s">
        <v>19512</v>
      </c>
      <c r="C4254" s="179" t="s">
        <v>15382</v>
      </c>
      <c r="D4254" s="179">
        <v>0.66</v>
      </c>
    </row>
    <row r="4255" spans="1:4" x14ac:dyDescent="0.3">
      <c r="A4255" s="179">
        <v>21121</v>
      </c>
      <c r="B4255" s="179" t="s">
        <v>19513</v>
      </c>
      <c r="C4255" s="179" t="s">
        <v>15364</v>
      </c>
      <c r="D4255" s="179">
        <v>2.86</v>
      </c>
    </row>
    <row r="4256" spans="1:4" x14ac:dyDescent="0.3">
      <c r="A4256" s="179">
        <v>38010</v>
      </c>
      <c r="B4256" s="179" t="s">
        <v>19514</v>
      </c>
      <c r="C4256" s="179" t="s">
        <v>15364</v>
      </c>
      <c r="D4256" s="179">
        <v>4.67</v>
      </c>
    </row>
    <row r="4257" spans="1:4" x14ac:dyDescent="0.3">
      <c r="A4257" s="179">
        <v>38011</v>
      </c>
      <c r="B4257" s="179" t="s">
        <v>19515</v>
      </c>
      <c r="C4257" s="179" t="s">
        <v>15364</v>
      </c>
      <c r="D4257" s="179">
        <v>8.6199999999999992</v>
      </c>
    </row>
    <row r="4258" spans="1:4" x14ac:dyDescent="0.3">
      <c r="A4258" s="179">
        <v>38012</v>
      </c>
      <c r="B4258" s="179" t="s">
        <v>19516</v>
      </c>
      <c r="C4258" s="179" t="s">
        <v>15364</v>
      </c>
      <c r="D4258" s="179">
        <v>29.46</v>
      </c>
    </row>
    <row r="4259" spans="1:4" x14ac:dyDescent="0.3">
      <c r="A4259" s="179">
        <v>38013</v>
      </c>
      <c r="B4259" s="179" t="s">
        <v>19517</v>
      </c>
      <c r="C4259" s="179" t="s">
        <v>15364</v>
      </c>
      <c r="D4259" s="179">
        <v>38.25</v>
      </c>
    </row>
    <row r="4260" spans="1:4" x14ac:dyDescent="0.3">
      <c r="A4260" s="179">
        <v>38014</v>
      </c>
      <c r="B4260" s="179" t="s">
        <v>19518</v>
      </c>
      <c r="C4260" s="179" t="s">
        <v>15364</v>
      </c>
      <c r="D4260" s="179">
        <v>62.25</v>
      </c>
    </row>
    <row r="4261" spans="1:4" x14ac:dyDescent="0.3">
      <c r="A4261" s="179">
        <v>38015</v>
      </c>
      <c r="B4261" s="179" t="s">
        <v>19519</v>
      </c>
      <c r="C4261" s="179" t="s">
        <v>15364</v>
      </c>
      <c r="D4261" s="179">
        <v>150.31</v>
      </c>
    </row>
    <row r="4262" spans="1:4" x14ac:dyDescent="0.3">
      <c r="A4262" s="179">
        <v>38016</v>
      </c>
      <c r="B4262" s="179" t="s">
        <v>19520</v>
      </c>
      <c r="C4262" s="179" t="s">
        <v>15364</v>
      </c>
      <c r="D4262" s="179">
        <v>182.89</v>
      </c>
    </row>
    <row r="4263" spans="1:4" x14ac:dyDescent="0.3">
      <c r="A4263" s="179">
        <v>12741</v>
      </c>
      <c r="B4263" s="179" t="s">
        <v>19521</v>
      </c>
      <c r="C4263" s="179" t="s">
        <v>15364</v>
      </c>
      <c r="D4263" s="180">
        <v>1603.48</v>
      </c>
    </row>
    <row r="4264" spans="1:4" x14ac:dyDescent="0.3">
      <c r="A4264" s="179">
        <v>12733</v>
      </c>
      <c r="B4264" s="179" t="s">
        <v>19522</v>
      </c>
      <c r="C4264" s="179" t="s">
        <v>15364</v>
      </c>
      <c r="D4264" s="179">
        <v>8.07</v>
      </c>
    </row>
    <row r="4265" spans="1:4" x14ac:dyDescent="0.3">
      <c r="A4265" s="179">
        <v>12734</v>
      </c>
      <c r="B4265" s="179" t="s">
        <v>19523</v>
      </c>
      <c r="C4265" s="179" t="s">
        <v>15364</v>
      </c>
      <c r="D4265" s="179">
        <v>17.190000000000001</v>
      </c>
    </row>
    <row r="4266" spans="1:4" x14ac:dyDescent="0.3">
      <c r="A4266" s="179">
        <v>12735</v>
      </c>
      <c r="B4266" s="179" t="s">
        <v>19524</v>
      </c>
      <c r="C4266" s="179" t="s">
        <v>15364</v>
      </c>
      <c r="D4266" s="179">
        <v>28.29</v>
      </c>
    </row>
    <row r="4267" spans="1:4" x14ac:dyDescent="0.3">
      <c r="A4267" s="179">
        <v>12736</v>
      </c>
      <c r="B4267" s="179" t="s">
        <v>19525</v>
      </c>
      <c r="C4267" s="179" t="s">
        <v>15364</v>
      </c>
      <c r="D4267" s="179">
        <v>64.67</v>
      </c>
    </row>
    <row r="4268" spans="1:4" x14ac:dyDescent="0.3">
      <c r="A4268" s="179">
        <v>12737</v>
      </c>
      <c r="B4268" s="179" t="s">
        <v>19526</v>
      </c>
      <c r="C4268" s="179" t="s">
        <v>15364</v>
      </c>
      <c r="D4268" s="179">
        <v>83.31</v>
      </c>
    </row>
    <row r="4269" spans="1:4" x14ac:dyDescent="0.3">
      <c r="A4269" s="179">
        <v>12738</v>
      </c>
      <c r="B4269" s="179" t="s">
        <v>19527</v>
      </c>
      <c r="C4269" s="179" t="s">
        <v>15364</v>
      </c>
      <c r="D4269" s="179">
        <v>164.67</v>
      </c>
    </row>
    <row r="4270" spans="1:4" x14ac:dyDescent="0.3">
      <c r="A4270" s="179">
        <v>12739</v>
      </c>
      <c r="B4270" s="179" t="s">
        <v>19528</v>
      </c>
      <c r="C4270" s="179" t="s">
        <v>15364</v>
      </c>
      <c r="D4270" s="179">
        <v>468.74</v>
      </c>
    </row>
    <row r="4271" spans="1:4" x14ac:dyDescent="0.3">
      <c r="A4271" s="179">
        <v>12740</v>
      </c>
      <c r="B4271" s="179" t="s">
        <v>19529</v>
      </c>
      <c r="C4271" s="179" t="s">
        <v>15364</v>
      </c>
      <c r="D4271" s="179">
        <v>733.37</v>
      </c>
    </row>
    <row r="4272" spans="1:4" x14ac:dyDescent="0.3">
      <c r="A4272" s="179">
        <v>6297</v>
      </c>
      <c r="B4272" s="179" t="s">
        <v>19530</v>
      </c>
      <c r="C4272" s="179" t="s">
        <v>15364</v>
      </c>
      <c r="D4272" s="179">
        <v>37.5</v>
      </c>
    </row>
    <row r="4273" spans="1:4" x14ac:dyDescent="0.3">
      <c r="A4273" s="179">
        <v>6296</v>
      </c>
      <c r="B4273" s="179" t="s">
        <v>19531</v>
      </c>
      <c r="C4273" s="179" t="s">
        <v>15364</v>
      </c>
      <c r="D4273" s="179">
        <v>29.6</v>
      </c>
    </row>
    <row r="4274" spans="1:4" x14ac:dyDescent="0.3">
      <c r="A4274" s="179">
        <v>6294</v>
      </c>
      <c r="B4274" s="179" t="s">
        <v>19532</v>
      </c>
      <c r="C4274" s="179" t="s">
        <v>15364</v>
      </c>
      <c r="D4274" s="179">
        <v>8.44</v>
      </c>
    </row>
    <row r="4275" spans="1:4" x14ac:dyDescent="0.3">
      <c r="A4275" s="179">
        <v>6323</v>
      </c>
      <c r="B4275" s="179" t="s">
        <v>19533</v>
      </c>
      <c r="C4275" s="179" t="s">
        <v>15364</v>
      </c>
      <c r="D4275" s="179">
        <v>19.34</v>
      </c>
    </row>
    <row r="4276" spans="1:4" x14ac:dyDescent="0.3">
      <c r="A4276" s="179">
        <v>6299</v>
      </c>
      <c r="B4276" s="179" t="s">
        <v>19534</v>
      </c>
      <c r="C4276" s="179" t="s">
        <v>15364</v>
      </c>
      <c r="D4276" s="179">
        <v>112.79</v>
      </c>
    </row>
    <row r="4277" spans="1:4" x14ac:dyDescent="0.3">
      <c r="A4277" s="179">
        <v>6298</v>
      </c>
      <c r="B4277" s="179" t="s">
        <v>19535</v>
      </c>
      <c r="C4277" s="179" t="s">
        <v>15364</v>
      </c>
      <c r="D4277" s="179">
        <v>59.4</v>
      </c>
    </row>
    <row r="4278" spans="1:4" x14ac:dyDescent="0.3">
      <c r="A4278" s="179">
        <v>6295</v>
      </c>
      <c r="B4278" s="179" t="s">
        <v>19536</v>
      </c>
      <c r="C4278" s="179" t="s">
        <v>15364</v>
      </c>
      <c r="D4278" s="179">
        <v>12.01</v>
      </c>
    </row>
    <row r="4279" spans="1:4" x14ac:dyDescent="0.3">
      <c r="A4279" s="179">
        <v>6322</v>
      </c>
      <c r="B4279" s="179" t="s">
        <v>19537</v>
      </c>
      <c r="C4279" s="179" t="s">
        <v>15364</v>
      </c>
      <c r="D4279" s="179">
        <v>151.07</v>
      </c>
    </row>
    <row r="4280" spans="1:4" x14ac:dyDescent="0.3">
      <c r="A4280" s="179">
        <v>6300</v>
      </c>
      <c r="B4280" s="179" t="s">
        <v>19538</v>
      </c>
      <c r="C4280" s="179" t="s">
        <v>15364</v>
      </c>
      <c r="D4280" s="179">
        <v>278.52999999999997</v>
      </c>
    </row>
    <row r="4281" spans="1:4" x14ac:dyDescent="0.3">
      <c r="A4281" s="179">
        <v>6321</v>
      </c>
      <c r="B4281" s="179" t="s">
        <v>19539</v>
      </c>
      <c r="C4281" s="179" t="s">
        <v>15364</v>
      </c>
      <c r="D4281" s="179">
        <v>397.86</v>
      </c>
    </row>
    <row r="4282" spans="1:4" x14ac:dyDescent="0.3">
      <c r="A4282" s="179">
        <v>6301</v>
      </c>
      <c r="B4282" s="179" t="s">
        <v>19540</v>
      </c>
      <c r="C4282" s="179" t="s">
        <v>15364</v>
      </c>
      <c r="D4282" s="179">
        <v>932.54</v>
      </c>
    </row>
    <row r="4283" spans="1:4" x14ac:dyDescent="0.3">
      <c r="A4283" s="179">
        <v>7105</v>
      </c>
      <c r="B4283" s="179" t="s">
        <v>19541</v>
      </c>
      <c r="C4283" s="179" t="s">
        <v>15364</v>
      </c>
      <c r="D4283" s="179">
        <v>52.55</v>
      </c>
    </row>
    <row r="4284" spans="1:4" x14ac:dyDescent="0.3">
      <c r="A4284" s="179">
        <v>20183</v>
      </c>
      <c r="B4284" s="179" t="s">
        <v>19542</v>
      </c>
      <c r="C4284" s="179" t="s">
        <v>15364</v>
      </c>
      <c r="D4284" s="179">
        <v>69.19</v>
      </c>
    </row>
    <row r="4285" spans="1:4" x14ac:dyDescent="0.3">
      <c r="A4285" s="179">
        <v>38448</v>
      </c>
      <c r="B4285" s="179" t="s">
        <v>19543</v>
      </c>
      <c r="C4285" s="179" t="s">
        <v>15364</v>
      </c>
      <c r="D4285" s="179">
        <v>325.10000000000002</v>
      </c>
    </row>
    <row r="4286" spans="1:4" x14ac:dyDescent="0.3">
      <c r="A4286" s="179">
        <v>20182</v>
      </c>
      <c r="B4286" s="179" t="s">
        <v>19544</v>
      </c>
      <c r="C4286" s="179" t="s">
        <v>15364</v>
      </c>
      <c r="D4286" s="179">
        <v>39.49</v>
      </c>
    </row>
    <row r="4287" spans="1:4" x14ac:dyDescent="0.3">
      <c r="A4287" s="179">
        <v>7119</v>
      </c>
      <c r="B4287" s="179" t="s">
        <v>19545</v>
      </c>
      <c r="C4287" s="179" t="s">
        <v>15364</v>
      </c>
      <c r="D4287" s="179">
        <v>12.95</v>
      </c>
    </row>
    <row r="4288" spans="1:4" x14ac:dyDescent="0.3">
      <c r="A4288" s="179">
        <v>7120</v>
      </c>
      <c r="B4288" s="179" t="s">
        <v>19546</v>
      </c>
      <c r="C4288" s="179" t="s">
        <v>15364</v>
      </c>
      <c r="D4288" s="179">
        <v>8.8800000000000008</v>
      </c>
    </row>
    <row r="4289" spans="1:4" x14ac:dyDescent="0.3">
      <c r="A4289" s="179">
        <v>6319</v>
      </c>
      <c r="B4289" s="179" t="s">
        <v>19547</v>
      </c>
      <c r="C4289" s="179" t="s">
        <v>15364</v>
      </c>
      <c r="D4289" s="179">
        <v>44.06</v>
      </c>
    </row>
    <row r="4290" spans="1:4" x14ac:dyDescent="0.3">
      <c r="A4290" s="179">
        <v>6304</v>
      </c>
      <c r="B4290" s="179" t="s">
        <v>19548</v>
      </c>
      <c r="C4290" s="179" t="s">
        <v>15364</v>
      </c>
      <c r="D4290" s="179">
        <v>44.06</v>
      </c>
    </row>
    <row r="4291" spans="1:4" x14ac:dyDescent="0.3">
      <c r="A4291" s="179">
        <v>21116</v>
      </c>
      <c r="B4291" s="179" t="s">
        <v>19549</v>
      </c>
      <c r="C4291" s="179" t="s">
        <v>15364</v>
      </c>
      <c r="D4291" s="179">
        <v>33.36</v>
      </c>
    </row>
    <row r="4292" spans="1:4" x14ac:dyDescent="0.3">
      <c r="A4292" s="179">
        <v>6320</v>
      </c>
      <c r="B4292" s="179" t="s">
        <v>19550</v>
      </c>
      <c r="C4292" s="179" t="s">
        <v>15364</v>
      </c>
      <c r="D4292" s="179">
        <v>22.69</v>
      </c>
    </row>
    <row r="4293" spans="1:4" x14ac:dyDescent="0.3">
      <c r="A4293" s="179">
        <v>6303</v>
      </c>
      <c r="B4293" s="179" t="s">
        <v>19551</v>
      </c>
      <c r="C4293" s="179" t="s">
        <v>15364</v>
      </c>
      <c r="D4293" s="179">
        <v>22.69</v>
      </c>
    </row>
    <row r="4294" spans="1:4" x14ac:dyDescent="0.3">
      <c r="A4294" s="179">
        <v>6308</v>
      </c>
      <c r="B4294" s="179" t="s">
        <v>19552</v>
      </c>
      <c r="C4294" s="179" t="s">
        <v>15364</v>
      </c>
      <c r="D4294" s="179">
        <v>121.92</v>
      </c>
    </row>
    <row r="4295" spans="1:4" x14ac:dyDescent="0.3">
      <c r="A4295" s="179">
        <v>6317</v>
      </c>
      <c r="B4295" s="179" t="s">
        <v>19553</v>
      </c>
      <c r="C4295" s="179" t="s">
        <v>15364</v>
      </c>
      <c r="D4295" s="179">
        <v>121.92</v>
      </c>
    </row>
    <row r="4296" spans="1:4" x14ac:dyDescent="0.3">
      <c r="A4296" s="179">
        <v>6307</v>
      </c>
      <c r="B4296" s="179" t="s">
        <v>19554</v>
      </c>
      <c r="C4296" s="179" t="s">
        <v>15364</v>
      </c>
      <c r="D4296" s="179">
        <v>121.92</v>
      </c>
    </row>
    <row r="4297" spans="1:4" x14ac:dyDescent="0.3">
      <c r="A4297" s="179">
        <v>6309</v>
      </c>
      <c r="B4297" s="179" t="s">
        <v>19555</v>
      </c>
      <c r="C4297" s="179" t="s">
        <v>15364</v>
      </c>
      <c r="D4297" s="179">
        <v>125.46</v>
      </c>
    </row>
    <row r="4298" spans="1:4" x14ac:dyDescent="0.3">
      <c r="A4298" s="179">
        <v>6318</v>
      </c>
      <c r="B4298" s="179" t="s">
        <v>19556</v>
      </c>
      <c r="C4298" s="179" t="s">
        <v>15364</v>
      </c>
      <c r="D4298" s="179">
        <v>65.760000000000005</v>
      </c>
    </row>
    <row r="4299" spans="1:4" x14ac:dyDescent="0.3">
      <c r="A4299" s="179">
        <v>6306</v>
      </c>
      <c r="B4299" s="179" t="s">
        <v>19557</v>
      </c>
      <c r="C4299" s="179" t="s">
        <v>15364</v>
      </c>
      <c r="D4299" s="179">
        <v>65.760000000000005</v>
      </c>
    </row>
    <row r="4300" spans="1:4" x14ac:dyDescent="0.3">
      <c r="A4300" s="179">
        <v>6305</v>
      </c>
      <c r="B4300" s="179" t="s">
        <v>19558</v>
      </c>
      <c r="C4300" s="179" t="s">
        <v>15364</v>
      </c>
      <c r="D4300" s="179">
        <v>65.760000000000005</v>
      </c>
    </row>
    <row r="4301" spans="1:4" x14ac:dyDescent="0.3">
      <c r="A4301" s="179">
        <v>6302</v>
      </c>
      <c r="B4301" s="179" t="s">
        <v>19559</v>
      </c>
      <c r="C4301" s="179" t="s">
        <v>15364</v>
      </c>
      <c r="D4301" s="179">
        <v>13.95</v>
      </c>
    </row>
    <row r="4302" spans="1:4" x14ac:dyDescent="0.3">
      <c r="A4302" s="179">
        <v>6312</v>
      </c>
      <c r="B4302" s="179" t="s">
        <v>19560</v>
      </c>
      <c r="C4302" s="179" t="s">
        <v>15364</v>
      </c>
      <c r="D4302" s="179">
        <v>175.36</v>
      </c>
    </row>
    <row r="4303" spans="1:4" x14ac:dyDescent="0.3">
      <c r="A4303" s="179">
        <v>6311</v>
      </c>
      <c r="B4303" s="179" t="s">
        <v>19561</v>
      </c>
      <c r="C4303" s="179" t="s">
        <v>15364</v>
      </c>
      <c r="D4303" s="179">
        <v>175.36</v>
      </c>
    </row>
    <row r="4304" spans="1:4" x14ac:dyDescent="0.3">
      <c r="A4304" s="179">
        <v>6310</v>
      </c>
      <c r="B4304" s="179" t="s">
        <v>19562</v>
      </c>
      <c r="C4304" s="179" t="s">
        <v>15364</v>
      </c>
      <c r="D4304" s="179">
        <v>175.36</v>
      </c>
    </row>
    <row r="4305" spans="1:4" x14ac:dyDescent="0.3">
      <c r="A4305" s="179">
        <v>6314</v>
      </c>
      <c r="B4305" s="179" t="s">
        <v>19563</v>
      </c>
      <c r="C4305" s="179" t="s">
        <v>15364</v>
      </c>
      <c r="D4305" s="179">
        <v>175.36</v>
      </c>
    </row>
    <row r="4306" spans="1:4" x14ac:dyDescent="0.3">
      <c r="A4306" s="179">
        <v>6313</v>
      </c>
      <c r="B4306" s="179" t="s">
        <v>19564</v>
      </c>
      <c r="C4306" s="179" t="s">
        <v>15364</v>
      </c>
      <c r="D4306" s="179">
        <v>175.36</v>
      </c>
    </row>
    <row r="4307" spans="1:4" x14ac:dyDescent="0.3">
      <c r="A4307" s="179">
        <v>6315</v>
      </c>
      <c r="B4307" s="179" t="s">
        <v>19565</v>
      </c>
      <c r="C4307" s="179" t="s">
        <v>15364</v>
      </c>
      <c r="D4307" s="179">
        <v>332.04</v>
      </c>
    </row>
    <row r="4308" spans="1:4" x14ac:dyDescent="0.3">
      <c r="A4308" s="179">
        <v>6316</v>
      </c>
      <c r="B4308" s="179" t="s">
        <v>19566</v>
      </c>
      <c r="C4308" s="179" t="s">
        <v>15364</v>
      </c>
      <c r="D4308" s="179">
        <v>332.04</v>
      </c>
    </row>
    <row r="4309" spans="1:4" ht="28.8" x14ac:dyDescent="0.3">
      <c r="A4309" s="179">
        <v>38878</v>
      </c>
      <c r="B4309" s="179" t="s">
        <v>19567</v>
      </c>
      <c r="C4309" s="179" t="s">
        <v>15364</v>
      </c>
      <c r="D4309" s="179">
        <v>20.45</v>
      </c>
    </row>
    <row r="4310" spans="1:4" ht="28.8" x14ac:dyDescent="0.3">
      <c r="A4310" s="179">
        <v>38879</v>
      </c>
      <c r="B4310" s="179" t="s">
        <v>19568</v>
      </c>
      <c r="C4310" s="179" t="s">
        <v>15364</v>
      </c>
      <c r="D4310" s="179">
        <v>38.33</v>
      </c>
    </row>
    <row r="4311" spans="1:4" ht="28.8" x14ac:dyDescent="0.3">
      <c r="A4311" s="179">
        <v>38881</v>
      </c>
      <c r="B4311" s="179" t="s">
        <v>19569</v>
      </c>
      <c r="C4311" s="179" t="s">
        <v>15364</v>
      </c>
      <c r="D4311" s="179">
        <v>20.059999999999999</v>
      </c>
    </row>
    <row r="4312" spans="1:4" ht="28.8" x14ac:dyDescent="0.3">
      <c r="A4312" s="179">
        <v>38880</v>
      </c>
      <c r="B4312" s="179" t="s">
        <v>19570</v>
      </c>
      <c r="C4312" s="179" t="s">
        <v>15364</v>
      </c>
      <c r="D4312" s="179">
        <v>21.02</v>
      </c>
    </row>
    <row r="4313" spans="1:4" ht="28.8" x14ac:dyDescent="0.3">
      <c r="A4313" s="179">
        <v>38882</v>
      </c>
      <c r="B4313" s="179" t="s">
        <v>19571</v>
      </c>
      <c r="C4313" s="179" t="s">
        <v>15364</v>
      </c>
      <c r="D4313" s="179">
        <v>21.77</v>
      </c>
    </row>
    <row r="4314" spans="1:4" ht="28.8" x14ac:dyDescent="0.3">
      <c r="A4314" s="179">
        <v>38883</v>
      </c>
      <c r="B4314" s="179" t="s">
        <v>19572</v>
      </c>
      <c r="C4314" s="179" t="s">
        <v>15364</v>
      </c>
      <c r="D4314" s="179">
        <v>32.19</v>
      </c>
    </row>
    <row r="4315" spans="1:4" ht="28.8" x14ac:dyDescent="0.3">
      <c r="A4315" s="179">
        <v>38884</v>
      </c>
      <c r="B4315" s="179" t="s">
        <v>19573</v>
      </c>
      <c r="C4315" s="179" t="s">
        <v>15364</v>
      </c>
      <c r="D4315" s="179">
        <v>34.950000000000003</v>
      </c>
    </row>
    <row r="4316" spans="1:4" ht="28.8" x14ac:dyDescent="0.3">
      <c r="A4316" s="179">
        <v>38885</v>
      </c>
      <c r="B4316" s="179" t="s">
        <v>19574</v>
      </c>
      <c r="C4316" s="179" t="s">
        <v>15364</v>
      </c>
      <c r="D4316" s="179">
        <v>33.81</v>
      </c>
    </row>
    <row r="4317" spans="1:4" ht="28.8" x14ac:dyDescent="0.3">
      <c r="A4317" s="179">
        <v>38886</v>
      </c>
      <c r="B4317" s="179" t="s">
        <v>19575</v>
      </c>
      <c r="C4317" s="179" t="s">
        <v>15364</v>
      </c>
      <c r="D4317" s="179">
        <v>36.49</v>
      </c>
    </row>
    <row r="4318" spans="1:4" ht="28.8" x14ac:dyDescent="0.3">
      <c r="A4318" s="179">
        <v>38887</v>
      </c>
      <c r="B4318" s="179" t="s">
        <v>19576</v>
      </c>
      <c r="C4318" s="179" t="s">
        <v>15364</v>
      </c>
      <c r="D4318" s="179">
        <v>32.770000000000003</v>
      </c>
    </row>
    <row r="4319" spans="1:4" ht="28.8" x14ac:dyDescent="0.3">
      <c r="A4319" s="179">
        <v>38888</v>
      </c>
      <c r="B4319" s="179" t="s">
        <v>19577</v>
      </c>
      <c r="C4319" s="179" t="s">
        <v>15364</v>
      </c>
      <c r="D4319" s="179">
        <v>38.96</v>
      </c>
    </row>
    <row r="4320" spans="1:4" ht="28.8" x14ac:dyDescent="0.3">
      <c r="A4320" s="179">
        <v>38890</v>
      </c>
      <c r="B4320" s="179" t="s">
        <v>19578</v>
      </c>
      <c r="C4320" s="179" t="s">
        <v>15364</v>
      </c>
      <c r="D4320" s="179">
        <v>57.91</v>
      </c>
    </row>
    <row r="4321" spans="1:4" ht="28.8" x14ac:dyDescent="0.3">
      <c r="A4321" s="179">
        <v>38893</v>
      </c>
      <c r="B4321" s="179" t="s">
        <v>19579</v>
      </c>
      <c r="C4321" s="179" t="s">
        <v>15364</v>
      </c>
      <c r="D4321" s="179">
        <v>46.57</v>
      </c>
    </row>
    <row r="4322" spans="1:4" ht="28.8" x14ac:dyDescent="0.3">
      <c r="A4322" s="179">
        <v>38894</v>
      </c>
      <c r="B4322" s="179" t="s">
        <v>19580</v>
      </c>
      <c r="C4322" s="179" t="s">
        <v>15364</v>
      </c>
      <c r="D4322" s="179">
        <v>59.14</v>
      </c>
    </row>
    <row r="4323" spans="1:4" ht="28.8" x14ac:dyDescent="0.3">
      <c r="A4323" s="179">
        <v>38896</v>
      </c>
      <c r="B4323" s="179" t="s">
        <v>19581</v>
      </c>
      <c r="C4323" s="179" t="s">
        <v>15364</v>
      </c>
      <c r="D4323" s="179">
        <v>60.31</v>
      </c>
    </row>
    <row r="4324" spans="1:4" x14ac:dyDescent="0.3">
      <c r="A4324" s="179">
        <v>39324</v>
      </c>
      <c r="B4324" s="179" t="s">
        <v>19582</v>
      </c>
      <c r="C4324" s="179" t="s">
        <v>15364</v>
      </c>
      <c r="D4324" s="179">
        <v>6.33</v>
      </c>
    </row>
    <row r="4325" spans="1:4" x14ac:dyDescent="0.3">
      <c r="A4325" s="179">
        <v>39325</v>
      </c>
      <c r="B4325" s="179" t="s">
        <v>19583</v>
      </c>
      <c r="C4325" s="179" t="s">
        <v>15364</v>
      </c>
      <c r="D4325" s="179">
        <v>9.59</v>
      </c>
    </row>
    <row r="4326" spans="1:4" x14ac:dyDescent="0.3">
      <c r="A4326" s="179">
        <v>39326</v>
      </c>
      <c r="B4326" s="179" t="s">
        <v>19584</v>
      </c>
      <c r="C4326" s="179" t="s">
        <v>15364</v>
      </c>
      <c r="D4326" s="179">
        <v>24.69</v>
      </c>
    </row>
    <row r="4327" spans="1:4" x14ac:dyDescent="0.3">
      <c r="A4327" s="179">
        <v>39327</v>
      </c>
      <c r="B4327" s="179" t="s">
        <v>19585</v>
      </c>
      <c r="C4327" s="179" t="s">
        <v>15364</v>
      </c>
      <c r="D4327" s="179">
        <v>37.4</v>
      </c>
    </row>
    <row r="4328" spans="1:4" ht="28.8" x14ac:dyDescent="0.3">
      <c r="A4328" s="179">
        <v>20176</v>
      </c>
      <c r="B4328" s="179" t="s">
        <v>19586</v>
      </c>
      <c r="C4328" s="179" t="s">
        <v>15364</v>
      </c>
      <c r="D4328" s="179">
        <v>59.62</v>
      </c>
    </row>
    <row r="4329" spans="1:4" ht="28.8" x14ac:dyDescent="0.3">
      <c r="A4329" s="179">
        <v>11378</v>
      </c>
      <c r="B4329" s="179" t="s">
        <v>19587</v>
      </c>
      <c r="C4329" s="179" t="s">
        <v>15364</v>
      </c>
      <c r="D4329" s="179">
        <v>113.43</v>
      </c>
    </row>
    <row r="4330" spans="1:4" ht="28.8" x14ac:dyDescent="0.3">
      <c r="A4330" s="179">
        <v>11379</v>
      </c>
      <c r="B4330" s="179" t="s">
        <v>19588</v>
      </c>
      <c r="C4330" s="179" t="s">
        <v>15364</v>
      </c>
      <c r="D4330" s="179">
        <v>95.85</v>
      </c>
    </row>
    <row r="4331" spans="1:4" ht="28.8" x14ac:dyDescent="0.3">
      <c r="A4331" s="179">
        <v>11493</v>
      </c>
      <c r="B4331" s="179" t="s">
        <v>19589</v>
      </c>
      <c r="C4331" s="179" t="s">
        <v>15364</v>
      </c>
      <c r="D4331" s="179">
        <v>55.29</v>
      </c>
    </row>
    <row r="4332" spans="1:4" ht="28.8" x14ac:dyDescent="0.3">
      <c r="A4332" s="179">
        <v>42717</v>
      </c>
      <c r="B4332" s="179" t="s">
        <v>19590</v>
      </c>
      <c r="C4332" s="179" t="s">
        <v>15364</v>
      </c>
      <c r="D4332" s="179">
        <v>738.64</v>
      </c>
    </row>
    <row r="4333" spans="1:4" ht="28.8" x14ac:dyDescent="0.3">
      <c r="A4333" s="179">
        <v>42718</v>
      </c>
      <c r="B4333" s="179" t="s">
        <v>19591</v>
      </c>
      <c r="C4333" s="179" t="s">
        <v>15364</v>
      </c>
      <c r="D4333" s="179">
        <v>820.04</v>
      </c>
    </row>
    <row r="4334" spans="1:4" x14ac:dyDescent="0.3">
      <c r="A4334" s="179">
        <v>7106</v>
      </c>
      <c r="B4334" s="179" t="s">
        <v>19592</v>
      </c>
      <c r="C4334" s="179" t="s">
        <v>15364</v>
      </c>
      <c r="D4334" s="179">
        <v>210.63</v>
      </c>
    </row>
    <row r="4335" spans="1:4" x14ac:dyDescent="0.3">
      <c r="A4335" s="179">
        <v>7104</v>
      </c>
      <c r="B4335" s="179" t="s">
        <v>19593</v>
      </c>
      <c r="C4335" s="179" t="s">
        <v>15364</v>
      </c>
      <c r="D4335" s="179">
        <v>4.3899999999999997</v>
      </c>
    </row>
    <row r="4336" spans="1:4" x14ac:dyDescent="0.3">
      <c r="A4336" s="179">
        <v>7136</v>
      </c>
      <c r="B4336" s="179" t="s">
        <v>19594</v>
      </c>
      <c r="C4336" s="179" t="s">
        <v>15364</v>
      </c>
      <c r="D4336" s="179">
        <v>8.26</v>
      </c>
    </row>
    <row r="4337" spans="1:4" x14ac:dyDescent="0.3">
      <c r="A4337" s="179">
        <v>7128</v>
      </c>
      <c r="B4337" s="179" t="s">
        <v>19595</v>
      </c>
      <c r="C4337" s="179" t="s">
        <v>15364</v>
      </c>
      <c r="D4337" s="179">
        <v>13.53</v>
      </c>
    </row>
    <row r="4338" spans="1:4" x14ac:dyDescent="0.3">
      <c r="A4338" s="179">
        <v>7108</v>
      </c>
      <c r="B4338" s="179" t="s">
        <v>19596</v>
      </c>
      <c r="C4338" s="179" t="s">
        <v>15364</v>
      </c>
      <c r="D4338" s="179">
        <v>14.48</v>
      </c>
    </row>
    <row r="4339" spans="1:4" x14ac:dyDescent="0.3">
      <c r="A4339" s="179">
        <v>7129</v>
      </c>
      <c r="B4339" s="179" t="s">
        <v>19597</v>
      </c>
      <c r="C4339" s="179" t="s">
        <v>15364</v>
      </c>
      <c r="D4339" s="179">
        <v>12.03</v>
      </c>
    </row>
    <row r="4340" spans="1:4" x14ac:dyDescent="0.3">
      <c r="A4340" s="179">
        <v>7130</v>
      </c>
      <c r="B4340" s="179" t="s">
        <v>19598</v>
      </c>
      <c r="C4340" s="179" t="s">
        <v>15364</v>
      </c>
      <c r="D4340" s="179">
        <v>19.63</v>
      </c>
    </row>
    <row r="4341" spans="1:4" x14ac:dyDescent="0.3">
      <c r="A4341" s="179">
        <v>7131</v>
      </c>
      <c r="B4341" s="179" t="s">
        <v>19599</v>
      </c>
      <c r="C4341" s="179" t="s">
        <v>15364</v>
      </c>
      <c r="D4341" s="179">
        <v>24.07</v>
      </c>
    </row>
    <row r="4342" spans="1:4" x14ac:dyDescent="0.3">
      <c r="A4342" s="179">
        <v>7132</v>
      </c>
      <c r="B4342" s="179" t="s">
        <v>19600</v>
      </c>
      <c r="C4342" s="179" t="s">
        <v>15364</v>
      </c>
      <c r="D4342" s="179">
        <v>66.84</v>
      </c>
    </row>
    <row r="4343" spans="1:4" x14ac:dyDescent="0.3">
      <c r="A4343" s="179">
        <v>7133</v>
      </c>
      <c r="B4343" s="179" t="s">
        <v>19601</v>
      </c>
      <c r="C4343" s="179" t="s">
        <v>15364</v>
      </c>
      <c r="D4343" s="179">
        <v>103.82</v>
      </c>
    </row>
    <row r="4344" spans="1:4" ht="28.8" x14ac:dyDescent="0.3">
      <c r="A4344" s="179">
        <v>37420</v>
      </c>
      <c r="B4344" s="179" t="s">
        <v>19602</v>
      </c>
      <c r="C4344" s="179" t="s">
        <v>15364</v>
      </c>
      <c r="D4344" s="179">
        <v>46.86</v>
      </c>
    </row>
    <row r="4345" spans="1:4" ht="28.8" x14ac:dyDescent="0.3">
      <c r="A4345" s="179">
        <v>37421</v>
      </c>
      <c r="B4345" s="179" t="s">
        <v>19603</v>
      </c>
      <c r="C4345" s="179" t="s">
        <v>15364</v>
      </c>
      <c r="D4345" s="179">
        <v>64.05</v>
      </c>
    </row>
    <row r="4346" spans="1:4" ht="28.8" x14ac:dyDescent="0.3">
      <c r="A4346" s="179">
        <v>37422</v>
      </c>
      <c r="B4346" s="179" t="s">
        <v>19604</v>
      </c>
      <c r="C4346" s="179" t="s">
        <v>15364</v>
      </c>
      <c r="D4346" s="179">
        <v>59.95</v>
      </c>
    </row>
    <row r="4347" spans="1:4" x14ac:dyDescent="0.3">
      <c r="A4347" s="179">
        <v>37443</v>
      </c>
      <c r="B4347" s="179" t="s">
        <v>19605</v>
      </c>
      <c r="C4347" s="179" t="s">
        <v>15364</v>
      </c>
      <c r="D4347" s="179">
        <v>202.45</v>
      </c>
    </row>
    <row r="4348" spans="1:4" x14ac:dyDescent="0.3">
      <c r="A4348" s="179">
        <v>37444</v>
      </c>
      <c r="B4348" s="179" t="s">
        <v>19606</v>
      </c>
      <c r="C4348" s="179" t="s">
        <v>15364</v>
      </c>
      <c r="D4348" s="179">
        <v>205.88</v>
      </c>
    </row>
    <row r="4349" spans="1:4" x14ac:dyDescent="0.3">
      <c r="A4349" s="179">
        <v>37445</v>
      </c>
      <c r="B4349" s="179" t="s">
        <v>19607</v>
      </c>
      <c r="C4349" s="179" t="s">
        <v>15364</v>
      </c>
      <c r="D4349" s="179">
        <v>312.06</v>
      </c>
    </row>
    <row r="4350" spans="1:4" x14ac:dyDescent="0.3">
      <c r="A4350" s="179">
        <v>37446</v>
      </c>
      <c r="B4350" s="179" t="s">
        <v>19608</v>
      </c>
      <c r="C4350" s="179" t="s">
        <v>15364</v>
      </c>
      <c r="D4350" s="179">
        <v>340.2</v>
      </c>
    </row>
    <row r="4351" spans="1:4" x14ac:dyDescent="0.3">
      <c r="A4351" s="179">
        <v>37447</v>
      </c>
      <c r="B4351" s="179" t="s">
        <v>19609</v>
      </c>
      <c r="C4351" s="179" t="s">
        <v>15364</v>
      </c>
      <c r="D4351" s="179">
        <v>345.52</v>
      </c>
    </row>
    <row r="4352" spans="1:4" x14ac:dyDescent="0.3">
      <c r="A4352" s="179">
        <v>37448</v>
      </c>
      <c r="B4352" s="179" t="s">
        <v>19610</v>
      </c>
      <c r="C4352" s="179" t="s">
        <v>15364</v>
      </c>
      <c r="D4352" s="179">
        <v>473.94</v>
      </c>
    </row>
    <row r="4353" spans="1:4" x14ac:dyDescent="0.3">
      <c r="A4353" s="179">
        <v>37440</v>
      </c>
      <c r="B4353" s="179" t="s">
        <v>19611</v>
      </c>
      <c r="C4353" s="179" t="s">
        <v>15364</v>
      </c>
      <c r="D4353" s="179">
        <v>160.69</v>
      </c>
    </row>
    <row r="4354" spans="1:4" x14ac:dyDescent="0.3">
      <c r="A4354" s="179">
        <v>37441</v>
      </c>
      <c r="B4354" s="179" t="s">
        <v>19612</v>
      </c>
      <c r="C4354" s="179" t="s">
        <v>15364</v>
      </c>
      <c r="D4354" s="179">
        <v>160.69</v>
      </c>
    </row>
    <row r="4355" spans="1:4" x14ac:dyDescent="0.3">
      <c r="A4355" s="179">
        <v>37442</v>
      </c>
      <c r="B4355" s="179" t="s">
        <v>19613</v>
      </c>
      <c r="C4355" s="179" t="s">
        <v>15364</v>
      </c>
      <c r="D4355" s="179">
        <v>193.54</v>
      </c>
    </row>
    <row r="4356" spans="1:4" x14ac:dyDescent="0.3">
      <c r="A4356" s="179">
        <v>38017</v>
      </c>
      <c r="B4356" s="179" t="s">
        <v>19614</v>
      </c>
      <c r="C4356" s="179" t="s">
        <v>15364</v>
      </c>
      <c r="D4356" s="179">
        <v>9.01</v>
      </c>
    </row>
    <row r="4357" spans="1:4" x14ac:dyDescent="0.3">
      <c r="A4357" s="179">
        <v>38018</v>
      </c>
      <c r="B4357" s="179" t="s">
        <v>19615</v>
      </c>
      <c r="C4357" s="179" t="s">
        <v>15364</v>
      </c>
      <c r="D4357" s="179">
        <v>9.94</v>
      </c>
    </row>
    <row r="4358" spans="1:4" ht="28.8" x14ac:dyDescent="0.3">
      <c r="A4358" s="179">
        <v>39895</v>
      </c>
      <c r="B4358" s="179" t="s">
        <v>19616</v>
      </c>
      <c r="C4358" s="179" t="s">
        <v>15364</v>
      </c>
      <c r="D4358" s="179">
        <v>58.25</v>
      </c>
    </row>
    <row r="4359" spans="1:4" ht="28.8" x14ac:dyDescent="0.3">
      <c r="A4359" s="179">
        <v>39896</v>
      </c>
      <c r="B4359" s="179" t="s">
        <v>19617</v>
      </c>
      <c r="C4359" s="179" t="s">
        <v>15364</v>
      </c>
      <c r="D4359" s="179">
        <v>85.37</v>
      </c>
    </row>
    <row r="4360" spans="1:4" x14ac:dyDescent="0.3">
      <c r="A4360" s="179">
        <v>38873</v>
      </c>
      <c r="B4360" s="179" t="s">
        <v>19618</v>
      </c>
      <c r="C4360" s="179" t="s">
        <v>15364</v>
      </c>
      <c r="D4360" s="179">
        <v>18.14</v>
      </c>
    </row>
    <row r="4361" spans="1:4" x14ac:dyDescent="0.3">
      <c r="A4361" s="179">
        <v>38874</v>
      </c>
      <c r="B4361" s="179" t="s">
        <v>19619</v>
      </c>
      <c r="C4361" s="179" t="s">
        <v>15364</v>
      </c>
      <c r="D4361" s="179">
        <v>22.05</v>
      </c>
    </row>
    <row r="4362" spans="1:4" x14ac:dyDescent="0.3">
      <c r="A4362" s="179">
        <v>38875</v>
      </c>
      <c r="B4362" s="179" t="s">
        <v>19620</v>
      </c>
      <c r="C4362" s="179" t="s">
        <v>15364</v>
      </c>
      <c r="D4362" s="179">
        <v>38.979999999999997</v>
      </c>
    </row>
    <row r="4363" spans="1:4" x14ac:dyDescent="0.3">
      <c r="A4363" s="179">
        <v>38876</v>
      </c>
      <c r="B4363" s="179" t="s">
        <v>19621</v>
      </c>
      <c r="C4363" s="179" t="s">
        <v>15364</v>
      </c>
      <c r="D4363" s="179">
        <v>52.44</v>
      </c>
    </row>
    <row r="4364" spans="1:4" ht="28.8" x14ac:dyDescent="0.3">
      <c r="A4364" s="179">
        <v>39000</v>
      </c>
      <c r="B4364" s="179" t="s">
        <v>19622</v>
      </c>
      <c r="C4364" s="179" t="s">
        <v>15364</v>
      </c>
      <c r="D4364" s="179">
        <v>41.08</v>
      </c>
    </row>
    <row r="4365" spans="1:4" x14ac:dyDescent="0.3">
      <c r="A4365" s="179">
        <v>38674</v>
      </c>
      <c r="B4365" s="179" t="s">
        <v>19623</v>
      </c>
      <c r="C4365" s="179" t="s">
        <v>15364</v>
      </c>
      <c r="D4365" s="179">
        <v>31.32</v>
      </c>
    </row>
    <row r="4366" spans="1:4" ht="28.8" x14ac:dyDescent="0.3">
      <c r="A4366" s="179">
        <v>38911</v>
      </c>
      <c r="B4366" s="179" t="s">
        <v>19624</v>
      </c>
      <c r="C4366" s="179" t="s">
        <v>15364</v>
      </c>
      <c r="D4366" s="179">
        <v>65.03</v>
      </c>
    </row>
    <row r="4367" spans="1:4" ht="28.8" x14ac:dyDescent="0.3">
      <c r="A4367" s="179">
        <v>38912</v>
      </c>
      <c r="B4367" s="179" t="s">
        <v>19625</v>
      </c>
      <c r="C4367" s="179" t="s">
        <v>15364</v>
      </c>
      <c r="D4367" s="179">
        <v>82.65</v>
      </c>
    </row>
    <row r="4368" spans="1:4" x14ac:dyDescent="0.3">
      <c r="A4368" s="179">
        <v>38019</v>
      </c>
      <c r="B4368" s="179" t="s">
        <v>19626</v>
      </c>
      <c r="C4368" s="179" t="s">
        <v>15364</v>
      </c>
      <c r="D4368" s="179">
        <v>7.85</v>
      </c>
    </row>
    <row r="4369" spans="1:4" x14ac:dyDescent="0.3">
      <c r="A4369" s="179">
        <v>38020</v>
      </c>
      <c r="B4369" s="179" t="s">
        <v>19627</v>
      </c>
      <c r="C4369" s="179" t="s">
        <v>15364</v>
      </c>
      <c r="D4369" s="179">
        <v>9.94</v>
      </c>
    </row>
    <row r="4370" spans="1:4" x14ac:dyDescent="0.3">
      <c r="A4370" s="179">
        <v>38454</v>
      </c>
      <c r="B4370" s="179" t="s">
        <v>19628</v>
      </c>
      <c r="C4370" s="179" t="s">
        <v>15364</v>
      </c>
      <c r="D4370" s="179">
        <v>7.49</v>
      </c>
    </row>
    <row r="4371" spans="1:4" x14ac:dyDescent="0.3">
      <c r="A4371" s="179">
        <v>38455</v>
      </c>
      <c r="B4371" s="179" t="s">
        <v>19629</v>
      </c>
      <c r="C4371" s="179" t="s">
        <v>15364</v>
      </c>
      <c r="D4371" s="179">
        <v>6.86</v>
      </c>
    </row>
    <row r="4372" spans="1:4" ht="28.8" x14ac:dyDescent="0.3">
      <c r="A4372" s="179">
        <v>38462</v>
      </c>
      <c r="B4372" s="179" t="s">
        <v>19630</v>
      </c>
      <c r="C4372" s="179" t="s">
        <v>15364</v>
      </c>
      <c r="D4372" s="179">
        <v>193.73</v>
      </c>
    </row>
    <row r="4373" spans="1:4" x14ac:dyDescent="0.3">
      <c r="A4373" s="179">
        <v>36362</v>
      </c>
      <c r="B4373" s="179" t="s">
        <v>19631</v>
      </c>
      <c r="C4373" s="179" t="s">
        <v>15364</v>
      </c>
      <c r="D4373" s="179">
        <v>2.95</v>
      </c>
    </row>
    <row r="4374" spans="1:4" x14ac:dyDescent="0.3">
      <c r="A4374" s="179">
        <v>36298</v>
      </c>
      <c r="B4374" s="179" t="s">
        <v>19632</v>
      </c>
      <c r="C4374" s="179" t="s">
        <v>15364</v>
      </c>
      <c r="D4374" s="179">
        <v>4.37</v>
      </c>
    </row>
    <row r="4375" spans="1:4" x14ac:dyDescent="0.3">
      <c r="A4375" s="179">
        <v>38456</v>
      </c>
      <c r="B4375" s="179" t="s">
        <v>19633</v>
      </c>
      <c r="C4375" s="179" t="s">
        <v>15364</v>
      </c>
      <c r="D4375" s="179">
        <v>7.13</v>
      </c>
    </row>
    <row r="4376" spans="1:4" x14ac:dyDescent="0.3">
      <c r="A4376" s="179">
        <v>38457</v>
      </c>
      <c r="B4376" s="179" t="s">
        <v>19634</v>
      </c>
      <c r="C4376" s="179" t="s">
        <v>15364</v>
      </c>
      <c r="D4376" s="179">
        <v>16.059999999999999</v>
      </c>
    </row>
    <row r="4377" spans="1:4" x14ac:dyDescent="0.3">
      <c r="A4377" s="179">
        <v>38458</v>
      </c>
      <c r="B4377" s="179" t="s">
        <v>19635</v>
      </c>
      <c r="C4377" s="179" t="s">
        <v>15364</v>
      </c>
      <c r="D4377" s="179">
        <v>21.53</v>
      </c>
    </row>
    <row r="4378" spans="1:4" x14ac:dyDescent="0.3">
      <c r="A4378" s="179">
        <v>38459</v>
      </c>
      <c r="B4378" s="179" t="s">
        <v>19636</v>
      </c>
      <c r="C4378" s="179" t="s">
        <v>15364</v>
      </c>
      <c r="D4378" s="179">
        <v>38</v>
      </c>
    </row>
    <row r="4379" spans="1:4" x14ac:dyDescent="0.3">
      <c r="A4379" s="179">
        <v>38460</v>
      </c>
      <c r="B4379" s="179" t="s">
        <v>19637</v>
      </c>
      <c r="C4379" s="179" t="s">
        <v>15364</v>
      </c>
      <c r="D4379" s="179">
        <v>79.36</v>
      </c>
    </row>
    <row r="4380" spans="1:4" x14ac:dyDescent="0.3">
      <c r="A4380" s="179">
        <v>38461</v>
      </c>
      <c r="B4380" s="179" t="s">
        <v>19638</v>
      </c>
      <c r="C4380" s="179" t="s">
        <v>15364</v>
      </c>
      <c r="D4380" s="179">
        <v>121.06</v>
      </c>
    </row>
    <row r="4381" spans="1:4" x14ac:dyDescent="0.3">
      <c r="A4381" s="179">
        <v>7094</v>
      </c>
      <c r="B4381" s="179" t="s">
        <v>19639</v>
      </c>
      <c r="C4381" s="179" t="s">
        <v>15364</v>
      </c>
      <c r="D4381" s="179">
        <v>15.17</v>
      </c>
    </row>
    <row r="4382" spans="1:4" x14ac:dyDescent="0.3">
      <c r="A4382" s="179">
        <v>7116</v>
      </c>
      <c r="B4382" s="179" t="s">
        <v>19640</v>
      </c>
      <c r="C4382" s="179" t="s">
        <v>15364</v>
      </c>
      <c r="D4382" s="179">
        <v>4.46</v>
      </c>
    </row>
    <row r="4383" spans="1:4" x14ac:dyDescent="0.3">
      <c r="A4383" s="179">
        <v>7118</v>
      </c>
      <c r="B4383" s="179" t="s">
        <v>19641</v>
      </c>
      <c r="C4383" s="179" t="s">
        <v>15364</v>
      </c>
      <c r="D4383" s="179">
        <v>33.49</v>
      </c>
    </row>
    <row r="4384" spans="1:4" x14ac:dyDescent="0.3">
      <c r="A4384" s="179">
        <v>7117</v>
      </c>
      <c r="B4384" s="179" t="s">
        <v>19642</v>
      </c>
      <c r="C4384" s="179" t="s">
        <v>15364</v>
      </c>
      <c r="D4384" s="179">
        <v>29.78</v>
      </c>
    </row>
    <row r="4385" spans="1:4" x14ac:dyDescent="0.3">
      <c r="A4385" s="179">
        <v>7098</v>
      </c>
      <c r="B4385" s="179" t="s">
        <v>19643</v>
      </c>
      <c r="C4385" s="179" t="s">
        <v>15364</v>
      </c>
      <c r="D4385" s="179">
        <v>4.1500000000000004</v>
      </c>
    </row>
    <row r="4386" spans="1:4" x14ac:dyDescent="0.3">
      <c r="A4386" s="179">
        <v>7110</v>
      </c>
      <c r="B4386" s="179" t="s">
        <v>19644</v>
      </c>
      <c r="C4386" s="179" t="s">
        <v>15364</v>
      </c>
      <c r="D4386" s="179">
        <v>72.84</v>
      </c>
    </row>
    <row r="4387" spans="1:4" x14ac:dyDescent="0.3">
      <c r="A4387" s="179">
        <v>7123</v>
      </c>
      <c r="B4387" s="179" t="s">
        <v>19645</v>
      </c>
      <c r="C4387" s="179" t="s">
        <v>15364</v>
      </c>
      <c r="D4387" s="179">
        <v>5.34</v>
      </c>
    </row>
    <row r="4388" spans="1:4" ht="28.8" x14ac:dyDescent="0.3">
      <c r="A4388" s="179">
        <v>7121</v>
      </c>
      <c r="B4388" s="179" t="s">
        <v>19646</v>
      </c>
      <c r="C4388" s="179" t="s">
        <v>15364</v>
      </c>
      <c r="D4388" s="179">
        <v>13.16</v>
      </c>
    </row>
    <row r="4389" spans="1:4" ht="28.8" x14ac:dyDescent="0.3">
      <c r="A4389" s="179">
        <v>7137</v>
      </c>
      <c r="B4389" s="179" t="s">
        <v>19647</v>
      </c>
      <c r="C4389" s="179" t="s">
        <v>15364</v>
      </c>
      <c r="D4389" s="179">
        <v>11.85</v>
      </c>
    </row>
    <row r="4390" spans="1:4" ht="28.8" x14ac:dyDescent="0.3">
      <c r="A4390" s="179">
        <v>7122</v>
      </c>
      <c r="B4390" s="179" t="s">
        <v>19648</v>
      </c>
      <c r="C4390" s="179" t="s">
        <v>15364</v>
      </c>
      <c r="D4390" s="179">
        <v>14.8</v>
      </c>
    </row>
    <row r="4391" spans="1:4" ht="28.8" x14ac:dyDescent="0.3">
      <c r="A4391" s="179">
        <v>7114</v>
      </c>
      <c r="B4391" s="179" t="s">
        <v>19649</v>
      </c>
      <c r="C4391" s="179" t="s">
        <v>15364</v>
      </c>
      <c r="D4391" s="179">
        <v>22.83</v>
      </c>
    </row>
    <row r="4392" spans="1:4" ht="28.8" x14ac:dyDescent="0.3">
      <c r="A4392" s="179">
        <v>7109</v>
      </c>
      <c r="B4392" s="179" t="s">
        <v>19650</v>
      </c>
      <c r="C4392" s="179" t="s">
        <v>15364</v>
      </c>
      <c r="D4392" s="179">
        <v>4</v>
      </c>
    </row>
    <row r="4393" spans="1:4" ht="28.8" x14ac:dyDescent="0.3">
      <c r="A4393" s="179">
        <v>7135</v>
      </c>
      <c r="B4393" s="179" t="s">
        <v>19651</v>
      </c>
      <c r="C4393" s="179" t="s">
        <v>15364</v>
      </c>
      <c r="D4393" s="179">
        <v>6.24</v>
      </c>
    </row>
    <row r="4394" spans="1:4" ht="28.8" x14ac:dyDescent="0.3">
      <c r="A4394" s="179">
        <v>37947</v>
      </c>
      <c r="B4394" s="179" t="s">
        <v>19652</v>
      </c>
      <c r="C4394" s="179" t="s">
        <v>15364</v>
      </c>
      <c r="D4394" s="179">
        <v>6.32</v>
      </c>
    </row>
    <row r="4395" spans="1:4" ht="28.8" x14ac:dyDescent="0.3">
      <c r="A4395" s="179">
        <v>7103</v>
      </c>
      <c r="B4395" s="179" t="s">
        <v>19653</v>
      </c>
      <c r="C4395" s="179" t="s">
        <v>15364</v>
      </c>
      <c r="D4395" s="179">
        <v>14.48</v>
      </c>
    </row>
    <row r="4396" spans="1:4" x14ac:dyDescent="0.3">
      <c r="A4396" s="179">
        <v>40419</v>
      </c>
      <c r="B4396" s="179" t="s">
        <v>19654</v>
      </c>
      <c r="C4396" s="179" t="s">
        <v>15364</v>
      </c>
      <c r="D4396" s="179">
        <v>47.71</v>
      </c>
    </row>
    <row r="4397" spans="1:4" x14ac:dyDescent="0.3">
      <c r="A4397" s="179">
        <v>40420</v>
      </c>
      <c r="B4397" s="179" t="s">
        <v>19655</v>
      </c>
      <c r="C4397" s="179" t="s">
        <v>15364</v>
      </c>
      <c r="D4397" s="179">
        <v>69.61</v>
      </c>
    </row>
    <row r="4398" spans="1:4" x14ac:dyDescent="0.3">
      <c r="A4398" s="179">
        <v>40421</v>
      </c>
      <c r="B4398" s="179" t="s">
        <v>19656</v>
      </c>
      <c r="C4398" s="179" t="s">
        <v>15364</v>
      </c>
      <c r="D4398" s="179">
        <v>74.11</v>
      </c>
    </row>
    <row r="4399" spans="1:4" x14ac:dyDescent="0.3">
      <c r="A4399" s="179">
        <v>7126</v>
      </c>
      <c r="B4399" s="179" t="s">
        <v>19657</v>
      </c>
      <c r="C4399" s="179" t="s">
        <v>15364</v>
      </c>
      <c r="D4399" s="179">
        <v>30.38</v>
      </c>
    </row>
    <row r="4400" spans="1:4" ht="28.8" x14ac:dyDescent="0.3">
      <c r="A4400" s="179">
        <v>38905</v>
      </c>
      <c r="B4400" s="179" t="s">
        <v>19658</v>
      </c>
      <c r="C4400" s="179" t="s">
        <v>15364</v>
      </c>
      <c r="D4400" s="179">
        <v>20.38</v>
      </c>
    </row>
    <row r="4401" spans="1:4" ht="28.8" x14ac:dyDescent="0.3">
      <c r="A4401" s="179">
        <v>38907</v>
      </c>
      <c r="B4401" s="179" t="s">
        <v>19659</v>
      </c>
      <c r="C4401" s="179" t="s">
        <v>15364</v>
      </c>
      <c r="D4401" s="179">
        <v>21.68</v>
      </c>
    </row>
    <row r="4402" spans="1:4" ht="28.8" x14ac:dyDescent="0.3">
      <c r="A4402" s="179">
        <v>38908</v>
      </c>
      <c r="B4402" s="179" t="s">
        <v>19660</v>
      </c>
      <c r="C4402" s="179" t="s">
        <v>15364</v>
      </c>
      <c r="D4402" s="179">
        <v>24.4</v>
      </c>
    </row>
    <row r="4403" spans="1:4" ht="28.8" x14ac:dyDescent="0.3">
      <c r="A4403" s="179">
        <v>38909</v>
      </c>
      <c r="B4403" s="179" t="s">
        <v>19661</v>
      </c>
      <c r="C4403" s="179" t="s">
        <v>15364</v>
      </c>
      <c r="D4403" s="179">
        <v>35.08</v>
      </c>
    </row>
    <row r="4404" spans="1:4" ht="28.8" x14ac:dyDescent="0.3">
      <c r="A4404" s="179">
        <v>38910</v>
      </c>
      <c r="B4404" s="179" t="s">
        <v>19662</v>
      </c>
      <c r="C4404" s="179" t="s">
        <v>15364</v>
      </c>
      <c r="D4404" s="179">
        <v>37.880000000000003</v>
      </c>
    </row>
    <row r="4405" spans="1:4" ht="28.8" x14ac:dyDescent="0.3">
      <c r="A4405" s="179">
        <v>38897</v>
      </c>
      <c r="B4405" s="179" t="s">
        <v>19663</v>
      </c>
      <c r="C4405" s="179" t="s">
        <v>15364</v>
      </c>
      <c r="D4405" s="179">
        <v>20.46</v>
      </c>
    </row>
    <row r="4406" spans="1:4" ht="28.8" x14ac:dyDescent="0.3">
      <c r="A4406" s="179">
        <v>38899</v>
      </c>
      <c r="B4406" s="179" t="s">
        <v>19664</v>
      </c>
      <c r="C4406" s="179" t="s">
        <v>15364</v>
      </c>
      <c r="D4406" s="179">
        <v>23.02</v>
      </c>
    </row>
    <row r="4407" spans="1:4" ht="28.8" x14ac:dyDescent="0.3">
      <c r="A4407" s="179">
        <v>38900</v>
      </c>
      <c r="B4407" s="179" t="s">
        <v>19665</v>
      </c>
      <c r="C4407" s="179" t="s">
        <v>15364</v>
      </c>
      <c r="D4407" s="179">
        <v>24</v>
      </c>
    </row>
    <row r="4408" spans="1:4" ht="28.8" x14ac:dyDescent="0.3">
      <c r="A4408" s="179">
        <v>38901</v>
      </c>
      <c r="B4408" s="179" t="s">
        <v>19666</v>
      </c>
      <c r="C4408" s="179" t="s">
        <v>15364</v>
      </c>
      <c r="D4408" s="179">
        <v>39.26</v>
      </c>
    </row>
    <row r="4409" spans="1:4" ht="28.8" x14ac:dyDescent="0.3">
      <c r="A4409" s="179">
        <v>38904</v>
      </c>
      <c r="B4409" s="179" t="s">
        <v>19667</v>
      </c>
      <c r="C4409" s="179" t="s">
        <v>15364</v>
      </c>
      <c r="D4409" s="179">
        <v>63.78</v>
      </c>
    </row>
    <row r="4410" spans="1:4" ht="28.8" x14ac:dyDescent="0.3">
      <c r="A4410" s="179">
        <v>38903</v>
      </c>
      <c r="B4410" s="179" t="s">
        <v>19668</v>
      </c>
      <c r="C4410" s="179" t="s">
        <v>15364</v>
      </c>
      <c r="D4410" s="179">
        <v>63.38</v>
      </c>
    </row>
    <row r="4411" spans="1:4" x14ac:dyDescent="0.3">
      <c r="A4411" s="179">
        <v>7091</v>
      </c>
      <c r="B4411" s="179" t="s">
        <v>19669</v>
      </c>
      <c r="C4411" s="179" t="s">
        <v>15364</v>
      </c>
      <c r="D4411" s="179">
        <v>20.99</v>
      </c>
    </row>
    <row r="4412" spans="1:4" x14ac:dyDescent="0.3">
      <c r="A4412" s="179">
        <v>11655</v>
      </c>
      <c r="B4412" s="179" t="s">
        <v>19670</v>
      </c>
      <c r="C4412" s="179" t="s">
        <v>15364</v>
      </c>
      <c r="D4412" s="179">
        <v>20.05</v>
      </c>
    </row>
    <row r="4413" spans="1:4" x14ac:dyDescent="0.3">
      <c r="A4413" s="179">
        <v>11656</v>
      </c>
      <c r="B4413" s="179" t="s">
        <v>19671</v>
      </c>
      <c r="C4413" s="179" t="s">
        <v>15364</v>
      </c>
      <c r="D4413" s="179">
        <v>20.97</v>
      </c>
    </row>
    <row r="4414" spans="1:4" x14ac:dyDescent="0.3">
      <c r="A4414" s="179">
        <v>37948</v>
      </c>
      <c r="B4414" s="179" t="s">
        <v>19672</v>
      </c>
      <c r="C4414" s="179" t="s">
        <v>15364</v>
      </c>
      <c r="D4414" s="179">
        <v>4.25</v>
      </c>
    </row>
    <row r="4415" spans="1:4" x14ac:dyDescent="0.3">
      <c r="A4415" s="179">
        <v>7097</v>
      </c>
      <c r="B4415" s="179" t="s">
        <v>19673</v>
      </c>
      <c r="C4415" s="179" t="s">
        <v>15364</v>
      </c>
      <c r="D4415" s="179">
        <v>9.32</v>
      </c>
    </row>
    <row r="4416" spans="1:4" x14ac:dyDescent="0.3">
      <c r="A4416" s="179">
        <v>11657</v>
      </c>
      <c r="B4416" s="179" t="s">
        <v>19674</v>
      </c>
      <c r="C4416" s="179" t="s">
        <v>15364</v>
      </c>
      <c r="D4416" s="179">
        <v>18.28</v>
      </c>
    </row>
    <row r="4417" spans="1:4" x14ac:dyDescent="0.3">
      <c r="A4417" s="179">
        <v>11658</v>
      </c>
      <c r="B4417" s="179" t="s">
        <v>19675</v>
      </c>
      <c r="C4417" s="179" t="s">
        <v>15364</v>
      </c>
      <c r="D4417" s="179">
        <v>18.62</v>
      </c>
    </row>
    <row r="4418" spans="1:4" x14ac:dyDescent="0.3">
      <c r="A4418" s="179">
        <v>7146</v>
      </c>
      <c r="B4418" s="179" t="s">
        <v>19676</v>
      </c>
      <c r="C4418" s="179" t="s">
        <v>15364</v>
      </c>
      <c r="D4418" s="179">
        <v>225.56</v>
      </c>
    </row>
    <row r="4419" spans="1:4" x14ac:dyDescent="0.3">
      <c r="A4419" s="179">
        <v>7138</v>
      </c>
      <c r="B4419" s="179" t="s">
        <v>19677</v>
      </c>
      <c r="C4419" s="179" t="s">
        <v>15364</v>
      </c>
      <c r="D4419" s="179">
        <v>1.27</v>
      </c>
    </row>
    <row r="4420" spans="1:4" x14ac:dyDescent="0.3">
      <c r="A4420" s="179">
        <v>7139</v>
      </c>
      <c r="B4420" s="179" t="s">
        <v>19678</v>
      </c>
      <c r="C4420" s="179" t="s">
        <v>15364</v>
      </c>
      <c r="D4420" s="179">
        <v>1.67</v>
      </c>
    </row>
    <row r="4421" spans="1:4" x14ac:dyDescent="0.3">
      <c r="A4421" s="179">
        <v>7140</v>
      </c>
      <c r="B4421" s="179" t="s">
        <v>19679</v>
      </c>
      <c r="C4421" s="179" t="s">
        <v>15364</v>
      </c>
      <c r="D4421" s="179">
        <v>5.56</v>
      </c>
    </row>
    <row r="4422" spans="1:4" x14ac:dyDescent="0.3">
      <c r="A4422" s="179">
        <v>7141</v>
      </c>
      <c r="B4422" s="179" t="s">
        <v>19680</v>
      </c>
      <c r="C4422" s="179" t="s">
        <v>15364</v>
      </c>
      <c r="D4422" s="179">
        <v>12.17</v>
      </c>
    </row>
    <row r="4423" spans="1:4" x14ac:dyDescent="0.3">
      <c r="A4423" s="179">
        <v>7143</v>
      </c>
      <c r="B4423" s="179" t="s">
        <v>19681</v>
      </c>
      <c r="C4423" s="179" t="s">
        <v>15364</v>
      </c>
      <c r="D4423" s="179">
        <v>40.54</v>
      </c>
    </row>
    <row r="4424" spans="1:4" x14ac:dyDescent="0.3">
      <c r="A4424" s="179">
        <v>7144</v>
      </c>
      <c r="B4424" s="179" t="s">
        <v>19682</v>
      </c>
      <c r="C4424" s="179" t="s">
        <v>15364</v>
      </c>
      <c r="D4424" s="179">
        <v>81.099999999999994</v>
      </c>
    </row>
    <row r="4425" spans="1:4" x14ac:dyDescent="0.3">
      <c r="A4425" s="179">
        <v>7145</v>
      </c>
      <c r="B4425" s="179" t="s">
        <v>19683</v>
      </c>
      <c r="C4425" s="179" t="s">
        <v>15364</v>
      </c>
      <c r="D4425" s="179">
        <v>133</v>
      </c>
    </row>
    <row r="4426" spans="1:4" x14ac:dyDescent="0.3">
      <c r="A4426" s="179">
        <v>7142</v>
      </c>
      <c r="B4426" s="179" t="s">
        <v>19684</v>
      </c>
      <c r="C4426" s="179" t="s">
        <v>15364</v>
      </c>
      <c r="D4426" s="179">
        <v>13.6</v>
      </c>
    </row>
    <row r="4427" spans="1:4" x14ac:dyDescent="0.3">
      <c r="A4427" s="179">
        <v>3593</v>
      </c>
      <c r="B4427" s="179" t="s">
        <v>19685</v>
      </c>
      <c r="C4427" s="179" t="s">
        <v>15364</v>
      </c>
      <c r="D4427" s="179">
        <v>81.39</v>
      </c>
    </row>
    <row r="4428" spans="1:4" x14ac:dyDescent="0.3">
      <c r="A4428" s="179">
        <v>3588</v>
      </c>
      <c r="B4428" s="179" t="s">
        <v>19686</v>
      </c>
      <c r="C4428" s="179" t="s">
        <v>15364</v>
      </c>
      <c r="D4428" s="179">
        <v>62.74</v>
      </c>
    </row>
    <row r="4429" spans="1:4" x14ac:dyDescent="0.3">
      <c r="A4429" s="179">
        <v>3585</v>
      </c>
      <c r="B4429" s="179" t="s">
        <v>19687</v>
      </c>
      <c r="C4429" s="179" t="s">
        <v>15364</v>
      </c>
      <c r="D4429" s="179">
        <v>19.38</v>
      </c>
    </row>
    <row r="4430" spans="1:4" x14ac:dyDescent="0.3">
      <c r="A4430" s="179">
        <v>3587</v>
      </c>
      <c r="B4430" s="179" t="s">
        <v>19688</v>
      </c>
      <c r="C4430" s="179" t="s">
        <v>15364</v>
      </c>
      <c r="D4430" s="179">
        <v>38.93</v>
      </c>
    </row>
    <row r="4431" spans="1:4" x14ac:dyDescent="0.3">
      <c r="A4431" s="179">
        <v>3590</v>
      </c>
      <c r="B4431" s="179" t="s">
        <v>19689</v>
      </c>
      <c r="C4431" s="179" t="s">
        <v>15364</v>
      </c>
      <c r="D4431" s="179">
        <v>231.1</v>
      </c>
    </row>
    <row r="4432" spans="1:4" x14ac:dyDescent="0.3">
      <c r="A4432" s="179">
        <v>3589</v>
      </c>
      <c r="B4432" s="179" t="s">
        <v>19690</v>
      </c>
      <c r="C4432" s="179" t="s">
        <v>15364</v>
      </c>
      <c r="D4432" s="179">
        <v>124.04</v>
      </c>
    </row>
    <row r="4433" spans="1:4" x14ac:dyDescent="0.3">
      <c r="A4433" s="179">
        <v>3586</v>
      </c>
      <c r="B4433" s="179" t="s">
        <v>19691</v>
      </c>
      <c r="C4433" s="179" t="s">
        <v>15364</v>
      </c>
      <c r="D4433" s="179">
        <v>25.38</v>
      </c>
    </row>
    <row r="4434" spans="1:4" x14ac:dyDescent="0.3">
      <c r="A4434" s="179">
        <v>3592</v>
      </c>
      <c r="B4434" s="179" t="s">
        <v>19692</v>
      </c>
      <c r="C4434" s="179" t="s">
        <v>15364</v>
      </c>
      <c r="D4434" s="179">
        <v>365.31</v>
      </c>
    </row>
    <row r="4435" spans="1:4" x14ac:dyDescent="0.3">
      <c r="A4435" s="179">
        <v>3591</v>
      </c>
      <c r="B4435" s="179" t="s">
        <v>19693</v>
      </c>
      <c r="C4435" s="179" t="s">
        <v>15364</v>
      </c>
      <c r="D4435" s="179">
        <v>585.6</v>
      </c>
    </row>
    <row r="4436" spans="1:4" x14ac:dyDescent="0.3">
      <c r="A4436" s="179">
        <v>40396</v>
      </c>
      <c r="B4436" s="179" t="s">
        <v>19694</v>
      </c>
      <c r="C4436" s="179" t="s">
        <v>15364</v>
      </c>
      <c r="D4436" s="179">
        <v>138.05000000000001</v>
      </c>
    </row>
    <row r="4437" spans="1:4" x14ac:dyDescent="0.3">
      <c r="A4437" s="179">
        <v>40395</v>
      </c>
      <c r="B4437" s="179" t="s">
        <v>19695</v>
      </c>
      <c r="C4437" s="179" t="s">
        <v>15364</v>
      </c>
      <c r="D4437" s="179">
        <v>105.94</v>
      </c>
    </row>
    <row r="4438" spans="1:4" x14ac:dyDescent="0.3">
      <c r="A4438" s="179">
        <v>40392</v>
      </c>
      <c r="B4438" s="179" t="s">
        <v>19696</v>
      </c>
      <c r="C4438" s="179" t="s">
        <v>15364</v>
      </c>
      <c r="D4438" s="179">
        <v>34.090000000000003</v>
      </c>
    </row>
    <row r="4439" spans="1:4" x14ac:dyDescent="0.3">
      <c r="A4439" s="179">
        <v>40394</v>
      </c>
      <c r="B4439" s="179" t="s">
        <v>19697</v>
      </c>
      <c r="C4439" s="179" t="s">
        <v>15364</v>
      </c>
      <c r="D4439" s="179">
        <v>68.97</v>
      </c>
    </row>
    <row r="4440" spans="1:4" x14ac:dyDescent="0.3">
      <c r="A4440" s="179">
        <v>40398</v>
      </c>
      <c r="B4440" s="179" t="s">
        <v>19698</v>
      </c>
      <c r="C4440" s="179" t="s">
        <v>15364</v>
      </c>
      <c r="D4440" s="179">
        <v>442.89</v>
      </c>
    </row>
    <row r="4441" spans="1:4" x14ac:dyDescent="0.3">
      <c r="A4441" s="179">
        <v>40397</v>
      </c>
      <c r="B4441" s="179" t="s">
        <v>19699</v>
      </c>
      <c r="C4441" s="179" t="s">
        <v>15364</v>
      </c>
      <c r="D4441" s="179">
        <v>226.81</v>
      </c>
    </row>
    <row r="4442" spans="1:4" x14ac:dyDescent="0.3">
      <c r="A4442" s="179">
        <v>40393</v>
      </c>
      <c r="B4442" s="179" t="s">
        <v>19700</v>
      </c>
      <c r="C4442" s="179" t="s">
        <v>15364</v>
      </c>
      <c r="D4442" s="179">
        <v>43.91</v>
      </c>
    </row>
    <row r="4443" spans="1:4" x14ac:dyDescent="0.3">
      <c r="A4443" s="179">
        <v>40399</v>
      </c>
      <c r="B4443" s="179" t="s">
        <v>19701</v>
      </c>
      <c r="C4443" s="179" t="s">
        <v>15364</v>
      </c>
      <c r="D4443" s="179">
        <v>724.56</v>
      </c>
    </row>
    <row r="4444" spans="1:4" x14ac:dyDescent="0.3">
      <c r="A4444" s="179">
        <v>39322</v>
      </c>
      <c r="B4444" s="179" t="s">
        <v>19702</v>
      </c>
      <c r="C4444" s="179" t="s">
        <v>15364</v>
      </c>
      <c r="D4444" s="179">
        <v>24.72</v>
      </c>
    </row>
    <row r="4445" spans="1:4" x14ac:dyDescent="0.3">
      <c r="A4445" s="179">
        <v>39289</v>
      </c>
      <c r="B4445" s="179" t="s">
        <v>19703</v>
      </c>
      <c r="C4445" s="179" t="s">
        <v>15364</v>
      </c>
      <c r="D4445" s="179">
        <v>29.62</v>
      </c>
    </row>
    <row r="4446" spans="1:4" x14ac:dyDescent="0.3">
      <c r="A4446" s="179">
        <v>39290</v>
      </c>
      <c r="B4446" s="179" t="s">
        <v>19704</v>
      </c>
      <c r="C4446" s="179" t="s">
        <v>15364</v>
      </c>
      <c r="D4446" s="179">
        <v>50.27</v>
      </c>
    </row>
    <row r="4447" spans="1:4" x14ac:dyDescent="0.3">
      <c r="A4447" s="179">
        <v>39291</v>
      </c>
      <c r="B4447" s="179" t="s">
        <v>19705</v>
      </c>
      <c r="C4447" s="179" t="s">
        <v>15364</v>
      </c>
      <c r="D4447" s="179">
        <v>75.260000000000005</v>
      </c>
    </row>
    <row r="4448" spans="1:4" x14ac:dyDescent="0.3">
      <c r="A4448" s="179">
        <v>20174</v>
      </c>
      <c r="B4448" s="179" t="s">
        <v>19706</v>
      </c>
      <c r="C4448" s="179" t="s">
        <v>15364</v>
      </c>
      <c r="D4448" s="179">
        <v>51.14</v>
      </c>
    </row>
    <row r="4449" spans="1:4" x14ac:dyDescent="0.3">
      <c r="A4449" s="179">
        <v>41892</v>
      </c>
      <c r="B4449" s="179" t="s">
        <v>19707</v>
      </c>
      <c r="C4449" s="179" t="s">
        <v>15364</v>
      </c>
      <c r="D4449" s="179">
        <v>142.75</v>
      </c>
    </row>
    <row r="4450" spans="1:4" x14ac:dyDescent="0.3">
      <c r="A4450" s="179">
        <v>7048</v>
      </c>
      <c r="B4450" s="179" t="s">
        <v>19708</v>
      </c>
      <c r="C4450" s="179" t="s">
        <v>15364</v>
      </c>
      <c r="D4450" s="179">
        <v>30.81</v>
      </c>
    </row>
    <row r="4451" spans="1:4" x14ac:dyDescent="0.3">
      <c r="A4451" s="179">
        <v>7088</v>
      </c>
      <c r="B4451" s="179" t="s">
        <v>19709</v>
      </c>
      <c r="C4451" s="179" t="s">
        <v>15364</v>
      </c>
      <c r="D4451" s="179">
        <v>67.37</v>
      </c>
    </row>
    <row r="4452" spans="1:4" x14ac:dyDescent="0.3">
      <c r="A4452" s="179">
        <v>20179</v>
      </c>
      <c r="B4452" s="179" t="s">
        <v>19710</v>
      </c>
      <c r="C4452" s="179" t="s">
        <v>15364</v>
      </c>
      <c r="D4452" s="179">
        <v>68.84</v>
      </c>
    </row>
    <row r="4453" spans="1:4" x14ac:dyDescent="0.3">
      <c r="A4453" s="179">
        <v>20178</v>
      </c>
      <c r="B4453" s="179" t="s">
        <v>19711</v>
      </c>
      <c r="C4453" s="179" t="s">
        <v>15364</v>
      </c>
      <c r="D4453" s="179">
        <v>60.84</v>
      </c>
    </row>
    <row r="4454" spans="1:4" x14ac:dyDescent="0.3">
      <c r="A4454" s="179">
        <v>20180</v>
      </c>
      <c r="B4454" s="179" t="s">
        <v>19712</v>
      </c>
      <c r="C4454" s="179" t="s">
        <v>15364</v>
      </c>
      <c r="D4454" s="179">
        <v>111.8</v>
      </c>
    </row>
    <row r="4455" spans="1:4" x14ac:dyDescent="0.3">
      <c r="A4455" s="179">
        <v>20181</v>
      </c>
      <c r="B4455" s="179" t="s">
        <v>19713</v>
      </c>
      <c r="C4455" s="179" t="s">
        <v>15364</v>
      </c>
      <c r="D4455" s="179">
        <v>165.84</v>
      </c>
    </row>
    <row r="4456" spans="1:4" x14ac:dyDescent="0.3">
      <c r="A4456" s="179">
        <v>20177</v>
      </c>
      <c r="B4456" s="179" t="s">
        <v>19714</v>
      </c>
      <c r="C4456" s="179" t="s">
        <v>15364</v>
      </c>
      <c r="D4456" s="179">
        <v>39.869999999999997</v>
      </c>
    </row>
    <row r="4457" spans="1:4" x14ac:dyDescent="0.3">
      <c r="A4457" s="179">
        <v>7082</v>
      </c>
      <c r="B4457" s="179" t="s">
        <v>19715</v>
      </c>
      <c r="C4457" s="179" t="s">
        <v>15364</v>
      </c>
      <c r="D4457" s="179">
        <v>79.569999999999993</v>
      </c>
    </row>
    <row r="4458" spans="1:4" ht="28.8" x14ac:dyDescent="0.3">
      <c r="A4458" s="179">
        <v>42707</v>
      </c>
      <c r="B4458" s="179" t="s">
        <v>19716</v>
      </c>
      <c r="C4458" s="179" t="s">
        <v>15364</v>
      </c>
      <c r="D4458" s="179">
        <v>216.08</v>
      </c>
    </row>
    <row r="4459" spans="1:4" x14ac:dyDescent="0.3">
      <c r="A4459" s="179">
        <v>7069</v>
      </c>
      <c r="B4459" s="179" t="s">
        <v>19717</v>
      </c>
      <c r="C4459" s="179" t="s">
        <v>15364</v>
      </c>
      <c r="D4459" s="179">
        <v>176.59</v>
      </c>
    </row>
    <row r="4460" spans="1:4" ht="28.8" x14ac:dyDescent="0.3">
      <c r="A4460" s="179">
        <v>42708</v>
      </c>
      <c r="B4460" s="179" t="s">
        <v>19718</v>
      </c>
      <c r="C4460" s="179" t="s">
        <v>15364</v>
      </c>
      <c r="D4460" s="179">
        <v>567.16</v>
      </c>
    </row>
    <row r="4461" spans="1:4" x14ac:dyDescent="0.3">
      <c r="A4461" s="179">
        <v>7070</v>
      </c>
      <c r="B4461" s="179" t="s">
        <v>19719</v>
      </c>
      <c r="C4461" s="179" t="s">
        <v>15364</v>
      </c>
      <c r="D4461" s="179">
        <v>252.87</v>
      </c>
    </row>
    <row r="4462" spans="1:4" ht="28.8" x14ac:dyDescent="0.3">
      <c r="A4462" s="179">
        <v>42709</v>
      </c>
      <c r="B4462" s="179" t="s">
        <v>19720</v>
      </c>
      <c r="C4462" s="179" t="s">
        <v>15364</v>
      </c>
      <c r="D4462" s="179">
        <v>848.21</v>
      </c>
    </row>
    <row r="4463" spans="1:4" ht="28.8" x14ac:dyDescent="0.3">
      <c r="A4463" s="179">
        <v>42710</v>
      </c>
      <c r="B4463" s="179" t="s">
        <v>19721</v>
      </c>
      <c r="C4463" s="179" t="s">
        <v>15364</v>
      </c>
      <c r="D4463" s="180">
        <v>2438.1999999999998</v>
      </c>
    </row>
    <row r="4464" spans="1:4" ht="28.8" x14ac:dyDescent="0.3">
      <c r="A4464" s="179">
        <v>42716</v>
      </c>
      <c r="B4464" s="179" t="s">
        <v>19722</v>
      </c>
      <c r="C4464" s="179" t="s">
        <v>15364</v>
      </c>
      <c r="D4464" s="180">
        <v>3034.76</v>
      </c>
    </row>
    <row r="4465" spans="1:4" x14ac:dyDescent="0.3">
      <c r="A4465" s="179">
        <v>20172</v>
      </c>
      <c r="B4465" s="179" t="s">
        <v>19723</v>
      </c>
      <c r="C4465" s="179" t="s">
        <v>15364</v>
      </c>
      <c r="D4465" s="179">
        <v>58.36</v>
      </c>
    </row>
    <row r="4466" spans="1:4" x14ac:dyDescent="0.3">
      <c r="A4466" s="179">
        <v>40945</v>
      </c>
      <c r="B4466" s="179" t="s">
        <v>19724</v>
      </c>
      <c r="C4466" s="179" t="s">
        <v>15546</v>
      </c>
      <c r="D4466" s="179">
        <v>45.52</v>
      </c>
    </row>
    <row r="4467" spans="1:4" x14ac:dyDescent="0.3">
      <c r="A4467" s="179">
        <v>40946</v>
      </c>
      <c r="B4467" s="179" t="s">
        <v>19725</v>
      </c>
      <c r="C4467" s="179" t="s">
        <v>15548</v>
      </c>
      <c r="D4467" s="180">
        <v>7991.65</v>
      </c>
    </row>
    <row r="4468" spans="1:4" x14ac:dyDescent="0.3">
      <c r="A4468" s="179">
        <v>7153</v>
      </c>
      <c r="B4468" s="179" t="s">
        <v>19726</v>
      </c>
      <c r="C4468" s="179" t="s">
        <v>15546</v>
      </c>
      <c r="D4468" s="179">
        <v>36.1</v>
      </c>
    </row>
    <row r="4469" spans="1:4" x14ac:dyDescent="0.3">
      <c r="A4469" s="179">
        <v>41089</v>
      </c>
      <c r="B4469" s="179" t="s">
        <v>19727</v>
      </c>
      <c r="C4469" s="179" t="s">
        <v>15548</v>
      </c>
      <c r="D4469" s="180">
        <v>6339.25</v>
      </c>
    </row>
    <row r="4470" spans="1:4" x14ac:dyDescent="0.3">
      <c r="A4470" s="179">
        <v>40943</v>
      </c>
      <c r="B4470" s="179" t="s">
        <v>19728</v>
      </c>
      <c r="C4470" s="179" t="s">
        <v>15546</v>
      </c>
      <c r="D4470" s="179">
        <v>39.67</v>
      </c>
    </row>
    <row r="4471" spans="1:4" x14ac:dyDescent="0.3">
      <c r="A4471" s="179">
        <v>40944</v>
      </c>
      <c r="B4471" s="179" t="s">
        <v>19729</v>
      </c>
      <c r="C4471" s="179" t="s">
        <v>15548</v>
      </c>
      <c r="D4471" s="180">
        <v>6965.86</v>
      </c>
    </row>
    <row r="4472" spans="1:4" x14ac:dyDescent="0.3">
      <c r="A4472" s="179">
        <v>6175</v>
      </c>
      <c r="B4472" s="179" t="s">
        <v>19730</v>
      </c>
      <c r="C4472" s="179" t="s">
        <v>15546</v>
      </c>
      <c r="D4472" s="179">
        <v>23.62</v>
      </c>
    </row>
    <row r="4473" spans="1:4" x14ac:dyDescent="0.3">
      <c r="A4473" s="179">
        <v>41092</v>
      </c>
      <c r="B4473" s="179" t="s">
        <v>19731</v>
      </c>
      <c r="C4473" s="179" t="s">
        <v>15548</v>
      </c>
      <c r="D4473" s="180">
        <v>4147.8599999999997</v>
      </c>
    </row>
    <row r="4474" spans="1:4" ht="28.8" x14ac:dyDescent="0.3">
      <c r="A4474" s="179">
        <v>37712</v>
      </c>
      <c r="B4474" s="179" t="s">
        <v>19732</v>
      </c>
      <c r="C4474" s="179" t="s">
        <v>15372</v>
      </c>
      <c r="D4474" s="179">
        <v>67.77</v>
      </c>
    </row>
    <row r="4475" spans="1:4" ht="28.8" x14ac:dyDescent="0.3">
      <c r="A4475" s="179">
        <v>34547</v>
      </c>
      <c r="B4475" s="179" t="s">
        <v>19733</v>
      </c>
      <c r="C4475" s="179" t="s">
        <v>15382</v>
      </c>
      <c r="D4475" s="179">
        <v>5.16</v>
      </c>
    </row>
    <row r="4476" spans="1:4" ht="28.8" x14ac:dyDescent="0.3">
      <c r="A4476" s="179">
        <v>34548</v>
      </c>
      <c r="B4476" s="179" t="s">
        <v>19734</v>
      </c>
      <c r="C4476" s="179" t="s">
        <v>15382</v>
      </c>
      <c r="D4476" s="179">
        <v>8.4700000000000006</v>
      </c>
    </row>
    <row r="4477" spans="1:4" ht="28.8" x14ac:dyDescent="0.3">
      <c r="A4477" s="179">
        <v>34558</v>
      </c>
      <c r="B4477" s="179" t="s">
        <v>19735</v>
      </c>
      <c r="C4477" s="179" t="s">
        <v>15382</v>
      </c>
      <c r="D4477" s="179">
        <v>4.2</v>
      </c>
    </row>
    <row r="4478" spans="1:4" ht="28.8" x14ac:dyDescent="0.3">
      <c r="A4478" s="179">
        <v>34550</v>
      </c>
      <c r="B4478" s="179" t="s">
        <v>19736</v>
      </c>
      <c r="C4478" s="179" t="s">
        <v>15382</v>
      </c>
      <c r="D4478" s="179">
        <v>2.23</v>
      </c>
    </row>
    <row r="4479" spans="1:4" ht="28.8" x14ac:dyDescent="0.3">
      <c r="A4479" s="179">
        <v>34557</v>
      </c>
      <c r="B4479" s="179" t="s">
        <v>19737</v>
      </c>
      <c r="C4479" s="179" t="s">
        <v>15382</v>
      </c>
      <c r="D4479" s="179">
        <v>3.27</v>
      </c>
    </row>
    <row r="4480" spans="1:4" ht="28.8" x14ac:dyDescent="0.3">
      <c r="A4480" s="179">
        <v>37411</v>
      </c>
      <c r="B4480" s="179" t="s">
        <v>19738</v>
      </c>
      <c r="C4480" s="179" t="s">
        <v>15372</v>
      </c>
      <c r="D4480" s="179">
        <v>23.9</v>
      </c>
    </row>
    <row r="4481" spans="1:4" ht="28.8" x14ac:dyDescent="0.3">
      <c r="A4481" s="179">
        <v>39508</v>
      </c>
      <c r="B4481" s="179" t="s">
        <v>19739</v>
      </c>
      <c r="C4481" s="179" t="s">
        <v>15372</v>
      </c>
      <c r="D4481" s="179">
        <v>13.43</v>
      </c>
    </row>
    <row r="4482" spans="1:4" ht="28.8" x14ac:dyDescent="0.3">
      <c r="A4482" s="179">
        <v>39507</v>
      </c>
      <c r="B4482" s="179" t="s">
        <v>19740</v>
      </c>
      <c r="C4482" s="179" t="s">
        <v>15372</v>
      </c>
      <c r="D4482" s="179">
        <v>20.03</v>
      </c>
    </row>
    <row r="4483" spans="1:4" ht="28.8" x14ac:dyDescent="0.3">
      <c r="A4483" s="179">
        <v>7155</v>
      </c>
      <c r="B4483" s="179" t="s">
        <v>19741</v>
      </c>
      <c r="C4483" s="179" t="s">
        <v>15372</v>
      </c>
      <c r="D4483" s="179">
        <v>25.71</v>
      </c>
    </row>
    <row r="4484" spans="1:4" ht="28.8" x14ac:dyDescent="0.3">
      <c r="A4484" s="179">
        <v>42406</v>
      </c>
      <c r="B4484" s="179" t="s">
        <v>19742</v>
      </c>
      <c r="C4484" s="179" t="s">
        <v>15372</v>
      </c>
      <c r="D4484" s="179">
        <v>29.48</v>
      </c>
    </row>
    <row r="4485" spans="1:4" ht="28.8" x14ac:dyDescent="0.3">
      <c r="A4485" s="179">
        <v>7156</v>
      </c>
      <c r="B4485" s="179" t="s">
        <v>19743</v>
      </c>
      <c r="C4485" s="179" t="s">
        <v>15372</v>
      </c>
      <c r="D4485" s="179">
        <v>36.89</v>
      </c>
    </row>
    <row r="4486" spans="1:4" ht="28.8" x14ac:dyDescent="0.3">
      <c r="A4486" s="179">
        <v>43127</v>
      </c>
      <c r="B4486" s="179" t="s">
        <v>19744</v>
      </c>
      <c r="C4486" s="179" t="s">
        <v>15372</v>
      </c>
      <c r="D4486" s="179">
        <v>52.79</v>
      </c>
    </row>
    <row r="4487" spans="1:4" ht="28.8" x14ac:dyDescent="0.3">
      <c r="A4487" s="179">
        <v>10917</v>
      </c>
      <c r="B4487" s="179" t="s">
        <v>19745</v>
      </c>
      <c r="C4487" s="179" t="s">
        <v>15372</v>
      </c>
      <c r="D4487" s="179">
        <v>11.14</v>
      </c>
    </row>
    <row r="4488" spans="1:4" ht="28.8" x14ac:dyDescent="0.3">
      <c r="A4488" s="179">
        <v>21141</v>
      </c>
      <c r="B4488" s="179" t="s">
        <v>19746</v>
      </c>
      <c r="C4488" s="179" t="s">
        <v>15372</v>
      </c>
      <c r="D4488" s="179">
        <v>17.25</v>
      </c>
    </row>
    <row r="4489" spans="1:4" ht="28.8" x14ac:dyDescent="0.3">
      <c r="A4489" s="179">
        <v>39509</v>
      </c>
      <c r="B4489" s="179" t="s">
        <v>19747</v>
      </c>
      <c r="C4489" s="179" t="s">
        <v>15372</v>
      </c>
      <c r="D4489" s="179">
        <v>16.59</v>
      </c>
    </row>
    <row r="4490" spans="1:4" x14ac:dyDescent="0.3">
      <c r="A4490" s="179">
        <v>44529</v>
      </c>
      <c r="B4490" s="179" t="s">
        <v>27101</v>
      </c>
      <c r="C4490" s="179" t="s">
        <v>15372</v>
      </c>
      <c r="D4490" s="179">
        <v>16.350000000000001</v>
      </c>
    </row>
    <row r="4491" spans="1:4" ht="28.8" x14ac:dyDescent="0.3">
      <c r="A4491" s="179">
        <v>7167</v>
      </c>
      <c r="B4491" s="179" t="s">
        <v>19748</v>
      </c>
      <c r="C4491" s="179" t="s">
        <v>15372</v>
      </c>
      <c r="D4491" s="179">
        <v>26.78</v>
      </c>
    </row>
    <row r="4492" spans="1:4" ht="28.8" x14ac:dyDescent="0.3">
      <c r="A4492" s="179">
        <v>10928</v>
      </c>
      <c r="B4492" s="179" t="s">
        <v>19749</v>
      </c>
      <c r="C4492" s="179" t="s">
        <v>15372</v>
      </c>
      <c r="D4492" s="179">
        <v>15.39</v>
      </c>
    </row>
    <row r="4493" spans="1:4" ht="28.8" x14ac:dyDescent="0.3">
      <c r="A4493" s="179">
        <v>10933</v>
      </c>
      <c r="B4493" s="179" t="s">
        <v>19750</v>
      </c>
      <c r="C4493" s="179" t="s">
        <v>15372</v>
      </c>
      <c r="D4493" s="179">
        <v>23.21</v>
      </c>
    </row>
    <row r="4494" spans="1:4" ht="28.8" x14ac:dyDescent="0.3">
      <c r="A4494" s="179">
        <v>7158</v>
      </c>
      <c r="B4494" s="179" t="s">
        <v>19751</v>
      </c>
      <c r="C4494" s="179" t="s">
        <v>15372</v>
      </c>
      <c r="D4494" s="179">
        <v>39.369999999999997</v>
      </c>
    </row>
    <row r="4495" spans="1:4" ht="28.8" x14ac:dyDescent="0.3">
      <c r="A4495" s="179">
        <v>10927</v>
      </c>
      <c r="B4495" s="179" t="s">
        <v>19752</v>
      </c>
      <c r="C4495" s="179" t="s">
        <v>15372</v>
      </c>
      <c r="D4495" s="179">
        <v>25.18</v>
      </c>
    </row>
    <row r="4496" spans="1:4" ht="28.8" x14ac:dyDescent="0.3">
      <c r="A4496" s="179">
        <v>7162</v>
      </c>
      <c r="B4496" s="179" t="s">
        <v>19753</v>
      </c>
      <c r="C4496" s="179" t="s">
        <v>15372</v>
      </c>
      <c r="D4496" s="179">
        <v>61.61</v>
      </c>
    </row>
    <row r="4497" spans="1:4" ht="28.8" x14ac:dyDescent="0.3">
      <c r="A4497" s="179">
        <v>10932</v>
      </c>
      <c r="B4497" s="179" t="s">
        <v>19754</v>
      </c>
      <c r="C4497" s="179" t="s">
        <v>15372</v>
      </c>
      <c r="D4497" s="179">
        <v>107.16</v>
      </c>
    </row>
    <row r="4498" spans="1:4" ht="28.8" x14ac:dyDescent="0.3">
      <c r="A4498" s="179">
        <v>10937</v>
      </c>
      <c r="B4498" s="179" t="s">
        <v>19755</v>
      </c>
      <c r="C4498" s="179" t="s">
        <v>15372</v>
      </c>
      <c r="D4498" s="179">
        <v>27.54</v>
      </c>
    </row>
    <row r="4499" spans="1:4" ht="28.8" x14ac:dyDescent="0.3">
      <c r="A4499" s="179">
        <v>10935</v>
      </c>
      <c r="B4499" s="179" t="s">
        <v>19756</v>
      </c>
      <c r="C4499" s="179" t="s">
        <v>15372</v>
      </c>
      <c r="D4499" s="179">
        <v>47.77</v>
      </c>
    </row>
    <row r="4500" spans="1:4" x14ac:dyDescent="0.3">
      <c r="A4500" s="179">
        <v>10931</v>
      </c>
      <c r="B4500" s="179" t="s">
        <v>19757</v>
      </c>
      <c r="C4500" s="179" t="s">
        <v>15372</v>
      </c>
      <c r="D4500" s="179">
        <v>13.43</v>
      </c>
    </row>
    <row r="4501" spans="1:4" x14ac:dyDescent="0.3">
      <c r="A4501" s="179">
        <v>7164</v>
      </c>
      <c r="B4501" s="179" t="s">
        <v>19758</v>
      </c>
      <c r="C4501" s="179" t="s">
        <v>15372</v>
      </c>
      <c r="D4501" s="179">
        <v>44.46</v>
      </c>
    </row>
    <row r="4502" spans="1:4" x14ac:dyDescent="0.3">
      <c r="A4502" s="179">
        <v>36887</v>
      </c>
      <c r="B4502" s="179" t="s">
        <v>19759</v>
      </c>
      <c r="C4502" s="179" t="s">
        <v>15372</v>
      </c>
      <c r="D4502" s="179">
        <v>9.24</v>
      </c>
    </row>
    <row r="4503" spans="1:4" ht="43.2" x14ac:dyDescent="0.3">
      <c r="A4503" s="179">
        <v>34630</v>
      </c>
      <c r="B4503" s="179" t="s">
        <v>19760</v>
      </c>
      <c r="C4503" s="179" t="s">
        <v>15364</v>
      </c>
      <c r="D4503" s="180">
        <v>1101.52</v>
      </c>
    </row>
    <row r="4504" spans="1:4" x14ac:dyDescent="0.3">
      <c r="A4504" s="179">
        <v>7161</v>
      </c>
      <c r="B4504" s="179" t="s">
        <v>19761</v>
      </c>
      <c r="C4504" s="179" t="s">
        <v>15372</v>
      </c>
      <c r="D4504" s="179">
        <v>5.53</v>
      </c>
    </row>
    <row r="4505" spans="1:4" ht="28.8" x14ac:dyDescent="0.3">
      <c r="A4505" s="179">
        <v>7170</v>
      </c>
      <c r="B4505" s="179" t="s">
        <v>19762</v>
      </c>
      <c r="C4505" s="179" t="s">
        <v>15372</v>
      </c>
      <c r="D4505" s="179">
        <v>2.23</v>
      </c>
    </row>
    <row r="4506" spans="1:4" ht="28.8" x14ac:dyDescent="0.3">
      <c r="A4506" s="179">
        <v>37524</v>
      </c>
      <c r="B4506" s="179" t="s">
        <v>19763</v>
      </c>
      <c r="C4506" s="179" t="s">
        <v>15382</v>
      </c>
      <c r="D4506" s="179">
        <v>2.04</v>
      </c>
    </row>
    <row r="4507" spans="1:4" ht="28.8" x14ac:dyDescent="0.3">
      <c r="A4507" s="179">
        <v>37525</v>
      </c>
      <c r="B4507" s="179" t="s">
        <v>19764</v>
      </c>
      <c r="C4507" s="179" t="s">
        <v>15382</v>
      </c>
      <c r="D4507" s="179">
        <v>2.79</v>
      </c>
    </row>
    <row r="4508" spans="1:4" ht="28.8" x14ac:dyDescent="0.3">
      <c r="A4508" s="179">
        <v>36789</v>
      </c>
      <c r="B4508" s="179" t="s">
        <v>19765</v>
      </c>
      <c r="C4508" s="179" t="s">
        <v>15364</v>
      </c>
      <c r="D4508" s="179">
        <v>2.78</v>
      </c>
    </row>
    <row r="4509" spans="1:4" ht="28.8" x14ac:dyDescent="0.3">
      <c r="A4509" s="179">
        <v>7173</v>
      </c>
      <c r="B4509" s="179" t="s">
        <v>19766</v>
      </c>
      <c r="C4509" s="179" t="s">
        <v>15863</v>
      </c>
      <c r="D4509" s="180">
        <v>1800</v>
      </c>
    </row>
    <row r="4510" spans="1:4" ht="28.8" x14ac:dyDescent="0.3">
      <c r="A4510" s="179">
        <v>7175</v>
      </c>
      <c r="B4510" s="179" t="s">
        <v>19767</v>
      </c>
      <c r="C4510" s="179" t="s">
        <v>15364</v>
      </c>
      <c r="D4510" s="179">
        <v>2.0299999999999998</v>
      </c>
    </row>
    <row r="4511" spans="1:4" ht="28.8" x14ac:dyDescent="0.3">
      <c r="A4511" s="179">
        <v>40741</v>
      </c>
      <c r="B4511" s="179" t="s">
        <v>19768</v>
      </c>
      <c r="C4511" s="179" t="s">
        <v>15364</v>
      </c>
      <c r="D4511" s="179">
        <v>2.17</v>
      </c>
    </row>
    <row r="4512" spans="1:4" x14ac:dyDescent="0.3">
      <c r="A4512" s="179">
        <v>7184</v>
      </c>
      <c r="B4512" s="179" t="s">
        <v>19769</v>
      </c>
      <c r="C4512" s="179" t="s">
        <v>15372</v>
      </c>
      <c r="D4512" s="179">
        <v>36.89</v>
      </c>
    </row>
    <row r="4513" spans="1:4" x14ac:dyDescent="0.3">
      <c r="A4513" s="179">
        <v>34458</v>
      </c>
      <c r="B4513" s="179" t="s">
        <v>19770</v>
      </c>
      <c r="C4513" s="179" t="s">
        <v>15364</v>
      </c>
      <c r="D4513" s="179">
        <v>146.38</v>
      </c>
    </row>
    <row r="4514" spans="1:4" x14ac:dyDescent="0.3">
      <c r="A4514" s="179">
        <v>34464</v>
      </c>
      <c r="B4514" s="179" t="s">
        <v>19771</v>
      </c>
      <c r="C4514" s="179" t="s">
        <v>15364</v>
      </c>
      <c r="D4514" s="179">
        <v>217.89</v>
      </c>
    </row>
    <row r="4515" spans="1:4" x14ac:dyDescent="0.3">
      <c r="A4515" s="179">
        <v>34468</v>
      </c>
      <c r="B4515" s="179" t="s">
        <v>19772</v>
      </c>
      <c r="C4515" s="179" t="s">
        <v>15364</v>
      </c>
      <c r="D4515" s="179">
        <v>274.70999999999998</v>
      </c>
    </row>
    <row r="4516" spans="1:4" x14ac:dyDescent="0.3">
      <c r="A4516" s="179">
        <v>34473</v>
      </c>
      <c r="B4516" s="179" t="s">
        <v>19773</v>
      </c>
      <c r="C4516" s="179" t="s">
        <v>15364</v>
      </c>
      <c r="D4516" s="179">
        <v>166.64</v>
      </c>
    </row>
    <row r="4517" spans="1:4" x14ac:dyDescent="0.3">
      <c r="A4517" s="179">
        <v>34480</v>
      </c>
      <c r="B4517" s="179" t="s">
        <v>19774</v>
      </c>
      <c r="C4517" s="179" t="s">
        <v>15364</v>
      </c>
      <c r="D4517" s="179">
        <v>307.95999999999998</v>
      </c>
    </row>
    <row r="4518" spans="1:4" x14ac:dyDescent="0.3">
      <c r="A4518" s="179">
        <v>34486</v>
      </c>
      <c r="B4518" s="179" t="s">
        <v>19775</v>
      </c>
      <c r="C4518" s="179" t="s">
        <v>15364</v>
      </c>
      <c r="D4518" s="179">
        <v>364.62</v>
      </c>
    </row>
    <row r="4519" spans="1:4" x14ac:dyDescent="0.3">
      <c r="A4519" s="179">
        <v>7190</v>
      </c>
      <c r="B4519" s="179" t="s">
        <v>19776</v>
      </c>
      <c r="C4519" s="179" t="s">
        <v>15364</v>
      </c>
      <c r="D4519" s="179">
        <v>12.17</v>
      </c>
    </row>
    <row r="4520" spans="1:4" x14ac:dyDescent="0.3">
      <c r="A4520" s="179">
        <v>34417</v>
      </c>
      <c r="B4520" s="179" t="s">
        <v>19777</v>
      </c>
      <c r="C4520" s="179" t="s">
        <v>15364</v>
      </c>
      <c r="D4520" s="179">
        <v>19.48</v>
      </c>
    </row>
    <row r="4521" spans="1:4" x14ac:dyDescent="0.3">
      <c r="A4521" s="179">
        <v>7213</v>
      </c>
      <c r="B4521" s="179" t="s">
        <v>19778</v>
      </c>
      <c r="C4521" s="179" t="s">
        <v>15372</v>
      </c>
      <c r="D4521" s="179">
        <v>17.86</v>
      </c>
    </row>
    <row r="4522" spans="1:4" x14ac:dyDescent="0.3">
      <c r="A4522" s="179">
        <v>7195</v>
      </c>
      <c r="B4522" s="179" t="s">
        <v>19779</v>
      </c>
      <c r="C4522" s="179" t="s">
        <v>15364</v>
      </c>
      <c r="D4522" s="179">
        <v>52.45</v>
      </c>
    </row>
    <row r="4523" spans="1:4" x14ac:dyDescent="0.3">
      <c r="A4523" s="179">
        <v>7186</v>
      </c>
      <c r="B4523" s="179" t="s">
        <v>19780</v>
      </c>
      <c r="C4523" s="179" t="s">
        <v>15364</v>
      </c>
      <c r="D4523" s="179">
        <v>57.14</v>
      </c>
    </row>
    <row r="4524" spans="1:4" x14ac:dyDescent="0.3">
      <c r="A4524" s="179">
        <v>7194</v>
      </c>
      <c r="B4524" s="179" t="s">
        <v>19781</v>
      </c>
      <c r="C4524" s="179" t="s">
        <v>15372</v>
      </c>
      <c r="D4524" s="179">
        <v>26.34</v>
      </c>
    </row>
    <row r="4525" spans="1:4" x14ac:dyDescent="0.3">
      <c r="A4525" s="179">
        <v>7197</v>
      </c>
      <c r="B4525" s="179" t="s">
        <v>19782</v>
      </c>
      <c r="C4525" s="179" t="s">
        <v>15364</v>
      </c>
      <c r="D4525" s="179">
        <v>111.19</v>
      </c>
    </row>
    <row r="4526" spans="1:4" x14ac:dyDescent="0.3">
      <c r="A4526" s="179">
        <v>7192</v>
      </c>
      <c r="B4526" s="179" t="s">
        <v>19783</v>
      </c>
      <c r="C4526" s="179" t="s">
        <v>15364</v>
      </c>
      <c r="D4526" s="179">
        <v>99.62</v>
      </c>
    </row>
    <row r="4527" spans="1:4" x14ac:dyDescent="0.3">
      <c r="A4527" s="179">
        <v>7193</v>
      </c>
      <c r="B4527" s="179" t="s">
        <v>19784</v>
      </c>
      <c r="C4527" s="179" t="s">
        <v>15364</v>
      </c>
      <c r="D4527" s="179">
        <v>112.16</v>
      </c>
    </row>
    <row r="4528" spans="1:4" x14ac:dyDescent="0.3">
      <c r="A4528" s="179">
        <v>7189</v>
      </c>
      <c r="B4528" s="179" t="s">
        <v>19785</v>
      </c>
      <c r="C4528" s="179" t="s">
        <v>15364</v>
      </c>
      <c r="D4528" s="179">
        <v>130.34</v>
      </c>
    </row>
    <row r="4529" spans="1:4" x14ac:dyDescent="0.3">
      <c r="A4529" s="179">
        <v>34402</v>
      </c>
      <c r="B4529" s="179" t="s">
        <v>19786</v>
      </c>
      <c r="C4529" s="179" t="s">
        <v>15364</v>
      </c>
      <c r="D4529" s="179">
        <v>184.01</v>
      </c>
    </row>
    <row r="4530" spans="1:4" x14ac:dyDescent="0.3">
      <c r="A4530" s="179">
        <v>7245</v>
      </c>
      <c r="B4530" s="179" t="s">
        <v>19787</v>
      </c>
      <c r="C4530" s="179" t="s">
        <v>15364</v>
      </c>
      <c r="D4530" s="179">
        <v>33.33</v>
      </c>
    </row>
    <row r="4531" spans="1:4" x14ac:dyDescent="0.3">
      <c r="A4531" s="179">
        <v>34425</v>
      </c>
      <c r="B4531" s="179" t="s">
        <v>19788</v>
      </c>
      <c r="C4531" s="179" t="s">
        <v>15364</v>
      </c>
      <c r="D4531" s="179">
        <v>118.21</v>
      </c>
    </row>
    <row r="4532" spans="1:4" x14ac:dyDescent="0.3">
      <c r="A4532" s="179">
        <v>7223</v>
      </c>
      <c r="B4532" s="179" t="s">
        <v>19789</v>
      </c>
      <c r="C4532" s="179" t="s">
        <v>15364</v>
      </c>
      <c r="D4532" s="179">
        <v>131.72999999999999</v>
      </c>
    </row>
    <row r="4533" spans="1:4" x14ac:dyDescent="0.3">
      <c r="A4533" s="179">
        <v>7234</v>
      </c>
      <c r="B4533" s="179" t="s">
        <v>19790</v>
      </c>
      <c r="C4533" s="179" t="s">
        <v>15364</v>
      </c>
      <c r="D4533" s="179">
        <v>198.78</v>
      </c>
    </row>
    <row r="4534" spans="1:4" x14ac:dyDescent="0.3">
      <c r="A4534" s="179">
        <v>7224</v>
      </c>
      <c r="B4534" s="179" t="s">
        <v>19791</v>
      </c>
      <c r="C4534" s="179" t="s">
        <v>15364</v>
      </c>
      <c r="D4534" s="179">
        <v>242.17</v>
      </c>
    </row>
    <row r="4535" spans="1:4" x14ac:dyDescent="0.3">
      <c r="A4535" s="179">
        <v>7225</v>
      </c>
      <c r="B4535" s="179" t="s">
        <v>19792</v>
      </c>
      <c r="C4535" s="179" t="s">
        <v>15364</v>
      </c>
      <c r="D4535" s="179">
        <v>259.67</v>
      </c>
    </row>
    <row r="4536" spans="1:4" x14ac:dyDescent="0.3">
      <c r="A4536" s="179">
        <v>7226</v>
      </c>
      <c r="B4536" s="179" t="s">
        <v>19793</v>
      </c>
      <c r="C4536" s="179" t="s">
        <v>15364</v>
      </c>
      <c r="D4536" s="179">
        <v>277.10000000000002</v>
      </c>
    </row>
    <row r="4537" spans="1:4" x14ac:dyDescent="0.3">
      <c r="A4537" s="179">
        <v>7227</v>
      </c>
      <c r="B4537" s="179" t="s">
        <v>19794</v>
      </c>
      <c r="C4537" s="179" t="s">
        <v>15364</v>
      </c>
      <c r="D4537" s="179">
        <v>315.42</v>
      </c>
    </row>
    <row r="4538" spans="1:4" x14ac:dyDescent="0.3">
      <c r="A4538" s="179">
        <v>7212</v>
      </c>
      <c r="B4538" s="179" t="s">
        <v>19795</v>
      </c>
      <c r="C4538" s="179" t="s">
        <v>15364</v>
      </c>
      <c r="D4538" s="179">
        <v>346.57</v>
      </c>
    </row>
    <row r="4539" spans="1:4" x14ac:dyDescent="0.3">
      <c r="A4539" s="179">
        <v>7229</v>
      </c>
      <c r="B4539" s="179" t="s">
        <v>19796</v>
      </c>
      <c r="C4539" s="179" t="s">
        <v>15364</v>
      </c>
      <c r="D4539" s="179">
        <v>219.67</v>
      </c>
    </row>
    <row r="4540" spans="1:4" x14ac:dyDescent="0.3">
      <c r="A4540" s="179">
        <v>7230</v>
      </c>
      <c r="B4540" s="179" t="s">
        <v>19797</v>
      </c>
      <c r="C4540" s="179" t="s">
        <v>15364</v>
      </c>
      <c r="D4540" s="179">
        <v>365.72</v>
      </c>
    </row>
    <row r="4541" spans="1:4" x14ac:dyDescent="0.3">
      <c r="A4541" s="179">
        <v>7231</v>
      </c>
      <c r="B4541" s="179" t="s">
        <v>19798</v>
      </c>
      <c r="C4541" s="179" t="s">
        <v>15364</v>
      </c>
      <c r="D4541" s="179">
        <v>518.79999999999995</v>
      </c>
    </row>
    <row r="4542" spans="1:4" x14ac:dyDescent="0.3">
      <c r="A4542" s="179">
        <v>7220</v>
      </c>
      <c r="B4542" s="179" t="s">
        <v>19799</v>
      </c>
      <c r="C4542" s="179" t="s">
        <v>15364</v>
      </c>
      <c r="D4542" s="179">
        <v>640.41</v>
      </c>
    </row>
    <row r="4543" spans="1:4" x14ac:dyDescent="0.3">
      <c r="A4543" s="179">
        <v>34447</v>
      </c>
      <c r="B4543" s="179" t="s">
        <v>19800</v>
      </c>
      <c r="C4543" s="179" t="s">
        <v>15364</v>
      </c>
      <c r="D4543" s="179">
        <v>716.07</v>
      </c>
    </row>
    <row r="4544" spans="1:4" x14ac:dyDescent="0.3">
      <c r="A4544" s="179">
        <v>7233</v>
      </c>
      <c r="B4544" s="179" t="s">
        <v>19801</v>
      </c>
      <c r="C4544" s="179" t="s">
        <v>15364</v>
      </c>
      <c r="D4544" s="179">
        <v>821.45</v>
      </c>
    </row>
    <row r="4545" spans="1:4" ht="57.6" x14ac:dyDescent="0.3">
      <c r="A4545" s="179">
        <v>40740</v>
      </c>
      <c r="B4545" s="179" t="s">
        <v>19802</v>
      </c>
      <c r="C4545" s="179" t="s">
        <v>15372</v>
      </c>
      <c r="D4545" s="179">
        <v>241.13</v>
      </c>
    </row>
    <row r="4546" spans="1:4" ht="28.8" x14ac:dyDescent="0.3">
      <c r="A4546" s="179">
        <v>25007</v>
      </c>
      <c r="B4546" s="179" t="s">
        <v>19803</v>
      </c>
      <c r="C4546" s="179" t="s">
        <v>15372</v>
      </c>
      <c r="D4546" s="179">
        <v>69</v>
      </c>
    </row>
    <row r="4547" spans="1:4" ht="57.6" x14ac:dyDescent="0.3">
      <c r="A4547" s="179">
        <v>43071</v>
      </c>
      <c r="B4547" s="179" t="s">
        <v>19804</v>
      </c>
      <c r="C4547" s="179" t="s">
        <v>15372</v>
      </c>
      <c r="D4547" s="179">
        <v>271.52</v>
      </c>
    </row>
    <row r="4548" spans="1:4" ht="57.6" x14ac:dyDescent="0.3">
      <c r="A4548" s="179">
        <v>39520</v>
      </c>
      <c r="B4548" s="179" t="s">
        <v>19805</v>
      </c>
      <c r="C4548" s="179" t="s">
        <v>15372</v>
      </c>
      <c r="D4548" s="179">
        <v>221.52</v>
      </c>
    </row>
    <row r="4549" spans="1:4" ht="57.6" x14ac:dyDescent="0.3">
      <c r="A4549" s="179">
        <v>39521</v>
      </c>
      <c r="B4549" s="179" t="s">
        <v>19806</v>
      </c>
      <c r="C4549" s="179" t="s">
        <v>15372</v>
      </c>
      <c r="D4549" s="179">
        <v>228.75</v>
      </c>
    </row>
    <row r="4550" spans="1:4" ht="57.6" x14ac:dyDescent="0.3">
      <c r="A4550" s="179">
        <v>39522</v>
      </c>
      <c r="B4550" s="179" t="s">
        <v>19807</v>
      </c>
      <c r="C4550" s="179" t="s">
        <v>15372</v>
      </c>
      <c r="D4550" s="179">
        <v>236.21</v>
      </c>
    </row>
    <row r="4551" spans="1:4" ht="28.8" x14ac:dyDescent="0.3">
      <c r="A4551" s="179">
        <v>7243</v>
      </c>
      <c r="B4551" s="179" t="s">
        <v>19808</v>
      </c>
      <c r="C4551" s="179" t="s">
        <v>15372</v>
      </c>
      <c r="D4551" s="179">
        <v>72.099999999999994</v>
      </c>
    </row>
    <row r="4552" spans="1:4" ht="28.8" x14ac:dyDescent="0.3">
      <c r="A4552" s="179">
        <v>11067</v>
      </c>
      <c r="B4552" s="179" t="s">
        <v>19809</v>
      </c>
      <c r="C4552" s="179" t="s">
        <v>15364</v>
      </c>
      <c r="D4552" s="179">
        <v>464.52</v>
      </c>
    </row>
    <row r="4553" spans="1:4" ht="28.8" x14ac:dyDescent="0.3">
      <c r="A4553" s="179">
        <v>11068</v>
      </c>
      <c r="B4553" s="179" t="s">
        <v>19810</v>
      </c>
      <c r="C4553" s="179" t="s">
        <v>15364</v>
      </c>
      <c r="D4553" s="179">
        <v>586.85</v>
      </c>
    </row>
    <row r="4554" spans="1:4" x14ac:dyDescent="0.3">
      <c r="A4554" s="179">
        <v>7246</v>
      </c>
      <c r="B4554" s="179" t="s">
        <v>19811</v>
      </c>
      <c r="C4554" s="179" t="s">
        <v>15364</v>
      </c>
      <c r="D4554" s="179">
        <v>36.81</v>
      </c>
    </row>
    <row r="4555" spans="1:4" x14ac:dyDescent="0.3">
      <c r="A4555" s="179">
        <v>12869</v>
      </c>
      <c r="B4555" s="179" t="s">
        <v>19812</v>
      </c>
      <c r="C4555" s="179" t="s">
        <v>15546</v>
      </c>
      <c r="D4555" s="179">
        <v>17.07</v>
      </c>
    </row>
    <row r="4556" spans="1:4" x14ac:dyDescent="0.3">
      <c r="A4556" s="179">
        <v>41097</v>
      </c>
      <c r="B4556" s="179" t="s">
        <v>19813</v>
      </c>
      <c r="C4556" s="179" t="s">
        <v>15548</v>
      </c>
      <c r="D4556" s="180">
        <v>2999.68</v>
      </c>
    </row>
    <row r="4557" spans="1:4" ht="28.8" x14ac:dyDescent="0.3">
      <c r="A4557" s="179">
        <v>1574</v>
      </c>
      <c r="B4557" s="179" t="s">
        <v>19814</v>
      </c>
      <c r="C4557" s="179" t="s">
        <v>15364</v>
      </c>
      <c r="D4557" s="179">
        <v>1.87</v>
      </c>
    </row>
    <row r="4558" spans="1:4" ht="28.8" x14ac:dyDescent="0.3">
      <c r="A4558" s="179">
        <v>1581</v>
      </c>
      <c r="B4558" s="179" t="s">
        <v>19815</v>
      </c>
      <c r="C4558" s="179" t="s">
        <v>15364</v>
      </c>
      <c r="D4558" s="179">
        <v>13.01</v>
      </c>
    </row>
    <row r="4559" spans="1:4" ht="28.8" x14ac:dyDescent="0.3">
      <c r="A4559" s="179">
        <v>1575</v>
      </c>
      <c r="B4559" s="179" t="s">
        <v>19816</v>
      </c>
      <c r="C4559" s="179" t="s">
        <v>15364</v>
      </c>
      <c r="D4559" s="179">
        <v>2.23</v>
      </c>
    </row>
    <row r="4560" spans="1:4" ht="28.8" x14ac:dyDescent="0.3">
      <c r="A4560" s="179">
        <v>1570</v>
      </c>
      <c r="B4560" s="179" t="s">
        <v>19817</v>
      </c>
      <c r="C4560" s="179" t="s">
        <v>15364</v>
      </c>
      <c r="D4560" s="179">
        <v>1.1200000000000001</v>
      </c>
    </row>
    <row r="4561" spans="1:4" ht="28.8" x14ac:dyDescent="0.3">
      <c r="A4561" s="179">
        <v>1576</v>
      </c>
      <c r="B4561" s="179" t="s">
        <v>19818</v>
      </c>
      <c r="C4561" s="179" t="s">
        <v>15364</v>
      </c>
      <c r="D4561" s="179">
        <v>3.08</v>
      </c>
    </row>
    <row r="4562" spans="1:4" ht="28.8" x14ac:dyDescent="0.3">
      <c r="A4562" s="179">
        <v>1577</v>
      </c>
      <c r="B4562" s="179" t="s">
        <v>19819</v>
      </c>
      <c r="C4562" s="179" t="s">
        <v>15364</v>
      </c>
      <c r="D4562" s="179">
        <v>3.47</v>
      </c>
    </row>
    <row r="4563" spans="1:4" ht="28.8" x14ac:dyDescent="0.3">
      <c r="A4563" s="179">
        <v>1571</v>
      </c>
      <c r="B4563" s="179" t="s">
        <v>19820</v>
      </c>
      <c r="C4563" s="179" t="s">
        <v>15364</v>
      </c>
      <c r="D4563" s="179">
        <v>1.45</v>
      </c>
    </row>
    <row r="4564" spans="1:4" ht="28.8" x14ac:dyDescent="0.3">
      <c r="A4564" s="179">
        <v>1578</v>
      </c>
      <c r="B4564" s="179" t="s">
        <v>19821</v>
      </c>
      <c r="C4564" s="179" t="s">
        <v>15364</v>
      </c>
      <c r="D4564" s="179">
        <v>6.03</v>
      </c>
    </row>
    <row r="4565" spans="1:4" ht="28.8" x14ac:dyDescent="0.3">
      <c r="A4565" s="179">
        <v>1573</v>
      </c>
      <c r="B4565" s="179" t="s">
        <v>19822</v>
      </c>
      <c r="C4565" s="179" t="s">
        <v>15364</v>
      </c>
      <c r="D4565" s="179">
        <v>1.73</v>
      </c>
    </row>
    <row r="4566" spans="1:4" ht="28.8" x14ac:dyDescent="0.3">
      <c r="A4566" s="179">
        <v>1579</v>
      </c>
      <c r="B4566" s="179" t="s">
        <v>19823</v>
      </c>
      <c r="C4566" s="179" t="s">
        <v>15364</v>
      </c>
      <c r="D4566" s="179">
        <v>7.51</v>
      </c>
    </row>
    <row r="4567" spans="1:4" ht="28.8" x14ac:dyDescent="0.3">
      <c r="A4567" s="179">
        <v>1580</v>
      </c>
      <c r="B4567" s="179" t="s">
        <v>19824</v>
      </c>
      <c r="C4567" s="179" t="s">
        <v>15364</v>
      </c>
      <c r="D4567" s="179">
        <v>9.25</v>
      </c>
    </row>
    <row r="4568" spans="1:4" x14ac:dyDescent="0.3">
      <c r="A4568" s="179">
        <v>39321</v>
      </c>
      <c r="B4568" s="179" t="s">
        <v>19825</v>
      </c>
      <c r="C4568" s="179" t="s">
        <v>15364</v>
      </c>
      <c r="D4568" s="179">
        <v>23.1</v>
      </c>
    </row>
    <row r="4569" spans="1:4" x14ac:dyDescent="0.3">
      <c r="A4569" s="179">
        <v>39319</v>
      </c>
      <c r="B4569" s="179" t="s">
        <v>19826</v>
      </c>
      <c r="C4569" s="179" t="s">
        <v>15364</v>
      </c>
      <c r="D4569" s="179">
        <v>9.02</v>
      </c>
    </row>
    <row r="4570" spans="1:4" x14ac:dyDescent="0.3">
      <c r="A4570" s="179">
        <v>39320</v>
      </c>
      <c r="B4570" s="179" t="s">
        <v>19827</v>
      </c>
      <c r="C4570" s="179" t="s">
        <v>15364</v>
      </c>
      <c r="D4570" s="179">
        <v>15</v>
      </c>
    </row>
    <row r="4571" spans="1:4" x14ac:dyDescent="0.3">
      <c r="A4571" s="179">
        <v>1591</v>
      </c>
      <c r="B4571" s="179" t="s">
        <v>19828</v>
      </c>
      <c r="C4571" s="179" t="s">
        <v>15364</v>
      </c>
      <c r="D4571" s="179">
        <v>28.69</v>
      </c>
    </row>
    <row r="4572" spans="1:4" ht="28.8" x14ac:dyDescent="0.3">
      <c r="A4572" s="179">
        <v>1547</v>
      </c>
      <c r="B4572" s="179" t="s">
        <v>19829</v>
      </c>
      <c r="C4572" s="179" t="s">
        <v>15364</v>
      </c>
      <c r="D4572" s="179">
        <v>150.36000000000001</v>
      </c>
    </row>
    <row r="4573" spans="1:4" x14ac:dyDescent="0.3">
      <c r="A4573" s="179">
        <v>38196</v>
      </c>
      <c r="B4573" s="179" t="s">
        <v>19830</v>
      </c>
      <c r="C4573" s="179" t="s">
        <v>15364</v>
      </c>
      <c r="D4573" s="179">
        <v>29.28</v>
      </c>
    </row>
    <row r="4574" spans="1:4" ht="28.8" x14ac:dyDescent="0.3">
      <c r="A4574" s="179">
        <v>1543</v>
      </c>
      <c r="B4574" s="179" t="s">
        <v>19831</v>
      </c>
      <c r="C4574" s="179" t="s">
        <v>15364</v>
      </c>
      <c r="D4574" s="179">
        <v>31.12</v>
      </c>
    </row>
    <row r="4575" spans="1:4" x14ac:dyDescent="0.3">
      <c r="A4575" s="179">
        <v>1585</v>
      </c>
      <c r="B4575" s="179" t="s">
        <v>19832</v>
      </c>
      <c r="C4575" s="179" t="s">
        <v>15364</v>
      </c>
      <c r="D4575" s="179">
        <v>6.03</v>
      </c>
    </row>
    <row r="4576" spans="1:4" x14ac:dyDescent="0.3">
      <c r="A4576" s="179">
        <v>1593</v>
      </c>
      <c r="B4576" s="179" t="s">
        <v>19833</v>
      </c>
      <c r="C4576" s="179" t="s">
        <v>15364</v>
      </c>
      <c r="D4576" s="179">
        <v>32</v>
      </c>
    </row>
    <row r="4577" spans="1:4" x14ac:dyDescent="0.3">
      <c r="A4577" s="179">
        <v>11838</v>
      </c>
      <c r="B4577" s="179" t="s">
        <v>19834</v>
      </c>
      <c r="C4577" s="179" t="s">
        <v>15364</v>
      </c>
      <c r="D4577" s="179">
        <v>42.23</v>
      </c>
    </row>
    <row r="4578" spans="1:4" ht="28.8" x14ac:dyDescent="0.3">
      <c r="A4578" s="179">
        <v>1594</v>
      </c>
      <c r="B4578" s="179" t="s">
        <v>19835</v>
      </c>
      <c r="C4578" s="179" t="s">
        <v>15364</v>
      </c>
      <c r="D4578" s="179">
        <v>42.69</v>
      </c>
    </row>
    <row r="4579" spans="1:4" x14ac:dyDescent="0.3">
      <c r="A4579" s="179">
        <v>1586</v>
      </c>
      <c r="B4579" s="179" t="s">
        <v>19836</v>
      </c>
      <c r="C4579" s="179" t="s">
        <v>15364</v>
      </c>
      <c r="D4579" s="179">
        <v>7.63</v>
      </c>
    </row>
    <row r="4580" spans="1:4" x14ac:dyDescent="0.3">
      <c r="A4580" s="179">
        <v>11839</v>
      </c>
      <c r="B4580" s="179" t="s">
        <v>19837</v>
      </c>
      <c r="C4580" s="179" t="s">
        <v>15364</v>
      </c>
      <c r="D4580" s="179">
        <v>61.45</v>
      </c>
    </row>
    <row r="4581" spans="1:4" x14ac:dyDescent="0.3">
      <c r="A4581" s="179">
        <v>1587</v>
      </c>
      <c r="B4581" s="179" t="s">
        <v>19838</v>
      </c>
      <c r="C4581" s="179" t="s">
        <v>15364</v>
      </c>
      <c r="D4581" s="179">
        <v>7.77</v>
      </c>
    </row>
    <row r="4582" spans="1:4" ht="28.8" x14ac:dyDescent="0.3">
      <c r="A4582" s="179">
        <v>1545</v>
      </c>
      <c r="B4582" s="179" t="s">
        <v>19839</v>
      </c>
      <c r="C4582" s="179" t="s">
        <v>15364</v>
      </c>
      <c r="D4582" s="179">
        <v>73.73</v>
      </c>
    </row>
    <row r="4583" spans="1:4" x14ac:dyDescent="0.3">
      <c r="A4583" s="179">
        <v>1588</v>
      </c>
      <c r="B4583" s="179" t="s">
        <v>19840</v>
      </c>
      <c r="C4583" s="179" t="s">
        <v>15364</v>
      </c>
      <c r="D4583" s="179">
        <v>10.66</v>
      </c>
    </row>
    <row r="4584" spans="1:4" x14ac:dyDescent="0.3">
      <c r="A4584" s="179">
        <v>1535</v>
      </c>
      <c r="B4584" s="179" t="s">
        <v>19841</v>
      </c>
      <c r="C4584" s="179" t="s">
        <v>15364</v>
      </c>
      <c r="D4584" s="179">
        <v>6.14</v>
      </c>
    </row>
    <row r="4585" spans="1:4" x14ac:dyDescent="0.3">
      <c r="A4585" s="179">
        <v>1589</v>
      </c>
      <c r="B4585" s="179" t="s">
        <v>19842</v>
      </c>
      <c r="C4585" s="179" t="s">
        <v>15364</v>
      </c>
      <c r="D4585" s="179">
        <v>10.99</v>
      </c>
    </row>
    <row r="4586" spans="1:4" ht="28.8" x14ac:dyDescent="0.3">
      <c r="A4586" s="179">
        <v>1546</v>
      </c>
      <c r="B4586" s="179" t="s">
        <v>19843</v>
      </c>
      <c r="C4586" s="179" t="s">
        <v>15364</v>
      </c>
      <c r="D4586" s="179">
        <v>124.43</v>
      </c>
    </row>
    <row r="4587" spans="1:4" x14ac:dyDescent="0.3">
      <c r="A4587" s="179">
        <v>1590</v>
      </c>
      <c r="B4587" s="179" t="s">
        <v>19844</v>
      </c>
      <c r="C4587" s="179" t="s">
        <v>15364</v>
      </c>
      <c r="D4587" s="179">
        <v>19.350000000000001</v>
      </c>
    </row>
    <row r="4588" spans="1:4" ht="28.8" x14ac:dyDescent="0.3">
      <c r="A4588" s="179">
        <v>1542</v>
      </c>
      <c r="B4588" s="179" t="s">
        <v>19845</v>
      </c>
      <c r="C4588" s="179" t="s">
        <v>15364</v>
      </c>
      <c r="D4588" s="179">
        <v>25.64</v>
      </c>
    </row>
    <row r="4589" spans="1:4" ht="28.8" x14ac:dyDescent="0.3">
      <c r="A4589" s="179">
        <v>38415</v>
      </c>
      <c r="B4589" s="179" t="s">
        <v>19846</v>
      </c>
      <c r="C4589" s="179" t="s">
        <v>15364</v>
      </c>
      <c r="D4589" s="179">
        <v>864.65</v>
      </c>
    </row>
    <row r="4590" spans="1:4" ht="28.8" x14ac:dyDescent="0.3">
      <c r="A4590" s="179">
        <v>38414</v>
      </c>
      <c r="B4590" s="179" t="s">
        <v>19847</v>
      </c>
      <c r="C4590" s="179" t="s">
        <v>15364</v>
      </c>
      <c r="D4590" s="180">
        <v>1213.54</v>
      </c>
    </row>
    <row r="4591" spans="1:4" x14ac:dyDescent="0.3">
      <c r="A4591" s="179">
        <v>38128</v>
      </c>
      <c r="B4591" s="179" t="s">
        <v>19848</v>
      </c>
      <c r="C4591" s="179" t="s">
        <v>15433</v>
      </c>
      <c r="D4591" s="179">
        <v>0.82</v>
      </c>
    </row>
    <row r="4592" spans="1:4" x14ac:dyDescent="0.3">
      <c r="A4592" s="179">
        <v>7253</v>
      </c>
      <c r="B4592" s="179" t="s">
        <v>19849</v>
      </c>
      <c r="C4592" s="179" t="s">
        <v>15544</v>
      </c>
      <c r="D4592" s="179">
        <v>175.71</v>
      </c>
    </row>
    <row r="4593" spans="1:4" x14ac:dyDescent="0.3">
      <c r="A4593" s="179">
        <v>4806</v>
      </c>
      <c r="B4593" s="179" t="s">
        <v>19850</v>
      </c>
      <c r="C4593" s="179" t="s">
        <v>15382</v>
      </c>
      <c r="D4593" s="179">
        <v>13.9</v>
      </c>
    </row>
    <row r="4594" spans="1:4" x14ac:dyDescent="0.3">
      <c r="A4594" s="179">
        <v>34401</v>
      </c>
      <c r="B4594" s="179" t="s">
        <v>19851</v>
      </c>
      <c r="C4594" s="179" t="s">
        <v>15364</v>
      </c>
      <c r="D4594" s="179">
        <v>1.85</v>
      </c>
    </row>
    <row r="4595" spans="1:4" x14ac:dyDescent="0.3">
      <c r="A4595" s="179">
        <v>7260</v>
      </c>
      <c r="B4595" s="179" t="s">
        <v>19852</v>
      </c>
      <c r="C4595" s="179" t="s">
        <v>15364</v>
      </c>
      <c r="D4595" s="179">
        <v>1.64</v>
      </c>
    </row>
    <row r="4596" spans="1:4" x14ac:dyDescent="0.3">
      <c r="A4596" s="179">
        <v>7256</v>
      </c>
      <c r="B4596" s="179" t="s">
        <v>19853</v>
      </c>
      <c r="C4596" s="179" t="s">
        <v>15364</v>
      </c>
      <c r="D4596" s="179">
        <v>1.62</v>
      </c>
    </row>
    <row r="4597" spans="1:4" x14ac:dyDescent="0.3">
      <c r="A4597" s="179">
        <v>7258</v>
      </c>
      <c r="B4597" s="179" t="s">
        <v>19854</v>
      </c>
      <c r="C4597" s="179" t="s">
        <v>15364</v>
      </c>
      <c r="D4597" s="179">
        <v>0.67</v>
      </c>
    </row>
    <row r="4598" spans="1:4" x14ac:dyDescent="0.3">
      <c r="A4598" s="179">
        <v>34400</v>
      </c>
      <c r="B4598" s="179" t="s">
        <v>19855</v>
      </c>
      <c r="C4598" s="179" t="s">
        <v>15364</v>
      </c>
      <c r="D4598" s="179">
        <v>2.84</v>
      </c>
    </row>
    <row r="4599" spans="1:4" x14ac:dyDescent="0.3">
      <c r="A4599" s="179">
        <v>10617</v>
      </c>
      <c r="B4599" s="179" t="s">
        <v>19856</v>
      </c>
      <c r="C4599" s="179" t="s">
        <v>15364</v>
      </c>
      <c r="D4599" s="179">
        <v>5.44</v>
      </c>
    </row>
    <row r="4600" spans="1:4" ht="28.8" x14ac:dyDescent="0.3">
      <c r="A4600" s="179">
        <v>7274</v>
      </c>
      <c r="B4600" s="179" t="s">
        <v>19857</v>
      </c>
      <c r="C4600" s="179" t="s">
        <v>15364</v>
      </c>
      <c r="D4600" s="179">
        <v>70.22</v>
      </c>
    </row>
    <row r="4601" spans="1:4" ht="28.8" x14ac:dyDescent="0.3">
      <c r="A4601" s="179">
        <v>11663</v>
      </c>
      <c r="B4601" s="179" t="s">
        <v>19858</v>
      </c>
      <c r="C4601" s="179" t="s">
        <v>15364</v>
      </c>
      <c r="D4601" s="179">
        <v>577.62</v>
      </c>
    </row>
    <row r="4602" spans="1:4" x14ac:dyDescent="0.3">
      <c r="A4602" s="179">
        <v>154</v>
      </c>
      <c r="B4602" s="179" t="s">
        <v>19859</v>
      </c>
      <c r="C4602" s="179" t="s">
        <v>15377</v>
      </c>
      <c r="D4602" s="179">
        <v>68.13</v>
      </c>
    </row>
    <row r="4603" spans="1:4" ht="28.8" x14ac:dyDescent="0.3">
      <c r="A4603" s="179">
        <v>38121</v>
      </c>
      <c r="B4603" s="179" t="s">
        <v>19860</v>
      </c>
      <c r="C4603" s="179" t="s">
        <v>15377</v>
      </c>
      <c r="D4603" s="179">
        <v>16.93</v>
      </c>
    </row>
    <row r="4604" spans="1:4" x14ac:dyDescent="0.3">
      <c r="A4604" s="179">
        <v>43776</v>
      </c>
      <c r="B4604" s="179" t="s">
        <v>19861</v>
      </c>
      <c r="C4604" s="179" t="s">
        <v>15377</v>
      </c>
      <c r="D4604" s="179">
        <v>23.22</v>
      </c>
    </row>
    <row r="4605" spans="1:4" x14ac:dyDescent="0.3">
      <c r="A4605" s="179">
        <v>7343</v>
      </c>
      <c r="B4605" s="179" t="s">
        <v>19862</v>
      </c>
      <c r="C4605" s="179" t="s">
        <v>15377</v>
      </c>
      <c r="D4605" s="179">
        <v>14.98</v>
      </c>
    </row>
    <row r="4606" spans="1:4" x14ac:dyDescent="0.3">
      <c r="A4606" s="179">
        <v>7348</v>
      </c>
      <c r="B4606" s="179" t="s">
        <v>19863</v>
      </c>
      <c r="C4606" s="179" t="s">
        <v>15377</v>
      </c>
      <c r="D4606" s="179">
        <v>15.47</v>
      </c>
    </row>
    <row r="4607" spans="1:4" ht="28.8" x14ac:dyDescent="0.3">
      <c r="A4607" s="179">
        <v>7313</v>
      </c>
      <c r="B4607" s="179" t="s">
        <v>19864</v>
      </c>
      <c r="C4607" s="179" t="s">
        <v>15377</v>
      </c>
      <c r="D4607" s="179">
        <v>18.829999999999998</v>
      </c>
    </row>
    <row r="4608" spans="1:4" x14ac:dyDescent="0.3">
      <c r="A4608" s="179">
        <v>7319</v>
      </c>
      <c r="B4608" s="179" t="s">
        <v>19865</v>
      </c>
      <c r="C4608" s="179" t="s">
        <v>15377</v>
      </c>
      <c r="D4608" s="179">
        <v>10.78</v>
      </c>
    </row>
    <row r="4609" spans="1:4" x14ac:dyDescent="0.3">
      <c r="A4609" s="179">
        <v>7314</v>
      </c>
      <c r="B4609" s="179" t="s">
        <v>19866</v>
      </c>
      <c r="C4609" s="179" t="s">
        <v>15377</v>
      </c>
      <c r="D4609" s="179">
        <v>67.05</v>
      </c>
    </row>
    <row r="4610" spans="1:4" x14ac:dyDescent="0.3">
      <c r="A4610" s="179">
        <v>7304</v>
      </c>
      <c r="B4610" s="179" t="s">
        <v>19867</v>
      </c>
      <c r="C4610" s="179" t="s">
        <v>15377</v>
      </c>
      <c r="D4610" s="179">
        <v>68.8</v>
      </c>
    </row>
    <row r="4611" spans="1:4" x14ac:dyDescent="0.3">
      <c r="A4611" s="179">
        <v>43649</v>
      </c>
      <c r="B4611" s="179" t="s">
        <v>19868</v>
      </c>
      <c r="C4611" s="179" t="s">
        <v>15377</v>
      </c>
      <c r="D4611" s="179">
        <v>35.58</v>
      </c>
    </row>
    <row r="4612" spans="1:4" x14ac:dyDescent="0.3">
      <c r="A4612" s="179">
        <v>43650</v>
      </c>
      <c r="B4612" s="179" t="s">
        <v>19869</v>
      </c>
      <c r="C4612" s="179" t="s">
        <v>15377</v>
      </c>
      <c r="D4612" s="179">
        <v>33.630000000000003</v>
      </c>
    </row>
    <row r="4613" spans="1:4" x14ac:dyDescent="0.3">
      <c r="A4613" s="179">
        <v>7311</v>
      </c>
      <c r="B4613" s="179" t="s">
        <v>19870</v>
      </c>
      <c r="C4613" s="179" t="s">
        <v>15377</v>
      </c>
      <c r="D4613" s="179">
        <v>34.44</v>
      </c>
    </row>
    <row r="4614" spans="1:4" x14ac:dyDescent="0.3">
      <c r="A4614" s="179">
        <v>7292</v>
      </c>
      <c r="B4614" s="179" t="s">
        <v>19871</v>
      </c>
      <c r="C4614" s="179" t="s">
        <v>15377</v>
      </c>
      <c r="D4614" s="179">
        <v>33.35</v>
      </c>
    </row>
    <row r="4615" spans="1:4" ht="28.8" x14ac:dyDescent="0.3">
      <c r="A4615" s="179">
        <v>7293</v>
      </c>
      <c r="B4615" s="179" t="s">
        <v>19872</v>
      </c>
      <c r="C4615" s="179" t="s">
        <v>15377</v>
      </c>
      <c r="D4615" s="179">
        <v>36.89</v>
      </c>
    </row>
    <row r="4616" spans="1:4" ht="28.8" x14ac:dyDescent="0.3">
      <c r="A4616" s="179">
        <v>7306</v>
      </c>
      <c r="B4616" s="179" t="s">
        <v>19873</v>
      </c>
      <c r="C4616" s="179" t="s">
        <v>15377</v>
      </c>
      <c r="D4616" s="179">
        <v>40.72</v>
      </c>
    </row>
    <row r="4617" spans="1:4" x14ac:dyDescent="0.3">
      <c r="A4617" s="179">
        <v>7288</v>
      </c>
      <c r="B4617" s="179" t="s">
        <v>19874</v>
      </c>
      <c r="C4617" s="179" t="s">
        <v>15377</v>
      </c>
      <c r="D4617" s="179">
        <v>33.81</v>
      </c>
    </row>
    <row r="4618" spans="1:4" x14ac:dyDescent="0.3">
      <c r="A4618" s="179">
        <v>43625</v>
      </c>
      <c r="B4618" s="179" t="s">
        <v>19875</v>
      </c>
      <c r="C4618" s="179" t="s">
        <v>15377</v>
      </c>
      <c r="D4618" s="179">
        <v>27.3</v>
      </c>
    </row>
    <row r="4619" spans="1:4" x14ac:dyDescent="0.3">
      <c r="A4619" s="179">
        <v>43647</v>
      </c>
      <c r="B4619" s="179" t="s">
        <v>19876</v>
      </c>
      <c r="C4619" s="179" t="s">
        <v>15377</v>
      </c>
      <c r="D4619" s="179">
        <v>24.79</v>
      </c>
    </row>
    <row r="4620" spans="1:4" x14ac:dyDescent="0.3">
      <c r="A4620" s="179">
        <v>43648</v>
      </c>
      <c r="B4620" s="179" t="s">
        <v>19877</v>
      </c>
      <c r="C4620" s="179" t="s">
        <v>15377</v>
      </c>
      <c r="D4620" s="179">
        <v>23.93</v>
      </c>
    </row>
    <row r="4621" spans="1:4" x14ac:dyDescent="0.3">
      <c r="A4621" s="179">
        <v>35693</v>
      </c>
      <c r="B4621" s="179" t="s">
        <v>19878</v>
      </c>
      <c r="C4621" s="179" t="s">
        <v>15377</v>
      </c>
      <c r="D4621" s="179">
        <v>9.6199999999999992</v>
      </c>
    </row>
    <row r="4622" spans="1:4" x14ac:dyDescent="0.3">
      <c r="A4622" s="179">
        <v>7356</v>
      </c>
      <c r="B4622" s="179" t="s">
        <v>19879</v>
      </c>
      <c r="C4622" s="179" t="s">
        <v>15377</v>
      </c>
      <c r="D4622" s="179">
        <v>23.07</v>
      </c>
    </row>
    <row r="4623" spans="1:4" x14ac:dyDescent="0.3">
      <c r="A4623" s="179">
        <v>35692</v>
      </c>
      <c r="B4623" s="179" t="s">
        <v>19880</v>
      </c>
      <c r="C4623" s="179" t="s">
        <v>15377</v>
      </c>
      <c r="D4623" s="179">
        <v>15.1</v>
      </c>
    </row>
    <row r="4624" spans="1:4" x14ac:dyDescent="0.3">
      <c r="A4624" s="179">
        <v>43624</v>
      </c>
      <c r="B4624" s="179" t="s">
        <v>19881</v>
      </c>
      <c r="C4624" s="179" t="s">
        <v>15377</v>
      </c>
      <c r="D4624" s="179">
        <v>28.12</v>
      </c>
    </row>
    <row r="4625" spans="1:4" x14ac:dyDescent="0.3">
      <c r="A4625" s="179">
        <v>7342</v>
      </c>
      <c r="B4625" s="179" t="s">
        <v>19882</v>
      </c>
      <c r="C4625" s="179" t="s">
        <v>15433</v>
      </c>
      <c r="D4625" s="179">
        <v>2.06</v>
      </c>
    </row>
    <row r="4626" spans="1:4" x14ac:dyDescent="0.3">
      <c r="A4626" s="179">
        <v>7350</v>
      </c>
      <c r="B4626" s="179" t="s">
        <v>19883</v>
      </c>
      <c r="C4626" s="179" t="s">
        <v>15377</v>
      </c>
      <c r="D4626" s="179">
        <v>33.299999999999997</v>
      </c>
    </row>
    <row r="4627" spans="1:4" ht="28.8" x14ac:dyDescent="0.3">
      <c r="A4627" s="179">
        <v>39574</v>
      </c>
      <c r="B4627" s="179" t="s">
        <v>19884</v>
      </c>
      <c r="C4627" s="179" t="s">
        <v>15364</v>
      </c>
      <c r="D4627" s="179">
        <v>5.18</v>
      </c>
    </row>
    <row r="4628" spans="1:4" ht="28.8" x14ac:dyDescent="0.3">
      <c r="A4628" s="179">
        <v>11060</v>
      </c>
      <c r="B4628" s="179" t="s">
        <v>19885</v>
      </c>
      <c r="C4628" s="179" t="s">
        <v>15364</v>
      </c>
      <c r="D4628" s="179">
        <v>43.75</v>
      </c>
    </row>
    <row r="4629" spans="1:4" x14ac:dyDescent="0.3">
      <c r="A4629" s="179">
        <v>37401</v>
      </c>
      <c r="B4629" s="179" t="s">
        <v>19886</v>
      </c>
      <c r="C4629" s="179" t="s">
        <v>15364</v>
      </c>
      <c r="D4629" s="179">
        <v>64.22</v>
      </c>
    </row>
    <row r="4630" spans="1:4" x14ac:dyDescent="0.3">
      <c r="A4630" s="179">
        <v>7525</v>
      </c>
      <c r="B4630" s="179" t="s">
        <v>19887</v>
      </c>
      <c r="C4630" s="179" t="s">
        <v>15364</v>
      </c>
      <c r="D4630" s="179">
        <v>42.39</v>
      </c>
    </row>
    <row r="4631" spans="1:4" x14ac:dyDescent="0.3">
      <c r="A4631" s="179">
        <v>7524</v>
      </c>
      <c r="B4631" s="179" t="s">
        <v>19888</v>
      </c>
      <c r="C4631" s="179" t="s">
        <v>15364</v>
      </c>
      <c r="D4631" s="179">
        <v>39.950000000000003</v>
      </c>
    </row>
    <row r="4632" spans="1:4" x14ac:dyDescent="0.3">
      <c r="A4632" s="179">
        <v>38105</v>
      </c>
      <c r="B4632" s="179" t="s">
        <v>19889</v>
      </c>
      <c r="C4632" s="179" t="s">
        <v>15364</v>
      </c>
      <c r="D4632" s="179">
        <v>10.26</v>
      </c>
    </row>
    <row r="4633" spans="1:4" ht="28.8" x14ac:dyDescent="0.3">
      <c r="A4633" s="179">
        <v>38084</v>
      </c>
      <c r="B4633" s="179" t="s">
        <v>19890</v>
      </c>
      <c r="C4633" s="179" t="s">
        <v>15364</v>
      </c>
      <c r="D4633" s="179">
        <v>14.57</v>
      </c>
    </row>
    <row r="4634" spans="1:4" x14ac:dyDescent="0.3">
      <c r="A4634" s="179">
        <v>38103</v>
      </c>
      <c r="B4634" s="179" t="s">
        <v>19891</v>
      </c>
      <c r="C4634" s="179" t="s">
        <v>15364</v>
      </c>
      <c r="D4634" s="179">
        <v>15.4</v>
      </c>
    </row>
    <row r="4635" spans="1:4" ht="28.8" x14ac:dyDescent="0.3">
      <c r="A4635" s="179">
        <v>38082</v>
      </c>
      <c r="B4635" s="179" t="s">
        <v>19892</v>
      </c>
      <c r="C4635" s="179" t="s">
        <v>15364</v>
      </c>
      <c r="D4635" s="179">
        <v>18.98</v>
      </c>
    </row>
    <row r="4636" spans="1:4" x14ac:dyDescent="0.3">
      <c r="A4636" s="179">
        <v>38104</v>
      </c>
      <c r="B4636" s="179" t="s">
        <v>19893</v>
      </c>
      <c r="C4636" s="179" t="s">
        <v>15364</v>
      </c>
      <c r="D4636" s="179">
        <v>30.16</v>
      </c>
    </row>
    <row r="4637" spans="1:4" ht="28.8" x14ac:dyDescent="0.3">
      <c r="A4637" s="179">
        <v>38083</v>
      </c>
      <c r="B4637" s="179" t="s">
        <v>19894</v>
      </c>
      <c r="C4637" s="179" t="s">
        <v>15364</v>
      </c>
      <c r="D4637" s="179">
        <v>33.49</v>
      </c>
    </row>
    <row r="4638" spans="1:4" x14ac:dyDescent="0.3">
      <c r="A4638" s="179">
        <v>38101</v>
      </c>
      <c r="B4638" s="179" t="s">
        <v>19895</v>
      </c>
      <c r="C4638" s="179" t="s">
        <v>15364</v>
      </c>
      <c r="D4638" s="179">
        <v>7.32</v>
      </c>
    </row>
    <row r="4639" spans="1:4" ht="28.8" x14ac:dyDescent="0.3">
      <c r="A4639" s="179">
        <v>7528</v>
      </c>
      <c r="B4639" s="179" t="s">
        <v>19896</v>
      </c>
      <c r="C4639" s="179" t="s">
        <v>15364</v>
      </c>
      <c r="D4639" s="179">
        <v>8.61</v>
      </c>
    </row>
    <row r="4640" spans="1:4" ht="28.8" x14ac:dyDescent="0.3">
      <c r="A4640" s="179">
        <v>12147</v>
      </c>
      <c r="B4640" s="179" t="s">
        <v>19897</v>
      </c>
      <c r="C4640" s="179" t="s">
        <v>15364</v>
      </c>
      <c r="D4640" s="179">
        <v>13.13</v>
      </c>
    </row>
    <row r="4641" spans="1:4" ht="28.8" x14ac:dyDescent="0.3">
      <c r="A4641" s="179">
        <v>38075</v>
      </c>
      <c r="B4641" s="179" t="s">
        <v>19898</v>
      </c>
      <c r="C4641" s="179" t="s">
        <v>15364</v>
      </c>
      <c r="D4641" s="179">
        <v>14.91</v>
      </c>
    </row>
    <row r="4642" spans="1:4" x14ac:dyDescent="0.3">
      <c r="A4642" s="179">
        <v>38102</v>
      </c>
      <c r="B4642" s="179" t="s">
        <v>19899</v>
      </c>
      <c r="C4642" s="179" t="s">
        <v>15364</v>
      </c>
      <c r="D4642" s="179">
        <v>9.3699999999999992</v>
      </c>
    </row>
    <row r="4643" spans="1:4" ht="28.8" x14ac:dyDescent="0.3">
      <c r="A4643" s="179">
        <v>38076</v>
      </c>
      <c r="B4643" s="179" t="s">
        <v>19900</v>
      </c>
      <c r="C4643" s="179" t="s">
        <v>15364</v>
      </c>
      <c r="D4643" s="179">
        <v>16.72</v>
      </c>
    </row>
    <row r="4644" spans="1:4" x14ac:dyDescent="0.3">
      <c r="A4644" s="179">
        <v>7592</v>
      </c>
      <c r="B4644" s="179" t="s">
        <v>19901</v>
      </c>
      <c r="C4644" s="179" t="s">
        <v>15546</v>
      </c>
      <c r="D4644" s="179">
        <v>47.72</v>
      </c>
    </row>
    <row r="4645" spans="1:4" x14ac:dyDescent="0.3">
      <c r="A4645" s="179">
        <v>40820</v>
      </c>
      <c r="B4645" s="179" t="s">
        <v>19902</v>
      </c>
      <c r="C4645" s="179" t="s">
        <v>15548</v>
      </c>
      <c r="D4645" s="180">
        <v>8377.77</v>
      </c>
    </row>
    <row r="4646" spans="1:4" ht="28.8" x14ac:dyDescent="0.3">
      <c r="A4646" s="179">
        <v>13417</v>
      </c>
      <c r="B4646" s="179" t="s">
        <v>19903</v>
      </c>
      <c r="C4646" s="179" t="s">
        <v>15364</v>
      </c>
      <c r="D4646" s="179">
        <v>67.2</v>
      </c>
    </row>
    <row r="4647" spans="1:4" x14ac:dyDescent="0.3">
      <c r="A4647" s="179">
        <v>36791</v>
      </c>
      <c r="B4647" s="179" t="s">
        <v>19904</v>
      </c>
      <c r="C4647" s="179" t="s">
        <v>15364</v>
      </c>
      <c r="D4647" s="179">
        <v>100.86</v>
      </c>
    </row>
    <row r="4648" spans="1:4" ht="28.8" x14ac:dyDescent="0.3">
      <c r="A4648" s="179">
        <v>36795</v>
      </c>
      <c r="B4648" s="179" t="s">
        <v>19905</v>
      </c>
      <c r="C4648" s="179" t="s">
        <v>15364</v>
      </c>
      <c r="D4648" s="180">
        <v>1275.29</v>
      </c>
    </row>
    <row r="4649" spans="1:4" ht="28.8" x14ac:dyDescent="0.3">
      <c r="A4649" s="179">
        <v>44045</v>
      </c>
      <c r="B4649" s="179" t="s">
        <v>19906</v>
      </c>
      <c r="C4649" s="179" t="s">
        <v>15364</v>
      </c>
      <c r="D4649" s="179">
        <v>236.65</v>
      </c>
    </row>
    <row r="4650" spans="1:4" ht="28.8" x14ac:dyDescent="0.3">
      <c r="A4650" s="179">
        <v>11772</v>
      </c>
      <c r="B4650" s="179" t="s">
        <v>19907</v>
      </c>
      <c r="C4650" s="179" t="s">
        <v>15364</v>
      </c>
      <c r="D4650" s="179">
        <v>89.64</v>
      </c>
    </row>
    <row r="4651" spans="1:4" ht="28.8" x14ac:dyDescent="0.3">
      <c r="A4651" s="179">
        <v>36796</v>
      </c>
      <c r="B4651" s="179" t="s">
        <v>19908</v>
      </c>
      <c r="C4651" s="179" t="s">
        <v>15364</v>
      </c>
      <c r="D4651" s="179">
        <v>105.97</v>
      </c>
    </row>
    <row r="4652" spans="1:4" ht="28.8" x14ac:dyDescent="0.3">
      <c r="A4652" s="179">
        <v>36792</v>
      </c>
      <c r="B4652" s="179" t="s">
        <v>19909</v>
      </c>
      <c r="C4652" s="179" t="s">
        <v>15364</v>
      </c>
      <c r="D4652" s="179">
        <v>134.24</v>
      </c>
    </row>
    <row r="4653" spans="1:4" ht="28.8" x14ac:dyDescent="0.3">
      <c r="A4653" s="179">
        <v>11773</v>
      </c>
      <c r="B4653" s="179" t="s">
        <v>19910</v>
      </c>
      <c r="C4653" s="179" t="s">
        <v>15364</v>
      </c>
      <c r="D4653" s="179">
        <v>89.36</v>
      </c>
    </row>
    <row r="4654" spans="1:4" ht="28.8" x14ac:dyDescent="0.3">
      <c r="A4654" s="179">
        <v>11762</v>
      </c>
      <c r="B4654" s="179" t="s">
        <v>19911</v>
      </c>
      <c r="C4654" s="179" t="s">
        <v>15364</v>
      </c>
      <c r="D4654" s="179">
        <v>42.38</v>
      </c>
    </row>
    <row r="4655" spans="1:4" ht="28.8" x14ac:dyDescent="0.3">
      <c r="A4655" s="179">
        <v>7604</v>
      </c>
      <c r="B4655" s="179" t="s">
        <v>19912</v>
      </c>
      <c r="C4655" s="179" t="s">
        <v>15364</v>
      </c>
      <c r="D4655" s="179">
        <v>35.89</v>
      </c>
    </row>
    <row r="4656" spans="1:4" ht="28.8" x14ac:dyDescent="0.3">
      <c r="A4656" s="179">
        <v>13984</v>
      </c>
      <c r="B4656" s="179" t="s">
        <v>19913</v>
      </c>
      <c r="C4656" s="179" t="s">
        <v>15364</v>
      </c>
      <c r="D4656" s="179">
        <v>52.16</v>
      </c>
    </row>
    <row r="4657" spans="1:4" ht="28.8" x14ac:dyDescent="0.3">
      <c r="A4657" s="179">
        <v>13983</v>
      </c>
      <c r="B4657" s="179" t="s">
        <v>19914</v>
      </c>
      <c r="C4657" s="179" t="s">
        <v>15364</v>
      </c>
      <c r="D4657" s="179">
        <v>67.89</v>
      </c>
    </row>
    <row r="4658" spans="1:4" ht="28.8" x14ac:dyDescent="0.3">
      <c r="A4658" s="179">
        <v>13416</v>
      </c>
      <c r="B4658" s="179" t="s">
        <v>19915</v>
      </c>
      <c r="C4658" s="179" t="s">
        <v>15364</v>
      </c>
      <c r="D4658" s="179">
        <v>60.3</v>
      </c>
    </row>
    <row r="4659" spans="1:4" ht="28.8" x14ac:dyDescent="0.3">
      <c r="A4659" s="179">
        <v>11826</v>
      </c>
      <c r="B4659" s="179" t="s">
        <v>19916</v>
      </c>
      <c r="C4659" s="179" t="s">
        <v>15364</v>
      </c>
      <c r="D4659" s="179">
        <v>112.43</v>
      </c>
    </row>
    <row r="4660" spans="1:4" ht="28.8" x14ac:dyDescent="0.3">
      <c r="A4660" s="179">
        <v>7606</v>
      </c>
      <c r="B4660" s="179" t="s">
        <v>19917</v>
      </c>
      <c r="C4660" s="179" t="s">
        <v>15364</v>
      </c>
      <c r="D4660" s="179">
        <v>135.21</v>
      </c>
    </row>
    <row r="4661" spans="1:4" ht="28.8" x14ac:dyDescent="0.3">
      <c r="A4661" s="179">
        <v>11763</v>
      </c>
      <c r="B4661" s="179" t="s">
        <v>19918</v>
      </c>
      <c r="C4661" s="179" t="s">
        <v>15364</v>
      </c>
      <c r="D4661" s="179">
        <v>295.27</v>
      </c>
    </row>
    <row r="4662" spans="1:4" ht="28.8" x14ac:dyDescent="0.3">
      <c r="A4662" s="179">
        <v>11764</v>
      </c>
      <c r="B4662" s="179" t="s">
        <v>19919</v>
      </c>
      <c r="C4662" s="179" t="s">
        <v>15364</v>
      </c>
      <c r="D4662" s="179">
        <v>242.25</v>
      </c>
    </row>
    <row r="4663" spans="1:4" ht="28.8" x14ac:dyDescent="0.3">
      <c r="A4663" s="179">
        <v>11829</v>
      </c>
      <c r="B4663" s="179" t="s">
        <v>19920</v>
      </c>
      <c r="C4663" s="179" t="s">
        <v>15364</v>
      </c>
      <c r="D4663" s="179">
        <v>58.55</v>
      </c>
    </row>
    <row r="4664" spans="1:4" ht="28.8" x14ac:dyDescent="0.3">
      <c r="A4664" s="179">
        <v>11830</v>
      </c>
      <c r="B4664" s="179" t="s">
        <v>19921</v>
      </c>
      <c r="C4664" s="179" t="s">
        <v>15364</v>
      </c>
      <c r="D4664" s="179">
        <v>63.23</v>
      </c>
    </row>
    <row r="4665" spans="1:4" ht="28.8" x14ac:dyDescent="0.3">
      <c r="A4665" s="179">
        <v>11825</v>
      </c>
      <c r="B4665" s="179" t="s">
        <v>19922</v>
      </c>
      <c r="C4665" s="179" t="s">
        <v>15364</v>
      </c>
      <c r="D4665" s="179">
        <v>142.24</v>
      </c>
    </row>
    <row r="4666" spans="1:4" ht="28.8" x14ac:dyDescent="0.3">
      <c r="A4666" s="179">
        <v>11767</v>
      </c>
      <c r="B4666" s="179" t="s">
        <v>19923</v>
      </c>
      <c r="C4666" s="179" t="s">
        <v>15364</v>
      </c>
      <c r="D4666" s="179">
        <v>378.84</v>
      </c>
    </row>
    <row r="4667" spans="1:4" ht="28.8" x14ac:dyDescent="0.3">
      <c r="A4667" s="179">
        <v>11766</v>
      </c>
      <c r="B4667" s="179" t="s">
        <v>19924</v>
      </c>
      <c r="C4667" s="179" t="s">
        <v>15364</v>
      </c>
      <c r="D4667" s="179">
        <v>88.31</v>
      </c>
    </row>
    <row r="4668" spans="1:4" ht="28.8" x14ac:dyDescent="0.3">
      <c r="A4668" s="179">
        <v>11765</v>
      </c>
      <c r="B4668" s="179" t="s">
        <v>19925</v>
      </c>
      <c r="C4668" s="179" t="s">
        <v>15364</v>
      </c>
      <c r="D4668" s="179">
        <v>161.44999999999999</v>
      </c>
    </row>
    <row r="4669" spans="1:4" ht="28.8" x14ac:dyDescent="0.3">
      <c r="A4669" s="179">
        <v>11824</v>
      </c>
      <c r="B4669" s="179" t="s">
        <v>19926</v>
      </c>
      <c r="C4669" s="179" t="s">
        <v>15364</v>
      </c>
      <c r="D4669" s="179">
        <v>103.87</v>
      </c>
    </row>
    <row r="4670" spans="1:4" ht="28.8" x14ac:dyDescent="0.3">
      <c r="A4670" s="179">
        <v>39702</v>
      </c>
      <c r="B4670" s="179" t="s">
        <v>19927</v>
      </c>
      <c r="C4670" s="179" t="s">
        <v>15364</v>
      </c>
      <c r="D4670" s="180">
        <v>1571.69</v>
      </c>
    </row>
    <row r="4671" spans="1:4" ht="28.8" x14ac:dyDescent="0.3">
      <c r="A4671" s="179">
        <v>13415</v>
      </c>
      <c r="B4671" s="179" t="s">
        <v>19928</v>
      </c>
      <c r="C4671" s="179" t="s">
        <v>15364</v>
      </c>
      <c r="D4671" s="179">
        <v>51.6</v>
      </c>
    </row>
    <row r="4672" spans="1:4" ht="28.8" x14ac:dyDescent="0.3">
      <c r="A4672" s="179">
        <v>7602</v>
      </c>
      <c r="B4672" s="179" t="s">
        <v>19929</v>
      </c>
      <c r="C4672" s="179" t="s">
        <v>15364</v>
      </c>
      <c r="D4672" s="179">
        <v>32.93</v>
      </c>
    </row>
    <row r="4673" spans="1:4" ht="28.8" x14ac:dyDescent="0.3">
      <c r="A4673" s="179">
        <v>7603</v>
      </c>
      <c r="B4673" s="179" t="s">
        <v>19930</v>
      </c>
      <c r="C4673" s="179" t="s">
        <v>15364</v>
      </c>
      <c r="D4673" s="179">
        <v>27.93</v>
      </c>
    </row>
    <row r="4674" spans="1:4" x14ac:dyDescent="0.3">
      <c r="A4674" s="179">
        <v>11777</v>
      </c>
      <c r="B4674" s="179" t="s">
        <v>19931</v>
      </c>
      <c r="C4674" s="179" t="s">
        <v>15364</v>
      </c>
      <c r="D4674" s="179">
        <v>173.25</v>
      </c>
    </row>
    <row r="4675" spans="1:4" ht="28.8" x14ac:dyDescent="0.3">
      <c r="A4675" s="179">
        <v>40329</v>
      </c>
      <c r="B4675" s="179" t="s">
        <v>19932</v>
      </c>
      <c r="C4675" s="179" t="s">
        <v>15364</v>
      </c>
      <c r="D4675" s="179">
        <v>36.69</v>
      </c>
    </row>
    <row r="4676" spans="1:4" ht="28.8" x14ac:dyDescent="0.3">
      <c r="A4676" s="179">
        <v>11823</v>
      </c>
      <c r="B4676" s="179" t="s">
        <v>19933</v>
      </c>
      <c r="C4676" s="179" t="s">
        <v>15364</v>
      </c>
      <c r="D4676" s="179">
        <v>15.45</v>
      </c>
    </row>
    <row r="4677" spans="1:4" x14ac:dyDescent="0.3">
      <c r="A4677" s="179">
        <v>11822</v>
      </c>
      <c r="B4677" s="179" t="s">
        <v>19934</v>
      </c>
      <c r="C4677" s="179" t="s">
        <v>15364</v>
      </c>
      <c r="D4677" s="179">
        <v>58.18</v>
      </c>
    </row>
    <row r="4678" spans="1:4" x14ac:dyDescent="0.3">
      <c r="A4678" s="179">
        <v>11831</v>
      </c>
      <c r="B4678" s="179" t="s">
        <v>19935</v>
      </c>
      <c r="C4678" s="179" t="s">
        <v>15364</v>
      </c>
      <c r="D4678" s="179">
        <v>44.18</v>
      </c>
    </row>
    <row r="4679" spans="1:4" ht="28.8" x14ac:dyDescent="0.3">
      <c r="A4679" s="179">
        <v>7613</v>
      </c>
      <c r="B4679" s="179" t="s">
        <v>19936</v>
      </c>
      <c r="C4679" s="179" t="s">
        <v>15364</v>
      </c>
      <c r="D4679" s="180">
        <v>93917.73</v>
      </c>
    </row>
    <row r="4680" spans="1:4" ht="28.8" x14ac:dyDescent="0.3">
      <c r="A4680" s="179">
        <v>7619</v>
      </c>
      <c r="B4680" s="179" t="s">
        <v>19937</v>
      </c>
      <c r="C4680" s="179" t="s">
        <v>15364</v>
      </c>
      <c r="D4680" s="180">
        <v>14517.67</v>
      </c>
    </row>
    <row r="4681" spans="1:4" ht="28.8" x14ac:dyDescent="0.3">
      <c r="A4681" s="179">
        <v>12076</v>
      </c>
      <c r="B4681" s="179" t="s">
        <v>19938</v>
      </c>
      <c r="C4681" s="179" t="s">
        <v>15364</v>
      </c>
      <c r="D4681" s="180">
        <v>6659.48</v>
      </c>
    </row>
    <row r="4682" spans="1:4" ht="28.8" x14ac:dyDescent="0.3">
      <c r="A4682" s="179">
        <v>7614</v>
      </c>
      <c r="B4682" s="179" t="s">
        <v>19939</v>
      </c>
      <c r="C4682" s="179" t="s">
        <v>15364</v>
      </c>
      <c r="D4682" s="180">
        <v>18310.240000000002</v>
      </c>
    </row>
    <row r="4683" spans="1:4" ht="28.8" x14ac:dyDescent="0.3">
      <c r="A4683" s="179">
        <v>7618</v>
      </c>
      <c r="B4683" s="179" t="s">
        <v>19940</v>
      </c>
      <c r="C4683" s="179" t="s">
        <v>15364</v>
      </c>
      <c r="D4683" s="180">
        <v>118755.69</v>
      </c>
    </row>
    <row r="4684" spans="1:4" ht="28.8" x14ac:dyDescent="0.3">
      <c r="A4684" s="179">
        <v>7620</v>
      </c>
      <c r="B4684" s="179" t="s">
        <v>19941</v>
      </c>
      <c r="C4684" s="179" t="s">
        <v>15364</v>
      </c>
      <c r="D4684" s="180">
        <v>25686.57</v>
      </c>
    </row>
    <row r="4685" spans="1:4" ht="28.8" x14ac:dyDescent="0.3">
      <c r="A4685" s="179">
        <v>7610</v>
      </c>
      <c r="B4685" s="179" t="s">
        <v>19942</v>
      </c>
      <c r="C4685" s="179" t="s">
        <v>15364</v>
      </c>
      <c r="D4685" s="180">
        <v>8134.08</v>
      </c>
    </row>
    <row r="4686" spans="1:4" ht="28.8" x14ac:dyDescent="0.3">
      <c r="A4686" s="179">
        <v>7615</v>
      </c>
      <c r="B4686" s="179" t="s">
        <v>19943</v>
      </c>
      <c r="C4686" s="179" t="s">
        <v>15364</v>
      </c>
      <c r="D4686" s="180">
        <v>29967.67</v>
      </c>
    </row>
    <row r="4687" spans="1:4" ht="28.8" x14ac:dyDescent="0.3">
      <c r="A4687" s="179">
        <v>7617</v>
      </c>
      <c r="B4687" s="179" t="s">
        <v>19944</v>
      </c>
      <c r="C4687" s="179" t="s">
        <v>15364</v>
      </c>
      <c r="D4687" s="180">
        <v>9085.43</v>
      </c>
    </row>
    <row r="4688" spans="1:4" ht="28.8" x14ac:dyDescent="0.3">
      <c r="A4688" s="179">
        <v>7616</v>
      </c>
      <c r="B4688" s="179" t="s">
        <v>19945</v>
      </c>
      <c r="C4688" s="179" t="s">
        <v>15364</v>
      </c>
      <c r="D4688" s="180">
        <v>48902.48</v>
      </c>
    </row>
    <row r="4689" spans="1:4" ht="28.8" x14ac:dyDescent="0.3">
      <c r="A4689" s="179">
        <v>7611</v>
      </c>
      <c r="B4689" s="179" t="s">
        <v>19946</v>
      </c>
      <c r="C4689" s="179" t="s">
        <v>15364</v>
      </c>
      <c r="D4689" s="180">
        <v>11749.23</v>
      </c>
    </row>
    <row r="4690" spans="1:4" ht="28.8" x14ac:dyDescent="0.3">
      <c r="A4690" s="179">
        <v>7612</v>
      </c>
      <c r="B4690" s="179" t="s">
        <v>19947</v>
      </c>
      <c r="C4690" s="179" t="s">
        <v>15364</v>
      </c>
      <c r="D4690" s="180">
        <v>67078.11</v>
      </c>
    </row>
    <row r="4691" spans="1:4" x14ac:dyDescent="0.3">
      <c r="A4691" s="179">
        <v>37371</v>
      </c>
      <c r="B4691" s="179" t="s">
        <v>19948</v>
      </c>
      <c r="C4691" s="179" t="s">
        <v>15546</v>
      </c>
      <c r="D4691" s="179">
        <v>0.74</v>
      </c>
    </row>
    <row r="4692" spans="1:4" x14ac:dyDescent="0.3">
      <c r="A4692" s="179">
        <v>40861</v>
      </c>
      <c r="B4692" s="179" t="s">
        <v>19949</v>
      </c>
      <c r="C4692" s="179" t="s">
        <v>15548</v>
      </c>
      <c r="D4692" s="179">
        <v>138.86000000000001</v>
      </c>
    </row>
    <row r="4693" spans="1:4" ht="28.8" x14ac:dyDescent="0.3">
      <c r="A4693" s="179">
        <v>36510</v>
      </c>
      <c r="B4693" s="179" t="s">
        <v>19950</v>
      </c>
      <c r="C4693" s="179" t="s">
        <v>15364</v>
      </c>
      <c r="D4693" s="180">
        <v>879448.23</v>
      </c>
    </row>
    <row r="4694" spans="1:4" ht="28.8" x14ac:dyDescent="0.3">
      <c r="A4694" s="179">
        <v>25020</v>
      </c>
      <c r="B4694" s="179" t="s">
        <v>19951</v>
      </c>
      <c r="C4694" s="179" t="s">
        <v>15364</v>
      </c>
      <c r="D4694" s="180">
        <v>3623017.32</v>
      </c>
    </row>
    <row r="4695" spans="1:4" ht="28.8" x14ac:dyDescent="0.3">
      <c r="A4695" s="179">
        <v>7622</v>
      </c>
      <c r="B4695" s="179" t="s">
        <v>19952</v>
      </c>
      <c r="C4695" s="179" t="s">
        <v>15364</v>
      </c>
      <c r="D4695" s="180">
        <v>853193.32</v>
      </c>
    </row>
    <row r="4696" spans="1:4" ht="28.8" x14ac:dyDescent="0.3">
      <c r="A4696" s="179">
        <v>7624</v>
      </c>
      <c r="B4696" s="179" t="s">
        <v>19953</v>
      </c>
      <c r="C4696" s="179" t="s">
        <v>15364</v>
      </c>
      <c r="D4696" s="180">
        <v>1106075.33</v>
      </c>
    </row>
    <row r="4697" spans="1:4" ht="28.8" x14ac:dyDescent="0.3">
      <c r="A4697" s="179">
        <v>7625</v>
      </c>
      <c r="B4697" s="179" t="s">
        <v>19954</v>
      </c>
      <c r="C4697" s="179" t="s">
        <v>15364</v>
      </c>
      <c r="D4697" s="180">
        <v>1099310.24</v>
      </c>
    </row>
    <row r="4698" spans="1:4" ht="28.8" x14ac:dyDescent="0.3">
      <c r="A4698" s="179">
        <v>7623</v>
      </c>
      <c r="B4698" s="179" t="s">
        <v>19955</v>
      </c>
      <c r="C4698" s="179" t="s">
        <v>15364</v>
      </c>
      <c r="D4698" s="180">
        <v>3623017.32</v>
      </c>
    </row>
    <row r="4699" spans="1:4" ht="28.8" x14ac:dyDescent="0.3">
      <c r="A4699" s="179">
        <v>36508</v>
      </c>
      <c r="B4699" s="179" t="s">
        <v>19956</v>
      </c>
      <c r="C4699" s="179" t="s">
        <v>15364</v>
      </c>
      <c r="D4699" s="180">
        <v>1629414.65</v>
      </c>
    </row>
    <row r="4700" spans="1:4" ht="28.8" x14ac:dyDescent="0.3">
      <c r="A4700" s="179">
        <v>36509</v>
      </c>
      <c r="B4700" s="179" t="s">
        <v>19957</v>
      </c>
      <c r="C4700" s="179" t="s">
        <v>15364</v>
      </c>
      <c r="D4700" s="180">
        <v>892978.19</v>
      </c>
    </row>
    <row r="4701" spans="1:4" ht="28.8" x14ac:dyDescent="0.3">
      <c r="A4701" s="179">
        <v>13238</v>
      </c>
      <c r="B4701" s="179" t="s">
        <v>19958</v>
      </c>
      <c r="C4701" s="179" t="s">
        <v>15364</v>
      </c>
      <c r="D4701" s="180">
        <v>259065.4</v>
      </c>
    </row>
    <row r="4702" spans="1:4" ht="28.8" x14ac:dyDescent="0.3">
      <c r="A4702" s="179">
        <v>36511</v>
      </c>
      <c r="B4702" s="179" t="s">
        <v>19959</v>
      </c>
      <c r="C4702" s="179" t="s">
        <v>15364</v>
      </c>
      <c r="D4702" s="180">
        <v>300186.89</v>
      </c>
    </row>
    <row r="4703" spans="1:4" x14ac:dyDescent="0.3">
      <c r="A4703" s="179">
        <v>36515</v>
      </c>
      <c r="B4703" s="179" t="s">
        <v>19960</v>
      </c>
      <c r="C4703" s="179" t="s">
        <v>15364</v>
      </c>
      <c r="D4703" s="180">
        <v>88411.199999999997</v>
      </c>
    </row>
    <row r="4704" spans="1:4" x14ac:dyDescent="0.3">
      <c r="A4704" s="179">
        <v>10598</v>
      </c>
      <c r="B4704" s="179" t="s">
        <v>19961</v>
      </c>
      <c r="C4704" s="179" t="s">
        <v>15364</v>
      </c>
      <c r="D4704" s="180">
        <v>143372.13</v>
      </c>
    </row>
    <row r="4705" spans="1:4" x14ac:dyDescent="0.3">
      <c r="A4705" s="179">
        <v>7640</v>
      </c>
      <c r="B4705" s="179" t="s">
        <v>19962</v>
      </c>
      <c r="C4705" s="179" t="s">
        <v>15364</v>
      </c>
      <c r="D4705" s="180">
        <v>220000</v>
      </c>
    </row>
    <row r="4706" spans="1:4" x14ac:dyDescent="0.3">
      <c r="A4706" s="179">
        <v>36513</v>
      </c>
      <c r="B4706" s="179" t="s">
        <v>19963</v>
      </c>
      <c r="C4706" s="179" t="s">
        <v>15364</v>
      </c>
      <c r="D4706" s="180">
        <v>211929.89</v>
      </c>
    </row>
    <row r="4707" spans="1:4" x14ac:dyDescent="0.3">
      <c r="A4707" s="179">
        <v>36514</v>
      </c>
      <c r="B4707" s="179" t="s">
        <v>19964</v>
      </c>
      <c r="C4707" s="179" t="s">
        <v>15364</v>
      </c>
      <c r="D4707" s="180">
        <v>236448.58</v>
      </c>
    </row>
    <row r="4708" spans="1:4" x14ac:dyDescent="0.3">
      <c r="A4708" s="179">
        <v>11572</v>
      </c>
      <c r="B4708" s="179" t="s">
        <v>19965</v>
      </c>
      <c r="C4708" s="179" t="s">
        <v>15364</v>
      </c>
      <c r="D4708" s="179">
        <v>28.36</v>
      </c>
    </row>
    <row r="4709" spans="1:4" ht="28.8" x14ac:dyDescent="0.3">
      <c r="A4709" s="179">
        <v>36149</v>
      </c>
      <c r="B4709" s="179" t="s">
        <v>19966</v>
      </c>
      <c r="C4709" s="179" t="s">
        <v>15364</v>
      </c>
      <c r="D4709" s="179">
        <v>169.78</v>
      </c>
    </row>
    <row r="4710" spans="1:4" ht="28.8" x14ac:dyDescent="0.3">
      <c r="A4710" s="179">
        <v>42407</v>
      </c>
      <c r="B4710" s="179" t="s">
        <v>19967</v>
      </c>
      <c r="C4710" s="179" t="s">
        <v>15382</v>
      </c>
      <c r="D4710" s="179">
        <v>8.42</v>
      </c>
    </row>
    <row r="4711" spans="1:4" ht="28.8" x14ac:dyDescent="0.3">
      <c r="A4711" s="179">
        <v>11581</v>
      </c>
      <c r="B4711" s="179" t="s">
        <v>19968</v>
      </c>
      <c r="C4711" s="179" t="s">
        <v>15382</v>
      </c>
      <c r="D4711" s="179">
        <v>18.72</v>
      </c>
    </row>
    <row r="4712" spans="1:4" ht="28.8" x14ac:dyDescent="0.3">
      <c r="A4712" s="179">
        <v>43605</v>
      </c>
      <c r="B4712" s="179" t="s">
        <v>19969</v>
      </c>
      <c r="C4712" s="179" t="s">
        <v>15382</v>
      </c>
      <c r="D4712" s="179">
        <v>38.299999999999997</v>
      </c>
    </row>
    <row r="4713" spans="1:4" ht="28.8" x14ac:dyDescent="0.3">
      <c r="A4713" s="179">
        <v>11580</v>
      </c>
      <c r="B4713" s="179" t="s">
        <v>19970</v>
      </c>
      <c r="C4713" s="179" t="s">
        <v>15382</v>
      </c>
      <c r="D4713" s="179">
        <v>7.51</v>
      </c>
    </row>
    <row r="4714" spans="1:4" x14ac:dyDescent="0.3">
      <c r="A4714" s="179">
        <v>10743</v>
      </c>
      <c r="B4714" s="179" t="s">
        <v>19971</v>
      </c>
      <c r="C4714" s="179" t="s">
        <v>15364</v>
      </c>
      <c r="D4714" s="179">
        <v>615.33000000000004</v>
      </c>
    </row>
    <row r="4715" spans="1:4" ht="28.8" x14ac:dyDescent="0.3">
      <c r="A4715" s="179">
        <v>39848</v>
      </c>
      <c r="B4715" s="179" t="s">
        <v>19972</v>
      </c>
      <c r="C4715" s="179" t="s">
        <v>15382</v>
      </c>
      <c r="D4715" s="179">
        <v>1.92</v>
      </c>
    </row>
    <row r="4716" spans="1:4" ht="28.8" x14ac:dyDescent="0.3">
      <c r="A4716" s="179">
        <v>20999</v>
      </c>
      <c r="B4716" s="179" t="s">
        <v>19973</v>
      </c>
      <c r="C4716" s="179" t="s">
        <v>15382</v>
      </c>
      <c r="D4716" s="179">
        <v>17.87</v>
      </c>
    </row>
    <row r="4717" spans="1:4" ht="28.8" x14ac:dyDescent="0.3">
      <c r="A4717" s="179">
        <v>21001</v>
      </c>
      <c r="B4717" s="179" t="s">
        <v>19974</v>
      </c>
      <c r="C4717" s="179" t="s">
        <v>15382</v>
      </c>
      <c r="D4717" s="179">
        <v>33.340000000000003</v>
      </c>
    </row>
    <row r="4718" spans="1:4" ht="28.8" x14ac:dyDescent="0.3">
      <c r="A4718" s="179">
        <v>21003</v>
      </c>
      <c r="B4718" s="179" t="s">
        <v>19975</v>
      </c>
      <c r="C4718" s="179" t="s">
        <v>15382</v>
      </c>
      <c r="D4718" s="179">
        <v>54.79</v>
      </c>
    </row>
    <row r="4719" spans="1:4" ht="28.8" x14ac:dyDescent="0.3">
      <c r="A4719" s="179">
        <v>21006</v>
      </c>
      <c r="B4719" s="179" t="s">
        <v>19976</v>
      </c>
      <c r="C4719" s="179" t="s">
        <v>15382</v>
      </c>
      <c r="D4719" s="179">
        <v>116.27</v>
      </c>
    </row>
    <row r="4720" spans="1:4" ht="28.8" x14ac:dyDescent="0.3">
      <c r="A4720" s="179">
        <v>21019</v>
      </c>
      <c r="B4720" s="179" t="s">
        <v>19977</v>
      </c>
      <c r="C4720" s="179" t="s">
        <v>15382</v>
      </c>
      <c r="D4720" s="179">
        <v>40.42</v>
      </c>
    </row>
    <row r="4721" spans="1:4" ht="28.8" x14ac:dyDescent="0.3">
      <c r="A4721" s="179">
        <v>21021</v>
      </c>
      <c r="B4721" s="179" t="s">
        <v>19978</v>
      </c>
      <c r="C4721" s="179" t="s">
        <v>15382</v>
      </c>
      <c r="D4721" s="179">
        <v>63.89</v>
      </c>
    </row>
    <row r="4722" spans="1:4" ht="28.8" x14ac:dyDescent="0.3">
      <c r="A4722" s="179">
        <v>21024</v>
      </c>
      <c r="B4722" s="179" t="s">
        <v>19979</v>
      </c>
      <c r="C4722" s="179" t="s">
        <v>15382</v>
      </c>
      <c r="D4722" s="179">
        <v>136.88999999999999</v>
      </c>
    </row>
    <row r="4723" spans="1:4" x14ac:dyDescent="0.3">
      <c r="A4723" s="179">
        <v>40624</v>
      </c>
      <c r="B4723" s="179" t="s">
        <v>19980</v>
      </c>
      <c r="C4723" s="179" t="s">
        <v>15382</v>
      </c>
      <c r="D4723" s="179">
        <v>76.64</v>
      </c>
    </row>
    <row r="4724" spans="1:4" x14ac:dyDescent="0.3">
      <c r="A4724" s="179">
        <v>42575</v>
      </c>
      <c r="B4724" s="179" t="s">
        <v>19981</v>
      </c>
      <c r="C4724" s="179" t="s">
        <v>15382</v>
      </c>
      <c r="D4724" s="179">
        <v>70.33</v>
      </c>
    </row>
    <row r="4725" spans="1:4" x14ac:dyDescent="0.3">
      <c r="A4725" s="179">
        <v>13127</v>
      </c>
      <c r="B4725" s="179" t="s">
        <v>19982</v>
      </c>
      <c r="C4725" s="179" t="s">
        <v>15382</v>
      </c>
      <c r="D4725" s="179">
        <v>34.18</v>
      </c>
    </row>
    <row r="4726" spans="1:4" x14ac:dyDescent="0.3">
      <c r="A4726" s="179">
        <v>13137</v>
      </c>
      <c r="B4726" s="179" t="s">
        <v>19983</v>
      </c>
      <c r="C4726" s="179" t="s">
        <v>15382</v>
      </c>
      <c r="D4726" s="179">
        <v>45.36</v>
      </c>
    </row>
    <row r="4727" spans="1:4" x14ac:dyDescent="0.3">
      <c r="A4727" s="179">
        <v>42574</v>
      </c>
      <c r="B4727" s="179" t="s">
        <v>19984</v>
      </c>
      <c r="C4727" s="179" t="s">
        <v>15382</v>
      </c>
      <c r="D4727" s="179">
        <v>52.48</v>
      </c>
    </row>
    <row r="4728" spans="1:4" x14ac:dyDescent="0.3">
      <c r="A4728" s="179">
        <v>20989</v>
      </c>
      <c r="B4728" s="179" t="s">
        <v>19985</v>
      </c>
      <c r="C4728" s="179" t="s">
        <v>15382</v>
      </c>
      <c r="D4728" s="180">
        <v>1625.21</v>
      </c>
    </row>
    <row r="4729" spans="1:4" x14ac:dyDescent="0.3">
      <c r="A4729" s="179">
        <v>21147</v>
      </c>
      <c r="B4729" s="179" t="s">
        <v>19986</v>
      </c>
      <c r="C4729" s="179" t="s">
        <v>15382</v>
      </c>
      <c r="D4729" s="179">
        <v>152.38</v>
      </c>
    </row>
    <row r="4730" spans="1:4" x14ac:dyDescent="0.3">
      <c r="A4730" s="179">
        <v>21148</v>
      </c>
      <c r="B4730" s="179" t="s">
        <v>19987</v>
      </c>
      <c r="C4730" s="179" t="s">
        <v>15382</v>
      </c>
      <c r="D4730" s="179">
        <v>94.05</v>
      </c>
    </row>
    <row r="4731" spans="1:4" x14ac:dyDescent="0.3">
      <c r="A4731" s="179">
        <v>20984</v>
      </c>
      <c r="B4731" s="179" t="s">
        <v>19988</v>
      </c>
      <c r="C4731" s="179" t="s">
        <v>15382</v>
      </c>
      <c r="D4731" s="180">
        <v>3118.45</v>
      </c>
    </row>
    <row r="4732" spans="1:4" x14ac:dyDescent="0.3">
      <c r="A4732" s="179">
        <v>13042</v>
      </c>
      <c r="B4732" s="179" t="s">
        <v>19989</v>
      </c>
      <c r="C4732" s="179" t="s">
        <v>15382</v>
      </c>
      <c r="D4732" s="180">
        <v>1728.08</v>
      </c>
    </row>
    <row r="4733" spans="1:4" x14ac:dyDescent="0.3">
      <c r="A4733" s="179">
        <v>21150</v>
      </c>
      <c r="B4733" s="179" t="s">
        <v>19990</v>
      </c>
      <c r="C4733" s="179" t="s">
        <v>15382</v>
      </c>
      <c r="D4733" s="179">
        <v>46.63</v>
      </c>
    </row>
    <row r="4734" spans="1:4" x14ac:dyDescent="0.3">
      <c r="A4734" s="179">
        <v>13141</v>
      </c>
      <c r="B4734" s="179" t="s">
        <v>19991</v>
      </c>
      <c r="C4734" s="179" t="s">
        <v>15382</v>
      </c>
      <c r="D4734" s="179">
        <v>58.76</v>
      </c>
    </row>
    <row r="4735" spans="1:4" x14ac:dyDescent="0.3">
      <c r="A4735" s="179">
        <v>42576</v>
      </c>
      <c r="B4735" s="179" t="s">
        <v>19992</v>
      </c>
      <c r="C4735" s="179" t="s">
        <v>15382</v>
      </c>
      <c r="D4735" s="179">
        <v>191.85</v>
      </c>
    </row>
    <row r="4736" spans="1:4" x14ac:dyDescent="0.3">
      <c r="A4736" s="179">
        <v>21151</v>
      </c>
      <c r="B4736" s="179" t="s">
        <v>19993</v>
      </c>
      <c r="C4736" s="179" t="s">
        <v>15382</v>
      </c>
      <c r="D4736" s="179">
        <v>279.14</v>
      </c>
    </row>
    <row r="4737" spans="1:4" x14ac:dyDescent="0.3">
      <c r="A4737" s="179">
        <v>13142</v>
      </c>
      <c r="B4737" s="179" t="s">
        <v>19994</v>
      </c>
      <c r="C4737" s="179" t="s">
        <v>15382</v>
      </c>
      <c r="D4737" s="179">
        <v>399.05</v>
      </c>
    </row>
    <row r="4738" spans="1:4" x14ac:dyDescent="0.3">
      <c r="A4738" s="179">
        <v>42577</v>
      </c>
      <c r="B4738" s="179" t="s">
        <v>19995</v>
      </c>
      <c r="C4738" s="179" t="s">
        <v>15382</v>
      </c>
      <c r="D4738" s="179">
        <v>437.87</v>
      </c>
    </row>
    <row r="4739" spans="1:4" x14ac:dyDescent="0.3">
      <c r="A4739" s="179">
        <v>20994</v>
      </c>
      <c r="B4739" s="179" t="s">
        <v>19996</v>
      </c>
      <c r="C4739" s="179" t="s">
        <v>15382</v>
      </c>
      <c r="D4739" s="179">
        <v>752.39</v>
      </c>
    </row>
    <row r="4740" spans="1:4" x14ac:dyDescent="0.3">
      <c r="A4740" s="179">
        <v>7672</v>
      </c>
      <c r="B4740" s="179" t="s">
        <v>19997</v>
      </c>
      <c r="C4740" s="179" t="s">
        <v>15382</v>
      </c>
      <c r="D4740" s="179">
        <v>492.89</v>
      </c>
    </row>
    <row r="4741" spans="1:4" x14ac:dyDescent="0.3">
      <c r="A4741" s="179">
        <v>20995</v>
      </c>
      <c r="B4741" s="179" t="s">
        <v>19998</v>
      </c>
      <c r="C4741" s="179" t="s">
        <v>15382</v>
      </c>
      <c r="D4741" s="179">
        <v>988.78</v>
      </c>
    </row>
    <row r="4742" spans="1:4" x14ac:dyDescent="0.3">
      <c r="A4742" s="179">
        <v>7690</v>
      </c>
      <c r="B4742" s="179" t="s">
        <v>19999</v>
      </c>
      <c r="C4742" s="179" t="s">
        <v>15382</v>
      </c>
      <c r="D4742" s="179">
        <v>571.87</v>
      </c>
    </row>
    <row r="4743" spans="1:4" x14ac:dyDescent="0.3">
      <c r="A4743" s="179">
        <v>20980</v>
      </c>
      <c r="B4743" s="179" t="s">
        <v>20000</v>
      </c>
      <c r="C4743" s="179" t="s">
        <v>15382</v>
      </c>
      <c r="D4743" s="179">
        <v>623.86</v>
      </c>
    </row>
    <row r="4744" spans="1:4" x14ac:dyDescent="0.3">
      <c r="A4744" s="179">
        <v>7661</v>
      </c>
      <c r="B4744" s="179" t="s">
        <v>20001</v>
      </c>
      <c r="C4744" s="179" t="s">
        <v>15382</v>
      </c>
      <c r="D4744" s="179">
        <v>742.14</v>
      </c>
    </row>
    <row r="4745" spans="1:4" ht="28.8" x14ac:dyDescent="0.3">
      <c r="A4745" s="179">
        <v>21016</v>
      </c>
      <c r="B4745" s="179" t="s">
        <v>20002</v>
      </c>
      <c r="C4745" s="179" t="s">
        <v>15382</v>
      </c>
      <c r="D4745" s="179">
        <v>202.18</v>
      </c>
    </row>
    <row r="4746" spans="1:4" ht="28.8" x14ac:dyDescent="0.3">
      <c r="A4746" s="179">
        <v>21008</v>
      </c>
      <c r="B4746" s="179" t="s">
        <v>20003</v>
      </c>
      <c r="C4746" s="179" t="s">
        <v>15382</v>
      </c>
      <c r="D4746" s="179">
        <v>23.62</v>
      </c>
    </row>
    <row r="4747" spans="1:4" ht="28.8" x14ac:dyDescent="0.3">
      <c r="A4747" s="179">
        <v>21009</v>
      </c>
      <c r="B4747" s="179" t="s">
        <v>20004</v>
      </c>
      <c r="C4747" s="179" t="s">
        <v>15382</v>
      </c>
      <c r="D4747" s="179">
        <v>30.75</v>
      </c>
    </row>
    <row r="4748" spans="1:4" ht="28.8" x14ac:dyDescent="0.3">
      <c r="A4748" s="179">
        <v>21010</v>
      </c>
      <c r="B4748" s="179" t="s">
        <v>20005</v>
      </c>
      <c r="C4748" s="179" t="s">
        <v>15382</v>
      </c>
      <c r="D4748" s="179">
        <v>41.29</v>
      </c>
    </row>
    <row r="4749" spans="1:4" ht="28.8" x14ac:dyDescent="0.3">
      <c r="A4749" s="179">
        <v>21011</v>
      </c>
      <c r="B4749" s="179" t="s">
        <v>20006</v>
      </c>
      <c r="C4749" s="179" t="s">
        <v>15382</v>
      </c>
      <c r="D4749" s="179">
        <v>60.18</v>
      </c>
    </row>
    <row r="4750" spans="1:4" ht="28.8" x14ac:dyDescent="0.3">
      <c r="A4750" s="179">
        <v>21012</v>
      </c>
      <c r="B4750" s="179" t="s">
        <v>20007</v>
      </c>
      <c r="C4750" s="179" t="s">
        <v>15382</v>
      </c>
      <c r="D4750" s="179">
        <v>66.5</v>
      </c>
    </row>
    <row r="4751" spans="1:4" ht="28.8" x14ac:dyDescent="0.3">
      <c r="A4751" s="179">
        <v>21013</v>
      </c>
      <c r="B4751" s="179" t="s">
        <v>20008</v>
      </c>
      <c r="C4751" s="179" t="s">
        <v>15382</v>
      </c>
      <c r="D4751" s="179">
        <v>86.78</v>
      </c>
    </row>
    <row r="4752" spans="1:4" ht="28.8" x14ac:dyDescent="0.3">
      <c r="A4752" s="179">
        <v>21014</v>
      </c>
      <c r="B4752" s="179" t="s">
        <v>20009</v>
      </c>
      <c r="C4752" s="179" t="s">
        <v>15382</v>
      </c>
      <c r="D4752" s="179">
        <v>121.43</v>
      </c>
    </row>
    <row r="4753" spans="1:4" ht="28.8" x14ac:dyDescent="0.3">
      <c r="A4753" s="179">
        <v>21015</v>
      </c>
      <c r="B4753" s="179" t="s">
        <v>20010</v>
      </c>
      <c r="C4753" s="179" t="s">
        <v>15382</v>
      </c>
      <c r="D4753" s="179">
        <v>139.5</v>
      </c>
    </row>
    <row r="4754" spans="1:4" ht="28.8" x14ac:dyDescent="0.3">
      <c r="A4754" s="179">
        <v>7697</v>
      </c>
      <c r="B4754" s="179" t="s">
        <v>20011</v>
      </c>
      <c r="C4754" s="179" t="s">
        <v>15382</v>
      </c>
      <c r="D4754" s="179">
        <v>66.569999999999993</v>
      </c>
    </row>
    <row r="4755" spans="1:4" ht="28.8" x14ac:dyDescent="0.3">
      <c r="A4755" s="179">
        <v>7698</v>
      </c>
      <c r="B4755" s="179" t="s">
        <v>20012</v>
      </c>
      <c r="C4755" s="179" t="s">
        <v>15382</v>
      </c>
      <c r="D4755" s="179">
        <v>57.3</v>
      </c>
    </row>
    <row r="4756" spans="1:4" ht="28.8" x14ac:dyDescent="0.3">
      <c r="A4756" s="179">
        <v>7691</v>
      </c>
      <c r="B4756" s="179" t="s">
        <v>20013</v>
      </c>
      <c r="C4756" s="179" t="s">
        <v>15382</v>
      </c>
      <c r="D4756" s="179">
        <v>24.21</v>
      </c>
    </row>
    <row r="4757" spans="1:4" ht="28.8" x14ac:dyDescent="0.3">
      <c r="A4757" s="179">
        <v>40626</v>
      </c>
      <c r="B4757" s="179" t="s">
        <v>20014</v>
      </c>
      <c r="C4757" s="179" t="s">
        <v>15382</v>
      </c>
      <c r="D4757" s="179">
        <v>45.44</v>
      </c>
    </row>
    <row r="4758" spans="1:4" ht="28.8" x14ac:dyDescent="0.3">
      <c r="A4758" s="179">
        <v>7701</v>
      </c>
      <c r="B4758" s="179" t="s">
        <v>20015</v>
      </c>
      <c r="C4758" s="179" t="s">
        <v>15382</v>
      </c>
      <c r="D4758" s="179">
        <v>119.13</v>
      </c>
    </row>
    <row r="4759" spans="1:4" ht="28.8" x14ac:dyDescent="0.3">
      <c r="A4759" s="179">
        <v>7696</v>
      </c>
      <c r="B4759" s="179" t="s">
        <v>20016</v>
      </c>
      <c r="C4759" s="179" t="s">
        <v>15382</v>
      </c>
      <c r="D4759" s="179">
        <v>95.99</v>
      </c>
    </row>
    <row r="4760" spans="1:4" ht="28.8" x14ac:dyDescent="0.3">
      <c r="A4760" s="179">
        <v>7700</v>
      </c>
      <c r="B4760" s="179" t="s">
        <v>20017</v>
      </c>
      <c r="C4760" s="179" t="s">
        <v>15382</v>
      </c>
      <c r="D4760" s="179">
        <v>30.62</v>
      </c>
    </row>
    <row r="4761" spans="1:4" ht="28.8" x14ac:dyDescent="0.3">
      <c r="A4761" s="179">
        <v>7694</v>
      </c>
      <c r="B4761" s="179" t="s">
        <v>20018</v>
      </c>
      <c r="C4761" s="179" t="s">
        <v>15382</v>
      </c>
      <c r="D4761" s="179">
        <v>160.31</v>
      </c>
    </row>
    <row r="4762" spans="1:4" ht="28.8" x14ac:dyDescent="0.3">
      <c r="A4762" s="179">
        <v>7693</v>
      </c>
      <c r="B4762" s="179" t="s">
        <v>20019</v>
      </c>
      <c r="C4762" s="179" t="s">
        <v>15382</v>
      </c>
      <c r="D4762" s="179">
        <v>220.78</v>
      </c>
    </row>
    <row r="4763" spans="1:4" ht="28.8" x14ac:dyDescent="0.3">
      <c r="A4763" s="179">
        <v>7692</v>
      </c>
      <c r="B4763" s="179" t="s">
        <v>20020</v>
      </c>
      <c r="C4763" s="179" t="s">
        <v>15382</v>
      </c>
      <c r="D4763" s="179">
        <v>330.55</v>
      </c>
    </row>
    <row r="4764" spans="1:4" ht="28.8" x14ac:dyDescent="0.3">
      <c r="A4764" s="179">
        <v>7695</v>
      </c>
      <c r="B4764" s="179" t="s">
        <v>20021</v>
      </c>
      <c r="C4764" s="179" t="s">
        <v>15382</v>
      </c>
      <c r="D4764" s="179">
        <v>358.48</v>
      </c>
    </row>
    <row r="4765" spans="1:4" x14ac:dyDescent="0.3">
      <c r="A4765" s="179">
        <v>13356</v>
      </c>
      <c r="B4765" s="179" t="s">
        <v>20022</v>
      </c>
      <c r="C4765" s="179" t="s">
        <v>15382</v>
      </c>
      <c r="D4765" s="179">
        <v>25.99</v>
      </c>
    </row>
    <row r="4766" spans="1:4" x14ac:dyDescent="0.3">
      <c r="A4766" s="179">
        <v>36365</v>
      </c>
      <c r="B4766" s="179" t="s">
        <v>20023</v>
      </c>
      <c r="C4766" s="179" t="s">
        <v>15382</v>
      </c>
      <c r="D4766" s="179">
        <v>42.96</v>
      </c>
    </row>
    <row r="4767" spans="1:4" x14ac:dyDescent="0.3">
      <c r="A4767" s="179">
        <v>41930</v>
      </c>
      <c r="B4767" s="179" t="s">
        <v>20024</v>
      </c>
      <c r="C4767" s="179" t="s">
        <v>15382</v>
      </c>
      <c r="D4767" s="179">
        <v>139.07</v>
      </c>
    </row>
    <row r="4768" spans="1:4" x14ac:dyDescent="0.3">
      <c r="A4768" s="179">
        <v>41931</v>
      </c>
      <c r="B4768" s="179" t="s">
        <v>20025</v>
      </c>
      <c r="C4768" s="179" t="s">
        <v>15382</v>
      </c>
      <c r="D4768" s="179">
        <v>237.14</v>
      </c>
    </row>
    <row r="4769" spans="1:4" x14ac:dyDescent="0.3">
      <c r="A4769" s="179">
        <v>41932</v>
      </c>
      <c r="B4769" s="179" t="s">
        <v>20026</v>
      </c>
      <c r="C4769" s="179" t="s">
        <v>15382</v>
      </c>
      <c r="D4769" s="179">
        <v>383.03</v>
      </c>
    </row>
    <row r="4770" spans="1:4" x14ac:dyDescent="0.3">
      <c r="A4770" s="179">
        <v>41933</v>
      </c>
      <c r="B4770" s="179" t="s">
        <v>20027</v>
      </c>
      <c r="C4770" s="179" t="s">
        <v>15382</v>
      </c>
      <c r="D4770" s="179">
        <v>474.38</v>
      </c>
    </row>
    <row r="4771" spans="1:4" x14ac:dyDescent="0.3">
      <c r="A4771" s="179">
        <v>41934</v>
      </c>
      <c r="B4771" s="179" t="s">
        <v>20028</v>
      </c>
      <c r="C4771" s="179" t="s">
        <v>15382</v>
      </c>
      <c r="D4771" s="179">
        <v>614.42999999999995</v>
      </c>
    </row>
    <row r="4772" spans="1:4" x14ac:dyDescent="0.3">
      <c r="A4772" s="179">
        <v>41936</v>
      </c>
      <c r="B4772" s="179" t="s">
        <v>20029</v>
      </c>
      <c r="C4772" s="179" t="s">
        <v>15382</v>
      </c>
      <c r="D4772" s="179">
        <v>92.64</v>
      </c>
    </row>
    <row r="4773" spans="1:4" ht="28.8" x14ac:dyDescent="0.3">
      <c r="A4773" s="179">
        <v>41785</v>
      </c>
      <c r="B4773" s="179" t="s">
        <v>20030</v>
      </c>
      <c r="C4773" s="179" t="s">
        <v>15382</v>
      </c>
      <c r="D4773" s="180">
        <v>2449.3200000000002</v>
      </c>
    </row>
    <row r="4774" spans="1:4" ht="28.8" x14ac:dyDescent="0.3">
      <c r="A4774" s="179">
        <v>41781</v>
      </c>
      <c r="B4774" s="179" t="s">
        <v>20031</v>
      </c>
      <c r="C4774" s="179" t="s">
        <v>15382</v>
      </c>
      <c r="D4774" s="179">
        <v>698.32</v>
      </c>
    </row>
    <row r="4775" spans="1:4" ht="28.8" x14ac:dyDescent="0.3">
      <c r="A4775" s="179">
        <v>41783</v>
      </c>
      <c r="B4775" s="179" t="s">
        <v>20032</v>
      </c>
      <c r="C4775" s="179" t="s">
        <v>15382</v>
      </c>
      <c r="D4775" s="180">
        <v>1842.75</v>
      </c>
    </row>
    <row r="4776" spans="1:4" ht="28.8" x14ac:dyDescent="0.3">
      <c r="A4776" s="179">
        <v>41786</v>
      </c>
      <c r="B4776" s="179" t="s">
        <v>20033</v>
      </c>
      <c r="C4776" s="179" t="s">
        <v>15382</v>
      </c>
      <c r="D4776" s="180">
        <v>3844.19</v>
      </c>
    </row>
    <row r="4777" spans="1:4" ht="28.8" x14ac:dyDescent="0.3">
      <c r="A4777" s="179">
        <v>41779</v>
      </c>
      <c r="B4777" s="179" t="s">
        <v>20034</v>
      </c>
      <c r="C4777" s="179" t="s">
        <v>15382</v>
      </c>
      <c r="D4777" s="179">
        <v>267.83</v>
      </c>
    </row>
    <row r="4778" spans="1:4" ht="28.8" x14ac:dyDescent="0.3">
      <c r="A4778" s="179">
        <v>41780</v>
      </c>
      <c r="B4778" s="179" t="s">
        <v>20035</v>
      </c>
      <c r="C4778" s="179" t="s">
        <v>15382</v>
      </c>
      <c r="D4778" s="179">
        <v>316.77</v>
      </c>
    </row>
    <row r="4779" spans="1:4" ht="28.8" x14ac:dyDescent="0.3">
      <c r="A4779" s="179">
        <v>41782</v>
      </c>
      <c r="B4779" s="179" t="s">
        <v>20036</v>
      </c>
      <c r="C4779" s="179" t="s">
        <v>15382</v>
      </c>
      <c r="D4779" s="180">
        <v>1305.81</v>
      </c>
    </row>
    <row r="4780" spans="1:4" x14ac:dyDescent="0.3">
      <c r="A4780" s="179">
        <v>38130</v>
      </c>
      <c r="B4780" s="179" t="s">
        <v>20037</v>
      </c>
      <c r="C4780" s="179" t="s">
        <v>15382</v>
      </c>
      <c r="D4780" s="179">
        <v>38.340000000000003</v>
      </c>
    </row>
    <row r="4781" spans="1:4" x14ac:dyDescent="0.3">
      <c r="A4781" s="179">
        <v>21123</v>
      </c>
      <c r="B4781" s="179" t="s">
        <v>20038</v>
      </c>
      <c r="C4781" s="179" t="s">
        <v>15382</v>
      </c>
      <c r="D4781" s="179">
        <v>10.88</v>
      </c>
    </row>
    <row r="4782" spans="1:4" x14ac:dyDescent="0.3">
      <c r="A4782" s="179">
        <v>21124</v>
      </c>
      <c r="B4782" s="179" t="s">
        <v>20039</v>
      </c>
      <c r="C4782" s="179" t="s">
        <v>15382</v>
      </c>
      <c r="D4782" s="179">
        <v>19.29</v>
      </c>
    </row>
    <row r="4783" spans="1:4" x14ac:dyDescent="0.3">
      <c r="A4783" s="179">
        <v>21125</v>
      </c>
      <c r="B4783" s="179" t="s">
        <v>20040</v>
      </c>
      <c r="C4783" s="179" t="s">
        <v>15382</v>
      </c>
      <c r="D4783" s="179">
        <v>30.96</v>
      </c>
    </row>
    <row r="4784" spans="1:4" x14ac:dyDescent="0.3">
      <c r="A4784" s="179">
        <v>38028</v>
      </c>
      <c r="B4784" s="179" t="s">
        <v>20041</v>
      </c>
      <c r="C4784" s="179" t="s">
        <v>15382</v>
      </c>
      <c r="D4784" s="179">
        <v>52.54</v>
      </c>
    </row>
    <row r="4785" spans="1:4" x14ac:dyDescent="0.3">
      <c r="A4785" s="179">
        <v>38029</v>
      </c>
      <c r="B4785" s="179" t="s">
        <v>20042</v>
      </c>
      <c r="C4785" s="179" t="s">
        <v>15382</v>
      </c>
      <c r="D4785" s="179">
        <v>80.09</v>
      </c>
    </row>
    <row r="4786" spans="1:4" x14ac:dyDescent="0.3">
      <c r="A4786" s="179">
        <v>38030</v>
      </c>
      <c r="B4786" s="179" t="s">
        <v>20043</v>
      </c>
      <c r="C4786" s="179" t="s">
        <v>15382</v>
      </c>
      <c r="D4786" s="179">
        <v>123.02</v>
      </c>
    </row>
    <row r="4787" spans="1:4" x14ac:dyDescent="0.3">
      <c r="A4787" s="179">
        <v>38031</v>
      </c>
      <c r="B4787" s="179" t="s">
        <v>20044</v>
      </c>
      <c r="C4787" s="179" t="s">
        <v>15382</v>
      </c>
      <c r="D4787" s="179">
        <v>194.94</v>
      </c>
    </row>
    <row r="4788" spans="1:4" ht="43.2" x14ac:dyDescent="0.3">
      <c r="A4788" s="179">
        <v>39735</v>
      </c>
      <c r="B4788" s="179" t="s">
        <v>20045</v>
      </c>
      <c r="C4788" s="179" t="s">
        <v>15382</v>
      </c>
      <c r="D4788" s="179">
        <v>100.81</v>
      </c>
    </row>
    <row r="4789" spans="1:4" ht="43.2" x14ac:dyDescent="0.3">
      <c r="A4789" s="179">
        <v>39734</v>
      </c>
      <c r="B4789" s="179" t="s">
        <v>20046</v>
      </c>
      <c r="C4789" s="179" t="s">
        <v>15382</v>
      </c>
      <c r="D4789" s="179">
        <v>119.57</v>
      </c>
    </row>
    <row r="4790" spans="1:4" ht="43.2" x14ac:dyDescent="0.3">
      <c r="A4790" s="179">
        <v>39736</v>
      </c>
      <c r="B4790" s="179" t="s">
        <v>20047</v>
      </c>
      <c r="C4790" s="179" t="s">
        <v>15382</v>
      </c>
      <c r="D4790" s="179">
        <v>136.46</v>
      </c>
    </row>
    <row r="4791" spans="1:4" ht="43.2" x14ac:dyDescent="0.3">
      <c r="A4791" s="179">
        <v>39737</v>
      </c>
      <c r="B4791" s="179" t="s">
        <v>20048</v>
      </c>
      <c r="C4791" s="179" t="s">
        <v>15382</v>
      </c>
      <c r="D4791" s="179">
        <v>18.350000000000001</v>
      </c>
    </row>
    <row r="4792" spans="1:4" ht="43.2" x14ac:dyDescent="0.3">
      <c r="A4792" s="179">
        <v>39738</v>
      </c>
      <c r="B4792" s="179" t="s">
        <v>20049</v>
      </c>
      <c r="C4792" s="179" t="s">
        <v>15382</v>
      </c>
      <c r="D4792" s="179">
        <v>6.64</v>
      </c>
    </row>
    <row r="4793" spans="1:4" ht="43.2" x14ac:dyDescent="0.3">
      <c r="A4793" s="179">
        <v>39739</v>
      </c>
      <c r="B4793" s="179" t="s">
        <v>20050</v>
      </c>
      <c r="C4793" s="179" t="s">
        <v>15382</v>
      </c>
      <c r="D4793" s="179">
        <v>94.37</v>
      </c>
    </row>
    <row r="4794" spans="1:4" ht="43.2" x14ac:dyDescent="0.3">
      <c r="A4794" s="179">
        <v>39733</v>
      </c>
      <c r="B4794" s="179" t="s">
        <v>20051</v>
      </c>
      <c r="C4794" s="179" t="s">
        <v>15382</v>
      </c>
      <c r="D4794" s="179">
        <v>163.31</v>
      </c>
    </row>
    <row r="4795" spans="1:4" ht="43.2" x14ac:dyDescent="0.3">
      <c r="A4795" s="179">
        <v>39854</v>
      </c>
      <c r="B4795" s="179" t="s">
        <v>20052</v>
      </c>
      <c r="C4795" s="179" t="s">
        <v>15382</v>
      </c>
      <c r="D4795" s="179">
        <v>165.62</v>
      </c>
    </row>
    <row r="4796" spans="1:4" ht="43.2" x14ac:dyDescent="0.3">
      <c r="A4796" s="179">
        <v>39740</v>
      </c>
      <c r="B4796" s="179" t="s">
        <v>20053</v>
      </c>
      <c r="C4796" s="179" t="s">
        <v>15382</v>
      </c>
      <c r="D4796" s="179">
        <v>90.62</v>
      </c>
    </row>
    <row r="4797" spans="1:4" ht="43.2" x14ac:dyDescent="0.3">
      <c r="A4797" s="179">
        <v>39741</v>
      </c>
      <c r="B4797" s="179" t="s">
        <v>20054</v>
      </c>
      <c r="C4797" s="179" t="s">
        <v>15382</v>
      </c>
      <c r="D4797" s="179">
        <v>16.7</v>
      </c>
    </row>
    <row r="4798" spans="1:4" ht="43.2" x14ac:dyDescent="0.3">
      <c r="A4798" s="179">
        <v>39853</v>
      </c>
      <c r="B4798" s="179" t="s">
        <v>20055</v>
      </c>
      <c r="C4798" s="179" t="s">
        <v>15382</v>
      </c>
      <c r="D4798" s="179">
        <v>21.93</v>
      </c>
    </row>
    <row r="4799" spans="1:4" ht="43.2" x14ac:dyDescent="0.3">
      <c r="A4799" s="179">
        <v>39742</v>
      </c>
      <c r="B4799" s="179" t="s">
        <v>20056</v>
      </c>
      <c r="C4799" s="179" t="s">
        <v>15382</v>
      </c>
      <c r="D4799" s="179">
        <v>72.84</v>
      </c>
    </row>
    <row r="4800" spans="1:4" ht="28.8" x14ac:dyDescent="0.3">
      <c r="A4800" s="179">
        <v>39749</v>
      </c>
      <c r="B4800" s="179" t="s">
        <v>20057</v>
      </c>
      <c r="C4800" s="179" t="s">
        <v>15382</v>
      </c>
      <c r="D4800" s="179">
        <v>112.56</v>
      </c>
    </row>
    <row r="4801" spans="1:4" ht="28.8" x14ac:dyDescent="0.3">
      <c r="A4801" s="179">
        <v>39751</v>
      </c>
      <c r="B4801" s="179" t="s">
        <v>20058</v>
      </c>
      <c r="C4801" s="179" t="s">
        <v>15382</v>
      </c>
      <c r="D4801" s="179">
        <v>204.54</v>
      </c>
    </row>
    <row r="4802" spans="1:4" ht="28.8" x14ac:dyDescent="0.3">
      <c r="A4802" s="179">
        <v>39750</v>
      </c>
      <c r="B4802" s="179" t="s">
        <v>20059</v>
      </c>
      <c r="C4802" s="179" t="s">
        <v>15382</v>
      </c>
      <c r="D4802" s="179">
        <v>170.01</v>
      </c>
    </row>
    <row r="4803" spans="1:4" ht="28.8" x14ac:dyDescent="0.3">
      <c r="A4803" s="179">
        <v>39747</v>
      </c>
      <c r="B4803" s="179" t="s">
        <v>20060</v>
      </c>
      <c r="C4803" s="179" t="s">
        <v>15382</v>
      </c>
      <c r="D4803" s="179">
        <v>54.68</v>
      </c>
    </row>
    <row r="4804" spans="1:4" ht="28.8" x14ac:dyDescent="0.3">
      <c r="A4804" s="179">
        <v>39753</v>
      </c>
      <c r="B4804" s="179" t="s">
        <v>20061</v>
      </c>
      <c r="C4804" s="179" t="s">
        <v>15382</v>
      </c>
      <c r="D4804" s="179">
        <v>376.5</v>
      </c>
    </row>
    <row r="4805" spans="1:4" ht="28.8" x14ac:dyDescent="0.3">
      <c r="A4805" s="179">
        <v>39754</v>
      </c>
      <c r="B4805" s="179" t="s">
        <v>20062</v>
      </c>
      <c r="C4805" s="179" t="s">
        <v>15382</v>
      </c>
      <c r="D4805" s="179">
        <v>554.69000000000005</v>
      </c>
    </row>
    <row r="4806" spans="1:4" ht="28.8" x14ac:dyDescent="0.3">
      <c r="A4806" s="179">
        <v>39748</v>
      </c>
      <c r="B4806" s="179" t="s">
        <v>20063</v>
      </c>
      <c r="C4806" s="179" t="s">
        <v>15382</v>
      </c>
      <c r="D4806" s="179">
        <v>88.48</v>
      </c>
    </row>
    <row r="4807" spans="1:4" ht="28.8" x14ac:dyDescent="0.3">
      <c r="A4807" s="179">
        <v>39755</v>
      </c>
      <c r="B4807" s="179" t="s">
        <v>20064</v>
      </c>
      <c r="C4807" s="179" t="s">
        <v>15382</v>
      </c>
      <c r="D4807" s="179">
        <v>841.04</v>
      </c>
    </row>
    <row r="4808" spans="1:4" x14ac:dyDescent="0.3">
      <c r="A4808" s="179">
        <v>12742</v>
      </c>
      <c r="B4808" s="179" t="s">
        <v>20065</v>
      </c>
      <c r="C4808" s="179" t="s">
        <v>15382</v>
      </c>
      <c r="D4808" s="179">
        <v>665.96</v>
      </c>
    </row>
    <row r="4809" spans="1:4" x14ac:dyDescent="0.3">
      <c r="A4809" s="179">
        <v>12713</v>
      </c>
      <c r="B4809" s="179" t="s">
        <v>20066</v>
      </c>
      <c r="C4809" s="179" t="s">
        <v>15382</v>
      </c>
      <c r="D4809" s="179">
        <v>35.32</v>
      </c>
    </row>
    <row r="4810" spans="1:4" x14ac:dyDescent="0.3">
      <c r="A4810" s="179">
        <v>12743</v>
      </c>
      <c r="B4810" s="179" t="s">
        <v>20067</v>
      </c>
      <c r="C4810" s="179" t="s">
        <v>15382</v>
      </c>
      <c r="D4810" s="179">
        <v>60.76</v>
      </c>
    </row>
    <row r="4811" spans="1:4" x14ac:dyDescent="0.3">
      <c r="A4811" s="179">
        <v>12744</v>
      </c>
      <c r="B4811" s="179" t="s">
        <v>20068</v>
      </c>
      <c r="C4811" s="179" t="s">
        <v>15382</v>
      </c>
      <c r="D4811" s="179">
        <v>77.11</v>
      </c>
    </row>
    <row r="4812" spans="1:4" x14ac:dyDescent="0.3">
      <c r="A4812" s="179">
        <v>12745</v>
      </c>
      <c r="B4812" s="179" t="s">
        <v>20069</v>
      </c>
      <c r="C4812" s="179" t="s">
        <v>15382</v>
      </c>
      <c r="D4812" s="179">
        <v>111.98</v>
      </c>
    </row>
    <row r="4813" spans="1:4" x14ac:dyDescent="0.3">
      <c r="A4813" s="179">
        <v>12746</v>
      </c>
      <c r="B4813" s="179" t="s">
        <v>20070</v>
      </c>
      <c r="C4813" s="179" t="s">
        <v>15382</v>
      </c>
      <c r="D4813" s="179">
        <v>151.22</v>
      </c>
    </row>
    <row r="4814" spans="1:4" x14ac:dyDescent="0.3">
      <c r="A4814" s="179">
        <v>12747</v>
      </c>
      <c r="B4814" s="179" t="s">
        <v>20071</v>
      </c>
      <c r="C4814" s="179" t="s">
        <v>15382</v>
      </c>
      <c r="D4814" s="179">
        <v>219.3</v>
      </c>
    </row>
    <row r="4815" spans="1:4" x14ac:dyDescent="0.3">
      <c r="A4815" s="179">
        <v>12748</v>
      </c>
      <c r="B4815" s="179" t="s">
        <v>20072</v>
      </c>
      <c r="C4815" s="179" t="s">
        <v>15382</v>
      </c>
      <c r="D4815" s="179">
        <v>308.95</v>
      </c>
    </row>
    <row r="4816" spans="1:4" x14ac:dyDescent="0.3">
      <c r="A4816" s="179">
        <v>12749</v>
      </c>
      <c r="B4816" s="179" t="s">
        <v>20073</v>
      </c>
      <c r="C4816" s="179" t="s">
        <v>15382</v>
      </c>
      <c r="D4816" s="179">
        <v>451.63</v>
      </c>
    </row>
    <row r="4817" spans="1:4" ht="28.8" x14ac:dyDescent="0.3">
      <c r="A4817" s="179">
        <v>39726</v>
      </c>
      <c r="B4817" s="179" t="s">
        <v>20074</v>
      </c>
      <c r="C4817" s="179" t="s">
        <v>15382</v>
      </c>
      <c r="D4817" s="179">
        <v>148.34</v>
      </c>
    </row>
    <row r="4818" spans="1:4" ht="28.8" x14ac:dyDescent="0.3">
      <c r="A4818" s="179">
        <v>39728</v>
      </c>
      <c r="B4818" s="179" t="s">
        <v>20075</v>
      </c>
      <c r="C4818" s="179" t="s">
        <v>15382</v>
      </c>
      <c r="D4818" s="179">
        <v>260.72000000000003</v>
      </c>
    </row>
    <row r="4819" spans="1:4" ht="28.8" x14ac:dyDescent="0.3">
      <c r="A4819" s="179">
        <v>39727</v>
      </c>
      <c r="B4819" s="179" t="s">
        <v>20076</v>
      </c>
      <c r="C4819" s="179" t="s">
        <v>15382</v>
      </c>
      <c r="D4819" s="179">
        <v>214.55</v>
      </c>
    </row>
    <row r="4820" spans="1:4" ht="28.8" x14ac:dyDescent="0.3">
      <c r="A4820" s="179">
        <v>39724</v>
      </c>
      <c r="B4820" s="179" t="s">
        <v>20077</v>
      </c>
      <c r="C4820" s="179" t="s">
        <v>15382</v>
      </c>
      <c r="D4820" s="179">
        <v>65.69</v>
      </c>
    </row>
    <row r="4821" spans="1:4" ht="28.8" x14ac:dyDescent="0.3">
      <c r="A4821" s="179">
        <v>39729</v>
      </c>
      <c r="B4821" s="179" t="s">
        <v>20078</v>
      </c>
      <c r="C4821" s="179" t="s">
        <v>15382</v>
      </c>
      <c r="D4821" s="179">
        <v>361.04</v>
      </c>
    </row>
    <row r="4822" spans="1:4" ht="28.8" x14ac:dyDescent="0.3">
      <c r="A4822" s="179">
        <v>39730</v>
      </c>
      <c r="B4822" s="179" t="s">
        <v>20079</v>
      </c>
      <c r="C4822" s="179" t="s">
        <v>15382</v>
      </c>
      <c r="D4822" s="179">
        <v>468.44</v>
      </c>
    </row>
    <row r="4823" spans="1:4" ht="28.8" x14ac:dyDescent="0.3">
      <c r="A4823" s="179">
        <v>39731</v>
      </c>
      <c r="B4823" s="179" t="s">
        <v>20080</v>
      </c>
      <c r="C4823" s="179" t="s">
        <v>15382</v>
      </c>
      <c r="D4823" s="179">
        <v>693.79</v>
      </c>
    </row>
    <row r="4824" spans="1:4" ht="28.8" x14ac:dyDescent="0.3">
      <c r="A4824" s="179">
        <v>39725</v>
      </c>
      <c r="B4824" s="179" t="s">
        <v>20081</v>
      </c>
      <c r="C4824" s="179" t="s">
        <v>15382</v>
      </c>
      <c r="D4824" s="179">
        <v>107.07</v>
      </c>
    </row>
    <row r="4825" spans="1:4" ht="28.8" x14ac:dyDescent="0.3">
      <c r="A4825" s="179">
        <v>39732</v>
      </c>
      <c r="B4825" s="179" t="s">
        <v>20082</v>
      </c>
      <c r="C4825" s="179" t="s">
        <v>15382</v>
      </c>
      <c r="D4825" s="180">
        <v>1021.22</v>
      </c>
    </row>
    <row r="4826" spans="1:4" ht="28.8" x14ac:dyDescent="0.3">
      <c r="A4826" s="179">
        <v>39660</v>
      </c>
      <c r="B4826" s="179" t="s">
        <v>20083</v>
      </c>
      <c r="C4826" s="179" t="s">
        <v>15382</v>
      </c>
      <c r="D4826" s="179">
        <v>46.53</v>
      </c>
    </row>
    <row r="4827" spans="1:4" ht="28.8" x14ac:dyDescent="0.3">
      <c r="A4827" s="179">
        <v>39662</v>
      </c>
      <c r="B4827" s="179" t="s">
        <v>20084</v>
      </c>
      <c r="C4827" s="179" t="s">
        <v>15382</v>
      </c>
      <c r="D4827" s="179">
        <v>22.3</v>
      </c>
    </row>
    <row r="4828" spans="1:4" ht="28.8" x14ac:dyDescent="0.3">
      <c r="A4828" s="179">
        <v>39661</v>
      </c>
      <c r="B4828" s="179" t="s">
        <v>20085</v>
      </c>
      <c r="C4828" s="179" t="s">
        <v>15382</v>
      </c>
      <c r="D4828" s="179">
        <v>15.21</v>
      </c>
    </row>
    <row r="4829" spans="1:4" ht="28.8" x14ac:dyDescent="0.3">
      <c r="A4829" s="179">
        <v>39666</v>
      </c>
      <c r="B4829" s="179" t="s">
        <v>20086</v>
      </c>
      <c r="C4829" s="179" t="s">
        <v>15382</v>
      </c>
      <c r="D4829" s="179">
        <v>70</v>
      </c>
    </row>
    <row r="4830" spans="1:4" ht="28.8" x14ac:dyDescent="0.3">
      <c r="A4830" s="179">
        <v>39664</v>
      </c>
      <c r="B4830" s="179" t="s">
        <v>20087</v>
      </c>
      <c r="C4830" s="179" t="s">
        <v>15382</v>
      </c>
      <c r="D4830" s="179">
        <v>34.31</v>
      </c>
    </row>
    <row r="4831" spans="1:4" ht="28.8" x14ac:dyDescent="0.3">
      <c r="A4831" s="179">
        <v>39663</v>
      </c>
      <c r="B4831" s="179" t="s">
        <v>20088</v>
      </c>
      <c r="C4831" s="179" t="s">
        <v>15382</v>
      </c>
      <c r="D4831" s="179">
        <v>27.43</v>
      </c>
    </row>
    <row r="4832" spans="1:4" ht="28.8" x14ac:dyDescent="0.3">
      <c r="A4832" s="179">
        <v>39665</v>
      </c>
      <c r="B4832" s="179" t="s">
        <v>20089</v>
      </c>
      <c r="C4832" s="179" t="s">
        <v>15382</v>
      </c>
      <c r="D4832" s="179">
        <v>57.88</v>
      </c>
    </row>
    <row r="4833" spans="1:4" ht="28.8" x14ac:dyDescent="0.3">
      <c r="A4833" s="179">
        <v>39752</v>
      </c>
      <c r="B4833" s="179" t="s">
        <v>20090</v>
      </c>
      <c r="C4833" s="179" t="s">
        <v>15382</v>
      </c>
      <c r="D4833" s="179">
        <v>291.04000000000002</v>
      </c>
    </row>
    <row r="4834" spans="1:4" ht="28.8" x14ac:dyDescent="0.3">
      <c r="A4834" s="179">
        <v>7725</v>
      </c>
      <c r="B4834" s="179" t="s">
        <v>20091</v>
      </c>
      <c r="C4834" s="179" t="s">
        <v>15382</v>
      </c>
      <c r="D4834" s="179">
        <v>195</v>
      </c>
    </row>
    <row r="4835" spans="1:4" ht="28.8" x14ac:dyDescent="0.3">
      <c r="A4835" s="179">
        <v>7753</v>
      </c>
      <c r="B4835" s="179" t="s">
        <v>20092</v>
      </c>
      <c r="C4835" s="179" t="s">
        <v>15382</v>
      </c>
      <c r="D4835" s="179">
        <v>380.16</v>
      </c>
    </row>
    <row r="4836" spans="1:4" ht="28.8" x14ac:dyDescent="0.3">
      <c r="A4836" s="179">
        <v>13256</v>
      </c>
      <c r="B4836" s="179" t="s">
        <v>20093</v>
      </c>
      <c r="C4836" s="179" t="s">
        <v>15382</v>
      </c>
      <c r="D4836" s="179">
        <v>532.55999999999995</v>
      </c>
    </row>
    <row r="4837" spans="1:4" ht="28.8" x14ac:dyDescent="0.3">
      <c r="A4837" s="179">
        <v>7757</v>
      </c>
      <c r="B4837" s="179" t="s">
        <v>20094</v>
      </c>
      <c r="C4837" s="179" t="s">
        <v>15382</v>
      </c>
      <c r="D4837" s="179">
        <v>567.79</v>
      </c>
    </row>
    <row r="4838" spans="1:4" ht="28.8" x14ac:dyDescent="0.3">
      <c r="A4838" s="179">
        <v>7758</v>
      </c>
      <c r="B4838" s="179" t="s">
        <v>20095</v>
      </c>
      <c r="C4838" s="179" t="s">
        <v>15382</v>
      </c>
      <c r="D4838" s="179">
        <v>822.6</v>
      </c>
    </row>
    <row r="4839" spans="1:4" ht="28.8" x14ac:dyDescent="0.3">
      <c r="A4839" s="179">
        <v>7759</v>
      </c>
      <c r="B4839" s="179" t="s">
        <v>20096</v>
      </c>
      <c r="C4839" s="179" t="s">
        <v>15382</v>
      </c>
      <c r="D4839" s="180">
        <v>2279.4299999999998</v>
      </c>
    </row>
    <row r="4840" spans="1:4" ht="28.8" x14ac:dyDescent="0.3">
      <c r="A4840" s="179">
        <v>40334</v>
      </c>
      <c r="B4840" s="179" t="s">
        <v>20097</v>
      </c>
      <c r="C4840" s="179" t="s">
        <v>15382</v>
      </c>
      <c r="D4840" s="179">
        <v>89.3</v>
      </c>
    </row>
    <row r="4841" spans="1:4" ht="28.8" x14ac:dyDescent="0.3">
      <c r="A4841" s="179">
        <v>7745</v>
      </c>
      <c r="B4841" s="179" t="s">
        <v>20098</v>
      </c>
      <c r="C4841" s="179" t="s">
        <v>15382</v>
      </c>
      <c r="D4841" s="179">
        <v>100.77</v>
      </c>
    </row>
    <row r="4842" spans="1:4" ht="28.8" x14ac:dyDescent="0.3">
      <c r="A4842" s="179">
        <v>7714</v>
      </c>
      <c r="B4842" s="179" t="s">
        <v>20099</v>
      </c>
      <c r="C4842" s="179" t="s">
        <v>15382</v>
      </c>
      <c r="D4842" s="179">
        <v>120.44</v>
      </c>
    </row>
    <row r="4843" spans="1:4" ht="28.8" x14ac:dyDescent="0.3">
      <c r="A4843" s="179">
        <v>7742</v>
      </c>
      <c r="B4843" s="179" t="s">
        <v>20100</v>
      </c>
      <c r="C4843" s="179" t="s">
        <v>15382</v>
      </c>
      <c r="D4843" s="179">
        <v>265.77999999999997</v>
      </c>
    </row>
    <row r="4844" spans="1:4" ht="28.8" x14ac:dyDescent="0.3">
      <c r="A4844" s="179">
        <v>7750</v>
      </c>
      <c r="B4844" s="179" t="s">
        <v>20101</v>
      </c>
      <c r="C4844" s="179" t="s">
        <v>15382</v>
      </c>
      <c r="D4844" s="179">
        <v>324.45</v>
      </c>
    </row>
    <row r="4845" spans="1:4" ht="28.8" x14ac:dyDescent="0.3">
      <c r="A4845" s="179">
        <v>7756</v>
      </c>
      <c r="B4845" s="179" t="s">
        <v>20102</v>
      </c>
      <c r="C4845" s="179" t="s">
        <v>15382</v>
      </c>
      <c r="D4845" s="179">
        <v>372.79</v>
      </c>
    </row>
    <row r="4846" spans="1:4" ht="28.8" x14ac:dyDescent="0.3">
      <c r="A4846" s="179">
        <v>7765</v>
      </c>
      <c r="B4846" s="179" t="s">
        <v>20103</v>
      </c>
      <c r="C4846" s="179" t="s">
        <v>15382</v>
      </c>
      <c r="D4846" s="179">
        <v>417.85</v>
      </c>
    </row>
    <row r="4847" spans="1:4" ht="28.8" x14ac:dyDescent="0.3">
      <c r="A4847" s="179">
        <v>12569</v>
      </c>
      <c r="B4847" s="179" t="s">
        <v>20104</v>
      </c>
      <c r="C4847" s="179" t="s">
        <v>15382</v>
      </c>
      <c r="D4847" s="179">
        <v>576.79999999999995</v>
      </c>
    </row>
    <row r="4848" spans="1:4" ht="28.8" x14ac:dyDescent="0.3">
      <c r="A4848" s="179">
        <v>7766</v>
      </c>
      <c r="B4848" s="179" t="s">
        <v>20105</v>
      </c>
      <c r="C4848" s="179" t="s">
        <v>15382</v>
      </c>
      <c r="D4848" s="179">
        <v>612.85</v>
      </c>
    </row>
    <row r="4849" spans="1:4" ht="28.8" x14ac:dyDescent="0.3">
      <c r="A4849" s="179">
        <v>7767</v>
      </c>
      <c r="B4849" s="179" t="s">
        <v>20106</v>
      </c>
      <c r="C4849" s="179" t="s">
        <v>15382</v>
      </c>
      <c r="D4849" s="179">
        <v>879.95</v>
      </c>
    </row>
    <row r="4850" spans="1:4" ht="28.8" x14ac:dyDescent="0.3">
      <c r="A4850" s="179">
        <v>7727</v>
      </c>
      <c r="B4850" s="179" t="s">
        <v>20107</v>
      </c>
      <c r="C4850" s="179" t="s">
        <v>15382</v>
      </c>
      <c r="D4850" s="180">
        <v>2556.3000000000002</v>
      </c>
    </row>
    <row r="4851" spans="1:4" ht="28.8" x14ac:dyDescent="0.3">
      <c r="A4851" s="179">
        <v>7760</v>
      </c>
      <c r="B4851" s="179" t="s">
        <v>20108</v>
      </c>
      <c r="C4851" s="179" t="s">
        <v>15382</v>
      </c>
      <c r="D4851" s="179">
        <v>101.59</v>
      </c>
    </row>
    <row r="4852" spans="1:4" ht="28.8" x14ac:dyDescent="0.3">
      <c r="A4852" s="179">
        <v>7761</v>
      </c>
      <c r="B4852" s="179" t="s">
        <v>20109</v>
      </c>
      <c r="C4852" s="179" t="s">
        <v>15382</v>
      </c>
      <c r="D4852" s="179">
        <v>106.51</v>
      </c>
    </row>
    <row r="4853" spans="1:4" ht="28.8" x14ac:dyDescent="0.3">
      <c r="A4853" s="179">
        <v>7752</v>
      </c>
      <c r="B4853" s="179" t="s">
        <v>20110</v>
      </c>
      <c r="C4853" s="179" t="s">
        <v>15382</v>
      </c>
      <c r="D4853" s="179">
        <v>129.44999999999999</v>
      </c>
    </row>
    <row r="4854" spans="1:4" ht="28.8" x14ac:dyDescent="0.3">
      <c r="A4854" s="179">
        <v>7762</v>
      </c>
      <c r="B4854" s="179" t="s">
        <v>20111</v>
      </c>
      <c r="C4854" s="179" t="s">
        <v>15382</v>
      </c>
      <c r="D4854" s="179">
        <v>169.19</v>
      </c>
    </row>
    <row r="4855" spans="1:4" ht="28.8" x14ac:dyDescent="0.3">
      <c r="A4855" s="179">
        <v>7722</v>
      </c>
      <c r="B4855" s="179" t="s">
        <v>20112</v>
      </c>
      <c r="C4855" s="179" t="s">
        <v>15382</v>
      </c>
      <c r="D4855" s="179">
        <v>258.89999999999998</v>
      </c>
    </row>
    <row r="4856" spans="1:4" ht="28.8" x14ac:dyDescent="0.3">
      <c r="A4856" s="179">
        <v>7763</v>
      </c>
      <c r="B4856" s="179" t="s">
        <v>20113</v>
      </c>
      <c r="C4856" s="179" t="s">
        <v>15382</v>
      </c>
      <c r="D4856" s="179">
        <v>315.44</v>
      </c>
    </row>
    <row r="4857" spans="1:4" ht="28.8" x14ac:dyDescent="0.3">
      <c r="A4857" s="179">
        <v>7764</v>
      </c>
      <c r="B4857" s="179" t="s">
        <v>20114</v>
      </c>
      <c r="C4857" s="179" t="s">
        <v>15382</v>
      </c>
      <c r="D4857" s="179">
        <v>376.89</v>
      </c>
    </row>
    <row r="4858" spans="1:4" ht="28.8" x14ac:dyDescent="0.3">
      <c r="A4858" s="179">
        <v>12572</v>
      </c>
      <c r="B4858" s="179" t="s">
        <v>20115</v>
      </c>
      <c r="C4858" s="179" t="s">
        <v>15382</v>
      </c>
      <c r="D4858" s="179">
        <v>532.55999999999995</v>
      </c>
    </row>
    <row r="4859" spans="1:4" ht="28.8" x14ac:dyDescent="0.3">
      <c r="A4859" s="179">
        <v>12573</v>
      </c>
      <c r="B4859" s="179" t="s">
        <v>20116</v>
      </c>
      <c r="C4859" s="179" t="s">
        <v>15382</v>
      </c>
      <c r="D4859" s="179">
        <v>700.52</v>
      </c>
    </row>
    <row r="4860" spans="1:4" ht="28.8" x14ac:dyDescent="0.3">
      <c r="A4860" s="179">
        <v>12574</v>
      </c>
      <c r="B4860" s="179" t="s">
        <v>20117</v>
      </c>
      <c r="C4860" s="179" t="s">
        <v>15382</v>
      </c>
      <c r="D4860" s="179">
        <v>847.02</v>
      </c>
    </row>
    <row r="4861" spans="1:4" ht="28.8" x14ac:dyDescent="0.3">
      <c r="A4861" s="179">
        <v>12575</v>
      </c>
      <c r="B4861" s="179" t="s">
        <v>20118</v>
      </c>
      <c r="C4861" s="179" t="s">
        <v>15382</v>
      </c>
      <c r="D4861" s="180">
        <v>1286.3399999999999</v>
      </c>
    </row>
    <row r="4862" spans="1:4" ht="28.8" x14ac:dyDescent="0.3">
      <c r="A4862" s="179">
        <v>12576</v>
      </c>
      <c r="B4862" s="179" t="s">
        <v>20119</v>
      </c>
      <c r="C4862" s="179" t="s">
        <v>15382</v>
      </c>
      <c r="D4862" s="179">
        <v>155.66999999999999</v>
      </c>
    </row>
    <row r="4863" spans="1:4" ht="28.8" x14ac:dyDescent="0.3">
      <c r="A4863" s="179">
        <v>12577</v>
      </c>
      <c r="B4863" s="179" t="s">
        <v>20120</v>
      </c>
      <c r="C4863" s="179" t="s">
        <v>15382</v>
      </c>
      <c r="D4863" s="179">
        <v>209.74</v>
      </c>
    </row>
    <row r="4864" spans="1:4" ht="28.8" x14ac:dyDescent="0.3">
      <c r="A4864" s="179">
        <v>12578</v>
      </c>
      <c r="B4864" s="179" t="s">
        <v>20121</v>
      </c>
      <c r="C4864" s="179" t="s">
        <v>15382</v>
      </c>
      <c r="D4864" s="179">
        <v>253.99</v>
      </c>
    </row>
    <row r="4865" spans="1:4" ht="28.8" x14ac:dyDescent="0.3">
      <c r="A4865" s="179">
        <v>12579</v>
      </c>
      <c r="B4865" s="179" t="s">
        <v>20122</v>
      </c>
      <c r="C4865" s="179" t="s">
        <v>15382</v>
      </c>
      <c r="D4865" s="179">
        <v>437.52</v>
      </c>
    </row>
    <row r="4866" spans="1:4" ht="28.8" x14ac:dyDescent="0.3">
      <c r="A4866" s="179">
        <v>12580</v>
      </c>
      <c r="B4866" s="179" t="s">
        <v>20123</v>
      </c>
      <c r="C4866" s="179" t="s">
        <v>15382</v>
      </c>
      <c r="D4866" s="179">
        <v>455.87</v>
      </c>
    </row>
    <row r="4867" spans="1:4" ht="28.8" x14ac:dyDescent="0.3">
      <c r="A4867" s="179">
        <v>12581</v>
      </c>
      <c r="B4867" s="179" t="s">
        <v>20124</v>
      </c>
      <c r="C4867" s="179" t="s">
        <v>15382</v>
      </c>
      <c r="D4867" s="179">
        <v>488.31</v>
      </c>
    </row>
    <row r="4868" spans="1:4" ht="28.8" x14ac:dyDescent="0.3">
      <c r="A4868" s="179">
        <v>7720</v>
      </c>
      <c r="B4868" s="179" t="s">
        <v>20125</v>
      </c>
      <c r="C4868" s="179" t="s">
        <v>15382</v>
      </c>
      <c r="D4868" s="179">
        <v>763.61</v>
      </c>
    </row>
    <row r="4869" spans="1:4" ht="28.8" x14ac:dyDescent="0.3">
      <c r="A4869" s="179">
        <v>40335</v>
      </c>
      <c r="B4869" s="179" t="s">
        <v>20126</v>
      </c>
      <c r="C4869" s="179" t="s">
        <v>15382</v>
      </c>
      <c r="D4869" s="179">
        <v>159.76</v>
      </c>
    </row>
    <row r="4870" spans="1:4" ht="28.8" x14ac:dyDescent="0.3">
      <c r="A4870" s="179">
        <v>7740</v>
      </c>
      <c r="B4870" s="179" t="s">
        <v>20127</v>
      </c>
      <c r="C4870" s="179" t="s">
        <v>15382</v>
      </c>
      <c r="D4870" s="179">
        <v>163.86</v>
      </c>
    </row>
    <row r="4871" spans="1:4" ht="28.8" x14ac:dyDescent="0.3">
      <c r="A4871" s="179">
        <v>7741</v>
      </c>
      <c r="B4871" s="179" t="s">
        <v>20128</v>
      </c>
      <c r="C4871" s="179" t="s">
        <v>15382</v>
      </c>
      <c r="D4871" s="179">
        <v>303.14999999999998</v>
      </c>
    </row>
    <row r="4872" spans="1:4" ht="28.8" x14ac:dyDescent="0.3">
      <c r="A4872" s="179">
        <v>7774</v>
      </c>
      <c r="B4872" s="179" t="s">
        <v>20129</v>
      </c>
      <c r="C4872" s="179" t="s">
        <v>15382</v>
      </c>
      <c r="D4872" s="179">
        <v>371.97</v>
      </c>
    </row>
    <row r="4873" spans="1:4" ht="28.8" x14ac:dyDescent="0.3">
      <c r="A4873" s="179">
        <v>7744</v>
      </c>
      <c r="B4873" s="179" t="s">
        <v>20130</v>
      </c>
      <c r="C4873" s="179" t="s">
        <v>15382</v>
      </c>
      <c r="D4873" s="179">
        <v>485.86</v>
      </c>
    </row>
    <row r="4874" spans="1:4" ht="28.8" x14ac:dyDescent="0.3">
      <c r="A4874" s="179">
        <v>7773</v>
      </c>
      <c r="B4874" s="179" t="s">
        <v>20131</v>
      </c>
      <c r="C4874" s="179" t="s">
        <v>15382</v>
      </c>
      <c r="D4874" s="179">
        <v>496.59</v>
      </c>
    </row>
    <row r="4875" spans="1:4" ht="28.8" x14ac:dyDescent="0.3">
      <c r="A4875" s="179">
        <v>7754</v>
      </c>
      <c r="B4875" s="179" t="s">
        <v>20132</v>
      </c>
      <c r="C4875" s="179" t="s">
        <v>15382</v>
      </c>
      <c r="D4875" s="179">
        <v>752.96</v>
      </c>
    </row>
    <row r="4876" spans="1:4" ht="28.8" x14ac:dyDescent="0.3">
      <c r="A4876" s="179">
        <v>7735</v>
      </c>
      <c r="B4876" s="179" t="s">
        <v>20133</v>
      </c>
      <c r="C4876" s="179" t="s">
        <v>15382</v>
      </c>
      <c r="D4876" s="179">
        <v>975</v>
      </c>
    </row>
    <row r="4877" spans="1:4" ht="28.8" x14ac:dyDescent="0.3">
      <c r="A4877" s="179">
        <v>7755</v>
      </c>
      <c r="B4877" s="179" t="s">
        <v>20134</v>
      </c>
      <c r="C4877" s="179" t="s">
        <v>15382</v>
      </c>
      <c r="D4877" s="179">
        <v>193.36</v>
      </c>
    </row>
    <row r="4878" spans="1:4" ht="28.8" x14ac:dyDescent="0.3">
      <c r="A4878" s="179">
        <v>7776</v>
      </c>
      <c r="B4878" s="179" t="s">
        <v>20135</v>
      </c>
      <c r="C4878" s="179" t="s">
        <v>15382</v>
      </c>
      <c r="D4878" s="179">
        <v>403.1</v>
      </c>
    </row>
    <row r="4879" spans="1:4" ht="28.8" x14ac:dyDescent="0.3">
      <c r="A4879" s="179">
        <v>7743</v>
      </c>
      <c r="B4879" s="179" t="s">
        <v>20136</v>
      </c>
      <c r="C4879" s="179" t="s">
        <v>15382</v>
      </c>
      <c r="D4879" s="179">
        <v>426.86</v>
      </c>
    </row>
    <row r="4880" spans="1:4" ht="28.8" x14ac:dyDescent="0.3">
      <c r="A4880" s="179">
        <v>7733</v>
      </c>
      <c r="B4880" s="179" t="s">
        <v>20137</v>
      </c>
      <c r="C4880" s="179" t="s">
        <v>15382</v>
      </c>
      <c r="D4880" s="179">
        <v>557.14</v>
      </c>
    </row>
    <row r="4881" spans="1:4" ht="28.8" x14ac:dyDescent="0.3">
      <c r="A4881" s="179">
        <v>7775</v>
      </c>
      <c r="B4881" s="179" t="s">
        <v>20138</v>
      </c>
      <c r="C4881" s="179" t="s">
        <v>15382</v>
      </c>
      <c r="D4881" s="179">
        <v>610.39</v>
      </c>
    </row>
    <row r="4882" spans="1:4" ht="28.8" x14ac:dyDescent="0.3">
      <c r="A4882" s="179">
        <v>7734</v>
      </c>
      <c r="B4882" s="179" t="s">
        <v>20139</v>
      </c>
      <c r="C4882" s="179" t="s">
        <v>15382</v>
      </c>
      <c r="D4882" s="179">
        <v>864.39</v>
      </c>
    </row>
    <row r="4883" spans="1:4" ht="28.8" x14ac:dyDescent="0.3">
      <c r="A4883" s="179">
        <v>37449</v>
      </c>
      <c r="B4883" s="179" t="s">
        <v>20140</v>
      </c>
      <c r="C4883" s="179" t="s">
        <v>15382</v>
      </c>
      <c r="D4883" s="179">
        <v>24.96</v>
      </c>
    </row>
    <row r="4884" spans="1:4" ht="28.8" x14ac:dyDescent="0.3">
      <c r="A4884" s="179">
        <v>37450</v>
      </c>
      <c r="B4884" s="179" t="s">
        <v>20141</v>
      </c>
      <c r="C4884" s="179" t="s">
        <v>15382</v>
      </c>
      <c r="D4884" s="179">
        <v>34.950000000000003</v>
      </c>
    </row>
    <row r="4885" spans="1:4" ht="28.8" x14ac:dyDescent="0.3">
      <c r="A4885" s="179">
        <v>37451</v>
      </c>
      <c r="B4885" s="179" t="s">
        <v>20142</v>
      </c>
      <c r="C4885" s="179" t="s">
        <v>15382</v>
      </c>
      <c r="D4885" s="179">
        <v>48.79</v>
      </c>
    </row>
    <row r="4886" spans="1:4" ht="28.8" x14ac:dyDescent="0.3">
      <c r="A4886" s="179">
        <v>37452</v>
      </c>
      <c r="B4886" s="179" t="s">
        <v>20143</v>
      </c>
      <c r="C4886" s="179" t="s">
        <v>15382</v>
      </c>
      <c r="D4886" s="179">
        <v>70.92</v>
      </c>
    </row>
    <row r="4887" spans="1:4" ht="28.8" x14ac:dyDescent="0.3">
      <c r="A4887" s="179">
        <v>37453</v>
      </c>
      <c r="B4887" s="179" t="s">
        <v>20144</v>
      </c>
      <c r="C4887" s="179" t="s">
        <v>15382</v>
      </c>
      <c r="D4887" s="179">
        <v>81.680000000000007</v>
      </c>
    </row>
    <row r="4888" spans="1:4" ht="28.8" x14ac:dyDescent="0.3">
      <c r="A4888" s="179">
        <v>7778</v>
      </c>
      <c r="B4888" s="179" t="s">
        <v>20145</v>
      </c>
      <c r="C4888" s="179" t="s">
        <v>15382</v>
      </c>
      <c r="D4888" s="179">
        <v>30.64</v>
      </c>
    </row>
    <row r="4889" spans="1:4" ht="28.8" x14ac:dyDescent="0.3">
      <c r="A4889" s="179">
        <v>7796</v>
      </c>
      <c r="B4889" s="179" t="s">
        <v>20146</v>
      </c>
      <c r="C4889" s="179" t="s">
        <v>15382</v>
      </c>
      <c r="D4889" s="179">
        <v>41.99</v>
      </c>
    </row>
    <row r="4890" spans="1:4" ht="28.8" x14ac:dyDescent="0.3">
      <c r="A4890" s="179">
        <v>7781</v>
      </c>
      <c r="B4890" s="179" t="s">
        <v>20147</v>
      </c>
      <c r="C4890" s="179" t="s">
        <v>15382</v>
      </c>
      <c r="D4890" s="179">
        <v>49.62</v>
      </c>
    </row>
    <row r="4891" spans="1:4" ht="28.8" x14ac:dyDescent="0.3">
      <c r="A4891" s="179">
        <v>7795</v>
      </c>
      <c r="B4891" s="179" t="s">
        <v>20148</v>
      </c>
      <c r="C4891" s="179" t="s">
        <v>15382</v>
      </c>
      <c r="D4891" s="179">
        <v>73.849999999999994</v>
      </c>
    </row>
    <row r="4892" spans="1:4" ht="28.8" x14ac:dyDescent="0.3">
      <c r="A4892" s="179">
        <v>7791</v>
      </c>
      <c r="B4892" s="179" t="s">
        <v>20149</v>
      </c>
      <c r="C4892" s="179" t="s">
        <v>15382</v>
      </c>
      <c r="D4892" s="179">
        <v>88.4</v>
      </c>
    </row>
    <row r="4893" spans="1:4" ht="28.8" x14ac:dyDescent="0.3">
      <c r="A4893" s="179">
        <v>7783</v>
      </c>
      <c r="B4893" s="179" t="s">
        <v>20150</v>
      </c>
      <c r="C4893" s="179" t="s">
        <v>15382</v>
      </c>
      <c r="D4893" s="179">
        <v>31.32</v>
      </c>
    </row>
    <row r="4894" spans="1:4" ht="28.8" x14ac:dyDescent="0.3">
      <c r="A4894" s="179">
        <v>7790</v>
      </c>
      <c r="B4894" s="179" t="s">
        <v>20151</v>
      </c>
      <c r="C4894" s="179" t="s">
        <v>15382</v>
      </c>
      <c r="D4894" s="179">
        <v>49.36</v>
      </c>
    </row>
    <row r="4895" spans="1:4" ht="28.8" x14ac:dyDescent="0.3">
      <c r="A4895" s="179">
        <v>7785</v>
      </c>
      <c r="B4895" s="179" t="s">
        <v>20152</v>
      </c>
      <c r="C4895" s="179" t="s">
        <v>15382</v>
      </c>
      <c r="D4895" s="179">
        <v>54.47</v>
      </c>
    </row>
    <row r="4896" spans="1:4" ht="28.8" x14ac:dyDescent="0.3">
      <c r="A4896" s="179">
        <v>7792</v>
      </c>
      <c r="B4896" s="179" t="s">
        <v>20153</v>
      </c>
      <c r="C4896" s="179" t="s">
        <v>15382</v>
      </c>
      <c r="D4896" s="179">
        <v>77.25</v>
      </c>
    </row>
    <row r="4897" spans="1:4" ht="28.8" x14ac:dyDescent="0.3">
      <c r="A4897" s="179">
        <v>7793</v>
      </c>
      <c r="B4897" s="179" t="s">
        <v>20154</v>
      </c>
      <c r="C4897" s="179" t="s">
        <v>15382</v>
      </c>
      <c r="D4897" s="179">
        <v>91.24</v>
      </c>
    </row>
    <row r="4898" spans="1:4" ht="28.8" x14ac:dyDescent="0.3">
      <c r="A4898" s="179">
        <v>13159</v>
      </c>
      <c r="B4898" s="179" t="s">
        <v>20155</v>
      </c>
      <c r="C4898" s="179" t="s">
        <v>15382</v>
      </c>
      <c r="D4898" s="179">
        <v>79.44</v>
      </c>
    </row>
    <row r="4899" spans="1:4" ht="28.8" x14ac:dyDescent="0.3">
      <c r="A4899" s="179">
        <v>13168</v>
      </c>
      <c r="B4899" s="179" t="s">
        <v>20156</v>
      </c>
      <c r="C4899" s="179" t="s">
        <v>15382</v>
      </c>
      <c r="D4899" s="179">
        <v>96.46</v>
      </c>
    </row>
    <row r="4900" spans="1:4" ht="28.8" x14ac:dyDescent="0.3">
      <c r="A4900" s="179">
        <v>13173</v>
      </c>
      <c r="B4900" s="179" t="s">
        <v>20157</v>
      </c>
      <c r="C4900" s="179" t="s">
        <v>15382</v>
      </c>
      <c r="D4900" s="179">
        <v>130.5</v>
      </c>
    </row>
    <row r="4901" spans="1:4" ht="28.8" x14ac:dyDescent="0.3">
      <c r="A4901" s="179">
        <v>12583</v>
      </c>
      <c r="B4901" s="179" t="s">
        <v>20158</v>
      </c>
      <c r="C4901" s="179" t="s">
        <v>15382</v>
      </c>
      <c r="D4901" s="179">
        <v>26.1</v>
      </c>
    </row>
    <row r="4902" spans="1:4" ht="28.8" x14ac:dyDescent="0.3">
      <c r="A4902" s="179">
        <v>12584</v>
      </c>
      <c r="B4902" s="179" t="s">
        <v>20159</v>
      </c>
      <c r="C4902" s="179" t="s">
        <v>15382</v>
      </c>
      <c r="D4902" s="179">
        <v>34.04</v>
      </c>
    </row>
    <row r="4903" spans="1:4" ht="28.8" x14ac:dyDescent="0.3">
      <c r="A4903" s="179">
        <v>12613</v>
      </c>
      <c r="B4903" s="179" t="s">
        <v>20160</v>
      </c>
      <c r="C4903" s="179" t="s">
        <v>15364</v>
      </c>
      <c r="D4903" s="179">
        <v>22.29</v>
      </c>
    </row>
    <row r="4904" spans="1:4" ht="28.8" x14ac:dyDescent="0.3">
      <c r="A4904" s="179">
        <v>1031</v>
      </c>
      <c r="B4904" s="179" t="s">
        <v>20161</v>
      </c>
      <c r="C4904" s="179" t="s">
        <v>15364</v>
      </c>
      <c r="D4904" s="179">
        <v>14.53</v>
      </c>
    </row>
    <row r="4905" spans="1:4" ht="28.8" x14ac:dyDescent="0.3">
      <c r="A4905" s="179">
        <v>39707</v>
      </c>
      <c r="B4905" s="179" t="s">
        <v>20162</v>
      </c>
      <c r="C4905" s="179" t="s">
        <v>15382</v>
      </c>
      <c r="D4905" s="179">
        <v>4.03</v>
      </c>
    </row>
    <row r="4906" spans="1:4" ht="28.8" x14ac:dyDescent="0.3">
      <c r="A4906" s="179">
        <v>39708</v>
      </c>
      <c r="B4906" s="179" t="s">
        <v>20163</v>
      </c>
      <c r="C4906" s="179" t="s">
        <v>15382</v>
      </c>
      <c r="D4906" s="179">
        <v>3.9</v>
      </c>
    </row>
    <row r="4907" spans="1:4" ht="28.8" x14ac:dyDescent="0.3">
      <c r="A4907" s="179">
        <v>39710</v>
      </c>
      <c r="B4907" s="179" t="s">
        <v>20164</v>
      </c>
      <c r="C4907" s="179" t="s">
        <v>15382</v>
      </c>
      <c r="D4907" s="179">
        <v>2.74</v>
      </c>
    </row>
    <row r="4908" spans="1:4" ht="28.8" x14ac:dyDescent="0.3">
      <c r="A4908" s="179">
        <v>39709</v>
      </c>
      <c r="B4908" s="179" t="s">
        <v>20165</v>
      </c>
      <c r="C4908" s="179" t="s">
        <v>15382</v>
      </c>
      <c r="D4908" s="179">
        <v>3.81</v>
      </c>
    </row>
    <row r="4909" spans="1:4" ht="28.8" x14ac:dyDescent="0.3">
      <c r="A4909" s="179">
        <v>39711</v>
      </c>
      <c r="B4909" s="179" t="s">
        <v>20166</v>
      </c>
      <c r="C4909" s="179" t="s">
        <v>15382</v>
      </c>
      <c r="D4909" s="179">
        <v>4.28</v>
      </c>
    </row>
    <row r="4910" spans="1:4" ht="28.8" x14ac:dyDescent="0.3">
      <c r="A4910" s="179">
        <v>39712</v>
      </c>
      <c r="B4910" s="179" t="s">
        <v>20167</v>
      </c>
      <c r="C4910" s="179" t="s">
        <v>15382</v>
      </c>
      <c r="D4910" s="179">
        <v>1.5</v>
      </c>
    </row>
    <row r="4911" spans="1:4" ht="28.8" x14ac:dyDescent="0.3">
      <c r="A4911" s="179">
        <v>39713</v>
      </c>
      <c r="B4911" s="179" t="s">
        <v>20168</v>
      </c>
      <c r="C4911" s="179" t="s">
        <v>15382</v>
      </c>
      <c r="D4911" s="179">
        <v>1.18</v>
      </c>
    </row>
    <row r="4912" spans="1:4" ht="28.8" x14ac:dyDescent="0.3">
      <c r="A4912" s="179">
        <v>39714</v>
      </c>
      <c r="B4912" s="179" t="s">
        <v>20169</v>
      </c>
      <c r="C4912" s="179" t="s">
        <v>15382</v>
      </c>
      <c r="D4912" s="179">
        <v>2.71</v>
      </c>
    </row>
    <row r="4913" spans="1:4" ht="28.8" x14ac:dyDescent="0.3">
      <c r="A4913" s="179">
        <v>39715</v>
      </c>
      <c r="B4913" s="179" t="s">
        <v>20170</v>
      </c>
      <c r="C4913" s="179" t="s">
        <v>15382</v>
      </c>
      <c r="D4913" s="179">
        <v>1.93</v>
      </c>
    </row>
    <row r="4914" spans="1:4" ht="28.8" x14ac:dyDescent="0.3">
      <c r="A4914" s="179">
        <v>39716</v>
      </c>
      <c r="B4914" s="179" t="s">
        <v>20171</v>
      </c>
      <c r="C4914" s="179" t="s">
        <v>15382</v>
      </c>
      <c r="D4914" s="179">
        <v>1.46</v>
      </c>
    </row>
    <row r="4915" spans="1:4" ht="28.8" x14ac:dyDescent="0.3">
      <c r="A4915" s="179">
        <v>39718</v>
      </c>
      <c r="B4915" s="179" t="s">
        <v>20172</v>
      </c>
      <c r="C4915" s="179" t="s">
        <v>15382</v>
      </c>
      <c r="D4915" s="179">
        <v>2.5</v>
      </c>
    </row>
    <row r="4916" spans="1:4" ht="28.8" x14ac:dyDescent="0.3">
      <c r="A4916" s="179">
        <v>9813</v>
      </c>
      <c r="B4916" s="179" t="s">
        <v>20173</v>
      </c>
      <c r="C4916" s="179" t="s">
        <v>15382</v>
      </c>
      <c r="D4916" s="179">
        <v>5.5</v>
      </c>
    </row>
    <row r="4917" spans="1:4" ht="28.8" x14ac:dyDescent="0.3">
      <c r="A4917" s="179">
        <v>9815</v>
      </c>
      <c r="B4917" s="179" t="s">
        <v>20174</v>
      </c>
      <c r="C4917" s="179" t="s">
        <v>15382</v>
      </c>
      <c r="D4917" s="179">
        <v>10.86</v>
      </c>
    </row>
    <row r="4918" spans="1:4" ht="28.8" x14ac:dyDescent="0.3">
      <c r="A4918" s="179">
        <v>44543</v>
      </c>
      <c r="B4918" s="179" t="s">
        <v>27102</v>
      </c>
      <c r="C4918" s="179" t="s">
        <v>15382</v>
      </c>
      <c r="D4918" s="180">
        <v>5404.66</v>
      </c>
    </row>
    <row r="4919" spans="1:4" ht="28.8" x14ac:dyDescent="0.3">
      <c r="A4919" s="179">
        <v>44526</v>
      </c>
      <c r="B4919" s="179" t="s">
        <v>27103</v>
      </c>
      <c r="C4919" s="179" t="s">
        <v>15382</v>
      </c>
      <c r="D4919" s="179">
        <v>132.46</v>
      </c>
    </row>
    <row r="4920" spans="1:4" ht="28.8" x14ac:dyDescent="0.3">
      <c r="A4920" s="179">
        <v>44518</v>
      </c>
      <c r="B4920" s="179" t="s">
        <v>27104</v>
      </c>
      <c r="C4920" s="179" t="s">
        <v>15382</v>
      </c>
      <c r="D4920" s="180">
        <v>3978.97</v>
      </c>
    </row>
    <row r="4921" spans="1:4" ht="28.8" x14ac:dyDescent="0.3">
      <c r="A4921" s="179">
        <v>44544</v>
      </c>
      <c r="B4921" s="179" t="s">
        <v>27105</v>
      </c>
      <c r="C4921" s="179" t="s">
        <v>15382</v>
      </c>
      <c r="D4921" s="180">
        <v>1934.41</v>
      </c>
    </row>
    <row r="4922" spans="1:4" ht="28.8" x14ac:dyDescent="0.3">
      <c r="A4922" s="179">
        <v>44545</v>
      </c>
      <c r="B4922" s="179" t="s">
        <v>27106</v>
      </c>
      <c r="C4922" s="179" t="s">
        <v>15382</v>
      </c>
      <c r="D4922" s="179">
        <v>284.33</v>
      </c>
    </row>
    <row r="4923" spans="1:4" ht="28.8" x14ac:dyDescent="0.3">
      <c r="A4923" s="179">
        <v>44546</v>
      </c>
      <c r="B4923" s="179" t="s">
        <v>27107</v>
      </c>
      <c r="C4923" s="179" t="s">
        <v>15382</v>
      </c>
      <c r="D4923" s="180">
        <v>1269.83</v>
      </c>
    </row>
    <row r="4924" spans="1:4" ht="28.8" x14ac:dyDescent="0.3">
      <c r="A4924" s="179">
        <v>44525</v>
      </c>
      <c r="B4924" s="179" t="s">
        <v>27108</v>
      </c>
      <c r="C4924" s="179" t="s">
        <v>15382</v>
      </c>
      <c r="D4924" s="180">
        <v>4902</v>
      </c>
    </row>
    <row r="4925" spans="1:4" ht="28.8" x14ac:dyDescent="0.3">
      <c r="A4925" s="179">
        <v>44547</v>
      </c>
      <c r="B4925" s="179" t="s">
        <v>27109</v>
      </c>
      <c r="C4925" s="179" t="s">
        <v>15382</v>
      </c>
      <c r="D4925" s="179">
        <v>443.23</v>
      </c>
    </row>
    <row r="4926" spans="1:4" ht="28.8" x14ac:dyDescent="0.3">
      <c r="A4926" s="179">
        <v>44519</v>
      </c>
      <c r="B4926" s="179" t="s">
        <v>27110</v>
      </c>
      <c r="C4926" s="179" t="s">
        <v>15382</v>
      </c>
      <c r="D4926" s="180">
        <v>1086.04</v>
      </c>
    </row>
    <row r="4927" spans="1:4" ht="28.8" x14ac:dyDescent="0.3">
      <c r="A4927" s="179">
        <v>44520</v>
      </c>
      <c r="B4927" s="179" t="s">
        <v>27111</v>
      </c>
      <c r="C4927" s="179" t="s">
        <v>15382</v>
      </c>
      <c r="D4927" s="180">
        <v>1749.21</v>
      </c>
    </row>
    <row r="4928" spans="1:4" ht="28.8" x14ac:dyDescent="0.3">
      <c r="A4928" s="179">
        <v>44521</v>
      </c>
      <c r="B4928" s="179" t="s">
        <v>27112</v>
      </c>
      <c r="C4928" s="179" t="s">
        <v>15382</v>
      </c>
      <c r="D4928" s="179">
        <v>28.22</v>
      </c>
    </row>
    <row r="4929" spans="1:4" ht="28.8" x14ac:dyDescent="0.3">
      <c r="A4929" s="179">
        <v>44522</v>
      </c>
      <c r="B4929" s="179" t="s">
        <v>27113</v>
      </c>
      <c r="C4929" s="179" t="s">
        <v>15382</v>
      </c>
      <c r="D4929" s="180">
        <v>3070.97</v>
      </c>
    </row>
    <row r="4930" spans="1:4" ht="28.8" x14ac:dyDescent="0.3">
      <c r="A4930" s="179">
        <v>44523</v>
      </c>
      <c r="B4930" s="179" t="s">
        <v>27114</v>
      </c>
      <c r="C4930" s="179" t="s">
        <v>15382</v>
      </c>
      <c r="D4930" s="180">
        <v>4567.3900000000003</v>
      </c>
    </row>
    <row r="4931" spans="1:4" ht="28.8" x14ac:dyDescent="0.3">
      <c r="A4931" s="179">
        <v>44527</v>
      </c>
      <c r="B4931" s="179" t="s">
        <v>27115</v>
      </c>
      <c r="C4931" s="179" t="s">
        <v>15382</v>
      </c>
      <c r="D4931" s="180">
        <v>2290.4299999999998</v>
      </c>
    </row>
    <row r="4932" spans="1:4" ht="28.8" x14ac:dyDescent="0.3">
      <c r="A4932" s="179">
        <v>44524</v>
      </c>
      <c r="B4932" s="179" t="s">
        <v>27116</v>
      </c>
      <c r="C4932" s="179" t="s">
        <v>15382</v>
      </c>
      <c r="D4932" s="179">
        <v>63.11</v>
      </c>
    </row>
    <row r="4933" spans="1:4" ht="28.8" x14ac:dyDescent="0.3">
      <c r="A4933" s="179">
        <v>44542</v>
      </c>
      <c r="B4933" s="179" t="s">
        <v>27117</v>
      </c>
      <c r="C4933" s="179" t="s">
        <v>15382</v>
      </c>
      <c r="D4933" s="180">
        <v>2988.24</v>
      </c>
    </row>
    <row r="4934" spans="1:4" x14ac:dyDescent="0.3">
      <c r="A4934" s="179">
        <v>9876</v>
      </c>
      <c r="B4934" s="179" t="s">
        <v>20175</v>
      </c>
      <c r="C4934" s="179" t="s">
        <v>15382</v>
      </c>
      <c r="D4934" s="179">
        <v>29.47</v>
      </c>
    </row>
    <row r="4935" spans="1:4" x14ac:dyDescent="0.3">
      <c r="A4935" s="179">
        <v>9877</v>
      </c>
      <c r="B4935" s="179" t="s">
        <v>20176</v>
      </c>
      <c r="C4935" s="179" t="s">
        <v>15382</v>
      </c>
      <c r="D4935" s="179">
        <v>103.24</v>
      </c>
    </row>
    <row r="4936" spans="1:4" x14ac:dyDescent="0.3">
      <c r="A4936" s="179">
        <v>9878</v>
      </c>
      <c r="B4936" s="179" t="s">
        <v>20177</v>
      </c>
      <c r="C4936" s="179" t="s">
        <v>15382</v>
      </c>
      <c r="D4936" s="179">
        <v>134.47999999999999</v>
      </c>
    </row>
    <row r="4937" spans="1:4" x14ac:dyDescent="0.3">
      <c r="A4937" s="179">
        <v>9879</v>
      </c>
      <c r="B4937" s="179" t="s">
        <v>20178</v>
      </c>
      <c r="C4937" s="179" t="s">
        <v>15382</v>
      </c>
      <c r="D4937" s="179">
        <v>320.98</v>
      </c>
    </row>
    <row r="4938" spans="1:4" ht="28.8" x14ac:dyDescent="0.3">
      <c r="A4938" s="179">
        <v>41986</v>
      </c>
      <c r="B4938" s="179" t="s">
        <v>20179</v>
      </c>
      <c r="C4938" s="179" t="s">
        <v>15382</v>
      </c>
      <c r="D4938" s="180">
        <v>2941.39</v>
      </c>
    </row>
    <row r="4939" spans="1:4" ht="28.8" x14ac:dyDescent="0.3">
      <c r="A4939" s="179">
        <v>43422</v>
      </c>
      <c r="B4939" s="179" t="s">
        <v>20180</v>
      </c>
      <c r="C4939" s="179" t="s">
        <v>15382</v>
      </c>
      <c r="D4939" s="180">
        <v>3607.32</v>
      </c>
    </row>
    <row r="4940" spans="1:4" ht="28.8" x14ac:dyDescent="0.3">
      <c r="A4940" s="179">
        <v>41987</v>
      </c>
      <c r="B4940" s="179" t="s">
        <v>20181</v>
      </c>
      <c r="C4940" s="179" t="s">
        <v>15382</v>
      </c>
      <c r="D4940" s="180">
        <v>4181.18</v>
      </c>
    </row>
    <row r="4941" spans="1:4" ht="28.8" x14ac:dyDescent="0.3">
      <c r="A4941" s="179">
        <v>41988</v>
      </c>
      <c r="B4941" s="179" t="s">
        <v>20182</v>
      </c>
      <c r="C4941" s="179" t="s">
        <v>15382</v>
      </c>
      <c r="D4941" s="180">
        <v>5522.75</v>
      </c>
    </row>
    <row r="4942" spans="1:4" ht="28.8" x14ac:dyDescent="0.3">
      <c r="A4942" s="179">
        <v>41697</v>
      </c>
      <c r="B4942" s="179" t="s">
        <v>20183</v>
      </c>
      <c r="C4942" s="179" t="s">
        <v>15382</v>
      </c>
      <c r="D4942" s="179">
        <v>978.89</v>
      </c>
    </row>
    <row r="4943" spans="1:4" ht="28.8" x14ac:dyDescent="0.3">
      <c r="A4943" s="179">
        <v>41985</v>
      </c>
      <c r="B4943" s="179" t="s">
        <v>20184</v>
      </c>
      <c r="C4943" s="179" t="s">
        <v>15382</v>
      </c>
      <c r="D4943" s="180">
        <v>1363.33</v>
      </c>
    </row>
    <row r="4944" spans="1:4" ht="28.8" x14ac:dyDescent="0.3">
      <c r="A4944" s="179">
        <v>41699</v>
      </c>
      <c r="B4944" s="179" t="s">
        <v>20185</v>
      </c>
      <c r="C4944" s="179" t="s">
        <v>15382</v>
      </c>
      <c r="D4944" s="180">
        <v>1941.31</v>
      </c>
    </row>
    <row r="4945" spans="1:4" ht="43.2" x14ac:dyDescent="0.3">
      <c r="A4945" s="179">
        <v>38053</v>
      </c>
      <c r="B4945" s="179" t="s">
        <v>20186</v>
      </c>
      <c r="C4945" s="179" t="s">
        <v>15382</v>
      </c>
      <c r="D4945" s="179">
        <v>24.47</v>
      </c>
    </row>
    <row r="4946" spans="1:4" ht="43.2" x14ac:dyDescent="0.3">
      <c r="A4946" s="179">
        <v>38054</v>
      </c>
      <c r="B4946" s="179" t="s">
        <v>20187</v>
      </c>
      <c r="C4946" s="179" t="s">
        <v>15382</v>
      </c>
      <c r="D4946" s="179">
        <v>42.07</v>
      </c>
    </row>
    <row r="4947" spans="1:4" ht="43.2" x14ac:dyDescent="0.3">
      <c r="A4947" s="179">
        <v>38052</v>
      </c>
      <c r="B4947" s="179" t="s">
        <v>20188</v>
      </c>
      <c r="C4947" s="179" t="s">
        <v>15382</v>
      </c>
      <c r="D4947" s="179">
        <v>11.85</v>
      </c>
    </row>
    <row r="4948" spans="1:4" ht="43.2" x14ac:dyDescent="0.3">
      <c r="A4948" s="179">
        <v>38051</v>
      </c>
      <c r="B4948" s="179" t="s">
        <v>20189</v>
      </c>
      <c r="C4948" s="179" t="s">
        <v>15382</v>
      </c>
      <c r="D4948" s="179">
        <v>7.39</v>
      </c>
    </row>
    <row r="4949" spans="1:4" x14ac:dyDescent="0.3">
      <c r="A4949" s="179">
        <v>38787</v>
      </c>
      <c r="B4949" s="179" t="s">
        <v>20190</v>
      </c>
      <c r="C4949" s="179" t="s">
        <v>15382</v>
      </c>
      <c r="D4949" s="179">
        <v>6.1</v>
      </c>
    </row>
    <row r="4950" spans="1:4" x14ac:dyDescent="0.3">
      <c r="A4950" s="179">
        <v>38825</v>
      </c>
      <c r="B4950" s="179" t="s">
        <v>20191</v>
      </c>
      <c r="C4950" s="179" t="s">
        <v>15382</v>
      </c>
      <c r="D4950" s="179">
        <v>7.99</v>
      </c>
    </row>
    <row r="4951" spans="1:4" x14ac:dyDescent="0.3">
      <c r="A4951" s="179">
        <v>38826</v>
      </c>
      <c r="B4951" s="179" t="s">
        <v>20192</v>
      </c>
      <c r="C4951" s="179" t="s">
        <v>15382</v>
      </c>
      <c r="D4951" s="179">
        <v>11.84</v>
      </c>
    </row>
    <row r="4952" spans="1:4" x14ac:dyDescent="0.3">
      <c r="A4952" s="179">
        <v>38827</v>
      </c>
      <c r="B4952" s="179" t="s">
        <v>20193</v>
      </c>
      <c r="C4952" s="179" t="s">
        <v>15382</v>
      </c>
      <c r="D4952" s="179">
        <v>19.02</v>
      </c>
    </row>
    <row r="4953" spans="1:4" x14ac:dyDescent="0.3">
      <c r="A4953" s="179">
        <v>38830</v>
      </c>
      <c r="B4953" s="179" t="s">
        <v>20194</v>
      </c>
      <c r="C4953" s="179" t="s">
        <v>15382</v>
      </c>
      <c r="D4953" s="179">
        <v>26.64</v>
      </c>
    </row>
    <row r="4954" spans="1:4" x14ac:dyDescent="0.3">
      <c r="A4954" s="179">
        <v>38828</v>
      </c>
      <c r="B4954" s="179" t="s">
        <v>20195</v>
      </c>
      <c r="C4954" s="179" t="s">
        <v>15382</v>
      </c>
      <c r="D4954" s="179">
        <v>11.75</v>
      </c>
    </row>
    <row r="4955" spans="1:4" x14ac:dyDescent="0.3">
      <c r="A4955" s="179">
        <v>38829</v>
      </c>
      <c r="B4955" s="179" t="s">
        <v>20196</v>
      </c>
      <c r="C4955" s="179" t="s">
        <v>15382</v>
      </c>
      <c r="D4955" s="179">
        <v>19.239999999999998</v>
      </c>
    </row>
    <row r="4956" spans="1:4" x14ac:dyDescent="0.3">
      <c r="A4956" s="179">
        <v>38831</v>
      </c>
      <c r="B4956" s="179" t="s">
        <v>20197</v>
      </c>
      <c r="C4956" s="179" t="s">
        <v>15382</v>
      </c>
      <c r="D4956" s="179">
        <v>37.159999999999997</v>
      </c>
    </row>
    <row r="4957" spans="1:4" x14ac:dyDescent="0.3">
      <c r="A4957" s="179">
        <v>36274</v>
      </c>
      <c r="B4957" s="179" t="s">
        <v>20198</v>
      </c>
      <c r="C4957" s="179" t="s">
        <v>15382</v>
      </c>
      <c r="D4957" s="179">
        <v>9.15</v>
      </c>
    </row>
    <row r="4958" spans="1:4" x14ac:dyDescent="0.3">
      <c r="A4958" s="179">
        <v>36278</v>
      </c>
      <c r="B4958" s="179" t="s">
        <v>20199</v>
      </c>
      <c r="C4958" s="179" t="s">
        <v>15382</v>
      </c>
      <c r="D4958" s="179">
        <v>12.41</v>
      </c>
    </row>
    <row r="4959" spans="1:4" x14ac:dyDescent="0.3">
      <c r="A4959" s="179">
        <v>38977</v>
      </c>
      <c r="B4959" s="179" t="s">
        <v>20200</v>
      </c>
      <c r="C4959" s="179" t="s">
        <v>15382</v>
      </c>
      <c r="D4959" s="179">
        <v>188.88</v>
      </c>
    </row>
    <row r="4960" spans="1:4" x14ac:dyDescent="0.3">
      <c r="A4960" s="179">
        <v>38971</v>
      </c>
      <c r="B4960" s="179" t="s">
        <v>20201</v>
      </c>
      <c r="C4960" s="179" t="s">
        <v>15382</v>
      </c>
      <c r="D4960" s="179">
        <v>15.56</v>
      </c>
    </row>
    <row r="4961" spans="1:4" x14ac:dyDescent="0.3">
      <c r="A4961" s="179">
        <v>38972</v>
      </c>
      <c r="B4961" s="179" t="s">
        <v>20202</v>
      </c>
      <c r="C4961" s="179" t="s">
        <v>15382</v>
      </c>
      <c r="D4961" s="179">
        <v>23.7</v>
      </c>
    </row>
    <row r="4962" spans="1:4" x14ac:dyDescent="0.3">
      <c r="A4962" s="179">
        <v>38973</v>
      </c>
      <c r="B4962" s="179" t="s">
        <v>20203</v>
      </c>
      <c r="C4962" s="179" t="s">
        <v>15382</v>
      </c>
      <c r="D4962" s="179">
        <v>31.35</v>
      </c>
    </row>
    <row r="4963" spans="1:4" x14ac:dyDescent="0.3">
      <c r="A4963" s="179">
        <v>38974</v>
      </c>
      <c r="B4963" s="179" t="s">
        <v>20204</v>
      </c>
      <c r="C4963" s="179" t="s">
        <v>15382</v>
      </c>
      <c r="D4963" s="179">
        <v>45.72</v>
      </c>
    </row>
    <row r="4964" spans="1:4" x14ac:dyDescent="0.3">
      <c r="A4964" s="179">
        <v>38975</v>
      </c>
      <c r="B4964" s="179" t="s">
        <v>20205</v>
      </c>
      <c r="C4964" s="179" t="s">
        <v>15382</v>
      </c>
      <c r="D4964" s="179">
        <v>76.19</v>
      </c>
    </row>
    <row r="4965" spans="1:4" x14ac:dyDescent="0.3">
      <c r="A4965" s="179">
        <v>38976</v>
      </c>
      <c r="B4965" s="179" t="s">
        <v>20206</v>
      </c>
      <c r="C4965" s="179" t="s">
        <v>15382</v>
      </c>
      <c r="D4965" s="179">
        <v>106.85</v>
      </c>
    </row>
    <row r="4966" spans="1:4" x14ac:dyDescent="0.3">
      <c r="A4966" s="179">
        <v>38986</v>
      </c>
      <c r="B4966" s="179" t="s">
        <v>20207</v>
      </c>
      <c r="C4966" s="179" t="s">
        <v>15382</v>
      </c>
      <c r="D4966" s="179">
        <v>215.03</v>
      </c>
    </row>
    <row r="4967" spans="1:4" x14ac:dyDescent="0.3">
      <c r="A4967" s="179">
        <v>38978</v>
      </c>
      <c r="B4967" s="179" t="s">
        <v>20208</v>
      </c>
      <c r="C4967" s="179" t="s">
        <v>15382</v>
      </c>
      <c r="D4967" s="179">
        <v>9.15</v>
      </c>
    </row>
    <row r="4968" spans="1:4" x14ac:dyDescent="0.3">
      <c r="A4968" s="179">
        <v>38979</v>
      </c>
      <c r="B4968" s="179" t="s">
        <v>20209</v>
      </c>
      <c r="C4968" s="179" t="s">
        <v>15382</v>
      </c>
      <c r="D4968" s="179">
        <v>12.41</v>
      </c>
    </row>
    <row r="4969" spans="1:4" x14ac:dyDescent="0.3">
      <c r="A4969" s="179">
        <v>38980</v>
      </c>
      <c r="B4969" s="179" t="s">
        <v>20210</v>
      </c>
      <c r="C4969" s="179" t="s">
        <v>15382</v>
      </c>
      <c r="D4969" s="179">
        <v>20.75</v>
      </c>
    </row>
    <row r="4970" spans="1:4" x14ac:dyDescent="0.3">
      <c r="A4970" s="179">
        <v>38981</v>
      </c>
      <c r="B4970" s="179" t="s">
        <v>20211</v>
      </c>
      <c r="C4970" s="179" t="s">
        <v>15382</v>
      </c>
      <c r="D4970" s="179">
        <v>28.73</v>
      </c>
    </row>
    <row r="4971" spans="1:4" x14ac:dyDescent="0.3">
      <c r="A4971" s="179">
        <v>38982</v>
      </c>
      <c r="B4971" s="179" t="s">
        <v>20212</v>
      </c>
      <c r="C4971" s="179" t="s">
        <v>15382</v>
      </c>
      <c r="D4971" s="179">
        <v>41.81</v>
      </c>
    </row>
    <row r="4972" spans="1:4" x14ac:dyDescent="0.3">
      <c r="A4972" s="179">
        <v>38983</v>
      </c>
      <c r="B4972" s="179" t="s">
        <v>20213</v>
      </c>
      <c r="C4972" s="179" t="s">
        <v>15382</v>
      </c>
      <c r="D4972" s="179">
        <v>55.44</v>
      </c>
    </row>
    <row r="4973" spans="1:4" x14ac:dyDescent="0.3">
      <c r="A4973" s="179">
        <v>38984</v>
      </c>
      <c r="B4973" s="179" t="s">
        <v>20214</v>
      </c>
      <c r="C4973" s="179" t="s">
        <v>15382</v>
      </c>
      <c r="D4973" s="179">
        <v>106.92</v>
      </c>
    </row>
    <row r="4974" spans="1:4" x14ac:dyDescent="0.3">
      <c r="A4974" s="179">
        <v>38985</v>
      </c>
      <c r="B4974" s="179" t="s">
        <v>20215</v>
      </c>
      <c r="C4974" s="179" t="s">
        <v>15382</v>
      </c>
      <c r="D4974" s="179">
        <v>158.29</v>
      </c>
    </row>
    <row r="4975" spans="1:4" x14ac:dyDescent="0.3">
      <c r="A4975" s="179">
        <v>9836</v>
      </c>
      <c r="B4975" s="179" t="s">
        <v>20216</v>
      </c>
      <c r="C4975" s="179" t="s">
        <v>15382</v>
      </c>
      <c r="D4975" s="179">
        <v>19.22</v>
      </c>
    </row>
    <row r="4976" spans="1:4" x14ac:dyDescent="0.3">
      <c r="A4976" s="179">
        <v>20065</v>
      </c>
      <c r="B4976" s="179" t="s">
        <v>20217</v>
      </c>
      <c r="C4976" s="179" t="s">
        <v>15382</v>
      </c>
      <c r="D4976" s="179">
        <v>49.17</v>
      </c>
    </row>
    <row r="4977" spans="1:4" x14ac:dyDescent="0.3">
      <c r="A4977" s="179">
        <v>9835</v>
      </c>
      <c r="B4977" s="179" t="s">
        <v>20218</v>
      </c>
      <c r="C4977" s="179" t="s">
        <v>15382</v>
      </c>
      <c r="D4977" s="179">
        <v>6.93</v>
      </c>
    </row>
    <row r="4978" spans="1:4" x14ac:dyDescent="0.3">
      <c r="A4978" s="179">
        <v>38032</v>
      </c>
      <c r="B4978" s="179" t="s">
        <v>20219</v>
      </c>
      <c r="C4978" s="179" t="s">
        <v>15382</v>
      </c>
      <c r="D4978" s="179">
        <v>71.83</v>
      </c>
    </row>
    <row r="4979" spans="1:4" x14ac:dyDescent="0.3">
      <c r="A4979" s="179">
        <v>38033</v>
      </c>
      <c r="B4979" s="179" t="s">
        <v>20220</v>
      </c>
      <c r="C4979" s="179" t="s">
        <v>15382</v>
      </c>
      <c r="D4979" s="179">
        <v>117.54</v>
      </c>
    </row>
    <row r="4980" spans="1:4" x14ac:dyDescent="0.3">
      <c r="A4980" s="179">
        <v>38034</v>
      </c>
      <c r="B4980" s="179" t="s">
        <v>20221</v>
      </c>
      <c r="C4980" s="179" t="s">
        <v>15382</v>
      </c>
      <c r="D4980" s="179">
        <v>194.44</v>
      </c>
    </row>
    <row r="4981" spans="1:4" x14ac:dyDescent="0.3">
      <c r="A4981" s="179">
        <v>38035</v>
      </c>
      <c r="B4981" s="179" t="s">
        <v>20222</v>
      </c>
      <c r="C4981" s="179" t="s">
        <v>15382</v>
      </c>
      <c r="D4981" s="179">
        <v>270.95</v>
      </c>
    </row>
    <row r="4982" spans="1:4" x14ac:dyDescent="0.3">
      <c r="A4982" s="179">
        <v>38036</v>
      </c>
      <c r="B4982" s="179" t="s">
        <v>20223</v>
      </c>
      <c r="C4982" s="179" t="s">
        <v>15382</v>
      </c>
      <c r="D4982" s="179">
        <v>382.32</v>
      </c>
    </row>
    <row r="4983" spans="1:4" x14ac:dyDescent="0.3">
      <c r="A4983" s="179">
        <v>38037</v>
      </c>
      <c r="B4983" s="179" t="s">
        <v>20224</v>
      </c>
      <c r="C4983" s="179" t="s">
        <v>15382</v>
      </c>
      <c r="D4983" s="179">
        <v>443.3</v>
      </c>
    </row>
    <row r="4984" spans="1:4" ht="28.8" x14ac:dyDescent="0.3">
      <c r="A4984" s="179">
        <v>9850</v>
      </c>
      <c r="B4984" s="179" t="s">
        <v>20225</v>
      </c>
      <c r="C4984" s="179" t="s">
        <v>15382</v>
      </c>
      <c r="D4984" s="179">
        <v>147</v>
      </c>
    </row>
    <row r="4985" spans="1:4" ht="28.8" x14ac:dyDescent="0.3">
      <c r="A4985" s="179">
        <v>9853</v>
      </c>
      <c r="B4985" s="179" t="s">
        <v>20226</v>
      </c>
      <c r="C4985" s="179" t="s">
        <v>15382</v>
      </c>
      <c r="D4985" s="179">
        <v>261.41000000000003</v>
      </c>
    </row>
    <row r="4986" spans="1:4" ht="28.8" x14ac:dyDescent="0.3">
      <c r="A4986" s="179">
        <v>9854</v>
      </c>
      <c r="B4986" s="179" t="s">
        <v>20227</v>
      </c>
      <c r="C4986" s="179" t="s">
        <v>15382</v>
      </c>
      <c r="D4986" s="179">
        <v>114.54</v>
      </c>
    </row>
    <row r="4987" spans="1:4" ht="28.8" x14ac:dyDescent="0.3">
      <c r="A4987" s="179">
        <v>9851</v>
      </c>
      <c r="B4987" s="179" t="s">
        <v>20228</v>
      </c>
      <c r="C4987" s="179" t="s">
        <v>15382</v>
      </c>
      <c r="D4987" s="179">
        <v>198.61</v>
      </c>
    </row>
    <row r="4988" spans="1:4" ht="28.8" x14ac:dyDescent="0.3">
      <c r="A4988" s="179">
        <v>9855</v>
      </c>
      <c r="B4988" s="179" t="s">
        <v>20229</v>
      </c>
      <c r="C4988" s="179" t="s">
        <v>15382</v>
      </c>
      <c r="D4988" s="179">
        <v>332.19</v>
      </c>
    </row>
    <row r="4989" spans="1:4" x14ac:dyDescent="0.3">
      <c r="A4989" s="179">
        <v>9825</v>
      </c>
      <c r="B4989" s="179" t="s">
        <v>20230</v>
      </c>
      <c r="C4989" s="179" t="s">
        <v>15382</v>
      </c>
      <c r="D4989" s="179">
        <v>57.85</v>
      </c>
    </row>
    <row r="4990" spans="1:4" x14ac:dyDescent="0.3">
      <c r="A4990" s="179">
        <v>9828</v>
      </c>
      <c r="B4990" s="179" t="s">
        <v>20231</v>
      </c>
      <c r="C4990" s="179" t="s">
        <v>15382</v>
      </c>
      <c r="D4990" s="179">
        <v>155.68</v>
      </c>
    </row>
    <row r="4991" spans="1:4" x14ac:dyDescent="0.3">
      <c r="A4991" s="179">
        <v>9829</v>
      </c>
      <c r="B4991" s="179" t="s">
        <v>20232</v>
      </c>
      <c r="C4991" s="179" t="s">
        <v>15382</v>
      </c>
      <c r="D4991" s="179">
        <v>263.83999999999997</v>
      </c>
    </row>
    <row r="4992" spans="1:4" x14ac:dyDescent="0.3">
      <c r="A4992" s="179">
        <v>9826</v>
      </c>
      <c r="B4992" s="179" t="s">
        <v>20233</v>
      </c>
      <c r="C4992" s="179" t="s">
        <v>15382</v>
      </c>
      <c r="D4992" s="179">
        <v>401.65</v>
      </c>
    </row>
    <row r="4993" spans="1:4" x14ac:dyDescent="0.3">
      <c r="A4993" s="179">
        <v>9827</v>
      </c>
      <c r="B4993" s="179" t="s">
        <v>20234</v>
      </c>
      <c r="C4993" s="179" t="s">
        <v>15382</v>
      </c>
      <c r="D4993" s="179">
        <v>570.35</v>
      </c>
    </row>
    <row r="4994" spans="1:4" x14ac:dyDescent="0.3">
      <c r="A4994" s="179">
        <v>36374</v>
      </c>
      <c r="B4994" s="179" t="s">
        <v>20235</v>
      </c>
      <c r="C4994" s="179" t="s">
        <v>15382</v>
      </c>
      <c r="D4994" s="179">
        <v>69.33</v>
      </c>
    </row>
    <row r="4995" spans="1:4" x14ac:dyDescent="0.3">
      <c r="A4995" s="179">
        <v>36084</v>
      </c>
      <c r="B4995" s="179" t="s">
        <v>20236</v>
      </c>
      <c r="C4995" s="179" t="s">
        <v>15382</v>
      </c>
      <c r="D4995" s="179">
        <v>20.54</v>
      </c>
    </row>
    <row r="4996" spans="1:4" x14ac:dyDescent="0.3">
      <c r="A4996" s="179">
        <v>36373</v>
      </c>
      <c r="B4996" s="179" t="s">
        <v>20237</v>
      </c>
      <c r="C4996" s="179" t="s">
        <v>15382</v>
      </c>
      <c r="D4996" s="179">
        <v>42.65</v>
      </c>
    </row>
    <row r="4997" spans="1:4" x14ac:dyDescent="0.3">
      <c r="A4997" s="179">
        <v>36377</v>
      </c>
      <c r="B4997" s="179" t="s">
        <v>20238</v>
      </c>
      <c r="C4997" s="179" t="s">
        <v>15382</v>
      </c>
      <c r="D4997" s="179">
        <v>83.17</v>
      </c>
    </row>
    <row r="4998" spans="1:4" x14ac:dyDescent="0.3">
      <c r="A4998" s="179">
        <v>36375</v>
      </c>
      <c r="B4998" s="179" t="s">
        <v>20239</v>
      </c>
      <c r="C4998" s="179" t="s">
        <v>15382</v>
      </c>
      <c r="D4998" s="179">
        <v>25.35</v>
      </c>
    </row>
    <row r="4999" spans="1:4" x14ac:dyDescent="0.3">
      <c r="A4999" s="179">
        <v>36376</v>
      </c>
      <c r="B4999" s="179" t="s">
        <v>20240</v>
      </c>
      <c r="C4999" s="179" t="s">
        <v>15382</v>
      </c>
      <c r="D4999" s="179">
        <v>49.78</v>
      </c>
    </row>
    <row r="5000" spans="1:4" x14ac:dyDescent="0.3">
      <c r="A5000" s="179">
        <v>36380</v>
      </c>
      <c r="B5000" s="179" t="s">
        <v>20241</v>
      </c>
      <c r="C5000" s="179" t="s">
        <v>15382</v>
      </c>
      <c r="D5000" s="179">
        <v>103.99</v>
      </c>
    </row>
    <row r="5001" spans="1:4" x14ac:dyDescent="0.3">
      <c r="A5001" s="179">
        <v>36378</v>
      </c>
      <c r="B5001" s="179" t="s">
        <v>20242</v>
      </c>
      <c r="C5001" s="179" t="s">
        <v>15382</v>
      </c>
      <c r="D5001" s="179">
        <v>31.16</v>
      </c>
    </row>
    <row r="5002" spans="1:4" x14ac:dyDescent="0.3">
      <c r="A5002" s="179">
        <v>36379</v>
      </c>
      <c r="B5002" s="179" t="s">
        <v>20243</v>
      </c>
      <c r="C5002" s="179" t="s">
        <v>15382</v>
      </c>
      <c r="D5002" s="179">
        <v>62.82</v>
      </c>
    </row>
    <row r="5003" spans="1:4" x14ac:dyDescent="0.3">
      <c r="A5003" s="179">
        <v>9859</v>
      </c>
      <c r="B5003" s="179" t="s">
        <v>20244</v>
      </c>
      <c r="C5003" s="179" t="s">
        <v>15382</v>
      </c>
      <c r="D5003" s="179">
        <v>13.48</v>
      </c>
    </row>
    <row r="5004" spans="1:4" x14ac:dyDescent="0.3">
      <c r="A5004" s="179">
        <v>9838</v>
      </c>
      <c r="B5004" s="179" t="s">
        <v>20245</v>
      </c>
      <c r="C5004" s="179" t="s">
        <v>15382</v>
      </c>
      <c r="D5004" s="179">
        <v>11.8</v>
      </c>
    </row>
    <row r="5005" spans="1:4" x14ac:dyDescent="0.3">
      <c r="A5005" s="179">
        <v>9837</v>
      </c>
      <c r="B5005" s="179" t="s">
        <v>20246</v>
      </c>
      <c r="C5005" s="179" t="s">
        <v>15382</v>
      </c>
      <c r="D5005" s="179">
        <v>17.03</v>
      </c>
    </row>
    <row r="5006" spans="1:4" ht="28.8" x14ac:dyDescent="0.3">
      <c r="A5006" s="179">
        <v>9833</v>
      </c>
      <c r="B5006" s="179" t="s">
        <v>20247</v>
      </c>
      <c r="C5006" s="179" t="s">
        <v>15382</v>
      </c>
      <c r="D5006" s="179">
        <v>13.75</v>
      </c>
    </row>
    <row r="5007" spans="1:4" ht="28.8" x14ac:dyDescent="0.3">
      <c r="A5007" s="179">
        <v>9830</v>
      </c>
      <c r="B5007" s="179" t="s">
        <v>20248</v>
      </c>
      <c r="C5007" s="179" t="s">
        <v>15382</v>
      </c>
      <c r="D5007" s="179">
        <v>7.36</v>
      </c>
    </row>
    <row r="5008" spans="1:4" ht="28.8" x14ac:dyDescent="0.3">
      <c r="A5008" s="179">
        <v>9834</v>
      </c>
      <c r="B5008" s="179" t="s">
        <v>20249</v>
      </c>
      <c r="C5008" s="179" t="s">
        <v>15382</v>
      </c>
      <c r="D5008" s="179">
        <v>38.28</v>
      </c>
    </row>
    <row r="5009" spans="1:4" x14ac:dyDescent="0.3">
      <c r="A5009" s="179">
        <v>9863</v>
      </c>
      <c r="B5009" s="179" t="s">
        <v>20250</v>
      </c>
      <c r="C5009" s="179" t="s">
        <v>15382</v>
      </c>
      <c r="D5009" s="179">
        <v>97.28</v>
      </c>
    </row>
    <row r="5010" spans="1:4" x14ac:dyDescent="0.3">
      <c r="A5010" s="179">
        <v>9860</v>
      </c>
      <c r="B5010" s="179" t="s">
        <v>20251</v>
      </c>
      <c r="C5010" s="179" t="s">
        <v>15382</v>
      </c>
      <c r="D5010" s="179">
        <v>62.45</v>
      </c>
    </row>
    <row r="5011" spans="1:4" x14ac:dyDescent="0.3">
      <c r="A5011" s="179">
        <v>9862</v>
      </c>
      <c r="B5011" s="179" t="s">
        <v>20252</v>
      </c>
      <c r="C5011" s="179" t="s">
        <v>15382</v>
      </c>
      <c r="D5011" s="179">
        <v>44.07</v>
      </c>
    </row>
    <row r="5012" spans="1:4" x14ac:dyDescent="0.3">
      <c r="A5012" s="179">
        <v>9861</v>
      </c>
      <c r="B5012" s="179" t="s">
        <v>20253</v>
      </c>
      <c r="C5012" s="179" t="s">
        <v>15382</v>
      </c>
      <c r="D5012" s="179">
        <v>35.42</v>
      </c>
    </row>
    <row r="5013" spans="1:4" x14ac:dyDescent="0.3">
      <c r="A5013" s="179">
        <v>9856</v>
      </c>
      <c r="B5013" s="179" t="s">
        <v>20254</v>
      </c>
      <c r="C5013" s="179" t="s">
        <v>15382</v>
      </c>
      <c r="D5013" s="179">
        <v>9.52</v>
      </c>
    </row>
    <row r="5014" spans="1:4" x14ac:dyDescent="0.3">
      <c r="A5014" s="179">
        <v>9866</v>
      </c>
      <c r="B5014" s="179" t="s">
        <v>20255</v>
      </c>
      <c r="C5014" s="179" t="s">
        <v>15382</v>
      </c>
      <c r="D5014" s="179">
        <v>26.16</v>
      </c>
    </row>
    <row r="5015" spans="1:4" x14ac:dyDescent="0.3">
      <c r="A5015" s="179">
        <v>9857</v>
      </c>
      <c r="B5015" s="179" t="s">
        <v>20256</v>
      </c>
      <c r="C5015" s="179" t="s">
        <v>15382</v>
      </c>
      <c r="D5015" s="179">
        <v>125.81</v>
      </c>
    </row>
    <row r="5016" spans="1:4" x14ac:dyDescent="0.3">
      <c r="A5016" s="179">
        <v>9864</v>
      </c>
      <c r="B5016" s="179" t="s">
        <v>20257</v>
      </c>
      <c r="C5016" s="179" t="s">
        <v>15382</v>
      </c>
      <c r="D5016" s="179">
        <v>151.88999999999999</v>
      </c>
    </row>
    <row r="5017" spans="1:4" x14ac:dyDescent="0.3">
      <c r="A5017" s="179">
        <v>9865</v>
      </c>
      <c r="B5017" s="179" t="s">
        <v>20258</v>
      </c>
      <c r="C5017" s="179" t="s">
        <v>15382</v>
      </c>
      <c r="D5017" s="179">
        <v>218.43</v>
      </c>
    </row>
    <row r="5018" spans="1:4" x14ac:dyDescent="0.3">
      <c r="A5018" s="179">
        <v>9858</v>
      </c>
      <c r="B5018" s="179" t="s">
        <v>20259</v>
      </c>
      <c r="C5018" s="179" t="s">
        <v>15382</v>
      </c>
      <c r="D5018" s="179">
        <v>229</v>
      </c>
    </row>
    <row r="5019" spans="1:4" x14ac:dyDescent="0.3">
      <c r="A5019" s="179">
        <v>9841</v>
      </c>
      <c r="B5019" s="179" t="s">
        <v>20260</v>
      </c>
      <c r="C5019" s="179" t="s">
        <v>15382</v>
      </c>
      <c r="D5019" s="179">
        <v>47.43</v>
      </c>
    </row>
    <row r="5020" spans="1:4" x14ac:dyDescent="0.3">
      <c r="A5020" s="179">
        <v>9840</v>
      </c>
      <c r="B5020" s="179" t="s">
        <v>20261</v>
      </c>
      <c r="C5020" s="179" t="s">
        <v>15382</v>
      </c>
      <c r="D5020" s="179">
        <v>96.41</v>
      </c>
    </row>
    <row r="5021" spans="1:4" x14ac:dyDescent="0.3">
      <c r="A5021" s="179">
        <v>20067</v>
      </c>
      <c r="B5021" s="179" t="s">
        <v>20262</v>
      </c>
      <c r="C5021" s="179" t="s">
        <v>15382</v>
      </c>
      <c r="D5021" s="179">
        <v>16.57</v>
      </c>
    </row>
    <row r="5022" spans="1:4" x14ac:dyDescent="0.3">
      <c r="A5022" s="179">
        <v>20068</v>
      </c>
      <c r="B5022" s="179" t="s">
        <v>20263</v>
      </c>
      <c r="C5022" s="179" t="s">
        <v>15382</v>
      </c>
      <c r="D5022" s="179">
        <v>20.66</v>
      </c>
    </row>
    <row r="5023" spans="1:4" x14ac:dyDescent="0.3">
      <c r="A5023" s="179">
        <v>9839</v>
      </c>
      <c r="B5023" s="179" t="s">
        <v>20264</v>
      </c>
      <c r="C5023" s="179" t="s">
        <v>15382</v>
      </c>
      <c r="D5023" s="179">
        <v>27.08</v>
      </c>
    </row>
    <row r="5024" spans="1:4" x14ac:dyDescent="0.3">
      <c r="A5024" s="179">
        <v>9870</v>
      </c>
      <c r="B5024" s="179" t="s">
        <v>20265</v>
      </c>
      <c r="C5024" s="179" t="s">
        <v>15382</v>
      </c>
      <c r="D5024" s="179">
        <v>106.08</v>
      </c>
    </row>
    <row r="5025" spans="1:4" x14ac:dyDescent="0.3">
      <c r="A5025" s="179">
        <v>9867</v>
      </c>
      <c r="B5025" s="179" t="s">
        <v>20266</v>
      </c>
      <c r="C5025" s="179" t="s">
        <v>15382</v>
      </c>
      <c r="D5025" s="179">
        <v>3.9</v>
      </c>
    </row>
    <row r="5026" spans="1:4" x14ac:dyDescent="0.3">
      <c r="A5026" s="179">
        <v>9868</v>
      </c>
      <c r="B5026" s="179" t="s">
        <v>20267</v>
      </c>
      <c r="C5026" s="179" t="s">
        <v>15382</v>
      </c>
      <c r="D5026" s="179">
        <v>5</v>
      </c>
    </row>
    <row r="5027" spans="1:4" x14ac:dyDescent="0.3">
      <c r="A5027" s="179">
        <v>9869</v>
      </c>
      <c r="B5027" s="179" t="s">
        <v>20268</v>
      </c>
      <c r="C5027" s="179" t="s">
        <v>15382</v>
      </c>
      <c r="D5027" s="179">
        <v>11.23</v>
      </c>
    </row>
    <row r="5028" spans="1:4" x14ac:dyDescent="0.3">
      <c r="A5028" s="179">
        <v>9874</v>
      </c>
      <c r="B5028" s="179" t="s">
        <v>20269</v>
      </c>
      <c r="C5028" s="179" t="s">
        <v>15382</v>
      </c>
      <c r="D5028" s="179">
        <v>16.34</v>
      </c>
    </row>
    <row r="5029" spans="1:4" x14ac:dyDescent="0.3">
      <c r="A5029" s="179">
        <v>9875</v>
      </c>
      <c r="B5029" s="179" t="s">
        <v>20270</v>
      </c>
      <c r="C5029" s="179" t="s">
        <v>15382</v>
      </c>
      <c r="D5029" s="179">
        <v>18.72</v>
      </c>
    </row>
    <row r="5030" spans="1:4" x14ac:dyDescent="0.3">
      <c r="A5030" s="179">
        <v>9873</v>
      </c>
      <c r="B5030" s="179" t="s">
        <v>20271</v>
      </c>
      <c r="C5030" s="179" t="s">
        <v>15382</v>
      </c>
      <c r="D5030" s="179">
        <v>31.59</v>
      </c>
    </row>
    <row r="5031" spans="1:4" x14ac:dyDescent="0.3">
      <c r="A5031" s="179">
        <v>9871</v>
      </c>
      <c r="B5031" s="179" t="s">
        <v>20272</v>
      </c>
      <c r="C5031" s="179" t="s">
        <v>15382</v>
      </c>
      <c r="D5031" s="179">
        <v>52.92</v>
      </c>
    </row>
    <row r="5032" spans="1:4" x14ac:dyDescent="0.3">
      <c r="A5032" s="179">
        <v>9872</v>
      </c>
      <c r="B5032" s="179" t="s">
        <v>20273</v>
      </c>
      <c r="C5032" s="179" t="s">
        <v>15382</v>
      </c>
      <c r="D5032" s="179">
        <v>66.12</v>
      </c>
    </row>
    <row r="5033" spans="1:4" x14ac:dyDescent="0.3">
      <c r="A5033" s="179">
        <v>7667</v>
      </c>
      <c r="B5033" s="179" t="s">
        <v>20274</v>
      </c>
      <c r="C5033" s="179" t="s">
        <v>15382</v>
      </c>
      <c r="D5033" s="180">
        <v>2776.11</v>
      </c>
    </row>
    <row r="5034" spans="1:4" x14ac:dyDescent="0.3">
      <c r="A5034" s="179">
        <v>7660</v>
      </c>
      <c r="B5034" s="179" t="s">
        <v>20275</v>
      </c>
      <c r="C5034" s="179" t="s">
        <v>15382</v>
      </c>
      <c r="D5034" s="180">
        <v>3538.88</v>
      </c>
    </row>
    <row r="5035" spans="1:4" x14ac:dyDescent="0.3">
      <c r="A5035" s="179">
        <v>7676</v>
      </c>
      <c r="B5035" s="179" t="s">
        <v>20276</v>
      </c>
      <c r="C5035" s="179" t="s">
        <v>15382</v>
      </c>
      <c r="D5035" s="180">
        <v>3579.32</v>
      </c>
    </row>
    <row r="5036" spans="1:4" x14ac:dyDescent="0.3">
      <c r="A5036" s="179">
        <v>12426</v>
      </c>
      <c r="B5036" s="179" t="s">
        <v>20277</v>
      </c>
      <c r="C5036" s="179" t="s">
        <v>15364</v>
      </c>
      <c r="D5036" s="179">
        <v>40.67</v>
      </c>
    </row>
    <row r="5037" spans="1:4" x14ac:dyDescent="0.3">
      <c r="A5037" s="179">
        <v>12425</v>
      </c>
      <c r="B5037" s="179" t="s">
        <v>20278</v>
      </c>
      <c r="C5037" s="179" t="s">
        <v>15364</v>
      </c>
      <c r="D5037" s="179">
        <v>55.87</v>
      </c>
    </row>
    <row r="5038" spans="1:4" x14ac:dyDescent="0.3">
      <c r="A5038" s="179">
        <v>12427</v>
      </c>
      <c r="B5038" s="179" t="s">
        <v>20279</v>
      </c>
      <c r="C5038" s="179" t="s">
        <v>15364</v>
      </c>
      <c r="D5038" s="179">
        <v>231.91</v>
      </c>
    </row>
    <row r="5039" spans="1:4" x14ac:dyDescent="0.3">
      <c r="A5039" s="179">
        <v>12428</v>
      </c>
      <c r="B5039" s="179" t="s">
        <v>20280</v>
      </c>
      <c r="C5039" s="179" t="s">
        <v>15364</v>
      </c>
      <c r="D5039" s="179">
        <v>148.85</v>
      </c>
    </row>
    <row r="5040" spans="1:4" x14ac:dyDescent="0.3">
      <c r="A5040" s="179">
        <v>12430</v>
      </c>
      <c r="B5040" s="179" t="s">
        <v>20281</v>
      </c>
      <c r="C5040" s="179" t="s">
        <v>15364</v>
      </c>
      <c r="D5040" s="179">
        <v>49.86</v>
      </c>
    </row>
    <row r="5041" spans="1:4" x14ac:dyDescent="0.3">
      <c r="A5041" s="179">
        <v>12429</v>
      </c>
      <c r="B5041" s="179" t="s">
        <v>20282</v>
      </c>
      <c r="C5041" s="179" t="s">
        <v>15364</v>
      </c>
      <c r="D5041" s="179">
        <v>375</v>
      </c>
    </row>
    <row r="5042" spans="1:4" x14ac:dyDescent="0.3">
      <c r="A5042" s="179">
        <v>12431</v>
      </c>
      <c r="B5042" s="179" t="s">
        <v>20283</v>
      </c>
      <c r="C5042" s="179" t="s">
        <v>15364</v>
      </c>
      <c r="D5042" s="179">
        <v>638.19000000000005</v>
      </c>
    </row>
    <row r="5043" spans="1:4" x14ac:dyDescent="0.3">
      <c r="A5043" s="179">
        <v>12432</v>
      </c>
      <c r="B5043" s="179" t="s">
        <v>20284</v>
      </c>
      <c r="C5043" s="179" t="s">
        <v>15364</v>
      </c>
      <c r="D5043" s="179">
        <v>131.25</v>
      </c>
    </row>
    <row r="5044" spans="1:4" x14ac:dyDescent="0.3">
      <c r="A5044" s="179">
        <v>12434</v>
      </c>
      <c r="B5044" s="179" t="s">
        <v>20285</v>
      </c>
      <c r="C5044" s="179" t="s">
        <v>15364</v>
      </c>
      <c r="D5044" s="179">
        <v>42.77</v>
      </c>
    </row>
    <row r="5045" spans="1:4" x14ac:dyDescent="0.3">
      <c r="A5045" s="179">
        <v>12433</v>
      </c>
      <c r="B5045" s="179" t="s">
        <v>20286</v>
      </c>
      <c r="C5045" s="179" t="s">
        <v>15364</v>
      </c>
      <c r="D5045" s="179">
        <v>83.56</v>
      </c>
    </row>
    <row r="5046" spans="1:4" x14ac:dyDescent="0.3">
      <c r="A5046" s="179">
        <v>12435</v>
      </c>
      <c r="B5046" s="179" t="s">
        <v>20287</v>
      </c>
      <c r="C5046" s="179" t="s">
        <v>15364</v>
      </c>
      <c r="D5046" s="179">
        <v>258.58999999999997</v>
      </c>
    </row>
    <row r="5047" spans="1:4" x14ac:dyDescent="0.3">
      <c r="A5047" s="179">
        <v>12437</v>
      </c>
      <c r="B5047" s="179" t="s">
        <v>20288</v>
      </c>
      <c r="C5047" s="179" t="s">
        <v>15364</v>
      </c>
      <c r="D5047" s="179">
        <v>208.85</v>
      </c>
    </row>
    <row r="5048" spans="1:4" x14ac:dyDescent="0.3">
      <c r="A5048" s="179">
        <v>12439</v>
      </c>
      <c r="B5048" s="179" t="s">
        <v>20289</v>
      </c>
      <c r="C5048" s="179" t="s">
        <v>15364</v>
      </c>
      <c r="D5048" s="179">
        <v>67.03</v>
      </c>
    </row>
    <row r="5049" spans="1:4" x14ac:dyDescent="0.3">
      <c r="A5049" s="179">
        <v>12438</v>
      </c>
      <c r="B5049" s="179" t="s">
        <v>20290</v>
      </c>
      <c r="C5049" s="179" t="s">
        <v>15364</v>
      </c>
      <c r="D5049" s="179">
        <v>377.95</v>
      </c>
    </row>
    <row r="5050" spans="1:4" x14ac:dyDescent="0.3">
      <c r="A5050" s="179">
        <v>12436</v>
      </c>
      <c r="B5050" s="179" t="s">
        <v>20291</v>
      </c>
      <c r="C5050" s="179" t="s">
        <v>15364</v>
      </c>
      <c r="D5050" s="179">
        <v>477.43</v>
      </c>
    </row>
    <row r="5051" spans="1:4" x14ac:dyDescent="0.3">
      <c r="A5051" s="179">
        <v>36357</v>
      </c>
      <c r="B5051" s="179" t="s">
        <v>20292</v>
      </c>
      <c r="C5051" s="179" t="s">
        <v>15364</v>
      </c>
      <c r="D5051" s="179">
        <v>162.78</v>
      </c>
    </row>
    <row r="5052" spans="1:4" x14ac:dyDescent="0.3">
      <c r="A5052" s="179">
        <v>12424</v>
      </c>
      <c r="B5052" s="179" t="s">
        <v>20293</v>
      </c>
      <c r="C5052" s="179" t="s">
        <v>15364</v>
      </c>
      <c r="D5052" s="179">
        <v>86.03</v>
      </c>
    </row>
    <row r="5053" spans="1:4" x14ac:dyDescent="0.3">
      <c r="A5053" s="179">
        <v>12440</v>
      </c>
      <c r="B5053" s="179" t="s">
        <v>20294</v>
      </c>
      <c r="C5053" s="179" t="s">
        <v>15364</v>
      </c>
      <c r="D5053" s="179">
        <v>83.15</v>
      </c>
    </row>
    <row r="5054" spans="1:4" x14ac:dyDescent="0.3">
      <c r="A5054" s="179">
        <v>9884</v>
      </c>
      <c r="B5054" s="179" t="s">
        <v>20295</v>
      </c>
      <c r="C5054" s="179" t="s">
        <v>15364</v>
      </c>
      <c r="D5054" s="179">
        <v>62.02</v>
      </c>
    </row>
    <row r="5055" spans="1:4" x14ac:dyDescent="0.3">
      <c r="A5055" s="179">
        <v>9888</v>
      </c>
      <c r="B5055" s="179" t="s">
        <v>20296</v>
      </c>
      <c r="C5055" s="179" t="s">
        <v>15364</v>
      </c>
      <c r="D5055" s="179">
        <v>49.83</v>
      </c>
    </row>
    <row r="5056" spans="1:4" x14ac:dyDescent="0.3">
      <c r="A5056" s="179">
        <v>9883</v>
      </c>
      <c r="B5056" s="179" t="s">
        <v>20297</v>
      </c>
      <c r="C5056" s="179" t="s">
        <v>15364</v>
      </c>
      <c r="D5056" s="179">
        <v>21.75</v>
      </c>
    </row>
    <row r="5057" spans="1:4" x14ac:dyDescent="0.3">
      <c r="A5057" s="179">
        <v>9886</v>
      </c>
      <c r="B5057" s="179" t="s">
        <v>20298</v>
      </c>
      <c r="C5057" s="179" t="s">
        <v>15364</v>
      </c>
      <c r="D5057" s="179">
        <v>29.78</v>
      </c>
    </row>
    <row r="5058" spans="1:4" x14ac:dyDescent="0.3">
      <c r="A5058" s="179">
        <v>9889</v>
      </c>
      <c r="B5058" s="179" t="s">
        <v>20299</v>
      </c>
      <c r="C5058" s="179" t="s">
        <v>15364</v>
      </c>
      <c r="D5058" s="179">
        <v>150.9</v>
      </c>
    </row>
    <row r="5059" spans="1:4" x14ac:dyDescent="0.3">
      <c r="A5059" s="179">
        <v>9887</v>
      </c>
      <c r="B5059" s="179" t="s">
        <v>20300</v>
      </c>
      <c r="C5059" s="179" t="s">
        <v>15364</v>
      </c>
      <c r="D5059" s="179">
        <v>91.21</v>
      </c>
    </row>
    <row r="5060" spans="1:4" x14ac:dyDescent="0.3">
      <c r="A5060" s="179">
        <v>9885</v>
      </c>
      <c r="B5060" s="179" t="s">
        <v>20301</v>
      </c>
      <c r="C5060" s="179" t="s">
        <v>15364</v>
      </c>
      <c r="D5060" s="179">
        <v>28.8</v>
      </c>
    </row>
    <row r="5061" spans="1:4" x14ac:dyDescent="0.3">
      <c r="A5061" s="179">
        <v>9890</v>
      </c>
      <c r="B5061" s="179" t="s">
        <v>20302</v>
      </c>
      <c r="C5061" s="179" t="s">
        <v>15364</v>
      </c>
      <c r="D5061" s="179">
        <v>233.78</v>
      </c>
    </row>
    <row r="5062" spans="1:4" x14ac:dyDescent="0.3">
      <c r="A5062" s="179">
        <v>9891</v>
      </c>
      <c r="B5062" s="179" t="s">
        <v>20303</v>
      </c>
      <c r="C5062" s="179" t="s">
        <v>15364</v>
      </c>
      <c r="D5062" s="179">
        <v>328.19</v>
      </c>
    </row>
    <row r="5063" spans="1:4" ht="28.8" x14ac:dyDescent="0.3">
      <c r="A5063" s="179">
        <v>39292</v>
      </c>
      <c r="B5063" s="179" t="s">
        <v>20304</v>
      </c>
      <c r="C5063" s="179" t="s">
        <v>15364</v>
      </c>
      <c r="D5063" s="179">
        <v>11.46</v>
      </c>
    </row>
    <row r="5064" spans="1:4" ht="28.8" x14ac:dyDescent="0.3">
      <c r="A5064" s="179">
        <v>39293</v>
      </c>
      <c r="B5064" s="179" t="s">
        <v>20305</v>
      </c>
      <c r="C5064" s="179" t="s">
        <v>15364</v>
      </c>
      <c r="D5064" s="179">
        <v>18.489999999999998</v>
      </c>
    </row>
    <row r="5065" spans="1:4" ht="28.8" x14ac:dyDescent="0.3">
      <c r="A5065" s="179">
        <v>39294</v>
      </c>
      <c r="B5065" s="179" t="s">
        <v>20306</v>
      </c>
      <c r="C5065" s="179" t="s">
        <v>15364</v>
      </c>
      <c r="D5065" s="179">
        <v>18.489999999999998</v>
      </c>
    </row>
    <row r="5066" spans="1:4" ht="28.8" x14ac:dyDescent="0.3">
      <c r="A5066" s="179">
        <v>39295</v>
      </c>
      <c r="B5066" s="179" t="s">
        <v>20307</v>
      </c>
      <c r="C5066" s="179" t="s">
        <v>15364</v>
      </c>
      <c r="D5066" s="179">
        <v>31.53</v>
      </c>
    </row>
    <row r="5067" spans="1:4" x14ac:dyDescent="0.3">
      <c r="A5067" s="179">
        <v>36313</v>
      </c>
      <c r="B5067" s="179" t="s">
        <v>20308</v>
      </c>
      <c r="C5067" s="179" t="s">
        <v>15364</v>
      </c>
      <c r="D5067" s="179">
        <v>38.590000000000003</v>
      </c>
    </row>
    <row r="5068" spans="1:4" x14ac:dyDescent="0.3">
      <c r="A5068" s="179">
        <v>36316</v>
      </c>
      <c r="B5068" s="179" t="s">
        <v>20309</v>
      </c>
      <c r="C5068" s="179" t="s">
        <v>15364</v>
      </c>
      <c r="D5068" s="179">
        <v>46.8</v>
      </c>
    </row>
    <row r="5069" spans="1:4" x14ac:dyDescent="0.3">
      <c r="A5069" s="179">
        <v>64</v>
      </c>
      <c r="B5069" s="179" t="s">
        <v>20310</v>
      </c>
      <c r="C5069" s="179" t="s">
        <v>15364</v>
      </c>
      <c r="D5069" s="179">
        <v>5.57</v>
      </c>
    </row>
    <row r="5070" spans="1:4" x14ac:dyDescent="0.3">
      <c r="A5070" s="179">
        <v>37423</v>
      </c>
      <c r="B5070" s="179" t="s">
        <v>20311</v>
      </c>
      <c r="C5070" s="179" t="s">
        <v>15364</v>
      </c>
      <c r="D5070" s="179">
        <v>13.76</v>
      </c>
    </row>
    <row r="5071" spans="1:4" x14ac:dyDescent="0.3">
      <c r="A5071" s="179">
        <v>39296</v>
      </c>
      <c r="B5071" s="179" t="s">
        <v>20312</v>
      </c>
      <c r="C5071" s="179" t="s">
        <v>15364</v>
      </c>
      <c r="D5071" s="179">
        <v>8.85</v>
      </c>
    </row>
    <row r="5072" spans="1:4" x14ac:dyDescent="0.3">
      <c r="A5072" s="179">
        <v>39297</v>
      </c>
      <c r="B5072" s="179" t="s">
        <v>20313</v>
      </c>
      <c r="C5072" s="179" t="s">
        <v>15364</v>
      </c>
      <c r="D5072" s="179">
        <v>12.65</v>
      </c>
    </row>
    <row r="5073" spans="1:4" x14ac:dyDescent="0.3">
      <c r="A5073" s="179">
        <v>39298</v>
      </c>
      <c r="B5073" s="179" t="s">
        <v>20314</v>
      </c>
      <c r="C5073" s="179" t="s">
        <v>15364</v>
      </c>
      <c r="D5073" s="179">
        <v>22.29</v>
      </c>
    </row>
    <row r="5074" spans="1:4" x14ac:dyDescent="0.3">
      <c r="A5074" s="179">
        <v>39299</v>
      </c>
      <c r="B5074" s="179" t="s">
        <v>20315</v>
      </c>
      <c r="C5074" s="179" t="s">
        <v>15364</v>
      </c>
      <c r="D5074" s="179">
        <v>37.93</v>
      </c>
    </row>
    <row r="5075" spans="1:4" x14ac:dyDescent="0.3">
      <c r="A5075" s="179">
        <v>9892</v>
      </c>
      <c r="B5075" s="179" t="s">
        <v>20316</v>
      </c>
      <c r="C5075" s="179" t="s">
        <v>15364</v>
      </c>
      <c r="D5075" s="179">
        <v>8.5</v>
      </c>
    </row>
    <row r="5076" spans="1:4" x14ac:dyDescent="0.3">
      <c r="A5076" s="179">
        <v>9893</v>
      </c>
      <c r="B5076" s="179" t="s">
        <v>20317</v>
      </c>
      <c r="C5076" s="179" t="s">
        <v>15364</v>
      </c>
      <c r="D5076" s="179">
        <v>115.38</v>
      </c>
    </row>
    <row r="5077" spans="1:4" x14ac:dyDescent="0.3">
      <c r="A5077" s="179">
        <v>9901</v>
      </c>
      <c r="B5077" s="179" t="s">
        <v>20318</v>
      </c>
      <c r="C5077" s="179" t="s">
        <v>15364</v>
      </c>
      <c r="D5077" s="179">
        <v>51.2</v>
      </c>
    </row>
    <row r="5078" spans="1:4" x14ac:dyDescent="0.3">
      <c r="A5078" s="179">
        <v>9896</v>
      </c>
      <c r="B5078" s="179" t="s">
        <v>20319</v>
      </c>
      <c r="C5078" s="179" t="s">
        <v>15364</v>
      </c>
      <c r="D5078" s="179">
        <v>46.15</v>
      </c>
    </row>
    <row r="5079" spans="1:4" x14ac:dyDescent="0.3">
      <c r="A5079" s="179">
        <v>9900</v>
      </c>
      <c r="B5079" s="179" t="s">
        <v>20320</v>
      </c>
      <c r="C5079" s="179" t="s">
        <v>15364</v>
      </c>
      <c r="D5079" s="179">
        <v>28</v>
      </c>
    </row>
    <row r="5080" spans="1:4" x14ac:dyDescent="0.3">
      <c r="A5080" s="179">
        <v>9898</v>
      </c>
      <c r="B5080" s="179" t="s">
        <v>20321</v>
      </c>
      <c r="C5080" s="179" t="s">
        <v>15364</v>
      </c>
      <c r="D5080" s="179">
        <v>237.25</v>
      </c>
    </row>
    <row r="5081" spans="1:4" x14ac:dyDescent="0.3">
      <c r="A5081" s="179">
        <v>9899</v>
      </c>
      <c r="B5081" s="179" t="s">
        <v>20322</v>
      </c>
      <c r="C5081" s="179" t="s">
        <v>15364</v>
      </c>
      <c r="D5081" s="179">
        <v>15.29</v>
      </c>
    </row>
    <row r="5082" spans="1:4" x14ac:dyDescent="0.3">
      <c r="A5082" s="179">
        <v>9902</v>
      </c>
      <c r="B5082" s="179" t="s">
        <v>20323</v>
      </c>
      <c r="C5082" s="179" t="s">
        <v>15364</v>
      </c>
      <c r="D5082" s="179">
        <v>300.44</v>
      </c>
    </row>
    <row r="5083" spans="1:4" x14ac:dyDescent="0.3">
      <c r="A5083" s="179">
        <v>9908</v>
      </c>
      <c r="B5083" s="179" t="s">
        <v>20324</v>
      </c>
      <c r="C5083" s="179" t="s">
        <v>15364</v>
      </c>
      <c r="D5083" s="179">
        <v>599.03</v>
      </c>
    </row>
    <row r="5084" spans="1:4" x14ac:dyDescent="0.3">
      <c r="A5084" s="179">
        <v>9905</v>
      </c>
      <c r="B5084" s="179" t="s">
        <v>20325</v>
      </c>
      <c r="C5084" s="179" t="s">
        <v>15364</v>
      </c>
      <c r="D5084" s="179">
        <v>10.01</v>
      </c>
    </row>
    <row r="5085" spans="1:4" x14ac:dyDescent="0.3">
      <c r="A5085" s="179">
        <v>9906</v>
      </c>
      <c r="B5085" s="179" t="s">
        <v>20326</v>
      </c>
      <c r="C5085" s="179" t="s">
        <v>15364</v>
      </c>
      <c r="D5085" s="179">
        <v>11.99</v>
      </c>
    </row>
    <row r="5086" spans="1:4" x14ac:dyDescent="0.3">
      <c r="A5086" s="179">
        <v>9895</v>
      </c>
      <c r="B5086" s="179" t="s">
        <v>20327</v>
      </c>
      <c r="C5086" s="179" t="s">
        <v>15364</v>
      </c>
      <c r="D5086" s="179">
        <v>19.670000000000002</v>
      </c>
    </row>
    <row r="5087" spans="1:4" x14ac:dyDescent="0.3">
      <c r="A5087" s="179">
        <v>9894</v>
      </c>
      <c r="B5087" s="179" t="s">
        <v>20328</v>
      </c>
      <c r="C5087" s="179" t="s">
        <v>15364</v>
      </c>
      <c r="D5087" s="179">
        <v>38.33</v>
      </c>
    </row>
    <row r="5088" spans="1:4" x14ac:dyDescent="0.3">
      <c r="A5088" s="179">
        <v>9897</v>
      </c>
      <c r="B5088" s="179" t="s">
        <v>20329</v>
      </c>
      <c r="C5088" s="179" t="s">
        <v>15364</v>
      </c>
      <c r="D5088" s="179">
        <v>41.5</v>
      </c>
    </row>
    <row r="5089" spans="1:4" x14ac:dyDescent="0.3">
      <c r="A5089" s="179">
        <v>9910</v>
      </c>
      <c r="B5089" s="179" t="s">
        <v>20330</v>
      </c>
      <c r="C5089" s="179" t="s">
        <v>15364</v>
      </c>
      <c r="D5089" s="179">
        <v>104.47</v>
      </c>
    </row>
    <row r="5090" spans="1:4" x14ac:dyDescent="0.3">
      <c r="A5090" s="179">
        <v>9909</v>
      </c>
      <c r="B5090" s="179" t="s">
        <v>20331</v>
      </c>
      <c r="C5090" s="179" t="s">
        <v>15364</v>
      </c>
      <c r="D5090" s="179">
        <v>210.81</v>
      </c>
    </row>
    <row r="5091" spans="1:4" x14ac:dyDescent="0.3">
      <c r="A5091" s="179">
        <v>9907</v>
      </c>
      <c r="B5091" s="179" t="s">
        <v>20332</v>
      </c>
      <c r="C5091" s="179" t="s">
        <v>15364</v>
      </c>
      <c r="D5091" s="179">
        <v>324.13</v>
      </c>
    </row>
    <row r="5092" spans="1:4" ht="28.8" x14ac:dyDescent="0.3">
      <c r="A5092" s="179">
        <v>20973</v>
      </c>
      <c r="B5092" s="179" t="s">
        <v>20333</v>
      </c>
      <c r="C5092" s="179" t="s">
        <v>15364</v>
      </c>
      <c r="D5092" s="179">
        <v>147.59</v>
      </c>
    </row>
    <row r="5093" spans="1:4" ht="28.8" x14ac:dyDescent="0.3">
      <c r="A5093" s="179">
        <v>20974</v>
      </c>
      <c r="B5093" s="179" t="s">
        <v>20334</v>
      </c>
      <c r="C5093" s="179" t="s">
        <v>15364</v>
      </c>
      <c r="D5093" s="179">
        <v>211.16</v>
      </c>
    </row>
    <row r="5094" spans="1:4" x14ac:dyDescent="0.3">
      <c r="A5094" s="179">
        <v>37989</v>
      </c>
      <c r="B5094" s="179" t="s">
        <v>20335</v>
      </c>
      <c r="C5094" s="179" t="s">
        <v>15364</v>
      </c>
      <c r="D5094" s="179">
        <v>10.23</v>
      </c>
    </row>
    <row r="5095" spans="1:4" x14ac:dyDescent="0.3">
      <c r="A5095" s="179">
        <v>37990</v>
      </c>
      <c r="B5095" s="179" t="s">
        <v>20336</v>
      </c>
      <c r="C5095" s="179" t="s">
        <v>15364</v>
      </c>
      <c r="D5095" s="179">
        <v>11.89</v>
      </c>
    </row>
    <row r="5096" spans="1:4" x14ac:dyDescent="0.3">
      <c r="A5096" s="179">
        <v>37991</v>
      </c>
      <c r="B5096" s="179" t="s">
        <v>20337</v>
      </c>
      <c r="C5096" s="179" t="s">
        <v>15364</v>
      </c>
      <c r="D5096" s="179">
        <v>18.82</v>
      </c>
    </row>
    <row r="5097" spans="1:4" x14ac:dyDescent="0.3">
      <c r="A5097" s="179">
        <v>37992</v>
      </c>
      <c r="B5097" s="179" t="s">
        <v>20338</v>
      </c>
      <c r="C5097" s="179" t="s">
        <v>15364</v>
      </c>
      <c r="D5097" s="179">
        <v>28.74</v>
      </c>
    </row>
    <row r="5098" spans="1:4" x14ac:dyDescent="0.3">
      <c r="A5098" s="179">
        <v>37993</v>
      </c>
      <c r="B5098" s="179" t="s">
        <v>20339</v>
      </c>
      <c r="C5098" s="179" t="s">
        <v>15364</v>
      </c>
      <c r="D5098" s="179">
        <v>42.65</v>
      </c>
    </row>
    <row r="5099" spans="1:4" x14ac:dyDescent="0.3">
      <c r="A5099" s="179">
        <v>37994</v>
      </c>
      <c r="B5099" s="179" t="s">
        <v>20340</v>
      </c>
      <c r="C5099" s="179" t="s">
        <v>15364</v>
      </c>
      <c r="D5099" s="179">
        <v>102.5</v>
      </c>
    </row>
    <row r="5100" spans="1:4" x14ac:dyDescent="0.3">
      <c r="A5100" s="179">
        <v>37995</v>
      </c>
      <c r="B5100" s="179" t="s">
        <v>20341</v>
      </c>
      <c r="C5100" s="179" t="s">
        <v>15364</v>
      </c>
      <c r="D5100" s="179">
        <v>148.77000000000001</v>
      </c>
    </row>
    <row r="5101" spans="1:4" x14ac:dyDescent="0.3">
      <c r="A5101" s="179">
        <v>37996</v>
      </c>
      <c r="B5101" s="179" t="s">
        <v>20342</v>
      </c>
      <c r="C5101" s="179" t="s">
        <v>15364</v>
      </c>
      <c r="D5101" s="179">
        <v>219.35</v>
      </c>
    </row>
    <row r="5102" spans="1:4" x14ac:dyDescent="0.3">
      <c r="A5102" s="179">
        <v>13883</v>
      </c>
      <c r="B5102" s="179" t="s">
        <v>20343</v>
      </c>
      <c r="C5102" s="179" t="s">
        <v>15364</v>
      </c>
      <c r="D5102" s="180">
        <v>133972.06</v>
      </c>
    </row>
    <row r="5103" spans="1:4" x14ac:dyDescent="0.3">
      <c r="A5103" s="179">
        <v>38604</v>
      </c>
      <c r="B5103" s="179" t="s">
        <v>20344</v>
      </c>
      <c r="C5103" s="179" t="s">
        <v>15364</v>
      </c>
      <c r="D5103" s="180">
        <v>166860.43</v>
      </c>
    </row>
    <row r="5104" spans="1:4" ht="28.8" x14ac:dyDescent="0.3">
      <c r="A5104" s="179">
        <v>10601</v>
      </c>
      <c r="B5104" s="179" t="s">
        <v>20345</v>
      </c>
      <c r="C5104" s="179" t="s">
        <v>15364</v>
      </c>
      <c r="D5104" s="180">
        <v>3245768.15</v>
      </c>
    </row>
    <row r="5105" spans="1:4" x14ac:dyDescent="0.3">
      <c r="A5105" s="179">
        <v>44469</v>
      </c>
      <c r="B5105" s="179" t="s">
        <v>20346</v>
      </c>
      <c r="C5105" s="179" t="s">
        <v>15364</v>
      </c>
      <c r="D5105" s="180">
        <v>8545993.0099999998</v>
      </c>
    </row>
    <row r="5106" spans="1:4" x14ac:dyDescent="0.3">
      <c r="A5106" s="179">
        <v>13894</v>
      </c>
      <c r="B5106" s="179" t="s">
        <v>20347</v>
      </c>
      <c r="C5106" s="179" t="s">
        <v>15364</v>
      </c>
      <c r="D5106" s="180">
        <v>392649.25</v>
      </c>
    </row>
    <row r="5107" spans="1:4" x14ac:dyDescent="0.3">
      <c r="A5107" s="179">
        <v>13895</v>
      </c>
      <c r="B5107" s="179" t="s">
        <v>20348</v>
      </c>
      <c r="C5107" s="179" t="s">
        <v>15364</v>
      </c>
      <c r="D5107" s="180">
        <v>527982.35</v>
      </c>
    </row>
    <row r="5108" spans="1:4" x14ac:dyDescent="0.3">
      <c r="A5108" s="179">
        <v>13892</v>
      </c>
      <c r="B5108" s="179" t="s">
        <v>20349</v>
      </c>
      <c r="C5108" s="179" t="s">
        <v>15364</v>
      </c>
      <c r="D5108" s="180">
        <v>647029.46</v>
      </c>
    </row>
    <row r="5109" spans="1:4" x14ac:dyDescent="0.3">
      <c r="A5109" s="179">
        <v>9914</v>
      </c>
      <c r="B5109" s="179" t="s">
        <v>20350</v>
      </c>
      <c r="C5109" s="179" t="s">
        <v>15364</v>
      </c>
      <c r="D5109" s="180">
        <v>700000</v>
      </c>
    </row>
    <row r="5110" spans="1:4" ht="43.2" x14ac:dyDescent="0.3">
      <c r="A5110" s="179">
        <v>36485</v>
      </c>
      <c r="B5110" s="179" t="s">
        <v>20351</v>
      </c>
      <c r="C5110" s="179" t="s">
        <v>15364</v>
      </c>
      <c r="D5110" s="180">
        <v>606832.91</v>
      </c>
    </row>
    <row r="5111" spans="1:4" ht="28.8" x14ac:dyDescent="0.3">
      <c r="A5111" s="179">
        <v>9912</v>
      </c>
      <c r="B5111" s="179" t="s">
        <v>20352</v>
      </c>
      <c r="C5111" s="179" t="s">
        <v>15364</v>
      </c>
      <c r="D5111" s="180">
        <v>2642421</v>
      </c>
    </row>
    <row r="5112" spans="1:4" ht="28.8" x14ac:dyDescent="0.3">
      <c r="A5112" s="179">
        <v>9921</v>
      </c>
      <c r="B5112" s="179" t="s">
        <v>20353</v>
      </c>
      <c r="C5112" s="179" t="s">
        <v>15364</v>
      </c>
      <c r="D5112" s="180">
        <v>1363085.73</v>
      </c>
    </row>
    <row r="5113" spans="1:4" ht="28.8" x14ac:dyDescent="0.3">
      <c r="A5113" s="179">
        <v>21112</v>
      </c>
      <c r="B5113" s="179" t="s">
        <v>20354</v>
      </c>
      <c r="C5113" s="179" t="s">
        <v>15364</v>
      </c>
      <c r="D5113" s="179">
        <v>253.85</v>
      </c>
    </row>
    <row r="5114" spans="1:4" x14ac:dyDescent="0.3">
      <c r="A5114" s="179">
        <v>10228</v>
      </c>
      <c r="B5114" s="179" t="s">
        <v>20355</v>
      </c>
      <c r="C5114" s="179" t="s">
        <v>15364</v>
      </c>
      <c r="D5114" s="179">
        <v>294.89999999999998</v>
      </c>
    </row>
    <row r="5115" spans="1:4" x14ac:dyDescent="0.3">
      <c r="A5115" s="179">
        <v>11781</v>
      </c>
      <c r="B5115" s="179" t="s">
        <v>20356</v>
      </c>
      <c r="C5115" s="179" t="s">
        <v>15364</v>
      </c>
      <c r="D5115" s="179">
        <v>238.9</v>
      </c>
    </row>
    <row r="5116" spans="1:4" ht="28.8" x14ac:dyDescent="0.3">
      <c r="A5116" s="179">
        <v>37588</v>
      </c>
      <c r="B5116" s="179" t="s">
        <v>20357</v>
      </c>
      <c r="C5116" s="179" t="s">
        <v>15364</v>
      </c>
      <c r="D5116" s="179">
        <v>45.03</v>
      </c>
    </row>
    <row r="5117" spans="1:4" x14ac:dyDescent="0.3">
      <c r="A5117" s="179">
        <v>11746</v>
      </c>
      <c r="B5117" s="179" t="s">
        <v>20358</v>
      </c>
      <c r="C5117" s="179" t="s">
        <v>15364</v>
      </c>
      <c r="D5117" s="179">
        <v>55.1</v>
      </c>
    </row>
    <row r="5118" spans="1:4" x14ac:dyDescent="0.3">
      <c r="A5118" s="179">
        <v>11751</v>
      </c>
      <c r="B5118" s="179" t="s">
        <v>20359</v>
      </c>
      <c r="C5118" s="179" t="s">
        <v>15364</v>
      </c>
      <c r="D5118" s="179">
        <v>98.96</v>
      </c>
    </row>
    <row r="5119" spans="1:4" x14ac:dyDescent="0.3">
      <c r="A5119" s="179">
        <v>11750</v>
      </c>
      <c r="B5119" s="179" t="s">
        <v>20360</v>
      </c>
      <c r="C5119" s="179" t="s">
        <v>15364</v>
      </c>
      <c r="D5119" s="179">
        <v>82.12</v>
      </c>
    </row>
    <row r="5120" spans="1:4" x14ac:dyDescent="0.3">
      <c r="A5120" s="179">
        <v>11748</v>
      </c>
      <c r="B5120" s="179" t="s">
        <v>20361</v>
      </c>
      <c r="C5120" s="179" t="s">
        <v>15364</v>
      </c>
      <c r="D5120" s="179">
        <v>35.36</v>
      </c>
    </row>
    <row r="5121" spans="1:4" x14ac:dyDescent="0.3">
      <c r="A5121" s="179">
        <v>11747</v>
      </c>
      <c r="B5121" s="179" t="s">
        <v>20362</v>
      </c>
      <c r="C5121" s="179" t="s">
        <v>15364</v>
      </c>
      <c r="D5121" s="179">
        <v>152.6</v>
      </c>
    </row>
    <row r="5122" spans="1:4" x14ac:dyDescent="0.3">
      <c r="A5122" s="179">
        <v>11749</v>
      </c>
      <c r="B5122" s="179" t="s">
        <v>20363</v>
      </c>
      <c r="C5122" s="179" t="s">
        <v>15364</v>
      </c>
      <c r="D5122" s="179">
        <v>40.81</v>
      </c>
    </row>
    <row r="5123" spans="1:4" ht="28.8" x14ac:dyDescent="0.3">
      <c r="A5123" s="179">
        <v>10236</v>
      </c>
      <c r="B5123" s="179" t="s">
        <v>20364</v>
      </c>
      <c r="C5123" s="179" t="s">
        <v>15364</v>
      </c>
      <c r="D5123" s="179">
        <v>109.99</v>
      </c>
    </row>
    <row r="5124" spans="1:4" ht="28.8" x14ac:dyDescent="0.3">
      <c r="A5124" s="179">
        <v>10233</v>
      </c>
      <c r="B5124" s="179" t="s">
        <v>20365</v>
      </c>
      <c r="C5124" s="179" t="s">
        <v>15364</v>
      </c>
      <c r="D5124" s="179">
        <v>103.07</v>
      </c>
    </row>
    <row r="5125" spans="1:4" ht="28.8" x14ac:dyDescent="0.3">
      <c r="A5125" s="179">
        <v>10234</v>
      </c>
      <c r="B5125" s="179" t="s">
        <v>20366</v>
      </c>
      <c r="C5125" s="179" t="s">
        <v>15364</v>
      </c>
      <c r="D5125" s="179">
        <v>64.930000000000007</v>
      </c>
    </row>
    <row r="5126" spans="1:4" ht="28.8" x14ac:dyDescent="0.3">
      <c r="A5126" s="179">
        <v>10231</v>
      </c>
      <c r="B5126" s="179" t="s">
        <v>20367</v>
      </c>
      <c r="C5126" s="179" t="s">
        <v>15364</v>
      </c>
      <c r="D5126" s="179">
        <v>297.74</v>
      </c>
    </row>
    <row r="5127" spans="1:4" ht="28.8" x14ac:dyDescent="0.3">
      <c r="A5127" s="179">
        <v>10232</v>
      </c>
      <c r="B5127" s="179" t="s">
        <v>20368</v>
      </c>
      <c r="C5127" s="179" t="s">
        <v>15364</v>
      </c>
      <c r="D5127" s="179">
        <v>166.61</v>
      </c>
    </row>
    <row r="5128" spans="1:4" ht="28.8" x14ac:dyDescent="0.3">
      <c r="A5128" s="179">
        <v>10229</v>
      </c>
      <c r="B5128" s="179" t="s">
        <v>20369</v>
      </c>
      <c r="C5128" s="179" t="s">
        <v>15364</v>
      </c>
      <c r="D5128" s="179">
        <v>58.72</v>
      </c>
    </row>
    <row r="5129" spans="1:4" ht="28.8" x14ac:dyDescent="0.3">
      <c r="A5129" s="179">
        <v>10235</v>
      </c>
      <c r="B5129" s="179" t="s">
        <v>20370</v>
      </c>
      <c r="C5129" s="179" t="s">
        <v>15364</v>
      </c>
      <c r="D5129" s="179">
        <v>408.17</v>
      </c>
    </row>
    <row r="5130" spans="1:4" ht="28.8" x14ac:dyDescent="0.3">
      <c r="A5130" s="179">
        <v>10230</v>
      </c>
      <c r="B5130" s="179" t="s">
        <v>20371</v>
      </c>
      <c r="C5130" s="179" t="s">
        <v>15364</v>
      </c>
      <c r="D5130" s="179">
        <v>718.35</v>
      </c>
    </row>
    <row r="5131" spans="1:4" ht="28.8" x14ac:dyDescent="0.3">
      <c r="A5131" s="179">
        <v>10409</v>
      </c>
      <c r="B5131" s="179" t="s">
        <v>20372</v>
      </c>
      <c r="C5131" s="179" t="s">
        <v>15364</v>
      </c>
      <c r="D5131" s="179">
        <v>213.41</v>
      </c>
    </row>
    <row r="5132" spans="1:4" ht="28.8" x14ac:dyDescent="0.3">
      <c r="A5132" s="179">
        <v>10411</v>
      </c>
      <c r="B5132" s="179" t="s">
        <v>20373</v>
      </c>
      <c r="C5132" s="179" t="s">
        <v>15364</v>
      </c>
      <c r="D5132" s="179">
        <v>190.96</v>
      </c>
    </row>
    <row r="5133" spans="1:4" ht="28.8" x14ac:dyDescent="0.3">
      <c r="A5133" s="179">
        <v>10404</v>
      </c>
      <c r="B5133" s="179" t="s">
        <v>20374</v>
      </c>
      <c r="C5133" s="179" t="s">
        <v>15364</v>
      </c>
      <c r="D5133" s="179">
        <v>77.44</v>
      </c>
    </row>
    <row r="5134" spans="1:4" ht="28.8" x14ac:dyDescent="0.3">
      <c r="A5134" s="179">
        <v>10410</v>
      </c>
      <c r="B5134" s="179" t="s">
        <v>20375</v>
      </c>
      <c r="C5134" s="179" t="s">
        <v>15364</v>
      </c>
      <c r="D5134" s="179">
        <v>127.56</v>
      </c>
    </row>
    <row r="5135" spans="1:4" ht="28.8" x14ac:dyDescent="0.3">
      <c r="A5135" s="179">
        <v>10405</v>
      </c>
      <c r="B5135" s="179" t="s">
        <v>20376</v>
      </c>
      <c r="C5135" s="179" t="s">
        <v>15364</v>
      </c>
      <c r="D5135" s="179">
        <v>427.57</v>
      </c>
    </row>
    <row r="5136" spans="1:4" ht="28.8" x14ac:dyDescent="0.3">
      <c r="A5136" s="179">
        <v>10408</v>
      </c>
      <c r="B5136" s="179" t="s">
        <v>20377</v>
      </c>
      <c r="C5136" s="179" t="s">
        <v>15364</v>
      </c>
      <c r="D5136" s="179">
        <v>298.99</v>
      </c>
    </row>
    <row r="5137" spans="1:4" ht="28.8" x14ac:dyDescent="0.3">
      <c r="A5137" s="179">
        <v>10412</v>
      </c>
      <c r="B5137" s="179" t="s">
        <v>20378</v>
      </c>
      <c r="C5137" s="179" t="s">
        <v>15364</v>
      </c>
      <c r="D5137" s="179">
        <v>93.85</v>
      </c>
    </row>
    <row r="5138" spans="1:4" ht="28.8" x14ac:dyDescent="0.3">
      <c r="A5138" s="179">
        <v>10406</v>
      </c>
      <c r="B5138" s="179" t="s">
        <v>20379</v>
      </c>
      <c r="C5138" s="179" t="s">
        <v>15364</v>
      </c>
      <c r="D5138" s="179">
        <v>590.55999999999995</v>
      </c>
    </row>
    <row r="5139" spans="1:4" ht="28.8" x14ac:dyDescent="0.3">
      <c r="A5139" s="179">
        <v>10407</v>
      </c>
      <c r="B5139" s="179" t="s">
        <v>20380</v>
      </c>
      <c r="C5139" s="179" t="s">
        <v>15364</v>
      </c>
      <c r="D5139" s="179">
        <v>915.97</v>
      </c>
    </row>
    <row r="5140" spans="1:4" ht="28.8" x14ac:dyDescent="0.3">
      <c r="A5140" s="179">
        <v>10416</v>
      </c>
      <c r="B5140" s="179" t="s">
        <v>20381</v>
      </c>
      <c r="C5140" s="179" t="s">
        <v>15364</v>
      </c>
      <c r="D5140" s="179">
        <v>113.61</v>
      </c>
    </row>
    <row r="5141" spans="1:4" ht="28.8" x14ac:dyDescent="0.3">
      <c r="A5141" s="179">
        <v>10419</v>
      </c>
      <c r="B5141" s="179" t="s">
        <v>20382</v>
      </c>
      <c r="C5141" s="179" t="s">
        <v>15364</v>
      </c>
      <c r="D5141" s="179">
        <v>98.62</v>
      </c>
    </row>
    <row r="5142" spans="1:4" ht="28.8" x14ac:dyDescent="0.3">
      <c r="A5142" s="179">
        <v>21092</v>
      </c>
      <c r="B5142" s="179" t="s">
        <v>20383</v>
      </c>
      <c r="C5142" s="179" t="s">
        <v>15364</v>
      </c>
      <c r="D5142" s="179">
        <v>56.38</v>
      </c>
    </row>
    <row r="5143" spans="1:4" ht="28.8" x14ac:dyDescent="0.3">
      <c r="A5143" s="179">
        <v>10418</v>
      </c>
      <c r="B5143" s="179" t="s">
        <v>20384</v>
      </c>
      <c r="C5143" s="179" t="s">
        <v>15364</v>
      </c>
      <c r="D5143" s="179">
        <v>65.73</v>
      </c>
    </row>
    <row r="5144" spans="1:4" ht="28.8" x14ac:dyDescent="0.3">
      <c r="A5144" s="179">
        <v>12657</v>
      </c>
      <c r="B5144" s="179" t="s">
        <v>20385</v>
      </c>
      <c r="C5144" s="179" t="s">
        <v>15364</v>
      </c>
      <c r="D5144" s="179">
        <v>265.27</v>
      </c>
    </row>
    <row r="5145" spans="1:4" ht="28.8" x14ac:dyDescent="0.3">
      <c r="A5145" s="179">
        <v>10417</v>
      </c>
      <c r="B5145" s="179" t="s">
        <v>20386</v>
      </c>
      <c r="C5145" s="179" t="s">
        <v>15364</v>
      </c>
      <c r="D5145" s="179">
        <v>165.54</v>
      </c>
    </row>
    <row r="5146" spans="1:4" ht="28.8" x14ac:dyDescent="0.3">
      <c r="A5146" s="179">
        <v>10413</v>
      </c>
      <c r="B5146" s="179" t="s">
        <v>20387</v>
      </c>
      <c r="C5146" s="179" t="s">
        <v>15364</v>
      </c>
      <c r="D5146" s="179">
        <v>60.16</v>
      </c>
    </row>
    <row r="5147" spans="1:4" ht="28.8" x14ac:dyDescent="0.3">
      <c r="A5147" s="179">
        <v>10414</v>
      </c>
      <c r="B5147" s="179" t="s">
        <v>20388</v>
      </c>
      <c r="C5147" s="179" t="s">
        <v>15364</v>
      </c>
      <c r="D5147" s="179">
        <v>362.24</v>
      </c>
    </row>
    <row r="5148" spans="1:4" ht="28.8" x14ac:dyDescent="0.3">
      <c r="A5148" s="179">
        <v>10415</v>
      </c>
      <c r="B5148" s="179" t="s">
        <v>20389</v>
      </c>
      <c r="C5148" s="179" t="s">
        <v>15364</v>
      </c>
      <c r="D5148" s="179">
        <v>628.69000000000005</v>
      </c>
    </row>
    <row r="5149" spans="1:4" x14ac:dyDescent="0.3">
      <c r="A5149" s="179">
        <v>38643</v>
      </c>
      <c r="B5149" s="179" t="s">
        <v>20390</v>
      </c>
      <c r="C5149" s="179" t="s">
        <v>15364</v>
      </c>
      <c r="D5149" s="179">
        <v>35.79</v>
      </c>
    </row>
    <row r="5150" spans="1:4" x14ac:dyDescent="0.3">
      <c r="A5150" s="179">
        <v>6157</v>
      </c>
      <c r="B5150" s="179" t="s">
        <v>20391</v>
      </c>
      <c r="C5150" s="179" t="s">
        <v>15364</v>
      </c>
      <c r="D5150" s="179">
        <v>48.89</v>
      </c>
    </row>
    <row r="5151" spans="1:4" x14ac:dyDescent="0.3">
      <c r="A5151" s="179">
        <v>6152</v>
      </c>
      <c r="B5151" s="179" t="s">
        <v>20392</v>
      </c>
      <c r="C5151" s="179" t="s">
        <v>15364</v>
      </c>
      <c r="D5151" s="179">
        <v>4.57</v>
      </c>
    </row>
    <row r="5152" spans="1:4" x14ac:dyDescent="0.3">
      <c r="A5152" s="179">
        <v>6158</v>
      </c>
      <c r="B5152" s="179" t="s">
        <v>20393</v>
      </c>
      <c r="C5152" s="179" t="s">
        <v>15364</v>
      </c>
      <c r="D5152" s="179">
        <v>5.51</v>
      </c>
    </row>
    <row r="5153" spans="1:4" ht="28.8" x14ac:dyDescent="0.3">
      <c r="A5153" s="179">
        <v>6153</v>
      </c>
      <c r="B5153" s="179" t="s">
        <v>20394</v>
      </c>
      <c r="C5153" s="179" t="s">
        <v>15364</v>
      </c>
      <c r="D5153" s="179">
        <v>4.28</v>
      </c>
    </row>
    <row r="5154" spans="1:4" x14ac:dyDescent="0.3">
      <c r="A5154" s="179">
        <v>6156</v>
      </c>
      <c r="B5154" s="179" t="s">
        <v>20395</v>
      </c>
      <c r="C5154" s="179" t="s">
        <v>15364</v>
      </c>
      <c r="D5154" s="179">
        <v>5.43</v>
      </c>
    </row>
    <row r="5155" spans="1:4" x14ac:dyDescent="0.3">
      <c r="A5155" s="179">
        <v>6154</v>
      </c>
      <c r="B5155" s="179" t="s">
        <v>20396</v>
      </c>
      <c r="C5155" s="179" t="s">
        <v>15364</v>
      </c>
      <c r="D5155" s="179">
        <v>10.23</v>
      </c>
    </row>
    <row r="5156" spans="1:4" ht="28.8" x14ac:dyDescent="0.3">
      <c r="A5156" s="179">
        <v>6155</v>
      </c>
      <c r="B5156" s="179" t="s">
        <v>20397</v>
      </c>
      <c r="C5156" s="179" t="s">
        <v>15364</v>
      </c>
      <c r="D5156" s="179">
        <v>21.17</v>
      </c>
    </row>
    <row r="5157" spans="1:4" ht="28.8" x14ac:dyDescent="0.3">
      <c r="A5157" s="179">
        <v>43595</v>
      </c>
      <c r="B5157" s="179" t="s">
        <v>20398</v>
      </c>
      <c r="C5157" s="179" t="s">
        <v>15364</v>
      </c>
      <c r="D5157" s="179">
        <v>16.96</v>
      </c>
    </row>
    <row r="5158" spans="1:4" ht="28.8" x14ac:dyDescent="0.3">
      <c r="A5158" s="179">
        <v>43596</v>
      </c>
      <c r="B5158" s="179" t="s">
        <v>20399</v>
      </c>
      <c r="C5158" s="179" t="s">
        <v>15364</v>
      </c>
      <c r="D5158" s="179">
        <v>19.600000000000001</v>
      </c>
    </row>
    <row r="5159" spans="1:4" x14ac:dyDescent="0.3">
      <c r="A5159" s="179">
        <v>38108</v>
      </c>
      <c r="B5159" s="179" t="s">
        <v>20400</v>
      </c>
      <c r="C5159" s="179" t="s">
        <v>15364</v>
      </c>
      <c r="D5159" s="179">
        <v>44.84</v>
      </c>
    </row>
    <row r="5160" spans="1:4" ht="28.8" x14ac:dyDescent="0.3">
      <c r="A5160" s="179">
        <v>38087</v>
      </c>
      <c r="B5160" s="179" t="s">
        <v>20401</v>
      </c>
      <c r="C5160" s="179" t="s">
        <v>15364</v>
      </c>
      <c r="D5160" s="179">
        <v>57.67</v>
      </c>
    </row>
    <row r="5161" spans="1:4" x14ac:dyDescent="0.3">
      <c r="A5161" s="179">
        <v>38109</v>
      </c>
      <c r="B5161" s="179" t="s">
        <v>20402</v>
      </c>
      <c r="C5161" s="179" t="s">
        <v>15364</v>
      </c>
      <c r="D5161" s="179">
        <v>71.66</v>
      </c>
    </row>
    <row r="5162" spans="1:4" ht="28.8" x14ac:dyDescent="0.3">
      <c r="A5162" s="179">
        <v>38088</v>
      </c>
      <c r="B5162" s="179" t="s">
        <v>20403</v>
      </c>
      <c r="C5162" s="179" t="s">
        <v>15364</v>
      </c>
      <c r="D5162" s="179">
        <v>75.349999999999994</v>
      </c>
    </row>
    <row r="5163" spans="1:4" x14ac:dyDescent="0.3">
      <c r="A5163" s="179">
        <v>38110</v>
      </c>
      <c r="B5163" s="179" t="s">
        <v>20404</v>
      </c>
      <c r="C5163" s="179" t="s">
        <v>15364</v>
      </c>
      <c r="D5163" s="179">
        <v>27.57</v>
      </c>
    </row>
    <row r="5164" spans="1:4" ht="43.2" x14ac:dyDescent="0.3">
      <c r="A5164" s="179">
        <v>38089</v>
      </c>
      <c r="B5164" s="179" t="s">
        <v>20405</v>
      </c>
      <c r="C5164" s="179" t="s">
        <v>15364</v>
      </c>
      <c r="D5164" s="179">
        <v>48.03</v>
      </c>
    </row>
    <row r="5165" spans="1:4" x14ac:dyDescent="0.3">
      <c r="A5165" s="179">
        <v>38111</v>
      </c>
      <c r="B5165" s="179" t="s">
        <v>20406</v>
      </c>
      <c r="C5165" s="179" t="s">
        <v>15364</v>
      </c>
      <c r="D5165" s="179">
        <v>30.83</v>
      </c>
    </row>
    <row r="5166" spans="1:4" ht="43.2" x14ac:dyDescent="0.3">
      <c r="A5166" s="179">
        <v>38090</v>
      </c>
      <c r="B5166" s="179" t="s">
        <v>20407</v>
      </c>
      <c r="C5166" s="179" t="s">
        <v>15364</v>
      </c>
      <c r="D5166" s="179">
        <v>49.65</v>
      </c>
    </row>
    <row r="5167" spans="1:4" ht="28.8" x14ac:dyDescent="0.3">
      <c r="A5167" s="179">
        <v>13726</v>
      </c>
      <c r="B5167" s="179" t="s">
        <v>20408</v>
      </c>
      <c r="C5167" s="179" t="s">
        <v>15364</v>
      </c>
      <c r="D5167" s="180">
        <v>85151.52</v>
      </c>
    </row>
    <row r="5168" spans="1:4" x14ac:dyDescent="0.3">
      <c r="A5168" s="179">
        <v>38400</v>
      </c>
      <c r="B5168" s="179" t="s">
        <v>20409</v>
      </c>
      <c r="C5168" s="179" t="s">
        <v>15364</v>
      </c>
      <c r="D5168" s="179">
        <v>10.43</v>
      </c>
    </row>
    <row r="5169" spans="1:4" ht="28.8" x14ac:dyDescent="0.3">
      <c r="A5169" s="179">
        <v>12627</v>
      </c>
      <c r="B5169" s="179" t="s">
        <v>20410</v>
      </c>
      <c r="C5169" s="179" t="s">
        <v>15364</v>
      </c>
      <c r="D5169" s="179">
        <v>0.56000000000000005</v>
      </c>
    </row>
    <row r="5170" spans="1:4" x14ac:dyDescent="0.3">
      <c r="A5170" s="179">
        <v>39996</v>
      </c>
      <c r="B5170" s="179" t="s">
        <v>20411</v>
      </c>
      <c r="C5170" s="179" t="s">
        <v>15382</v>
      </c>
      <c r="D5170" s="179">
        <v>3.89</v>
      </c>
    </row>
    <row r="5171" spans="1:4" ht="28.8" x14ac:dyDescent="0.3">
      <c r="A5171" s="179">
        <v>10478</v>
      </c>
      <c r="B5171" s="179" t="s">
        <v>27118</v>
      </c>
      <c r="C5171" s="179" t="s">
        <v>15377</v>
      </c>
      <c r="D5171" s="179">
        <v>30.94</v>
      </c>
    </row>
    <row r="5172" spans="1:4" ht="28.8" x14ac:dyDescent="0.3">
      <c r="A5172" s="179">
        <v>10481</v>
      </c>
      <c r="B5172" s="179" t="s">
        <v>27119</v>
      </c>
      <c r="C5172" s="179" t="s">
        <v>15377</v>
      </c>
      <c r="D5172" s="179">
        <v>27.51</v>
      </c>
    </row>
    <row r="5173" spans="1:4" x14ac:dyDescent="0.3">
      <c r="A5173" s="179">
        <v>10475</v>
      </c>
      <c r="B5173" s="179" t="s">
        <v>27120</v>
      </c>
      <c r="C5173" s="179" t="s">
        <v>15377</v>
      </c>
      <c r="D5173" s="179">
        <v>26.62</v>
      </c>
    </row>
    <row r="5174" spans="1:4" x14ac:dyDescent="0.3">
      <c r="A5174" s="179">
        <v>4031</v>
      </c>
      <c r="B5174" s="179" t="s">
        <v>20412</v>
      </c>
      <c r="C5174" s="179" t="s">
        <v>15372</v>
      </c>
      <c r="D5174" s="179">
        <v>30.25</v>
      </c>
    </row>
    <row r="5175" spans="1:4" x14ac:dyDescent="0.3">
      <c r="A5175" s="179">
        <v>4030</v>
      </c>
      <c r="B5175" s="179" t="s">
        <v>20413</v>
      </c>
      <c r="C5175" s="179" t="s">
        <v>15372</v>
      </c>
      <c r="D5175" s="179">
        <v>6.43</v>
      </c>
    </row>
    <row r="5176" spans="1:4" x14ac:dyDescent="0.3">
      <c r="A5176" s="179">
        <v>39399</v>
      </c>
      <c r="B5176" s="179" t="s">
        <v>20414</v>
      </c>
      <c r="C5176" s="179" t="s">
        <v>15364</v>
      </c>
      <c r="D5176" s="180">
        <v>1315.19</v>
      </c>
    </row>
    <row r="5177" spans="1:4" x14ac:dyDescent="0.3">
      <c r="A5177" s="179">
        <v>39400</v>
      </c>
      <c r="B5177" s="179" t="s">
        <v>20415</v>
      </c>
      <c r="C5177" s="179" t="s">
        <v>15364</v>
      </c>
      <c r="D5177" s="180">
        <v>1429.55</v>
      </c>
    </row>
    <row r="5178" spans="1:4" x14ac:dyDescent="0.3">
      <c r="A5178" s="179">
        <v>39401</v>
      </c>
      <c r="B5178" s="179" t="s">
        <v>20416</v>
      </c>
      <c r="C5178" s="179" t="s">
        <v>15364</v>
      </c>
      <c r="D5178" s="180">
        <v>1603.62</v>
      </c>
    </row>
    <row r="5179" spans="1:4" ht="28.8" x14ac:dyDescent="0.3">
      <c r="A5179" s="179">
        <v>11652</v>
      </c>
      <c r="B5179" s="179" t="s">
        <v>20417</v>
      </c>
      <c r="C5179" s="179" t="s">
        <v>15364</v>
      </c>
      <c r="D5179" s="180">
        <v>3450</v>
      </c>
    </row>
    <row r="5180" spans="1:4" ht="28.8" x14ac:dyDescent="0.3">
      <c r="A5180" s="179">
        <v>13896</v>
      </c>
      <c r="B5180" s="179" t="s">
        <v>20418</v>
      </c>
      <c r="C5180" s="179" t="s">
        <v>15364</v>
      </c>
      <c r="D5180" s="180">
        <v>3094.95</v>
      </c>
    </row>
    <row r="5181" spans="1:4" ht="28.8" x14ac:dyDescent="0.3">
      <c r="A5181" s="179">
        <v>13475</v>
      </c>
      <c r="B5181" s="179" t="s">
        <v>20419</v>
      </c>
      <c r="C5181" s="179" t="s">
        <v>15364</v>
      </c>
      <c r="D5181" s="180">
        <v>3770.02</v>
      </c>
    </row>
    <row r="5182" spans="1:4" ht="28.8" x14ac:dyDescent="0.3">
      <c r="A5182" s="179">
        <v>44491</v>
      </c>
      <c r="B5182" s="179" t="s">
        <v>27121</v>
      </c>
      <c r="C5182" s="179" t="s">
        <v>15364</v>
      </c>
      <c r="D5182" s="180">
        <v>5372494</v>
      </c>
    </row>
    <row r="5183" spans="1:4" ht="28.8" x14ac:dyDescent="0.3">
      <c r="A5183" s="179">
        <v>44470</v>
      </c>
      <c r="B5183" s="179" t="s">
        <v>20420</v>
      </c>
      <c r="C5183" s="179" t="s">
        <v>15364</v>
      </c>
      <c r="D5183" s="180">
        <v>2261757.62</v>
      </c>
    </row>
    <row r="5184" spans="1:4" ht="28.8" x14ac:dyDescent="0.3">
      <c r="A5184" s="179">
        <v>13476</v>
      </c>
      <c r="B5184" s="179" t="s">
        <v>20421</v>
      </c>
      <c r="C5184" s="179" t="s">
        <v>15364</v>
      </c>
      <c r="D5184" s="180">
        <v>2278147.33</v>
      </c>
    </row>
    <row r="5185" spans="1:4" ht="28.8" x14ac:dyDescent="0.3">
      <c r="A5185" s="179">
        <v>10488</v>
      </c>
      <c r="B5185" s="179" t="s">
        <v>20422</v>
      </c>
      <c r="C5185" s="179" t="s">
        <v>15364</v>
      </c>
      <c r="D5185" s="180">
        <v>2760000</v>
      </c>
    </row>
    <row r="5186" spans="1:4" ht="28.8" x14ac:dyDescent="0.3">
      <c r="A5186" s="179">
        <v>13606</v>
      </c>
      <c r="B5186" s="179" t="s">
        <v>20423</v>
      </c>
      <c r="C5186" s="179" t="s">
        <v>15364</v>
      </c>
      <c r="D5186" s="180">
        <v>2445320.5299999998</v>
      </c>
    </row>
    <row r="5187" spans="1:4" x14ac:dyDescent="0.3">
      <c r="A5187" s="179">
        <v>10489</v>
      </c>
      <c r="B5187" s="179" t="s">
        <v>20424</v>
      </c>
      <c r="C5187" s="179" t="s">
        <v>15546</v>
      </c>
      <c r="D5187" s="179">
        <v>15.5</v>
      </c>
    </row>
    <row r="5188" spans="1:4" x14ac:dyDescent="0.3">
      <c r="A5188" s="179">
        <v>41073</v>
      </c>
      <c r="B5188" s="179" t="s">
        <v>20425</v>
      </c>
      <c r="C5188" s="179" t="s">
        <v>15548</v>
      </c>
      <c r="D5188" s="180">
        <v>2721.89</v>
      </c>
    </row>
    <row r="5189" spans="1:4" ht="28.8" x14ac:dyDescent="0.3">
      <c r="A5189" s="179">
        <v>34391</v>
      </c>
      <c r="B5189" s="179" t="s">
        <v>20426</v>
      </c>
      <c r="C5189" s="179" t="s">
        <v>15372</v>
      </c>
      <c r="D5189" s="179">
        <v>912.64</v>
      </c>
    </row>
    <row r="5190" spans="1:4" ht="28.8" x14ac:dyDescent="0.3">
      <c r="A5190" s="179">
        <v>10496</v>
      </c>
      <c r="B5190" s="179" t="s">
        <v>20427</v>
      </c>
      <c r="C5190" s="179" t="s">
        <v>15372</v>
      </c>
      <c r="D5190" s="179">
        <v>794.44</v>
      </c>
    </row>
    <row r="5191" spans="1:4" ht="28.8" x14ac:dyDescent="0.3">
      <c r="A5191" s="179">
        <v>10497</v>
      </c>
      <c r="B5191" s="179" t="s">
        <v>20428</v>
      </c>
      <c r="C5191" s="179" t="s">
        <v>15372</v>
      </c>
      <c r="D5191" s="180">
        <v>2065.5500000000002</v>
      </c>
    </row>
    <row r="5192" spans="1:4" ht="28.8" x14ac:dyDescent="0.3">
      <c r="A5192" s="179">
        <v>10504</v>
      </c>
      <c r="B5192" s="179" t="s">
        <v>20429</v>
      </c>
      <c r="C5192" s="179" t="s">
        <v>15372</v>
      </c>
      <c r="D5192" s="180">
        <v>2415.11</v>
      </c>
    </row>
    <row r="5193" spans="1:4" x14ac:dyDescent="0.3">
      <c r="A5193" s="179">
        <v>34390</v>
      </c>
      <c r="B5193" s="179" t="s">
        <v>20430</v>
      </c>
      <c r="C5193" s="179" t="s">
        <v>15372</v>
      </c>
      <c r="D5193" s="179">
        <v>711.82</v>
      </c>
    </row>
    <row r="5194" spans="1:4" x14ac:dyDescent="0.3">
      <c r="A5194" s="179">
        <v>34389</v>
      </c>
      <c r="B5194" s="179" t="s">
        <v>20431</v>
      </c>
      <c r="C5194" s="179" t="s">
        <v>15372</v>
      </c>
      <c r="D5194" s="179">
        <v>222.44</v>
      </c>
    </row>
    <row r="5195" spans="1:4" x14ac:dyDescent="0.3">
      <c r="A5195" s="179">
        <v>34388</v>
      </c>
      <c r="B5195" s="179" t="s">
        <v>20432</v>
      </c>
      <c r="C5195" s="179" t="s">
        <v>15372</v>
      </c>
      <c r="D5195" s="179">
        <v>316.14</v>
      </c>
    </row>
    <row r="5196" spans="1:4" x14ac:dyDescent="0.3">
      <c r="A5196" s="179">
        <v>34387</v>
      </c>
      <c r="B5196" s="179" t="s">
        <v>20433</v>
      </c>
      <c r="C5196" s="179" t="s">
        <v>15372</v>
      </c>
      <c r="D5196" s="179">
        <v>513.21</v>
      </c>
    </row>
    <row r="5197" spans="1:4" x14ac:dyDescent="0.3">
      <c r="A5197" s="179">
        <v>11188</v>
      </c>
      <c r="B5197" s="179" t="s">
        <v>20434</v>
      </c>
      <c r="C5197" s="179" t="s">
        <v>15372</v>
      </c>
      <c r="D5197" s="179">
        <v>254.22</v>
      </c>
    </row>
    <row r="5198" spans="1:4" x14ac:dyDescent="0.3">
      <c r="A5198" s="179">
        <v>11189</v>
      </c>
      <c r="B5198" s="179" t="s">
        <v>20435</v>
      </c>
      <c r="C5198" s="179" t="s">
        <v>15372</v>
      </c>
      <c r="D5198" s="179">
        <v>381.33</v>
      </c>
    </row>
    <row r="5199" spans="1:4" x14ac:dyDescent="0.3">
      <c r="A5199" s="179">
        <v>21107</v>
      </c>
      <c r="B5199" s="179" t="s">
        <v>20436</v>
      </c>
      <c r="C5199" s="179" t="s">
        <v>15372</v>
      </c>
      <c r="D5199" s="179">
        <v>274.41000000000003</v>
      </c>
    </row>
    <row r="5200" spans="1:4" x14ac:dyDescent="0.3">
      <c r="A5200" s="179">
        <v>34386</v>
      </c>
      <c r="B5200" s="179" t="s">
        <v>20437</v>
      </c>
      <c r="C5200" s="179" t="s">
        <v>15372</v>
      </c>
      <c r="D5200" s="179">
        <v>476.66</v>
      </c>
    </row>
    <row r="5201" spans="1:4" x14ac:dyDescent="0.3">
      <c r="A5201" s="179">
        <v>10490</v>
      </c>
      <c r="B5201" s="179" t="s">
        <v>20438</v>
      </c>
      <c r="C5201" s="179" t="s">
        <v>15372</v>
      </c>
      <c r="D5201" s="179">
        <v>143</v>
      </c>
    </row>
    <row r="5202" spans="1:4" x14ac:dyDescent="0.3">
      <c r="A5202" s="179">
        <v>10492</v>
      </c>
      <c r="B5202" s="179" t="s">
        <v>20439</v>
      </c>
      <c r="C5202" s="179" t="s">
        <v>15372</v>
      </c>
      <c r="D5202" s="179">
        <v>190.66</v>
      </c>
    </row>
    <row r="5203" spans="1:4" x14ac:dyDescent="0.3">
      <c r="A5203" s="179">
        <v>10493</v>
      </c>
      <c r="B5203" s="179" t="s">
        <v>20440</v>
      </c>
      <c r="C5203" s="179" t="s">
        <v>15372</v>
      </c>
      <c r="D5203" s="179">
        <v>222.44</v>
      </c>
    </row>
    <row r="5204" spans="1:4" x14ac:dyDescent="0.3">
      <c r="A5204" s="179">
        <v>10491</v>
      </c>
      <c r="B5204" s="179" t="s">
        <v>20441</v>
      </c>
      <c r="C5204" s="179" t="s">
        <v>15372</v>
      </c>
      <c r="D5204" s="179">
        <v>270.11</v>
      </c>
    </row>
    <row r="5205" spans="1:4" x14ac:dyDescent="0.3">
      <c r="A5205" s="179">
        <v>34385</v>
      </c>
      <c r="B5205" s="179" t="s">
        <v>20442</v>
      </c>
      <c r="C5205" s="179" t="s">
        <v>15372</v>
      </c>
      <c r="D5205" s="179">
        <v>394.04</v>
      </c>
    </row>
    <row r="5206" spans="1:4" x14ac:dyDescent="0.3">
      <c r="A5206" s="179">
        <v>10499</v>
      </c>
      <c r="B5206" s="179" t="s">
        <v>20443</v>
      </c>
      <c r="C5206" s="179" t="s">
        <v>15372</v>
      </c>
      <c r="D5206" s="179">
        <v>158.88</v>
      </c>
    </row>
    <row r="5207" spans="1:4" x14ac:dyDescent="0.3">
      <c r="A5207" s="179">
        <v>34384</v>
      </c>
      <c r="B5207" s="179" t="s">
        <v>20444</v>
      </c>
      <c r="C5207" s="179" t="s">
        <v>15372</v>
      </c>
      <c r="D5207" s="179">
        <v>476.66</v>
      </c>
    </row>
    <row r="5208" spans="1:4" x14ac:dyDescent="0.3">
      <c r="A5208" s="179">
        <v>11185</v>
      </c>
      <c r="B5208" s="179" t="s">
        <v>20445</v>
      </c>
      <c r="C5208" s="179" t="s">
        <v>15372</v>
      </c>
      <c r="D5208" s="179">
        <v>492.55</v>
      </c>
    </row>
    <row r="5209" spans="1:4" x14ac:dyDescent="0.3">
      <c r="A5209" s="179">
        <v>10507</v>
      </c>
      <c r="B5209" s="179" t="s">
        <v>20446</v>
      </c>
      <c r="C5209" s="179" t="s">
        <v>15372</v>
      </c>
      <c r="D5209" s="179">
        <v>355.9</v>
      </c>
    </row>
    <row r="5210" spans="1:4" x14ac:dyDescent="0.3">
      <c r="A5210" s="179">
        <v>10505</v>
      </c>
      <c r="B5210" s="179" t="s">
        <v>20447</v>
      </c>
      <c r="C5210" s="179" t="s">
        <v>15372</v>
      </c>
      <c r="D5210" s="179">
        <v>210.01</v>
      </c>
    </row>
    <row r="5211" spans="1:4" x14ac:dyDescent="0.3">
      <c r="A5211" s="179">
        <v>10506</v>
      </c>
      <c r="B5211" s="179" t="s">
        <v>20448</v>
      </c>
      <c r="C5211" s="179" t="s">
        <v>15372</v>
      </c>
      <c r="D5211" s="179">
        <v>274.14999999999998</v>
      </c>
    </row>
    <row r="5212" spans="1:4" ht="28.8" x14ac:dyDescent="0.3">
      <c r="A5212" s="179">
        <v>5031</v>
      </c>
      <c r="B5212" s="179" t="s">
        <v>20449</v>
      </c>
      <c r="C5212" s="179" t="s">
        <v>15372</v>
      </c>
      <c r="D5212" s="179">
        <v>384.95</v>
      </c>
    </row>
    <row r="5213" spans="1:4" x14ac:dyDescent="0.3">
      <c r="A5213" s="179">
        <v>10502</v>
      </c>
      <c r="B5213" s="179" t="s">
        <v>20450</v>
      </c>
      <c r="C5213" s="179" t="s">
        <v>15372</v>
      </c>
      <c r="D5213" s="179">
        <v>448.55</v>
      </c>
    </row>
    <row r="5214" spans="1:4" x14ac:dyDescent="0.3">
      <c r="A5214" s="179">
        <v>10501</v>
      </c>
      <c r="B5214" s="179" t="s">
        <v>20451</v>
      </c>
      <c r="C5214" s="179" t="s">
        <v>15372</v>
      </c>
      <c r="D5214" s="179">
        <v>253.42</v>
      </c>
    </row>
    <row r="5215" spans="1:4" x14ac:dyDescent="0.3">
      <c r="A5215" s="179">
        <v>10503</v>
      </c>
      <c r="B5215" s="179" t="s">
        <v>20452</v>
      </c>
      <c r="C5215" s="179" t="s">
        <v>15372</v>
      </c>
      <c r="D5215" s="179">
        <v>342.37</v>
      </c>
    </row>
    <row r="5216" spans="1:4" x14ac:dyDescent="0.3">
      <c r="A5216" s="179">
        <v>4500</v>
      </c>
      <c r="B5216" s="179" t="s">
        <v>20453</v>
      </c>
      <c r="C5216" s="179" t="s">
        <v>15382</v>
      </c>
      <c r="D5216" s="179">
        <v>15.25</v>
      </c>
    </row>
    <row r="5217" spans="1:4" x14ac:dyDescent="0.3">
      <c r="A5217" s="179">
        <v>4448</v>
      </c>
      <c r="B5217" s="179" t="s">
        <v>20454</v>
      </c>
      <c r="C5217" s="179" t="s">
        <v>15382</v>
      </c>
      <c r="D5217" s="179">
        <v>20.95</v>
      </c>
    </row>
    <row r="5218" spans="1:4" ht="28.8" x14ac:dyDescent="0.3">
      <c r="A5218" s="179">
        <v>20213</v>
      </c>
      <c r="B5218" s="179" t="s">
        <v>20455</v>
      </c>
      <c r="C5218" s="179" t="s">
        <v>15382</v>
      </c>
      <c r="D5218" s="179">
        <v>27.05</v>
      </c>
    </row>
    <row r="5219" spans="1:4" ht="28.8" x14ac:dyDescent="0.3">
      <c r="A5219" s="179">
        <v>20211</v>
      </c>
      <c r="B5219" s="179" t="s">
        <v>20456</v>
      </c>
      <c r="C5219" s="179" t="s">
        <v>15382</v>
      </c>
      <c r="D5219" s="179">
        <v>35.82</v>
      </c>
    </row>
    <row r="5220" spans="1:4" ht="28.8" x14ac:dyDescent="0.3">
      <c r="A5220" s="179">
        <v>40270</v>
      </c>
      <c r="B5220" s="179" t="s">
        <v>20457</v>
      </c>
      <c r="C5220" s="179" t="s">
        <v>15382</v>
      </c>
      <c r="D5220" s="179">
        <v>92.18</v>
      </c>
    </row>
    <row r="5221" spans="1:4" ht="28.8" x14ac:dyDescent="0.3">
      <c r="A5221" s="179">
        <v>4425</v>
      </c>
      <c r="B5221" s="179" t="s">
        <v>20458</v>
      </c>
      <c r="C5221" s="179" t="s">
        <v>15382</v>
      </c>
      <c r="D5221" s="179">
        <v>29.61</v>
      </c>
    </row>
    <row r="5222" spans="1:4" ht="28.8" x14ac:dyDescent="0.3">
      <c r="A5222" s="179">
        <v>4472</v>
      </c>
      <c r="B5222" s="179" t="s">
        <v>20459</v>
      </c>
      <c r="C5222" s="179" t="s">
        <v>15382</v>
      </c>
      <c r="D5222" s="179">
        <v>36.99</v>
      </c>
    </row>
    <row r="5223" spans="1:4" ht="28.8" x14ac:dyDescent="0.3">
      <c r="A5223" s="179">
        <v>35272</v>
      </c>
      <c r="B5223" s="179" t="s">
        <v>20460</v>
      </c>
      <c r="C5223" s="179" t="s">
        <v>15382</v>
      </c>
      <c r="D5223" s="179">
        <v>53.47</v>
      </c>
    </row>
    <row r="5224" spans="1:4" ht="28.8" x14ac:dyDescent="0.3">
      <c r="A5224" s="179">
        <v>4481</v>
      </c>
      <c r="B5224" s="179" t="s">
        <v>20461</v>
      </c>
      <c r="C5224" s="179" t="s">
        <v>15382</v>
      </c>
      <c r="D5224" s="179">
        <v>57.24</v>
      </c>
    </row>
    <row r="5225" spans="1:4" x14ac:dyDescent="0.3">
      <c r="A5225" s="179">
        <v>34345</v>
      </c>
      <c r="B5225" s="179" t="s">
        <v>20462</v>
      </c>
      <c r="C5225" s="179" t="s">
        <v>15546</v>
      </c>
      <c r="D5225" s="179">
        <v>14.79</v>
      </c>
    </row>
    <row r="5226" spans="1:4" x14ac:dyDescent="0.3">
      <c r="A5226" s="179">
        <v>41096</v>
      </c>
      <c r="B5226" s="179" t="s">
        <v>20463</v>
      </c>
      <c r="C5226" s="179" t="s">
        <v>15548</v>
      </c>
      <c r="D5226" s="180">
        <v>2599.9499999999998</v>
      </c>
    </row>
    <row r="5227" spans="1:4" ht="28.8" x14ac:dyDescent="0.3">
      <c r="A5227" s="179">
        <v>41776</v>
      </c>
      <c r="B5227" s="179" t="s">
        <v>20464</v>
      </c>
      <c r="C5227" s="179" t="s">
        <v>15546</v>
      </c>
      <c r="D5227" s="179">
        <v>20.27</v>
      </c>
    </row>
    <row r="5228" spans="1:4" x14ac:dyDescent="0.3">
      <c r="A5228" s="179" t="s">
        <v>15357</v>
      </c>
      <c r="B5228" s="179"/>
      <c r="C5228" s="179"/>
      <c r="D5228" s="179"/>
    </row>
    <row r="5229" spans="1:4" ht="43.2" x14ac:dyDescent="0.3">
      <c r="A5229" s="179" t="s">
        <v>27122</v>
      </c>
      <c r="B5229" s="179"/>
      <c r="C5229" s="179"/>
      <c r="D5229" s="179"/>
    </row>
  </sheetData>
  <mergeCells count="4">
    <mergeCell ref="A1:D1"/>
    <mergeCell ref="A3:D3"/>
    <mergeCell ref="A4:D4"/>
    <mergeCell ref="A5:D5"/>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8796A-C652-441E-B1EB-E5ECBA8CFDBC}">
  <sheetPr>
    <tabColor rgb="FF00B0F0"/>
  </sheetPr>
  <dimension ref="A1:D7200"/>
  <sheetViews>
    <sheetView topLeftCell="A1276" workbookViewId="0">
      <selection activeCell="H1281" sqref="H1281"/>
    </sheetView>
  </sheetViews>
  <sheetFormatPr defaultRowHeight="14.4" x14ac:dyDescent="0.3"/>
  <cols>
    <col min="1" max="1" width="15.88671875" customWidth="1"/>
    <col min="2" max="2" width="87.6640625" customWidth="1"/>
    <col min="3" max="3" width="8.109375" customWidth="1"/>
    <col min="4" max="4" width="21.109375" customWidth="1"/>
    <col min="257" max="257" width="15.88671875" customWidth="1"/>
    <col min="258" max="258" width="87.6640625" customWidth="1"/>
    <col min="259" max="259" width="8.109375" customWidth="1"/>
    <col min="260" max="260" width="21.109375" customWidth="1"/>
    <col min="513" max="513" width="15.88671875" customWidth="1"/>
    <col min="514" max="514" width="87.6640625" customWidth="1"/>
    <col min="515" max="515" width="8.109375" customWidth="1"/>
    <col min="516" max="516" width="21.109375" customWidth="1"/>
    <col min="769" max="769" width="15.88671875" customWidth="1"/>
    <col min="770" max="770" width="87.6640625" customWidth="1"/>
    <col min="771" max="771" width="8.109375" customWidth="1"/>
    <col min="772" max="772" width="21.109375" customWidth="1"/>
    <col min="1025" max="1025" width="15.88671875" customWidth="1"/>
    <col min="1026" max="1026" width="87.6640625" customWidth="1"/>
    <col min="1027" max="1027" width="8.109375" customWidth="1"/>
    <col min="1028" max="1028" width="21.109375" customWidth="1"/>
    <col min="1281" max="1281" width="15.88671875" customWidth="1"/>
    <col min="1282" max="1282" width="87.6640625" customWidth="1"/>
    <col min="1283" max="1283" width="8.109375" customWidth="1"/>
    <col min="1284" max="1284" width="21.109375" customWidth="1"/>
    <col min="1537" max="1537" width="15.88671875" customWidth="1"/>
    <col min="1538" max="1538" width="87.6640625" customWidth="1"/>
    <col min="1539" max="1539" width="8.109375" customWidth="1"/>
    <col min="1540" max="1540" width="21.109375" customWidth="1"/>
    <col min="1793" max="1793" width="15.88671875" customWidth="1"/>
    <col min="1794" max="1794" width="87.6640625" customWidth="1"/>
    <col min="1795" max="1795" width="8.109375" customWidth="1"/>
    <col min="1796" max="1796" width="21.109375" customWidth="1"/>
    <col min="2049" max="2049" width="15.88671875" customWidth="1"/>
    <col min="2050" max="2050" width="87.6640625" customWidth="1"/>
    <col min="2051" max="2051" width="8.109375" customWidth="1"/>
    <col min="2052" max="2052" width="21.109375" customWidth="1"/>
    <col min="2305" max="2305" width="15.88671875" customWidth="1"/>
    <col min="2306" max="2306" width="87.6640625" customWidth="1"/>
    <col min="2307" max="2307" width="8.109375" customWidth="1"/>
    <col min="2308" max="2308" width="21.109375" customWidth="1"/>
    <col min="2561" max="2561" width="15.88671875" customWidth="1"/>
    <col min="2562" max="2562" width="87.6640625" customWidth="1"/>
    <col min="2563" max="2563" width="8.109375" customWidth="1"/>
    <col min="2564" max="2564" width="21.109375" customWidth="1"/>
    <col min="2817" max="2817" width="15.88671875" customWidth="1"/>
    <col min="2818" max="2818" width="87.6640625" customWidth="1"/>
    <col min="2819" max="2819" width="8.109375" customWidth="1"/>
    <col min="2820" max="2820" width="21.109375" customWidth="1"/>
    <col min="3073" max="3073" width="15.88671875" customWidth="1"/>
    <col min="3074" max="3074" width="87.6640625" customWidth="1"/>
    <col min="3075" max="3075" width="8.109375" customWidth="1"/>
    <col min="3076" max="3076" width="21.109375" customWidth="1"/>
    <col min="3329" max="3329" width="15.88671875" customWidth="1"/>
    <col min="3330" max="3330" width="87.6640625" customWidth="1"/>
    <col min="3331" max="3331" width="8.109375" customWidth="1"/>
    <col min="3332" max="3332" width="21.109375" customWidth="1"/>
    <col min="3585" max="3585" width="15.88671875" customWidth="1"/>
    <col min="3586" max="3586" width="87.6640625" customWidth="1"/>
    <col min="3587" max="3587" width="8.109375" customWidth="1"/>
    <col min="3588" max="3588" width="21.109375" customWidth="1"/>
    <col min="3841" max="3841" width="15.88671875" customWidth="1"/>
    <col min="3842" max="3842" width="87.6640625" customWidth="1"/>
    <col min="3843" max="3843" width="8.109375" customWidth="1"/>
    <col min="3844" max="3844" width="21.109375" customWidth="1"/>
    <col min="4097" max="4097" width="15.88671875" customWidth="1"/>
    <col min="4098" max="4098" width="87.6640625" customWidth="1"/>
    <col min="4099" max="4099" width="8.109375" customWidth="1"/>
    <col min="4100" max="4100" width="21.109375" customWidth="1"/>
    <col min="4353" max="4353" width="15.88671875" customWidth="1"/>
    <col min="4354" max="4354" width="87.6640625" customWidth="1"/>
    <col min="4355" max="4355" width="8.109375" customWidth="1"/>
    <col min="4356" max="4356" width="21.109375" customWidth="1"/>
    <col min="4609" max="4609" width="15.88671875" customWidth="1"/>
    <col min="4610" max="4610" width="87.6640625" customWidth="1"/>
    <col min="4611" max="4611" width="8.109375" customWidth="1"/>
    <col min="4612" max="4612" width="21.109375" customWidth="1"/>
    <col min="4865" max="4865" width="15.88671875" customWidth="1"/>
    <col min="4866" max="4866" width="87.6640625" customWidth="1"/>
    <col min="4867" max="4867" width="8.109375" customWidth="1"/>
    <col min="4868" max="4868" width="21.109375" customWidth="1"/>
    <col min="5121" max="5121" width="15.88671875" customWidth="1"/>
    <col min="5122" max="5122" width="87.6640625" customWidth="1"/>
    <col min="5123" max="5123" width="8.109375" customWidth="1"/>
    <col min="5124" max="5124" width="21.109375" customWidth="1"/>
    <col min="5377" max="5377" width="15.88671875" customWidth="1"/>
    <col min="5378" max="5378" width="87.6640625" customWidth="1"/>
    <col min="5379" max="5379" width="8.109375" customWidth="1"/>
    <col min="5380" max="5380" width="21.109375" customWidth="1"/>
    <col min="5633" max="5633" width="15.88671875" customWidth="1"/>
    <col min="5634" max="5634" width="87.6640625" customWidth="1"/>
    <col min="5635" max="5635" width="8.109375" customWidth="1"/>
    <col min="5636" max="5636" width="21.109375" customWidth="1"/>
    <col min="5889" max="5889" width="15.88671875" customWidth="1"/>
    <col min="5890" max="5890" width="87.6640625" customWidth="1"/>
    <col min="5891" max="5891" width="8.109375" customWidth="1"/>
    <col min="5892" max="5892" width="21.109375" customWidth="1"/>
    <col min="6145" max="6145" width="15.88671875" customWidth="1"/>
    <col min="6146" max="6146" width="87.6640625" customWidth="1"/>
    <col min="6147" max="6147" width="8.109375" customWidth="1"/>
    <col min="6148" max="6148" width="21.109375" customWidth="1"/>
    <col min="6401" max="6401" width="15.88671875" customWidth="1"/>
    <col min="6402" max="6402" width="87.6640625" customWidth="1"/>
    <col min="6403" max="6403" width="8.109375" customWidth="1"/>
    <col min="6404" max="6404" width="21.109375" customWidth="1"/>
    <col min="6657" max="6657" width="15.88671875" customWidth="1"/>
    <col min="6658" max="6658" width="87.6640625" customWidth="1"/>
    <col min="6659" max="6659" width="8.109375" customWidth="1"/>
    <col min="6660" max="6660" width="21.109375" customWidth="1"/>
    <col min="6913" max="6913" width="15.88671875" customWidth="1"/>
    <col min="6914" max="6914" width="87.6640625" customWidth="1"/>
    <col min="6915" max="6915" width="8.109375" customWidth="1"/>
    <col min="6916" max="6916" width="21.109375" customWidth="1"/>
    <col min="7169" max="7169" width="15.88671875" customWidth="1"/>
    <col min="7170" max="7170" width="87.6640625" customWidth="1"/>
    <col min="7171" max="7171" width="8.109375" customWidth="1"/>
    <col min="7172" max="7172" width="21.109375" customWidth="1"/>
    <col min="7425" max="7425" width="15.88671875" customWidth="1"/>
    <col min="7426" max="7426" width="87.6640625" customWidth="1"/>
    <col min="7427" max="7427" width="8.109375" customWidth="1"/>
    <col min="7428" max="7428" width="21.109375" customWidth="1"/>
    <col min="7681" max="7681" width="15.88671875" customWidth="1"/>
    <col min="7682" max="7682" width="87.6640625" customWidth="1"/>
    <col min="7683" max="7683" width="8.109375" customWidth="1"/>
    <col min="7684" max="7684" width="21.109375" customWidth="1"/>
    <col min="7937" max="7937" width="15.88671875" customWidth="1"/>
    <col min="7938" max="7938" width="87.6640625" customWidth="1"/>
    <col min="7939" max="7939" width="8.109375" customWidth="1"/>
    <col min="7940" max="7940" width="21.109375" customWidth="1"/>
    <col min="8193" max="8193" width="15.88671875" customWidth="1"/>
    <col min="8194" max="8194" width="87.6640625" customWidth="1"/>
    <col min="8195" max="8195" width="8.109375" customWidth="1"/>
    <col min="8196" max="8196" width="21.109375" customWidth="1"/>
    <col min="8449" max="8449" width="15.88671875" customWidth="1"/>
    <col min="8450" max="8450" width="87.6640625" customWidth="1"/>
    <col min="8451" max="8451" width="8.109375" customWidth="1"/>
    <col min="8452" max="8452" width="21.109375" customWidth="1"/>
    <col min="8705" max="8705" width="15.88671875" customWidth="1"/>
    <col min="8706" max="8706" width="87.6640625" customWidth="1"/>
    <col min="8707" max="8707" width="8.109375" customWidth="1"/>
    <col min="8708" max="8708" width="21.109375" customWidth="1"/>
    <col min="8961" max="8961" width="15.88671875" customWidth="1"/>
    <col min="8962" max="8962" width="87.6640625" customWidth="1"/>
    <col min="8963" max="8963" width="8.109375" customWidth="1"/>
    <col min="8964" max="8964" width="21.109375" customWidth="1"/>
    <col min="9217" max="9217" width="15.88671875" customWidth="1"/>
    <col min="9218" max="9218" width="87.6640625" customWidth="1"/>
    <col min="9219" max="9219" width="8.109375" customWidth="1"/>
    <col min="9220" max="9220" width="21.109375" customWidth="1"/>
    <col min="9473" max="9473" width="15.88671875" customWidth="1"/>
    <col min="9474" max="9474" width="87.6640625" customWidth="1"/>
    <col min="9475" max="9475" width="8.109375" customWidth="1"/>
    <col min="9476" max="9476" width="21.109375" customWidth="1"/>
    <col min="9729" max="9729" width="15.88671875" customWidth="1"/>
    <col min="9730" max="9730" width="87.6640625" customWidth="1"/>
    <col min="9731" max="9731" width="8.109375" customWidth="1"/>
    <col min="9732" max="9732" width="21.109375" customWidth="1"/>
    <col min="9985" max="9985" width="15.88671875" customWidth="1"/>
    <col min="9986" max="9986" width="87.6640625" customWidth="1"/>
    <col min="9987" max="9987" width="8.109375" customWidth="1"/>
    <col min="9988" max="9988" width="21.109375" customWidth="1"/>
    <col min="10241" max="10241" width="15.88671875" customWidth="1"/>
    <col min="10242" max="10242" width="87.6640625" customWidth="1"/>
    <col min="10243" max="10243" width="8.109375" customWidth="1"/>
    <col min="10244" max="10244" width="21.109375" customWidth="1"/>
    <col min="10497" max="10497" width="15.88671875" customWidth="1"/>
    <col min="10498" max="10498" width="87.6640625" customWidth="1"/>
    <col min="10499" max="10499" width="8.109375" customWidth="1"/>
    <col min="10500" max="10500" width="21.109375" customWidth="1"/>
    <col min="10753" max="10753" width="15.88671875" customWidth="1"/>
    <col min="10754" max="10754" width="87.6640625" customWidth="1"/>
    <col min="10755" max="10755" width="8.109375" customWidth="1"/>
    <col min="10756" max="10756" width="21.109375" customWidth="1"/>
    <col min="11009" max="11009" width="15.88671875" customWidth="1"/>
    <col min="11010" max="11010" width="87.6640625" customWidth="1"/>
    <col min="11011" max="11011" width="8.109375" customWidth="1"/>
    <col min="11012" max="11012" width="21.109375" customWidth="1"/>
    <col min="11265" max="11265" width="15.88671875" customWidth="1"/>
    <col min="11266" max="11266" width="87.6640625" customWidth="1"/>
    <col min="11267" max="11267" width="8.109375" customWidth="1"/>
    <col min="11268" max="11268" width="21.109375" customWidth="1"/>
    <col min="11521" max="11521" width="15.88671875" customWidth="1"/>
    <col min="11522" max="11522" width="87.6640625" customWidth="1"/>
    <col min="11523" max="11523" width="8.109375" customWidth="1"/>
    <col min="11524" max="11524" width="21.109375" customWidth="1"/>
    <col min="11777" max="11777" width="15.88671875" customWidth="1"/>
    <col min="11778" max="11778" width="87.6640625" customWidth="1"/>
    <col min="11779" max="11779" width="8.109375" customWidth="1"/>
    <col min="11780" max="11780" width="21.109375" customWidth="1"/>
    <col min="12033" max="12033" width="15.88671875" customWidth="1"/>
    <col min="12034" max="12034" width="87.6640625" customWidth="1"/>
    <col min="12035" max="12035" width="8.109375" customWidth="1"/>
    <col min="12036" max="12036" width="21.109375" customWidth="1"/>
    <col min="12289" max="12289" width="15.88671875" customWidth="1"/>
    <col min="12290" max="12290" width="87.6640625" customWidth="1"/>
    <col min="12291" max="12291" width="8.109375" customWidth="1"/>
    <col min="12292" max="12292" width="21.109375" customWidth="1"/>
    <col min="12545" max="12545" width="15.88671875" customWidth="1"/>
    <col min="12546" max="12546" width="87.6640625" customWidth="1"/>
    <col min="12547" max="12547" width="8.109375" customWidth="1"/>
    <col min="12548" max="12548" width="21.109375" customWidth="1"/>
    <col min="12801" max="12801" width="15.88671875" customWidth="1"/>
    <col min="12802" max="12802" width="87.6640625" customWidth="1"/>
    <col min="12803" max="12803" width="8.109375" customWidth="1"/>
    <col min="12804" max="12804" width="21.109375" customWidth="1"/>
    <col min="13057" max="13057" width="15.88671875" customWidth="1"/>
    <col min="13058" max="13058" width="87.6640625" customWidth="1"/>
    <col min="13059" max="13059" width="8.109375" customWidth="1"/>
    <col min="13060" max="13060" width="21.109375" customWidth="1"/>
    <col min="13313" max="13313" width="15.88671875" customWidth="1"/>
    <col min="13314" max="13314" width="87.6640625" customWidth="1"/>
    <col min="13315" max="13315" width="8.109375" customWidth="1"/>
    <col min="13316" max="13316" width="21.109375" customWidth="1"/>
    <col min="13569" max="13569" width="15.88671875" customWidth="1"/>
    <col min="13570" max="13570" width="87.6640625" customWidth="1"/>
    <col min="13571" max="13571" width="8.109375" customWidth="1"/>
    <col min="13572" max="13572" width="21.109375" customWidth="1"/>
    <col min="13825" max="13825" width="15.88671875" customWidth="1"/>
    <col min="13826" max="13826" width="87.6640625" customWidth="1"/>
    <col min="13827" max="13827" width="8.109375" customWidth="1"/>
    <col min="13828" max="13828" width="21.109375" customWidth="1"/>
    <col min="14081" max="14081" width="15.88671875" customWidth="1"/>
    <col min="14082" max="14082" width="87.6640625" customWidth="1"/>
    <col min="14083" max="14083" width="8.109375" customWidth="1"/>
    <col min="14084" max="14084" width="21.109375" customWidth="1"/>
    <col min="14337" max="14337" width="15.88671875" customWidth="1"/>
    <col min="14338" max="14338" width="87.6640625" customWidth="1"/>
    <col min="14339" max="14339" width="8.109375" customWidth="1"/>
    <col min="14340" max="14340" width="21.109375" customWidth="1"/>
    <col min="14593" max="14593" width="15.88671875" customWidth="1"/>
    <col min="14594" max="14594" width="87.6640625" customWidth="1"/>
    <col min="14595" max="14595" width="8.109375" customWidth="1"/>
    <col min="14596" max="14596" width="21.109375" customWidth="1"/>
    <col min="14849" max="14849" width="15.88671875" customWidth="1"/>
    <col min="14850" max="14850" width="87.6640625" customWidth="1"/>
    <col min="14851" max="14851" width="8.109375" customWidth="1"/>
    <col min="14852" max="14852" width="21.109375" customWidth="1"/>
    <col min="15105" max="15105" width="15.88671875" customWidth="1"/>
    <col min="15106" max="15106" width="87.6640625" customWidth="1"/>
    <col min="15107" max="15107" width="8.109375" customWidth="1"/>
    <col min="15108" max="15108" width="21.109375" customWidth="1"/>
    <col min="15361" max="15361" width="15.88671875" customWidth="1"/>
    <col min="15362" max="15362" width="87.6640625" customWidth="1"/>
    <col min="15363" max="15363" width="8.109375" customWidth="1"/>
    <col min="15364" max="15364" width="21.109375" customWidth="1"/>
    <col min="15617" max="15617" width="15.88671875" customWidth="1"/>
    <col min="15618" max="15618" width="87.6640625" customWidth="1"/>
    <col min="15619" max="15619" width="8.109375" customWidth="1"/>
    <col min="15620" max="15620" width="21.109375" customWidth="1"/>
    <col min="15873" max="15873" width="15.88671875" customWidth="1"/>
    <col min="15874" max="15874" width="87.6640625" customWidth="1"/>
    <col min="15875" max="15875" width="8.109375" customWidth="1"/>
    <col min="15876" max="15876" width="21.109375" customWidth="1"/>
    <col min="16129" max="16129" width="15.88671875" customWidth="1"/>
    <col min="16130" max="16130" width="87.6640625" customWidth="1"/>
    <col min="16131" max="16131" width="8.109375" customWidth="1"/>
    <col min="16132" max="16132" width="21.109375" customWidth="1"/>
  </cols>
  <sheetData>
    <row r="1" spans="1:4" ht="13.5" customHeight="1" x14ac:dyDescent="0.3">
      <c r="A1" s="391" t="s">
        <v>26888</v>
      </c>
      <c r="B1" s="391"/>
      <c r="C1" s="391"/>
      <c r="D1" s="391"/>
    </row>
    <row r="2" spans="1:4" ht="13.5" customHeight="1" x14ac:dyDescent="0.3">
      <c r="A2" s="391" t="s">
        <v>26889</v>
      </c>
      <c r="B2" s="391"/>
      <c r="C2" s="391"/>
      <c r="D2" s="391"/>
    </row>
    <row r="3" spans="1:4" ht="13.5" customHeight="1" x14ac:dyDescent="0.3">
      <c r="A3" s="391" t="s">
        <v>26890</v>
      </c>
      <c r="B3" s="391"/>
      <c r="C3" s="391"/>
      <c r="D3" s="391"/>
    </row>
    <row r="5" spans="1:4" ht="27.6" x14ac:dyDescent="0.3">
      <c r="A5" s="173" t="s">
        <v>26891</v>
      </c>
      <c r="B5" s="174" t="s">
        <v>8295</v>
      </c>
      <c r="C5" s="174" t="s">
        <v>26892</v>
      </c>
      <c r="D5" s="174" t="s">
        <v>8296</v>
      </c>
    </row>
    <row r="6" spans="1:4" x14ac:dyDescent="0.3">
      <c r="A6" s="117"/>
      <c r="B6" s="117"/>
      <c r="C6" s="117"/>
      <c r="D6" s="117"/>
    </row>
    <row r="7" spans="1:4" ht="41.4" x14ac:dyDescent="0.3">
      <c r="A7" s="175">
        <v>97141</v>
      </c>
      <c r="B7" s="176" t="s">
        <v>8297</v>
      </c>
      <c r="C7" s="175" t="s">
        <v>236</v>
      </c>
      <c r="D7" s="175">
        <v>7.68</v>
      </c>
    </row>
    <row r="8" spans="1:4" ht="41.4" x14ac:dyDescent="0.3">
      <c r="A8" s="175">
        <v>97142</v>
      </c>
      <c r="B8" s="176" t="s">
        <v>8298</v>
      </c>
      <c r="C8" s="175" t="s">
        <v>236</v>
      </c>
      <c r="D8" s="175">
        <v>8.57</v>
      </c>
    </row>
    <row r="9" spans="1:4" ht="41.4" x14ac:dyDescent="0.3">
      <c r="A9" s="175">
        <v>97143</v>
      </c>
      <c r="B9" s="176" t="s">
        <v>8299</v>
      </c>
      <c r="C9" s="175" t="s">
        <v>236</v>
      </c>
      <c r="D9" s="175">
        <v>10.79</v>
      </c>
    </row>
    <row r="10" spans="1:4" ht="41.4" x14ac:dyDescent="0.3">
      <c r="A10" s="175">
        <v>97144</v>
      </c>
      <c r="B10" s="176" t="s">
        <v>8300</v>
      </c>
      <c r="C10" s="175" t="s">
        <v>236</v>
      </c>
      <c r="D10" s="175">
        <v>13.01</v>
      </c>
    </row>
    <row r="11" spans="1:4" ht="41.4" x14ac:dyDescent="0.3">
      <c r="A11" s="175">
        <v>97145</v>
      </c>
      <c r="B11" s="176" t="s">
        <v>8301</v>
      </c>
      <c r="C11" s="175" t="s">
        <v>236</v>
      </c>
      <c r="D11" s="175">
        <v>15.25</v>
      </c>
    </row>
    <row r="12" spans="1:4" ht="41.4" x14ac:dyDescent="0.3">
      <c r="A12" s="175">
        <v>97146</v>
      </c>
      <c r="B12" s="176" t="s">
        <v>8302</v>
      </c>
      <c r="C12" s="175" t="s">
        <v>236</v>
      </c>
      <c r="D12" s="175">
        <v>17.48</v>
      </c>
    </row>
    <row r="13" spans="1:4" ht="41.4" x14ac:dyDescent="0.3">
      <c r="A13" s="175">
        <v>97147</v>
      </c>
      <c r="B13" s="176" t="s">
        <v>8303</v>
      </c>
      <c r="C13" s="175" t="s">
        <v>236</v>
      </c>
      <c r="D13" s="175">
        <v>19.73</v>
      </c>
    </row>
    <row r="14" spans="1:4" ht="41.4" x14ac:dyDescent="0.3">
      <c r="A14" s="175">
        <v>97148</v>
      </c>
      <c r="B14" s="176" t="s">
        <v>8304</v>
      </c>
      <c r="C14" s="175" t="s">
        <v>236</v>
      </c>
      <c r="D14" s="175">
        <v>21.96</v>
      </c>
    </row>
    <row r="15" spans="1:4" ht="41.4" x14ac:dyDescent="0.3">
      <c r="A15" s="175">
        <v>97149</v>
      </c>
      <c r="B15" s="176" t="s">
        <v>8305</v>
      </c>
      <c r="C15" s="175" t="s">
        <v>236</v>
      </c>
      <c r="D15" s="175">
        <v>24.23</v>
      </c>
    </row>
    <row r="16" spans="1:4" ht="41.4" x14ac:dyDescent="0.3">
      <c r="A16" s="175">
        <v>97150</v>
      </c>
      <c r="B16" s="176" t="s">
        <v>8306</v>
      </c>
      <c r="C16" s="175" t="s">
        <v>236</v>
      </c>
      <c r="D16" s="175">
        <v>30.21</v>
      </c>
    </row>
    <row r="17" spans="1:4" ht="41.4" x14ac:dyDescent="0.3">
      <c r="A17" s="175">
        <v>97151</v>
      </c>
      <c r="B17" s="176" t="s">
        <v>8307</v>
      </c>
      <c r="C17" s="175" t="s">
        <v>236</v>
      </c>
      <c r="D17" s="175">
        <v>35.26</v>
      </c>
    </row>
    <row r="18" spans="1:4" ht="41.4" x14ac:dyDescent="0.3">
      <c r="A18" s="175">
        <v>97152</v>
      </c>
      <c r="B18" s="176" t="s">
        <v>8308</v>
      </c>
      <c r="C18" s="175" t="s">
        <v>236</v>
      </c>
      <c r="D18" s="175">
        <v>40.049999999999997</v>
      </c>
    </row>
    <row r="19" spans="1:4" ht="41.4" x14ac:dyDescent="0.3">
      <c r="A19" s="175">
        <v>97153</v>
      </c>
      <c r="B19" s="176" t="s">
        <v>8309</v>
      </c>
      <c r="C19" s="175" t="s">
        <v>236</v>
      </c>
      <c r="D19" s="175">
        <v>45.01</v>
      </c>
    </row>
    <row r="20" spans="1:4" ht="41.4" x14ac:dyDescent="0.3">
      <c r="A20" s="175">
        <v>97154</v>
      </c>
      <c r="B20" s="176" t="s">
        <v>8310</v>
      </c>
      <c r="C20" s="175" t="s">
        <v>236</v>
      </c>
      <c r="D20" s="175">
        <v>50.01</v>
      </c>
    </row>
    <row r="21" spans="1:4" ht="41.4" x14ac:dyDescent="0.3">
      <c r="A21" s="175">
        <v>97155</v>
      </c>
      <c r="B21" s="176" t="s">
        <v>8311</v>
      </c>
      <c r="C21" s="175" t="s">
        <v>236</v>
      </c>
      <c r="D21" s="175">
        <v>55</v>
      </c>
    </row>
    <row r="22" spans="1:4" ht="41.4" x14ac:dyDescent="0.3">
      <c r="A22" s="175">
        <v>97156</v>
      </c>
      <c r="B22" s="176" t="s">
        <v>8312</v>
      </c>
      <c r="C22" s="175" t="s">
        <v>236</v>
      </c>
      <c r="D22" s="175">
        <v>65.39</v>
      </c>
    </row>
    <row r="23" spans="1:4" ht="41.4" x14ac:dyDescent="0.3">
      <c r="A23" s="175">
        <v>97157</v>
      </c>
      <c r="B23" s="176" t="s">
        <v>8313</v>
      </c>
      <c r="C23" s="175" t="s">
        <v>236</v>
      </c>
      <c r="D23" s="175">
        <v>4.6500000000000004</v>
      </c>
    </row>
    <row r="24" spans="1:4" ht="41.4" x14ac:dyDescent="0.3">
      <c r="A24" s="175">
        <v>97158</v>
      </c>
      <c r="B24" s="176" t="s">
        <v>8314</v>
      </c>
      <c r="C24" s="175" t="s">
        <v>236</v>
      </c>
      <c r="D24" s="175">
        <v>5.22</v>
      </c>
    </row>
    <row r="25" spans="1:4" ht="41.4" x14ac:dyDescent="0.3">
      <c r="A25" s="175">
        <v>97159</v>
      </c>
      <c r="B25" s="176" t="s">
        <v>8315</v>
      </c>
      <c r="C25" s="175" t="s">
        <v>236</v>
      </c>
      <c r="D25" s="175">
        <v>6.58</v>
      </c>
    </row>
    <row r="26" spans="1:4" ht="41.4" x14ac:dyDescent="0.3">
      <c r="A26" s="175">
        <v>97160</v>
      </c>
      <c r="B26" s="176" t="s">
        <v>8316</v>
      </c>
      <c r="C26" s="175" t="s">
        <v>236</v>
      </c>
      <c r="D26" s="175">
        <v>7.92</v>
      </c>
    </row>
    <row r="27" spans="1:4" ht="41.4" x14ac:dyDescent="0.3">
      <c r="A27" s="175">
        <v>97161</v>
      </c>
      <c r="B27" s="176" t="s">
        <v>8317</v>
      </c>
      <c r="C27" s="175" t="s">
        <v>236</v>
      </c>
      <c r="D27" s="175">
        <v>9.32</v>
      </c>
    </row>
    <row r="28" spans="1:4" ht="41.4" x14ac:dyDescent="0.3">
      <c r="A28" s="175">
        <v>97162</v>
      </c>
      <c r="B28" s="176" t="s">
        <v>8318</v>
      </c>
      <c r="C28" s="175" t="s">
        <v>236</v>
      </c>
      <c r="D28" s="175">
        <v>10.66</v>
      </c>
    </row>
    <row r="29" spans="1:4" ht="41.4" x14ac:dyDescent="0.3">
      <c r="A29" s="175">
        <v>97163</v>
      </c>
      <c r="B29" s="176" t="s">
        <v>8319</v>
      </c>
      <c r="C29" s="175" t="s">
        <v>236</v>
      </c>
      <c r="D29" s="175">
        <v>12.06</v>
      </c>
    </row>
    <row r="30" spans="1:4" ht="41.4" x14ac:dyDescent="0.3">
      <c r="A30" s="175">
        <v>97164</v>
      </c>
      <c r="B30" s="176" t="s">
        <v>8320</v>
      </c>
      <c r="C30" s="175" t="s">
        <v>236</v>
      </c>
      <c r="D30" s="175">
        <v>13.42</v>
      </c>
    </row>
    <row r="31" spans="1:4" ht="41.4" x14ac:dyDescent="0.3">
      <c r="A31" s="175">
        <v>97165</v>
      </c>
      <c r="B31" s="176" t="s">
        <v>8321</v>
      </c>
      <c r="C31" s="175" t="s">
        <v>236</v>
      </c>
      <c r="D31" s="175">
        <v>14.84</v>
      </c>
    </row>
    <row r="32" spans="1:4" ht="41.4" x14ac:dyDescent="0.3">
      <c r="A32" s="175">
        <v>97166</v>
      </c>
      <c r="B32" s="176" t="s">
        <v>8322</v>
      </c>
      <c r="C32" s="175" t="s">
        <v>236</v>
      </c>
      <c r="D32" s="175">
        <v>18.489999999999998</v>
      </c>
    </row>
    <row r="33" spans="1:4" ht="41.4" x14ac:dyDescent="0.3">
      <c r="A33" s="175">
        <v>97167</v>
      </c>
      <c r="B33" s="176" t="s">
        <v>8323</v>
      </c>
      <c r="C33" s="175" t="s">
        <v>236</v>
      </c>
      <c r="D33" s="175">
        <v>21.61</v>
      </c>
    </row>
    <row r="34" spans="1:4" ht="41.4" x14ac:dyDescent="0.3">
      <c r="A34" s="175">
        <v>97168</v>
      </c>
      <c r="B34" s="176" t="s">
        <v>8324</v>
      </c>
      <c r="C34" s="175" t="s">
        <v>236</v>
      </c>
      <c r="D34" s="175">
        <v>24.47</v>
      </c>
    </row>
    <row r="35" spans="1:4" ht="41.4" x14ac:dyDescent="0.3">
      <c r="A35" s="175">
        <v>97169</v>
      </c>
      <c r="B35" s="176" t="s">
        <v>8325</v>
      </c>
      <c r="C35" s="175" t="s">
        <v>236</v>
      </c>
      <c r="D35" s="175">
        <v>27.5</v>
      </c>
    </row>
    <row r="36" spans="1:4" ht="41.4" x14ac:dyDescent="0.3">
      <c r="A36" s="175">
        <v>97170</v>
      </c>
      <c r="B36" s="176" t="s">
        <v>8326</v>
      </c>
      <c r="C36" s="175" t="s">
        <v>236</v>
      </c>
      <c r="D36" s="175">
        <v>30.56</v>
      </c>
    </row>
    <row r="37" spans="1:4" ht="41.4" x14ac:dyDescent="0.3">
      <c r="A37" s="175">
        <v>97171</v>
      </c>
      <c r="B37" s="176" t="s">
        <v>8327</v>
      </c>
      <c r="C37" s="175" t="s">
        <v>236</v>
      </c>
      <c r="D37" s="175">
        <v>33.630000000000003</v>
      </c>
    </row>
    <row r="38" spans="1:4" ht="41.4" x14ac:dyDescent="0.3">
      <c r="A38" s="175">
        <v>97172</v>
      </c>
      <c r="B38" s="176" t="s">
        <v>8328</v>
      </c>
      <c r="C38" s="175" t="s">
        <v>236</v>
      </c>
      <c r="D38" s="175">
        <v>40.159999999999997</v>
      </c>
    </row>
    <row r="39" spans="1:4" ht="41.4" x14ac:dyDescent="0.3">
      <c r="A39" s="175">
        <v>97173</v>
      </c>
      <c r="B39" s="176" t="s">
        <v>8329</v>
      </c>
      <c r="C39" s="175" t="s">
        <v>236</v>
      </c>
      <c r="D39" s="175">
        <v>35.32</v>
      </c>
    </row>
    <row r="40" spans="1:4" ht="41.4" x14ac:dyDescent="0.3">
      <c r="A40" s="175">
        <v>97174</v>
      </c>
      <c r="B40" s="176" t="s">
        <v>8330</v>
      </c>
      <c r="C40" s="175" t="s">
        <v>236</v>
      </c>
      <c r="D40" s="175">
        <v>40.89</v>
      </c>
    </row>
    <row r="41" spans="1:4" ht="41.4" x14ac:dyDescent="0.3">
      <c r="A41" s="175">
        <v>97175</v>
      </c>
      <c r="B41" s="176" t="s">
        <v>8331</v>
      </c>
      <c r="C41" s="175" t="s">
        <v>236</v>
      </c>
      <c r="D41" s="175">
        <v>46.45</v>
      </c>
    </row>
    <row r="42" spans="1:4" ht="41.4" x14ac:dyDescent="0.3">
      <c r="A42" s="175">
        <v>97176</v>
      </c>
      <c r="B42" s="176" t="s">
        <v>8332</v>
      </c>
      <c r="C42" s="175" t="s">
        <v>236</v>
      </c>
      <c r="D42" s="175">
        <v>52</v>
      </c>
    </row>
    <row r="43" spans="1:4" ht="41.4" x14ac:dyDescent="0.3">
      <c r="A43" s="175">
        <v>97177</v>
      </c>
      <c r="B43" s="176" t="s">
        <v>8333</v>
      </c>
      <c r="C43" s="175" t="s">
        <v>236</v>
      </c>
      <c r="D43" s="175">
        <v>63.11</v>
      </c>
    </row>
    <row r="44" spans="1:4" ht="41.4" x14ac:dyDescent="0.3">
      <c r="A44" s="175">
        <v>97178</v>
      </c>
      <c r="B44" s="176" t="s">
        <v>8334</v>
      </c>
      <c r="C44" s="175" t="s">
        <v>236</v>
      </c>
      <c r="D44" s="175">
        <v>74.25</v>
      </c>
    </row>
    <row r="45" spans="1:4" ht="41.4" x14ac:dyDescent="0.3">
      <c r="A45" s="175">
        <v>97179</v>
      </c>
      <c r="B45" s="176" t="s">
        <v>8335</v>
      </c>
      <c r="C45" s="175" t="s">
        <v>236</v>
      </c>
      <c r="D45" s="175">
        <v>85.38</v>
      </c>
    </row>
    <row r="46" spans="1:4" ht="41.4" x14ac:dyDescent="0.3">
      <c r="A46" s="175">
        <v>97180</v>
      </c>
      <c r="B46" s="176" t="s">
        <v>8336</v>
      </c>
      <c r="C46" s="175" t="s">
        <v>236</v>
      </c>
      <c r="D46" s="175">
        <v>96.47</v>
      </c>
    </row>
    <row r="47" spans="1:4" ht="41.4" x14ac:dyDescent="0.3">
      <c r="A47" s="175">
        <v>97181</v>
      </c>
      <c r="B47" s="176" t="s">
        <v>8337</v>
      </c>
      <c r="C47" s="175" t="s">
        <v>236</v>
      </c>
      <c r="D47" s="175">
        <v>111.28</v>
      </c>
    </row>
    <row r="48" spans="1:4" ht="41.4" x14ac:dyDescent="0.3">
      <c r="A48" s="175">
        <v>97182</v>
      </c>
      <c r="B48" s="176" t="s">
        <v>8338</v>
      </c>
      <c r="C48" s="175" t="s">
        <v>236</v>
      </c>
      <c r="D48" s="175">
        <v>122.81</v>
      </c>
    </row>
    <row r="49" spans="1:4" ht="41.4" x14ac:dyDescent="0.3">
      <c r="A49" s="175">
        <v>97183</v>
      </c>
      <c r="B49" s="176" t="s">
        <v>8339</v>
      </c>
      <c r="C49" s="175" t="s">
        <v>236</v>
      </c>
      <c r="D49" s="175">
        <v>29.12</v>
      </c>
    </row>
    <row r="50" spans="1:4" ht="41.4" x14ac:dyDescent="0.3">
      <c r="A50" s="175">
        <v>97184</v>
      </c>
      <c r="B50" s="176" t="s">
        <v>8340</v>
      </c>
      <c r="C50" s="175" t="s">
        <v>236</v>
      </c>
      <c r="D50" s="175">
        <v>33.78</v>
      </c>
    </row>
    <row r="51" spans="1:4" ht="41.4" x14ac:dyDescent="0.3">
      <c r="A51" s="175">
        <v>97185</v>
      </c>
      <c r="B51" s="176" t="s">
        <v>8341</v>
      </c>
      <c r="C51" s="175" t="s">
        <v>236</v>
      </c>
      <c r="D51" s="175">
        <v>38.450000000000003</v>
      </c>
    </row>
    <row r="52" spans="1:4" ht="41.4" x14ac:dyDescent="0.3">
      <c r="A52" s="175">
        <v>97186</v>
      </c>
      <c r="B52" s="176" t="s">
        <v>8342</v>
      </c>
      <c r="C52" s="175" t="s">
        <v>236</v>
      </c>
      <c r="D52" s="175">
        <v>43.09</v>
      </c>
    </row>
    <row r="53" spans="1:4" ht="41.4" x14ac:dyDescent="0.3">
      <c r="A53" s="175">
        <v>97187</v>
      </c>
      <c r="B53" s="176" t="s">
        <v>8343</v>
      </c>
      <c r="C53" s="175" t="s">
        <v>236</v>
      </c>
      <c r="D53" s="175">
        <v>52.4</v>
      </c>
    </row>
    <row r="54" spans="1:4" ht="41.4" x14ac:dyDescent="0.3">
      <c r="A54" s="175">
        <v>97188</v>
      </c>
      <c r="B54" s="176" t="s">
        <v>8344</v>
      </c>
      <c r="C54" s="175" t="s">
        <v>236</v>
      </c>
      <c r="D54" s="175">
        <v>61.73</v>
      </c>
    </row>
    <row r="55" spans="1:4" ht="41.4" x14ac:dyDescent="0.3">
      <c r="A55" s="175">
        <v>97189</v>
      </c>
      <c r="B55" s="176" t="s">
        <v>8345</v>
      </c>
      <c r="C55" s="175" t="s">
        <v>236</v>
      </c>
      <c r="D55" s="175">
        <v>71.03</v>
      </c>
    </row>
    <row r="56" spans="1:4" ht="41.4" x14ac:dyDescent="0.3">
      <c r="A56" s="175">
        <v>97190</v>
      </c>
      <c r="B56" s="176" t="s">
        <v>8346</v>
      </c>
      <c r="C56" s="175" t="s">
        <v>236</v>
      </c>
      <c r="D56" s="175">
        <v>80.33</v>
      </c>
    </row>
    <row r="57" spans="1:4" ht="41.4" x14ac:dyDescent="0.3">
      <c r="A57" s="175">
        <v>97191</v>
      </c>
      <c r="B57" s="176" t="s">
        <v>8347</v>
      </c>
      <c r="C57" s="175" t="s">
        <v>236</v>
      </c>
      <c r="D57" s="175">
        <v>92.42</v>
      </c>
    </row>
    <row r="58" spans="1:4" ht="41.4" x14ac:dyDescent="0.3">
      <c r="A58" s="175">
        <v>97192</v>
      </c>
      <c r="B58" s="176" t="s">
        <v>8348</v>
      </c>
      <c r="C58" s="175" t="s">
        <v>236</v>
      </c>
      <c r="D58" s="175">
        <v>102.04</v>
      </c>
    </row>
    <row r="59" spans="1:4" ht="27.6" x14ac:dyDescent="0.3">
      <c r="A59" s="175">
        <v>90694</v>
      </c>
      <c r="B59" s="176" t="s">
        <v>8349</v>
      </c>
      <c r="C59" s="175" t="s">
        <v>236</v>
      </c>
      <c r="D59" s="175">
        <v>48.66</v>
      </c>
    </row>
    <row r="60" spans="1:4" ht="27.6" x14ac:dyDescent="0.3">
      <c r="A60" s="175">
        <v>90695</v>
      </c>
      <c r="B60" s="176" t="s">
        <v>8350</v>
      </c>
      <c r="C60" s="175" t="s">
        <v>236</v>
      </c>
      <c r="D60" s="175">
        <v>101.54</v>
      </c>
    </row>
    <row r="61" spans="1:4" ht="27.6" x14ac:dyDescent="0.3">
      <c r="A61" s="175">
        <v>90696</v>
      </c>
      <c r="B61" s="176" t="s">
        <v>8351</v>
      </c>
      <c r="C61" s="175" t="s">
        <v>236</v>
      </c>
      <c r="D61" s="175">
        <v>150.94</v>
      </c>
    </row>
    <row r="62" spans="1:4" ht="27.6" x14ac:dyDescent="0.3">
      <c r="A62" s="175">
        <v>90697</v>
      </c>
      <c r="B62" s="176" t="s">
        <v>8352</v>
      </c>
      <c r="C62" s="175" t="s">
        <v>236</v>
      </c>
      <c r="D62" s="175">
        <v>254.63</v>
      </c>
    </row>
    <row r="63" spans="1:4" ht="27.6" x14ac:dyDescent="0.3">
      <c r="A63" s="175">
        <v>90698</v>
      </c>
      <c r="B63" s="176" t="s">
        <v>8353</v>
      </c>
      <c r="C63" s="175" t="s">
        <v>236</v>
      </c>
      <c r="D63" s="175">
        <v>408.54</v>
      </c>
    </row>
    <row r="64" spans="1:4" ht="27.6" x14ac:dyDescent="0.3">
      <c r="A64" s="175">
        <v>90699</v>
      </c>
      <c r="B64" s="176" t="s">
        <v>8354</v>
      </c>
      <c r="C64" s="175" t="s">
        <v>236</v>
      </c>
      <c r="D64" s="175">
        <v>505.17</v>
      </c>
    </row>
    <row r="65" spans="1:4" ht="27.6" x14ac:dyDescent="0.3">
      <c r="A65" s="175">
        <v>90700</v>
      </c>
      <c r="B65" s="176" t="s">
        <v>8355</v>
      </c>
      <c r="C65" s="175" t="s">
        <v>236</v>
      </c>
      <c r="D65" s="175">
        <v>654.16</v>
      </c>
    </row>
    <row r="66" spans="1:4" ht="27.6" x14ac:dyDescent="0.3">
      <c r="A66" s="175">
        <v>90701</v>
      </c>
      <c r="B66" s="176" t="s">
        <v>8356</v>
      </c>
      <c r="C66" s="175" t="s">
        <v>236</v>
      </c>
      <c r="D66" s="175">
        <v>81.97</v>
      </c>
    </row>
    <row r="67" spans="1:4" ht="27.6" x14ac:dyDescent="0.3">
      <c r="A67" s="175">
        <v>90702</v>
      </c>
      <c r="B67" s="176" t="s">
        <v>8357</v>
      </c>
      <c r="C67" s="175" t="s">
        <v>236</v>
      </c>
      <c r="D67" s="175">
        <v>131.59</v>
      </c>
    </row>
    <row r="68" spans="1:4" ht="27.6" x14ac:dyDescent="0.3">
      <c r="A68" s="175">
        <v>90703</v>
      </c>
      <c r="B68" s="176" t="s">
        <v>8358</v>
      </c>
      <c r="C68" s="175" t="s">
        <v>236</v>
      </c>
      <c r="D68" s="175">
        <v>217.26</v>
      </c>
    </row>
    <row r="69" spans="1:4" ht="27.6" x14ac:dyDescent="0.3">
      <c r="A69" s="175">
        <v>90704</v>
      </c>
      <c r="B69" s="176" t="s">
        <v>8359</v>
      </c>
      <c r="C69" s="175" t="s">
        <v>236</v>
      </c>
      <c r="D69" s="175">
        <v>306.97000000000003</v>
      </c>
    </row>
    <row r="70" spans="1:4" ht="27.6" x14ac:dyDescent="0.3">
      <c r="A70" s="175">
        <v>90705</v>
      </c>
      <c r="B70" s="176" t="s">
        <v>8360</v>
      </c>
      <c r="C70" s="175" t="s">
        <v>236</v>
      </c>
      <c r="D70" s="175">
        <v>420.38</v>
      </c>
    </row>
    <row r="71" spans="1:4" ht="27.6" x14ac:dyDescent="0.3">
      <c r="A71" s="175">
        <v>90706</v>
      </c>
      <c r="B71" s="176" t="s">
        <v>8361</v>
      </c>
      <c r="C71" s="175" t="s">
        <v>236</v>
      </c>
      <c r="D71" s="175">
        <v>491.26</v>
      </c>
    </row>
    <row r="72" spans="1:4" ht="27.6" x14ac:dyDescent="0.3">
      <c r="A72" s="175">
        <v>90708</v>
      </c>
      <c r="B72" s="176" t="s">
        <v>8362</v>
      </c>
      <c r="C72" s="175" t="s">
        <v>236</v>
      </c>
      <c r="D72" s="177">
        <v>1387.82</v>
      </c>
    </row>
    <row r="73" spans="1:4" ht="27.6" x14ac:dyDescent="0.3">
      <c r="A73" s="175">
        <v>90724</v>
      </c>
      <c r="B73" s="176" t="s">
        <v>8363</v>
      </c>
      <c r="C73" s="175" t="s">
        <v>128</v>
      </c>
      <c r="D73" s="175">
        <v>23.17</v>
      </c>
    </row>
    <row r="74" spans="1:4" ht="27.6" x14ac:dyDescent="0.3">
      <c r="A74" s="175">
        <v>90725</v>
      </c>
      <c r="B74" s="176" t="s">
        <v>8364</v>
      </c>
      <c r="C74" s="175" t="s">
        <v>128</v>
      </c>
      <c r="D74" s="175">
        <v>28.48</v>
      </c>
    </row>
    <row r="75" spans="1:4" ht="27.6" x14ac:dyDescent="0.3">
      <c r="A75" s="175">
        <v>90726</v>
      </c>
      <c r="B75" s="176" t="s">
        <v>8365</v>
      </c>
      <c r="C75" s="175" t="s">
        <v>128</v>
      </c>
      <c r="D75" s="175">
        <v>33.83</v>
      </c>
    </row>
    <row r="76" spans="1:4" ht="27.6" x14ac:dyDescent="0.3">
      <c r="A76" s="175">
        <v>90727</v>
      </c>
      <c r="B76" s="176" t="s">
        <v>8366</v>
      </c>
      <c r="C76" s="175" t="s">
        <v>128</v>
      </c>
      <c r="D76" s="175">
        <v>39.14</v>
      </c>
    </row>
    <row r="77" spans="1:4" ht="27.6" x14ac:dyDescent="0.3">
      <c r="A77" s="175">
        <v>90728</v>
      </c>
      <c r="B77" s="176" t="s">
        <v>8367</v>
      </c>
      <c r="C77" s="175" t="s">
        <v>128</v>
      </c>
      <c r="D77" s="175">
        <v>44.45</v>
      </c>
    </row>
    <row r="78" spans="1:4" ht="27.6" x14ac:dyDescent="0.3">
      <c r="A78" s="175">
        <v>90729</v>
      </c>
      <c r="B78" s="176" t="s">
        <v>8368</v>
      </c>
      <c r="C78" s="175" t="s">
        <v>128</v>
      </c>
      <c r="D78" s="175">
        <v>49.76</v>
      </c>
    </row>
    <row r="79" spans="1:4" ht="27.6" x14ac:dyDescent="0.3">
      <c r="A79" s="175">
        <v>90730</v>
      </c>
      <c r="B79" s="176" t="s">
        <v>8369</v>
      </c>
      <c r="C79" s="175" t="s">
        <v>128</v>
      </c>
      <c r="D79" s="175">
        <v>55.07</v>
      </c>
    </row>
    <row r="80" spans="1:4" ht="27.6" x14ac:dyDescent="0.3">
      <c r="A80" s="175">
        <v>90731</v>
      </c>
      <c r="B80" s="176" t="s">
        <v>8370</v>
      </c>
      <c r="C80" s="175" t="s">
        <v>128</v>
      </c>
      <c r="D80" s="175">
        <v>60.38</v>
      </c>
    </row>
    <row r="81" spans="1:4" ht="27.6" x14ac:dyDescent="0.3">
      <c r="A81" s="175">
        <v>90732</v>
      </c>
      <c r="B81" s="176" t="s">
        <v>8371</v>
      </c>
      <c r="C81" s="175" t="s">
        <v>128</v>
      </c>
      <c r="D81" s="175">
        <v>76.3</v>
      </c>
    </row>
    <row r="82" spans="1:4" ht="27.6" x14ac:dyDescent="0.3">
      <c r="A82" s="175">
        <v>90733</v>
      </c>
      <c r="B82" s="176" t="s">
        <v>8372</v>
      </c>
      <c r="C82" s="175" t="s">
        <v>236</v>
      </c>
      <c r="D82" s="175">
        <v>3.29</v>
      </c>
    </row>
    <row r="83" spans="1:4" ht="27.6" x14ac:dyDescent="0.3">
      <c r="A83" s="175">
        <v>90734</v>
      </c>
      <c r="B83" s="176" t="s">
        <v>8373</v>
      </c>
      <c r="C83" s="175" t="s">
        <v>236</v>
      </c>
      <c r="D83" s="175">
        <v>3.89</v>
      </c>
    </row>
    <row r="84" spans="1:4" ht="27.6" x14ac:dyDescent="0.3">
      <c r="A84" s="175">
        <v>90735</v>
      </c>
      <c r="B84" s="176" t="s">
        <v>8374</v>
      </c>
      <c r="C84" s="175" t="s">
        <v>236</v>
      </c>
      <c r="D84" s="175">
        <v>4.49</v>
      </c>
    </row>
    <row r="85" spans="1:4" ht="27.6" x14ac:dyDescent="0.3">
      <c r="A85" s="175">
        <v>90736</v>
      </c>
      <c r="B85" s="176" t="s">
        <v>8375</v>
      </c>
      <c r="C85" s="175" t="s">
        <v>236</v>
      </c>
      <c r="D85" s="175">
        <v>5.0999999999999996</v>
      </c>
    </row>
    <row r="86" spans="1:4" ht="27.6" x14ac:dyDescent="0.3">
      <c r="A86" s="175">
        <v>90737</v>
      </c>
      <c r="B86" s="176" t="s">
        <v>8376</v>
      </c>
      <c r="C86" s="175" t="s">
        <v>236</v>
      </c>
      <c r="D86" s="175">
        <v>5.71</v>
      </c>
    </row>
    <row r="87" spans="1:4" ht="27.6" x14ac:dyDescent="0.3">
      <c r="A87" s="175">
        <v>90738</v>
      </c>
      <c r="B87" s="176" t="s">
        <v>8377</v>
      </c>
      <c r="C87" s="175" t="s">
        <v>236</v>
      </c>
      <c r="D87" s="175">
        <v>6.32</v>
      </c>
    </row>
    <row r="88" spans="1:4" ht="27.6" x14ac:dyDescent="0.3">
      <c r="A88" s="175">
        <v>90739</v>
      </c>
      <c r="B88" s="176" t="s">
        <v>8378</v>
      </c>
      <c r="C88" s="175" t="s">
        <v>236</v>
      </c>
      <c r="D88" s="175">
        <v>8.15</v>
      </c>
    </row>
    <row r="89" spans="1:4" ht="27.6" x14ac:dyDescent="0.3">
      <c r="A89" s="175">
        <v>90740</v>
      </c>
      <c r="B89" s="176" t="s">
        <v>8379</v>
      </c>
      <c r="C89" s="175" t="s">
        <v>236</v>
      </c>
      <c r="D89" s="175">
        <v>4.33</v>
      </c>
    </row>
    <row r="90" spans="1:4" ht="27.6" x14ac:dyDescent="0.3">
      <c r="A90" s="175">
        <v>90741</v>
      </c>
      <c r="B90" s="176" t="s">
        <v>8380</v>
      </c>
      <c r="C90" s="175" t="s">
        <v>236</v>
      </c>
      <c r="D90" s="175">
        <v>4.95</v>
      </c>
    </row>
    <row r="91" spans="1:4" ht="27.6" x14ac:dyDescent="0.3">
      <c r="A91" s="175">
        <v>90742</v>
      </c>
      <c r="B91" s="176" t="s">
        <v>8381</v>
      </c>
      <c r="C91" s="175" t="s">
        <v>236</v>
      </c>
      <c r="D91" s="175">
        <v>5.55</v>
      </c>
    </row>
    <row r="92" spans="1:4" ht="27.6" x14ac:dyDescent="0.3">
      <c r="A92" s="175">
        <v>90743</v>
      </c>
      <c r="B92" s="176" t="s">
        <v>8382</v>
      </c>
      <c r="C92" s="175" t="s">
        <v>236</v>
      </c>
      <c r="D92" s="175">
        <v>6.15</v>
      </c>
    </row>
    <row r="93" spans="1:4" ht="27.6" x14ac:dyDescent="0.3">
      <c r="A93" s="175">
        <v>90744</v>
      </c>
      <c r="B93" s="176" t="s">
        <v>8383</v>
      </c>
      <c r="C93" s="175" t="s">
        <v>236</v>
      </c>
      <c r="D93" s="175">
        <v>6.77</v>
      </c>
    </row>
    <row r="94" spans="1:4" ht="27.6" x14ac:dyDescent="0.3">
      <c r="A94" s="175">
        <v>90745</v>
      </c>
      <c r="B94" s="176" t="s">
        <v>8384</v>
      </c>
      <c r="C94" s="175" t="s">
        <v>236</v>
      </c>
      <c r="D94" s="175">
        <v>9.09</v>
      </c>
    </row>
    <row r="95" spans="1:4" ht="41.4" x14ac:dyDescent="0.3">
      <c r="A95" s="175">
        <v>90746</v>
      </c>
      <c r="B95" s="176" t="s">
        <v>8385</v>
      </c>
      <c r="C95" s="175" t="s">
        <v>236</v>
      </c>
      <c r="D95" s="175">
        <v>3.55</v>
      </c>
    </row>
    <row r="96" spans="1:4" ht="41.4" x14ac:dyDescent="0.3">
      <c r="A96" s="175">
        <v>90747</v>
      </c>
      <c r="B96" s="176" t="s">
        <v>8386</v>
      </c>
      <c r="C96" s="175" t="s">
        <v>236</v>
      </c>
      <c r="D96" s="175">
        <v>14.92</v>
      </c>
    </row>
    <row r="97" spans="1:4" ht="27.6" x14ac:dyDescent="0.3">
      <c r="A97" s="175">
        <v>94869</v>
      </c>
      <c r="B97" s="176" t="s">
        <v>8387</v>
      </c>
      <c r="C97" s="175" t="s">
        <v>236</v>
      </c>
      <c r="D97" s="175">
        <v>283.07</v>
      </c>
    </row>
    <row r="98" spans="1:4" ht="41.4" x14ac:dyDescent="0.3">
      <c r="A98" s="175">
        <v>94870</v>
      </c>
      <c r="B98" s="176" t="s">
        <v>8388</v>
      </c>
      <c r="C98" s="175" t="s">
        <v>236</v>
      </c>
      <c r="D98" s="175">
        <v>1.85</v>
      </c>
    </row>
    <row r="99" spans="1:4" ht="27.6" x14ac:dyDescent="0.3">
      <c r="A99" s="175">
        <v>94871</v>
      </c>
      <c r="B99" s="176" t="s">
        <v>8389</v>
      </c>
      <c r="C99" s="175" t="s">
        <v>236</v>
      </c>
      <c r="D99" s="175">
        <v>335.19</v>
      </c>
    </row>
    <row r="100" spans="1:4" ht="41.4" x14ac:dyDescent="0.3">
      <c r="A100" s="175">
        <v>94872</v>
      </c>
      <c r="B100" s="176" t="s">
        <v>8390</v>
      </c>
      <c r="C100" s="175" t="s">
        <v>236</v>
      </c>
      <c r="D100" s="175">
        <v>2.59</v>
      </c>
    </row>
    <row r="101" spans="1:4" ht="27.6" x14ac:dyDescent="0.3">
      <c r="A101" s="175">
        <v>94875</v>
      </c>
      <c r="B101" s="176" t="s">
        <v>8391</v>
      </c>
      <c r="C101" s="175" t="s">
        <v>236</v>
      </c>
      <c r="D101" s="177">
        <v>1960.2</v>
      </c>
    </row>
    <row r="102" spans="1:4" ht="41.4" x14ac:dyDescent="0.3">
      <c r="A102" s="175">
        <v>94876</v>
      </c>
      <c r="B102" s="176" t="s">
        <v>8392</v>
      </c>
      <c r="C102" s="175" t="s">
        <v>236</v>
      </c>
      <c r="D102" s="175">
        <v>25.32</v>
      </c>
    </row>
    <row r="103" spans="1:4" ht="41.4" x14ac:dyDescent="0.3">
      <c r="A103" s="175">
        <v>94878</v>
      </c>
      <c r="B103" s="176" t="s">
        <v>8393</v>
      </c>
      <c r="C103" s="175" t="s">
        <v>236</v>
      </c>
      <c r="D103" s="175">
        <v>29.24</v>
      </c>
    </row>
    <row r="104" spans="1:4" ht="27.6" x14ac:dyDescent="0.3">
      <c r="A104" s="175">
        <v>94879</v>
      </c>
      <c r="B104" s="176" t="s">
        <v>8394</v>
      </c>
      <c r="C104" s="175" t="s">
        <v>236</v>
      </c>
      <c r="D104" s="177">
        <v>2609.6799999999998</v>
      </c>
    </row>
    <row r="105" spans="1:4" ht="41.4" x14ac:dyDescent="0.3">
      <c r="A105" s="175">
        <v>94880</v>
      </c>
      <c r="B105" s="176" t="s">
        <v>8395</v>
      </c>
      <c r="C105" s="175" t="s">
        <v>236</v>
      </c>
      <c r="D105" s="175">
        <v>37.9</v>
      </c>
    </row>
    <row r="106" spans="1:4" ht="27.6" x14ac:dyDescent="0.3">
      <c r="A106" s="175">
        <v>94881</v>
      </c>
      <c r="B106" s="176" t="s">
        <v>8396</v>
      </c>
      <c r="C106" s="175" t="s">
        <v>236</v>
      </c>
      <c r="D106" s="177">
        <v>4080.34</v>
      </c>
    </row>
    <row r="107" spans="1:4" ht="41.4" x14ac:dyDescent="0.3">
      <c r="A107" s="175">
        <v>94882</v>
      </c>
      <c r="B107" s="176" t="s">
        <v>8397</v>
      </c>
      <c r="C107" s="175" t="s">
        <v>236</v>
      </c>
      <c r="D107" s="175">
        <v>43.95</v>
      </c>
    </row>
    <row r="108" spans="1:4" ht="41.4" x14ac:dyDescent="0.3">
      <c r="A108" s="175">
        <v>94884</v>
      </c>
      <c r="B108" s="176" t="s">
        <v>8398</v>
      </c>
      <c r="C108" s="175" t="s">
        <v>236</v>
      </c>
      <c r="D108" s="175">
        <v>56.21</v>
      </c>
    </row>
    <row r="109" spans="1:4" ht="41.4" x14ac:dyDescent="0.3">
      <c r="A109" s="175">
        <v>97121</v>
      </c>
      <c r="B109" s="176" t="s">
        <v>8399</v>
      </c>
      <c r="C109" s="175" t="s">
        <v>236</v>
      </c>
      <c r="D109" s="175">
        <v>1.96</v>
      </c>
    </row>
    <row r="110" spans="1:4" ht="41.4" x14ac:dyDescent="0.3">
      <c r="A110" s="175">
        <v>97122</v>
      </c>
      <c r="B110" s="176" t="s">
        <v>8400</v>
      </c>
      <c r="C110" s="175" t="s">
        <v>236</v>
      </c>
      <c r="D110" s="175">
        <v>2.72</v>
      </c>
    </row>
    <row r="111" spans="1:4" ht="41.4" x14ac:dyDescent="0.3">
      <c r="A111" s="175">
        <v>97123</v>
      </c>
      <c r="B111" s="176" t="s">
        <v>8401</v>
      </c>
      <c r="C111" s="175" t="s">
        <v>236</v>
      </c>
      <c r="D111" s="175">
        <v>3.45</v>
      </c>
    </row>
    <row r="112" spans="1:4" ht="41.4" x14ac:dyDescent="0.3">
      <c r="A112" s="175">
        <v>97124</v>
      </c>
      <c r="B112" s="176" t="s">
        <v>8402</v>
      </c>
      <c r="C112" s="175" t="s">
        <v>236</v>
      </c>
      <c r="D112" s="175">
        <v>0.87</v>
      </c>
    </row>
    <row r="113" spans="1:4" ht="41.4" x14ac:dyDescent="0.3">
      <c r="A113" s="175">
        <v>97125</v>
      </c>
      <c r="B113" s="176" t="s">
        <v>8403</v>
      </c>
      <c r="C113" s="175" t="s">
        <v>236</v>
      </c>
      <c r="D113" s="175">
        <v>1.23</v>
      </c>
    </row>
    <row r="114" spans="1:4" ht="41.4" x14ac:dyDescent="0.3">
      <c r="A114" s="175">
        <v>97126</v>
      </c>
      <c r="B114" s="176" t="s">
        <v>8404</v>
      </c>
      <c r="C114" s="175" t="s">
        <v>236</v>
      </c>
      <c r="D114" s="175">
        <v>1.56</v>
      </c>
    </row>
    <row r="115" spans="1:4" ht="27.6" x14ac:dyDescent="0.3">
      <c r="A115" s="175">
        <v>102264</v>
      </c>
      <c r="B115" s="176" t="s">
        <v>8405</v>
      </c>
      <c r="C115" s="175" t="s">
        <v>236</v>
      </c>
      <c r="D115" s="175">
        <v>24.31</v>
      </c>
    </row>
    <row r="116" spans="1:4" ht="27.6" x14ac:dyDescent="0.3">
      <c r="A116" s="175">
        <v>102265</v>
      </c>
      <c r="B116" s="176" t="s">
        <v>8406</v>
      </c>
      <c r="C116" s="175" t="s">
        <v>128</v>
      </c>
      <c r="D116" s="175">
        <v>97.55</v>
      </c>
    </row>
    <row r="117" spans="1:4" ht="27.6" x14ac:dyDescent="0.3">
      <c r="A117" s="175">
        <v>102266</v>
      </c>
      <c r="B117" s="176" t="s">
        <v>8407</v>
      </c>
      <c r="C117" s="175" t="s">
        <v>128</v>
      </c>
      <c r="D117" s="175">
        <v>108.16</v>
      </c>
    </row>
    <row r="118" spans="1:4" ht="27.6" x14ac:dyDescent="0.3">
      <c r="A118" s="175">
        <v>102267</v>
      </c>
      <c r="B118" s="176" t="s">
        <v>8408</v>
      </c>
      <c r="C118" s="175" t="s">
        <v>128</v>
      </c>
      <c r="D118" s="175">
        <v>124.14</v>
      </c>
    </row>
    <row r="119" spans="1:4" ht="27.6" x14ac:dyDescent="0.3">
      <c r="A119" s="175">
        <v>102268</v>
      </c>
      <c r="B119" s="176" t="s">
        <v>8409</v>
      </c>
      <c r="C119" s="175" t="s">
        <v>128</v>
      </c>
      <c r="D119" s="175">
        <v>140.07</v>
      </c>
    </row>
    <row r="120" spans="1:4" ht="27.6" x14ac:dyDescent="0.3">
      <c r="A120" s="175">
        <v>102269</v>
      </c>
      <c r="B120" s="176" t="s">
        <v>8410</v>
      </c>
      <c r="C120" s="175" t="s">
        <v>128</v>
      </c>
      <c r="D120" s="175">
        <v>171.92</v>
      </c>
    </row>
    <row r="121" spans="1:4" ht="41.4" x14ac:dyDescent="0.3">
      <c r="A121" s="175">
        <v>92833</v>
      </c>
      <c r="B121" s="176" t="s">
        <v>8411</v>
      </c>
      <c r="C121" s="175" t="s">
        <v>236</v>
      </c>
      <c r="D121" s="175">
        <v>184.61</v>
      </c>
    </row>
    <row r="122" spans="1:4" ht="41.4" x14ac:dyDescent="0.3">
      <c r="A122" s="175">
        <v>92834</v>
      </c>
      <c r="B122" s="176" t="s">
        <v>8412</v>
      </c>
      <c r="C122" s="175" t="s">
        <v>236</v>
      </c>
      <c r="D122" s="175">
        <v>8.2200000000000006</v>
      </c>
    </row>
    <row r="123" spans="1:4" ht="41.4" x14ac:dyDescent="0.3">
      <c r="A123" s="175">
        <v>92835</v>
      </c>
      <c r="B123" s="176" t="s">
        <v>8413</v>
      </c>
      <c r="C123" s="175" t="s">
        <v>236</v>
      </c>
      <c r="D123" s="175">
        <v>193.42</v>
      </c>
    </row>
    <row r="124" spans="1:4" ht="41.4" x14ac:dyDescent="0.3">
      <c r="A124" s="175">
        <v>92836</v>
      </c>
      <c r="B124" s="176" t="s">
        <v>8414</v>
      </c>
      <c r="C124" s="175" t="s">
        <v>236</v>
      </c>
      <c r="D124" s="175">
        <v>10.51</v>
      </c>
    </row>
    <row r="125" spans="1:4" ht="41.4" x14ac:dyDescent="0.3">
      <c r="A125" s="175">
        <v>92837</v>
      </c>
      <c r="B125" s="176" t="s">
        <v>8415</v>
      </c>
      <c r="C125" s="175" t="s">
        <v>236</v>
      </c>
      <c r="D125" s="175">
        <v>341.72</v>
      </c>
    </row>
    <row r="126" spans="1:4" ht="41.4" x14ac:dyDescent="0.3">
      <c r="A126" s="175">
        <v>92838</v>
      </c>
      <c r="B126" s="176" t="s">
        <v>8416</v>
      </c>
      <c r="C126" s="175" t="s">
        <v>236</v>
      </c>
      <c r="D126" s="175">
        <v>12.62</v>
      </c>
    </row>
    <row r="127" spans="1:4" ht="41.4" x14ac:dyDescent="0.3">
      <c r="A127" s="175">
        <v>92839</v>
      </c>
      <c r="B127" s="176" t="s">
        <v>8417</v>
      </c>
      <c r="C127" s="175" t="s">
        <v>236</v>
      </c>
      <c r="D127" s="175">
        <v>418.06</v>
      </c>
    </row>
    <row r="128" spans="1:4" ht="41.4" x14ac:dyDescent="0.3">
      <c r="A128" s="175">
        <v>92840</v>
      </c>
      <c r="B128" s="176" t="s">
        <v>8418</v>
      </c>
      <c r="C128" s="175" t="s">
        <v>236</v>
      </c>
      <c r="D128" s="175">
        <v>14.95</v>
      </c>
    </row>
    <row r="129" spans="1:4" ht="41.4" x14ac:dyDescent="0.3">
      <c r="A129" s="175">
        <v>92841</v>
      </c>
      <c r="B129" s="176" t="s">
        <v>8419</v>
      </c>
      <c r="C129" s="175" t="s">
        <v>236</v>
      </c>
      <c r="D129" s="175">
        <v>544.72</v>
      </c>
    </row>
    <row r="130" spans="1:4" ht="41.4" x14ac:dyDescent="0.3">
      <c r="A130" s="175">
        <v>92842</v>
      </c>
      <c r="B130" s="176" t="s">
        <v>8420</v>
      </c>
      <c r="C130" s="175" t="s">
        <v>236</v>
      </c>
      <c r="D130" s="175">
        <v>17.07</v>
      </c>
    </row>
    <row r="131" spans="1:4" ht="41.4" x14ac:dyDescent="0.3">
      <c r="A131" s="175">
        <v>92843</v>
      </c>
      <c r="B131" s="176" t="s">
        <v>8421</v>
      </c>
      <c r="C131" s="175" t="s">
        <v>236</v>
      </c>
      <c r="D131" s="175">
        <v>564.04999999999995</v>
      </c>
    </row>
    <row r="132" spans="1:4" ht="41.4" x14ac:dyDescent="0.3">
      <c r="A132" s="175">
        <v>92844</v>
      </c>
      <c r="B132" s="176" t="s">
        <v>8422</v>
      </c>
      <c r="C132" s="175" t="s">
        <v>236</v>
      </c>
      <c r="D132" s="175">
        <v>19.399999999999999</v>
      </c>
    </row>
    <row r="133" spans="1:4" ht="41.4" x14ac:dyDescent="0.3">
      <c r="A133" s="175">
        <v>92845</v>
      </c>
      <c r="B133" s="176" t="s">
        <v>8423</v>
      </c>
      <c r="C133" s="175" t="s">
        <v>236</v>
      </c>
      <c r="D133" s="175">
        <v>835.53</v>
      </c>
    </row>
    <row r="134" spans="1:4" ht="41.4" x14ac:dyDescent="0.3">
      <c r="A134" s="175">
        <v>92846</v>
      </c>
      <c r="B134" s="176" t="s">
        <v>8424</v>
      </c>
      <c r="C134" s="175" t="s">
        <v>236</v>
      </c>
      <c r="D134" s="175">
        <v>21.52</v>
      </c>
    </row>
    <row r="135" spans="1:4" ht="41.4" x14ac:dyDescent="0.3">
      <c r="A135" s="175">
        <v>92847</v>
      </c>
      <c r="B135" s="176" t="s">
        <v>8425</v>
      </c>
      <c r="C135" s="175" t="s">
        <v>236</v>
      </c>
      <c r="D135" s="175">
        <v>859.12</v>
      </c>
    </row>
    <row r="136" spans="1:4" ht="41.4" x14ac:dyDescent="0.3">
      <c r="A136" s="175">
        <v>92848</v>
      </c>
      <c r="B136" s="176" t="s">
        <v>8426</v>
      </c>
      <c r="C136" s="175" t="s">
        <v>236</v>
      </c>
      <c r="D136" s="175">
        <v>23.86</v>
      </c>
    </row>
    <row r="137" spans="1:4" ht="41.4" x14ac:dyDescent="0.3">
      <c r="A137" s="175">
        <v>92849</v>
      </c>
      <c r="B137" s="176" t="s">
        <v>8427</v>
      </c>
      <c r="C137" s="175" t="s">
        <v>236</v>
      </c>
      <c r="D137" s="175">
        <v>192.07</v>
      </c>
    </row>
    <row r="138" spans="1:4" ht="41.4" x14ac:dyDescent="0.3">
      <c r="A138" s="175">
        <v>92850</v>
      </c>
      <c r="B138" s="176" t="s">
        <v>8428</v>
      </c>
      <c r="C138" s="175" t="s">
        <v>236</v>
      </c>
      <c r="D138" s="175">
        <v>15.56</v>
      </c>
    </row>
    <row r="139" spans="1:4" ht="41.4" x14ac:dyDescent="0.3">
      <c r="A139" s="175">
        <v>92851</v>
      </c>
      <c r="B139" s="176" t="s">
        <v>8429</v>
      </c>
      <c r="C139" s="175" t="s">
        <v>236</v>
      </c>
      <c r="D139" s="175">
        <v>202.74</v>
      </c>
    </row>
    <row r="140" spans="1:4" ht="41.4" x14ac:dyDescent="0.3">
      <c r="A140" s="175">
        <v>92852</v>
      </c>
      <c r="B140" s="176" t="s">
        <v>8430</v>
      </c>
      <c r="C140" s="175" t="s">
        <v>236</v>
      </c>
      <c r="D140" s="175">
        <v>19.670000000000002</v>
      </c>
    </row>
    <row r="141" spans="1:4" ht="41.4" x14ac:dyDescent="0.3">
      <c r="A141" s="175">
        <v>92853</v>
      </c>
      <c r="B141" s="176" t="s">
        <v>8431</v>
      </c>
      <c r="C141" s="175" t="s">
        <v>236</v>
      </c>
      <c r="D141" s="175">
        <v>353.25</v>
      </c>
    </row>
    <row r="142" spans="1:4" ht="41.4" x14ac:dyDescent="0.3">
      <c r="A142" s="175">
        <v>92854</v>
      </c>
      <c r="B142" s="176" t="s">
        <v>8432</v>
      </c>
      <c r="C142" s="175" t="s">
        <v>236</v>
      </c>
      <c r="D142" s="175">
        <v>23.95</v>
      </c>
    </row>
    <row r="143" spans="1:4" ht="41.4" x14ac:dyDescent="0.3">
      <c r="A143" s="175">
        <v>92855</v>
      </c>
      <c r="B143" s="176" t="s">
        <v>8433</v>
      </c>
      <c r="C143" s="175" t="s">
        <v>236</v>
      </c>
      <c r="D143" s="175">
        <v>431.58</v>
      </c>
    </row>
    <row r="144" spans="1:4" ht="41.4" x14ac:dyDescent="0.3">
      <c r="A144" s="175">
        <v>92856</v>
      </c>
      <c r="B144" s="176" t="s">
        <v>8434</v>
      </c>
      <c r="C144" s="175" t="s">
        <v>236</v>
      </c>
      <c r="D144" s="175">
        <v>28.23</v>
      </c>
    </row>
    <row r="145" spans="1:4" ht="41.4" x14ac:dyDescent="0.3">
      <c r="A145" s="175">
        <v>92857</v>
      </c>
      <c r="B145" s="176" t="s">
        <v>8435</v>
      </c>
      <c r="C145" s="175" t="s">
        <v>236</v>
      </c>
      <c r="D145" s="175">
        <v>560.23</v>
      </c>
    </row>
    <row r="146" spans="1:4" ht="41.4" x14ac:dyDescent="0.3">
      <c r="A146" s="175">
        <v>92858</v>
      </c>
      <c r="B146" s="176" t="s">
        <v>8436</v>
      </c>
      <c r="C146" s="175" t="s">
        <v>236</v>
      </c>
      <c r="D146" s="175">
        <v>32.32</v>
      </c>
    </row>
    <row r="147" spans="1:4" ht="41.4" x14ac:dyDescent="0.3">
      <c r="A147" s="175">
        <v>92859</v>
      </c>
      <c r="B147" s="176" t="s">
        <v>8437</v>
      </c>
      <c r="C147" s="175" t="s">
        <v>236</v>
      </c>
      <c r="D147" s="175">
        <v>581.33000000000004</v>
      </c>
    </row>
    <row r="148" spans="1:4" ht="41.4" x14ac:dyDescent="0.3">
      <c r="A148" s="175">
        <v>92860</v>
      </c>
      <c r="B148" s="176" t="s">
        <v>8438</v>
      </c>
      <c r="C148" s="175" t="s">
        <v>236</v>
      </c>
      <c r="D148" s="175">
        <v>36.68</v>
      </c>
    </row>
    <row r="149" spans="1:4" ht="41.4" x14ac:dyDescent="0.3">
      <c r="A149" s="175">
        <v>92861</v>
      </c>
      <c r="B149" s="176" t="s">
        <v>8439</v>
      </c>
      <c r="C149" s="175" t="s">
        <v>236</v>
      </c>
      <c r="D149" s="175">
        <v>854.95</v>
      </c>
    </row>
    <row r="150" spans="1:4" ht="41.4" x14ac:dyDescent="0.3">
      <c r="A150" s="175">
        <v>92862</v>
      </c>
      <c r="B150" s="176" t="s">
        <v>8440</v>
      </c>
      <c r="C150" s="175" t="s">
        <v>236</v>
      </c>
      <c r="D150" s="175">
        <v>40.94</v>
      </c>
    </row>
    <row r="151" spans="1:4" ht="41.4" x14ac:dyDescent="0.3">
      <c r="A151" s="175">
        <v>92863</v>
      </c>
      <c r="B151" s="176" t="s">
        <v>8441</v>
      </c>
      <c r="C151" s="175" t="s">
        <v>236</v>
      </c>
      <c r="D151" s="175">
        <v>880.85</v>
      </c>
    </row>
    <row r="152" spans="1:4" ht="41.4" x14ac:dyDescent="0.3">
      <c r="A152" s="175">
        <v>92864</v>
      </c>
      <c r="B152" s="176" t="s">
        <v>8442</v>
      </c>
      <c r="C152" s="175" t="s">
        <v>236</v>
      </c>
      <c r="D152" s="175">
        <v>45.22</v>
      </c>
    </row>
    <row r="153" spans="1:4" ht="41.4" x14ac:dyDescent="0.3">
      <c r="A153" s="175">
        <v>92210</v>
      </c>
      <c r="B153" s="176" t="s">
        <v>8443</v>
      </c>
      <c r="C153" s="175" t="s">
        <v>236</v>
      </c>
      <c r="D153" s="175">
        <v>151.25</v>
      </c>
    </row>
    <row r="154" spans="1:4" ht="41.4" x14ac:dyDescent="0.3">
      <c r="A154" s="175">
        <v>92211</v>
      </c>
      <c r="B154" s="176" t="s">
        <v>8444</v>
      </c>
      <c r="C154" s="175" t="s">
        <v>236</v>
      </c>
      <c r="D154" s="175">
        <v>181.8</v>
      </c>
    </row>
    <row r="155" spans="1:4" ht="41.4" x14ac:dyDescent="0.3">
      <c r="A155" s="175">
        <v>92212</v>
      </c>
      <c r="B155" s="176" t="s">
        <v>8445</v>
      </c>
      <c r="C155" s="175" t="s">
        <v>236</v>
      </c>
      <c r="D155" s="175">
        <v>269.54000000000002</v>
      </c>
    </row>
    <row r="156" spans="1:4" ht="41.4" x14ac:dyDescent="0.3">
      <c r="A156" s="175">
        <v>92213</v>
      </c>
      <c r="B156" s="176" t="s">
        <v>8446</v>
      </c>
      <c r="C156" s="175" t="s">
        <v>236</v>
      </c>
      <c r="D156" s="175">
        <v>353.24</v>
      </c>
    </row>
    <row r="157" spans="1:4" ht="41.4" x14ac:dyDescent="0.3">
      <c r="A157" s="175">
        <v>92214</v>
      </c>
      <c r="B157" s="176" t="s">
        <v>8447</v>
      </c>
      <c r="C157" s="175" t="s">
        <v>236</v>
      </c>
      <c r="D157" s="175">
        <v>426.17</v>
      </c>
    </row>
    <row r="158" spans="1:4" ht="41.4" x14ac:dyDescent="0.3">
      <c r="A158" s="175">
        <v>92215</v>
      </c>
      <c r="B158" s="176" t="s">
        <v>8448</v>
      </c>
      <c r="C158" s="175" t="s">
        <v>236</v>
      </c>
      <c r="D158" s="175">
        <v>488.99</v>
      </c>
    </row>
    <row r="159" spans="1:4" ht="41.4" x14ac:dyDescent="0.3">
      <c r="A159" s="175">
        <v>92216</v>
      </c>
      <c r="B159" s="176" t="s">
        <v>8449</v>
      </c>
      <c r="C159" s="175" t="s">
        <v>236</v>
      </c>
      <c r="D159" s="175">
        <v>511.44</v>
      </c>
    </row>
    <row r="160" spans="1:4" ht="41.4" x14ac:dyDescent="0.3">
      <c r="A160" s="175">
        <v>92219</v>
      </c>
      <c r="B160" s="176" t="s">
        <v>8450</v>
      </c>
      <c r="C160" s="175" t="s">
        <v>236</v>
      </c>
      <c r="D160" s="175">
        <v>160.41</v>
      </c>
    </row>
    <row r="161" spans="1:4" ht="41.4" x14ac:dyDescent="0.3">
      <c r="A161" s="175">
        <v>92220</v>
      </c>
      <c r="B161" s="176" t="s">
        <v>8451</v>
      </c>
      <c r="C161" s="175" t="s">
        <v>236</v>
      </c>
      <c r="D161" s="175">
        <v>193.13</v>
      </c>
    </row>
    <row r="162" spans="1:4" ht="41.4" x14ac:dyDescent="0.3">
      <c r="A162" s="175">
        <v>92221</v>
      </c>
      <c r="B162" s="176" t="s">
        <v>8452</v>
      </c>
      <c r="C162" s="175" t="s">
        <v>236</v>
      </c>
      <c r="D162" s="175">
        <v>282.82</v>
      </c>
    </row>
    <row r="163" spans="1:4" ht="41.4" x14ac:dyDescent="0.3">
      <c r="A163" s="175">
        <v>92222</v>
      </c>
      <c r="B163" s="176" t="s">
        <v>8453</v>
      </c>
      <c r="C163" s="175" t="s">
        <v>236</v>
      </c>
      <c r="D163" s="175">
        <v>368.66</v>
      </c>
    </row>
    <row r="164" spans="1:4" ht="41.4" x14ac:dyDescent="0.3">
      <c r="A164" s="175">
        <v>92223</v>
      </c>
      <c r="B164" s="176" t="s">
        <v>8454</v>
      </c>
      <c r="C164" s="175" t="s">
        <v>236</v>
      </c>
      <c r="D164" s="175">
        <v>443.45</v>
      </c>
    </row>
    <row r="165" spans="1:4" ht="41.4" x14ac:dyDescent="0.3">
      <c r="A165" s="175">
        <v>92224</v>
      </c>
      <c r="B165" s="176" t="s">
        <v>8455</v>
      </c>
      <c r="C165" s="175" t="s">
        <v>236</v>
      </c>
      <c r="D165" s="175">
        <v>508.17</v>
      </c>
    </row>
    <row r="166" spans="1:4" ht="41.4" x14ac:dyDescent="0.3">
      <c r="A166" s="175">
        <v>92226</v>
      </c>
      <c r="B166" s="176" t="s">
        <v>8456</v>
      </c>
      <c r="C166" s="175" t="s">
        <v>236</v>
      </c>
      <c r="D166" s="175">
        <v>532.88</v>
      </c>
    </row>
    <row r="167" spans="1:4" ht="41.4" x14ac:dyDescent="0.3">
      <c r="A167" s="175">
        <v>92808</v>
      </c>
      <c r="B167" s="176" t="s">
        <v>8457</v>
      </c>
      <c r="C167" s="175" t="s">
        <v>236</v>
      </c>
      <c r="D167" s="175">
        <v>37.04</v>
      </c>
    </row>
    <row r="168" spans="1:4" ht="41.4" x14ac:dyDescent="0.3">
      <c r="A168" s="175">
        <v>92809</v>
      </c>
      <c r="B168" s="176" t="s">
        <v>8458</v>
      </c>
      <c r="C168" s="175" t="s">
        <v>236</v>
      </c>
      <c r="D168" s="175">
        <v>47.46</v>
      </c>
    </row>
    <row r="169" spans="1:4" ht="41.4" x14ac:dyDescent="0.3">
      <c r="A169" s="175">
        <v>92810</v>
      </c>
      <c r="B169" s="176" t="s">
        <v>8459</v>
      </c>
      <c r="C169" s="175" t="s">
        <v>236</v>
      </c>
      <c r="D169" s="175">
        <v>57.75</v>
      </c>
    </row>
    <row r="170" spans="1:4" ht="41.4" x14ac:dyDescent="0.3">
      <c r="A170" s="175">
        <v>92811</v>
      </c>
      <c r="B170" s="176" t="s">
        <v>8460</v>
      </c>
      <c r="C170" s="175" t="s">
        <v>236</v>
      </c>
      <c r="D170" s="175">
        <v>68.69</v>
      </c>
    </row>
    <row r="171" spans="1:4" ht="41.4" x14ac:dyDescent="0.3">
      <c r="A171" s="175">
        <v>92812</v>
      </c>
      <c r="B171" s="176" t="s">
        <v>8461</v>
      </c>
      <c r="C171" s="175" t="s">
        <v>236</v>
      </c>
      <c r="D171" s="175">
        <v>79.489999999999995</v>
      </c>
    </row>
    <row r="172" spans="1:4" ht="41.4" x14ac:dyDescent="0.3">
      <c r="A172" s="175">
        <v>92813</v>
      </c>
      <c r="B172" s="176" t="s">
        <v>8462</v>
      </c>
      <c r="C172" s="175" t="s">
        <v>236</v>
      </c>
      <c r="D172" s="175">
        <v>91.99</v>
      </c>
    </row>
    <row r="173" spans="1:4" ht="41.4" x14ac:dyDescent="0.3">
      <c r="A173" s="175">
        <v>92814</v>
      </c>
      <c r="B173" s="176" t="s">
        <v>8463</v>
      </c>
      <c r="C173" s="175" t="s">
        <v>236</v>
      </c>
      <c r="D173" s="175">
        <v>105.02</v>
      </c>
    </row>
    <row r="174" spans="1:4" ht="41.4" x14ac:dyDescent="0.3">
      <c r="A174" s="175">
        <v>92815</v>
      </c>
      <c r="B174" s="176" t="s">
        <v>8464</v>
      </c>
      <c r="C174" s="175" t="s">
        <v>236</v>
      </c>
      <c r="D174" s="175">
        <v>119.88</v>
      </c>
    </row>
    <row r="175" spans="1:4" ht="41.4" x14ac:dyDescent="0.3">
      <c r="A175" s="175">
        <v>92816</v>
      </c>
      <c r="B175" s="176" t="s">
        <v>8465</v>
      </c>
      <c r="C175" s="175" t="s">
        <v>236</v>
      </c>
      <c r="D175" s="175">
        <v>734.81</v>
      </c>
    </row>
    <row r="176" spans="1:4" ht="41.4" x14ac:dyDescent="0.3">
      <c r="A176" s="175">
        <v>92817</v>
      </c>
      <c r="B176" s="176" t="s">
        <v>8466</v>
      </c>
      <c r="C176" s="175" t="s">
        <v>236</v>
      </c>
      <c r="D176" s="175">
        <v>149.99</v>
      </c>
    </row>
    <row r="177" spans="1:4" ht="41.4" x14ac:dyDescent="0.3">
      <c r="A177" s="175">
        <v>92818</v>
      </c>
      <c r="B177" s="176" t="s">
        <v>8467</v>
      </c>
      <c r="C177" s="175" t="s">
        <v>236</v>
      </c>
      <c r="D177" s="177">
        <v>1049.17</v>
      </c>
    </row>
    <row r="178" spans="1:4" ht="41.4" x14ac:dyDescent="0.3">
      <c r="A178" s="175">
        <v>92819</v>
      </c>
      <c r="B178" s="176" t="s">
        <v>8468</v>
      </c>
      <c r="C178" s="175" t="s">
        <v>236</v>
      </c>
      <c r="D178" s="175">
        <v>201.9</v>
      </c>
    </row>
    <row r="179" spans="1:4" ht="41.4" x14ac:dyDescent="0.3">
      <c r="A179" s="175">
        <v>92820</v>
      </c>
      <c r="B179" s="176" t="s">
        <v>8469</v>
      </c>
      <c r="C179" s="175" t="s">
        <v>236</v>
      </c>
      <c r="D179" s="175">
        <v>44.2</v>
      </c>
    </row>
    <row r="180" spans="1:4" ht="41.4" x14ac:dyDescent="0.3">
      <c r="A180" s="175">
        <v>92821</v>
      </c>
      <c r="B180" s="176" t="s">
        <v>8470</v>
      </c>
      <c r="C180" s="175" t="s">
        <v>236</v>
      </c>
      <c r="D180" s="175">
        <v>56.62</v>
      </c>
    </row>
    <row r="181" spans="1:4" ht="41.4" x14ac:dyDescent="0.3">
      <c r="A181" s="175">
        <v>92822</v>
      </c>
      <c r="B181" s="176" t="s">
        <v>8471</v>
      </c>
      <c r="C181" s="175" t="s">
        <v>236</v>
      </c>
      <c r="D181" s="175">
        <v>69.08</v>
      </c>
    </row>
    <row r="182" spans="1:4" ht="41.4" x14ac:dyDescent="0.3">
      <c r="A182" s="175">
        <v>92824</v>
      </c>
      <c r="B182" s="176" t="s">
        <v>8472</v>
      </c>
      <c r="C182" s="175" t="s">
        <v>236</v>
      </c>
      <c r="D182" s="175">
        <v>81.97</v>
      </c>
    </row>
    <row r="183" spans="1:4" ht="41.4" x14ac:dyDescent="0.3">
      <c r="A183" s="175">
        <v>92825</v>
      </c>
      <c r="B183" s="176" t="s">
        <v>8473</v>
      </c>
      <c r="C183" s="175" t="s">
        <v>236</v>
      </c>
      <c r="D183" s="175">
        <v>94.91</v>
      </c>
    </row>
    <row r="184" spans="1:4" ht="41.4" x14ac:dyDescent="0.3">
      <c r="A184" s="175">
        <v>92826</v>
      </c>
      <c r="B184" s="176" t="s">
        <v>8474</v>
      </c>
      <c r="C184" s="175" t="s">
        <v>236</v>
      </c>
      <c r="D184" s="175">
        <v>109.27</v>
      </c>
    </row>
    <row r="185" spans="1:4" ht="41.4" x14ac:dyDescent="0.3">
      <c r="A185" s="175">
        <v>92827</v>
      </c>
      <c r="B185" s="176" t="s">
        <v>8475</v>
      </c>
      <c r="C185" s="175" t="s">
        <v>236</v>
      </c>
      <c r="D185" s="175">
        <v>124.2</v>
      </c>
    </row>
    <row r="186" spans="1:4" ht="41.4" x14ac:dyDescent="0.3">
      <c r="A186" s="175">
        <v>92828</v>
      </c>
      <c r="B186" s="176" t="s">
        <v>8476</v>
      </c>
      <c r="C186" s="175" t="s">
        <v>236</v>
      </c>
      <c r="D186" s="175">
        <v>141.32</v>
      </c>
    </row>
    <row r="187" spans="1:4" ht="41.4" x14ac:dyDescent="0.3">
      <c r="A187" s="175">
        <v>92829</v>
      </c>
      <c r="B187" s="176" t="s">
        <v>8477</v>
      </c>
      <c r="C187" s="175" t="s">
        <v>236</v>
      </c>
      <c r="D187" s="175">
        <v>760.11</v>
      </c>
    </row>
    <row r="188" spans="1:4" ht="41.4" x14ac:dyDescent="0.3">
      <c r="A188" s="175">
        <v>92830</v>
      </c>
      <c r="B188" s="176" t="s">
        <v>8478</v>
      </c>
      <c r="C188" s="175" t="s">
        <v>236</v>
      </c>
      <c r="D188" s="175">
        <v>175.29</v>
      </c>
    </row>
    <row r="189" spans="1:4" ht="41.4" x14ac:dyDescent="0.3">
      <c r="A189" s="175">
        <v>92831</v>
      </c>
      <c r="B189" s="176" t="s">
        <v>8479</v>
      </c>
      <c r="C189" s="175" t="s">
        <v>236</v>
      </c>
      <c r="D189" s="177">
        <v>1080.3</v>
      </c>
    </row>
    <row r="190" spans="1:4" ht="41.4" x14ac:dyDescent="0.3">
      <c r="A190" s="175">
        <v>92832</v>
      </c>
      <c r="B190" s="176" t="s">
        <v>8480</v>
      </c>
      <c r="C190" s="175" t="s">
        <v>236</v>
      </c>
      <c r="D190" s="175">
        <v>233.03</v>
      </c>
    </row>
    <row r="191" spans="1:4" ht="41.4" x14ac:dyDescent="0.3">
      <c r="A191" s="175">
        <v>95565</v>
      </c>
      <c r="B191" s="176" t="s">
        <v>8481</v>
      </c>
      <c r="C191" s="175" t="s">
        <v>236</v>
      </c>
      <c r="D191" s="175">
        <v>129.63999999999999</v>
      </c>
    </row>
    <row r="192" spans="1:4" ht="41.4" x14ac:dyDescent="0.3">
      <c r="A192" s="175">
        <v>95566</v>
      </c>
      <c r="B192" s="176" t="s">
        <v>8482</v>
      </c>
      <c r="C192" s="175" t="s">
        <v>236</v>
      </c>
      <c r="D192" s="175">
        <v>136.93</v>
      </c>
    </row>
    <row r="193" spans="1:4" ht="41.4" x14ac:dyDescent="0.3">
      <c r="A193" s="175">
        <v>95567</v>
      </c>
      <c r="B193" s="176" t="s">
        <v>8483</v>
      </c>
      <c r="C193" s="175" t="s">
        <v>236</v>
      </c>
      <c r="D193" s="175">
        <v>80.91</v>
      </c>
    </row>
    <row r="194" spans="1:4" ht="41.4" x14ac:dyDescent="0.3">
      <c r="A194" s="175">
        <v>95568</v>
      </c>
      <c r="B194" s="176" t="s">
        <v>8484</v>
      </c>
      <c r="C194" s="175" t="s">
        <v>236</v>
      </c>
      <c r="D194" s="175">
        <v>99.36</v>
      </c>
    </row>
    <row r="195" spans="1:4" ht="41.4" x14ac:dyDescent="0.3">
      <c r="A195" s="175">
        <v>95569</v>
      </c>
      <c r="B195" s="176" t="s">
        <v>8485</v>
      </c>
      <c r="C195" s="175" t="s">
        <v>236</v>
      </c>
      <c r="D195" s="175">
        <v>134.78</v>
      </c>
    </row>
    <row r="196" spans="1:4" ht="41.4" x14ac:dyDescent="0.3">
      <c r="A196" s="175">
        <v>95570</v>
      </c>
      <c r="B196" s="176" t="s">
        <v>8486</v>
      </c>
      <c r="C196" s="175" t="s">
        <v>236</v>
      </c>
      <c r="D196" s="175">
        <v>88.2</v>
      </c>
    </row>
    <row r="197" spans="1:4" ht="41.4" x14ac:dyDescent="0.3">
      <c r="A197" s="175">
        <v>95571</v>
      </c>
      <c r="B197" s="176" t="s">
        <v>8487</v>
      </c>
      <c r="C197" s="175" t="s">
        <v>236</v>
      </c>
      <c r="D197" s="175">
        <v>108.68</v>
      </c>
    </row>
    <row r="198" spans="1:4" ht="41.4" x14ac:dyDescent="0.3">
      <c r="A198" s="175">
        <v>95572</v>
      </c>
      <c r="B198" s="176" t="s">
        <v>8488</v>
      </c>
      <c r="C198" s="175" t="s">
        <v>236</v>
      </c>
      <c r="D198" s="175">
        <v>146.30000000000001</v>
      </c>
    </row>
    <row r="199" spans="1:4" ht="41.4" x14ac:dyDescent="0.3">
      <c r="A199" s="175">
        <v>97127</v>
      </c>
      <c r="B199" s="176" t="s">
        <v>8489</v>
      </c>
      <c r="C199" s="175" t="s">
        <v>236</v>
      </c>
      <c r="D199" s="175">
        <v>4.97</v>
      </c>
    </row>
    <row r="200" spans="1:4" ht="41.4" x14ac:dyDescent="0.3">
      <c r="A200" s="175">
        <v>97128</v>
      </c>
      <c r="B200" s="176" t="s">
        <v>8490</v>
      </c>
      <c r="C200" s="175" t="s">
        <v>236</v>
      </c>
      <c r="D200" s="175">
        <v>9.58</v>
      </c>
    </row>
    <row r="201" spans="1:4" ht="41.4" x14ac:dyDescent="0.3">
      <c r="A201" s="175">
        <v>97129</v>
      </c>
      <c r="B201" s="176" t="s">
        <v>8491</v>
      </c>
      <c r="C201" s="175" t="s">
        <v>236</v>
      </c>
      <c r="D201" s="175">
        <v>11.78</v>
      </c>
    </row>
    <row r="202" spans="1:4" ht="41.4" x14ac:dyDescent="0.3">
      <c r="A202" s="175">
        <v>97130</v>
      </c>
      <c r="B202" s="176" t="s">
        <v>8492</v>
      </c>
      <c r="C202" s="175" t="s">
        <v>236</v>
      </c>
      <c r="D202" s="175">
        <v>13.98</v>
      </c>
    </row>
    <row r="203" spans="1:4" ht="41.4" x14ac:dyDescent="0.3">
      <c r="A203" s="175">
        <v>97131</v>
      </c>
      <c r="B203" s="176" t="s">
        <v>8493</v>
      </c>
      <c r="C203" s="175" t="s">
        <v>236</v>
      </c>
      <c r="D203" s="175">
        <v>16.18</v>
      </c>
    </row>
    <row r="204" spans="1:4" ht="41.4" x14ac:dyDescent="0.3">
      <c r="A204" s="175">
        <v>97132</v>
      </c>
      <c r="B204" s="176" t="s">
        <v>8494</v>
      </c>
      <c r="C204" s="175" t="s">
        <v>236</v>
      </c>
      <c r="D204" s="175">
        <v>18.37</v>
      </c>
    </row>
    <row r="205" spans="1:4" ht="41.4" x14ac:dyDescent="0.3">
      <c r="A205" s="175">
        <v>97133</v>
      </c>
      <c r="B205" s="176" t="s">
        <v>8495</v>
      </c>
      <c r="C205" s="175" t="s">
        <v>236</v>
      </c>
      <c r="D205" s="175">
        <v>22.77</v>
      </c>
    </row>
    <row r="206" spans="1:4" ht="41.4" x14ac:dyDescent="0.3">
      <c r="A206" s="175">
        <v>97134</v>
      </c>
      <c r="B206" s="176" t="s">
        <v>8496</v>
      </c>
      <c r="C206" s="175" t="s">
        <v>236</v>
      </c>
      <c r="D206" s="175">
        <v>2.27</v>
      </c>
    </row>
    <row r="207" spans="1:4" ht="41.4" x14ac:dyDescent="0.3">
      <c r="A207" s="175">
        <v>97135</v>
      </c>
      <c r="B207" s="176" t="s">
        <v>8497</v>
      </c>
      <c r="C207" s="175" t="s">
        <v>236</v>
      </c>
      <c r="D207" s="175">
        <v>4.82</v>
      </c>
    </row>
    <row r="208" spans="1:4" ht="41.4" x14ac:dyDescent="0.3">
      <c r="A208" s="175">
        <v>97136</v>
      </c>
      <c r="B208" s="176" t="s">
        <v>8498</v>
      </c>
      <c r="C208" s="175" t="s">
        <v>236</v>
      </c>
      <c r="D208" s="175">
        <v>5.95</v>
      </c>
    </row>
    <row r="209" spans="1:4" ht="41.4" x14ac:dyDescent="0.3">
      <c r="A209" s="175">
        <v>97137</v>
      </c>
      <c r="B209" s="176" t="s">
        <v>8499</v>
      </c>
      <c r="C209" s="175" t="s">
        <v>236</v>
      </c>
      <c r="D209" s="175">
        <v>7.05</v>
      </c>
    </row>
    <row r="210" spans="1:4" ht="41.4" x14ac:dyDescent="0.3">
      <c r="A210" s="175">
        <v>97138</v>
      </c>
      <c r="B210" s="176" t="s">
        <v>8500</v>
      </c>
      <c r="C210" s="175" t="s">
        <v>236</v>
      </c>
      <c r="D210" s="175">
        <v>8.18</v>
      </c>
    </row>
    <row r="211" spans="1:4" ht="41.4" x14ac:dyDescent="0.3">
      <c r="A211" s="175">
        <v>97139</v>
      </c>
      <c r="B211" s="176" t="s">
        <v>8501</v>
      </c>
      <c r="C211" s="175" t="s">
        <v>236</v>
      </c>
      <c r="D211" s="175">
        <v>9.2799999999999994</v>
      </c>
    </row>
    <row r="212" spans="1:4" ht="41.4" x14ac:dyDescent="0.3">
      <c r="A212" s="175">
        <v>97140</v>
      </c>
      <c r="B212" s="176" t="s">
        <v>8502</v>
      </c>
      <c r="C212" s="175" t="s">
        <v>236</v>
      </c>
      <c r="D212" s="175">
        <v>11.5</v>
      </c>
    </row>
    <row r="213" spans="1:4" ht="27.6" x14ac:dyDescent="0.3">
      <c r="A213" s="175">
        <v>103089</v>
      </c>
      <c r="B213" s="176" t="s">
        <v>8503</v>
      </c>
      <c r="C213" s="175" t="s">
        <v>236</v>
      </c>
      <c r="D213" s="175">
        <v>9.0500000000000007</v>
      </c>
    </row>
    <row r="214" spans="1:4" ht="27.6" x14ac:dyDescent="0.3">
      <c r="A214" s="175">
        <v>103090</v>
      </c>
      <c r="B214" s="176" t="s">
        <v>8504</v>
      </c>
      <c r="C214" s="175" t="s">
        <v>236</v>
      </c>
      <c r="D214" s="175">
        <v>10.85</v>
      </c>
    </row>
    <row r="215" spans="1:4" ht="27.6" x14ac:dyDescent="0.3">
      <c r="A215" s="175">
        <v>103091</v>
      </c>
      <c r="B215" s="176" t="s">
        <v>8505</v>
      </c>
      <c r="C215" s="175" t="s">
        <v>236</v>
      </c>
      <c r="D215" s="175">
        <v>15.31</v>
      </c>
    </row>
    <row r="216" spans="1:4" ht="27.6" x14ac:dyDescent="0.3">
      <c r="A216" s="175">
        <v>103092</v>
      </c>
      <c r="B216" s="176" t="s">
        <v>8506</v>
      </c>
      <c r="C216" s="175" t="s">
        <v>236</v>
      </c>
      <c r="D216" s="175">
        <v>19.8</v>
      </c>
    </row>
    <row r="217" spans="1:4" ht="27.6" x14ac:dyDescent="0.3">
      <c r="A217" s="175">
        <v>103093</v>
      </c>
      <c r="B217" s="176" t="s">
        <v>8507</v>
      </c>
      <c r="C217" s="175" t="s">
        <v>236</v>
      </c>
      <c r="D217" s="175">
        <v>30.28</v>
      </c>
    </row>
    <row r="218" spans="1:4" ht="27.6" x14ac:dyDescent="0.3">
      <c r="A218" s="175">
        <v>103094</v>
      </c>
      <c r="B218" s="176" t="s">
        <v>8508</v>
      </c>
      <c r="C218" s="175" t="s">
        <v>236</v>
      </c>
      <c r="D218" s="175">
        <v>34.78</v>
      </c>
    </row>
    <row r="219" spans="1:4" ht="27.6" x14ac:dyDescent="0.3">
      <c r="A219" s="175">
        <v>103095</v>
      </c>
      <c r="B219" s="176" t="s">
        <v>8509</v>
      </c>
      <c r="C219" s="175" t="s">
        <v>236</v>
      </c>
      <c r="D219" s="175">
        <v>45.24</v>
      </c>
    </row>
    <row r="220" spans="1:4" ht="27.6" x14ac:dyDescent="0.3">
      <c r="A220" s="175">
        <v>103096</v>
      </c>
      <c r="B220" s="176" t="s">
        <v>8510</v>
      </c>
      <c r="C220" s="175" t="s">
        <v>236</v>
      </c>
      <c r="D220" s="175">
        <v>49.74</v>
      </c>
    </row>
    <row r="221" spans="1:4" ht="27.6" x14ac:dyDescent="0.3">
      <c r="A221" s="175">
        <v>103097</v>
      </c>
      <c r="B221" s="176" t="s">
        <v>8511</v>
      </c>
      <c r="C221" s="175" t="s">
        <v>236</v>
      </c>
      <c r="D221" s="175">
        <v>60.22</v>
      </c>
    </row>
    <row r="222" spans="1:4" ht="27.6" x14ac:dyDescent="0.3">
      <c r="A222" s="175">
        <v>103098</v>
      </c>
      <c r="B222" s="176" t="s">
        <v>8512</v>
      </c>
      <c r="C222" s="175" t="s">
        <v>236</v>
      </c>
      <c r="D222" s="175">
        <v>64.709999999999994</v>
      </c>
    </row>
    <row r="223" spans="1:4" ht="27.6" x14ac:dyDescent="0.3">
      <c r="A223" s="175">
        <v>103099</v>
      </c>
      <c r="B223" s="176" t="s">
        <v>8513</v>
      </c>
      <c r="C223" s="175" t="s">
        <v>236</v>
      </c>
      <c r="D223" s="175">
        <v>73.67</v>
      </c>
    </row>
    <row r="224" spans="1:4" ht="27.6" x14ac:dyDescent="0.3">
      <c r="A224" s="175">
        <v>103100</v>
      </c>
      <c r="B224" s="176" t="s">
        <v>8514</v>
      </c>
      <c r="C224" s="175" t="s">
        <v>236</v>
      </c>
      <c r="D224" s="175">
        <v>78.680000000000007</v>
      </c>
    </row>
    <row r="225" spans="1:4" ht="27.6" x14ac:dyDescent="0.3">
      <c r="A225" s="175">
        <v>103101</v>
      </c>
      <c r="B225" s="176" t="s">
        <v>8515</v>
      </c>
      <c r="C225" s="175" t="s">
        <v>236</v>
      </c>
      <c r="D225" s="175">
        <v>86.71</v>
      </c>
    </row>
    <row r="226" spans="1:4" ht="27.6" x14ac:dyDescent="0.3">
      <c r="A226" s="175">
        <v>103102</v>
      </c>
      <c r="B226" s="176" t="s">
        <v>8516</v>
      </c>
      <c r="C226" s="175" t="s">
        <v>236</v>
      </c>
      <c r="D226" s="175">
        <v>99.86</v>
      </c>
    </row>
    <row r="227" spans="1:4" ht="27.6" x14ac:dyDescent="0.3">
      <c r="A227" s="175">
        <v>103103</v>
      </c>
      <c r="B227" s="176" t="s">
        <v>8517</v>
      </c>
      <c r="C227" s="175" t="s">
        <v>236</v>
      </c>
      <c r="D227" s="175">
        <v>107.87</v>
      </c>
    </row>
    <row r="228" spans="1:4" ht="27.6" x14ac:dyDescent="0.3">
      <c r="A228" s="175">
        <v>103104</v>
      </c>
      <c r="B228" s="176" t="s">
        <v>8518</v>
      </c>
      <c r="C228" s="175" t="s">
        <v>236</v>
      </c>
      <c r="D228" s="175">
        <v>129.05000000000001</v>
      </c>
    </row>
    <row r="229" spans="1:4" ht="27.6" x14ac:dyDescent="0.3">
      <c r="A229" s="175">
        <v>103105</v>
      </c>
      <c r="B229" s="176" t="s">
        <v>8519</v>
      </c>
      <c r="C229" s="175" t="s">
        <v>128</v>
      </c>
      <c r="D229" s="175">
        <v>36.79</v>
      </c>
    </row>
    <row r="230" spans="1:4" ht="27.6" x14ac:dyDescent="0.3">
      <c r="A230" s="175">
        <v>103106</v>
      </c>
      <c r="B230" s="176" t="s">
        <v>8520</v>
      </c>
      <c r="C230" s="175" t="s">
        <v>128</v>
      </c>
      <c r="D230" s="175">
        <v>44.21</v>
      </c>
    </row>
    <row r="231" spans="1:4" ht="27.6" x14ac:dyDescent="0.3">
      <c r="A231" s="175">
        <v>103107</v>
      </c>
      <c r="B231" s="176" t="s">
        <v>8521</v>
      </c>
      <c r="C231" s="175" t="s">
        <v>128</v>
      </c>
      <c r="D231" s="175">
        <v>62.75</v>
      </c>
    </row>
    <row r="232" spans="1:4" ht="27.6" x14ac:dyDescent="0.3">
      <c r="A232" s="175">
        <v>103108</v>
      </c>
      <c r="B232" s="176" t="s">
        <v>8522</v>
      </c>
      <c r="C232" s="175" t="s">
        <v>128</v>
      </c>
      <c r="D232" s="175">
        <v>81.27</v>
      </c>
    </row>
    <row r="233" spans="1:4" ht="27.6" x14ac:dyDescent="0.3">
      <c r="A233" s="175">
        <v>103109</v>
      </c>
      <c r="B233" s="176" t="s">
        <v>8523</v>
      </c>
      <c r="C233" s="175" t="s">
        <v>128</v>
      </c>
      <c r="D233" s="175">
        <v>134.63</v>
      </c>
    </row>
    <row r="234" spans="1:4" ht="27.6" x14ac:dyDescent="0.3">
      <c r="A234" s="175">
        <v>103110</v>
      </c>
      <c r="B234" s="176" t="s">
        <v>8524</v>
      </c>
      <c r="C234" s="175" t="s">
        <v>128</v>
      </c>
      <c r="D234" s="175">
        <v>153.15</v>
      </c>
    </row>
    <row r="235" spans="1:4" ht="27.6" x14ac:dyDescent="0.3">
      <c r="A235" s="175">
        <v>103111</v>
      </c>
      <c r="B235" s="176" t="s">
        <v>8525</v>
      </c>
      <c r="C235" s="175" t="s">
        <v>128</v>
      </c>
      <c r="D235" s="175">
        <v>206.52</v>
      </c>
    </row>
    <row r="236" spans="1:4" ht="27.6" x14ac:dyDescent="0.3">
      <c r="A236" s="175">
        <v>103112</v>
      </c>
      <c r="B236" s="176" t="s">
        <v>8526</v>
      </c>
      <c r="C236" s="175" t="s">
        <v>128</v>
      </c>
      <c r="D236" s="175">
        <v>225.05</v>
      </c>
    </row>
    <row r="237" spans="1:4" ht="27.6" x14ac:dyDescent="0.3">
      <c r="A237" s="175">
        <v>103113</v>
      </c>
      <c r="B237" s="176" t="s">
        <v>8527</v>
      </c>
      <c r="C237" s="175" t="s">
        <v>128</v>
      </c>
      <c r="D237" s="175">
        <v>278.39999999999998</v>
      </c>
    </row>
    <row r="238" spans="1:4" ht="27.6" x14ac:dyDescent="0.3">
      <c r="A238" s="175">
        <v>103114</v>
      </c>
      <c r="B238" s="176" t="s">
        <v>8528</v>
      </c>
      <c r="C238" s="175" t="s">
        <v>128</v>
      </c>
      <c r="D238" s="175">
        <v>296.93</v>
      </c>
    </row>
    <row r="239" spans="1:4" ht="27.6" x14ac:dyDescent="0.3">
      <c r="A239" s="175">
        <v>103115</v>
      </c>
      <c r="B239" s="176" t="s">
        <v>8529</v>
      </c>
      <c r="C239" s="175" t="s">
        <v>128</v>
      </c>
      <c r="D239" s="175">
        <v>333.99</v>
      </c>
    </row>
    <row r="240" spans="1:4" ht="27.6" x14ac:dyDescent="0.3">
      <c r="A240" s="175">
        <v>103116</v>
      </c>
      <c r="B240" s="176" t="s">
        <v>8530</v>
      </c>
      <c r="C240" s="175" t="s">
        <v>128</v>
      </c>
      <c r="D240" s="175">
        <v>405.88</v>
      </c>
    </row>
    <row r="241" spans="1:4" ht="27.6" x14ac:dyDescent="0.3">
      <c r="A241" s="175">
        <v>103117</v>
      </c>
      <c r="B241" s="176" t="s">
        <v>8531</v>
      </c>
      <c r="C241" s="175" t="s">
        <v>128</v>
      </c>
      <c r="D241" s="175">
        <v>442.96</v>
      </c>
    </row>
    <row r="242" spans="1:4" ht="27.6" x14ac:dyDescent="0.3">
      <c r="A242" s="175">
        <v>103118</v>
      </c>
      <c r="B242" s="176" t="s">
        <v>8532</v>
      </c>
      <c r="C242" s="175" t="s">
        <v>128</v>
      </c>
      <c r="D242" s="175">
        <v>514.84</v>
      </c>
    </row>
    <row r="243" spans="1:4" ht="27.6" x14ac:dyDescent="0.3">
      <c r="A243" s="175">
        <v>103119</v>
      </c>
      <c r="B243" s="176" t="s">
        <v>8533</v>
      </c>
      <c r="C243" s="175" t="s">
        <v>128</v>
      </c>
      <c r="D243" s="175">
        <v>551.9</v>
      </c>
    </row>
    <row r="244" spans="1:4" ht="27.6" x14ac:dyDescent="0.3">
      <c r="A244" s="175">
        <v>103120</v>
      </c>
      <c r="B244" s="176" t="s">
        <v>8534</v>
      </c>
      <c r="C244" s="175" t="s">
        <v>128</v>
      </c>
      <c r="D244" s="175">
        <v>660.84</v>
      </c>
    </row>
    <row r="245" spans="1:4" ht="27.6" x14ac:dyDescent="0.3">
      <c r="A245" s="175">
        <v>103121</v>
      </c>
      <c r="B245" s="176" t="s">
        <v>8535</v>
      </c>
      <c r="C245" s="175" t="s">
        <v>128</v>
      </c>
      <c r="D245" s="175">
        <v>48.8</v>
      </c>
    </row>
    <row r="246" spans="1:4" ht="27.6" x14ac:dyDescent="0.3">
      <c r="A246" s="175">
        <v>103122</v>
      </c>
      <c r="B246" s="176" t="s">
        <v>8536</v>
      </c>
      <c r="C246" s="175" t="s">
        <v>128</v>
      </c>
      <c r="D246" s="175">
        <v>59.91</v>
      </c>
    </row>
    <row r="247" spans="1:4" ht="27.6" x14ac:dyDescent="0.3">
      <c r="A247" s="175">
        <v>103123</v>
      </c>
      <c r="B247" s="176" t="s">
        <v>8537</v>
      </c>
      <c r="C247" s="175" t="s">
        <v>128</v>
      </c>
      <c r="D247" s="175">
        <v>87.72</v>
      </c>
    </row>
    <row r="248" spans="1:4" ht="27.6" x14ac:dyDescent="0.3">
      <c r="A248" s="175">
        <v>103124</v>
      </c>
      <c r="B248" s="176" t="s">
        <v>8538</v>
      </c>
      <c r="C248" s="175" t="s">
        <v>128</v>
      </c>
      <c r="D248" s="175">
        <v>115.52</v>
      </c>
    </row>
    <row r="249" spans="1:4" ht="27.6" x14ac:dyDescent="0.3">
      <c r="A249" s="175">
        <v>103125</v>
      </c>
      <c r="B249" s="176" t="s">
        <v>8539</v>
      </c>
      <c r="C249" s="175" t="s">
        <v>128</v>
      </c>
      <c r="D249" s="175">
        <v>195.55</v>
      </c>
    </row>
    <row r="250" spans="1:4" ht="27.6" x14ac:dyDescent="0.3">
      <c r="A250" s="175">
        <v>103126</v>
      </c>
      <c r="B250" s="176" t="s">
        <v>8540</v>
      </c>
      <c r="C250" s="175" t="s">
        <v>128</v>
      </c>
      <c r="D250" s="175">
        <v>223.35</v>
      </c>
    </row>
    <row r="251" spans="1:4" ht="27.6" x14ac:dyDescent="0.3">
      <c r="A251" s="175">
        <v>103127</v>
      </c>
      <c r="B251" s="176" t="s">
        <v>8541</v>
      </c>
      <c r="C251" s="175" t="s">
        <v>128</v>
      </c>
      <c r="D251" s="175">
        <v>303.38</v>
      </c>
    </row>
    <row r="252" spans="1:4" ht="27.6" x14ac:dyDescent="0.3">
      <c r="A252" s="175">
        <v>103128</v>
      </c>
      <c r="B252" s="176" t="s">
        <v>8542</v>
      </c>
      <c r="C252" s="175" t="s">
        <v>128</v>
      </c>
      <c r="D252" s="175">
        <v>331.16</v>
      </c>
    </row>
    <row r="253" spans="1:4" ht="27.6" x14ac:dyDescent="0.3">
      <c r="A253" s="175">
        <v>103129</v>
      </c>
      <c r="B253" s="176" t="s">
        <v>8543</v>
      </c>
      <c r="C253" s="175" t="s">
        <v>128</v>
      </c>
      <c r="D253" s="175">
        <v>411.21</v>
      </c>
    </row>
    <row r="254" spans="1:4" ht="27.6" x14ac:dyDescent="0.3">
      <c r="A254" s="175">
        <v>103130</v>
      </c>
      <c r="B254" s="176" t="s">
        <v>8544</v>
      </c>
      <c r="C254" s="175" t="s">
        <v>128</v>
      </c>
      <c r="D254" s="175">
        <v>439</v>
      </c>
    </row>
    <row r="255" spans="1:4" ht="27.6" x14ac:dyDescent="0.3">
      <c r="A255" s="175">
        <v>103131</v>
      </c>
      <c r="B255" s="176" t="s">
        <v>8545</v>
      </c>
      <c r="C255" s="175" t="s">
        <v>128</v>
      </c>
      <c r="D255" s="175">
        <v>494.59</v>
      </c>
    </row>
    <row r="256" spans="1:4" ht="27.6" x14ac:dyDescent="0.3">
      <c r="A256" s="175">
        <v>103132</v>
      </c>
      <c r="B256" s="176" t="s">
        <v>8546</v>
      </c>
      <c r="C256" s="175" t="s">
        <v>128</v>
      </c>
      <c r="D256" s="175">
        <v>602.41999999999996</v>
      </c>
    </row>
    <row r="257" spans="1:4" ht="27.6" x14ac:dyDescent="0.3">
      <c r="A257" s="175">
        <v>103133</v>
      </c>
      <c r="B257" s="176" t="s">
        <v>8547</v>
      </c>
      <c r="C257" s="175" t="s">
        <v>128</v>
      </c>
      <c r="D257" s="175">
        <v>658.02</v>
      </c>
    </row>
    <row r="258" spans="1:4" ht="27.6" x14ac:dyDescent="0.3">
      <c r="A258" s="175">
        <v>103134</v>
      </c>
      <c r="B258" s="176" t="s">
        <v>8548</v>
      </c>
      <c r="C258" s="175" t="s">
        <v>128</v>
      </c>
      <c r="D258" s="175">
        <v>765.85</v>
      </c>
    </row>
    <row r="259" spans="1:4" ht="27.6" x14ac:dyDescent="0.3">
      <c r="A259" s="175">
        <v>103135</v>
      </c>
      <c r="B259" s="176" t="s">
        <v>8549</v>
      </c>
      <c r="C259" s="175" t="s">
        <v>128</v>
      </c>
      <c r="D259" s="175">
        <v>821.45</v>
      </c>
    </row>
    <row r="260" spans="1:4" ht="27.6" x14ac:dyDescent="0.3">
      <c r="A260" s="175">
        <v>103136</v>
      </c>
      <c r="B260" s="176" t="s">
        <v>8550</v>
      </c>
      <c r="C260" s="175" t="s">
        <v>128</v>
      </c>
      <c r="D260" s="175">
        <v>984.86</v>
      </c>
    </row>
    <row r="261" spans="1:4" ht="27.6" x14ac:dyDescent="0.3">
      <c r="A261" s="175">
        <v>103137</v>
      </c>
      <c r="B261" s="176" t="s">
        <v>8551</v>
      </c>
      <c r="C261" s="175" t="s">
        <v>128</v>
      </c>
      <c r="D261" s="175">
        <v>24.81</v>
      </c>
    </row>
    <row r="262" spans="1:4" ht="27.6" x14ac:dyDescent="0.3">
      <c r="A262" s="175">
        <v>103138</v>
      </c>
      <c r="B262" s="176" t="s">
        <v>8552</v>
      </c>
      <c r="C262" s="175" t="s">
        <v>128</v>
      </c>
      <c r="D262" s="175">
        <v>28.51</v>
      </c>
    </row>
    <row r="263" spans="1:4" ht="27.6" x14ac:dyDescent="0.3">
      <c r="A263" s="175">
        <v>103139</v>
      </c>
      <c r="B263" s="176" t="s">
        <v>8553</v>
      </c>
      <c r="C263" s="175" t="s">
        <v>128</v>
      </c>
      <c r="D263" s="175">
        <v>37.79</v>
      </c>
    </row>
    <row r="264" spans="1:4" ht="27.6" x14ac:dyDescent="0.3">
      <c r="A264" s="175">
        <v>103140</v>
      </c>
      <c r="B264" s="176" t="s">
        <v>8554</v>
      </c>
      <c r="C264" s="175" t="s">
        <v>128</v>
      </c>
      <c r="D264" s="175">
        <v>47.04</v>
      </c>
    </row>
    <row r="265" spans="1:4" ht="27.6" x14ac:dyDescent="0.3">
      <c r="A265" s="175">
        <v>103141</v>
      </c>
      <c r="B265" s="176" t="s">
        <v>8555</v>
      </c>
      <c r="C265" s="175" t="s">
        <v>128</v>
      </c>
      <c r="D265" s="175">
        <v>73.73</v>
      </c>
    </row>
    <row r="266" spans="1:4" ht="27.6" x14ac:dyDescent="0.3">
      <c r="A266" s="175">
        <v>103142</v>
      </c>
      <c r="B266" s="176" t="s">
        <v>8556</v>
      </c>
      <c r="C266" s="175" t="s">
        <v>128</v>
      </c>
      <c r="D266" s="175">
        <v>82.99</v>
      </c>
    </row>
    <row r="267" spans="1:4" ht="27.6" x14ac:dyDescent="0.3">
      <c r="A267" s="175">
        <v>103143</v>
      </c>
      <c r="B267" s="176" t="s">
        <v>8557</v>
      </c>
      <c r="C267" s="175" t="s">
        <v>128</v>
      </c>
      <c r="D267" s="175">
        <v>109.67</v>
      </c>
    </row>
    <row r="268" spans="1:4" ht="27.6" x14ac:dyDescent="0.3">
      <c r="A268" s="175">
        <v>103144</v>
      </c>
      <c r="B268" s="176" t="s">
        <v>8558</v>
      </c>
      <c r="C268" s="175" t="s">
        <v>128</v>
      </c>
      <c r="D268" s="175">
        <v>118.93</v>
      </c>
    </row>
    <row r="269" spans="1:4" ht="27.6" x14ac:dyDescent="0.3">
      <c r="A269" s="175">
        <v>103145</v>
      </c>
      <c r="B269" s="176" t="s">
        <v>8559</v>
      </c>
      <c r="C269" s="175" t="s">
        <v>128</v>
      </c>
      <c r="D269" s="175">
        <v>145.62</v>
      </c>
    </row>
    <row r="270" spans="1:4" ht="27.6" x14ac:dyDescent="0.3">
      <c r="A270" s="175">
        <v>103146</v>
      </c>
      <c r="B270" s="176" t="s">
        <v>8560</v>
      </c>
      <c r="C270" s="175" t="s">
        <v>128</v>
      </c>
      <c r="D270" s="175">
        <v>154.86000000000001</v>
      </c>
    </row>
    <row r="271" spans="1:4" ht="27.6" x14ac:dyDescent="0.3">
      <c r="A271" s="175">
        <v>103147</v>
      </c>
      <c r="B271" s="176" t="s">
        <v>8561</v>
      </c>
      <c r="C271" s="175" t="s">
        <v>128</v>
      </c>
      <c r="D271" s="175">
        <v>173.41</v>
      </c>
    </row>
    <row r="272" spans="1:4" ht="27.6" x14ac:dyDescent="0.3">
      <c r="A272" s="175">
        <v>103148</v>
      </c>
      <c r="B272" s="176" t="s">
        <v>8562</v>
      </c>
      <c r="C272" s="175" t="s">
        <v>128</v>
      </c>
      <c r="D272" s="175">
        <v>209.35</v>
      </c>
    </row>
    <row r="273" spans="1:4" ht="27.6" x14ac:dyDescent="0.3">
      <c r="A273" s="175">
        <v>103149</v>
      </c>
      <c r="B273" s="176" t="s">
        <v>8563</v>
      </c>
      <c r="C273" s="175" t="s">
        <v>128</v>
      </c>
      <c r="D273" s="175">
        <v>227.88</v>
      </c>
    </row>
    <row r="274" spans="1:4" ht="27.6" x14ac:dyDescent="0.3">
      <c r="A274" s="175">
        <v>103150</v>
      </c>
      <c r="B274" s="176" t="s">
        <v>8564</v>
      </c>
      <c r="C274" s="175" t="s">
        <v>128</v>
      </c>
      <c r="D274" s="175">
        <v>263.77999999999997</v>
      </c>
    </row>
    <row r="275" spans="1:4" ht="27.6" x14ac:dyDescent="0.3">
      <c r="A275" s="175">
        <v>103151</v>
      </c>
      <c r="B275" s="176" t="s">
        <v>8565</v>
      </c>
      <c r="C275" s="175" t="s">
        <v>128</v>
      </c>
      <c r="D275" s="175">
        <v>282.35000000000002</v>
      </c>
    </row>
    <row r="276" spans="1:4" ht="27.6" x14ac:dyDescent="0.3">
      <c r="A276" s="175">
        <v>103152</v>
      </c>
      <c r="B276" s="176" t="s">
        <v>8566</v>
      </c>
      <c r="C276" s="175" t="s">
        <v>128</v>
      </c>
      <c r="D276" s="175">
        <v>336.83</v>
      </c>
    </row>
    <row r="277" spans="1:4" ht="27.6" x14ac:dyDescent="0.3">
      <c r="A277" s="175">
        <v>93206</v>
      </c>
      <c r="B277" s="176" t="s">
        <v>8567</v>
      </c>
      <c r="C277" s="175" t="s">
        <v>180</v>
      </c>
      <c r="D277" s="177">
        <v>1096.5</v>
      </c>
    </row>
    <row r="278" spans="1:4" ht="27.6" x14ac:dyDescent="0.3">
      <c r="A278" s="175">
        <v>93207</v>
      </c>
      <c r="B278" s="176" t="s">
        <v>8568</v>
      </c>
      <c r="C278" s="175" t="s">
        <v>180</v>
      </c>
      <c r="D278" s="177">
        <v>1114.82</v>
      </c>
    </row>
    <row r="279" spans="1:4" ht="27.6" x14ac:dyDescent="0.3">
      <c r="A279" s="175">
        <v>93208</v>
      </c>
      <c r="B279" s="176" t="s">
        <v>8569</v>
      </c>
      <c r="C279" s="175" t="s">
        <v>180</v>
      </c>
      <c r="D279" s="175">
        <v>907.35</v>
      </c>
    </row>
    <row r="280" spans="1:4" ht="27.6" x14ac:dyDescent="0.3">
      <c r="A280" s="175">
        <v>93209</v>
      </c>
      <c r="B280" s="176" t="s">
        <v>8570</v>
      </c>
      <c r="C280" s="175" t="s">
        <v>180</v>
      </c>
      <c r="D280" s="175">
        <v>909.97</v>
      </c>
    </row>
    <row r="281" spans="1:4" ht="27.6" x14ac:dyDescent="0.3">
      <c r="A281" s="175">
        <v>93210</v>
      </c>
      <c r="B281" s="176" t="s">
        <v>8571</v>
      </c>
      <c r="C281" s="175" t="s">
        <v>180</v>
      </c>
      <c r="D281" s="175">
        <v>582.23</v>
      </c>
    </row>
    <row r="282" spans="1:4" ht="27.6" x14ac:dyDescent="0.3">
      <c r="A282" s="175">
        <v>93211</v>
      </c>
      <c r="B282" s="176" t="s">
        <v>8572</v>
      </c>
      <c r="C282" s="175" t="s">
        <v>180</v>
      </c>
      <c r="D282" s="175">
        <v>567.13</v>
      </c>
    </row>
    <row r="283" spans="1:4" ht="27.6" x14ac:dyDescent="0.3">
      <c r="A283" s="175">
        <v>93212</v>
      </c>
      <c r="B283" s="176" t="s">
        <v>8573</v>
      </c>
      <c r="C283" s="175" t="s">
        <v>180</v>
      </c>
      <c r="D283" s="175">
        <v>985.5</v>
      </c>
    </row>
    <row r="284" spans="1:4" ht="27.6" x14ac:dyDescent="0.3">
      <c r="A284" s="175">
        <v>93213</v>
      </c>
      <c r="B284" s="176" t="s">
        <v>8574</v>
      </c>
      <c r="C284" s="175" t="s">
        <v>180</v>
      </c>
      <c r="D284" s="175">
        <v>973.77</v>
      </c>
    </row>
    <row r="285" spans="1:4" ht="27.6" x14ac:dyDescent="0.3">
      <c r="A285" s="175">
        <v>93214</v>
      </c>
      <c r="B285" s="176" t="s">
        <v>8575</v>
      </c>
      <c r="C285" s="175" t="s">
        <v>128</v>
      </c>
      <c r="D285" s="177">
        <v>6088.65</v>
      </c>
    </row>
    <row r="286" spans="1:4" ht="27.6" x14ac:dyDescent="0.3">
      <c r="A286" s="175">
        <v>93243</v>
      </c>
      <c r="B286" s="176" t="s">
        <v>8576</v>
      </c>
      <c r="C286" s="175" t="s">
        <v>128</v>
      </c>
      <c r="D286" s="177">
        <v>9364.7800000000007</v>
      </c>
    </row>
    <row r="287" spans="1:4" ht="27.6" x14ac:dyDescent="0.3">
      <c r="A287" s="175">
        <v>93582</v>
      </c>
      <c r="B287" s="176" t="s">
        <v>8577</v>
      </c>
      <c r="C287" s="175" t="s">
        <v>180</v>
      </c>
      <c r="D287" s="175">
        <v>271.51</v>
      </c>
    </row>
    <row r="288" spans="1:4" ht="27.6" x14ac:dyDescent="0.3">
      <c r="A288" s="175">
        <v>93583</v>
      </c>
      <c r="B288" s="176" t="s">
        <v>8578</v>
      </c>
      <c r="C288" s="175" t="s">
        <v>180</v>
      </c>
      <c r="D288" s="175">
        <v>432.57</v>
      </c>
    </row>
    <row r="289" spans="1:4" ht="27.6" x14ac:dyDescent="0.3">
      <c r="A289" s="175">
        <v>93584</v>
      </c>
      <c r="B289" s="176" t="s">
        <v>8579</v>
      </c>
      <c r="C289" s="175" t="s">
        <v>180</v>
      </c>
      <c r="D289" s="175">
        <v>896.99</v>
      </c>
    </row>
    <row r="290" spans="1:4" ht="27.6" x14ac:dyDescent="0.3">
      <c r="A290" s="175">
        <v>93585</v>
      </c>
      <c r="B290" s="176" t="s">
        <v>8580</v>
      </c>
      <c r="C290" s="175" t="s">
        <v>180</v>
      </c>
      <c r="D290" s="177">
        <v>1190.45</v>
      </c>
    </row>
    <row r="291" spans="1:4" ht="27.6" x14ac:dyDescent="0.3">
      <c r="A291" s="175">
        <v>98441</v>
      </c>
      <c r="B291" s="176" t="s">
        <v>8581</v>
      </c>
      <c r="C291" s="175" t="s">
        <v>180</v>
      </c>
      <c r="D291" s="175">
        <v>148.09</v>
      </c>
    </row>
    <row r="292" spans="1:4" ht="27.6" x14ac:dyDescent="0.3">
      <c r="A292" s="175">
        <v>98442</v>
      </c>
      <c r="B292" s="176" t="s">
        <v>8582</v>
      </c>
      <c r="C292" s="175" t="s">
        <v>180</v>
      </c>
      <c r="D292" s="175">
        <v>151.06</v>
      </c>
    </row>
    <row r="293" spans="1:4" ht="27.6" x14ac:dyDescent="0.3">
      <c r="A293" s="175">
        <v>98443</v>
      </c>
      <c r="B293" s="176" t="s">
        <v>8583</v>
      </c>
      <c r="C293" s="175" t="s">
        <v>180</v>
      </c>
      <c r="D293" s="175">
        <v>130.19</v>
      </c>
    </row>
    <row r="294" spans="1:4" ht="27.6" x14ac:dyDescent="0.3">
      <c r="A294" s="175">
        <v>98444</v>
      </c>
      <c r="B294" s="176" t="s">
        <v>8584</v>
      </c>
      <c r="C294" s="175" t="s">
        <v>180</v>
      </c>
      <c r="D294" s="175">
        <v>132.30000000000001</v>
      </c>
    </row>
    <row r="295" spans="1:4" ht="27.6" x14ac:dyDescent="0.3">
      <c r="A295" s="175">
        <v>98445</v>
      </c>
      <c r="B295" s="176" t="s">
        <v>8585</v>
      </c>
      <c r="C295" s="175" t="s">
        <v>180</v>
      </c>
      <c r="D295" s="175">
        <v>178.71</v>
      </c>
    </row>
    <row r="296" spans="1:4" ht="27.6" x14ac:dyDescent="0.3">
      <c r="A296" s="175">
        <v>98446</v>
      </c>
      <c r="B296" s="176" t="s">
        <v>8586</v>
      </c>
      <c r="C296" s="175" t="s">
        <v>180</v>
      </c>
      <c r="D296" s="175">
        <v>229.15</v>
      </c>
    </row>
    <row r="297" spans="1:4" ht="27.6" x14ac:dyDescent="0.3">
      <c r="A297" s="175">
        <v>98447</v>
      </c>
      <c r="B297" s="176" t="s">
        <v>8587</v>
      </c>
      <c r="C297" s="175" t="s">
        <v>180</v>
      </c>
      <c r="D297" s="175">
        <v>153.71</v>
      </c>
    </row>
    <row r="298" spans="1:4" ht="27.6" x14ac:dyDescent="0.3">
      <c r="A298" s="175">
        <v>98448</v>
      </c>
      <c r="B298" s="176" t="s">
        <v>8588</v>
      </c>
      <c r="C298" s="175" t="s">
        <v>180</v>
      </c>
      <c r="D298" s="175">
        <v>193.17</v>
      </c>
    </row>
    <row r="299" spans="1:4" ht="27.6" x14ac:dyDescent="0.3">
      <c r="A299" s="175">
        <v>98449</v>
      </c>
      <c r="B299" s="176" t="s">
        <v>8589</v>
      </c>
      <c r="C299" s="175" t="s">
        <v>180</v>
      </c>
      <c r="D299" s="175">
        <v>187.19</v>
      </c>
    </row>
    <row r="300" spans="1:4" ht="27.6" x14ac:dyDescent="0.3">
      <c r="A300" s="175">
        <v>98450</v>
      </c>
      <c r="B300" s="176" t="s">
        <v>8590</v>
      </c>
      <c r="C300" s="175" t="s">
        <v>180</v>
      </c>
      <c r="D300" s="175">
        <v>191.53</v>
      </c>
    </row>
    <row r="301" spans="1:4" ht="27.6" x14ac:dyDescent="0.3">
      <c r="A301" s="175">
        <v>98451</v>
      </c>
      <c r="B301" s="176" t="s">
        <v>8591</v>
      </c>
      <c r="C301" s="175" t="s">
        <v>180</v>
      </c>
      <c r="D301" s="175">
        <v>166.73</v>
      </c>
    </row>
    <row r="302" spans="1:4" ht="27.6" x14ac:dyDescent="0.3">
      <c r="A302" s="175">
        <v>98452</v>
      </c>
      <c r="B302" s="176" t="s">
        <v>8592</v>
      </c>
      <c r="C302" s="175" t="s">
        <v>180</v>
      </c>
      <c r="D302" s="175">
        <v>169.35</v>
      </c>
    </row>
    <row r="303" spans="1:4" ht="27.6" x14ac:dyDescent="0.3">
      <c r="A303" s="175">
        <v>98453</v>
      </c>
      <c r="B303" s="176" t="s">
        <v>8593</v>
      </c>
      <c r="C303" s="175" t="s">
        <v>180</v>
      </c>
      <c r="D303" s="175">
        <v>222.95</v>
      </c>
    </row>
    <row r="304" spans="1:4" ht="27.6" x14ac:dyDescent="0.3">
      <c r="A304" s="175">
        <v>98454</v>
      </c>
      <c r="B304" s="176" t="s">
        <v>8594</v>
      </c>
      <c r="C304" s="175" t="s">
        <v>180</v>
      </c>
      <c r="D304" s="175">
        <v>285.83999999999997</v>
      </c>
    </row>
    <row r="305" spans="1:4" ht="27.6" x14ac:dyDescent="0.3">
      <c r="A305" s="175">
        <v>98455</v>
      </c>
      <c r="B305" s="176" t="s">
        <v>8595</v>
      </c>
      <c r="C305" s="175" t="s">
        <v>180</v>
      </c>
      <c r="D305" s="175">
        <v>195.38</v>
      </c>
    </row>
    <row r="306" spans="1:4" ht="27.6" x14ac:dyDescent="0.3">
      <c r="A306" s="175">
        <v>98456</v>
      </c>
      <c r="B306" s="176" t="s">
        <v>8596</v>
      </c>
      <c r="C306" s="175" t="s">
        <v>180</v>
      </c>
      <c r="D306" s="175">
        <v>246.44</v>
      </c>
    </row>
    <row r="307" spans="1:4" x14ac:dyDescent="0.3">
      <c r="A307" s="175">
        <v>98458</v>
      </c>
      <c r="B307" s="176" t="s">
        <v>8597</v>
      </c>
      <c r="C307" s="175" t="s">
        <v>180</v>
      </c>
      <c r="D307" s="175">
        <v>142.99</v>
      </c>
    </row>
    <row r="308" spans="1:4" x14ac:dyDescent="0.3">
      <c r="A308" s="175">
        <v>98459</v>
      </c>
      <c r="B308" s="176" t="s">
        <v>8598</v>
      </c>
      <c r="C308" s="175" t="s">
        <v>180</v>
      </c>
      <c r="D308" s="175">
        <v>127.45</v>
      </c>
    </row>
    <row r="309" spans="1:4" x14ac:dyDescent="0.3">
      <c r="A309" s="175">
        <v>98460</v>
      </c>
      <c r="B309" s="176" t="s">
        <v>8599</v>
      </c>
      <c r="C309" s="175" t="s">
        <v>180</v>
      </c>
      <c r="D309" s="175">
        <v>175.55</v>
      </c>
    </row>
    <row r="310" spans="1:4" ht="27.6" x14ac:dyDescent="0.3">
      <c r="A310" s="175">
        <v>98461</v>
      </c>
      <c r="B310" s="176" t="s">
        <v>8600</v>
      </c>
      <c r="C310" s="175" t="s">
        <v>128</v>
      </c>
      <c r="D310" s="177">
        <v>5260.31</v>
      </c>
    </row>
    <row r="311" spans="1:4" ht="27.6" x14ac:dyDescent="0.3">
      <c r="A311" s="175">
        <v>98462</v>
      </c>
      <c r="B311" s="176" t="s">
        <v>8601</v>
      </c>
      <c r="C311" s="175" t="s">
        <v>128</v>
      </c>
      <c r="D311" s="177">
        <v>7965.25</v>
      </c>
    </row>
    <row r="312" spans="1:4" ht="27.6" x14ac:dyDescent="0.3">
      <c r="A312" s="175">
        <v>5631</v>
      </c>
      <c r="B312" s="176" t="s">
        <v>8602</v>
      </c>
      <c r="C312" s="175" t="s">
        <v>8603</v>
      </c>
      <c r="D312" s="175">
        <v>175.1</v>
      </c>
    </row>
    <row r="313" spans="1:4" ht="55.2" x14ac:dyDescent="0.3">
      <c r="A313" s="175">
        <v>5678</v>
      </c>
      <c r="B313" s="176" t="s">
        <v>8604</v>
      </c>
      <c r="C313" s="175" t="s">
        <v>8603</v>
      </c>
      <c r="D313" s="175">
        <v>122.06</v>
      </c>
    </row>
    <row r="314" spans="1:4" ht="55.2" x14ac:dyDescent="0.3">
      <c r="A314" s="175">
        <v>5680</v>
      </c>
      <c r="B314" s="176" t="s">
        <v>8605</v>
      </c>
      <c r="C314" s="175" t="s">
        <v>8603</v>
      </c>
      <c r="D314" s="175">
        <v>113.36</v>
      </c>
    </row>
    <row r="315" spans="1:4" ht="41.4" x14ac:dyDescent="0.3">
      <c r="A315" s="175">
        <v>5684</v>
      </c>
      <c r="B315" s="176" t="s">
        <v>8606</v>
      </c>
      <c r="C315" s="175" t="s">
        <v>8603</v>
      </c>
      <c r="D315" s="175">
        <v>140.44999999999999</v>
      </c>
    </row>
    <row r="316" spans="1:4" ht="27.6" x14ac:dyDescent="0.3">
      <c r="A316" s="175">
        <v>5689</v>
      </c>
      <c r="B316" s="176" t="s">
        <v>8607</v>
      </c>
      <c r="C316" s="175" t="s">
        <v>8603</v>
      </c>
      <c r="D316" s="175">
        <v>7.55</v>
      </c>
    </row>
    <row r="317" spans="1:4" ht="27.6" x14ac:dyDescent="0.3">
      <c r="A317" s="175">
        <v>5795</v>
      </c>
      <c r="B317" s="176" t="s">
        <v>8608</v>
      </c>
      <c r="C317" s="175" t="s">
        <v>8603</v>
      </c>
      <c r="D317" s="175">
        <v>24.16</v>
      </c>
    </row>
    <row r="318" spans="1:4" ht="41.4" x14ac:dyDescent="0.3">
      <c r="A318" s="175">
        <v>5811</v>
      </c>
      <c r="B318" s="176" t="s">
        <v>8609</v>
      </c>
      <c r="C318" s="175" t="s">
        <v>8603</v>
      </c>
      <c r="D318" s="175">
        <v>173.36</v>
      </c>
    </row>
    <row r="319" spans="1:4" ht="27.6" x14ac:dyDescent="0.3">
      <c r="A319" s="175">
        <v>5823</v>
      </c>
      <c r="B319" s="176" t="s">
        <v>8610</v>
      </c>
      <c r="C319" s="175" t="s">
        <v>8603</v>
      </c>
      <c r="D319" s="175">
        <v>197.3</v>
      </c>
    </row>
    <row r="320" spans="1:4" ht="55.2" x14ac:dyDescent="0.3">
      <c r="A320" s="175">
        <v>5824</v>
      </c>
      <c r="B320" s="176" t="s">
        <v>8611</v>
      </c>
      <c r="C320" s="175" t="s">
        <v>8603</v>
      </c>
      <c r="D320" s="175">
        <v>165.36</v>
      </c>
    </row>
    <row r="321" spans="1:4" ht="27.6" x14ac:dyDescent="0.3">
      <c r="A321" s="175">
        <v>5835</v>
      </c>
      <c r="B321" s="176" t="s">
        <v>8612</v>
      </c>
      <c r="C321" s="175" t="s">
        <v>8603</v>
      </c>
      <c r="D321" s="175">
        <v>413.99</v>
      </c>
    </row>
    <row r="322" spans="1:4" ht="27.6" x14ac:dyDescent="0.3">
      <c r="A322" s="175">
        <v>5839</v>
      </c>
      <c r="B322" s="176" t="s">
        <v>8613</v>
      </c>
      <c r="C322" s="175" t="s">
        <v>8603</v>
      </c>
      <c r="D322" s="175">
        <v>11.36</v>
      </c>
    </row>
    <row r="323" spans="1:4" ht="27.6" x14ac:dyDescent="0.3">
      <c r="A323" s="175">
        <v>5843</v>
      </c>
      <c r="B323" s="176" t="s">
        <v>8614</v>
      </c>
      <c r="C323" s="175" t="s">
        <v>8603</v>
      </c>
      <c r="D323" s="175">
        <v>213.71</v>
      </c>
    </row>
    <row r="324" spans="1:4" ht="27.6" x14ac:dyDescent="0.3">
      <c r="A324" s="175">
        <v>5847</v>
      </c>
      <c r="B324" s="176" t="s">
        <v>8615</v>
      </c>
      <c r="C324" s="175" t="s">
        <v>8603</v>
      </c>
      <c r="D324" s="175">
        <v>223.07</v>
      </c>
    </row>
    <row r="325" spans="1:4" ht="27.6" x14ac:dyDescent="0.3">
      <c r="A325" s="175">
        <v>5851</v>
      </c>
      <c r="B325" s="176" t="s">
        <v>8616</v>
      </c>
      <c r="C325" s="175" t="s">
        <v>8603</v>
      </c>
      <c r="D325" s="175">
        <v>212.66</v>
      </c>
    </row>
    <row r="326" spans="1:4" ht="27.6" x14ac:dyDescent="0.3">
      <c r="A326" s="175">
        <v>5855</v>
      </c>
      <c r="B326" s="176" t="s">
        <v>8617</v>
      </c>
      <c r="C326" s="175" t="s">
        <v>8603</v>
      </c>
      <c r="D326" s="175">
        <v>557.11</v>
      </c>
    </row>
    <row r="327" spans="1:4" ht="41.4" x14ac:dyDescent="0.3">
      <c r="A327" s="175">
        <v>5863</v>
      </c>
      <c r="B327" s="176" t="s">
        <v>8618</v>
      </c>
      <c r="C327" s="175" t="s">
        <v>8603</v>
      </c>
      <c r="D327" s="175">
        <v>20.170000000000002</v>
      </c>
    </row>
    <row r="328" spans="1:4" ht="27.6" x14ac:dyDescent="0.3">
      <c r="A328" s="175">
        <v>5867</v>
      </c>
      <c r="B328" s="176" t="s">
        <v>8619</v>
      </c>
      <c r="C328" s="175" t="s">
        <v>8603</v>
      </c>
      <c r="D328" s="175">
        <v>141.80000000000001</v>
      </c>
    </row>
    <row r="329" spans="1:4" ht="55.2" x14ac:dyDescent="0.3">
      <c r="A329" s="175">
        <v>5875</v>
      </c>
      <c r="B329" s="176" t="s">
        <v>8620</v>
      </c>
      <c r="C329" s="175" t="s">
        <v>8603</v>
      </c>
      <c r="D329" s="175">
        <v>113.25</v>
      </c>
    </row>
    <row r="330" spans="1:4" ht="41.4" x14ac:dyDescent="0.3">
      <c r="A330" s="175">
        <v>5879</v>
      </c>
      <c r="B330" s="176" t="s">
        <v>8621</v>
      </c>
      <c r="C330" s="175" t="s">
        <v>8603</v>
      </c>
      <c r="D330" s="175">
        <v>125.09</v>
      </c>
    </row>
    <row r="331" spans="1:4" ht="41.4" x14ac:dyDescent="0.3">
      <c r="A331" s="175">
        <v>5882</v>
      </c>
      <c r="B331" s="176" t="s">
        <v>8622</v>
      </c>
      <c r="C331" s="175" t="s">
        <v>8603</v>
      </c>
      <c r="D331" s="175">
        <v>109.64</v>
      </c>
    </row>
    <row r="332" spans="1:4" ht="41.4" x14ac:dyDescent="0.3">
      <c r="A332" s="175">
        <v>5890</v>
      </c>
      <c r="B332" s="176" t="s">
        <v>8623</v>
      </c>
      <c r="C332" s="175" t="s">
        <v>8603</v>
      </c>
      <c r="D332" s="175">
        <v>166.86</v>
      </c>
    </row>
    <row r="333" spans="1:4" ht="41.4" x14ac:dyDescent="0.3">
      <c r="A333" s="175">
        <v>5894</v>
      </c>
      <c r="B333" s="176" t="s">
        <v>8624</v>
      </c>
      <c r="C333" s="175" t="s">
        <v>8603</v>
      </c>
      <c r="D333" s="175">
        <v>162.44</v>
      </c>
    </row>
    <row r="334" spans="1:4" ht="41.4" x14ac:dyDescent="0.3">
      <c r="A334" s="175">
        <v>5901</v>
      </c>
      <c r="B334" s="176" t="s">
        <v>8625</v>
      </c>
      <c r="C334" s="175" t="s">
        <v>8603</v>
      </c>
      <c r="D334" s="175">
        <v>255.18</v>
      </c>
    </row>
    <row r="335" spans="1:4" ht="27.6" x14ac:dyDescent="0.3">
      <c r="A335" s="175">
        <v>5909</v>
      </c>
      <c r="B335" s="176" t="s">
        <v>8626</v>
      </c>
      <c r="C335" s="175" t="s">
        <v>8603</v>
      </c>
      <c r="D335" s="175">
        <v>32.68</v>
      </c>
    </row>
    <row r="336" spans="1:4" ht="27.6" x14ac:dyDescent="0.3">
      <c r="A336" s="175">
        <v>5921</v>
      </c>
      <c r="B336" s="176" t="s">
        <v>8627</v>
      </c>
      <c r="C336" s="175" t="s">
        <v>8603</v>
      </c>
      <c r="D336" s="175">
        <v>5.92</v>
      </c>
    </row>
    <row r="337" spans="1:4" ht="41.4" x14ac:dyDescent="0.3">
      <c r="A337" s="175">
        <v>5928</v>
      </c>
      <c r="B337" s="176" t="s">
        <v>8628</v>
      </c>
      <c r="C337" s="175" t="s">
        <v>8603</v>
      </c>
      <c r="D337" s="175">
        <v>210.7</v>
      </c>
    </row>
    <row r="338" spans="1:4" ht="27.6" x14ac:dyDescent="0.3">
      <c r="A338" s="175">
        <v>5932</v>
      </c>
      <c r="B338" s="176" t="s">
        <v>8629</v>
      </c>
      <c r="C338" s="175" t="s">
        <v>8603</v>
      </c>
      <c r="D338" s="175">
        <v>201.54</v>
      </c>
    </row>
    <row r="339" spans="1:4" ht="27.6" x14ac:dyDescent="0.3">
      <c r="A339" s="175">
        <v>5940</v>
      </c>
      <c r="B339" s="176" t="s">
        <v>8630</v>
      </c>
      <c r="C339" s="175" t="s">
        <v>8603</v>
      </c>
      <c r="D339" s="175">
        <v>170.68</v>
      </c>
    </row>
    <row r="340" spans="1:4" ht="27.6" x14ac:dyDescent="0.3">
      <c r="A340" s="175">
        <v>5944</v>
      </c>
      <c r="B340" s="176" t="s">
        <v>8631</v>
      </c>
      <c r="C340" s="175" t="s">
        <v>8603</v>
      </c>
      <c r="D340" s="175">
        <v>191.36</v>
      </c>
    </row>
    <row r="341" spans="1:4" ht="27.6" x14ac:dyDescent="0.3">
      <c r="A341" s="175">
        <v>5953</v>
      </c>
      <c r="B341" s="176" t="s">
        <v>8632</v>
      </c>
      <c r="C341" s="175" t="s">
        <v>8603</v>
      </c>
      <c r="D341" s="175">
        <v>49.84</v>
      </c>
    </row>
    <row r="342" spans="1:4" ht="41.4" x14ac:dyDescent="0.3">
      <c r="A342" s="175">
        <v>6259</v>
      </c>
      <c r="B342" s="176" t="s">
        <v>8633</v>
      </c>
      <c r="C342" s="175" t="s">
        <v>8603</v>
      </c>
      <c r="D342" s="175">
        <v>211.53</v>
      </c>
    </row>
    <row r="343" spans="1:4" ht="41.4" x14ac:dyDescent="0.3">
      <c r="A343" s="175">
        <v>6879</v>
      </c>
      <c r="B343" s="176" t="s">
        <v>8634</v>
      </c>
      <c r="C343" s="175" t="s">
        <v>8603</v>
      </c>
      <c r="D343" s="175">
        <v>184.54</v>
      </c>
    </row>
    <row r="344" spans="1:4" ht="27.6" x14ac:dyDescent="0.3">
      <c r="A344" s="175">
        <v>7030</v>
      </c>
      <c r="B344" s="176" t="s">
        <v>8635</v>
      </c>
      <c r="C344" s="175" t="s">
        <v>8603</v>
      </c>
      <c r="D344" s="175">
        <v>203.43</v>
      </c>
    </row>
    <row r="345" spans="1:4" ht="41.4" x14ac:dyDescent="0.3">
      <c r="A345" s="175">
        <v>7042</v>
      </c>
      <c r="B345" s="176" t="s">
        <v>8636</v>
      </c>
      <c r="C345" s="175" t="s">
        <v>8603</v>
      </c>
      <c r="D345" s="175">
        <v>11.33</v>
      </c>
    </row>
    <row r="346" spans="1:4" ht="41.4" x14ac:dyDescent="0.3">
      <c r="A346" s="175">
        <v>7049</v>
      </c>
      <c r="B346" s="176" t="s">
        <v>8637</v>
      </c>
      <c r="C346" s="175" t="s">
        <v>8603</v>
      </c>
      <c r="D346" s="175">
        <v>194.64</v>
      </c>
    </row>
    <row r="347" spans="1:4" ht="41.4" x14ac:dyDescent="0.3">
      <c r="A347" s="175">
        <v>67826</v>
      </c>
      <c r="B347" s="176" t="s">
        <v>8638</v>
      </c>
      <c r="C347" s="175" t="s">
        <v>8603</v>
      </c>
      <c r="D347" s="175">
        <v>153.15</v>
      </c>
    </row>
    <row r="348" spans="1:4" ht="27.6" x14ac:dyDescent="0.3">
      <c r="A348" s="175">
        <v>73417</v>
      </c>
      <c r="B348" s="176" t="s">
        <v>8639</v>
      </c>
      <c r="C348" s="175" t="s">
        <v>8603</v>
      </c>
      <c r="D348" s="175">
        <v>166.49</v>
      </c>
    </row>
    <row r="349" spans="1:4" ht="41.4" x14ac:dyDescent="0.3">
      <c r="A349" s="175">
        <v>73436</v>
      </c>
      <c r="B349" s="176" t="s">
        <v>8640</v>
      </c>
      <c r="C349" s="175" t="s">
        <v>8603</v>
      </c>
      <c r="D349" s="175">
        <v>189.46</v>
      </c>
    </row>
    <row r="350" spans="1:4" ht="55.2" x14ac:dyDescent="0.3">
      <c r="A350" s="175">
        <v>73467</v>
      </c>
      <c r="B350" s="176" t="s">
        <v>8641</v>
      </c>
      <c r="C350" s="175" t="s">
        <v>8603</v>
      </c>
      <c r="D350" s="175">
        <v>141.61000000000001</v>
      </c>
    </row>
    <row r="351" spans="1:4" ht="41.4" x14ac:dyDescent="0.3">
      <c r="A351" s="175">
        <v>73536</v>
      </c>
      <c r="B351" s="176" t="s">
        <v>8642</v>
      </c>
      <c r="C351" s="175" t="s">
        <v>8603</v>
      </c>
      <c r="D351" s="175">
        <v>9.6</v>
      </c>
    </row>
    <row r="352" spans="1:4" ht="41.4" x14ac:dyDescent="0.3">
      <c r="A352" s="175">
        <v>83362</v>
      </c>
      <c r="B352" s="176" t="s">
        <v>8643</v>
      </c>
      <c r="C352" s="175" t="s">
        <v>8603</v>
      </c>
      <c r="D352" s="175">
        <v>255.75</v>
      </c>
    </row>
    <row r="353" spans="1:4" ht="27.6" x14ac:dyDescent="0.3">
      <c r="A353" s="175">
        <v>83765</v>
      </c>
      <c r="B353" s="176" t="s">
        <v>8644</v>
      </c>
      <c r="C353" s="175" t="s">
        <v>8603</v>
      </c>
      <c r="D353" s="175">
        <v>96.35</v>
      </c>
    </row>
    <row r="354" spans="1:4" ht="27.6" x14ac:dyDescent="0.3">
      <c r="A354" s="175">
        <v>87445</v>
      </c>
      <c r="B354" s="176" t="s">
        <v>8645</v>
      </c>
      <c r="C354" s="175" t="s">
        <v>8603</v>
      </c>
      <c r="D354" s="175">
        <v>4.62</v>
      </c>
    </row>
    <row r="355" spans="1:4" ht="27.6" x14ac:dyDescent="0.3">
      <c r="A355" s="175">
        <v>88386</v>
      </c>
      <c r="B355" s="176" t="s">
        <v>8646</v>
      </c>
      <c r="C355" s="175" t="s">
        <v>8603</v>
      </c>
      <c r="D355" s="175">
        <v>4.12</v>
      </c>
    </row>
    <row r="356" spans="1:4" ht="27.6" x14ac:dyDescent="0.3">
      <c r="A356" s="175">
        <v>88393</v>
      </c>
      <c r="B356" s="176" t="s">
        <v>8647</v>
      </c>
      <c r="C356" s="175" t="s">
        <v>8603</v>
      </c>
      <c r="D356" s="175">
        <v>5.55</v>
      </c>
    </row>
    <row r="357" spans="1:4" ht="27.6" x14ac:dyDescent="0.3">
      <c r="A357" s="175">
        <v>88399</v>
      </c>
      <c r="B357" s="176" t="s">
        <v>8648</v>
      </c>
      <c r="C357" s="175" t="s">
        <v>8603</v>
      </c>
      <c r="D357" s="175">
        <v>3.16</v>
      </c>
    </row>
    <row r="358" spans="1:4" ht="27.6" x14ac:dyDescent="0.3">
      <c r="A358" s="175">
        <v>88418</v>
      </c>
      <c r="B358" s="176" t="s">
        <v>8649</v>
      </c>
      <c r="C358" s="175" t="s">
        <v>8603</v>
      </c>
      <c r="D358" s="175">
        <v>14.75</v>
      </c>
    </row>
    <row r="359" spans="1:4" ht="27.6" x14ac:dyDescent="0.3">
      <c r="A359" s="175">
        <v>88433</v>
      </c>
      <c r="B359" s="176" t="s">
        <v>8650</v>
      </c>
      <c r="C359" s="175" t="s">
        <v>8603</v>
      </c>
      <c r="D359" s="175">
        <v>18.52</v>
      </c>
    </row>
    <row r="360" spans="1:4" ht="27.6" x14ac:dyDescent="0.3">
      <c r="A360" s="175">
        <v>88830</v>
      </c>
      <c r="B360" s="176" t="s">
        <v>8651</v>
      </c>
      <c r="C360" s="175" t="s">
        <v>8603</v>
      </c>
      <c r="D360" s="175">
        <v>1.5</v>
      </c>
    </row>
    <row r="361" spans="1:4" ht="27.6" x14ac:dyDescent="0.3">
      <c r="A361" s="175">
        <v>88843</v>
      </c>
      <c r="B361" s="176" t="s">
        <v>8652</v>
      </c>
      <c r="C361" s="175" t="s">
        <v>8603</v>
      </c>
      <c r="D361" s="175">
        <v>178.92</v>
      </c>
    </row>
    <row r="362" spans="1:4" ht="27.6" x14ac:dyDescent="0.3">
      <c r="A362" s="175">
        <v>88907</v>
      </c>
      <c r="B362" s="176" t="s">
        <v>8653</v>
      </c>
      <c r="C362" s="175" t="s">
        <v>8603</v>
      </c>
      <c r="D362" s="175">
        <v>207.65</v>
      </c>
    </row>
    <row r="363" spans="1:4" ht="41.4" x14ac:dyDescent="0.3">
      <c r="A363" s="175">
        <v>89021</v>
      </c>
      <c r="B363" s="176" t="s">
        <v>8654</v>
      </c>
      <c r="C363" s="175" t="s">
        <v>8603</v>
      </c>
      <c r="D363" s="175">
        <v>1.92</v>
      </c>
    </row>
    <row r="364" spans="1:4" ht="27.6" x14ac:dyDescent="0.3">
      <c r="A364" s="175">
        <v>89028</v>
      </c>
      <c r="B364" s="176" t="s">
        <v>8655</v>
      </c>
      <c r="C364" s="175" t="s">
        <v>8603</v>
      </c>
      <c r="D364" s="175">
        <v>187.78</v>
      </c>
    </row>
    <row r="365" spans="1:4" ht="27.6" x14ac:dyDescent="0.3">
      <c r="A365" s="175">
        <v>89032</v>
      </c>
      <c r="B365" s="176" t="s">
        <v>8656</v>
      </c>
      <c r="C365" s="175" t="s">
        <v>8603</v>
      </c>
      <c r="D365" s="175">
        <v>161.36000000000001</v>
      </c>
    </row>
    <row r="366" spans="1:4" ht="27.6" x14ac:dyDescent="0.3">
      <c r="A366" s="175">
        <v>89035</v>
      </c>
      <c r="B366" s="176" t="s">
        <v>8657</v>
      </c>
      <c r="C366" s="175" t="s">
        <v>8603</v>
      </c>
      <c r="D366" s="175">
        <v>158.16999999999999</v>
      </c>
    </row>
    <row r="367" spans="1:4" ht="27.6" x14ac:dyDescent="0.3">
      <c r="A367" s="175">
        <v>89225</v>
      </c>
      <c r="B367" s="176" t="s">
        <v>8658</v>
      </c>
      <c r="C367" s="175" t="s">
        <v>8603</v>
      </c>
      <c r="D367" s="175">
        <v>4.37</v>
      </c>
    </row>
    <row r="368" spans="1:4" ht="27.6" x14ac:dyDescent="0.3">
      <c r="A368" s="175">
        <v>89234</v>
      </c>
      <c r="B368" s="176" t="s">
        <v>8659</v>
      </c>
      <c r="C368" s="175" t="s">
        <v>8603</v>
      </c>
      <c r="D368" s="175">
        <v>628.24</v>
      </c>
    </row>
    <row r="369" spans="1:4" ht="27.6" x14ac:dyDescent="0.3">
      <c r="A369" s="175">
        <v>89242</v>
      </c>
      <c r="B369" s="176" t="s">
        <v>8660</v>
      </c>
      <c r="C369" s="175" t="s">
        <v>8603</v>
      </c>
      <c r="D369" s="177">
        <v>1476.07</v>
      </c>
    </row>
    <row r="370" spans="1:4" ht="27.6" x14ac:dyDescent="0.3">
      <c r="A370" s="175">
        <v>89250</v>
      </c>
      <c r="B370" s="176" t="s">
        <v>8661</v>
      </c>
      <c r="C370" s="175" t="s">
        <v>8603</v>
      </c>
      <c r="D370" s="177">
        <v>1279.79</v>
      </c>
    </row>
    <row r="371" spans="1:4" ht="27.6" x14ac:dyDescent="0.3">
      <c r="A371" s="175">
        <v>89257</v>
      </c>
      <c r="B371" s="176" t="s">
        <v>8662</v>
      </c>
      <c r="C371" s="175" t="s">
        <v>8603</v>
      </c>
      <c r="D371" s="175">
        <v>354.69</v>
      </c>
    </row>
    <row r="372" spans="1:4" ht="41.4" x14ac:dyDescent="0.3">
      <c r="A372" s="175">
        <v>89272</v>
      </c>
      <c r="B372" s="176" t="s">
        <v>8663</v>
      </c>
      <c r="C372" s="175" t="s">
        <v>8603</v>
      </c>
      <c r="D372" s="175">
        <v>169.28</v>
      </c>
    </row>
    <row r="373" spans="1:4" ht="27.6" x14ac:dyDescent="0.3">
      <c r="A373" s="175">
        <v>89278</v>
      </c>
      <c r="B373" s="176" t="s">
        <v>8664</v>
      </c>
      <c r="C373" s="175" t="s">
        <v>8603</v>
      </c>
      <c r="D373" s="175">
        <v>10.73</v>
      </c>
    </row>
    <row r="374" spans="1:4" ht="27.6" x14ac:dyDescent="0.3">
      <c r="A374" s="175">
        <v>89843</v>
      </c>
      <c r="B374" s="176" t="s">
        <v>8665</v>
      </c>
      <c r="C374" s="175" t="s">
        <v>8603</v>
      </c>
      <c r="D374" s="175">
        <v>181.94</v>
      </c>
    </row>
    <row r="375" spans="1:4" ht="41.4" x14ac:dyDescent="0.3">
      <c r="A375" s="175">
        <v>89876</v>
      </c>
      <c r="B375" s="176" t="s">
        <v>8666</v>
      </c>
      <c r="C375" s="175" t="s">
        <v>8603</v>
      </c>
      <c r="D375" s="175">
        <v>272.43</v>
      </c>
    </row>
    <row r="376" spans="1:4" ht="41.4" x14ac:dyDescent="0.3">
      <c r="A376" s="175">
        <v>89883</v>
      </c>
      <c r="B376" s="176" t="s">
        <v>8667</v>
      </c>
      <c r="C376" s="175" t="s">
        <v>8603</v>
      </c>
      <c r="D376" s="175">
        <v>301.60000000000002</v>
      </c>
    </row>
    <row r="377" spans="1:4" ht="27.6" x14ac:dyDescent="0.3">
      <c r="A377" s="175">
        <v>90586</v>
      </c>
      <c r="B377" s="176" t="s">
        <v>8668</v>
      </c>
      <c r="C377" s="175" t="s">
        <v>8603</v>
      </c>
      <c r="D377" s="175">
        <v>1.58</v>
      </c>
    </row>
    <row r="378" spans="1:4" ht="27.6" x14ac:dyDescent="0.3">
      <c r="A378" s="175">
        <v>90625</v>
      </c>
      <c r="B378" s="176" t="s">
        <v>8669</v>
      </c>
      <c r="C378" s="175" t="s">
        <v>8603</v>
      </c>
      <c r="D378" s="175">
        <v>5.7</v>
      </c>
    </row>
    <row r="379" spans="1:4" ht="27.6" x14ac:dyDescent="0.3">
      <c r="A379" s="175">
        <v>90631</v>
      </c>
      <c r="B379" s="176" t="s">
        <v>8670</v>
      </c>
      <c r="C379" s="175" t="s">
        <v>8603</v>
      </c>
      <c r="D379" s="175">
        <v>124.94</v>
      </c>
    </row>
    <row r="380" spans="1:4" ht="41.4" x14ac:dyDescent="0.3">
      <c r="A380" s="175">
        <v>90637</v>
      </c>
      <c r="B380" s="176" t="s">
        <v>8671</v>
      </c>
      <c r="C380" s="175" t="s">
        <v>8603</v>
      </c>
      <c r="D380" s="175">
        <v>13.12</v>
      </c>
    </row>
    <row r="381" spans="1:4" ht="27.6" x14ac:dyDescent="0.3">
      <c r="A381" s="175">
        <v>90643</v>
      </c>
      <c r="B381" s="176" t="s">
        <v>8672</v>
      </c>
      <c r="C381" s="175" t="s">
        <v>8603</v>
      </c>
      <c r="D381" s="175">
        <v>21.38</v>
      </c>
    </row>
    <row r="382" spans="1:4" ht="41.4" x14ac:dyDescent="0.3">
      <c r="A382" s="175">
        <v>90650</v>
      </c>
      <c r="B382" s="176" t="s">
        <v>8673</v>
      </c>
      <c r="C382" s="175" t="s">
        <v>8603</v>
      </c>
      <c r="D382" s="175">
        <v>8.56</v>
      </c>
    </row>
    <row r="383" spans="1:4" ht="27.6" x14ac:dyDescent="0.3">
      <c r="A383" s="175">
        <v>90656</v>
      </c>
      <c r="B383" s="176" t="s">
        <v>8674</v>
      </c>
      <c r="C383" s="175" t="s">
        <v>8603</v>
      </c>
      <c r="D383" s="175">
        <v>13</v>
      </c>
    </row>
    <row r="384" spans="1:4" ht="27.6" x14ac:dyDescent="0.3">
      <c r="A384" s="175">
        <v>90662</v>
      </c>
      <c r="B384" s="176" t="s">
        <v>8675</v>
      </c>
      <c r="C384" s="175" t="s">
        <v>8603</v>
      </c>
      <c r="D384" s="175">
        <v>13.61</v>
      </c>
    </row>
    <row r="385" spans="1:4" ht="41.4" x14ac:dyDescent="0.3">
      <c r="A385" s="175">
        <v>90668</v>
      </c>
      <c r="B385" s="176" t="s">
        <v>8676</v>
      </c>
      <c r="C385" s="175" t="s">
        <v>8603</v>
      </c>
      <c r="D385" s="175">
        <v>25.51</v>
      </c>
    </row>
    <row r="386" spans="1:4" ht="55.2" x14ac:dyDescent="0.3">
      <c r="A386" s="175">
        <v>90674</v>
      </c>
      <c r="B386" s="176" t="s">
        <v>8677</v>
      </c>
      <c r="C386" s="175" t="s">
        <v>8603</v>
      </c>
      <c r="D386" s="175">
        <v>549.41</v>
      </c>
    </row>
    <row r="387" spans="1:4" ht="41.4" x14ac:dyDescent="0.3">
      <c r="A387" s="175">
        <v>90680</v>
      </c>
      <c r="B387" s="176" t="s">
        <v>8678</v>
      </c>
      <c r="C387" s="175" t="s">
        <v>8603</v>
      </c>
      <c r="D387" s="175">
        <v>330.17</v>
      </c>
    </row>
    <row r="388" spans="1:4" ht="27.6" x14ac:dyDescent="0.3">
      <c r="A388" s="175">
        <v>90686</v>
      </c>
      <c r="B388" s="176" t="s">
        <v>8679</v>
      </c>
      <c r="C388" s="175" t="s">
        <v>8603</v>
      </c>
      <c r="D388" s="175">
        <v>140.15</v>
      </c>
    </row>
    <row r="389" spans="1:4" ht="27.6" x14ac:dyDescent="0.3">
      <c r="A389" s="175">
        <v>90692</v>
      </c>
      <c r="B389" s="176" t="s">
        <v>8680</v>
      </c>
      <c r="C389" s="175" t="s">
        <v>8603</v>
      </c>
      <c r="D389" s="175">
        <v>106.54</v>
      </c>
    </row>
    <row r="390" spans="1:4" ht="27.6" x14ac:dyDescent="0.3">
      <c r="A390" s="175">
        <v>90964</v>
      </c>
      <c r="B390" s="176" t="s">
        <v>8681</v>
      </c>
      <c r="C390" s="175" t="s">
        <v>8603</v>
      </c>
      <c r="D390" s="175">
        <v>24.22</v>
      </c>
    </row>
    <row r="391" spans="1:4" ht="27.6" x14ac:dyDescent="0.3">
      <c r="A391" s="175">
        <v>90972</v>
      </c>
      <c r="B391" s="176" t="s">
        <v>8682</v>
      </c>
      <c r="C391" s="175" t="s">
        <v>8603</v>
      </c>
      <c r="D391" s="175">
        <v>64.53</v>
      </c>
    </row>
    <row r="392" spans="1:4" ht="27.6" x14ac:dyDescent="0.3">
      <c r="A392" s="175">
        <v>90979</v>
      </c>
      <c r="B392" s="176" t="s">
        <v>8683</v>
      </c>
      <c r="C392" s="175" t="s">
        <v>8603</v>
      </c>
      <c r="D392" s="175">
        <v>166.82</v>
      </c>
    </row>
    <row r="393" spans="1:4" ht="27.6" x14ac:dyDescent="0.3">
      <c r="A393" s="175">
        <v>90991</v>
      </c>
      <c r="B393" s="176" t="s">
        <v>8684</v>
      </c>
      <c r="C393" s="175" t="s">
        <v>8603</v>
      </c>
      <c r="D393" s="175">
        <v>170.44</v>
      </c>
    </row>
    <row r="394" spans="1:4" ht="27.6" x14ac:dyDescent="0.3">
      <c r="A394" s="175">
        <v>90999</v>
      </c>
      <c r="B394" s="176" t="s">
        <v>8685</v>
      </c>
      <c r="C394" s="175" t="s">
        <v>8603</v>
      </c>
      <c r="D394" s="175">
        <v>85.75</v>
      </c>
    </row>
    <row r="395" spans="1:4" ht="41.4" x14ac:dyDescent="0.3">
      <c r="A395" s="175">
        <v>91031</v>
      </c>
      <c r="B395" s="176" t="s">
        <v>8686</v>
      </c>
      <c r="C395" s="175" t="s">
        <v>8603</v>
      </c>
      <c r="D395" s="175">
        <v>203.96</v>
      </c>
    </row>
    <row r="396" spans="1:4" ht="27.6" x14ac:dyDescent="0.3">
      <c r="A396" s="175">
        <v>91277</v>
      </c>
      <c r="B396" s="176" t="s">
        <v>8687</v>
      </c>
      <c r="C396" s="175" t="s">
        <v>8603</v>
      </c>
      <c r="D396" s="175">
        <v>10.210000000000001</v>
      </c>
    </row>
    <row r="397" spans="1:4" ht="41.4" x14ac:dyDescent="0.3">
      <c r="A397" s="175">
        <v>91283</v>
      </c>
      <c r="B397" s="176" t="s">
        <v>8688</v>
      </c>
      <c r="C397" s="175" t="s">
        <v>8603</v>
      </c>
      <c r="D397" s="175">
        <v>23.39</v>
      </c>
    </row>
    <row r="398" spans="1:4" ht="41.4" x14ac:dyDescent="0.3">
      <c r="A398" s="175">
        <v>91386</v>
      </c>
      <c r="B398" s="176" t="s">
        <v>8689</v>
      </c>
      <c r="C398" s="175" t="s">
        <v>8603</v>
      </c>
      <c r="D398" s="175">
        <v>216.97</v>
      </c>
    </row>
    <row r="399" spans="1:4" ht="27.6" x14ac:dyDescent="0.3">
      <c r="A399" s="175">
        <v>91533</v>
      </c>
      <c r="B399" s="176" t="s">
        <v>8690</v>
      </c>
      <c r="C399" s="175" t="s">
        <v>8603</v>
      </c>
      <c r="D399" s="175">
        <v>33.18</v>
      </c>
    </row>
    <row r="400" spans="1:4" ht="41.4" x14ac:dyDescent="0.3">
      <c r="A400" s="175">
        <v>91634</v>
      </c>
      <c r="B400" s="176" t="s">
        <v>8691</v>
      </c>
      <c r="C400" s="175" t="s">
        <v>8603</v>
      </c>
      <c r="D400" s="175">
        <v>185.57</v>
      </c>
    </row>
    <row r="401" spans="1:4" ht="41.4" x14ac:dyDescent="0.3">
      <c r="A401" s="175">
        <v>91645</v>
      </c>
      <c r="B401" s="176" t="s">
        <v>8692</v>
      </c>
      <c r="C401" s="175" t="s">
        <v>8603</v>
      </c>
      <c r="D401" s="175">
        <v>395.71</v>
      </c>
    </row>
    <row r="402" spans="1:4" ht="27.6" x14ac:dyDescent="0.3">
      <c r="A402" s="175">
        <v>91692</v>
      </c>
      <c r="B402" s="176" t="s">
        <v>8693</v>
      </c>
      <c r="C402" s="175" t="s">
        <v>8603</v>
      </c>
      <c r="D402" s="175">
        <v>27.19</v>
      </c>
    </row>
    <row r="403" spans="1:4" ht="27.6" x14ac:dyDescent="0.3">
      <c r="A403" s="175">
        <v>92043</v>
      </c>
      <c r="B403" s="176" t="s">
        <v>8694</v>
      </c>
      <c r="C403" s="175" t="s">
        <v>8603</v>
      </c>
      <c r="D403" s="175">
        <v>11.44</v>
      </c>
    </row>
    <row r="404" spans="1:4" ht="55.2" x14ac:dyDescent="0.3">
      <c r="A404" s="175">
        <v>92106</v>
      </c>
      <c r="B404" s="176" t="s">
        <v>8695</v>
      </c>
      <c r="C404" s="175" t="s">
        <v>8603</v>
      </c>
      <c r="D404" s="175">
        <v>263.51</v>
      </c>
    </row>
    <row r="405" spans="1:4" ht="27.6" x14ac:dyDescent="0.3">
      <c r="A405" s="175">
        <v>92112</v>
      </c>
      <c r="B405" s="176" t="s">
        <v>8696</v>
      </c>
      <c r="C405" s="175" t="s">
        <v>8603</v>
      </c>
      <c r="D405" s="175">
        <v>2.62</v>
      </c>
    </row>
    <row r="406" spans="1:4" x14ac:dyDescent="0.3">
      <c r="A406" s="175">
        <v>92118</v>
      </c>
      <c r="B406" s="176" t="s">
        <v>8697</v>
      </c>
      <c r="C406" s="175" t="s">
        <v>8603</v>
      </c>
      <c r="D406" s="175">
        <v>0.24</v>
      </c>
    </row>
    <row r="407" spans="1:4" ht="27.6" x14ac:dyDescent="0.3">
      <c r="A407" s="175">
        <v>92138</v>
      </c>
      <c r="B407" s="176" t="s">
        <v>8698</v>
      </c>
      <c r="C407" s="175" t="s">
        <v>8603</v>
      </c>
      <c r="D407" s="175">
        <v>84.6</v>
      </c>
    </row>
    <row r="408" spans="1:4" ht="27.6" x14ac:dyDescent="0.3">
      <c r="A408" s="175">
        <v>92145</v>
      </c>
      <c r="B408" s="176" t="s">
        <v>8699</v>
      </c>
      <c r="C408" s="175" t="s">
        <v>8603</v>
      </c>
      <c r="D408" s="175">
        <v>73.239999999999995</v>
      </c>
    </row>
    <row r="409" spans="1:4" ht="41.4" x14ac:dyDescent="0.3">
      <c r="A409" s="175">
        <v>92242</v>
      </c>
      <c r="B409" s="176" t="s">
        <v>8700</v>
      </c>
      <c r="C409" s="175" t="s">
        <v>8603</v>
      </c>
      <c r="D409" s="175">
        <v>347.05</v>
      </c>
    </row>
    <row r="410" spans="1:4" ht="27.6" x14ac:dyDescent="0.3">
      <c r="A410" s="175">
        <v>92716</v>
      </c>
      <c r="B410" s="176" t="s">
        <v>8701</v>
      </c>
      <c r="C410" s="175" t="s">
        <v>8603</v>
      </c>
      <c r="D410" s="175">
        <v>20.92</v>
      </c>
    </row>
    <row r="411" spans="1:4" ht="27.6" x14ac:dyDescent="0.3">
      <c r="A411" s="175">
        <v>92960</v>
      </c>
      <c r="B411" s="176" t="s">
        <v>8702</v>
      </c>
      <c r="C411" s="175" t="s">
        <v>8603</v>
      </c>
      <c r="D411" s="175">
        <v>18.149999999999999</v>
      </c>
    </row>
    <row r="412" spans="1:4" ht="27.6" x14ac:dyDescent="0.3">
      <c r="A412" s="175">
        <v>92966</v>
      </c>
      <c r="B412" s="176" t="s">
        <v>8703</v>
      </c>
      <c r="C412" s="175" t="s">
        <v>8603</v>
      </c>
      <c r="D412" s="175">
        <v>24.24</v>
      </c>
    </row>
    <row r="413" spans="1:4" ht="55.2" x14ac:dyDescent="0.3">
      <c r="A413" s="175">
        <v>93224</v>
      </c>
      <c r="B413" s="176" t="s">
        <v>8704</v>
      </c>
      <c r="C413" s="175" t="s">
        <v>8603</v>
      </c>
      <c r="D413" s="175">
        <v>814.21</v>
      </c>
    </row>
    <row r="414" spans="1:4" ht="27.6" x14ac:dyDescent="0.3">
      <c r="A414" s="175">
        <v>93233</v>
      </c>
      <c r="B414" s="176" t="s">
        <v>8705</v>
      </c>
      <c r="C414" s="175" t="s">
        <v>8603</v>
      </c>
      <c r="D414" s="175">
        <v>10.01</v>
      </c>
    </row>
    <row r="415" spans="1:4" ht="27.6" x14ac:dyDescent="0.3">
      <c r="A415" s="175">
        <v>93272</v>
      </c>
      <c r="B415" s="176" t="s">
        <v>8706</v>
      </c>
      <c r="C415" s="175" t="s">
        <v>8603</v>
      </c>
      <c r="D415" s="175">
        <v>114.67</v>
      </c>
    </row>
    <row r="416" spans="1:4" ht="27.6" x14ac:dyDescent="0.3">
      <c r="A416" s="175">
        <v>93281</v>
      </c>
      <c r="B416" s="176" t="s">
        <v>8707</v>
      </c>
      <c r="C416" s="175" t="s">
        <v>8603</v>
      </c>
      <c r="D416" s="175">
        <v>22.22</v>
      </c>
    </row>
    <row r="417" spans="1:4" ht="27.6" x14ac:dyDescent="0.3">
      <c r="A417" s="175">
        <v>93287</v>
      </c>
      <c r="B417" s="176" t="s">
        <v>8708</v>
      </c>
      <c r="C417" s="175" t="s">
        <v>8603</v>
      </c>
      <c r="D417" s="175">
        <v>406.77</v>
      </c>
    </row>
    <row r="418" spans="1:4" ht="41.4" x14ac:dyDescent="0.3">
      <c r="A418" s="175">
        <v>93402</v>
      </c>
      <c r="B418" s="176" t="s">
        <v>8709</v>
      </c>
      <c r="C418" s="175" t="s">
        <v>8603</v>
      </c>
      <c r="D418" s="175">
        <v>207.01</v>
      </c>
    </row>
    <row r="419" spans="1:4" ht="55.2" x14ac:dyDescent="0.3">
      <c r="A419" s="175">
        <v>93408</v>
      </c>
      <c r="B419" s="176" t="s">
        <v>8710</v>
      </c>
      <c r="C419" s="175" t="s">
        <v>8603</v>
      </c>
      <c r="D419" s="175">
        <v>83.19</v>
      </c>
    </row>
    <row r="420" spans="1:4" ht="27.6" x14ac:dyDescent="0.3">
      <c r="A420" s="175">
        <v>93415</v>
      </c>
      <c r="B420" s="176" t="s">
        <v>8711</v>
      </c>
      <c r="C420" s="175" t="s">
        <v>8603</v>
      </c>
      <c r="D420" s="175">
        <v>16.34</v>
      </c>
    </row>
    <row r="421" spans="1:4" ht="27.6" x14ac:dyDescent="0.3">
      <c r="A421" s="175">
        <v>93421</v>
      </c>
      <c r="B421" s="176" t="s">
        <v>8712</v>
      </c>
      <c r="C421" s="175" t="s">
        <v>8603</v>
      </c>
      <c r="D421" s="175">
        <v>65.59</v>
      </c>
    </row>
    <row r="422" spans="1:4" ht="27.6" x14ac:dyDescent="0.3">
      <c r="A422" s="175">
        <v>93427</v>
      </c>
      <c r="B422" s="176" t="s">
        <v>8713</v>
      </c>
      <c r="C422" s="175" t="s">
        <v>8603</v>
      </c>
      <c r="D422" s="175">
        <v>150.52000000000001</v>
      </c>
    </row>
    <row r="423" spans="1:4" ht="27.6" x14ac:dyDescent="0.3">
      <c r="A423" s="175">
        <v>93433</v>
      </c>
      <c r="B423" s="176" t="s">
        <v>8714</v>
      </c>
      <c r="C423" s="175" t="s">
        <v>8603</v>
      </c>
      <c r="D423" s="177">
        <v>2938.1</v>
      </c>
    </row>
    <row r="424" spans="1:4" ht="27.6" x14ac:dyDescent="0.3">
      <c r="A424" s="175">
        <v>93439</v>
      </c>
      <c r="B424" s="176" t="s">
        <v>8715</v>
      </c>
      <c r="C424" s="175" t="s">
        <v>8603</v>
      </c>
      <c r="D424" s="175">
        <v>152.91999999999999</v>
      </c>
    </row>
    <row r="425" spans="1:4" ht="27.6" x14ac:dyDescent="0.3">
      <c r="A425" s="175">
        <v>95121</v>
      </c>
      <c r="B425" s="176" t="s">
        <v>8716</v>
      </c>
      <c r="C425" s="175" t="s">
        <v>8603</v>
      </c>
      <c r="D425" s="175">
        <v>284.92</v>
      </c>
    </row>
    <row r="426" spans="1:4" ht="27.6" x14ac:dyDescent="0.3">
      <c r="A426" s="175">
        <v>95127</v>
      </c>
      <c r="B426" s="176" t="s">
        <v>8717</v>
      </c>
      <c r="C426" s="175" t="s">
        <v>8603</v>
      </c>
      <c r="D426" s="175">
        <v>191.54</v>
      </c>
    </row>
    <row r="427" spans="1:4" ht="27.6" x14ac:dyDescent="0.3">
      <c r="A427" s="175">
        <v>95133</v>
      </c>
      <c r="B427" s="176" t="s">
        <v>8718</v>
      </c>
      <c r="C427" s="175" t="s">
        <v>8603</v>
      </c>
      <c r="D427" s="175">
        <v>143.49</v>
      </c>
    </row>
    <row r="428" spans="1:4" ht="27.6" x14ac:dyDescent="0.3">
      <c r="A428" s="175">
        <v>95139</v>
      </c>
      <c r="B428" s="176" t="s">
        <v>8719</v>
      </c>
      <c r="C428" s="175" t="s">
        <v>8603</v>
      </c>
      <c r="D428" s="175">
        <v>0.06</v>
      </c>
    </row>
    <row r="429" spans="1:4" ht="27.6" x14ac:dyDescent="0.3">
      <c r="A429" s="175">
        <v>95212</v>
      </c>
      <c r="B429" s="176" t="s">
        <v>8720</v>
      </c>
      <c r="C429" s="175" t="s">
        <v>8603</v>
      </c>
      <c r="D429" s="175">
        <v>126.09</v>
      </c>
    </row>
    <row r="430" spans="1:4" x14ac:dyDescent="0.3">
      <c r="A430" s="175">
        <v>95258</v>
      </c>
      <c r="B430" s="176" t="s">
        <v>8721</v>
      </c>
      <c r="C430" s="175" t="s">
        <v>8603</v>
      </c>
      <c r="D430" s="175">
        <v>23.87</v>
      </c>
    </row>
    <row r="431" spans="1:4" ht="27.6" x14ac:dyDescent="0.3">
      <c r="A431" s="175">
        <v>95264</v>
      </c>
      <c r="B431" s="176" t="s">
        <v>8722</v>
      </c>
      <c r="C431" s="175" t="s">
        <v>8603</v>
      </c>
      <c r="D431" s="175">
        <v>6.66</v>
      </c>
    </row>
    <row r="432" spans="1:4" ht="27.6" x14ac:dyDescent="0.3">
      <c r="A432" s="175">
        <v>95270</v>
      </c>
      <c r="B432" s="176" t="s">
        <v>8723</v>
      </c>
      <c r="C432" s="175" t="s">
        <v>8603</v>
      </c>
      <c r="D432" s="175">
        <v>10.09</v>
      </c>
    </row>
    <row r="433" spans="1:4" ht="27.6" x14ac:dyDescent="0.3">
      <c r="A433" s="175">
        <v>95276</v>
      </c>
      <c r="B433" s="176" t="s">
        <v>8724</v>
      </c>
      <c r="C433" s="175" t="s">
        <v>8603</v>
      </c>
      <c r="D433" s="175">
        <v>2.52</v>
      </c>
    </row>
    <row r="434" spans="1:4" ht="27.6" x14ac:dyDescent="0.3">
      <c r="A434" s="175">
        <v>95282</v>
      </c>
      <c r="B434" s="176" t="s">
        <v>8725</v>
      </c>
      <c r="C434" s="175" t="s">
        <v>8603</v>
      </c>
      <c r="D434" s="175">
        <v>10.07</v>
      </c>
    </row>
    <row r="435" spans="1:4" ht="41.4" x14ac:dyDescent="0.3">
      <c r="A435" s="175">
        <v>95620</v>
      </c>
      <c r="B435" s="176" t="s">
        <v>8726</v>
      </c>
      <c r="C435" s="175" t="s">
        <v>8603</v>
      </c>
      <c r="D435" s="175">
        <v>23.42</v>
      </c>
    </row>
    <row r="436" spans="1:4" ht="27.6" x14ac:dyDescent="0.3">
      <c r="A436" s="175">
        <v>95631</v>
      </c>
      <c r="B436" s="176" t="s">
        <v>8727</v>
      </c>
      <c r="C436" s="175" t="s">
        <v>8603</v>
      </c>
      <c r="D436" s="175">
        <v>201.96</v>
      </c>
    </row>
    <row r="437" spans="1:4" ht="27.6" x14ac:dyDescent="0.3">
      <c r="A437" s="175">
        <v>95702</v>
      </c>
      <c r="B437" s="176" t="s">
        <v>8728</v>
      </c>
      <c r="C437" s="175" t="s">
        <v>8603</v>
      </c>
      <c r="D437" s="175">
        <v>34.97</v>
      </c>
    </row>
    <row r="438" spans="1:4" ht="27.6" x14ac:dyDescent="0.3">
      <c r="A438" s="175">
        <v>95708</v>
      </c>
      <c r="B438" s="176" t="s">
        <v>8729</v>
      </c>
      <c r="C438" s="175" t="s">
        <v>8603</v>
      </c>
      <c r="D438" s="175">
        <v>136.22</v>
      </c>
    </row>
    <row r="439" spans="1:4" ht="41.4" x14ac:dyDescent="0.3">
      <c r="A439" s="175">
        <v>95714</v>
      </c>
      <c r="B439" s="176" t="s">
        <v>8730</v>
      </c>
      <c r="C439" s="175" t="s">
        <v>8603</v>
      </c>
      <c r="D439" s="175">
        <v>213.03</v>
      </c>
    </row>
    <row r="440" spans="1:4" ht="41.4" x14ac:dyDescent="0.3">
      <c r="A440" s="175">
        <v>95720</v>
      </c>
      <c r="B440" s="176" t="s">
        <v>8731</v>
      </c>
      <c r="C440" s="175" t="s">
        <v>8603</v>
      </c>
      <c r="D440" s="175">
        <v>209.1</v>
      </c>
    </row>
    <row r="441" spans="1:4" ht="27.6" x14ac:dyDescent="0.3">
      <c r="A441" s="175">
        <v>95872</v>
      </c>
      <c r="B441" s="176" t="s">
        <v>8732</v>
      </c>
      <c r="C441" s="175" t="s">
        <v>8603</v>
      </c>
      <c r="D441" s="175">
        <v>255.49</v>
      </c>
    </row>
    <row r="442" spans="1:4" ht="27.6" x14ac:dyDescent="0.3">
      <c r="A442" s="175">
        <v>96013</v>
      </c>
      <c r="B442" s="176" t="s">
        <v>8733</v>
      </c>
      <c r="C442" s="175" t="s">
        <v>8603</v>
      </c>
      <c r="D442" s="175">
        <v>223.83</v>
      </c>
    </row>
    <row r="443" spans="1:4" ht="27.6" x14ac:dyDescent="0.3">
      <c r="A443" s="175">
        <v>96020</v>
      </c>
      <c r="B443" s="176" t="s">
        <v>8734</v>
      </c>
      <c r="C443" s="175" t="s">
        <v>8603</v>
      </c>
      <c r="D443" s="175">
        <v>223.26</v>
      </c>
    </row>
    <row r="444" spans="1:4" ht="27.6" x14ac:dyDescent="0.3">
      <c r="A444" s="175">
        <v>96028</v>
      </c>
      <c r="B444" s="176" t="s">
        <v>8735</v>
      </c>
      <c r="C444" s="175" t="s">
        <v>8603</v>
      </c>
      <c r="D444" s="175">
        <v>167.72</v>
      </c>
    </row>
    <row r="445" spans="1:4" ht="27.6" x14ac:dyDescent="0.3">
      <c r="A445" s="175">
        <v>96035</v>
      </c>
      <c r="B445" s="176" t="s">
        <v>8736</v>
      </c>
      <c r="C445" s="175" t="s">
        <v>8603</v>
      </c>
      <c r="D445" s="175">
        <v>227.23</v>
      </c>
    </row>
    <row r="446" spans="1:4" ht="27.6" x14ac:dyDescent="0.3">
      <c r="A446" s="175">
        <v>96157</v>
      </c>
      <c r="B446" s="176" t="s">
        <v>8737</v>
      </c>
      <c r="C446" s="175" t="s">
        <v>8603</v>
      </c>
      <c r="D446" s="175">
        <v>168.29</v>
      </c>
    </row>
    <row r="447" spans="1:4" ht="27.6" x14ac:dyDescent="0.3">
      <c r="A447" s="175">
        <v>96158</v>
      </c>
      <c r="B447" s="176" t="s">
        <v>8738</v>
      </c>
      <c r="C447" s="175" t="s">
        <v>8603</v>
      </c>
      <c r="D447" s="175">
        <v>122.54</v>
      </c>
    </row>
    <row r="448" spans="1:4" ht="27.6" x14ac:dyDescent="0.3">
      <c r="A448" s="175">
        <v>96245</v>
      </c>
      <c r="B448" s="176" t="s">
        <v>8739</v>
      </c>
      <c r="C448" s="175" t="s">
        <v>8603</v>
      </c>
      <c r="D448" s="175">
        <v>82.56</v>
      </c>
    </row>
    <row r="449" spans="1:4" ht="27.6" x14ac:dyDescent="0.3">
      <c r="A449" s="175">
        <v>96463</v>
      </c>
      <c r="B449" s="176" t="s">
        <v>8740</v>
      </c>
      <c r="C449" s="175" t="s">
        <v>8603</v>
      </c>
      <c r="D449" s="175">
        <v>190.43</v>
      </c>
    </row>
    <row r="450" spans="1:4" ht="41.4" x14ac:dyDescent="0.3">
      <c r="A450" s="175">
        <v>98764</v>
      </c>
      <c r="B450" s="176" t="s">
        <v>8741</v>
      </c>
      <c r="C450" s="175" t="s">
        <v>8603</v>
      </c>
      <c r="D450" s="175">
        <v>3.29</v>
      </c>
    </row>
    <row r="451" spans="1:4" ht="41.4" x14ac:dyDescent="0.3">
      <c r="A451" s="175">
        <v>99833</v>
      </c>
      <c r="B451" s="176" t="s">
        <v>8742</v>
      </c>
      <c r="C451" s="175" t="s">
        <v>8603</v>
      </c>
      <c r="D451" s="175">
        <v>1.1499999999999999</v>
      </c>
    </row>
    <row r="452" spans="1:4" ht="27.6" x14ac:dyDescent="0.3">
      <c r="A452" s="175">
        <v>100641</v>
      </c>
      <c r="B452" s="176" t="s">
        <v>8743</v>
      </c>
      <c r="C452" s="175" t="s">
        <v>8603</v>
      </c>
      <c r="D452" s="175">
        <v>548.34</v>
      </c>
    </row>
    <row r="453" spans="1:4" ht="27.6" x14ac:dyDescent="0.3">
      <c r="A453" s="175">
        <v>100647</v>
      </c>
      <c r="B453" s="176" t="s">
        <v>8744</v>
      </c>
      <c r="C453" s="175" t="s">
        <v>8603</v>
      </c>
      <c r="D453" s="177">
        <v>1208.67</v>
      </c>
    </row>
    <row r="454" spans="1:4" ht="27.6" x14ac:dyDescent="0.3">
      <c r="A454" s="175">
        <v>102275</v>
      </c>
      <c r="B454" s="176" t="s">
        <v>8745</v>
      </c>
      <c r="C454" s="175" t="s">
        <v>8603</v>
      </c>
      <c r="D454" s="175">
        <v>23.77</v>
      </c>
    </row>
    <row r="455" spans="1:4" ht="27.6" x14ac:dyDescent="0.3">
      <c r="A455" s="175">
        <v>5632</v>
      </c>
      <c r="B455" s="176" t="s">
        <v>8746</v>
      </c>
      <c r="C455" s="175" t="s">
        <v>8747</v>
      </c>
      <c r="D455" s="175">
        <v>71.34</v>
      </c>
    </row>
    <row r="456" spans="1:4" ht="55.2" x14ac:dyDescent="0.3">
      <c r="A456" s="175">
        <v>5679</v>
      </c>
      <c r="B456" s="176" t="s">
        <v>8748</v>
      </c>
      <c r="C456" s="175" t="s">
        <v>8747</v>
      </c>
      <c r="D456" s="175">
        <v>50.74</v>
      </c>
    </row>
    <row r="457" spans="1:4" ht="55.2" x14ac:dyDescent="0.3">
      <c r="A457" s="175">
        <v>5681</v>
      </c>
      <c r="B457" s="176" t="s">
        <v>8749</v>
      </c>
      <c r="C457" s="175" t="s">
        <v>8747</v>
      </c>
      <c r="D457" s="175">
        <v>48.31</v>
      </c>
    </row>
    <row r="458" spans="1:4" ht="41.4" x14ac:dyDescent="0.3">
      <c r="A458" s="175">
        <v>5685</v>
      </c>
      <c r="B458" s="176" t="s">
        <v>8750</v>
      </c>
      <c r="C458" s="175" t="s">
        <v>8747</v>
      </c>
      <c r="D458" s="175">
        <v>55.03</v>
      </c>
    </row>
    <row r="459" spans="1:4" ht="27.6" x14ac:dyDescent="0.3">
      <c r="A459" s="175">
        <v>5690</v>
      </c>
      <c r="B459" s="176" t="s">
        <v>8751</v>
      </c>
      <c r="C459" s="175" t="s">
        <v>8747</v>
      </c>
      <c r="D459" s="175">
        <v>4.6900000000000004</v>
      </c>
    </row>
    <row r="460" spans="1:4" ht="41.4" x14ac:dyDescent="0.3">
      <c r="A460" s="175">
        <v>5806</v>
      </c>
      <c r="B460" s="176" t="s">
        <v>8752</v>
      </c>
      <c r="C460" s="175" t="s">
        <v>8747</v>
      </c>
      <c r="D460" s="175">
        <v>0.26</v>
      </c>
    </row>
    <row r="461" spans="1:4" ht="55.2" x14ac:dyDescent="0.3">
      <c r="A461" s="175">
        <v>5826</v>
      </c>
      <c r="B461" s="176" t="s">
        <v>8753</v>
      </c>
      <c r="C461" s="175" t="s">
        <v>8747</v>
      </c>
      <c r="D461" s="175">
        <v>40.03</v>
      </c>
    </row>
    <row r="462" spans="1:4" ht="27.6" x14ac:dyDescent="0.3">
      <c r="A462" s="175">
        <v>5829</v>
      </c>
      <c r="B462" s="176" t="s">
        <v>8754</v>
      </c>
      <c r="C462" s="175" t="s">
        <v>8747</v>
      </c>
      <c r="D462" s="175">
        <v>146.12</v>
      </c>
    </row>
    <row r="463" spans="1:4" ht="27.6" x14ac:dyDescent="0.3">
      <c r="A463" s="175">
        <v>5837</v>
      </c>
      <c r="B463" s="176" t="s">
        <v>8755</v>
      </c>
      <c r="C463" s="175" t="s">
        <v>8747</v>
      </c>
      <c r="D463" s="175">
        <v>157.97</v>
      </c>
    </row>
    <row r="464" spans="1:4" ht="27.6" x14ac:dyDescent="0.3">
      <c r="A464" s="175">
        <v>5841</v>
      </c>
      <c r="B464" s="176" t="s">
        <v>8756</v>
      </c>
      <c r="C464" s="175" t="s">
        <v>8747</v>
      </c>
      <c r="D464" s="175">
        <v>5.4</v>
      </c>
    </row>
    <row r="465" spans="1:4" ht="27.6" x14ac:dyDescent="0.3">
      <c r="A465" s="175">
        <v>5845</v>
      </c>
      <c r="B465" s="176" t="s">
        <v>8757</v>
      </c>
      <c r="C465" s="175" t="s">
        <v>8747</v>
      </c>
      <c r="D465" s="175">
        <v>44.52</v>
      </c>
    </row>
    <row r="466" spans="1:4" ht="27.6" x14ac:dyDescent="0.3">
      <c r="A466" s="175">
        <v>5849</v>
      </c>
      <c r="B466" s="176" t="s">
        <v>8758</v>
      </c>
      <c r="C466" s="175" t="s">
        <v>8747</v>
      </c>
      <c r="D466" s="175">
        <v>68.180000000000007</v>
      </c>
    </row>
    <row r="467" spans="1:4" ht="27.6" x14ac:dyDescent="0.3">
      <c r="A467" s="175">
        <v>5853</v>
      </c>
      <c r="B467" s="176" t="s">
        <v>8759</v>
      </c>
      <c r="C467" s="175" t="s">
        <v>8747</v>
      </c>
      <c r="D467" s="175">
        <v>68.44</v>
      </c>
    </row>
    <row r="468" spans="1:4" ht="27.6" x14ac:dyDescent="0.3">
      <c r="A468" s="175">
        <v>5857</v>
      </c>
      <c r="B468" s="176" t="s">
        <v>8760</v>
      </c>
      <c r="C468" s="175" t="s">
        <v>8747</v>
      </c>
      <c r="D468" s="175">
        <v>164.34</v>
      </c>
    </row>
    <row r="469" spans="1:4" ht="41.4" x14ac:dyDescent="0.3">
      <c r="A469" s="175">
        <v>5865</v>
      </c>
      <c r="B469" s="176" t="s">
        <v>8761</v>
      </c>
      <c r="C469" s="175" t="s">
        <v>8747</v>
      </c>
      <c r="D469" s="175">
        <v>9.61</v>
      </c>
    </row>
    <row r="470" spans="1:4" ht="27.6" x14ac:dyDescent="0.3">
      <c r="A470" s="175">
        <v>5869</v>
      </c>
      <c r="B470" s="176" t="s">
        <v>8762</v>
      </c>
      <c r="C470" s="175" t="s">
        <v>8747</v>
      </c>
      <c r="D470" s="175">
        <v>62.29</v>
      </c>
    </row>
    <row r="471" spans="1:4" ht="55.2" x14ac:dyDescent="0.3">
      <c r="A471" s="175">
        <v>5877</v>
      </c>
      <c r="B471" s="176" t="s">
        <v>8763</v>
      </c>
      <c r="C471" s="175" t="s">
        <v>8747</v>
      </c>
      <c r="D471" s="175">
        <v>49.96</v>
      </c>
    </row>
    <row r="472" spans="1:4" ht="41.4" x14ac:dyDescent="0.3">
      <c r="A472" s="175">
        <v>5881</v>
      </c>
      <c r="B472" s="176" t="s">
        <v>8764</v>
      </c>
      <c r="C472" s="175" t="s">
        <v>8747</v>
      </c>
      <c r="D472" s="175">
        <v>66.7</v>
      </c>
    </row>
    <row r="473" spans="1:4" ht="41.4" x14ac:dyDescent="0.3">
      <c r="A473" s="175">
        <v>5884</v>
      </c>
      <c r="B473" s="176" t="s">
        <v>8765</v>
      </c>
      <c r="C473" s="175" t="s">
        <v>8747</v>
      </c>
      <c r="D473" s="175">
        <v>46.29</v>
      </c>
    </row>
    <row r="474" spans="1:4" ht="41.4" x14ac:dyDescent="0.3">
      <c r="A474" s="175">
        <v>5892</v>
      </c>
      <c r="B474" s="176" t="s">
        <v>8766</v>
      </c>
      <c r="C474" s="175" t="s">
        <v>8747</v>
      </c>
      <c r="D474" s="175">
        <v>41.54</v>
      </c>
    </row>
    <row r="475" spans="1:4" ht="41.4" x14ac:dyDescent="0.3">
      <c r="A475" s="175">
        <v>5896</v>
      </c>
      <c r="B475" s="176" t="s">
        <v>8767</v>
      </c>
      <c r="C475" s="175" t="s">
        <v>8747</v>
      </c>
      <c r="D475" s="175">
        <v>38.85</v>
      </c>
    </row>
    <row r="476" spans="1:4" ht="41.4" x14ac:dyDescent="0.3">
      <c r="A476" s="175">
        <v>5903</v>
      </c>
      <c r="B476" s="176" t="s">
        <v>8768</v>
      </c>
      <c r="C476" s="175" t="s">
        <v>8747</v>
      </c>
      <c r="D476" s="175">
        <v>49.34</v>
      </c>
    </row>
    <row r="477" spans="1:4" ht="27.6" x14ac:dyDescent="0.3">
      <c r="A477" s="175">
        <v>5911</v>
      </c>
      <c r="B477" s="176" t="s">
        <v>8769</v>
      </c>
      <c r="C477" s="175" t="s">
        <v>8747</v>
      </c>
      <c r="D477" s="175">
        <v>25.4</v>
      </c>
    </row>
    <row r="478" spans="1:4" ht="27.6" x14ac:dyDescent="0.3">
      <c r="A478" s="175">
        <v>5923</v>
      </c>
      <c r="B478" s="176" t="s">
        <v>8770</v>
      </c>
      <c r="C478" s="175" t="s">
        <v>8747</v>
      </c>
      <c r="D478" s="175">
        <v>3.68</v>
      </c>
    </row>
    <row r="479" spans="1:4" ht="41.4" x14ac:dyDescent="0.3">
      <c r="A479" s="175">
        <v>5930</v>
      </c>
      <c r="B479" s="176" t="s">
        <v>8771</v>
      </c>
      <c r="C479" s="175" t="s">
        <v>8747</v>
      </c>
      <c r="D479" s="175">
        <v>42.79</v>
      </c>
    </row>
    <row r="480" spans="1:4" ht="27.6" x14ac:dyDescent="0.3">
      <c r="A480" s="175">
        <v>5934</v>
      </c>
      <c r="B480" s="176" t="s">
        <v>8772</v>
      </c>
      <c r="C480" s="175" t="s">
        <v>8747</v>
      </c>
      <c r="D480" s="175">
        <v>72.42</v>
      </c>
    </row>
    <row r="481" spans="1:4" ht="27.6" x14ac:dyDescent="0.3">
      <c r="A481" s="175">
        <v>5942</v>
      </c>
      <c r="B481" s="176" t="s">
        <v>8773</v>
      </c>
      <c r="C481" s="175" t="s">
        <v>8747</v>
      </c>
      <c r="D481" s="175">
        <v>60.54</v>
      </c>
    </row>
    <row r="482" spans="1:4" ht="27.6" x14ac:dyDescent="0.3">
      <c r="A482" s="175">
        <v>5946</v>
      </c>
      <c r="B482" s="176" t="s">
        <v>8774</v>
      </c>
      <c r="C482" s="175" t="s">
        <v>8747</v>
      </c>
      <c r="D482" s="175">
        <v>74.430000000000007</v>
      </c>
    </row>
    <row r="483" spans="1:4" ht="27.6" x14ac:dyDescent="0.3">
      <c r="A483" s="175">
        <v>5952</v>
      </c>
      <c r="B483" s="176" t="s">
        <v>8775</v>
      </c>
      <c r="C483" s="175" t="s">
        <v>8747</v>
      </c>
      <c r="D483" s="175">
        <v>22.74</v>
      </c>
    </row>
    <row r="484" spans="1:4" ht="27.6" x14ac:dyDescent="0.3">
      <c r="A484" s="175">
        <v>5954</v>
      </c>
      <c r="B484" s="176" t="s">
        <v>8776</v>
      </c>
      <c r="C484" s="175" t="s">
        <v>8747</v>
      </c>
      <c r="D484" s="175">
        <v>3.92</v>
      </c>
    </row>
    <row r="485" spans="1:4" ht="41.4" x14ac:dyDescent="0.3">
      <c r="A485" s="175">
        <v>5961</v>
      </c>
      <c r="B485" s="176" t="s">
        <v>8777</v>
      </c>
      <c r="C485" s="175" t="s">
        <v>8747</v>
      </c>
      <c r="D485" s="175">
        <v>47.74</v>
      </c>
    </row>
    <row r="486" spans="1:4" ht="41.4" x14ac:dyDescent="0.3">
      <c r="A486" s="175">
        <v>6260</v>
      </c>
      <c r="B486" s="176" t="s">
        <v>8778</v>
      </c>
      <c r="C486" s="175" t="s">
        <v>8747</v>
      </c>
      <c r="D486" s="175">
        <v>43.88</v>
      </c>
    </row>
    <row r="487" spans="1:4" ht="41.4" x14ac:dyDescent="0.3">
      <c r="A487" s="175">
        <v>6880</v>
      </c>
      <c r="B487" s="176" t="s">
        <v>8779</v>
      </c>
      <c r="C487" s="175" t="s">
        <v>8747</v>
      </c>
      <c r="D487" s="175">
        <v>72.97</v>
      </c>
    </row>
    <row r="488" spans="1:4" ht="27.6" x14ac:dyDescent="0.3">
      <c r="A488" s="175">
        <v>7031</v>
      </c>
      <c r="B488" s="176" t="s">
        <v>8780</v>
      </c>
      <c r="C488" s="175" t="s">
        <v>8747</v>
      </c>
      <c r="D488" s="175">
        <v>5.69</v>
      </c>
    </row>
    <row r="489" spans="1:4" ht="41.4" x14ac:dyDescent="0.3">
      <c r="A489" s="175">
        <v>7043</v>
      </c>
      <c r="B489" s="176" t="s">
        <v>8781</v>
      </c>
      <c r="C489" s="175" t="s">
        <v>8747</v>
      </c>
      <c r="D489" s="175">
        <v>0.33</v>
      </c>
    </row>
    <row r="490" spans="1:4" ht="41.4" x14ac:dyDescent="0.3">
      <c r="A490" s="175">
        <v>7050</v>
      </c>
      <c r="B490" s="176" t="s">
        <v>8782</v>
      </c>
      <c r="C490" s="175" t="s">
        <v>8747</v>
      </c>
      <c r="D490" s="175">
        <v>67.34</v>
      </c>
    </row>
    <row r="491" spans="1:4" ht="41.4" x14ac:dyDescent="0.3">
      <c r="A491" s="175">
        <v>67827</v>
      </c>
      <c r="B491" s="176" t="s">
        <v>8783</v>
      </c>
      <c r="C491" s="175" t="s">
        <v>8747</v>
      </c>
      <c r="D491" s="175">
        <v>46.64</v>
      </c>
    </row>
    <row r="492" spans="1:4" ht="27.6" x14ac:dyDescent="0.3">
      <c r="A492" s="175">
        <v>73395</v>
      </c>
      <c r="B492" s="176" t="s">
        <v>8784</v>
      </c>
      <c r="C492" s="175" t="s">
        <v>8747</v>
      </c>
      <c r="D492" s="175">
        <v>5.8</v>
      </c>
    </row>
    <row r="493" spans="1:4" ht="27.6" x14ac:dyDescent="0.3">
      <c r="A493" s="175">
        <v>83766</v>
      </c>
      <c r="B493" s="176" t="s">
        <v>8785</v>
      </c>
      <c r="C493" s="175" t="s">
        <v>8747</v>
      </c>
      <c r="D493" s="175">
        <v>38.93</v>
      </c>
    </row>
    <row r="494" spans="1:4" ht="27.6" x14ac:dyDescent="0.3">
      <c r="A494" s="175">
        <v>84013</v>
      </c>
      <c r="B494" s="176" t="s">
        <v>8786</v>
      </c>
      <c r="C494" s="175" t="s">
        <v>8747</v>
      </c>
      <c r="D494" s="175">
        <v>69.37</v>
      </c>
    </row>
    <row r="495" spans="1:4" ht="27.6" x14ac:dyDescent="0.3">
      <c r="A495" s="175">
        <v>87446</v>
      </c>
      <c r="B495" s="176" t="s">
        <v>8787</v>
      </c>
      <c r="C495" s="175" t="s">
        <v>8747</v>
      </c>
      <c r="D495" s="175">
        <v>0.48</v>
      </c>
    </row>
    <row r="496" spans="1:4" ht="27.6" x14ac:dyDescent="0.3">
      <c r="A496" s="175">
        <v>88392</v>
      </c>
      <c r="B496" s="176" t="s">
        <v>8788</v>
      </c>
      <c r="C496" s="175" t="s">
        <v>8747</v>
      </c>
      <c r="D496" s="175">
        <v>0.94</v>
      </c>
    </row>
    <row r="497" spans="1:4" ht="27.6" x14ac:dyDescent="0.3">
      <c r="A497" s="175">
        <v>88398</v>
      </c>
      <c r="B497" s="176" t="s">
        <v>8789</v>
      </c>
      <c r="C497" s="175" t="s">
        <v>8747</v>
      </c>
      <c r="D497" s="175">
        <v>1.1100000000000001</v>
      </c>
    </row>
    <row r="498" spans="1:4" ht="27.6" x14ac:dyDescent="0.3">
      <c r="A498" s="175">
        <v>88404</v>
      </c>
      <c r="B498" s="176" t="s">
        <v>8790</v>
      </c>
      <c r="C498" s="175" t="s">
        <v>8747</v>
      </c>
      <c r="D498" s="175">
        <v>0.89</v>
      </c>
    </row>
    <row r="499" spans="1:4" ht="27.6" x14ac:dyDescent="0.3">
      <c r="A499" s="175">
        <v>88430</v>
      </c>
      <c r="B499" s="176" t="s">
        <v>8791</v>
      </c>
      <c r="C499" s="175" t="s">
        <v>8747</v>
      </c>
      <c r="D499" s="175">
        <v>5.82</v>
      </c>
    </row>
    <row r="500" spans="1:4" ht="27.6" x14ac:dyDescent="0.3">
      <c r="A500" s="175">
        <v>88438</v>
      </c>
      <c r="B500" s="176" t="s">
        <v>8792</v>
      </c>
      <c r="C500" s="175" t="s">
        <v>8747</v>
      </c>
      <c r="D500" s="175">
        <v>7.73</v>
      </c>
    </row>
    <row r="501" spans="1:4" ht="27.6" x14ac:dyDescent="0.3">
      <c r="A501" s="175">
        <v>88831</v>
      </c>
      <c r="B501" s="176" t="s">
        <v>8793</v>
      </c>
      <c r="C501" s="175" t="s">
        <v>8747</v>
      </c>
      <c r="D501" s="175">
        <v>0.35</v>
      </c>
    </row>
    <row r="502" spans="1:4" ht="27.6" x14ac:dyDescent="0.3">
      <c r="A502" s="175">
        <v>88844</v>
      </c>
      <c r="B502" s="176" t="s">
        <v>8794</v>
      </c>
      <c r="C502" s="175" t="s">
        <v>8747</v>
      </c>
      <c r="D502" s="175">
        <v>60.33</v>
      </c>
    </row>
    <row r="503" spans="1:4" ht="27.6" x14ac:dyDescent="0.3">
      <c r="A503" s="175">
        <v>88908</v>
      </c>
      <c r="B503" s="176" t="s">
        <v>8795</v>
      </c>
      <c r="C503" s="175" t="s">
        <v>8747</v>
      </c>
      <c r="D503" s="175">
        <v>76.13</v>
      </c>
    </row>
    <row r="504" spans="1:4" ht="41.4" x14ac:dyDescent="0.3">
      <c r="A504" s="175">
        <v>89022</v>
      </c>
      <c r="B504" s="176" t="s">
        <v>8796</v>
      </c>
      <c r="C504" s="175" t="s">
        <v>8747</v>
      </c>
      <c r="D504" s="175">
        <v>0.31</v>
      </c>
    </row>
    <row r="505" spans="1:4" ht="27.6" x14ac:dyDescent="0.3">
      <c r="A505" s="175">
        <v>89027</v>
      </c>
      <c r="B505" s="176" t="s">
        <v>8797</v>
      </c>
      <c r="C505" s="175" t="s">
        <v>8747</v>
      </c>
      <c r="D505" s="175">
        <v>4.63</v>
      </c>
    </row>
    <row r="506" spans="1:4" ht="27.6" x14ac:dyDescent="0.3">
      <c r="A506" s="175">
        <v>89031</v>
      </c>
      <c r="B506" s="176" t="s">
        <v>8798</v>
      </c>
      <c r="C506" s="175" t="s">
        <v>8747</v>
      </c>
      <c r="D506" s="175">
        <v>58.81</v>
      </c>
    </row>
    <row r="507" spans="1:4" ht="27.6" x14ac:dyDescent="0.3">
      <c r="A507" s="175">
        <v>89036</v>
      </c>
      <c r="B507" s="176" t="s">
        <v>8799</v>
      </c>
      <c r="C507" s="175" t="s">
        <v>8747</v>
      </c>
      <c r="D507" s="175">
        <v>39.65</v>
      </c>
    </row>
    <row r="508" spans="1:4" ht="27.6" x14ac:dyDescent="0.3">
      <c r="A508" s="175">
        <v>89218</v>
      </c>
      <c r="B508" s="176" t="s">
        <v>8800</v>
      </c>
      <c r="C508" s="175" t="s">
        <v>8747</v>
      </c>
      <c r="D508" s="175">
        <v>77.11</v>
      </c>
    </row>
    <row r="509" spans="1:4" ht="27.6" x14ac:dyDescent="0.3">
      <c r="A509" s="175">
        <v>89226</v>
      </c>
      <c r="B509" s="176" t="s">
        <v>8801</v>
      </c>
      <c r="C509" s="175" t="s">
        <v>8747</v>
      </c>
      <c r="D509" s="175">
        <v>1.45</v>
      </c>
    </row>
    <row r="510" spans="1:4" ht="27.6" x14ac:dyDescent="0.3">
      <c r="A510" s="175">
        <v>89235</v>
      </c>
      <c r="B510" s="176" t="s">
        <v>8802</v>
      </c>
      <c r="C510" s="175" t="s">
        <v>8747</v>
      </c>
      <c r="D510" s="175">
        <v>206.09</v>
      </c>
    </row>
    <row r="511" spans="1:4" ht="27.6" x14ac:dyDescent="0.3">
      <c r="A511" s="175">
        <v>89243</v>
      </c>
      <c r="B511" s="176" t="s">
        <v>8803</v>
      </c>
      <c r="C511" s="175" t="s">
        <v>8747</v>
      </c>
      <c r="D511" s="175">
        <v>444.43</v>
      </c>
    </row>
    <row r="512" spans="1:4" ht="27.6" x14ac:dyDescent="0.3">
      <c r="A512" s="175">
        <v>89251</v>
      </c>
      <c r="B512" s="176" t="s">
        <v>8804</v>
      </c>
      <c r="C512" s="175" t="s">
        <v>8747</v>
      </c>
      <c r="D512" s="175">
        <v>389.81</v>
      </c>
    </row>
    <row r="513" spans="1:4" ht="27.6" x14ac:dyDescent="0.3">
      <c r="A513" s="175">
        <v>89258</v>
      </c>
      <c r="B513" s="176" t="s">
        <v>8805</v>
      </c>
      <c r="C513" s="175" t="s">
        <v>8747</v>
      </c>
      <c r="D513" s="175">
        <v>134.44999999999999</v>
      </c>
    </row>
    <row r="514" spans="1:4" ht="41.4" x14ac:dyDescent="0.3">
      <c r="A514" s="175">
        <v>89273</v>
      </c>
      <c r="B514" s="176" t="s">
        <v>8806</v>
      </c>
      <c r="C514" s="175" t="s">
        <v>8747</v>
      </c>
      <c r="D514" s="175">
        <v>75.430000000000007</v>
      </c>
    </row>
    <row r="515" spans="1:4" ht="27.6" x14ac:dyDescent="0.3">
      <c r="A515" s="175">
        <v>89279</v>
      </c>
      <c r="B515" s="176" t="s">
        <v>8807</v>
      </c>
      <c r="C515" s="175" t="s">
        <v>8747</v>
      </c>
      <c r="D515" s="175">
        <v>1.76</v>
      </c>
    </row>
    <row r="516" spans="1:4" ht="41.4" x14ac:dyDescent="0.3">
      <c r="A516" s="175">
        <v>89877</v>
      </c>
      <c r="B516" s="176" t="s">
        <v>8808</v>
      </c>
      <c r="C516" s="175" t="s">
        <v>8747</v>
      </c>
      <c r="D516" s="175">
        <v>60.93</v>
      </c>
    </row>
    <row r="517" spans="1:4" ht="41.4" x14ac:dyDescent="0.3">
      <c r="A517" s="175">
        <v>89884</v>
      </c>
      <c r="B517" s="176" t="s">
        <v>8809</v>
      </c>
      <c r="C517" s="175" t="s">
        <v>8747</v>
      </c>
      <c r="D517" s="175">
        <v>63.04</v>
      </c>
    </row>
    <row r="518" spans="1:4" ht="27.6" x14ac:dyDescent="0.3">
      <c r="A518" s="175">
        <v>90587</v>
      </c>
      <c r="B518" s="176" t="s">
        <v>8810</v>
      </c>
      <c r="C518" s="175" t="s">
        <v>8747</v>
      </c>
      <c r="D518" s="175">
        <v>0.43</v>
      </c>
    </row>
    <row r="519" spans="1:4" ht="27.6" x14ac:dyDescent="0.3">
      <c r="A519" s="175">
        <v>90626</v>
      </c>
      <c r="B519" s="176" t="s">
        <v>8811</v>
      </c>
      <c r="C519" s="175" t="s">
        <v>8747</v>
      </c>
      <c r="D519" s="175">
        <v>1.69</v>
      </c>
    </row>
    <row r="520" spans="1:4" ht="27.6" x14ac:dyDescent="0.3">
      <c r="A520" s="175">
        <v>90632</v>
      </c>
      <c r="B520" s="176" t="s">
        <v>8812</v>
      </c>
      <c r="C520" s="175" t="s">
        <v>8747</v>
      </c>
      <c r="D520" s="175">
        <v>68.53</v>
      </c>
    </row>
    <row r="521" spans="1:4" ht="41.4" x14ac:dyDescent="0.3">
      <c r="A521" s="175">
        <v>90638</v>
      </c>
      <c r="B521" s="176" t="s">
        <v>8813</v>
      </c>
      <c r="C521" s="175" t="s">
        <v>8747</v>
      </c>
      <c r="D521" s="175">
        <v>4.4800000000000004</v>
      </c>
    </row>
    <row r="522" spans="1:4" ht="27.6" x14ac:dyDescent="0.3">
      <c r="A522" s="175">
        <v>90644</v>
      </c>
      <c r="B522" s="176" t="s">
        <v>8814</v>
      </c>
      <c r="C522" s="175" t="s">
        <v>8747</v>
      </c>
      <c r="D522" s="175">
        <v>6.7</v>
      </c>
    </row>
    <row r="523" spans="1:4" ht="41.4" x14ac:dyDescent="0.3">
      <c r="A523" s="175">
        <v>90651</v>
      </c>
      <c r="B523" s="176" t="s">
        <v>8815</v>
      </c>
      <c r="C523" s="175" t="s">
        <v>8747</v>
      </c>
      <c r="D523" s="175">
        <v>0.96</v>
      </c>
    </row>
    <row r="524" spans="1:4" ht="27.6" x14ac:dyDescent="0.3">
      <c r="A524" s="175">
        <v>90657</v>
      </c>
      <c r="B524" s="176" t="s">
        <v>8816</v>
      </c>
      <c r="C524" s="175" t="s">
        <v>8747</v>
      </c>
      <c r="D524" s="175">
        <v>4.3600000000000003</v>
      </c>
    </row>
    <row r="525" spans="1:4" ht="27.6" x14ac:dyDescent="0.3">
      <c r="A525" s="175">
        <v>90663</v>
      </c>
      <c r="B525" s="176" t="s">
        <v>8817</v>
      </c>
      <c r="C525" s="175" t="s">
        <v>8747</v>
      </c>
      <c r="D525" s="175">
        <v>4.66</v>
      </c>
    </row>
    <row r="526" spans="1:4" ht="41.4" x14ac:dyDescent="0.3">
      <c r="A526" s="175">
        <v>90669</v>
      </c>
      <c r="B526" s="176" t="s">
        <v>8818</v>
      </c>
      <c r="C526" s="175" t="s">
        <v>8747</v>
      </c>
      <c r="D526" s="175">
        <v>6.22</v>
      </c>
    </row>
    <row r="527" spans="1:4" ht="55.2" x14ac:dyDescent="0.3">
      <c r="A527" s="175">
        <v>90675</v>
      </c>
      <c r="B527" s="176" t="s">
        <v>8819</v>
      </c>
      <c r="C527" s="175" t="s">
        <v>8747</v>
      </c>
      <c r="D527" s="175">
        <v>224.49</v>
      </c>
    </row>
    <row r="528" spans="1:4" ht="41.4" x14ac:dyDescent="0.3">
      <c r="A528" s="175">
        <v>90681</v>
      </c>
      <c r="B528" s="176" t="s">
        <v>8820</v>
      </c>
      <c r="C528" s="175" t="s">
        <v>8747</v>
      </c>
      <c r="D528" s="175">
        <v>134.38999999999999</v>
      </c>
    </row>
    <row r="529" spans="1:4" ht="27.6" x14ac:dyDescent="0.3">
      <c r="A529" s="175">
        <v>90687</v>
      </c>
      <c r="B529" s="176" t="s">
        <v>8821</v>
      </c>
      <c r="C529" s="175" t="s">
        <v>8747</v>
      </c>
      <c r="D529" s="175">
        <v>57.64</v>
      </c>
    </row>
    <row r="530" spans="1:4" ht="27.6" x14ac:dyDescent="0.3">
      <c r="A530" s="175">
        <v>90693</v>
      </c>
      <c r="B530" s="176" t="s">
        <v>8822</v>
      </c>
      <c r="C530" s="175" t="s">
        <v>8747</v>
      </c>
      <c r="D530" s="175">
        <v>41.32</v>
      </c>
    </row>
    <row r="531" spans="1:4" ht="27.6" x14ac:dyDescent="0.3">
      <c r="A531" s="175">
        <v>90965</v>
      </c>
      <c r="B531" s="176" t="s">
        <v>8823</v>
      </c>
      <c r="C531" s="175" t="s">
        <v>8747</v>
      </c>
      <c r="D531" s="175">
        <v>5.25</v>
      </c>
    </row>
    <row r="532" spans="1:4" ht="27.6" x14ac:dyDescent="0.3">
      <c r="A532" s="175">
        <v>90973</v>
      </c>
      <c r="B532" s="176" t="s">
        <v>8824</v>
      </c>
      <c r="C532" s="175" t="s">
        <v>8747</v>
      </c>
      <c r="D532" s="175">
        <v>5.26</v>
      </c>
    </row>
    <row r="533" spans="1:4" ht="27.6" x14ac:dyDescent="0.3">
      <c r="A533" s="175">
        <v>90982</v>
      </c>
      <c r="B533" s="176" t="s">
        <v>8825</v>
      </c>
      <c r="C533" s="175" t="s">
        <v>8747</v>
      </c>
      <c r="D533" s="175">
        <v>13.37</v>
      </c>
    </row>
    <row r="534" spans="1:4" ht="27.6" x14ac:dyDescent="0.3">
      <c r="A534" s="175">
        <v>91001</v>
      </c>
      <c r="B534" s="176" t="s">
        <v>8826</v>
      </c>
      <c r="C534" s="175" t="s">
        <v>8747</v>
      </c>
      <c r="D534" s="175">
        <v>6.24</v>
      </c>
    </row>
    <row r="535" spans="1:4" ht="41.4" x14ac:dyDescent="0.3">
      <c r="A535" s="175">
        <v>91032</v>
      </c>
      <c r="B535" s="176" t="s">
        <v>8827</v>
      </c>
      <c r="C535" s="175" t="s">
        <v>8747</v>
      </c>
      <c r="D535" s="175">
        <v>46.46</v>
      </c>
    </row>
    <row r="536" spans="1:4" ht="27.6" x14ac:dyDescent="0.3">
      <c r="A536" s="175">
        <v>91278</v>
      </c>
      <c r="B536" s="176" t="s">
        <v>8828</v>
      </c>
      <c r="C536" s="175" t="s">
        <v>8747</v>
      </c>
      <c r="D536" s="175">
        <v>0.54</v>
      </c>
    </row>
    <row r="537" spans="1:4" ht="41.4" x14ac:dyDescent="0.3">
      <c r="A537" s="175">
        <v>91285</v>
      </c>
      <c r="B537" s="176" t="s">
        <v>8829</v>
      </c>
      <c r="C537" s="175" t="s">
        <v>8747</v>
      </c>
      <c r="D537" s="175">
        <v>0.8</v>
      </c>
    </row>
    <row r="538" spans="1:4" ht="41.4" x14ac:dyDescent="0.3">
      <c r="A538" s="175">
        <v>91387</v>
      </c>
      <c r="B538" s="176" t="s">
        <v>8830</v>
      </c>
      <c r="C538" s="175" t="s">
        <v>8747</v>
      </c>
      <c r="D538" s="175">
        <v>50.9</v>
      </c>
    </row>
    <row r="539" spans="1:4" ht="55.2" x14ac:dyDescent="0.3">
      <c r="A539" s="175">
        <v>91395</v>
      </c>
      <c r="B539" s="176" t="s">
        <v>8831</v>
      </c>
      <c r="C539" s="175" t="s">
        <v>8747</v>
      </c>
      <c r="D539" s="175">
        <v>42.95</v>
      </c>
    </row>
    <row r="540" spans="1:4" ht="41.4" x14ac:dyDescent="0.3">
      <c r="A540" s="175">
        <v>91486</v>
      </c>
      <c r="B540" s="176" t="s">
        <v>8832</v>
      </c>
      <c r="C540" s="175" t="s">
        <v>8747</v>
      </c>
      <c r="D540" s="175">
        <v>50.55</v>
      </c>
    </row>
    <row r="541" spans="1:4" ht="27.6" x14ac:dyDescent="0.3">
      <c r="A541" s="175">
        <v>91534</v>
      </c>
      <c r="B541" s="176" t="s">
        <v>8833</v>
      </c>
      <c r="C541" s="175" t="s">
        <v>8747</v>
      </c>
      <c r="D541" s="175">
        <v>25.7</v>
      </c>
    </row>
    <row r="542" spans="1:4" ht="41.4" x14ac:dyDescent="0.3">
      <c r="A542" s="175">
        <v>91635</v>
      </c>
      <c r="B542" s="176" t="s">
        <v>8834</v>
      </c>
      <c r="C542" s="175" t="s">
        <v>8747</v>
      </c>
      <c r="D542" s="175">
        <v>41.29</v>
      </c>
    </row>
    <row r="543" spans="1:4" ht="41.4" x14ac:dyDescent="0.3">
      <c r="A543" s="175">
        <v>91646</v>
      </c>
      <c r="B543" s="176" t="s">
        <v>8835</v>
      </c>
      <c r="C543" s="175" t="s">
        <v>8747</v>
      </c>
      <c r="D543" s="175">
        <v>71.25</v>
      </c>
    </row>
    <row r="544" spans="1:4" ht="27.6" x14ac:dyDescent="0.3">
      <c r="A544" s="175">
        <v>91693</v>
      </c>
      <c r="B544" s="176" t="s">
        <v>8836</v>
      </c>
      <c r="C544" s="175" t="s">
        <v>8747</v>
      </c>
      <c r="D544" s="175">
        <v>24.99</v>
      </c>
    </row>
    <row r="545" spans="1:4" ht="27.6" x14ac:dyDescent="0.3">
      <c r="A545" s="175">
        <v>92044</v>
      </c>
      <c r="B545" s="176" t="s">
        <v>8837</v>
      </c>
      <c r="C545" s="175" t="s">
        <v>8747</v>
      </c>
      <c r="D545" s="175">
        <v>6.52</v>
      </c>
    </row>
    <row r="546" spans="1:4" ht="55.2" x14ac:dyDescent="0.3">
      <c r="A546" s="175">
        <v>92107</v>
      </c>
      <c r="B546" s="176" t="s">
        <v>8838</v>
      </c>
      <c r="C546" s="175" t="s">
        <v>8747</v>
      </c>
      <c r="D546" s="175">
        <v>52.74</v>
      </c>
    </row>
    <row r="547" spans="1:4" ht="27.6" x14ac:dyDescent="0.3">
      <c r="A547" s="175">
        <v>92113</v>
      </c>
      <c r="B547" s="176" t="s">
        <v>8839</v>
      </c>
      <c r="C547" s="175" t="s">
        <v>8747</v>
      </c>
      <c r="D547" s="175">
        <v>1.04</v>
      </c>
    </row>
    <row r="548" spans="1:4" x14ac:dyDescent="0.3">
      <c r="A548" s="175">
        <v>92119</v>
      </c>
      <c r="B548" s="176" t="s">
        <v>8840</v>
      </c>
      <c r="C548" s="175" t="s">
        <v>8747</v>
      </c>
      <c r="D548" s="175">
        <v>0.11</v>
      </c>
    </row>
    <row r="549" spans="1:4" ht="27.6" x14ac:dyDescent="0.3">
      <c r="A549" s="175">
        <v>92139</v>
      </c>
      <c r="B549" s="176" t="s">
        <v>8841</v>
      </c>
      <c r="C549" s="175" t="s">
        <v>8747</v>
      </c>
      <c r="D549" s="175">
        <v>35.71</v>
      </c>
    </row>
    <row r="550" spans="1:4" ht="27.6" x14ac:dyDescent="0.3">
      <c r="A550" s="175">
        <v>92146</v>
      </c>
      <c r="B550" s="176" t="s">
        <v>8842</v>
      </c>
      <c r="C550" s="175" t="s">
        <v>8747</v>
      </c>
      <c r="D550" s="175">
        <v>26.25</v>
      </c>
    </row>
    <row r="551" spans="1:4" ht="41.4" x14ac:dyDescent="0.3">
      <c r="A551" s="175">
        <v>92243</v>
      </c>
      <c r="B551" s="176" t="s">
        <v>8843</v>
      </c>
      <c r="C551" s="175" t="s">
        <v>8747</v>
      </c>
      <c r="D551" s="175">
        <v>60.43</v>
      </c>
    </row>
    <row r="552" spans="1:4" ht="27.6" x14ac:dyDescent="0.3">
      <c r="A552" s="175">
        <v>92717</v>
      </c>
      <c r="B552" s="176" t="s">
        <v>8844</v>
      </c>
      <c r="C552" s="175" t="s">
        <v>8747</v>
      </c>
      <c r="D552" s="175">
        <v>0.21</v>
      </c>
    </row>
    <row r="553" spans="1:4" ht="27.6" x14ac:dyDescent="0.3">
      <c r="A553" s="175">
        <v>92961</v>
      </c>
      <c r="B553" s="176" t="s">
        <v>8845</v>
      </c>
      <c r="C553" s="175" t="s">
        <v>8747</v>
      </c>
      <c r="D553" s="175">
        <v>5.04</v>
      </c>
    </row>
    <row r="554" spans="1:4" ht="27.6" x14ac:dyDescent="0.3">
      <c r="A554" s="175">
        <v>92967</v>
      </c>
      <c r="B554" s="176" t="s">
        <v>8846</v>
      </c>
      <c r="C554" s="175" t="s">
        <v>8747</v>
      </c>
      <c r="D554" s="175">
        <v>22.78</v>
      </c>
    </row>
    <row r="555" spans="1:4" ht="55.2" x14ac:dyDescent="0.3">
      <c r="A555" s="175">
        <v>93225</v>
      </c>
      <c r="B555" s="176" t="s">
        <v>8847</v>
      </c>
      <c r="C555" s="175" t="s">
        <v>8747</v>
      </c>
      <c r="D555" s="175">
        <v>335.26</v>
      </c>
    </row>
    <row r="556" spans="1:4" ht="27.6" x14ac:dyDescent="0.3">
      <c r="A556" s="175">
        <v>93234</v>
      </c>
      <c r="B556" s="176" t="s">
        <v>8848</v>
      </c>
      <c r="C556" s="175" t="s">
        <v>8747</v>
      </c>
      <c r="D556" s="175">
        <v>0.44</v>
      </c>
    </row>
    <row r="557" spans="1:4" ht="41.4" x14ac:dyDescent="0.3">
      <c r="A557" s="175">
        <v>93244</v>
      </c>
      <c r="B557" s="176" t="s">
        <v>8849</v>
      </c>
      <c r="C557" s="175" t="s">
        <v>8747</v>
      </c>
      <c r="D557" s="175">
        <v>56.29</v>
      </c>
    </row>
    <row r="558" spans="1:4" ht="27.6" x14ac:dyDescent="0.3">
      <c r="A558" s="175">
        <v>93274</v>
      </c>
      <c r="B558" s="176" t="s">
        <v>8850</v>
      </c>
      <c r="C558" s="175" t="s">
        <v>8747</v>
      </c>
      <c r="D558" s="175">
        <v>65.83</v>
      </c>
    </row>
    <row r="559" spans="1:4" ht="27.6" x14ac:dyDescent="0.3">
      <c r="A559" s="175">
        <v>93282</v>
      </c>
      <c r="B559" s="176" t="s">
        <v>8851</v>
      </c>
      <c r="C559" s="175" t="s">
        <v>8747</v>
      </c>
      <c r="D559" s="175">
        <v>21.41</v>
      </c>
    </row>
    <row r="560" spans="1:4" ht="27.6" x14ac:dyDescent="0.3">
      <c r="A560" s="175">
        <v>93288</v>
      </c>
      <c r="B560" s="176" t="s">
        <v>8852</v>
      </c>
      <c r="C560" s="175" t="s">
        <v>8747</v>
      </c>
      <c r="D560" s="175">
        <v>125.24</v>
      </c>
    </row>
    <row r="561" spans="1:4" ht="41.4" x14ac:dyDescent="0.3">
      <c r="A561" s="175">
        <v>93403</v>
      </c>
      <c r="B561" s="176" t="s">
        <v>8853</v>
      </c>
      <c r="C561" s="175" t="s">
        <v>8747</v>
      </c>
      <c r="D561" s="175">
        <v>41.29</v>
      </c>
    </row>
    <row r="562" spans="1:4" ht="55.2" x14ac:dyDescent="0.3">
      <c r="A562" s="175">
        <v>93409</v>
      </c>
      <c r="B562" s="176" t="s">
        <v>8854</v>
      </c>
      <c r="C562" s="175" t="s">
        <v>8747</v>
      </c>
      <c r="D562" s="175">
        <v>33.46</v>
      </c>
    </row>
    <row r="563" spans="1:4" ht="27.6" x14ac:dyDescent="0.3">
      <c r="A563" s="175">
        <v>93416</v>
      </c>
      <c r="B563" s="176" t="s">
        <v>8855</v>
      </c>
      <c r="C563" s="175" t="s">
        <v>8747</v>
      </c>
      <c r="D563" s="175">
        <v>0.27</v>
      </c>
    </row>
    <row r="564" spans="1:4" ht="27.6" x14ac:dyDescent="0.3">
      <c r="A564" s="175">
        <v>93422</v>
      </c>
      <c r="B564" s="176" t="s">
        <v>8856</v>
      </c>
      <c r="C564" s="175" t="s">
        <v>8747</v>
      </c>
      <c r="D564" s="175">
        <v>3.65</v>
      </c>
    </row>
    <row r="565" spans="1:4" ht="27.6" x14ac:dyDescent="0.3">
      <c r="A565" s="175">
        <v>93428</v>
      </c>
      <c r="B565" s="176" t="s">
        <v>8857</v>
      </c>
      <c r="C565" s="175" t="s">
        <v>8747</v>
      </c>
      <c r="D565" s="175">
        <v>5.16</v>
      </c>
    </row>
    <row r="566" spans="1:4" ht="27.6" x14ac:dyDescent="0.3">
      <c r="A566" s="175">
        <v>93434</v>
      </c>
      <c r="B566" s="176" t="s">
        <v>8858</v>
      </c>
      <c r="C566" s="175" t="s">
        <v>8747</v>
      </c>
      <c r="D566" s="175">
        <v>233.8</v>
      </c>
    </row>
    <row r="567" spans="1:4" ht="27.6" x14ac:dyDescent="0.3">
      <c r="A567" s="175">
        <v>93440</v>
      </c>
      <c r="B567" s="176" t="s">
        <v>8859</v>
      </c>
      <c r="C567" s="175" t="s">
        <v>8747</v>
      </c>
      <c r="D567" s="175">
        <v>116.01</v>
      </c>
    </row>
    <row r="568" spans="1:4" ht="27.6" x14ac:dyDescent="0.3">
      <c r="A568" s="175">
        <v>95122</v>
      </c>
      <c r="B568" s="176" t="s">
        <v>8860</v>
      </c>
      <c r="C568" s="175" t="s">
        <v>8747</v>
      </c>
      <c r="D568" s="175">
        <v>173.42</v>
      </c>
    </row>
    <row r="569" spans="1:4" ht="27.6" x14ac:dyDescent="0.3">
      <c r="A569" s="175">
        <v>95128</v>
      </c>
      <c r="B569" s="176" t="s">
        <v>8861</v>
      </c>
      <c r="C569" s="175" t="s">
        <v>8747</v>
      </c>
      <c r="D569" s="175">
        <v>43.76</v>
      </c>
    </row>
    <row r="570" spans="1:4" ht="27.6" x14ac:dyDescent="0.3">
      <c r="A570" s="175">
        <v>95140</v>
      </c>
      <c r="B570" s="176" t="s">
        <v>8862</v>
      </c>
      <c r="C570" s="175" t="s">
        <v>8747</v>
      </c>
      <c r="D570" s="175">
        <v>0.04</v>
      </c>
    </row>
    <row r="571" spans="1:4" ht="27.6" x14ac:dyDescent="0.3">
      <c r="A571" s="175">
        <v>95213</v>
      </c>
      <c r="B571" s="176" t="s">
        <v>8863</v>
      </c>
      <c r="C571" s="175" t="s">
        <v>8747</v>
      </c>
      <c r="D571" s="175">
        <v>71.599999999999994</v>
      </c>
    </row>
    <row r="572" spans="1:4" x14ac:dyDescent="0.3">
      <c r="A572" s="175">
        <v>95259</v>
      </c>
      <c r="B572" s="176" t="s">
        <v>8864</v>
      </c>
      <c r="C572" s="175" t="s">
        <v>8747</v>
      </c>
      <c r="D572" s="175">
        <v>22.61</v>
      </c>
    </row>
    <row r="573" spans="1:4" ht="27.6" x14ac:dyDescent="0.3">
      <c r="A573" s="175">
        <v>95265</v>
      </c>
      <c r="B573" s="176" t="s">
        <v>8865</v>
      </c>
      <c r="C573" s="175" t="s">
        <v>8747</v>
      </c>
      <c r="D573" s="175">
        <v>0.69</v>
      </c>
    </row>
    <row r="574" spans="1:4" ht="27.6" x14ac:dyDescent="0.3">
      <c r="A574" s="175">
        <v>95271</v>
      </c>
      <c r="B574" s="176" t="s">
        <v>8866</v>
      </c>
      <c r="C574" s="175" t="s">
        <v>8747</v>
      </c>
      <c r="D574" s="175">
        <v>0.47</v>
      </c>
    </row>
    <row r="575" spans="1:4" ht="27.6" x14ac:dyDescent="0.3">
      <c r="A575" s="175">
        <v>95277</v>
      </c>
      <c r="B575" s="176" t="s">
        <v>8867</v>
      </c>
      <c r="C575" s="175" t="s">
        <v>8747</v>
      </c>
      <c r="D575" s="175">
        <v>0.47</v>
      </c>
    </row>
    <row r="576" spans="1:4" ht="27.6" x14ac:dyDescent="0.3">
      <c r="A576" s="175">
        <v>95283</v>
      </c>
      <c r="B576" s="176" t="s">
        <v>8868</v>
      </c>
      <c r="C576" s="175" t="s">
        <v>8747</v>
      </c>
      <c r="D576" s="175">
        <v>0.51</v>
      </c>
    </row>
    <row r="577" spans="1:4" ht="41.4" x14ac:dyDescent="0.3">
      <c r="A577" s="175">
        <v>95621</v>
      </c>
      <c r="B577" s="176" t="s">
        <v>8869</v>
      </c>
      <c r="C577" s="175" t="s">
        <v>8747</v>
      </c>
      <c r="D577" s="175">
        <v>22.39</v>
      </c>
    </row>
    <row r="578" spans="1:4" ht="27.6" x14ac:dyDescent="0.3">
      <c r="A578" s="175">
        <v>95632</v>
      </c>
      <c r="B578" s="176" t="s">
        <v>8870</v>
      </c>
      <c r="C578" s="175" t="s">
        <v>8747</v>
      </c>
      <c r="D578" s="175">
        <v>70.83</v>
      </c>
    </row>
    <row r="579" spans="1:4" ht="27.6" x14ac:dyDescent="0.3">
      <c r="A579" s="175">
        <v>95703</v>
      </c>
      <c r="B579" s="176" t="s">
        <v>8871</v>
      </c>
      <c r="C579" s="175" t="s">
        <v>8747</v>
      </c>
      <c r="D579" s="175">
        <v>28.65</v>
      </c>
    </row>
    <row r="580" spans="1:4" ht="27.6" x14ac:dyDescent="0.3">
      <c r="A580" s="175">
        <v>95709</v>
      </c>
      <c r="B580" s="176" t="s">
        <v>8872</v>
      </c>
      <c r="C580" s="175" t="s">
        <v>8747</v>
      </c>
      <c r="D580" s="175">
        <v>66.709999999999994</v>
      </c>
    </row>
    <row r="581" spans="1:4" ht="41.4" x14ac:dyDescent="0.3">
      <c r="A581" s="175">
        <v>95715</v>
      </c>
      <c r="B581" s="176" t="s">
        <v>8873</v>
      </c>
      <c r="C581" s="175" t="s">
        <v>8747</v>
      </c>
      <c r="D581" s="175">
        <v>78.69</v>
      </c>
    </row>
    <row r="582" spans="1:4" ht="41.4" x14ac:dyDescent="0.3">
      <c r="A582" s="175">
        <v>95721</v>
      </c>
      <c r="B582" s="176" t="s">
        <v>8874</v>
      </c>
      <c r="C582" s="175" t="s">
        <v>8747</v>
      </c>
      <c r="D582" s="175">
        <v>76.819999999999993</v>
      </c>
    </row>
    <row r="583" spans="1:4" ht="27.6" x14ac:dyDescent="0.3">
      <c r="A583" s="175">
        <v>95873</v>
      </c>
      <c r="B583" s="176" t="s">
        <v>8875</v>
      </c>
      <c r="C583" s="175" t="s">
        <v>8747</v>
      </c>
      <c r="D583" s="175">
        <v>8.27</v>
      </c>
    </row>
    <row r="584" spans="1:4" ht="27.6" x14ac:dyDescent="0.3">
      <c r="A584" s="175">
        <v>96014</v>
      </c>
      <c r="B584" s="176" t="s">
        <v>8876</v>
      </c>
      <c r="C584" s="175" t="s">
        <v>8747</v>
      </c>
      <c r="D584" s="175">
        <v>49.68</v>
      </c>
    </row>
    <row r="585" spans="1:4" ht="27.6" x14ac:dyDescent="0.3">
      <c r="A585" s="175">
        <v>96021</v>
      </c>
      <c r="B585" s="176" t="s">
        <v>8877</v>
      </c>
      <c r="C585" s="175" t="s">
        <v>8747</v>
      </c>
      <c r="D585" s="175">
        <v>49.39</v>
      </c>
    </row>
    <row r="586" spans="1:4" ht="27.6" x14ac:dyDescent="0.3">
      <c r="A586" s="175">
        <v>96029</v>
      </c>
      <c r="B586" s="176" t="s">
        <v>8878</v>
      </c>
      <c r="C586" s="175" t="s">
        <v>8747</v>
      </c>
      <c r="D586" s="175">
        <v>44.52</v>
      </c>
    </row>
    <row r="587" spans="1:4" ht="27.6" x14ac:dyDescent="0.3">
      <c r="A587" s="175">
        <v>96036</v>
      </c>
      <c r="B587" s="176" t="s">
        <v>8879</v>
      </c>
      <c r="C587" s="175" t="s">
        <v>8747</v>
      </c>
      <c r="D587" s="175">
        <v>55.01</v>
      </c>
    </row>
    <row r="588" spans="1:4" ht="27.6" x14ac:dyDescent="0.3">
      <c r="A588" s="175">
        <v>96155</v>
      </c>
      <c r="B588" s="176" t="s">
        <v>8880</v>
      </c>
      <c r="C588" s="175" t="s">
        <v>8747</v>
      </c>
      <c r="D588" s="175">
        <v>44.81</v>
      </c>
    </row>
    <row r="589" spans="1:4" ht="27.6" x14ac:dyDescent="0.3">
      <c r="A589" s="175">
        <v>96156</v>
      </c>
      <c r="B589" s="176" t="s">
        <v>8881</v>
      </c>
      <c r="C589" s="175" t="s">
        <v>8747</v>
      </c>
      <c r="D589" s="175">
        <v>48.81</v>
      </c>
    </row>
    <row r="590" spans="1:4" ht="27.6" x14ac:dyDescent="0.3">
      <c r="A590" s="175">
        <v>96159</v>
      </c>
      <c r="B590" s="176" t="s">
        <v>8882</v>
      </c>
      <c r="C590" s="175" t="s">
        <v>8747</v>
      </c>
      <c r="D590" s="175">
        <v>60.79</v>
      </c>
    </row>
    <row r="591" spans="1:4" ht="27.6" x14ac:dyDescent="0.3">
      <c r="A591" s="175">
        <v>96246</v>
      </c>
      <c r="B591" s="176" t="s">
        <v>8883</v>
      </c>
      <c r="C591" s="175" t="s">
        <v>8747</v>
      </c>
      <c r="D591" s="175">
        <v>47.04</v>
      </c>
    </row>
    <row r="592" spans="1:4" ht="27.6" x14ac:dyDescent="0.3">
      <c r="A592" s="175">
        <v>96464</v>
      </c>
      <c r="B592" s="176" t="s">
        <v>8884</v>
      </c>
      <c r="C592" s="175" t="s">
        <v>8747</v>
      </c>
      <c r="D592" s="175">
        <v>76.03</v>
      </c>
    </row>
    <row r="593" spans="1:4" ht="41.4" x14ac:dyDescent="0.3">
      <c r="A593" s="175">
        <v>98765</v>
      </c>
      <c r="B593" s="176" t="s">
        <v>8885</v>
      </c>
      <c r="C593" s="175" t="s">
        <v>8747</v>
      </c>
      <c r="D593" s="175">
        <v>0.08</v>
      </c>
    </row>
    <row r="594" spans="1:4" ht="41.4" x14ac:dyDescent="0.3">
      <c r="A594" s="175">
        <v>99834</v>
      </c>
      <c r="B594" s="176" t="s">
        <v>8886</v>
      </c>
      <c r="C594" s="175" t="s">
        <v>8747</v>
      </c>
      <c r="D594" s="175">
        <v>0.15</v>
      </c>
    </row>
    <row r="595" spans="1:4" ht="27.6" x14ac:dyDescent="0.3">
      <c r="A595" s="175">
        <v>100642</v>
      </c>
      <c r="B595" s="176" t="s">
        <v>8887</v>
      </c>
      <c r="C595" s="175" t="s">
        <v>8747</v>
      </c>
      <c r="D595" s="175">
        <v>177.8</v>
      </c>
    </row>
    <row r="596" spans="1:4" ht="27.6" x14ac:dyDescent="0.3">
      <c r="A596" s="175">
        <v>100648</v>
      </c>
      <c r="B596" s="176" t="s">
        <v>8888</v>
      </c>
      <c r="C596" s="175" t="s">
        <v>8747</v>
      </c>
      <c r="D596" s="175">
        <v>427.97</v>
      </c>
    </row>
    <row r="597" spans="1:4" ht="27.6" x14ac:dyDescent="0.3">
      <c r="A597" s="175">
        <v>102274</v>
      </c>
      <c r="B597" s="176" t="s">
        <v>8889</v>
      </c>
      <c r="C597" s="175" t="s">
        <v>8747</v>
      </c>
      <c r="D597" s="175">
        <v>22.23</v>
      </c>
    </row>
    <row r="598" spans="1:4" ht="41.4" x14ac:dyDescent="0.3">
      <c r="A598" s="175">
        <v>5089</v>
      </c>
      <c r="B598" s="176" t="s">
        <v>8890</v>
      </c>
      <c r="C598" s="175" t="s">
        <v>428</v>
      </c>
      <c r="D598" s="175">
        <v>36.39</v>
      </c>
    </row>
    <row r="599" spans="1:4" ht="27.6" x14ac:dyDescent="0.3">
      <c r="A599" s="175">
        <v>5627</v>
      </c>
      <c r="B599" s="176" t="s">
        <v>8891</v>
      </c>
      <c r="C599" s="175" t="s">
        <v>428</v>
      </c>
      <c r="D599" s="175">
        <v>37.520000000000003</v>
      </c>
    </row>
    <row r="600" spans="1:4" ht="27.6" x14ac:dyDescent="0.3">
      <c r="A600" s="175">
        <v>5628</v>
      </c>
      <c r="B600" s="176" t="s">
        <v>8892</v>
      </c>
      <c r="C600" s="175" t="s">
        <v>428</v>
      </c>
      <c r="D600" s="175">
        <v>5.09</v>
      </c>
    </row>
    <row r="601" spans="1:4" ht="27.6" x14ac:dyDescent="0.3">
      <c r="A601" s="175">
        <v>5629</v>
      </c>
      <c r="B601" s="176" t="s">
        <v>8893</v>
      </c>
      <c r="C601" s="175" t="s">
        <v>428</v>
      </c>
      <c r="D601" s="175">
        <v>46.9</v>
      </c>
    </row>
    <row r="602" spans="1:4" ht="27.6" x14ac:dyDescent="0.3">
      <c r="A602" s="175">
        <v>5630</v>
      </c>
      <c r="B602" s="176" t="s">
        <v>8894</v>
      </c>
      <c r="C602" s="175" t="s">
        <v>428</v>
      </c>
      <c r="D602" s="175">
        <v>56.86</v>
      </c>
    </row>
    <row r="603" spans="1:4" ht="27.6" x14ac:dyDescent="0.3">
      <c r="A603" s="175">
        <v>5658</v>
      </c>
      <c r="B603" s="176" t="s">
        <v>8895</v>
      </c>
      <c r="C603" s="175" t="s">
        <v>428</v>
      </c>
      <c r="D603" s="175">
        <v>2.86</v>
      </c>
    </row>
    <row r="604" spans="1:4" ht="55.2" x14ac:dyDescent="0.3">
      <c r="A604" s="175">
        <v>5664</v>
      </c>
      <c r="B604" s="176" t="s">
        <v>8896</v>
      </c>
      <c r="C604" s="175" t="s">
        <v>428</v>
      </c>
      <c r="D604" s="175">
        <v>24.23</v>
      </c>
    </row>
    <row r="605" spans="1:4" ht="55.2" x14ac:dyDescent="0.3">
      <c r="A605" s="175">
        <v>5667</v>
      </c>
      <c r="B605" s="176" t="s">
        <v>8897</v>
      </c>
      <c r="C605" s="175" t="s">
        <v>428</v>
      </c>
      <c r="D605" s="175">
        <v>21.55</v>
      </c>
    </row>
    <row r="606" spans="1:4" ht="55.2" x14ac:dyDescent="0.3">
      <c r="A606" s="175">
        <v>5668</v>
      </c>
      <c r="B606" s="176" t="s">
        <v>8898</v>
      </c>
      <c r="C606" s="175" t="s">
        <v>428</v>
      </c>
      <c r="D606" s="175">
        <v>43.5</v>
      </c>
    </row>
    <row r="607" spans="1:4" ht="41.4" x14ac:dyDescent="0.3">
      <c r="A607" s="175">
        <v>5674</v>
      </c>
      <c r="B607" s="176" t="s">
        <v>8899</v>
      </c>
      <c r="C607" s="175" t="s">
        <v>428</v>
      </c>
      <c r="D607" s="175">
        <v>35</v>
      </c>
    </row>
    <row r="608" spans="1:4" ht="41.4" x14ac:dyDescent="0.3">
      <c r="A608" s="175">
        <v>5692</v>
      </c>
      <c r="B608" s="176" t="s">
        <v>8900</v>
      </c>
      <c r="C608" s="175" t="s">
        <v>428</v>
      </c>
      <c r="D608" s="175">
        <v>0.27</v>
      </c>
    </row>
    <row r="609" spans="1:4" ht="41.4" x14ac:dyDescent="0.3">
      <c r="A609" s="175">
        <v>5693</v>
      </c>
      <c r="B609" s="176" t="s">
        <v>8901</v>
      </c>
      <c r="C609" s="175" t="s">
        <v>428</v>
      </c>
      <c r="D609" s="175">
        <v>9.07</v>
      </c>
    </row>
    <row r="610" spans="1:4" ht="41.4" x14ac:dyDescent="0.3">
      <c r="A610" s="175">
        <v>5695</v>
      </c>
      <c r="B610" s="176" t="s">
        <v>8902</v>
      </c>
      <c r="C610" s="175" t="s">
        <v>428</v>
      </c>
      <c r="D610" s="175">
        <v>36.229999999999997</v>
      </c>
    </row>
    <row r="611" spans="1:4" ht="27.6" x14ac:dyDescent="0.3">
      <c r="A611" s="175">
        <v>5703</v>
      </c>
      <c r="B611" s="176" t="s">
        <v>8903</v>
      </c>
      <c r="C611" s="175" t="s">
        <v>428</v>
      </c>
      <c r="D611" s="175">
        <v>16.18</v>
      </c>
    </row>
    <row r="612" spans="1:4" ht="55.2" x14ac:dyDescent="0.3">
      <c r="A612" s="175">
        <v>5705</v>
      </c>
      <c r="B612" s="176" t="s">
        <v>8904</v>
      </c>
      <c r="C612" s="175" t="s">
        <v>428</v>
      </c>
      <c r="D612" s="175">
        <v>22.53</v>
      </c>
    </row>
    <row r="613" spans="1:4" ht="27.6" x14ac:dyDescent="0.3">
      <c r="A613" s="175">
        <v>5707</v>
      </c>
      <c r="B613" s="176" t="s">
        <v>8905</v>
      </c>
      <c r="C613" s="175" t="s">
        <v>428</v>
      </c>
      <c r="D613" s="175">
        <v>68.150000000000006</v>
      </c>
    </row>
    <row r="614" spans="1:4" ht="27.6" x14ac:dyDescent="0.3">
      <c r="A614" s="175">
        <v>5710</v>
      </c>
      <c r="B614" s="176" t="s">
        <v>8906</v>
      </c>
      <c r="C614" s="175" t="s">
        <v>428</v>
      </c>
      <c r="D614" s="175">
        <v>177.46</v>
      </c>
    </row>
    <row r="615" spans="1:4" ht="41.4" x14ac:dyDescent="0.3">
      <c r="A615" s="175">
        <v>5711</v>
      </c>
      <c r="B615" s="176" t="s">
        <v>8907</v>
      </c>
      <c r="C615" s="175" t="s">
        <v>428</v>
      </c>
      <c r="D615" s="175">
        <v>78.56</v>
      </c>
    </row>
    <row r="616" spans="1:4" ht="27.6" x14ac:dyDescent="0.3">
      <c r="A616" s="175">
        <v>5714</v>
      </c>
      <c r="B616" s="176" t="s">
        <v>8908</v>
      </c>
      <c r="C616" s="175" t="s">
        <v>428</v>
      </c>
      <c r="D616" s="175">
        <v>12.82</v>
      </c>
    </row>
    <row r="617" spans="1:4" ht="27.6" x14ac:dyDescent="0.3">
      <c r="A617" s="175">
        <v>5715</v>
      </c>
      <c r="B617" s="176" t="s">
        <v>8909</v>
      </c>
      <c r="C617" s="175" t="s">
        <v>428</v>
      </c>
      <c r="D617" s="175">
        <v>105.7</v>
      </c>
    </row>
    <row r="618" spans="1:4" ht="27.6" x14ac:dyDescent="0.3">
      <c r="A618" s="175">
        <v>5718</v>
      </c>
      <c r="B618" s="176" t="s">
        <v>8910</v>
      </c>
      <c r="C618" s="175" t="s">
        <v>428</v>
      </c>
      <c r="D618" s="175">
        <v>93.77</v>
      </c>
    </row>
    <row r="619" spans="1:4" ht="27.6" x14ac:dyDescent="0.3">
      <c r="A619" s="175">
        <v>5721</v>
      </c>
      <c r="B619" s="176" t="s">
        <v>8911</v>
      </c>
      <c r="C619" s="175" t="s">
        <v>428</v>
      </c>
      <c r="D619" s="175">
        <v>82.73</v>
      </c>
    </row>
    <row r="620" spans="1:4" ht="27.6" x14ac:dyDescent="0.3">
      <c r="A620" s="175">
        <v>5722</v>
      </c>
      <c r="B620" s="176" t="s">
        <v>8912</v>
      </c>
      <c r="C620" s="175" t="s">
        <v>428</v>
      </c>
      <c r="D620" s="175">
        <v>191.34</v>
      </c>
    </row>
    <row r="621" spans="1:4" ht="27.6" x14ac:dyDescent="0.3">
      <c r="A621" s="175">
        <v>5724</v>
      </c>
      <c r="B621" s="176" t="s">
        <v>8913</v>
      </c>
      <c r="C621" s="175" t="s">
        <v>428</v>
      </c>
      <c r="D621" s="175">
        <v>47.43</v>
      </c>
    </row>
    <row r="622" spans="1:4" ht="41.4" x14ac:dyDescent="0.3">
      <c r="A622" s="175">
        <v>5727</v>
      </c>
      <c r="B622" s="176" t="s">
        <v>8914</v>
      </c>
      <c r="C622" s="175" t="s">
        <v>428</v>
      </c>
      <c r="D622" s="175">
        <v>10.56</v>
      </c>
    </row>
    <row r="623" spans="1:4" ht="27.6" x14ac:dyDescent="0.3">
      <c r="A623" s="175">
        <v>5729</v>
      </c>
      <c r="B623" s="176" t="s">
        <v>8915</v>
      </c>
      <c r="C623" s="175" t="s">
        <v>428</v>
      </c>
      <c r="D623" s="175">
        <v>42.98</v>
      </c>
    </row>
    <row r="624" spans="1:4" ht="41.4" x14ac:dyDescent="0.3">
      <c r="A624" s="175">
        <v>5730</v>
      </c>
      <c r="B624" s="176" t="s">
        <v>8916</v>
      </c>
      <c r="C624" s="175" t="s">
        <v>428</v>
      </c>
      <c r="D624" s="175">
        <v>36.53</v>
      </c>
    </row>
    <row r="625" spans="1:4" ht="55.2" x14ac:dyDescent="0.3">
      <c r="A625" s="175">
        <v>5735</v>
      </c>
      <c r="B625" s="176" t="s">
        <v>8917</v>
      </c>
      <c r="C625" s="175" t="s">
        <v>428</v>
      </c>
      <c r="D625" s="175">
        <v>23.38</v>
      </c>
    </row>
    <row r="626" spans="1:4" ht="55.2" x14ac:dyDescent="0.3">
      <c r="A626" s="175">
        <v>5736</v>
      </c>
      <c r="B626" s="176" t="s">
        <v>8918</v>
      </c>
      <c r="C626" s="175" t="s">
        <v>428</v>
      </c>
      <c r="D626" s="175">
        <v>39.909999999999997</v>
      </c>
    </row>
    <row r="627" spans="1:4" ht="41.4" x14ac:dyDescent="0.3">
      <c r="A627" s="175">
        <v>5738</v>
      </c>
      <c r="B627" s="176" t="s">
        <v>8919</v>
      </c>
      <c r="C627" s="175" t="s">
        <v>428</v>
      </c>
      <c r="D627" s="175">
        <v>38.22</v>
      </c>
    </row>
    <row r="628" spans="1:4" ht="41.4" x14ac:dyDescent="0.3">
      <c r="A628" s="175">
        <v>5739</v>
      </c>
      <c r="B628" s="176" t="s">
        <v>8920</v>
      </c>
      <c r="C628" s="175" t="s">
        <v>428</v>
      </c>
      <c r="D628" s="175">
        <v>47.83</v>
      </c>
    </row>
    <row r="629" spans="1:4" ht="41.4" x14ac:dyDescent="0.3">
      <c r="A629" s="175">
        <v>5741</v>
      </c>
      <c r="B629" s="176" t="s">
        <v>8921</v>
      </c>
      <c r="C629" s="175" t="s">
        <v>428</v>
      </c>
      <c r="D629" s="175">
        <v>39.01</v>
      </c>
    </row>
    <row r="630" spans="1:4" ht="41.4" x14ac:dyDescent="0.3">
      <c r="A630" s="175">
        <v>5742</v>
      </c>
      <c r="B630" s="176" t="s">
        <v>8922</v>
      </c>
      <c r="C630" s="175" t="s">
        <v>428</v>
      </c>
      <c r="D630" s="175">
        <v>24.34</v>
      </c>
    </row>
    <row r="631" spans="1:4" ht="41.4" x14ac:dyDescent="0.3">
      <c r="A631" s="175">
        <v>5747</v>
      </c>
      <c r="B631" s="176" t="s">
        <v>8923</v>
      </c>
      <c r="C631" s="175" t="s">
        <v>428</v>
      </c>
      <c r="D631" s="175">
        <v>139.55000000000001</v>
      </c>
    </row>
    <row r="632" spans="1:4" ht="41.4" x14ac:dyDescent="0.3">
      <c r="A632" s="175">
        <v>5751</v>
      </c>
      <c r="B632" s="176" t="s">
        <v>8924</v>
      </c>
      <c r="C632" s="175" t="s">
        <v>428</v>
      </c>
      <c r="D632" s="175">
        <v>24.69</v>
      </c>
    </row>
    <row r="633" spans="1:4" ht="41.4" x14ac:dyDescent="0.3">
      <c r="A633" s="175">
        <v>5754</v>
      </c>
      <c r="B633" s="176" t="s">
        <v>8925</v>
      </c>
      <c r="C633" s="175" t="s">
        <v>428</v>
      </c>
      <c r="D633" s="175">
        <v>20.79</v>
      </c>
    </row>
    <row r="634" spans="1:4" ht="41.4" x14ac:dyDescent="0.3">
      <c r="A634" s="175">
        <v>5763</v>
      </c>
      <c r="B634" s="176" t="s">
        <v>8926</v>
      </c>
      <c r="C634" s="175" t="s">
        <v>428</v>
      </c>
      <c r="D634" s="175">
        <v>36.04</v>
      </c>
    </row>
    <row r="635" spans="1:4" ht="27.6" x14ac:dyDescent="0.3">
      <c r="A635" s="175">
        <v>5765</v>
      </c>
      <c r="B635" s="176" t="s">
        <v>8927</v>
      </c>
      <c r="C635" s="175" t="s">
        <v>428</v>
      </c>
      <c r="D635" s="175">
        <v>2.75</v>
      </c>
    </row>
    <row r="636" spans="1:4" ht="27.6" x14ac:dyDescent="0.3">
      <c r="A636" s="175">
        <v>5766</v>
      </c>
      <c r="B636" s="176" t="s">
        <v>8928</v>
      </c>
      <c r="C636" s="175" t="s">
        <v>428</v>
      </c>
      <c r="D636" s="175">
        <v>4.53</v>
      </c>
    </row>
    <row r="637" spans="1:4" ht="27.6" x14ac:dyDescent="0.3">
      <c r="A637" s="175">
        <v>5779</v>
      </c>
      <c r="B637" s="176" t="s">
        <v>8929</v>
      </c>
      <c r="C637" s="175" t="s">
        <v>428</v>
      </c>
      <c r="D637" s="175">
        <v>55.26</v>
      </c>
    </row>
    <row r="638" spans="1:4" ht="27.6" x14ac:dyDescent="0.3">
      <c r="A638" s="175">
        <v>5787</v>
      </c>
      <c r="B638" s="176" t="s">
        <v>8930</v>
      </c>
      <c r="C638" s="175" t="s">
        <v>428</v>
      </c>
      <c r="D638" s="175">
        <v>62.09</v>
      </c>
    </row>
    <row r="639" spans="1:4" ht="27.6" x14ac:dyDescent="0.3">
      <c r="A639" s="175">
        <v>5797</v>
      </c>
      <c r="B639" s="176" t="s">
        <v>8931</v>
      </c>
      <c r="C639" s="175" t="s">
        <v>428</v>
      </c>
      <c r="D639" s="175">
        <v>4.32</v>
      </c>
    </row>
    <row r="640" spans="1:4" ht="41.4" x14ac:dyDescent="0.3">
      <c r="A640" s="175">
        <v>5800</v>
      </c>
      <c r="B640" s="176" t="s">
        <v>8932</v>
      </c>
      <c r="C640" s="175" t="s">
        <v>428</v>
      </c>
      <c r="D640" s="175">
        <v>0.3</v>
      </c>
    </row>
    <row r="641" spans="1:4" ht="27.6" x14ac:dyDescent="0.3">
      <c r="A641" s="175">
        <v>7032</v>
      </c>
      <c r="B641" s="176" t="s">
        <v>8933</v>
      </c>
      <c r="C641" s="175" t="s">
        <v>428</v>
      </c>
      <c r="D641" s="175">
        <v>4.88</v>
      </c>
    </row>
    <row r="642" spans="1:4" ht="27.6" x14ac:dyDescent="0.3">
      <c r="A642" s="175">
        <v>7033</v>
      </c>
      <c r="B642" s="176" t="s">
        <v>8934</v>
      </c>
      <c r="C642" s="175" t="s">
        <v>428</v>
      </c>
      <c r="D642" s="175">
        <v>0.81</v>
      </c>
    </row>
    <row r="643" spans="1:4" ht="27.6" x14ac:dyDescent="0.3">
      <c r="A643" s="175">
        <v>7034</v>
      </c>
      <c r="B643" s="176" t="s">
        <v>8935</v>
      </c>
      <c r="C643" s="175" t="s">
        <v>428</v>
      </c>
      <c r="D643" s="175">
        <v>9.16</v>
      </c>
    </row>
    <row r="644" spans="1:4" ht="27.6" x14ac:dyDescent="0.3">
      <c r="A644" s="175">
        <v>7035</v>
      </c>
      <c r="B644" s="176" t="s">
        <v>8936</v>
      </c>
      <c r="C644" s="175" t="s">
        <v>428</v>
      </c>
      <c r="D644" s="175">
        <v>188.58</v>
      </c>
    </row>
    <row r="645" spans="1:4" ht="41.4" x14ac:dyDescent="0.3">
      <c r="A645" s="175">
        <v>7038</v>
      </c>
      <c r="B645" s="176" t="s">
        <v>8937</v>
      </c>
      <c r="C645" s="175" t="s">
        <v>428</v>
      </c>
      <c r="D645" s="175">
        <v>43.72</v>
      </c>
    </row>
    <row r="646" spans="1:4" ht="27.6" x14ac:dyDescent="0.3">
      <c r="A646" s="175">
        <v>7039</v>
      </c>
      <c r="B646" s="176" t="s">
        <v>8938</v>
      </c>
      <c r="C646" s="175" t="s">
        <v>428</v>
      </c>
      <c r="D646" s="175">
        <v>6.07</v>
      </c>
    </row>
    <row r="647" spans="1:4" ht="41.4" x14ac:dyDescent="0.3">
      <c r="A647" s="175">
        <v>7040</v>
      </c>
      <c r="B647" s="176" t="s">
        <v>8939</v>
      </c>
      <c r="C647" s="175" t="s">
        <v>428</v>
      </c>
      <c r="D647" s="175">
        <v>54.71</v>
      </c>
    </row>
    <row r="648" spans="1:4" ht="41.4" x14ac:dyDescent="0.3">
      <c r="A648" s="175">
        <v>7044</v>
      </c>
      <c r="B648" s="176" t="s">
        <v>8940</v>
      </c>
      <c r="C648" s="175" t="s">
        <v>428</v>
      </c>
      <c r="D648" s="175">
        <v>0.3</v>
      </c>
    </row>
    <row r="649" spans="1:4" ht="41.4" x14ac:dyDescent="0.3">
      <c r="A649" s="175">
        <v>7045</v>
      </c>
      <c r="B649" s="176" t="s">
        <v>8941</v>
      </c>
      <c r="C649" s="175" t="s">
        <v>428</v>
      </c>
      <c r="D649" s="175">
        <v>0.03</v>
      </c>
    </row>
    <row r="650" spans="1:4" ht="41.4" x14ac:dyDescent="0.3">
      <c r="A650" s="175">
        <v>7046</v>
      </c>
      <c r="B650" s="176" t="s">
        <v>8942</v>
      </c>
      <c r="C650" s="175" t="s">
        <v>428</v>
      </c>
      <c r="D650" s="175">
        <v>0.33</v>
      </c>
    </row>
    <row r="651" spans="1:4" ht="41.4" x14ac:dyDescent="0.3">
      <c r="A651" s="175">
        <v>7047</v>
      </c>
      <c r="B651" s="176" t="s">
        <v>8943</v>
      </c>
      <c r="C651" s="175" t="s">
        <v>428</v>
      </c>
      <c r="D651" s="175">
        <v>10.67</v>
      </c>
    </row>
    <row r="652" spans="1:4" ht="41.4" x14ac:dyDescent="0.3">
      <c r="A652" s="175">
        <v>7051</v>
      </c>
      <c r="B652" s="176" t="s">
        <v>8944</v>
      </c>
      <c r="C652" s="175" t="s">
        <v>428</v>
      </c>
      <c r="D652" s="175">
        <v>38.78</v>
      </c>
    </row>
    <row r="653" spans="1:4" ht="41.4" x14ac:dyDescent="0.3">
      <c r="A653" s="175">
        <v>7052</v>
      </c>
      <c r="B653" s="176" t="s">
        <v>8945</v>
      </c>
      <c r="C653" s="175" t="s">
        <v>428</v>
      </c>
      <c r="D653" s="175">
        <v>5.38</v>
      </c>
    </row>
    <row r="654" spans="1:4" ht="41.4" x14ac:dyDescent="0.3">
      <c r="A654" s="175">
        <v>7053</v>
      </c>
      <c r="B654" s="176" t="s">
        <v>8946</v>
      </c>
      <c r="C654" s="175" t="s">
        <v>428</v>
      </c>
      <c r="D654" s="175">
        <v>48.53</v>
      </c>
    </row>
    <row r="655" spans="1:4" ht="41.4" x14ac:dyDescent="0.3">
      <c r="A655" s="175">
        <v>7054</v>
      </c>
      <c r="B655" s="176" t="s">
        <v>8947</v>
      </c>
      <c r="C655" s="175" t="s">
        <v>428</v>
      </c>
      <c r="D655" s="175">
        <v>78.77</v>
      </c>
    </row>
    <row r="656" spans="1:4" ht="41.4" x14ac:dyDescent="0.3">
      <c r="A656" s="175">
        <v>7058</v>
      </c>
      <c r="B656" s="176" t="s">
        <v>8948</v>
      </c>
      <c r="C656" s="175" t="s">
        <v>428</v>
      </c>
      <c r="D656" s="175">
        <v>18.440000000000001</v>
      </c>
    </row>
    <row r="657" spans="1:4" ht="41.4" x14ac:dyDescent="0.3">
      <c r="A657" s="175">
        <v>7059</v>
      </c>
      <c r="B657" s="176" t="s">
        <v>8949</v>
      </c>
      <c r="C657" s="175" t="s">
        <v>428</v>
      </c>
      <c r="D657" s="175">
        <v>3.41</v>
      </c>
    </row>
    <row r="658" spans="1:4" ht="41.4" x14ac:dyDescent="0.3">
      <c r="A658" s="175">
        <v>7060</v>
      </c>
      <c r="B658" s="176" t="s">
        <v>8950</v>
      </c>
      <c r="C658" s="175" t="s">
        <v>428</v>
      </c>
      <c r="D658" s="175">
        <v>34.6</v>
      </c>
    </row>
    <row r="659" spans="1:4" ht="41.4" x14ac:dyDescent="0.3">
      <c r="A659" s="175">
        <v>7061</v>
      </c>
      <c r="B659" s="176" t="s">
        <v>8951</v>
      </c>
      <c r="C659" s="175" t="s">
        <v>428</v>
      </c>
      <c r="D659" s="175">
        <v>71.91</v>
      </c>
    </row>
    <row r="660" spans="1:4" ht="27.6" x14ac:dyDescent="0.3">
      <c r="A660" s="175">
        <v>7063</v>
      </c>
      <c r="B660" s="176" t="s">
        <v>8952</v>
      </c>
      <c r="C660" s="175" t="s">
        <v>428</v>
      </c>
      <c r="D660" s="175">
        <v>15.99</v>
      </c>
    </row>
    <row r="661" spans="1:4" ht="27.6" x14ac:dyDescent="0.3">
      <c r="A661" s="175">
        <v>7064</v>
      </c>
      <c r="B661" s="176" t="s">
        <v>8953</v>
      </c>
      <c r="C661" s="175" t="s">
        <v>428</v>
      </c>
      <c r="D661" s="175">
        <v>2.2200000000000002</v>
      </c>
    </row>
    <row r="662" spans="1:4" ht="27.6" x14ac:dyDescent="0.3">
      <c r="A662" s="175">
        <v>7065</v>
      </c>
      <c r="B662" s="176" t="s">
        <v>8954</v>
      </c>
      <c r="C662" s="175" t="s">
        <v>428</v>
      </c>
      <c r="D662" s="175">
        <v>17.5</v>
      </c>
    </row>
    <row r="663" spans="1:4" ht="27.6" x14ac:dyDescent="0.3">
      <c r="A663" s="175">
        <v>7066</v>
      </c>
      <c r="B663" s="176" t="s">
        <v>8955</v>
      </c>
      <c r="C663" s="175" t="s">
        <v>428</v>
      </c>
      <c r="D663" s="175">
        <v>151.69</v>
      </c>
    </row>
    <row r="664" spans="1:4" ht="55.2" x14ac:dyDescent="0.3">
      <c r="A664" s="175">
        <v>53786</v>
      </c>
      <c r="B664" s="176" t="s">
        <v>8956</v>
      </c>
      <c r="C664" s="175" t="s">
        <v>428</v>
      </c>
      <c r="D664" s="175">
        <v>47.09</v>
      </c>
    </row>
    <row r="665" spans="1:4" ht="41.4" x14ac:dyDescent="0.3">
      <c r="A665" s="175">
        <v>53788</v>
      </c>
      <c r="B665" s="176" t="s">
        <v>8957</v>
      </c>
      <c r="C665" s="175" t="s">
        <v>428</v>
      </c>
      <c r="D665" s="175">
        <v>50.42</v>
      </c>
    </row>
    <row r="666" spans="1:4" ht="41.4" x14ac:dyDescent="0.3">
      <c r="A666" s="175">
        <v>53792</v>
      </c>
      <c r="B666" s="176" t="s">
        <v>8958</v>
      </c>
      <c r="C666" s="175" t="s">
        <v>428</v>
      </c>
      <c r="D666" s="175">
        <v>89.39</v>
      </c>
    </row>
    <row r="667" spans="1:4" ht="27.6" x14ac:dyDescent="0.3">
      <c r="A667" s="175">
        <v>53794</v>
      </c>
      <c r="B667" s="176" t="s">
        <v>8959</v>
      </c>
      <c r="C667" s="175" t="s">
        <v>428</v>
      </c>
      <c r="D667" s="175">
        <v>35</v>
      </c>
    </row>
    <row r="668" spans="1:4" ht="55.2" x14ac:dyDescent="0.3">
      <c r="A668" s="175">
        <v>53797</v>
      </c>
      <c r="B668" s="176" t="s">
        <v>8960</v>
      </c>
      <c r="C668" s="175" t="s">
        <v>428</v>
      </c>
      <c r="D668" s="175">
        <v>102.8</v>
      </c>
    </row>
    <row r="669" spans="1:4" ht="27.6" x14ac:dyDescent="0.3">
      <c r="A669" s="175">
        <v>53804</v>
      </c>
      <c r="B669" s="176" t="s">
        <v>8961</v>
      </c>
      <c r="C669" s="175" t="s">
        <v>428</v>
      </c>
      <c r="D669" s="175">
        <v>5.96</v>
      </c>
    </row>
    <row r="670" spans="1:4" ht="27.6" x14ac:dyDescent="0.3">
      <c r="A670" s="175">
        <v>53806</v>
      </c>
      <c r="B670" s="176" t="s">
        <v>8962</v>
      </c>
      <c r="C670" s="175" t="s">
        <v>428</v>
      </c>
      <c r="D670" s="175">
        <v>61.12</v>
      </c>
    </row>
    <row r="671" spans="1:4" ht="27.6" x14ac:dyDescent="0.3">
      <c r="A671" s="175">
        <v>53810</v>
      </c>
      <c r="B671" s="176" t="s">
        <v>8963</v>
      </c>
      <c r="C671" s="175" t="s">
        <v>428</v>
      </c>
      <c r="D671" s="175">
        <v>61.49</v>
      </c>
    </row>
    <row r="672" spans="1:4" ht="27.6" x14ac:dyDescent="0.3">
      <c r="A672" s="175">
        <v>53814</v>
      </c>
      <c r="B672" s="176" t="s">
        <v>8964</v>
      </c>
      <c r="C672" s="175" t="s">
        <v>428</v>
      </c>
      <c r="D672" s="175">
        <v>201.43</v>
      </c>
    </row>
    <row r="673" spans="1:4" ht="27.6" x14ac:dyDescent="0.3">
      <c r="A673" s="175">
        <v>53817</v>
      </c>
      <c r="B673" s="176" t="s">
        <v>8965</v>
      </c>
      <c r="C673" s="175" t="s">
        <v>428</v>
      </c>
      <c r="D673" s="175">
        <v>55.12</v>
      </c>
    </row>
    <row r="674" spans="1:4" ht="41.4" x14ac:dyDescent="0.3">
      <c r="A674" s="175">
        <v>53818</v>
      </c>
      <c r="B674" s="176" t="s">
        <v>8966</v>
      </c>
      <c r="C674" s="175" t="s">
        <v>428</v>
      </c>
      <c r="D674" s="175">
        <v>8.44</v>
      </c>
    </row>
    <row r="675" spans="1:4" ht="41.4" x14ac:dyDescent="0.3">
      <c r="A675" s="175">
        <v>53827</v>
      </c>
      <c r="B675" s="176" t="s">
        <v>8967</v>
      </c>
      <c r="C675" s="175" t="s">
        <v>428</v>
      </c>
      <c r="D675" s="175">
        <v>100.63</v>
      </c>
    </row>
    <row r="676" spans="1:4" ht="41.4" x14ac:dyDescent="0.3">
      <c r="A676" s="175">
        <v>53829</v>
      </c>
      <c r="B676" s="176" t="s">
        <v>8968</v>
      </c>
      <c r="C676" s="175" t="s">
        <v>428</v>
      </c>
      <c r="D676" s="175">
        <v>102.8</v>
      </c>
    </row>
    <row r="677" spans="1:4" ht="41.4" x14ac:dyDescent="0.3">
      <c r="A677" s="175">
        <v>53831</v>
      </c>
      <c r="B677" s="176" t="s">
        <v>8969</v>
      </c>
      <c r="C677" s="175" t="s">
        <v>428</v>
      </c>
      <c r="D677" s="175">
        <v>169.8</v>
      </c>
    </row>
    <row r="678" spans="1:4" ht="27.6" x14ac:dyDescent="0.3">
      <c r="A678" s="175">
        <v>53840</v>
      </c>
      <c r="B678" s="176" t="s">
        <v>8970</v>
      </c>
      <c r="C678" s="175" t="s">
        <v>428</v>
      </c>
      <c r="D678" s="175">
        <v>3.23</v>
      </c>
    </row>
    <row r="679" spans="1:4" ht="27.6" x14ac:dyDescent="0.3">
      <c r="A679" s="175">
        <v>53841</v>
      </c>
      <c r="B679" s="176" t="s">
        <v>8971</v>
      </c>
      <c r="C679" s="175" t="s">
        <v>428</v>
      </c>
      <c r="D679" s="175">
        <v>2.2400000000000002</v>
      </c>
    </row>
    <row r="680" spans="1:4" ht="27.6" x14ac:dyDescent="0.3">
      <c r="A680" s="175">
        <v>53849</v>
      </c>
      <c r="B680" s="176" t="s">
        <v>8972</v>
      </c>
      <c r="C680" s="175" t="s">
        <v>428</v>
      </c>
      <c r="D680" s="175">
        <v>73.86</v>
      </c>
    </row>
    <row r="681" spans="1:4" ht="27.6" x14ac:dyDescent="0.3">
      <c r="A681" s="175">
        <v>53857</v>
      </c>
      <c r="B681" s="176" t="s">
        <v>8973</v>
      </c>
      <c r="C681" s="175" t="s">
        <v>428</v>
      </c>
      <c r="D681" s="175">
        <v>39.549999999999997</v>
      </c>
    </row>
    <row r="682" spans="1:4" ht="27.6" x14ac:dyDescent="0.3">
      <c r="A682" s="175">
        <v>53858</v>
      </c>
      <c r="B682" s="176" t="s">
        <v>8974</v>
      </c>
      <c r="C682" s="175" t="s">
        <v>428</v>
      </c>
      <c r="D682" s="175">
        <v>70.59</v>
      </c>
    </row>
    <row r="683" spans="1:4" ht="27.6" x14ac:dyDescent="0.3">
      <c r="A683" s="175">
        <v>53861</v>
      </c>
      <c r="B683" s="176" t="s">
        <v>8975</v>
      </c>
      <c r="C683" s="175" t="s">
        <v>428</v>
      </c>
      <c r="D683" s="175">
        <v>54.84</v>
      </c>
    </row>
    <row r="684" spans="1:4" ht="27.6" x14ac:dyDescent="0.3">
      <c r="A684" s="175">
        <v>53863</v>
      </c>
      <c r="B684" s="176" t="s">
        <v>8976</v>
      </c>
      <c r="C684" s="175" t="s">
        <v>428</v>
      </c>
      <c r="D684" s="175">
        <v>1.42</v>
      </c>
    </row>
    <row r="685" spans="1:4" ht="27.6" x14ac:dyDescent="0.3">
      <c r="A685" s="175">
        <v>53865</v>
      </c>
      <c r="B685" s="176" t="s">
        <v>8977</v>
      </c>
      <c r="C685" s="175" t="s">
        <v>428</v>
      </c>
      <c r="D685" s="175">
        <v>41.6</v>
      </c>
    </row>
    <row r="686" spans="1:4" ht="41.4" x14ac:dyDescent="0.3">
      <c r="A686" s="175">
        <v>53866</v>
      </c>
      <c r="B686" s="176" t="s">
        <v>8978</v>
      </c>
      <c r="C686" s="175" t="s">
        <v>428</v>
      </c>
      <c r="D686" s="175">
        <v>1.31</v>
      </c>
    </row>
    <row r="687" spans="1:4" ht="41.4" x14ac:dyDescent="0.3">
      <c r="A687" s="175">
        <v>53882</v>
      </c>
      <c r="B687" s="176" t="s">
        <v>8979</v>
      </c>
      <c r="C687" s="175" t="s">
        <v>428</v>
      </c>
      <c r="D687" s="175">
        <v>28.1</v>
      </c>
    </row>
    <row r="688" spans="1:4" ht="41.4" x14ac:dyDescent="0.3">
      <c r="A688" s="175">
        <v>55263</v>
      </c>
      <c r="B688" s="176" t="s">
        <v>8980</v>
      </c>
      <c r="C688" s="175" t="s">
        <v>428</v>
      </c>
      <c r="D688" s="175">
        <v>56.86</v>
      </c>
    </row>
    <row r="689" spans="1:4" ht="27.6" x14ac:dyDescent="0.3">
      <c r="A689" s="175">
        <v>73303</v>
      </c>
      <c r="B689" s="176" t="s">
        <v>8981</v>
      </c>
      <c r="C689" s="175" t="s">
        <v>428</v>
      </c>
      <c r="D689" s="175">
        <v>4.92</v>
      </c>
    </row>
    <row r="690" spans="1:4" ht="27.6" x14ac:dyDescent="0.3">
      <c r="A690" s="175">
        <v>73307</v>
      </c>
      <c r="B690" s="176" t="s">
        <v>8982</v>
      </c>
      <c r="C690" s="175" t="s">
        <v>428</v>
      </c>
      <c r="D690" s="175">
        <v>4.3899999999999997</v>
      </c>
    </row>
    <row r="691" spans="1:4" ht="41.4" x14ac:dyDescent="0.3">
      <c r="A691" s="175">
        <v>73309</v>
      </c>
      <c r="B691" s="176" t="s">
        <v>8983</v>
      </c>
      <c r="C691" s="175" t="s">
        <v>428</v>
      </c>
      <c r="D691" s="175">
        <v>29.08</v>
      </c>
    </row>
    <row r="692" spans="1:4" ht="27.6" x14ac:dyDescent="0.3">
      <c r="A692" s="175">
        <v>73311</v>
      </c>
      <c r="B692" s="176" t="s">
        <v>8984</v>
      </c>
      <c r="C692" s="175" t="s">
        <v>428</v>
      </c>
      <c r="D692" s="175">
        <v>157.18</v>
      </c>
    </row>
    <row r="693" spans="1:4" ht="41.4" x14ac:dyDescent="0.3">
      <c r="A693" s="175">
        <v>73313</v>
      </c>
      <c r="B693" s="176" t="s">
        <v>8985</v>
      </c>
      <c r="C693" s="175" t="s">
        <v>428</v>
      </c>
      <c r="D693" s="175">
        <v>4.03</v>
      </c>
    </row>
    <row r="694" spans="1:4" ht="41.4" x14ac:dyDescent="0.3">
      <c r="A694" s="175">
        <v>73315</v>
      </c>
      <c r="B694" s="176" t="s">
        <v>8986</v>
      </c>
      <c r="C694" s="175" t="s">
        <v>428</v>
      </c>
      <c r="D694" s="175">
        <v>50.42</v>
      </c>
    </row>
    <row r="695" spans="1:4" ht="55.2" x14ac:dyDescent="0.3">
      <c r="A695" s="175">
        <v>73335</v>
      </c>
      <c r="B695" s="176" t="s">
        <v>8987</v>
      </c>
      <c r="C695" s="175" t="s">
        <v>428</v>
      </c>
      <c r="D695" s="175">
        <v>26.75</v>
      </c>
    </row>
    <row r="696" spans="1:4" ht="55.2" x14ac:dyDescent="0.3">
      <c r="A696" s="175">
        <v>73340</v>
      </c>
      <c r="B696" s="176" t="s">
        <v>8988</v>
      </c>
      <c r="C696" s="175" t="s">
        <v>428</v>
      </c>
      <c r="D696" s="175">
        <v>71.91</v>
      </c>
    </row>
    <row r="697" spans="1:4" ht="41.4" x14ac:dyDescent="0.3">
      <c r="A697" s="175">
        <v>83361</v>
      </c>
      <c r="B697" s="176" t="s">
        <v>8989</v>
      </c>
      <c r="C697" s="175" t="s">
        <v>428</v>
      </c>
      <c r="D697" s="175">
        <v>15.81</v>
      </c>
    </row>
    <row r="698" spans="1:4" ht="27.6" x14ac:dyDescent="0.3">
      <c r="A698" s="175">
        <v>83761</v>
      </c>
      <c r="B698" s="176" t="s">
        <v>8990</v>
      </c>
      <c r="C698" s="175" t="s">
        <v>428</v>
      </c>
      <c r="D698" s="175">
        <v>10.5</v>
      </c>
    </row>
    <row r="699" spans="1:4" ht="27.6" x14ac:dyDescent="0.3">
      <c r="A699" s="175">
        <v>83762</v>
      </c>
      <c r="B699" s="176" t="s">
        <v>8991</v>
      </c>
      <c r="C699" s="175" t="s">
        <v>428</v>
      </c>
      <c r="D699" s="175">
        <v>13.13</v>
      </c>
    </row>
    <row r="700" spans="1:4" ht="27.6" x14ac:dyDescent="0.3">
      <c r="A700" s="175">
        <v>83763</v>
      </c>
      <c r="B700" s="176" t="s">
        <v>8992</v>
      </c>
      <c r="C700" s="175" t="s">
        <v>428</v>
      </c>
      <c r="D700" s="175">
        <v>44.29</v>
      </c>
    </row>
    <row r="701" spans="1:4" ht="27.6" x14ac:dyDescent="0.3">
      <c r="A701" s="175">
        <v>83764</v>
      </c>
      <c r="B701" s="176" t="s">
        <v>8993</v>
      </c>
      <c r="C701" s="175" t="s">
        <v>428</v>
      </c>
      <c r="D701" s="175">
        <v>1.18</v>
      </c>
    </row>
    <row r="702" spans="1:4" ht="27.6" x14ac:dyDescent="0.3">
      <c r="A702" s="175">
        <v>87026</v>
      </c>
      <c r="B702" s="176" t="s">
        <v>8994</v>
      </c>
      <c r="C702" s="175" t="s">
        <v>428</v>
      </c>
      <c r="D702" s="175">
        <v>0.45</v>
      </c>
    </row>
    <row r="703" spans="1:4" ht="27.6" x14ac:dyDescent="0.3">
      <c r="A703" s="175">
        <v>87441</v>
      </c>
      <c r="B703" s="176" t="s">
        <v>8995</v>
      </c>
      <c r="C703" s="175" t="s">
        <v>428</v>
      </c>
      <c r="D703" s="175">
        <v>0.43</v>
      </c>
    </row>
    <row r="704" spans="1:4" ht="27.6" x14ac:dyDescent="0.3">
      <c r="A704" s="175">
        <v>87442</v>
      </c>
      <c r="B704" s="176" t="s">
        <v>8996</v>
      </c>
      <c r="C704" s="175" t="s">
        <v>428</v>
      </c>
      <c r="D704" s="175">
        <v>0.05</v>
      </c>
    </row>
    <row r="705" spans="1:4" ht="27.6" x14ac:dyDescent="0.3">
      <c r="A705" s="175">
        <v>87443</v>
      </c>
      <c r="B705" s="176" t="s">
        <v>8997</v>
      </c>
      <c r="C705" s="175" t="s">
        <v>428</v>
      </c>
      <c r="D705" s="175">
        <v>0.4</v>
      </c>
    </row>
    <row r="706" spans="1:4" ht="27.6" x14ac:dyDescent="0.3">
      <c r="A706" s="175">
        <v>87444</v>
      </c>
      <c r="B706" s="176" t="s">
        <v>8998</v>
      </c>
      <c r="C706" s="175" t="s">
        <v>428</v>
      </c>
      <c r="D706" s="175">
        <v>3.74</v>
      </c>
    </row>
    <row r="707" spans="1:4" ht="27.6" x14ac:dyDescent="0.3">
      <c r="A707" s="175">
        <v>88387</v>
      </c>
      <c r="B707" s="176" t="s">
        <v>8999</v>
      </c>
      <c r="C707" s="175" t="s">
        <v>428</v>
      </c>
      <c r="D707" s="175">
        <v>0.84</v>
      </c>
    </row>
    <row r="708" spans="1:4" ht="27.6" x14ac:dyDescent="0.3">
      <c r="A708" s="175">
        <v>88389</v>
      </c>
      <c r="B708" s="176" t="s">
        <v>9000</v>
      </c>
      <c r="C708" s="175" t="s">
        <v>428</v>
      </c>
      <c r="D708" s="175">
        <v>0.1</v>
      </c>
    </row>
    <row r="709" spans="1:4" ht="27.6" x14ac:dyDescent="0.3">
      <c r="A709" s="175">
        <v>88390</v>
      </c>
      <c r="B709" s="176" t="s">
        <v>9001</v>
      </c>
      <c r="C709" s="175" t="s">
        <v>428</v>
      </c>
      <c r="D709" s="175">
        <v>1.06</v>
      </c>
    </row>
    <row r="710" spans="1:4" ht="27.6" x14ac:dyDescent="0.3">
      <c r="A710" s="175">
        <v>88391</v>
      </c>
      <c r="B710" s="176" t="s">
        <v>9002</v>
      </c>
      <c r="C710" s="175" t="s">
        <v>428</v>
      </c>
      <c r="D710" s="175">
        <v>2.12</v>
      </c>
    </row>
    <row r="711" spans="1:4" ht="27.6" x14ac:dyDescent="0.3">
      <c r="A711" s="175">
        <v>88394</v>
      </c>
      <c r="B711" s="176" t="s">
        <v>9003</v>
      </c>
      <c r="C711" s="175" t="s">
        <v>428</v>
      </c>
      <c r="D711" s="175">
        <v>1</v>
      </c>
    </row>
    <row r="712" spans="1:4" ht="27.6" x14ac:dyDescent="0.3">
      <c r="A712" s="175">
        <v>88395</v>
      </c>
      <c r="B712" s="176" t="s">
        <v>9004</v>
      </c>
      <c r="C712" s="175" t="s">
        <v>428</v>
      </c>
      <c r="D712" s="175">
        <v>0.11</v>
      </c>
    </row>
    <row r="713" spans="1:4" ht="27.6" x14ac:dyDescent="0.3">
      <c r="A713" s="175">
        <v>88396</v>
      </c>
      <c r="B713" s="176" t="s">
        <v>9005</v>
      </c>
      <c r="C713" s="175" t="s">
        <v>428</v>
      </c>
      <c r="D713" s="175">
        <v>1.26</v>
      </c>
    </row>
    <row r="714" spans="1:4" ht="27.6" x14ac:dyDescent="0.3">
      <c r="A714" s="175">
        <v>88397</v>
      </c>
      <c r="B714" s="176" t="s">
        <v>9006</v>
      </c>
      <c r="C714" s="175" t="s">
        <v>428</v>
      </c>
      <c r="D714" s="175">
        <v>3.18</v>
      </c>
    </row>
    <row r="715" spans="1:4" ht="27.6" x14ac:dyDescent="0.3">
      <c r="A715" s="175">
        <v>88400</v>
      </c>
      <c r="B715" s="176" t="s">
        <v>9007</v>
      </c>
      <c r="C715" s="175" t="s">
        <v>428</v>
      </c>
      <c r="D715" s="175">
        <v>0.8</v>
      </c>
    </row>
    <row r="716" spans="1:4" ht="27.6" x14ac:dyDescent="0.3">
      <c r="A716" s="175">
        <v>88401</v>
      </c>
      <c r="B716" s="176" t="s">
        <v>9008</v>
      </c>
      <c r="C716" s="175" t="s">
        <v>428</v>
      </c>
      <c r="D716" s="175">
        <v>0.09</v>
      </c>
    </row>
    <row r="717" spans="1:4" ht="27.6" x14ac:dyDescent="0.3">
      <c r="A717" s="175">
        <v>88402</v>
      </c>
      <c r="B717" s="176" t="s">
        <v>9009</v>
      </c>
      <c r="C717" s="175" t="s">
        <v>428</v>
      </c>
      <c r="D717" s="175">
        <v>1</v>
      </c>
    </row>
    <row r="718" spans="1:4" ht="27.6" x14ac:dyDescent="0.3">
      <c r="A718" s="175">
        <v>88403</v>
      </c>
      <c r="B718" s="176" t="s">
        <v>9010</v>
      </c>
      <c r="C718" s="175" t="s">
        <v>428</v>
      </c>
      <c r="D718" s="175">
        <v>1.27</v>
      </c>
    </row>
    <row r="719" spans="1:4" ht="27.6" x14ac:dyDescent="0.3">
      <c r="A719" s="175">
        <v>88419</v>
      </c>
      <c r="B719" s="176" t="s">
        <v>9011</v>
      </c>
      <c r="C719" s="175" t="s">
        <v>428</v>
      </c>
      <c r="D719" s="175">
        <v>5.21</v>
      </c>
    </row>
    <row r="720" spans="1:4" ht="27.6" x14ac:dyDescent="0.3">
      <c r="A720" s="175">
        <v>88422</v>
      </c>
      <c r="B720" s="176" t="s">
        <v>9012</v>
      </c>
      <c r="C720" s="175" t="s">
        <v>428</v>
      </c>
      <c r="D720" s="175">
        <v>0.61</v>
      </c>
    </row>
    <row r="721" spans="1:4" ht="27.6" x14ac:dyDescent="0.3">
      <c r="A721" s="175">
        <v>88425</v>
      </c>
      <c r="B721" s="176" t="s">
        <v>9013</v>
      </c>
      <c r="C721" s="175" t="s">
        <v>428</v>
      </c>
      <c r="D721" s="175">
        <v>5.7</v>
      </c>
    </row>
    <row r="722" spans="1:4" ht="27.6" x14ac:dyDescent="0.3">
      <c r="A722" s="175">
        <v>88427</v>
      </c>
      <c r="B722" s="176" t="s">
        <v>9014</v>
      </c>
      <c r="C722" s="175" t="s">
        <v>428</v>
      </c>
      <c r="D722" s="175">
        <v>3.23</v>
      </c>
    </row>
    <row r="723" spans="1:4" ht="27.6" x14ac:dyDescent="0.3">
      <c r="A723" s="175">
        <v>88434</v>
      </c>
      <c r="B723" s="176" t="s">
        <v>9015</v>
      </c>
      <c r="C723" s="175" t="s">
        <v>428</v>
      </c>
      <c r="D723" s="175">
        <v>6.91</v>
      </c>
    </row>
    <row r="724" spans="1:4" ht="27.6" x14ac:dyDescent="0.3">
      <c r="A724" s="175">
        <v>88435</v>
      </c>
      <c r="B724" s="176" t="s">
        <v>9016</v>
      </c>
      <c r="C724" s="175" t="s">
        <v>428</v>
      </c>
      <c r="D724" s="175">
        <v>0.82</v>
      </c>
    </row>
    <row r="725" spans="1:4" ht="27.6" x14ac:dyDescent="0.3">
      <c r="A725" s="175">
        <v>88436</v>
      </c>
      <c r="B725" s="176" t="s">
        <v>9017</v>
      </c>
      <c r="C725" s="175" t="s">
        <v>428</v>
      </c>
      <c r="D725" s="175">
        <v>7.56</v>
      </c>
    </row>
    <row r="726" spans="1:4" ht="27.6" x14ac:dyDescent="0.3">
      <c r="A726" s="175">
        <v>88437</v>
      </c>
      <c r="B726" s="176" t="s">
        <v>9018</v>
      </c>
      <c r="C726" s="175" t="s">
        <v>428</v>
      </c>
      <c r="D726" s="175">
        <v>3.23</v>
      </c>
    </row>
    <row r="727" spans="1:4" ht="27.6" x14ac:dyDescent="0.3">
      <c r="A727" s="175">
        <v>88569</v>
      </c>
      <c r="B727" s="176" t="s">
        <v>9019</v>
      </c>
      <c r="C727" s="175" t="s">
        <v>428</v>
      </c>
      <c r="D727" s="175">
        <v>3.52</v>
      </c>
    </row>
    <row r="728" spans="1:4" ht="27.6" x14ac:dyDescent="0.3">
      <c r="A728" s="175">
        <v>88570</v>
      </c>
      <c r="B728" s="176" t="s">
        <v>9020</v>
      </c>
      <c r="C728" s="175" t="s">
        <v>428</v>
      </c>
      <c r="D728" s="175">
        <v>0.76</v>
      </c>
    </row>
    <row r="729" spans="1:4" ht="41.4" x14ac:dyDescent="0.3">
      <c r="A729" s="175">
        <v>88826</v>
      </c>
      <c r="B729" s="176" t="s">
        <v>9021</v>
      </c>
      <c r="C729" s="175" t="s">
        <v>428</v>
      </c>
      <c r="D729" s="175">
        <v>0.32</v>
      </c>
    </row>
    <row r="730" spans="1:4" ht="27.6" x14ac:dyDescent="0.3">
      <c r="A730" s="175">
        <v>88827</v>
      </c>
      <c r="B730" s="176" t="s">
        <v>9022</v>
      </c>
      <c r="C730" s="175" t="s">
        <v>428</v>
      </c>
      <c r="D730" s="175">
        <v>0.03</v>
      </c>
    </row>
    <row r="731" spans="1:4" ht="27.6" x14ac:dyDescent="0.3">
      <c r="A731" s="175">
        <v>88828</v>
      </c>
      <c r="B731" s="176" t="s">
        <v>9023</v>
      </c>
      <c r="C731" s="175" t="s">
        <v>428</v>
      </c>
      <c r="D731" s="175">
        <v>0.3</v>
      </c>
    </row>
    <row r="732" spans="1:4" ht="41.4" x14ac:dyDescent="0.3">
      <c r="A732" s="175">
        <v>88829</v>
      </c>
      <c r="B732" s="176" t="s">
        <v>9024</v>
      </c>
      <c r="C732" s="175" t="s">
        <v>428</v>
      </c>
      <c r="D732" s="175">
        <v>0.85</v>
      </c>
    </row>
    <row r="733" spans="1:4" ht="27.6" x14ac:dyDescent="0.3">
      <c r="A733" s="175">
        <v>88832</v>
      </c>
      <c r="B733" s="176" t="s">
        <v>9025</v>
      </c>
      <c r="C733" s="175" t="s">
        <v>428</v>
      </c>
      <c r="D733" s="175">
        <v>35.79</v>
      </c>
    </row>
    <row r="734" spans="1:4" ht="27.6" x14ac:dyDescent="0.3">
      <c r="A734" s="175">
        <v>88834</v>
      </c>
      <c r="B734" s="176" t="s">
        <v>9026</v>
      </c>
      <c r="C734" s="175" t="s">
        <v>428</v>
      </c>
      <c r="D734" s="175">
        <v>4.8499999999999996</v>
      </c>
    </row>
    <row r="735" spans="1:4" ht="27.6" x14ac:dyDescent="0.3">
      <c r="A735" s="175">
        <v>88835</v>
      </c>
      <c r="B735" s="176" t="s">
        <v>9027</v>
      </c>
      <c r="C735" s="175" t="s">
        <v>428</v>
      </c>
      <c r="D735" s="175">
        <v>44.74</v>
      </c>
    </row>
    <row r="736" spans="1:4" ht="27.6" x14ac:dyDescent="0.3">
      <c r="A736" s="175">
        <v>88836</v>
      </c>
      <c r="B736" s="176" t="s">
        <v>9028</v>
      </c>
      <c r="C736" s="175" t="s">
        <v>428</v>
      </c>
      <c r="D736" s="175">
        <v>56.33</v>
      </c>
    </row>
    <row r="737" spans="1:4" ht="27.6" x14ac:dyDescent="0.3">
      <c r="A737" s="175">
        <v>88839</v>
      </c>
      <c r="B737" s="176" t="s">
        <v>9029</v>
      </c>
      <c r="C737" s="175" t="s">
        <v>428</v>
      </c>
      <c r="D737" s="175">
        <v>27.77</v>
      </c>
    </row>
    <row r="738" spans="1:4" ht="27.6" x14ac:dyDescent="0.3">
      <c r="A738" s="175">
        <v>88840</v>
      </c>
      <c r="B738" s="176" t="s">
        <v>9030</v>
      </c>
      <c r="C738" s="175" t="s">
        <v>428</v>
      </c>
      <c r="D738" s="175">
        <v>6.25</v>
      </c>
    </row>
    <row r="739" spans="1:4" ht="27.6" x14ac:dyDescent="0.3">
      <c r="A739" s="175">
        <v>88841</v>
      </c>
      <c r="B739" s="176" t="s">
        <v>9031</v>
      </c>
      <c r="C739" s="175" t="s">
        <v>428</v>
      </c>
      <c r="D739" s="175">
        <v>49.64</v>
      </c>
    </row>
    <row r="740" spans="1:4" ht="27.6" x14ac:dyDescent="0.3">
      <c r="A740" s="175">
        <v>88842</v>
      </c>
      <c r="B740" s="176" t="s">
        <v>9032</v>
      </c>
      <c r="C740" s="175" t="s">
        <v>428</v>
      </c>
      <c r="D740" s="175">
        <v>68.95</v>
      </c>
    </row>
    <row r="741" spans="1:4" ht="41.4" x14ac:dyDescent="0.3">
      <c r="A741" s="175">
        <v>88847</v>
      </c>
      <c r="B741" s="176" t="s">
        <v>9033</v>
      </c>
      <c r="C741" s="175" t="s">
        <v>428</v>
      </c>
      <c r="D741" s="175">
        <v>20.81</v>
      </c>
    </row>
    <row r="742" spans="1:4" ht="41.4" x14ac:dyDescent="0.3">
      <c r="A742" s="175">
        <v>88848</v>
      </c>
      <c r="B742" s="176" t="s">
        <v>9034</v>
      </c>
      <c r="C742" s="175" t="s">
        <v>428</v>
      </c>
      <c r="D742" s="175">
        <v>4.3600000000000003</v>
      </c>
    </row>
    <row r="743" spans="1:4" ht="41.4" x14ac:dyDescent="0.3">
      <c r="A743" s="175">
        <v>88853</v>
      </c>
      <c r="B743" s="176" t="s">
        <v>9035</v>
      </c>
      <c r="C743" s="175" t="s">
        <v>428</v>
      </c>
      <c r="D743" s="175">
        <v>0.24</v>
      </c>
    </row>
    <row r="744" spans="1:4" ht="41.4" x14ac:dyDescent="0.3">
      <c r="A744" s="175">
        <v>88854</v>
      </c>
      <c r="B744" s="176" t="s">
        <v>9036</v>
      </c>
      <c r="C744" s="175" t="s">
        <v>428</v>
      </c>
      <c r="D744" s="175">
        <v>0.02</v>
      </c>
    </row>
    <row r="745" spans="1:4" ht="27.6" x14ac:dyDescent="0.3">
      <c r="A745" s="175">
        <v>88855</v>
      </c>
      <c r="B745" s="176" t="s">
        <v>9037</v>
      </c>
      <c r="C745" s="175" t="s">
        <v>428</v>
      </c>
      <c r="D745" s="175">
        <v>4.12</v>
      </c>
    </row>
    <row r="746" spans="1:4" ht="27.6" x14ac:dyDescent="0.3">
      <c r="A746" s="175">
        <v>88856</v>
      </c>
      <c r="B746" s="176" t="s">
        <v>9038</v>
      </c>
      <c r="C746" s="175" t="s">
        <v>428</v>
      </c>
      <c r="D746" s="175">
        <v>0.56999999999999995</v>
      </c>
    </row>
    <row r="747" spans="1:4" ht="55.2" x14ac:dyDescent="0.3">
      <c r="A747" s="175">
        <v>88857</v>
      </c>
      <c r="B747" s="176" t="s">
        <v>9039</v>
      </c>
      <c r="C747" s="175" t="s">
        <v>428</v>
      </c>
      <c r="D747" s="175">
        <v>19.38</v>
      </c>
    </row>
    <row r="748" spans="1:4" ht="55.2" x14ac:dyDescent="0.3">
      <c r="A748" s="175">
        <v>88858</v>
      </c>
      <c r="B748" s="176" t="s">
        <v>9040</v>
      </c>
      <c r="C748" s="175" t="s">
        <v>428</v>
      </c>
      <c r="D748" s="175">
        <v>2.63</v>
      </c>
    </row>
    <row r="749" spans="1:4" ht="55.2" x14ac:dyDescent="0.3">
      <c r="A749" s="175">
        <v>88859</v>
      </c>
      <c r="B749" s="176" t="s">
        <v>9041</v>
      </c>
      <c r="C749" s="175" t="s">
        <v>428</v>
      </c>
      <c r="D749" s="175">
        <v>17.239999999999998</v>
      </c>
    </row>
    <row r="750" spans="1:4" ht="55.2" x14ac:dyDescent="0.3">
      <c r="A750" s="175">
        <v>88860</v>
      </c>
      <c r="B750" s="176" t="s">
        <v>9042</v>
      </c>
      <c r="C750" s="175" t="s">
        <v>428</v>
      </c>
      <c r="D750" s="175">
        <v>2.34</v>
      </c>
    </row>
    <row r="751" spans="1:4" ht="27.6" x14ac:dyDescent="0.3">
      <c r="A751" s="175">
        <v>88900</v>
      </c>
      <c r="B751" s="176" t="s">
        <v>9043</v>
      </c>
      <c r="C751" s="175" t="s">
        <v>428</v>
      </c>
      <c r="D751" s="175">
        <v>41.74</v>
      </c>
    </row>
    <row r="752" spans="1:4" ht="27.6" x14ac:dyDescent="0.3">
      <c r="A752" s="175">
        <v>88902</v>
      </c>
      <c r="B752" s="176" t="s">
        <v>9044</v>
      </c>
      <c r="C752" s="175" t="s">
        <v>428</v>
      </c>
      <c r="D752" s="175">
        <v>5.66</v>
      </c>
    </row>
    <row r="753" spans="1:4" ht="27.6" x14ac:dyDescent="0.3">
      <c r="A753" s="175">
        <v>88903</v>
      </c>
      <c r="B753" s="176" t="s">
        <v>9045</v>
      </c>
      <c r="C753" s="175" t="s">
        <v>428</v>
      </c>
      <c r="D753" s="175">
        <v>52.17</v>
      </c>
    </row>
    <row r="754" spans="1:4" ht="27.6" x14ac:dyDescent="0.3">
      <c r="A754" s="175">
        <v>88904</v>
      </c>
      <c r="B754" s="176" t="s">
        <v>9046</v>
      </c>
      <c r="C754" s="175" t="s">
        <v>428</v>
      </c>
      <c r="D754" s="175">
        <v>79.349999999999994</v>
      </c>
    </row>
    <row r="755" spans="1:4" ht="27.6" x14ac:dyDescent="0.3">
      <c r="A755" s="175">
        <v>89009</v>
      </c>
      <c r="B755" s="176" t="s">
        <v>9047</v>
      </c>
      <c r="C755" s="175" t="s">
        <v>428</v>
      </c>
      <c r="D755" s="175">
        <v>34.39</v>
      </c>
    </row>
    <row r="756" spans="1:4" ht="27.6" x14ac:dyDescent="0.3">
      <c r="A756" s="175">
        <v>89010</v>
      </c>
      <c r="B756" s="176" t="s">
        <v>9048</v>
      </c>
      <c r="C756" s="175" t="s">
        <v>428</v>
      </c>
      <c r="D756" s="175">
        <v>7.74</v>
      </c>
    </row>
    <row r="757" spans="1:4" ht="55.2" x14ac:dyDescent="0.3">
      <c r="A757" s="175">
        <v>89011</v>
      </c>
      <c r="B757" s="176" t="s">
        <v>9049</v>
      </c>
      <c r="C757" s="175" t="s">
        <v>428</v>
      </c>
      <c r="D757" s="175">
        <v>18.7</v>
      </c>
    </row>
    <row r="758" spans="1:4" ht="55.2" x14ac:dyDescent="0.3">
      <c r="A758" s="175">
        <v>89012</v>
      </c>
      <c r="B758" s="176" t="s">
        <v>9050</v>
      </c>
      <c r="C758" s="175" t="s">
        <v>428</v>
      </c>
      <c r="D758" s="175">
        <v>2.5299999999999998</v>
      </c>
    </row>
    <row r="759" spans="1:4" ht="27.6" x14ac:dyDescent="0.3">
      <c r="A759" s="175">
        <v>89013</v>
      </c>
      <c r="B759" s="176" t="s">
        <v>9051</v>
      </c>
      <c r="C759" s="175" t="s">
        <v>428</v>
      </c>
      <c r="D759" s="175">
        <v>112.67</v>
      </c>
    </row>
    <row r="760" spans="1:4" ht="27.6" x14ac:dyDescent="0.3">
      <c r="A760" s="175">
        <v>89014</v>
      </c>
      <c r="B760" s="176" t="s">
        <v>9052</v>
      </c>
      <c r="C760" s="175" t="s">
        <v>428</v>
      </c>
      <c r="D760" s="175">
        <v>25.36</v>
      </c>
    </row>
    <row r="761" spans="1:4" ht="27.6" x14ac:dyDescent="0.3">
      <c r="A761" s="175">
        <v>89015</v>
      </c>
      <c r="B761" s="176" t="s">
        <v>9053</v>
      </c>
      <c r="C761" s="175" t="s">
        <v>428</v>
      </c>
      <c r="D761" s="175">
        <v>4.76</v>
      </c>
    </row>
    <row r="762" spans="1:4" ht="27.6" x14ac:dyDescent="0.3">
      <c r="A762" s="175">
        <v>89016</v>
      </c>
      <c r="B762" s="176" t="s">
        <v>9054</v>
      </c>
      <c r="C762" s="175" t="s">
        <v>428</v>
      </c>
      <c r="D762" s="175">
        <v>0.64</v>
      </c>
    </row>
    <row r="763" spans="1:4" ht="27.6" x14ac:dyDescent="0.3">
      <c r="A763" s="175">
        <v>89017</v>
      </c>
      <c r="B763" s="176" t="s">
        <v>9055</v>
      </c>
      <c r="C763" s="175" t="s">
        <v>428</v>
      </c>
      <c r="D763" s="175">
        <v>34.18</v>
      </c>
    </row>
    <row r="764" spans="1:4" ht="27.6" x14ac:dyDescent="0.3">
      <c r="A764" s="175">
        <v>89018</v>
      </c>
      <c r="B764" s="176" t="s">
        <v>9056</v>
      </c>
      <c r="C764" s="175" t="s">
        <v>428</v>
      </c>
      <c r="D764" s="175">
        <v>7.69</v>
      </c>
    </row>
    <row r="765" spans="1:4" ht="41.4" x14ac:dyDescent="0.3">
      <c r="A765" s="175">
        <v>89019</v>
      </c>
      <c r="B765" s="176" t="s">
        <v>9057</v>
      </c>
      <c r="C765" s="175" t="s">
        <v>428</v>
      </c>
      <c r="D765" s="175">
        <v>0.28000000000000003</v>
      </c>
    </row>
    <row r="766" spans="1:4" ht="41.4" x14ac:dyDescent="0.3">
      <c r="A766" s="175">
        <v>89020</v>
      </c>
      <c r="B766" s="176" t="s">
        <v>9058</v>
      </c>
      <c r="C766" s="175" t="s">
        <v>428</v>
      </c>
      <c r="D766" s="175">
        <v>0.03</v>
      </c>
    </row>
    <row r="767" spans="1:4" ht="27.6" x14ac:dyDescent="0.3">
      <c r="A767" s="175">
        <v>89023</v>
      </c>
      <c r="B767" s="176" t="s">
        <v>9059</v>
      </c>
      <c r="C767" s="175" t="s">
        <v>428</v>
      </c>
      <c r="D767" s="175">
        <v>3.97</v>
      </c>
    </row>
    <row r="768" spans="1:4" ht="27.6" x14ac:dyDescent="0.3">
      <c r="A768" s="175">
        <v>89024</v>
      </c>
      <c r="B768" s="176" t="s">
        <v>9060</v>
      </c>
      <c r="C768" s="175" t="s">
        <v>428</v>
      </c>
      <c r="D768" s="175">
        <v>0.66</v>
      </c>
    </row>
    <row r="769" spans="1:4" ht="27.6" x14ac:dyDescent="0.3">
      <c r="A769" s="175">
        <v>89025</v>
      </c>
      <c r="B769" s="176" t="s">
        <v>9061</v>
      </c>
      <c r="C769" s="175" t="s">
        <v>428</v>
      </c>
      <c r="D769" s="175">
        <v>7.44</v>
      </c>
    </row>
    <row r="770" spans="1:4" ht="27.6" x14ac:dyDescent="0.3">
      <c r="A770" s="175">
        <v>89026</v>
      </c>
      <c r="B770" s="176" t="s">
        <v>9062</v>
      </c>
      <c r="C770" s="175" t="s">
        <v>428</v>
      </c>
      <c r="D770" s="175">
        <v>175.71</v>
      </c>
    </row>
    <row r="771" spans="1:4" ht="27.6" x14ac:dyDescent="0.3">
      <c r="A771" s="175">
        <v>89029</v>
      </c>
      <c r="B771" s="176" t="s">
        <v>9063</v>
      </c>
      <c r="C771" s="175" t="s">
        <v>428</v>
      </c>
      <c r="D771" s="175">
        <v>26.53</v>
      </c>
    </row>
    <row r="772" spans="1:4" ht="27.6" x14ac:dyDescent="0.3">
      <c r="A772" s="175">
        <v>89030</v>
      </c>
      <c r="B772" s="176" t="s">
        <v>9064</v>
      </c>
      <c r="C772" s="175" t="s">
        <v>428</v>
      </c>
      <c r="D772" s="175">
        <v>5.97</v>
      </c>
    </row>
    <row r="773" spans="1:4" ht="27.6" x14ac:dyDescent="0.3">
      <c r="A773" s="175">
        <v>89033</v>
      </c>
      <c r="B773" s="176" t="s">
        <v>9065</v>
      </c>
      <c r="C773" s="175" t="s">
        <v>428</v>
      </c>
      <c r="D773" s="175">
        <v>11.72</v>
      </c>
    </row>
    <row r="774" spans="1:4" ht="27.6" x14ac:dyDescent="0.3">
      <c r="A774" s="175">
        <v>89034</v>
      </c>
      <c r="B774" s="176" t="s">
        <v>9066</v>
      </c>
      <c r="C774" s="175" t="s">
        <v>428</v>
      </c>
      <c r="D774" s="175">
        <v>1.62</v>
      </c>
    </row>
    <row r="775" spans="1:4" ht="27.6" x14ac:dyDescent="0.3">
      <c r="A775" s="175">
        <v>89128</v>
      </c>
      <c r="B775" s="176" t="s">
        <v>9067</v>
      </c>
      <c r="C775" s="175" t="s">
        <v>428</v>
      </c>
      <c r="D775" s="175">
        <v>31.64</v>
      </c>
    </row>
    <row r="776" spans="1:4" ht="27.6" x14ac:dyDescent="0.3">
      <c r="A776" s="175">
        <v>89129</v>
      </c>
      <c r="B776" s="176" t="s">
        <v>9068</v>
      </c>
      <c r="C776" s="175" t="s">
        <v>428</v>
      </c>
      <c r="D776" s="175">
        <v>4.29</v>
      </c>
    </row>
    <row r="777" spans="1:4" ht="27.6" x14ac:dyDescent="0.3">
      <c r="A777" s="175">
        <v>89130</v>
      </c>
      <c r="B777" s="176" t="s">
        <v>9069</v>
      </c>
      <c r="C777" s="175" t="s">
        <v>428</v>
      </c>
      <c r="D777" s="175">
        <v>43.87</v>
      </c>
    </row>
    <row r="778" spans="1:4" ht="27.6" x14ac:dyDescent="0.3">
      <c r="A778" s="175">
        <v>89131</v>
      </c>
      <c r="B778" s="176" t="s">
        <v>9070</v>
      </c>
      <c r="C778" s="175" t="s">
        <v>428</v>
      </c>
      <c r="D778" s="175">
        <v>5.95</v>
      </c>
    </row>
    <row r="779" spans="1:4" ht="41.4" x14ac:dyDescent="0.3">
      <c r="A779" s="175">
        <v>89210</v>
      </c>
      <c r="B779" s="176" t="s">
        <v>9071</v>
      </c>
      <c r="C779" s="175" t="s">
        <v>428</v>
      </c>
      <c r="D779" s="175">
        <v>27.97</v>
      </c>
    </row>
    <row r="780" spans="1:4" ht="41.4" x14ac:dyDescent="0.3">
      <c r="A780" s="175">
        <v>89211</v>
      </c>
      <c r="B780" s="176" t="s">
        <v>9072</v>
      </c>
      <c r="C780" s="175" t="s">
        <v>428</v>
      </c>
      <c r="D780" s="175">
        <v>3.88</v>
      </c>
    </row>
    <row r="781" spans="1:4" ht="27.6" x14ac:dyDescent="0.3">
      <c r="A781" s="175">
        <v>89212</v>
      </c>
      <c r="B781" s="176" t="s">
        <v>9073</v>
      </c>
      <c r="C781" s="175" t="s">
        <v>428</v>
      </c>
      <c r="D781" s="175">
        <v>24.39</v>
      </c>
    </row>
    <row r="782" spans="1:4" ht="27.6" x14ac:dyDescent="0.3">
      <c r="A782" s="175">
        <v>89213</v>
      </c>
      <c r="B782" s="176" t="s">
        <v>9074</v>
      </c>
      <c r="C782" s="175" t="s">
        <v>428</v>
      </c>
      <c r="D782" s="175">
        <v>3.84</v>
      </c>
    </row>
    <row r="783" spans="1:4" ht="27.6" x14ac:dyDescent="0.3">
      <c r="A783" s="175">
        <v>89214</v>
      </c>
      <c r="B783" s="176" t="s">
        <v>9075</v>
      </c>
      <c r="C783" s="175" t="s">
        <v>428</v>
      </c>
      <c r="D783" s="175">
        <v>22.89</v>
      </c>
    </row>
    <row r="784" spans="1:4" ht="27.6" x14ac:dyDescent="0.3">
      <c r="A784" s="175">
        <v>89215</v>
      </c>
      <c r="B784" s="176" t="s">
        <v>9076</v>
      </c>
      <c r="C784" s="175" t="s">
        <v>428</v>
      </c>
      <c r="D784" s="175">
        <v>81.94</v>
      </c>
    </row>
    <row r="785" spans="1:4" ht="41.4" x14ac:dyDescent="0.3">
      <c r="A785" s="175">
        <v>89221</v>
      </c>
      <c r="B785" s="176" t="s">
        <v>9077</v>
      </c>
      <c r="C785" s="175" t="s">
        <v>428</v>
      </c>
      <c r="D785" s="175">
        <v>1.3</v>
      </c>
    </row>
    <row r="786" spans="1:4" ht="27.6" x14ac:dyDescent="0.3">
      <c r="A786" s="175">
        <v>89222</v>
      </c>
      <c r="B786" s="176" t="s">
        <v>9078</v>
      </c>
      <c r="C786" s="175" t="s">
        <v>428</v>
      </c>
      <c r="D786" s="175">
        <v>0.15</v>
      </c>
    </row>
    <row r="787" spans="1:4" ht="27.6" x14ac:dyDescent="0.3">
      <c r="A787" s="175">
        <v>89223</v>
      </c>
      <c r="B787" s="176" t="s">
        <v>9079</v>
      </c>
      <c r="C787" s="175" t="s">
        <v>428</v>
      </c>
      <c r="D787" s="175">
        <v>1.22</v>
      </c>
    </row>
    <row r="788" spans="1:4" ht="41.4" x14ac:dyDescent="0.3">
      <c r="A788" s="175">
        <v>89224</v>
      </c>
      <c r="B788" s="176" t="s">
        <v>9080</v>
      </c>
      <c r="C788" s="175" t="s">
        <v>428</v>
      </c>
      <c r="D788" s="175">
        <v>1.7</v>
      </c>
    </row>
    <row r="789" spans="1:4" ht="27.6" x14ac:dyDescent="0.3">
      <c r="A789" s="175">
        <v>89228</v>
      </c>
      <c r="B789" s="176" t="s">
        <v>9081</v>
      </c>
      <c r="C789" s="175" t="s">
        <v>428</v>
      </c>
      <c r="D789" s="175">
        <v>34.380000000000003</v>
      </c>
    </row>
    <row r="790" spans="1:4" ht="27.6" x14ac:dyDescent="0.3">
      <c r="A790" s="175">
        <v>89229</v>
      </c>
      <c r="B790" s="176" t="s">
        <v>9082</v>
      </c>
      <c r="C790" s="175" t="s">
        <v>428</v>
      </c>
      <c r="D790" s="175">
        <v>6.18</v>
      </c>
    </row>
    <row r="791" spans="1:4" ht="27.6" x14ac:dyDescent="0.3">
      <c r="A791" s="175">
        <v>89230</v>
      </c>
      <c r="B791" s="176" t="s">
        <v>9083</v>
      </c>
      <c r="C791" s="175" t="s">
        <v>428</v>
      </c>
      <c r="D791" s="175">
        <v>153.99</v>
      </c>
    </row>
    <row r="792" spans="1:4" ht="27.6" x14ac:dyDescent="0.3">
      <c r="A792" s="175">
        <v>89231</v>
      </c>
      <c r="B792" s="176" t="s">
        <v>9084</v>
      </c>
      <c r="C792" s="175" t="s">
        <v>428</v>
      </c>
      <c r="D792" s="175">
        <v>24.4</v>
      </c>
    </row>
    <row r="793" spans="1:4" ht="27.6" x14ac:dyDescent="0.3">
      <c r="A793" s="175">
        <v>89232</v>
      </c>
      <c r="B793" s="176" t="s">
        <v>9085</v>
      </c>
      <c r="C793" s="175" t="s">
        <v>428</v>
      </c>
      <c r="D793" s="175">
        <v>274.68</v>
      </c>
    </row>
    <row r="794" spans="1:4" ht="27.6" x14ac:dyDescent="0.3">
      <c r="A794" s="175">
        <v>89233</v>
      </c>
      <c r="B794" s="176" t="s">
        <v>9086</v>
      </c>
      <c r="C794" s="175" t="s">
        <v>428</v>
      </c>
      <c r="D794" s="175">
        <v>147.47</v>
      </c>
    </row>
    <row r="795" spans="1:4" ht="27.6" x14ac:dyDescent="0.3">
      <c r="A795" s="175">
        <v>89236</v>
      </c>
      <c r="B795" s="176" t="s">
        <v>9087</v>
      </c>
      <c r="C795" s="175" t="s">
        <v>428</v>
      </c>
      <c r="D795" s="175">
        <v>359.73</v>
      </c>
    </row>
    <row r="796" spans="1:4" ht="27.6" x14ac:dyDescent="0.3">
      <c r="A796" s="175">
        <v>89237</v>
      </c>
      <c r="B796" s="176" t="s">
        <v>9088</v>
      </c>
      <c r="C796" s="175" t="s">
        <v>428</v>
      </c>
      <c r="D796" s="175">
        <v>57</v>
      </c>
    </row>
    <row r="797" spans="1:4" ht="27.6" x14ac:dyDescent="0.3">
      <c r="A797" s="175">
        <v>89238</v>
      </c>
      <c r="B797" s="176" t="s">
        <v>9089</v>
      </c>
      <c r="C797" s="175" t="s">
        <v>428</v>
      </c>
      <c r="D797" s="175">
        <v>641.66</v>
      </c>
    </row>
    <row r="798" spans="1:4" ht="27.6" x14ac:dyDescent="0.3">
      <c r="A798" s="175">
        <v>89239</v>
      </c>
      <c r="B798" s="176" t="s">
        <v>9090</v>
      </c>
      <c r="C798" s="175" t="s">
        <v>428</v>
      </c>
      <c r="D798" s="175">
        <v>389.98</v>
      </c>
    </row>
    <row r="799" spans="1:4" ht="27.6" x14ac:dyDescent="0.3">
      <c r="A799" s="175">
        <v>89240</v>
      </c>
      <c r="B799" s="176" t="s">
        <v>9091</v>
      </c>
      <c r="C799" s="175" t="s">
        <v>428</v>
      </c>
      <c r="D799" s="175">
        <v>110.4</v>
      </c>
    </row>
    <row r="800" spans="1:4" ht="27.6" x14ac:dyDescent="0.3">
      <c r="A800" s="175">
        <v>89241</v>
      </c>
      <c r="B800" s="176" t="s">
        <v>9092</v>
      </c>
      <c r="C800" s="175" t="s">
        <v>428</v>
      </c>
      <c r="D800" s="175">
        <v>19.87</v>
      </c>
    </row>
    <row r="801" spans="1:4" ht="27.6" x14ac:dyDescent="0.3">
      <c r="A801" s="175">
        <v>89246</v>
      </c>
      <c r="B801" s="176" t="s">
        <v>9093</v>
      </c>
      <c r="C801" s="175" t="s">
        <v>428</v>
      </c>
      <c r="D801" s="175">
        <v>312.58</v>
      </c>
    </row>
    <row r="802" spans="1:4" ht="27.6" x14ac:dyDescent="0.3">
      <c r="A802" s="175">
        <v>89247</v>
      </c>
      <c r="B802" s="176" t="s">
        <v>9094</v>
      </c>
      <c r="C802" s="175" t="s">
        <v>428</v>
      </c>
      <c r="D802" s="175">
        <v>49.53</v>
      </c>
    </row>
    <row r="803" spans="1:4" ht="27.6" x14ac:dyDescent="0.3">
      <c r="A803" s="175">
        <v>89248</v>
      </c>
      <c r="B803" s="176" t="s">
        <v>9095</v>
      </c>
      <c r="C803" s="175" t="s">
        <v>428</v>
      </c>
      <c r="D803" s="175">
        <v>557.55999999999995</v>
      </c>
    </row>
    <row r="804" spans="1:4" ht="27.6" x14ac:dyDescent="0.3">
      <c r="A804" s="175">
        <v>89249</v>
      </c>
      <c r="B804" s="176" t="s">
        <v>9096</v>
      </c>
      <c r="C804" s="175" t="s">
        <v>428</v>
      </c>
      <c r="D804" s="175">
        <v>332.42</v>
      </c>
    </row>
    <row r="805" spans="1:4" ht="27.6" x14ac:dyDescent="0.3">
      <c r="A805" s="175">
        <v>89253</v>
      </c>
      <c r="B805" s="176" t="s">
        <v>9097</v>
      </c>
      <c r="C805" s="175" t="s">
        <v>428</v>
      </c>
      <c r="D805" s="175">
        <v>90.47</v>
      </c>
    </row>
    <row r="806" spans="1:4" ht="27.6" x14ac:dyDescent="0.3">
      <c r="A806" s="175">
        <v>89254</v>
      </c>
      <c r="B806" s="176" t="s">
        <v>9098</v>
      </c>
      <c r="C806" s="175" t="s">
        <v>428</v>
      </c>
      <c r="D806" s="175">
        <v>16.28</v>
      </c>
    </row>
    <row r="807" spans="1:4" ht="27.6" x14ac:dyDescent="0.3">
      <c r="A807" s="175">
        <v>89255</v>
      </c>
      <c r="B807" s="176" t="s">
        <v>9099</v>
      </c>
      <c r="C807" s="175" t="s">
        <v>428</v>
      </c>
      <c r="D807" s="175">
        <v>145.43</v>
      </c>
    </row>
    <row r="808" spans="1:4" ht="41.4" x14ac:dyDescent="0.3">
      <c r="A808" s="175">
        <v>89256</v>
      </c>
      <c r="B808" s="176" t="s">
        <v>9100</v>
      </c>
      <c r="C808" s="175" t="s">
        <v>428</v>
      </c>
      <c r="D808" s="175">
        <v>74.81</v>
      </c>
    </row>
    <row r="809" spans="1:4" ht="41.4" x14ac:dyDescent="0.3">
      <c r="A809" s="175">
        <v>89259</v>
      </c>
      <c r="B809" s="176" t="s">
        <v>9101</v>
      </c>
      <c r="C809" s="175" t="s">
        <v>428</v>
      </c>
      <c r="D809" s="175">
        <v>15.13</v>
      </c>
    </row>
    <row r="810" spans="1:4" ht="41.4" x14ac:dyDescent="0.3">
      <c r="A810" s="175">
        <v>89260</v>
      </c>
      <c r="B810" s="176" t="s">
        <v>9102</v>
      </c>
      <c r="C810" s="175" t="s">
        <v>428</v>
      </c>
      <c r="D810" s="175">
        <v>3.16</v>
      </c>
    </row>
    <row r="811" spans="1:4" ht="41.4" x14ac:dyDescent="0.3">
      <c r="A811" s="175">
        <v>89262</v>
      </c>
      <c r="B811" s="176" t="s">
        <v>9103</v>
      </c>
      <c r="C811" s="175" t="s">
        <v>428</v>
      </c>
      <c r="D811" s="175">
        <v>28.36</v>
      </c>
    </row>
    <row r="812" spans="1:4" ht="55.2" x14ac:dyDescent="0.3">
      <c r="A812" s="175">
        <v>89264</v>
      </c>
      <c r="B812" s="176" t="s">
        <v>9104</v>
      </c>
      <c r="C812" s="175" t="s">
        <v>428</v>
      </c>
      <c r="D812" s="175">
        <v>12.01</v>
      </c>
    </row>
    <row r="813" spans="1:4" ht="55.2" x14ac:dyDescent="0.3">
      <c r="A813" s="175">
        <v>89265</v>
      </c>
      <c r="B813" s="176" t="s">
        <v>9105</v>
      </c>
      <c r="C813" s="175" t="s">
        <v>428</v>
      </c>
      <c r="D813" s="175">
        <v>2.5099999999999998</v>
      </c>
    </row>
    <row r="814" spans="1:4" ht="55.2" x14ac:dyDescent="0.3">
      <c r="A814" s="175">
        <v>89266</v>
      </c>
      <c r="B814" s="176" t="s">
        <v>9106</v>
      </c>
      <c r="C814" s="175" t="s">
        <v>428</v>
      </c>
      <c r="D814" s="175">
        <v>0.97</v>
      </c>
    </row>
    <row r="815" spans="1:4" ht="41.4" x14ac:dyDescent="0.3">
      <c r="A815" s="175">
        <v>89267</v>
      </c>
      <c r="B815" s="176" t="s">
        <v>9107</v>
      </c>
      <c r="C815" s="175" t="s">
        <v>428</v>
      </c>
      <c r="D815" s="175">
        <v>42.45</v>
      </c>
    </row>
    <row r="816" spans="1:4" ht="27.6" x14ac:dyDescent="0.3">
      <c r="A816" s="175">
        <v>89268</v>
      </c>
      <c r="B816" s="176" t="s">
        <v>9108</v>
      </c>
      <c r="C816" s="175" t="s">
        <v>428</v>
      </c>
      <c r="D816" s="175">
        <v>7.64</v>
      </c>
    </row>
    <row r="817" spans="1:4" ht="41.4" x14ac:dyDescent="0.3">
      <c r="A817" s="175">
        <v>89269</v>
      </c>
      <c r="B817" s="176" t="s">
        <v>9109</v>
      </c>
      <c r="C817" s="175" t="s">
        <v>428</v>
      </c>
      <c r="D817" s="175">
        <v>2.97</v>
      </c>
    </row>
    <row r="818" spans="1:4" ht="41.4" x14ac:dyDescent="0.3">
      <c r="A818" s="175">
        <v>89270</v>
      </c>
      <c r="B818" s="176" t="s">
        <v>9110</v>
      </c>
      <c r="C818" s="175" t="s">
        <v>428</v>
      </c>
      <c r="D818" s="175">
        <v>68.25</v>
      </c>
    </row>
    <row r="819" spans="1:4" ht="41.4" x14ac:dyDescent="0.3">
      <c r="A819" s="175">
        <v>89271</v>
      </c>
      <c r="B819" s="176" t="s">
        <v>9111</v>
      </c>
      <c r="C819" s="175" t="s">
        <v>428</v>
      </c>
      <c r="D819" s="175">
        <v>25.6</v>
      </c>
    </row>
    <row r="820" spans="1:4" ht="27.6" x14ac:dyDescent="0.3">
      <c r="A820" s="175">
        <v>89274</v>
      </c>
      <c r="B820" s="176" t="s">
        <v>9112</v>
      </c>
      <c r="C820" s="175" t="s">
        <v>428</v>
      </c>
      <c r="D820" s="175">
        <v>1.58</v>
      </c>
    </row>
    <row r="821" spans="1:4" ht="27.6" x14ac:dyDescent="0.3">
      <c r="A821" s="175">
        <v>89275</v>
      </c>
      <c r="B821" s="176" t="s">
        <v>9113</v>
      </c>
      <c r="C821" s="175" t="s">
        <v>428</v>
      </c>
      <c r="D821" s="175">
        <v>0.18</v>
      </c>
    </row>
    <row r="822" spans="1:4" ht="27.6" x14ac:dyDescent="0.3">
      <c r="A822" s="175">
        <v>89276</v>
      </c>
      <c r="B822" s="176" t="s">
        <v>9114</v>
      </c>
      <c r="C822" s="175" t="s">
        <v>428</v>
      </c>
      <c r="D822" s="175">
        <v>1.48</v>
      </c>
    </row>
    <row r="823" spans="1:4" ht="27.6" x14ac:dyDescent="0.3">
      <c r="A823" s="175">
        <v>89277</v>
      </c>
      <c r="B823" s="176" t="s">
        <v>9115</v>
      </c>
      <c r="C823" s="175" t="s">
        <v>428</v>
      </c>
      <c r="D823" s="175">
        <v>7.49</v>
      </c>
    </row>
    <row r="824" spans="1:4" ht="27.6" x14ac:dyDescent="0.3">
      <c r="A824" s="175">
        <v>89280</v>
      </c>
      <c r="B824" s="176" t="s">
        <v>9116</v>
      </c>
      <c r="C824" s="175" t="s">
        <v>428</v>
      </c>
      <c r="D824" s="175">
        <v>34.35</v>
      </c>
    </row>
    <row r="825" spans="1:4" ht="27.6" x14ac:dyDescent="0.3">
      <c r="A825" s="175">
        <v>89281</v>
      </c>
      <c r="B825" s="176" t="s">
        <v>9117</v>
      </c>
      <c r="C825" s="175" t="s">
        <v>428</v>
      </c>
      <c r="D825" s="175">
        <v>4.76</v>
      </c>
    </row>
    <row r="826" spans="1:4" ht="41.4" x14ac:dyDescent="0.3">
      <c r="A826" s="175">
        <v>89870</v>
      </c>
      <c r="B826" s="176" t="s">
        <v>9118</v>
      </c>
      <c r="C826" s="175" t="s">
        <v>428</v>
      </c>
      <c r="D826" s="175">
        <v>29.81</v>
      </c>
    </row>
    <row r="827" spans="1:4" ht="41.4" x14ac:dyDescent="0.3">
      <c r="A827" s="175">
        <v>89871</v>
      </c>
      <c r="B827" s="176" t="s">
        <v>9119</v>
      </c>
      <c r="C827" s="175" t="s">
        <v>428</v>
      </c>
      <c r="D827" s="175">
        <v>5.5</v>
      </c>
    </row>
    <row r="828" spans="1:4" ht="41.4" x14ac:dyDescent="0.3">
      <c r="A828" s="175">
        <v>89872</v>
      </c>
      <c r="B828" s="176" t="s">
        <v>9120</v>
      </c>
      <c r="C828" s="175" t="s">
        <v>428</v>
      </c>
      <c r="D828" s="175">
        <v>2.15</v>
      </c>
    </row>
    <row r="829" spans="1:4" ht="41.4" x14ac:dyDescent="0.3">
      <c r="A829" s="175">
        <v>89873</v>
      </c>
      <c r="B829" s="176" t="s">
        <v>9121</v>
      </c>
      <c r="C829" s="175" t="s">
        <v>428</v>
      </c>
      <c r="D829" s="175">
        <v>55.9</v>
      </c>
    </row>
    <row r="830" spans="1:4" ht="41.4" x14ac:dyDescent="0.3">
      <c r="A830" s="175">
        <v>89874</v>
      </c>
      <c r="B830" s="176" t="s">
        <v>9122</v>
      </c>
      <c r="C830" s="175" t="s">
        <v>428</v>
      </c>
      <c r="D830" s="175">
        <v>155.6</v>
      </c>
    </row>
    <row r="831" spans="1:4" ht="41.4" x14ac:dyDescent="0.3">
      <c r="A831" s="175">
        <v>89878</v>
      </c>
      <c r="B831" s="176" t="s">
        <v>9123</v>
      </c>
      <c r="C831" s="175" t="s">
        <v>428</v>
      </c>
      <c r="D831" s="175">
        <v>31.48</v>
      </c>
    </row>
    <row r="832" spans="1:4" ht="41.4" x14ac:dyDescent="0.3">
      <c r="A832" s="175">
        <v>89879</v>
      </c>
      <c r="B832" s="176" t="s">
        <v>9124</v>
      </c>
      <c r="C832" s="175" t="s">
        <v>428</v>
      </c>
      <c r="D832" s="175">
        <v>5.81</v>
      </c>
    </row>
    <row r="833" spans="1:4" ht="41.4" x14ac:dyDescent="0.3">
      <c r="A833" s="175">
        <v>89880</v>
      </c>
      <c r="B833" s="176" t="s">
        <v>9125</v>
      </c>
      <c r="C833" s="175" t="s">
        <v>428</v>
      </c>
      <c r="D833" s="175">
        <v>2.2799999999999998</v>
      </c>
    </row>
    <row r="834" spans="1:4" ht="41.4" x14ac:dyDescent="0.3">
      <c r="A834" s="175">
        <v>89881</v>
      </c>
      <c r="B834" s="176" t="s">
        <v>9126</v>
      </c>
      <c r="C834" s="175" t="s">
        <v>428</v>
      </c>
      <c r="D834" s="175">
        <v>59.04</v>
      </c>
    </row>
    <row r="835" spans="1:4" ht="41.4" x14ac:dyDescent="0.3">
      <c r="A835" s="175">
        <v>89882</v>
      </c>
      <c r="B835" s="176" t="s">
        <v>9127</v>
      </c>
      <c r="C835" s="175" t="s">
        <v>428</v>
      </c>
      <c r="D835" s="175">
        <v>179.52</v>
      </c>
    </row>
    <row r="836" spans="1:4" ht="27.6" x14ac:dyDescent="0.3">
      <c r="A836" s="175">
        <v>90582</v>
      </c>
      <c r="B836" s="176" t="s">
        <v>9128</v>
      </c>
      <c r="C836" s="175" t="s">
        <v>428</v>
      </c>
      <c r="D836" s="175">
        <v>0.39</v>
      </c>
    </row>
    <row r="837" spans="1:4" ht="27.6" x14ac:dyDescent="0.3">
      <c r="A837" s="175">
        <v>90583</v>
      </c>
      <c r="B837" s="176" t="s">
        <v>9129</v>
      </c>
      <c r="C837" s="175" t="s">
        <v>428</v>
      </c>
      <c r="D837" s="175">
        <v>0.04</v>
      </c>
    </row>
    <row r="838" spans="1:4" ht="27.6" x14ac:dyDescent="0.3">
      <c r="A838" s="175">
        <v>90584</v>
      </c>
      <c r="B838" s="176" t="s">
        <v>9130</v>
      </c>
      <c r="C838" s="175" t="s">
        <v>428</v>
      </c>
      <c r="D838" s="175">
        <v>0.3</v>
      </c>
    </row>
    <row r="839" spans="1:4" ht="27.6" x14ac:dyDescent="0.3">
      <c r="A839" s="175">
        <v>90585</v>
      </c>
      <c r="B839" s="176" t="s">
        <v>9131</v>
      </c>
      <c r="C839" s="175" t="s">
        <v>428</v>
      </c>
      <c r="D839" s="175">
        <v>0.85</v>
      </c>
    </row>
    <row r="840" spans="1:4" ht="27.6" x14ac:dyDescent="0.3">
      <c r="A840" s="175">
        <v>90621</v>
      </c>
      <c r="B840" s="176" t="s">
        <v>9132</v>
      </c>
      <c r="C840" s="175" t="s">
        <v>428</v>
      </c>
      <c r="D840" s="175">
        <v>1.51</v>
      </c>
    </row>
    <row r="841" spans="1:4" ht="27.6" x14ac:dyDescent="0.3">
      <c r="A841" s="175">
        <v>90622</v>
      </c>
      <c r="B841" s="176" t="s">
        <v>9133</v>
      </c>
      <c r="C841" s="175" t="s">
        <v>428</v>
      </c>
      <c r="D841" s="175">
        <v>0.18</v>
      </c>
    </row>
    <row r="842" spans="1:4" ht="27.6" x14ac:dyDescent="0.3">
      <c r="A842" s="175">
        <v>90623</v>
      </c>
      <c r="B842" s="176" t="s">
        <v>9134</v>
      </c>
      <c r="C842" s="175" t="s">
        <v>428</v>
      </c>
      <c r="D842" s="175">
        <v>1.89</v>
      </c>
    </row>
    <row r="843" spans="1:4" ht="27.6" x14ac:dyDescent="0.3">
      <c r="A843" s="175">
        <v>90624</v>
      </c>
      <c r="B843" s="176" t="s">
        <v>9135</v>
      </c>
      <c r="C843" s="175" t="s">
        <v>428</v>
      </c>
      <c r="D843" s="175">
        <v>2.12</v>
      </c>
    </row>
    <row r="844" spans="1:4" ht="27.6" x14ac:dyDescent="0.3">
      <c r="A844" s="175">
        <v>90627</v>
      </c>
      <c r="B844" s="176" t="s">
        <v>9136</v>
      </c>
      <c r="C844" s="175" t="s">
        <v>428</v>
      </c>
      <c r="D844" s="175">
        <v>38.19</v>
      </c>
    </row>
    <row r="845" spans="1:4" ht="27.6" x14ac:dyDescent="0.3">
      <c r="A845" s="175">
        <v>90628</v>
      </c>
      <c r="B845" s="176" t="s">
        <v>9137</v>
      </c>
      <c r="C845" s="175" t="s">
        <v>428</v>
      </c>
      <c r="D845" s="175">
        <v>5.44</v>
      </c>
    </row>
    <row r="846" spans="1:4" ht="27.6" x14ac:dyDescent="0.3">
      <c r="A846" s="175">
        <v>90629</v>
      </c>
      <c r="B846" s="176" t="s">
        <v>9138</v>
      </c>
      <c r="C846" s="175" t="s">
        <v>428</v>
      </c>
      <c r="D846" s="175">
        <v>47.79</v>
      </c>
    </row>
    <row r="847" spans="1:4" ht="27.6" x14ac:dyDescent="0.3">
      <c r="A847" s="175">
        <v>90630</v>
      </c>
      <c r="B847" s="176" t="s">
        <v>9139</v>
      </c>
      <c r="C847" s="175" t="s">
        <v>428</v>
      </c>
      <c r="D847" s="175">
        <v>8.6199999999999992</v>
      </c>
    </row>
    <row r="848" spans="1:4" ht="41.4" x14ac:dyDescent="0.3">
      <c r="A848" s="175">
        <v>90633</v>
      </c>
      <c r="B848" s="176" t="s">
        <v>9140</v>
      </c>
      <c r="C848" s="175" t="s">
        <v>428</v>
      </c>
      <c r="D848" s="175">
        <v>4.01</v>
      </c>
    </row>
    <row r="849" spans="1:4" ht="41.4" x14ac:dyDescent="0.3">
      <c r="A849" s="175">
        <v>90634</v>
      </c>
      <c r="B849" s="176" t="s">
        <v>9141</v>
      </c>
      <c r="C849" s="175" t="s">
        <v>428</v>
      </c>
      <c r="D849" s="175">
        <v>0.47</v>
      </c>
    </row>
    <row r="850" spans="1:4" ht="41.4" x14ac:dyDescent="0.3">
      <c r="A850" s="175">
        <v>90635</v>
      </c>
      <c r="B850" s="176" t="s">
        <v>9142</v>
      </c>
      <c r="C850" s="175" t="s">
        <v>428</v>
      </c>
      <c r="D850" s="175">
        <v>4.3899999999999997</v>
      </c>
    </row>
    <row r="851" spans="1:4" ht="41.4" x14ac:dyDescent="0.3">
      <c r="A851" s="175">
        <v>90636</v>
      </c>
      <c r="B851" s="176" t="s">
        <v>9143</v>
      </c>
      <c r="C851" s="175" t="s">
        <v>428</v>
      </c>
      <c r="D851" s="175">
        <v>4.25</v>
      </c>
    </row>
    <row r="852" spans="1:4" ht="27.6" x14ac:dyDescent="0.3">
      <c r="A852" s="175">
        <v>90639</v>
      </c>
      <c r="B852" s="176" t="s">
        <v>9144</v>
      </c>
      <c r="C852" s="175" t="s">
        <v>428</v>
      </c>
      <c r="D852" s="175">
        <v>5.99</v>
      </c>
    </row>
    <row r="853" spans="1:4" ht="27.6" x14ac:dyDescent="0.3">
      <c r="A853" s="175">
        <v>90640</v>
      </c>
      <c r="B853" s="176" t="s">
        <v>9145</v>
      </c>
      <c r="C853" s="175" t="s">
        <v>428</v>
      </c>
      <c r="D853" s="175">
        <v>0.71</v>
      </c>
    </row>
    <row r="854" spans="1:4" ht="27.6" x14ac:dyDescent="0.3">
      <c r="A854" s="175">
        <v>90641</v>
      </c>
      <c r="B854" s="176" t="s">
        <v>9146</v>
      </c>
      <c r="C854" s="175" t="s">
        <v>428</v>
      </c>
      <c r="D854" s="175">
        <v>6.55</v>
      </c>
    </row>
    <row r="855" spans="1:4" ht="27.6" x14ac:dyDescent="0.3">
      <c r="A855" s="175">
        <v>90642</v>
      </c>
      <c r="B855" s="176" t="s">
        <v>9147</v>
      </c>
      <c r="C855" s="175" t="s">
        <v>428</v>
      </c>
      <c r="D855" s="175">
        <v>8.1300000000000008</v>
      </c>
    </row>
    <row r="856" spans="1:4" ht="41.4" x14ac:dyDescent="0.3">
      <c r="A856" s="175">
        <v>90646</v>
      </c>
      <c r="B856" s="176" t="s">
        <v>9148</v>
      </c>
      <c r="C856" s="175" t="s">
        <v>428</v>
      </c>
      <c r="D856" s="175">
        <v>0.86</v>
      </c>
    </row>
    <row r="857" spans="1:4" ht="41.4" x14ac:dyDescent="0.3">
      <c r="A857" s="175">
        <v>90647</v>
      </c>
      <c r="B857" s="176" t="s">
        <v>9149</v>
      </c>
      <c r="C857" s="175" t="s">
        <v>428</v>
      </c>
      <c r="D857" s="175">
        <v>0.1</v>
      </c>
    </row>
    <row r="858" spans="1:4" ht="41.4" x14ac:dyDescent="0.3">
      <c r="A858" s="175">
        <v>90648</v>
      </c>
      <c r="B858" s="176" t="s">
        <v>9150</v>
      </c>
      <c r="C858" s="175" t="s">
        <v>428</v>
      </c>
      <c r="D858" s="175">
        <v>0.95</v>
      </c>
    </row>
    <row r="859" spans="1:4" ht="41.4" x14ac:dyDescent="0.3">
      <c r="A859" s="175">
        <v>90649</v>
      </c>
      <c r="B859" s="176" t="s">
        <v>9151</v>
      </c>
      <c r="C859" s="175" t="s">
        <v>428</v>
      </c>
      <c r="D859" s="175">
        <v>6.65</v>
      </c>
    </row>
    <row r="860" spans="1:4" ht="27.6" x14ac:dyDescent="0.3">
      <c r="A860" s="175">
        <v>90652</v>
      </c>
      <c r="B860" s="176" t="s">
        <v>9152</v>
      </c>
      <c r="C860" s="175" t="s">
        <v>428</v>
      </c>
      <c r="D860" s="175">
        <v>3.9</v>
      </c>
    </row>
    <row r="861" spans="1:4" ht="27.6" x14ac:dyDescent="0.3">
      <c r="A861" s="175">
        <v>90653</v>
      </c>
      <c r="B861" s="176" t="s">
        <v>9153</v>
      </c>
      <c r="C861" s="175" t="s">
        <v>428</v>
      </c>
      <c r="D861" s="175">
        <v>0.46</v>
      </c>
    </row>
    <row r="862" spans="1:4" ht="27.6" x14ac:dyDescent="0.3">
      <c r="A862" s="175">
        <v>90654</v>
      </c>
      <c r="B862" s="176" t="s">
        <v>9154</v>
      </c>
      <c r="C862" s="175" t="s">
        <v>428</v>
      </c>
      <c r="D862" s="175">
        <v>4.26</v>
      </c>
    </row>
    <row r="863" spans="1:4" ht="27.6" x14ac:dyDescent="0.3">
      <c r="A863" s="175">
        <v>90655</v>
      </c>
      <c r="B863" s="176" t="s">
        <v>9155</v>
      </c>
      <c r="C863" s="175" t="s">
        <v>428</v>
      </c>
      <c r="D863" s="175">
        <v>4.38</v>
      </c>
    </row>
    <row r="864" spans="1:4" ht="27.6" x14ac:dyDescent="0.3">
      <c r="A864" s="175">
        <v>90658</v>
      </c>
      <c r="B864" s="176" t="s">
        <v>9156</v>
      </c>
      <c r="C864" s="175" t="s">
        <v>428</v>
      </c>
      <c r="D864" s="175">
        <v>4.17</v>
      </c>
    </row>
    <row r="865" spans="1:4" ht="27.6" x14ac:dyDescent="0.3">
      <c r="A865" s="175">
        <v>90659</v>
      </c>
      <c r="B865" s="176" t="s">
        <v>9157</v>
      </c>
      <c r="C865" s="175" t="s">
        <v>428</v>
      </c>
      <c r="D865" s="175">
        <v>0.49</v>
      </c>
    </row>
    <row r="866" spans="1:4" ht="27.6" x14ac:dyDescent="0.3">
      <c r="A866" s="175">
        <v>90660</v>
      </c>
      <c r="B866" s="176" t="s">
        <v>9158</v>
      </c>
      <c r="C866" s="175" t="s">
        <v>428</v>
      </c>
      <c r="D866" s="175">
        <v>4.57</v>
      </c>
    </row>
    <row r="867" spans="1:4" ht="27.6" x14ac:dyDescent="0.3">
      <c r="A867" s="175">
        <v>90661</v>
      </c>
      <c r="B867" s="176" t="s">
        <v>9159</v>
      </c>
      <c r="C867" s="175" t="s">
        <v>428</v>
      </c>
      <c r="D867" s="175">
        <v>4.38</v>
      </c>
    </row>
    <row r="868" spans="1:4" ht="41.4" x14ac:dyDescent="0.3">
      <c r="A868" s="175">
        <v>90664</v>
      </c>
      <c r="B868" s="176" t="s">
        <v>9160</v>
      </c>
      <c r="C868" s="175" t="s">
        <v>428</v>
      </c>
      <c r="D868" s="175">
        <v>5.58</v>
      </c>
    </row>
    <row r="869" spans="1:4" ht="41.4" x14ac:dyDescent="0.3">
      <c r="A869" s="175">
        <v>90665</v>
      </c>
      <c r="B869" s="176" t="s">
        <v>9161</v>
      </c>
      <c r="C869" s="175" t="s">
        <v>428</v>
      </c>
      <c r="D869" s="175">
        <v>0.64</v>
      </c>
    </row>
    <row r="870" spans="1:4" ht="41.4" x14ac:dyDescent="0.3">
      <c r="A870" s="175">
        <v>90666</v>
      </c>
      <c r="B870" s="176" t="s">
        <v>9162</v>
      </c>
      <c r="C870" s="175" t="s">
        <v>428</v>
      </c>
      <c r="D870" s="175">
        <v>6.09</v>
      </c>
    </row>
    <row r="871" spans="1:4" ht="41.4" x14ac:dyDescent="0.3">
      <c r="A871" s="175">
        <v>90667</v>
      </c>
      <c r="B871" s="176" t="s">
        <v>9163</v>
      </c>
      <c r="C871" s="175" t="s">
        <v>428</v>
      </c>
      <c r="D871" s="175">
        <v>13.2</v>
      </c>
    </row>
    <row r="872" spans="1:4" ht="55.2" x14ac:dyDescent="0.3">
      <c r="A872" s="175">
        <v>90670</v>
      </c>
      <c r="B872" s="176" t="s">
        <v>9164</v>
      </c>
      <c r="C872" s="175" t="s">
        <v>428</v>
      </c>
      <c r="D872" s="175">
        <v>175.26</v>
      </c>
    </row>
    <row r="873" spans="1:4" ht="41.4" x14ac:dyDescent="0.3">
      <c r="A873" s="175">
        <v>90671</v>
      </c>
      <c r="B873" s="176" t="s">
        <v>9165</v>
      </c>
      <c r="C873" s="175" t="s">
        <v>428</v>
      </c>
      <c r="D873" s="175">
        <v>24.33</v>
      </c>
    </row>
    <row r="874" spans="1:4" ht="55.2" x14ac:dyDescent="0.3">
      <c r="A874" s="175">
        <v>90672</v>
      </c>
      <c r="B874" s="176" t="s">
        <v>9166</v>
      </c>
      <c r="C874" s="175" t="s">
        <v>428</v>
      </c>
      <c r="D874" s="175">
        <v>219.32</v>
      </c>
    </row>
    <row r="875" spans="1:4" ht="55.2" x14ac:dyDescent="0.3">
      <c r="A875" s="175">
        <v>90673</v>
      </c>
      <c r="B875" s="176" t="s">
        <v>9167</v>
      </c>
      <c r="C875" s="175" t="s">
        <v>428</v>
      </c>
      <c r="D875" s="175">
        <v>105.6</v>
      </c>
    </row>
    <row r="876" spans="1:4" ht="41.4" x14ac:dyDescent="0.3">
      <c r="A876" s="175">
        <v>90676</v>
      </c>
      <c r="B876" s="176" t="s">
        <v>9168</v>
      </c>
      <c r="C876" s="175" t="s">
        <v>428</v>
      </c>
      <c r="D876" s="175">
        <v>91.77</v>
      </c>
    </row>
    <row r="877" spans="1:4" ht="41.4" x14ac:dyDescent="0.3">
      <c r="A877" s="175">
        <v>90677</v>
      </c>
      <c r="B877" s="176" t="s">
        <v>9169</v>
      </c>
      <c r="C877" s="175" t="s">
        <v>428</v>
      </c>
      <c r="D877" s="175">
        <v>12.73</v>
      </c>
    </row>
    <row r="878" spans="1:4" ht="41.4" x14ac:dyDescent="0.3">
      <c r="A878" s="175">
        <v>90678</v>
      </c>
      <c r="B878" s="176" t="s">
        <v>9170</v>
      </c>
      <c r="C878" s="175" t="s">
        <v>428</v>
      </c>
      <c r="D878" s="175">
        <v>114.84</v>
      </c>
    </row>
    <row r="879" spans="1:4" ht="55.2" x14ac:dyDescent="0.3">
      <c r="A879" s="175">
        <v>90679</v>
      </c>
      <c r="B879" s="176" t="s">
        <v>9171</v>
      </c>
      <c r="C879" s="175" t="s">
        <v>428</v>
      </c>
      <c r="D879" s="175">
        <v>80.94</v>
      </c>
    </row>
    <row r="880" spans="1:4" ht="27.6" x14ac:dyDescent="0.3">
      <c r="A880" s="175">
        <v>90682</v>
      </c>
      <c r="B880" s="176" t="s">
        <v>9172</v>
      </c>
      <c r="C880" s="175" t="s">
        <v>428</v>
      </c>
      <c r="D880" s="175">
        <v>29.53</v>
      </c>
    </row>
    <row r="881" spans="1:4" ht="27.6" x14ac:dyDescent="0.3">
      <c r="A881" s="175">
        <v>90683</v>
      </c>
      <c r="B881" s="176" t="s">
        <v>9173</v>
      </c>
      <c r="C881" s="175" t="s">
        <v>428</v>
      </c>
      <c r="D881" s="175">
        <v>3.5</v>
      </c>
    </row>
    <row r="882" spans="1:4" ht="27.6" x14ac:dyDescent="0.3">
      <c r="A882" s="175">
        <v>90684</v>
      </c>
      <c r="B882" s="176" t="s">
        <v>9174</v>
      </c>
      <c r="C882" s="175" t="s">
        <v>428</v>
      </c>
      <c r="D882" s="175">
        <v>32.299999999999997</v>
      </c>
    </row>
    <row r="883" spans="1:4" ht="27.6" x14ac:dyDescent="0.3">
      <c r="A883" s="175">
        <v>90685</v>
      </c>
      <c r="B883" s="176" t="s">
        <v>9175</v>
      </c>
      <c r="C883" s="175" t="s">
        <v>428</v>
      </c>
      <c r="D883" s="175">
        <v>50.21</v>
      </c>
    </row>
    <row r="884" spans="1:4" ht="27.6" x14ac:dyDescent="0.3">
      <c r="A884" s="175">
        <v>90688</v>
      </c>
      <c r="B884" s="176" t="s">
        <v>9176</v>
      </c>
      <c r="C884" s="175" t="s">
        <v>428</v>
      </c>
      <c r="D884" s="175">
        <v>15.18</v>
      </c>
    </row>
    <row r="885" spans="1:4" ht="27.6" x14ac:dyDescent="0.3">
      <c r="A885" s="175">
        <v>90689</v>
      </c>
      <c r="B885" s="176" t="s">
        <v>9177</v>
      </c>
      <c r="C885" s="175" t="s">
        <v>428</v>
      </c>
      <c r="D885" s="175">
        <v>1.53</v>
      </c>
    </row>
    <row r="886" spans="1:4" ht="27.6" x14ac:dyDescent="0.3">
      <c r="A886" s="175">
        <v>90690</v>
      </c>
      <c r="B886" s="176" t="s">
        <v>9178</v>
      </c>
      <c r="C886" s="175" t="s">
        <v>428</v>
      </c>
      <c r="D886" s="175">
        <v>18.97</v>
      </c>
    </row>
    <row r="887" spans="1:4" ht="27.6" x14ac:dyDescent="0.3">
      <c r="A887" s="175">
        <v>90691</v>
      </c>
      <c r="B887" s="176" t="s">
        <v>9179</v>
      </c>
      <c r="C887" s="175" t="s">
        <v>428</v>
      </c>
      <c r="D887" s="175">
        <v>46.25</v>
      </c>
    </row>
    <row r="888" spans="1:4" ht="27.6" x14ac:dyDescent="0.3">
      <c r="A888" s="175">
        <v>90957</v>
      </c>
      <c r="B888" s="176" t="s">
        <v>9180</v>
      </c>
      <c r="C888" s="175" t="s">
        <v>428</v>
      </c>
      <c r="D888" s="175">
        <v>3.45</v>
      </c>
    </row>
    <row r="889" spans="1:4" ht="27.6" x14ac:dyDescent="0.3">
      <c r="A889" s="175">
        <v>90958</v>
      </c>
      <c r="B889" s="176" t="s">
        <v>9181</v>
      </c>
      <c r="C889" s="175" t="s">
        <v>428</v>
      </c>
      <c r="D889" s="175">
        <v>0.47</v>
      </c>
    </row>
    <row r="890" spans="1:4" ht="27.6" x14ac:dyDescent="0.3">
      <c r="A890" s="175">
        <v>90960</v>
      </c>
      <c r="B890" s="176" t="s">
        <v>9182</v>
      </c>
      <c r="C890" s="175" t="s">
        <v>428</v>
      </c>
      <c r="D890" s="175">
        <v>4.6100000000000003</v>
      </c>
    </row>
    <row r="891" spans="1:4" ht="27.6" x14ac:dyDescent="0.3">
      <c r="A891" s="175">
        <v>90961</v>
      </c>
      <c r="B891" s="176" t="s">
        <v>9183</v>
      </c>
      <c r="C891" s="175" t="s">
        <v>428</v>
      </c>
      <c r="D891" s="175">
        <v>0.64</v>
      </c>
    </row>
    <row r="892" spans="1:4" ht="27.6" x14ac:dyDescent="0.3">
      <c r="A892" s="175">
        <v>90962</v>
      </c>
      <c r="B892" s="176" t="s">
        <v>9184</v>
      </c>
      <c r="C892" s="175" t="s">
        <v>428</v>
      </c>
      <c r="D892" s="175">
        <v>5.77</v>
      </c>
    </row>
    <row r="893" spans="1:4" ht="27.6" x14ac:dyDescent="0.3">
      <c r="A893" s="175">
        <v>90963</v>
      </c>
      <c r="B893" s="176" t="s">
        <v>9185</v>
      </c>
      <c r="C893" s="175" t="s">
        <v>428</v>
      </c>
      <c r="D893" s="175">
        <v>13.2</v>
      </c>
    </row>
    <row r="894" spans="1:4" ht="27.6" x14ac:dyDescent="0.3">
      <c r="A894" s="175">
        <v>90968</v>
      </c>
      <c r="B894" s="176" t="s">
        <v>9186</v>
      </c>
      <c r="C894" s="175" t="s">
        <v>428</v>
      </c>
      <c r="D894" s="175">
        <v>4.62</v>
      </c>
    </row>
    <row r="895" spans="1:4" ht="27.6" x14ac:dyDescent="0.3">
      <c r="A895" s="175">
        <v>90969</v>
      </c>
      <c r="B895" s="176" t="s">
        <v>9187</v>
      </c>
      <c r="C895" s="175" t="s">
        <v>428</v>
      </c>
      <c r="D895" s="175">
        <v>0.64</v>
      </c>
    </row>
    <row r="896" spans="1:4" ht="27.6" x14ac:dyDescent="0.3">
      <c r="A896" s="175">
        <v>90970</v>
      </c>
      <c r="B896" s="176" t="s">
        <v>9188</v>
      </c>
      <c r="C896" s="175" t="s">
        <v>428</v>
      </c>
      <c r="D896" s="175">
        <v>5.79</v>
      </c>
    </row>
    <row r="897" spans="1:4" ht="27.6" x14ac:dyDescent="0.3">
      <c r="A897" s="175">
        <v>90971</v>
      </c>
      <c r="B897" s="176" t="s">
        <v>9189</v>
      </c>
      <c r="C897" s="175" t="s">
        <v>428</v>
      </c>
      <c r="D897" s="175">
        <v>53.48</v>
      </c>
    </row>
    <row r="898" spans="1:4" ht="27.6" x14ac:dyDescent="0.3">
      <c r="A898" s="175">
        <v>90975</v>
      </c>
      <c r="B898" s="176" t="s">
        <v>9190</v>
      </c>
      <c r="C898" s="175" t="s">
        <v>428</v>
      </c>
      <c r="D898" s="175">
        <v>11.74</v>
      </c>
    </row>
    <row r="899" spans="1:4" ht="27.6" x14ac:dyDescent="0.3">
      <c r="A899" s="175">
        <v>90976</v>
      </c>
      <c r="B899" s="176" t="s">
        <v>9191</v>
      </c>
      <c r="C899" s="175" t="s">
        <v>428</v>
      </c>
      <c r="D899" s="175">
        <v>1.63</v>
      </c>
    </row>
    <row r="900" spans="1:4" ht="27.6" x14ac:dyDescent="0.3">
      <c r="A900" s="175">
        <v>90977</v>
      </c>
      <c r="B900" s="176" t="s">
        <v>9192</v>
      </c>
      <c r="C900" s="175" t="s">
        <v>428</v>
      </c>
      <c r="D900" s="175">
        <v>14.7</v>
      </c>
    </row>
    <row r="901" spans="1:4" ht="27.6" x14ac:dyDescent="0.3">
      <c r="A901" s="175">
        <v>90978</v>
      </c>
      <c r="B901" s="176" t="s">
        <v>9193</v>
      </c>
      <c r="C901" s="175" t="s">
        <v>428</v>
      </c>
      <c r="D901" s="175">
        <v>138.75</v>
      </c>
    </row>
    <row r="902" spans="1:4" ht="27.6" x14ac:dyDescent="0.3">
      <c r="A902" s="175">
        <v>90992</v>
      </c>
      <c r="B902" s="176" t="s">
        <v>9194</v>
      </c>
      <c r="C902" s="175" t="s">
        <v>428</v>
      </c>
      <c r="D902" s="175">
        <v>5.48</v>
      </c>
    </row>
    <row r="903" spans="1:4" ht="27.6" x14ac:dyDescent="0.3">
      <c r="A903" s="175">
        <v>90993</v>
      </c>
      <c r="B903" s="176" t="s">
        <v>9195</v>
      </c>
      <c r="C903" s="175" t="s">
        <v>428</v>
      </c>
      <c r="D903" s="175">
        <v>0.76</v>
      </c>
    </row>
    <row r="904" spans="1:4" ht="27.6" x14ac:dyDescent="0.3">
      <c r="A904" s="175">
        <v>90994</v>
      </c>
      <c r="B904" s="176" t="s">
        <v>9196</v>
      </c>
      <c r="C904" s="175" t="s">
        <v>428</v>
      </c>
      <c r="D904" s="175">
        <v>6.86</v>
      </c>
    </row>
    <row r="905" spans="1:4" ht="27.6" x14ac:dyDescent="0.3">
      <c r="A905" s="175">
        <v>90995</v>
      </c>
      <c r="B905" s="176" t="s">
        <v>9197</v>
      </c>
      <c r="C905" s="175" t="s">
        <v>428</v>
      </c>
      <c r="D905" s="175">
        <v>72.650000000000006</v>
      </c>
    </row>
    <row r="906" spans="1:4" ht="41.4" x14ac:dyDescent="0.3">
      <c r="A906" s="175">
        <v>91021</v>
      </c>
      <c r="B906" s="176" t="s">
        <v>9198</v>
      </c>
      <c r="C906" s="175" t="s">
        <v>428</v>
      </c>
      <c r="D906" s="175">
        <v>4.99</v>
      </c>
    </row>
    <row r="907" spans="1:4" ht="41.4" x14ac:dyDescent="0.3">
      <c r="A907" s="175">
        <v>91026</v>
      </c>
      <c r="B907" s="176" t="s">
        <v>9199</v>
      </c>
      <c r="C907" s="175" t="s">
        <v>428</v>
      </c>
      <c r="D907" s="175">
        <v>16.98</v>
      </c>
    </row>
    <row r="908" spans="1:4" ht="41.4" x14ac:dyDescent="0.3">
      <c r="A908" s="175">
        <v>91027</v>
      </c>
      <c r="B908" s="176" t="s">
        <v>9200</v>
      </c>
      <c r="C908" s="175" t="s">
        <v>428</v>
      </c>
      <c r="D908" s="175">
        <v>3.56</v>
      </c>
    </row>
    <row r="909" spans="1:4" ht="41.4" x14ac:dyDescent="0.3">
      <c r="A909" s="175">
        <v>91028</v>
      </c>
      <c r="B909" s="176" t="s">
        <v>9201</v>
      </c>
      <c r="C909" s="175" t="s">
        <v>428</v>
      </c>
      <c r="D909" s="175">
        <v>1.38</v>
      </c>
    </row>
    <row r="910" spans="1:4" ht="41.4" x14ac:dyDescent="0.3">
      <c r="A910" s="175">
        <v>91029</v>
      </c>
      <c r="B910" s="176" t="s">
        <v>9202</v>
      </c>
      <c r="C910" s="175" t="s">
        <v>428</v>
      </c>
      <c r="D910" s="175">
        <v>31.84</v>
      </c>
    </row>
    <row r="911" spans="1:4" ht="41.4" x14ac:dyDescent="0.3">
      <c r="A911" s="175">
        <v>91030</v>
      </c>
      <c r="B911" s="176" t="s">
        <v>9203</v>
      </c>
      <c r="C911" s="175" t="s">
        <v>428</v>
      </c>
      <c r="D911" s="175">
        <v>125.66</v>
      </c>
    </row>
    <row r="912" spans="1:4" ht="27.6" x14ac:dyDescent="0.3">
      <c r="A912" s="175">
        <v>91273</v>
      </c>
      <c r="B912" s="176" t="s">
        <v>9204</v>
      </c>
      <c r="C912" s="175" t="s">
        <v>428</v>
      </c>
      <c r="D912" s="175">
        <v>0.48</v>
      </c>
    </row>
    <row r="913" spans="1:4" ht="27.6" x14ac:dyDescent="0.3">
      <c r="A913" s="175">
        <v>91274</v>
      </c>
      <c r="B913" s="176" t="s">
        <v>9205</v>
      </c>
      <c r="C913" s="175" t="s">
        <v>428</v>
      </c>
      <c r="D913" s="175">
        <v>0.06</v>
      </c>
    </row>
    <row r="914" spans="1:4" ht="27.6" x14ac:dyDescent="0.3">
      <c r="A914" s="175">
        <v>91275</v>
      </c>
      <c r="B914" s="176" t="s">
        <v>9206</v>
      </c>
      <c r="C914" s="175" t="s">
        <v>428</v>
      </c>
      <c r="D914" s="175">
        <v>0.6</v>
      </c>
    </row>
    <row r="915" spans="1:4" ht="27.6" x14ac:dyDescent="0.3">
      <c r="A915" s="175">
        <v>91276</v>
      </c>
      <c r="B915" s="176" t="s">
        <v>9207</v>
      </c>
      <c r="C915" s="175" t="s">
        <v>428</v>
      </c>
      <c r="D915" s="175">
        <v>9.07</v>
      </c>
    </row>
    <row r="916" spans="1:4" ht="41.4" x14ac:dyDescent="0.3">
      <c r="A916" s="175">
        <v>91279</v>
      </c>
      <c r="B916" s="176" t="s">
        <v>9208</v>
      </c>
      <c r="C916" s="175" t="s">
        <v>428</v>
      </c>
      <c r="D916" s="175">
        <v>0.72</v>
      </c>
    </row>
    <row r="917" spans="1:4" ht="41.4" x14ac:dyDescent="0.3">
      <c r="A917" s="175">
        <v>91280</v>
      </c>
      <c r="B917" s="176" t="s">
        <v>9209</v>
      </c>
      <c r="C917" s="175" t="s">
        <v>428</v>
      </c>
      <c r="D917" s="175">
        <v>0.08</v>
      </c>
    </row>
    <row r="918" spans="1:4" ht="41.4" x14ac:dyDescent="0.3">
      <c r="A918" s="175">
        <v>91281</v>
      </c>
      <c r="B918" s="176" t="s">
        <v>9210</v>
      </c>
      <c r="C918" s="175" t="s">
        <v>428</v>
      </c>
      <c r="D918" s="175">
        <v>0.9</v>
      </c>
    </row>
    <row r="919" spans="1:4" ht="41.4" x14ac:dyDescent="0.3">
      <c r="A919" s="175">
        <v>91282</v>
      </c>
      <c r="B919" s="176" t="s">
        <v>9211</v>
      </c>
      <c r="C919" s="175" t="s">
        <v>428</v>
      </c>
      <c r="D919" s="175">
        <v>21.69</v>
      </c>
    </row>
    <row r="920" spans="1:4" ht="41.4" x14ac:dyDescent="0.3">
      <c r="A920" s="175">
        <v>91354</v>
      </c>
      <c r="B920" s="176" t="s">
        <v>9212</v>
      </c>
      <c r="C920" s="175" t="s">
        <v>428</v>
      </c>
      <c r="D920" s="175">
        <v>13.17</v>
      </c>
    </row>
    <row r="921" spans="1:4" ht="41.4" x14ac:dyDescent="0.3">
      <c r="A921" s="175">
        <v>91355</v>
      </c>
      <c r="B921" s="176" t="s">
        <v>9213</v>
      </c>
      <c r="C921" s="175" t="s">
        <v>428</v>
      </c>
      <c r="D921" s="175">
        <v>2.76</v>
      </c>
    </row>
    <row r="922" spans="1:4" ht="41.4" x14ac:dyDescent="0.3">
      <c r="A922" s="175">
        <v>91356</v>
      </c>
      <c r="B922" s="176" t="s">
        <v>9214</v>
      </c>
      <c r="C922" s="175" t="s">
        <v>428</v>
      </c>
      <c r="D922" s="175">
        <v>1.07</v>
      </c>
    </row>
    <row r="923" spans="1:4" ht="41.4" x14ac:dyDescent="0.3">
      <c r="A923" s="175">
        <v>91359</v>
      </c>
      <c r="B923" s="176" t="s">
        <v>9215</v>
      </c>
      <c r="C923" s="175" t="s">
        <v>428</v>
      </c>
      <c r="D923" s="175">
        <v>14.99</v>
      </c>
    </row>
    <row r="924" spans="1:4" ht="41.4" x14ac:dyDescent="0.3">
      <c r="A924" s="175">
        <v>91360</v>
      </c>
      <c r="B924" s="176" t="s">
        <v>9216</v>
      </c>
      <c r="C924" s="175" t="s">
        <v>428</v>
      </c>
      <c r="D924" s="175">
        <v>3.14</v>
      </c>
    </row>
    <row r="925" spans="1:4" ht="41.4" x14ac:dyDescent="0.3">
      <c r="A925" s="175">
        <v>91361</v>
      </c>
      <c r="B925" s="176" t="s">
        <v>9217</v>
      </c>
      <c r="C925" s="175" t="s">
        <v>428</v>
      </c>
      <c r="D925" s="175">
        <v>1.21</v>
      </c>
    </row>
    <row r="926" spans="1:4" ht="41.4" x14ac:dyDescent="0.3">
      <c r="A926" s="175">
        <v>91367</v>
      </c>
      <c r="B926" s="176" t="s">
        <v>9218</v>
      </c>
      <c r="C926" s="175" t="s">
        <v>428</v>
      </c>
      <c r="D926" s="175">
        <v>19.309999999999999</v>
      </c>
    </row>
    <row r="927" spans="1:4" ht="41.4" x14ac:dyDescent="0.3">
      <c r="A927" s="175">
        <v>91368</v>
      </c>
      <c r="B927" s="176" t="s">
        <v>9219</v>
      </c>
      <c r="C927" s="175" t="s">
        <v>428</v>
      </c>
      <c r="D927" s="175">
        <v>3.57</v>
      </c>
    </row>
    <row r="928" spans="1:4" ht="41.4" x14ac:dyDescent="0.3">
      <c r="A928" s="175">
        <v>91369</v>
      </c>
      <c r="B928" s="176" t="s">
        <v>9220</v>
      </c>
      <c r="C928" s="175" t="s">
        <v>428</v>
      </c>
      <c r="D928" s="175">
        <v>1.39</v>
      </c>
    </row>
    <row r="929" spans="1:4" ht="41.4" x14ac:dyDescent="0.3">
      <c r="A929" s="175">
        <v>91375</v>
      </c>
      <c r="B929" s="176" t="s">
        <v>9221</v>
      </c>
      <c r="C929" s="175" t="s">
        <v>428</v>
      </c>
      <c r="D929" s="175">
        <v>11.09</v>
      </c>
    </row>
    <row r="930" spans="1:4" ht="41.4" x14ac:dyDescent="0.3">
      <c r="A930" s="175">
        <v>91376</v>
      </c>
      <c r="B930" s="176" t="s">
        <v>9222</v>
      </c>
      <c r="C930" s="175" t="s">
        <v>428</v>
      </c>
      <c r="D930" s="175">
        <v>2.3199999999999998</v>
      </c>
    </row>
    <row r="931" spans="1:4" ht="41.4" x14ac:dyDescent="0.3">
      <c r="A931" s="175">
        <v>91377</v>
      </c>
      <c r="B931" s="176" t="s">
        <v>9223</v>
      </c>
      <c r="C931" s="175" t="s">
        <v>428</v>
      </c>
      <c r="D931" s="175">
        <v>0.9</v>
      </c>
    </row>
    <row r="932" spans="1:4" ht="41.4" x14ac:dyDescent="0.3">
      <c r="A932" s="175">
        <v>91380</v>
      </c>
      <c r="B932" s="176" t="s">
        <v>9224</v>
      </c>
      <c r="C932" s="175" t="s">
        <v>428</v>
      </c>
      <c r="D932" s="175">
        <v>21.83</v>
      </c>
    </row>
    <row r="933" spans="1:4" ht="41.4" x14ac:dyDescent="0.3">
      <c r="A933" s="175">
        <v>91381</v>
      </c>
      <c r="B933" s="176" t="s">
        <v>9225</v>
      </c>
      <c r="C933" s="175" t="s">
        <v>428</v>
      </c>
      <c r="D933" s="175">
        <v>4.03</v>
      </c>
    </row>
    <row r="934" spans="1:4" ht="41.4" x14ac:dyDescent="0.3">
      <c r="A934" s="175">
        <v>91382</v>
      </c>
      <c r="B934" s="176" t="s">
        <v>9226</v>
      </c>
      <c r="C934" s="175" t="s">
        <v>428</v>
      </c>
      <c r="D934" s="175">
        <v>1.57</v>
      </c>
    </row>
    <row r="935" spans="1:4" ht="41.4" x14ac:dyDescent="0.3">
      <c r="A935" s="175">
        <v>91383</v>
      </c>
      <c r="B935" s="176" t="s">
        <v>9227</v>
      </c>
      <c r="C935" s="175" t="s">
        <v>428</v>
      </c>
      <c r="D935" s="175">
        <v>40.94</v>
      </c>
    </row>
    <row r="936" spans="1:4" ht="41.4" x14ac:dyDescent="0.3">
      <c r="A936" s="175">
        <v>91384</v>
      </c>
      <c r="B936" s="176" t="s">
        <v>9228</v>
      </c>
      <c r="C936" s="175" t="s">
        <v>428</v>
      </c>
      <c r="D936" s="175">
        <v>125.13</v>
      </c>
    </row>
    <row r="937" spans="1:4" ht="55.2" x14ac:dyDescent="0.3">
      <c r="A937" s="175">
        <v>91390</v>
      </c>
      <c r="B937" s="176" t="s">
        <v>9229</v>
      </c>
      <c r="C937" s="175" t="s">
        <v>428</v>
      </c>
      <c r="D937" s="175">
        <v>14.26</v>
      </c>
    </row>
    <row r="938" spans="1:4" ht="55.2" x14ac:dyDescent="0.3">
      <c r="A938" s="175">
        <v>91391</v>
      </c>
      <c r="B938" s="176" t="s">
        <v>9230</v>
      </c>
      <c r="C938" s="175" t="s">
        <v>428</v>
      </c>
      <c r="D938" s="175">
        <v>2.99</v>
      </c>
    </row>
    <row r="939" spans="1:4" ht="55.2" x14ac:dyDescent="0.3">
      <c r="A939" s="175">
        <v>91392</v>
      </c>
      <c r="B939" s="176" t="s">
        <v>9231</v>
      </c>
      <c r="C939" s="175" t="s">
        <v>428</v>
      </c>
      <c r="D939" s="175">
        <v>1.1599999999999999</v>
      </c>
    </row>
    <row r="940" spans="1:4" ht="41.4" x14ac:dyDescent="0.3">
      <c r="A940" s="175">
        <v>91396</v>
      </c>
      <c r="B940" s="176" t="s">
        <v>9232</v>
      </c>
      <c r="C940" s="175" t="s">
        <v>428</v>
      </c>
      <c r="D940" s="175">
        <v>19.22</v>
      </c>
    </row>
    <row r="941" spans="1:4" ht="41.4" x14ac:dyDescent="0.3">
      <c r="A941" s="175">
        <v>91397</v>
      </c>
      <c r="B941" s="176" t="s">
        <v>9233</v>
      </c>
      <c r="C941" s="175" t="s">
        <v>428</v>
      </c>
      <c r="D941" s="175">
        <v>4.0199999999999996</v>
      </c>
    </row>
    <row r="942" spans="1:4" ht="41.4" x14ac:dyDescent="0.3">
      <c r="A942" s="175">
        <v>91398</v>
      </c>
      <c r="B942" s="176" t="s">
        <v>9234</v>
      </c>
      <c r="C942" s="175" t="s">
        <v>428</v>
      </c>
      <c r="D942" s="175">
        <v>1.56</v>
      </c>
    </row>
    <row r="943" spans="1:4" ht="41.4" x14ac:dyDescent="0.3">
      <c r="A943" s="175">
        <v>91402</v>
      </c>
      <c r="B943" s="176" t="s">
        <v>9235</v>
      </c>
      <c r="C943" s="175" t="s">
        <v>428</v>
      </c>
      <c r="D943" s="175">
        <v>1.32</v>
      </c>
    </row>
    <row r="944" spans="1:4" ht="41.4" x14ac:dyDescent="0.3">
      <c r="A944" s="175">
        <v>91466</v>
      </c>
      <c r="B944" s="176" t="s">
        <v>9236</v>
      </c>
      <c r="C944" s="175" t="s">
        <v>428</v>
      </c>
      <c r="D944" s="175">
        <v>1.22</v>
      </c>
    </row>
    <row r="945" spans="1:4" ht="41.4" x14ac:dyDescent="0.3">
      <c r="A945" s="175">
        <v>91467</v>
      </c>
      <c r="B945" s="176" t="s">
        <v>9237</v>
      </c>
      <c r="C945" s="175" t="s">
        <v>428</v>
      </c>
      <c r="D945" s="175">
        <v>139.55000000000001</v>
      </c>
    </row>
    <row r="946" spans="1:4" ht="41.4" x14ac:dyDescent="0.3">
      <c r="A946" s="175">
        <v>91468</v>
      </c>
      <c r="B946" s="176" t="s">
        <v>9238</v>
      </c>
      <c r="C946" s="175" t="s">
        <v>428</v>
      </c>
      <c r="D946" s="175">
        <v>20.25</v>
      </c>
    </row>
    <row r="947" spans="1:4" ht="41.4" x14ac:dyDescent="0.3">
      <c r="A947" s="175">
        <v>91469</v>
      </c>
      <c r="B947" s="176" t="s">
        <v>9239</v>
      </c>
      <c r="C947" s="175" t="s">
        <v>428</v>
      </c>
      <c r="D947" s="175">
        <v>4.37</v>
      </c>
    </row>
    <row r="948" spans="1:4" ht="55.2" x14ac:dyDescent="0.3">
      <c r="A948" s="175">
        <v>91484</v>
      </c>
      <c r="B948" s="176" t="s">
        <v>9240</v>
      </c>
      <c r="C948" s="175" t="s">
        <v>428</v>
      </c>
      <c r="D948" s="175">
        <v>1.39</v>
      </c>
    </row>
    <row r="949" spans="1:4" ht="55.2" x14ac:dyDescent="0.3">
      <c r="A949" s="175">
        <v>91485</v>
      </c>
      <c r="B949" s="176" t="s">
        <v>9241</v>
      </c>
      <c r="C949" s="175" t="s">
        <v>428</v>
      </c>
      <c r="D949" s="175">
        <v>189.39</v>
      </c>
    </row>
    <row r="950" spans="1:4" ht="27.6" x14ac:dyDescent="0.3">
      <c r="A950" s="175">
        <v>91529</v>
      </c>
      <c r="B950" s="176" t="s">
        <v>9242</v>
      </c>
      <c r="C950" s="175" t="s">
        <v>428</v>
      </c>
      <c r="D950" s="175">
        <v>0.71</v>
      </c>
    </row>
    <row r="951" spans="1:4" ht="27.6" x14ac:dyDescent="0.3">
      <c r="A951" s="175">
        <v>91530</v>
      </c>
      <c r="B951" s="176" t="s">
        <v>9243</v>
      </c>
      <c r="C951" s="175" t="s">
        <v>428</v>
      </c>
      <c r="D951" s="175">
        <v>0.09</v>
      </c>
    </row>
    <row r="952" spans="1:4" ht="27.6" x14ac:dyDescent="0.3">
      <c r="A952" s="175">
        <v>91531</v>
      </c>
      <c r="B952" s="176" t="s">
        <v>9244</v>
      </c>
      <c r="C952" s="175" t="s">
        <v>428</v>
      </c>
      <c r="D952" s="175">
        <v>0.9</v>
      </c>
    </row>
    <row r="953" spans="1:4" ht="27.6" x14ac:dyDescent="0.3">
      <c r="A953" s="175">
        <v>91532</v>
      </c>
      <c r="B953" s="176" t="s">
        <v>9245</v>
      </c>
      <c r="C953" s="175" t="s">
        <v>428</v>
      </c>
      <c r="D953" s="175">
        <v>6.58</v>
      </c>
    </row>
    <row r="954" spans="1:4" ht="41.4" x14ac:dyDescent="0.3">
      <c r="A954" s="175">
        <v>91629</v>
      </c>
      <c r="B954" s="176" t="s">
        <v>9246</v>
      </c>
      <c r="C954" s="175" t="s">
        <v>428</v>
      </c>
      <c r="D954" s="175">
        <v>13.96</v>
      </c>
    </row>
    <row r="955" spans="1:4" ht="41.4" x14ac:dyDescent="0.3">
      <c r="A955" s="175">
        <v>91630</v>
      </c>
      <c r="B955" s="176" t="s">
        <v>9247</v>
      </c>
      <c r="C955" s="175" t="s">
        <v>428</v>
      </c>
      <c r="D955" s="175">
        <v>2.92</v>
      </c>
    </row>
    <row r="956" spans="1:4" ht="41.4" x14ac:dyDescent="0.3">
      <c r="A956" s="175">
        <v>91631</v>
      </c>
      <c r="B956" s="176" t="s">
        <v>9248</v>
      </c>
      <c r="C956" s="175" t="s">
        <v>428</v>
      </c>
      <c r="D956" s="175">
        <v>1.1299999999999999</v>
      </c>
    </row>
    <row r="957" spans="1:4" ht="41.4" x14ac:dyDescent="0.3">
      <c r="A957" s="175">
        <v>91632</v>
      </c>
      <c r="B957" s="176" t="s">
        <v>9249</v>
      </c>
      <c r="C957" s="175" t="s">
        <v>428</v>
      </c>
      <c r="D957" s="175">
        <v>26.17</v>
      </c>
    </row>
    <row r="958" spans="1:4" ht="41.4" x14ac:dyDescent="0.3">
      <c r="A958" s="175">
        <v>91633</v>
      </c>
      <c r="B958" s="176" t="s">
        <v>9250</v>
      </c>
      <c r="C958" s="175" t="s">
        <v>428</v>
      </c>
      <c r="D958" s="175">
        <v>118.11</v>
      </c>
    </row>
    <row r="959" spans="1:4" ht="41.4" x14ac:dyDescent="0.3">
      <c r="A959" s="175">
        <v>91640</v>
      </c>
      <c r="B959" s="176" t="s">
        <v>9251</v>
      </c>
      <c r="C959" s="175" t="s">
        <v>428</v>
      </c>
      <c r="D959" s="175">
        <v>31.29</v>
      </c>
    </row>
    <row r="960" spans="1:4" ht="41.4" x14ac:dyDescent="0.3">
      <c r="A960" s="175">
        <v>91641</v>
      </c>
      <c r="B960" s="176" t="s">
        <v>9252</v>
      </c>
      <c r="C960" s="175" t="s">
        <v>428</v>
      </c>
      <c r="D960" s="175">
        <v>6.56</v>
      </c>
    </row>
    <row r="961" spans="1:4" ht="41.4" x14ac:dyDescent="0.3">
      <c r="A961" s="175">
        <v>91642</v>
      </c>
      <c r="B961" s="176" t="s">
        <v>9253</v>
      </c>
      <c r="C961" s="175" t="s">
        <v>428</v>
      </c>
      <c r="D961" s="175">
        <v>2.54</v>
      </c>
    </row>
    <row r="962" spans="1:4" ht="41.4" x14ac:dyDescent="0.3">
      <c r="A962" s="175">
        <v>91643</v>
      </c>
      <c r="B962" s="176" t="s">
        <v>9254</v>
      </c>
      <c r="C962" s="175" t="s">
        <v>428</v>
      </c>
      <c r="D962" s="175">
        <v>58.67</v>
      </c>
    </row>
    <row r="963" spans="1:4" ht="55.2" x14ac:dyDescent="0.3">
      <c r="A963" s="175">
        <v>91644</v>
      </c>
      <c r="B963" s="176" t="s">
        <v>9255</v>
      </c>
      <c r="C963" s="175" t="s">
        <v>428</v>
      </c>
      <c r="D963" s="175">
        <v>265.79000000000002</v>
      </c>
    </row>
    <row r="964" spans="1:4" ht="27.6" x14ac:dyDescent="0.3">
      <c r="A964" s="175">
        <v>91688</v>
      </c>
      <c r="B964" s="176" t="s">
        <v>9256</v>
      </c>
      <c r="C964" s="175" t="s">
        <v>428</v>
      </c>
      <c r="D964" s="175">
        <v>0.08</v>
      </c>
    </row>
    <row r="965" spans="1:4" ht="27.6" x14ac:dyDescent="0.3">
      <c r="A965" s="175">
        <v>91689</v>
      </c>
      <c r="B965" s="176" t="s">
        <v>9257</v>
      </c>
      <c r="C965" s="175" t="s">
        <v>428</v>
      </c>
      <c r="D965" s="175">
        <v>0.01</v>
      </c>
    </row>
    <row r="966" spans="1:4" ht="27.6" x14ac:dyDescent="0.3">
      <c r="A966" s="175">
        <v>91690</v>
      </c>
      <c r="B966" s="176" t="s">
        <v>9258</v>
      </c>
      <c r="C966" s="175" t="s">
        <v>428</v>
      </c>
      <c r="D966" s="175">
        <v>0.05</v>
      </c>
    </row>
    <row r="967" spans="1:4" ht="27.6" x14ac:dyDescent="0.3">
      <c r="A967" s="175">
        <v>91691</v>
      </c>
      <c r="B967" s="176" t="s">
        <v>9259</v>
      </c>
      <c r="C967" s="175" t="s">
        <v>428</v>
      </c>
      <c r="D967" s="175">
        <v>2.15</v>
      </c>
    </row>
    <row r="968" spans="1:4" ht="27.6" x14ac:dyDescent="0.3">
      <c r="A968" s="175">
        <v>92040</v>
      </c>
      <c r="B968" s="176" t="s">
        <v>9260</v>
      </c>
      <c r="C968" s="175" t="s">
        <v>428</v>
      </c>
      <c r="D968" s="175">
        <v>5.9</v>
      </c>
    </row>
    <row r="969" spans="1:4" ht="27.6" x14ac:dyDescent="0.3">
      <c r="A969" s="175">
        <v>92041</v>
      </c>
      <c r="B969" s="176" t="s">
        <v>9261</v>
      </c>
      <c r="C969" s="175" t="s">
        <v>428</v>
      </c>
      <c r="D969" s="175">
        <v>0.62</v>
      </c>
    </row>
    <row r="970" spans="1:4" ht="27.6" x14ac:dyDescent="0.3">
      <c r="A970" s="175">
        <v>92042</v>
      </c>
      <c r="B970" s="176" t="s">
        <v>9262</v>
      </c>
      <c r="C970" s="175" t="s">
        <v>428</v>
      </c>
      <c r="D970" s="175">
        <v>4.92</v>
      </c>
    </row>
    <row r="971" spans="1:4" ht="55.2" x14ac:dyDescent="0.3">
      <c r="A971" s="175">
        <v>92101</v>
      </c>
      <c r="B971" s="176" t="s">
        <v>9263</v>
      </c>
      <c r="C971" s="175" t="s">
        <v>428</v>
      </c>
      <c r="D971" s="175">
        <v>21.85</v>
      </c>
    </row>
    <row r="972" spans="1:4" ht="55.2" x14ac:dyDescent="0.3">
      <c r="A972" s="175">
        <v>92102</v>
      </c>
      <c r="B972" s="176" t="s">
        <v>9264</v>
      </c>
      <c r="C972" s="175" t="s">
        <v>428</v>
      </c>
      <c r="D972" s="175">
        <v>4.58</v>
      </c>
    </row>
    <row r="973" spans="1:4" ht="55.2" x14ac:dyDescent="0.3">
      <c r="A973" s="175">
        <v>92103</v>
      </c>
      <c r="B973" s="176" t="s">
        <v>9265</v>
      </c>
      <c r="C973" s="175" t="s">
        <v>428</v>
      </c>
      <c r="D973" s="175">
        <v>1.77</v>
      </c>
    </row>
    <row r="974" spans="1:4" ht="55.2" x14ac:dyDescent="0.3">
      <c r="A974" s="175">
        <v>92104</v>
      </c>
      <c r="B974" s="176" t="s">
        <v>9266</v>
      </c>
      <c r="C974" s="175" t="s">
        <v>428</v>
      </c>
      <c r="D974" s="175">
        <v>40.97</v>
      </c>
    </row>
    <row r="975" spans="1:4" ht="55.2" x14ac:dyDescent="0.3">
      <c r="A975" s="175">
        <v>92105</v>
      </c>
      <c r="B975" s="176" t="s">
        <v>9267</v>
      </c>
      <c r="C975" s="175" t="s">
        <v>428</v>
      </c>
      <c r="D975" s="175">
        <v>169.8</v>
      </c>
    </row>
    <row r="976" spans="1:4" ht="27.6" x14ac:dyDescent="0.3">
      <c r="A976" s="175">
        <v>92108</v>
      </c>
      <c r="B976" s="176" t="s">
        <v>9268</v>
      </c>
      <c r="C976" s="175" t="s">
        <v>428</v>
      </c>
      <c r="D976" s="175">
        <v>0.93</v>
      </c>
    </row>
    <row r="977" spans="1:4" ht="27.6" x14ac:dyDescent="0.3">
      <c r="A977" s="175">
        <v>92109</v>
      </c>
      <c r="B977" s="176" t="s">
        <v>9269</v>
      </c>
      <c r="C977" s="175" t="s">
        <v>428</v>
      </c>
      <c r="D977" s="175">
        <v>0.11</v>
      </c>
    </row>
    <row r="978" spans="1:4" ht="27.6" x14ac:dyDescent="0.3">
      <c r="A978" s="175">
        <v>92110</v>
      </c>
      <c r="B978" s="176" t="s">
        <v>9270</v>
      </c>
      <c r="C978" s="175" t="s">
        <v>428</v>
      </c>
      <c r="D978" s="175">
        <v>0.73</v>
      </c>
    </row>
    <row r="979" spans="1:4" ht="27.6" x14ac:dyDescent="0.3">
      <c r="A979" s="175">
        <v>92111</v>
      </c>
      <c r="B979" s="176" t="s">
        <v>9271</v>
      </c>
      <c r="C979" s="175" t="s">
        <v>428</v>
      </c>
      <c r="D979" s="175">
        <v>0.85</v>
      </c>
    </row>
    <row r="980" spans="1:4" x14ac:dyDescent="0.3">
      <c r="A980" s="175">
        <v>92114</v>
      </c>
      <c r="B980" s="176" t="s">
        <v>9272</v>
      </c>
      <c r="C980" s="175" t="s">
        <v>428</v>
      </c>
      <c r="D980" s="175">
        <v>0.1</v>
      </c>
    </row>
    <row r="981" spans="1:4" x14ac:dyDescent="0.3">
      <c r="A981" s="175">
        <v>92115</v>
      </c>
      <c r="B981" s="176" t="s">
        <v>9273</v>
      </c>
      <c r="C981" s="175" t="s">
        <v>428</v>
      </c>
      <c r="D981" s="175">
        <v>0.01</v>
      </c>
    </row>
    <row r="982" spans="1:4" x14ac:dyDescent="0.3">
      <c r="A982" s="175">
        <v>92116</v>
      </c>
      <c r="B982" s="176" t="s">
        <v>9274</v>
      </c>
      <c r="C982" s="175" t="s">
        <v>428</v>
      </c>
      <c r="D982" s="175">
        <v>0.13</v>
      </c>
    </row>
    <row r="983" spans="1:4" ht="27.6" x14ac:dyDescent="0.3">
      <c r="A983" s="175">
        <v>92133</v>
      </c>
      <c r="B983" s="176" t="s">
        <v>9275</v>
      </c>
      <c r="C983" s="175" t="s">
        <v>428</v>
      </c>
      <c r="D983" s="175">
        <v>11.15</v>
      </c>
    </row>
    <row r="984" spans="1:4" ht="27.6" x14ac:dyDescent="0.3">
      <c r="A984" s="175">
        <v>92134</v>
      </c>
      <c r="B984" s="176" t="s">
        <v>9276</v>
      </c>
      <c r="C984" s="175" t="s">
        <v>428</v>
      </c>
      <c r="D984" s="175">
        <v>1.76</v>
      </c>
    </row>
    <row r="985" spans="1:4" ht="27.6" x14ac:dyDescent="0.3">
      <c r="A985" s="175">
        <v>92135</v>
      </c>
      <c r="B985" s="176" t="s">
        <v>9277</v>
      </c>
      <c r="C985" s="175" t="s">
        <v>428</v>
      </c>
      <c r="D985" s="175">
        <v>0.69</v>
      </c>
    </row>
    <row r="986" spans="1:4" ht="27.6" x14ac:dyDescent="0.3">
      <c r="A986" s="175">
        <v>92136</v>
      </c>
      <c r="B986" s="176" t="s">
        <v>9278</v>
      </c>
      <c r="C986" s="175" t="s">
        <v>428</v>
      </c>
      <c r="D986" s="175">
        <v>13.94</v>
      </c>
    </row>
    <row r="987" spans="1:4" ht="27.6" x14ac:dyDescent="0.3">
      <c r="A987" s="175">
        <v>92137</v>
      </c>
      <c r="B987" s="176" t="s">
        <v>9279</v>
      </c>
      <c r="C987" s="175" t="s">
        <v>428</v>
      </c>
      <c r="D987" s="175">
        <v>34.950000000000003</v>
      </c>
    </row>
    <row r="988" spans="1:4" ht="27.6" x14ac:dyDescent="0.3">
      <c r="A988" s="175">
        <v>92140</v>
      </c>
      <c r="B988" s="176" t="s">
        <v>9280</v>
      </c>
      <c r="C988" s="175" t="s">
        <v>428</v>
      </c>
      <c r="D988" s="175">
        <v>3.4</v>
      </c>
    </row>
    <row r="989" spans="1:4" ht="27.6" x14ac:dyDescent="0.3">
      <c r="A989" s="175">
        <v>92141</v>
      </c>
      <c r="B989" s="176" t="s">
        <v>9281</v>
      </c>
      <c r="C989" s="175" t="s">
        <v>428</v>
      </c>
      <c r="D989" s="175">
        <v>0.53</v>
      </c>
    </row>
    <row r="990" spans="1:4" ht="27.6" x14ac:dyDescent="0.3">
      <c r="A990" s="175">
        <v>92142</v>
      </c>
      <c r="B990" s="176" t="s">
        <v>9282</v>
      </c>
      <c r="C990" s="175" t="s">
        <v>428</v>
      </c>
      <c r="D990" s="175">
        <v>0.21</v>
      </c>
    </row>
    <row r="991" spans="1:4" ht="27.6" x14ac:dyDescent="0.3">
      <c r="A991" s="175">
        <v>92143</v>
      </c>
      <c r="B991" s="176" t="s">
        <v>9283</v>
      </c>
      <c r="C991" s="175" t="s">
        <v>428</v>
      </c>
      <c r="D991" s="175">
        <v>4.25</v>
      </c>
    </row>
    <row r="992" spans="1:4" ht="27.6" x14ac:dyDescent="0.3">
      <c r="A992" s="175">
        <v>92144</v>
      </c>
      <c r="B992" s="176" t="s">
        <v>9284</v>
      </c>
      <c r="C992" s="175" t="s">
        <v>428</v>
      </c>
      <c r="D992" s="175">
        <v>42.74</v>
      </c>
    </row>
    <row r="993" spans="1:4" ht="41.4" x14ac:dyDescent="0.3">
      <c r="A993" s="175">
        <v>92237</v>
      </c>
      <c r="B993" s="176" t="s">
        <v>9285</v>
      </c>
      <c r="C993" s="175" t="s">
        <v>428</v>
      </c>
      <c r="D993" s="175">
        <v>22.91</v>
      </c>
    </row>
    <row r="994" spans="1:4" ht="41.4" x14ac:dyDescent="0.3">
      <c r="A994" s="175">
        <v>92238</v>
      </c>
      <c r="B994" s="176" t="s">
        <v>9286</v>
      </c>
      <c r="C994" s="175" t="s">
        <v>428</v>
      </c>
      <c r="D994" s="175">
        <v>4.8</v>
      </c>
    </row>
    <row r="995" spans="1:4" ht="41.4" x14ac:dyDescent="0.3">
      <c r="A995" s="175">
        <v>92239</v>
      </c>
      <c r="B995" s="176" t="s">
        <v>9287</v>
      </c>
      <c r="C995" s="175" t="s">
        <v>428</v>
      </c>
      <c r="D995" s="175">
        <v>1.86</v>
      </c>
    </row>
    <row r="996" spans="1:4" ht="41.4" x14ac:dyDescent="0.3">
      <c r="A996" s="175">
        <v>92240</v>
      </c>
      <c r="B996" s="176" t="s">
        <v>9288</v>
      </c>
      <c r="C996" s="175" t="s">
        <v>428</v>
      </c>
      <c r="D996" s="175">
        <v>42.95</v>
      </c>
    </row>
    <row r="997" spans="1:4" ht="41.4" x14ac:dyDescent="0.3">
      <c r="A997" s="175">
        <v>92241</v>
      </c>
      <c r="B997" s="176" t="s">
        <v>9289</v>
      </c>
      <c r="C997" s="175" t="s">
        <v>428</v>
      </c>
      <c r="D997" s="175">
        <v>243.67</v>
      </c>
    </row>
    <row r="998" spans="1:4" ht="27.6" x14ac:dyDescent="0.3">
      <c r="A998" s="175">
        <v>92712</v>
      </c>
      <c r="B998" s="176" t="s">
        <v>9290</v>
      </c>
      <c r="C998" s="175" t="s">
        <v>428</v>
      </c>
      <c r="D998" s="175">
        <v>0.19</v>
      </c>
    </row>
    <row r="999" spans="1:4" ht="27.6" x14ac:dyDescent="0.3">
      <c r="A999" s="175">
        <v>92713</v>
      </c>
      <c r="B999" s="176" t="s">
        <v>9291</v>
      </c>
      <c r="C999" s="175" t="s">
        <v>428</v>
      </c>
      <c r="D999" s="175">
        <v>0.02</v>
      </c>
    </row>
    <row r="1000" spans="1:4" ht="27.6" x14ac:dyDescent="0.3">
      <c r="A1000" s="175">
        <v>92714</v>
      </c>
      <c r="B1000" s="176" t="s">
        <v>9292</v>
      </c>
      <c r="C1000" s="175" t="s">
        <v>428</v>
      </c>
      <c r="D1000" s="175">
        <v>0.24</v>
      </c>
    </row>
    <row r="1001" spans="1:4" ht="27.6" x14ac:dyDescent="0.3">
      <c r="A1001" s="175">
        <v>92715</v>
      </c>
      <c r="B1001" s="176" t="s">
        <v>9293</v>
      </c>
      <c r="C1001" s="175" t="s">
        <v>428</v>
      </c>
      <c r="D1001" s="175">
        <v>20.47</v>
      </c>
    </row>
    <row r="1002" spans="1:4" ht="27.6" x14ac:dyDescent="0.3">
      <c r="A1002" s="175">
        <v>92956</v>
      </c>
      <c r="B1002" s="176" t="s">
        <v>9294</v>
      </c>
      <c r="C1002" s="175" t="s">
        <v>428</v>
      </c>
      <c r="D1002" s="175">
        <v>4.51</v>
      </c>
    </row>
    <row r="1003" spans="1:4" ht="27.6" x14ac:dyDescent="0.3">
      <c r="A1003" s="175">
        <v>92957</v>
      </c>
      <c r="B1003" s="176" t="s">
        <v>9295</v>
      </c>
      <c r="C1003" s="175" t="s">
        <v>428</v>
      </c>
      <c r="D1003" s="175">
        <v>0.53</v>
      </c>
    </row>
    <row r="1004" spans="1:4" ht="27.6" x14ac:dyDescent="0.3">
      <c r="A1004" s="175">
        <v>92958</v>
      </c>
      <c r="B1004" s="176" t="s">
        <v>9296</v>
      </c>
      <c r="C1004" s="175" t="s">
        <v>428</v>
      </c>
      <c r="D1004" s="175">
        <v>4.93</v>
      </c>
    </row>
    <row r="1005" spans="1:4" ht="27.6" x14ac:dyDescent="0.3">
      <c r="A1005" s="175">
        <v>92959</v>
      </c>
      <c r="B1005" s="176" t="s">
        <v>9297</v>
      </c>
      <c r="C1005" s="175" t="s">
        <v>428</v>
      </c>
      <c r="D1005" s="175">
        <v>8.18</v>
      </c>
    </row>
    <row r="1006" spans="1:4" ht="27.6" x14ac:dyDescent="0.3">
      <c r="A1006" s="175">
        <v>92963</v>
      </c>
      <c r="B1006" s="176" t="s">
        <v>9298</v>
      </c>
      <c r="C1006" s="175" t="s">
        <v>428</v>
      </c>
      <c r="D1006" s="175">
        <v>1.17</v>
      </c>
    </row>
    <row r="1007" spans="1:4" ht="27.6" x14ac:dyDescent="0.3">
      <c r="A1007" s="175">
        <v>92964</v>
      </c>
      <c r="B1007" s="176" t="s">
        <v>9299</v>
      </c>
      <c r="C1007" s="175" t="s">
        <v>428</v>
      </c>
      <c r="D1007" s="175">
        <v>0.13</v>
      </c>
    </row>
    <row r="1008" spans="1:4" ht="27.6" x14ac:dyDescent="0.3">
      <c r="A1008" s="175">
        <v>92965</v>
      </c>
      <c r="B1008" s="176" t="s">
        <v>9300</v>
      </c>
      <c r="C1008" s="175" t="s">
        <v>428</v>
      </c>
      <c r="D1008" s="175">
        <v>1.46</v>
      </c>
    </row>
    <row r="1009" spans="1:4" ht="55.2" x14ac:dyDescent="0.3">
      <c r="A1009" s="175">
        <v>93220</v>
      </c>
      <c r="B1009" s="176" t="s">
        <v>9301</v>
      </c>
      <c r="C1009" s="175" t="s">
        <v>428</v>
      </c>
      <c r="D1009" s="175">
        <v>272.52999999999997</v>
      </c>
    </row>
    <row r="1010" spans="1:4" ht="41.4" x14ac:dyDescent="0.3">
      <c r="A1010" s="175">
        <v>93221</v>
      </c>
      <c r="B1010" s="176" t="s">
        <v>9302</v>
      </c>
      <c r="C1010" s="175" t="s">
        <v>428</v>
      </c>
      <c r="D1010" s="175">
        <v>37.83</v>
      </c>
    </row>
    <row r="1011" spans="1:4" ht="55.2" x14ac:dyDescent="0.3">
      <c r="A1011" s="175">
        <v>93222</v>
      </c>
      <c r="B1011" s="176" t="s">
        <v>9303</v>
      </c>
      <c r="C1011" s="175" t="s">
        <v>428</v>
      </c>
      <c r="D1011" s="175">
        <v>341.04</v>
      </c>
    </row>
    <row r="1012" spans="1:4" ht="55.2" x14ac:dyDescent="0.3">
      <c r="A1012" s="175">
        <v>93223</v>
      </c>
      <c r="B1012" s="176" t="s">
        <v>9304</v>
      </c>
      <c r="C1012" s="175" t="s">
        <v>428</v>
      </c>
      <c r="D1012" s="175">
        <v>137.91</v>
      </c>
    </row>
    <row r="1013" spans="1:4" ht="27.6" x14ac:dyDescent="0.3">
      <c r="A1013" s="175">
        <v>93229</v>
      </c>
      <c r="B1013" s="176" t="s">
        <v>9305</v>
      </c>
      <c r="C1013" s="175" t="s">
        <v>428</v>
      </c>
      <c r="D1013" s="175">
        <v>0.4</v>
      </c>
    </row>
    <row r="1014" spans="1:4" ht="27.6" x14ac:dyDescent="0.3">
      <c r="A1014" s="175">
        <v>93230</v>
      </c>
      <c r="B1014" s="176" t="s">
        <v>9306</v>
      </c>
      <c r="C1014" s="175" t="s">
        <v>428</v>
      </c>
      <c r="D1014" s="175">
        <v>0.04</v>
      </c>
    </row>
    <row r="1015" spans="1:4" ht="27.6" x14ac:dyDescent="0.3">
      <c r="A1015" s="175">
        <v>93231</v>
      </c>
      <c r="B1015" s="176" t="s">
        <v>9307</v>
      </c>
      <c r="C1015" s="175" t="s">
        <v>428</v>
      </c>
      <c r="D1015" s="175">
        <v>0.37</v>
      </c>
    </row>
    <row r="1016" spans="1:4" ht="27.6" x14ac:dyDescent="0.3">
      <c r="A1016" s="175">
        <v>93232</v>
      </c>
      <c r="B1016" s="176" t="s">
        <v>9308</v>
      </c>
      <c r="C1016" s="175" t="s">
        <v>428</v>
      </c>
      <c r="D1016" s="175">
        <v>9.1999999999999993</v>
      </c>
    </row>
    <row r="1017" spans="1:4" ht="27.6" x14ac:dyDescent="0.3">
      <c r="A1017" s="175">
        <v>93235</v>
      </c>
      <c r="B1017" s="176" t="s">
        <v>9309</v>
      </c>
      <c r="C1017" s="175" t="s">
        <v>428</v>
      </c>
      <c r="D1017" s="175">
        <v>0.88</v>
      </c>
    </row>
    <row r="1018" spans="1:4" ht="41.4" x14ac:dyDescent="0.3">
      <c r="A1018" s="175">
        <v>93238</v>
      </c>
      <c r="B1018" s="176" t="s">
        <v>9310</v>
      </c>
      <c r="C1018" s="175" t="s">
        <v>428</v>
      </c>
      <c r="D1018" s="175">
        <v>1.17</v>
      </c>
    </row>
    <row r="1019" spans="1:4" ht="41.4" x14ac:dyDescent="0.3">
      <c r="A1019" s="175">
        <v>93239</v>
      </c>
      <c r="B1019" s="176" t="s">
        <v>9311</v>
      </c>
      <c r="C1019" s="175" t="s">
        <v>428</v>
      </c>
      <c r="D1019" s="175">
        <v>5.3</v>
      </c>
    </row>
    <row r="1020" spans="1:4" ht="41.4" x14ac:dyDescent="0.3">
      <c r="A1020" s="175">
        <v>93240</v>
      </c>
      <c r="B1020" s="176" t="s">
        <v>9312</v>
      </c>
      <c r="C1020" s="175" t="s">
        <v>428</v>
      </c>
      <c r="D1020" s="175">
        <v>10.56</v>
      </c>
    </row>
    <row r="1021" spans="1:4" ht="27.6" x14ac:dyDescent="0.3">
      <c r="A1021" s="175">
        <v>93267</v>
      </c>
      <c r="B1021" s="176" t="s">
        <v>9313</v>
      </c>
      <c r="C1021" s="175" t="s">
        <v>428</v>
      </c>
      <c r="D1021" s="175">
        <v>38.85</v>
      </c>
    </row>
    <row r="1022" spans="1:4" ht="27.6" x14ac:dyDescent="0.3">
      <c r="A1022" s="175">
        <v>93269</v>
      </c>
      <c r="B1022" s="176" t="s">
        <v>9314</v>
      </c>
      <c r="C1022" s="175" t="s">
        <v>428</v>
      </c>
      <c r="D1022" s="175">
        <v>4.6100000000000003</v>
      </c>
    </row>
    <row r="1023" spans="1:4" ht="27.6" x14ac:dyDescent="0.3">
      <c r="A1023" s="175">
        <v>93270</v>
      </c>
      <c r="B1023" s="176" t="s">
        <v>9315</v>
      </c>
      <c r="C1023" s="175" t="s">
        <v>428</v>
      </c>
      <c r="D1023" s="175">
        <v>42.49</v>
      </c>
    </row>
    <row r="1024" spans="1:4" ht="27.6" x14ac:dyDescent="0.3">
      <c r="A1024" s="175">
        <v>93271</v>
      </c>
      <c r="B1024" s="176" t="s">
        <v>9316</v>
      </c>
      <c r="C1024" s="175" t="s">
        <v>428</v>
      </c>
      <c r="D1024" s="175">
        <v>6.35</v>
      </c>
    </row>
    <row r="1025" spans="1:4" ht="27.6" x14ac:dyDescent="0.3">
      <c r="A1025" s="175">
        <v>93277</v>
      </c>
      <c r="B1025" s="176" t="s">
        <v>9317</v>
      </c>
      <c r="C1025" s="175" t="s">
        <v>428</v>
      </c>
      <c r="D1025" s="175">
        <v>0.3</v>
      </c>
    </row>
    <row r="1026" spans="1:4" ht="27.6" x14ac:dyDescent="0.3">
      <c r="A1026" s="175">
        <v>93278</v>
      </c>
      <c r="B1026" s="176" t="s">
        <v>9318</v>
      </c>
      <c r="C1026" s="175" t="s">
        <v>428</v>
      </c>
      <c r="D1026" s="175">
        <v>0.03</v>
      </c>
    </row>
    <row r="1027" spans="1:4" ht="27.6" x14ac:dyDescent="0.3">
      <c r="A1027" s="175">
        <v>93279</v>
      </c>
      <c r="B1027" s="176" t="s">
        <v>9319</v>
      </c>
      <c r="C1027" s="175" t="s">
        <v>428</v>
      </c>
      <c r="D1027" s="175">
        <v>0.28000000000000003</v>
      </c>
    </row>
    <row r="1028" spans="1:4" ht="27.6" x14ac:dyDescent="0.3">
      <c r="A1028" s="175">
        <v>93280</v>
      </c>
      <c r="B1028" s="176" t="s">
        <v>9320</v>
      </c>
      <c r="C1028" s="175" t="s">
        <v>428</v>
      </c>
      <c r="D1028" s="175">
        <v>0.53</v>
      </c>
    </row>
    <row r="1029" spans="1:4" ht="27.6" x14ac:dyDescent="0.3">
      <c r="A1029" s="175">
        <v>93283</v>
      </c>
      <c r="B1029" s="176" t="s">
        <v>9321</v>
      </c>
      <c r="C1029" s="175" t="s">
        <v>428</v>
      </c>
      <c r="D1029" s="175">
        <v>81.650000000000006</v>
      </c>
    </row>
    <row r="1030" spans="1:4" ht="27.6" x14ac:dyDescent="0.3">
      <c r="A1030" s="175">
        <v>93284</v>
      </c>
      <c r="B1030" s="176" t="s">
        <v>9322</v>
      </c>
      <c r="C1030" s="175" t="s">
        <v>428</v>
      </c>
      <c r="D1030" s="175">
        <v>15.51</v>
      </c>
    </row>
    <row r="1031" spans="1:4" ht="27.6" x14ac:dyDescent="0.3">
      <c r="A1031" s="175">
        <v>93285</v>
      </c>
      <c r="B1031" s="176" t="s">
        <v>9323</v>
      </c>
      <c r="C1031" s="175" t="s">
        <v>428</v>
      </c>
      <c r="D1031" s="175">
        <v>131.25</v>
      </c>
    </row>
    <row r="1032" spans="1:4" ht="27.6" x14ac:dyDescent="0.3">
      <c r="A1032" s="175">
        <v>93286</v>
      </c>
      <c r="B1032" s="176" t="s">
        <v>9324</v>
      </c>
      <c r="C1032" s="175" t="s">
        <v>428</v>
      </c>
      <c r="D1032" s="175">
        <v>150.28</v>
      </c>
    </row>
    <row r="1033" spans="1:4" ht="27.6" x14ac:dyDescent="0.3">
      <c r="A1033" s="175">
        <v>93296</v>
      </c>
      <c r="B1033" s="176" t="s">
        <v>9325</v>
      </c>
      <c r="C1033" s="175" t="s">
        <v>428</v>
      </c>
      <c r="D1033" s="175">
        <v>5.71</v>
      </c>
    </row>
    <row r="1034" spans="1:4" ht="41.4" x14ac:dyDescent="0.3">
      <c r="A1034" s="175">
        <v>93397</v>
      </c>
      <c r="B1034" s="176" t="s">
        <v>9326</v>
      </c>
      <c r="C1034" s="175" t="s">
        <v>428</v>
      </c>
      <c r="D1034" s="175">
        <v>13.96</v>
      </c>
    </row>
    <row r="1035" spans="1:4" ht="41.4" x14ac:dyDescent="0.3">
      <c r="A1035" s="175">
        <v>93398</v>
      </c>
      <c r="B1035" s="176" t="s">
        <v>9327</v>
      </c>
      <c r="C1035" s="175" t="s">
        <v>428</v>
      </c>
      <c r="D1035" s="175">
        <v>2.92</v>
      </c>
    </row>
    <row r="1036" spans="1:4" ht="41.4" x14ac:dyDescent="0.3">
      <c r="A1036" s="175">
        <v>93399</v>
      </c>
      <c r="B1036" s="176" t="s">
        <v>9328</v>
      </c>
      <c r="C1036" s="175" t="s">
        <v>428</v>
      </c>
      <c r="D1036" s="175">
        <v>1.1299999999999999</v>
      </c>
    </row>
    <row r="1037" spans="1:4" ht="41.4" x14ac:dyDescent="0.3">
      <c r="A1037" s="175">
        <v>93400</v>
      </c>
      <c r="B1037" s="176" t="s">
        <v>9329</v>
      </c>
      <c r="C1037" s="175" t="s">
        <v>428</v>
      </c>
      <c r="D1037" s="175">
        <v>26.17</v>
      </c>
    </row>
    <row r="1038" spans="1:4" ht="41.4" x14ac:dyDescent="0.3">
      <c r="A1038" s="175">
        <v>93401</v>
      </c>
      <c r="B1038" s="176" t="s">
        <v>9330</v>
      </c>
      <c r="C1038" s="175" t="s">
        <v>428</v>
      </c>
      <c r="D1038" s="175">
        <v>139.55000000000001</v>
      </c>
    </row>
    <row r="1039" spans="1:4" ht="55.2" x14ac:dyDescent="0.3">
      <c r="A1039" s="175">
        <v>93404</v>
      </c>
      <c r="B1039" s="176" t="s">
        <v>9331</v>
      </c>
      <c r="C1039" s="175" t="s">
        <v>428</v>
      </c>
      <c r="D1039" s="175">
        <v>6.5</v>
      </c>
    </row>
    <row r="1040" spans="1:4" ht="41.4" x14ac:dyDescent="0.3">
      <c r="A1040" s="175">
        <v>93405</v>
      </c>
      <c r="B1040" s="176" t="s">
        <v>9332</v>
      </c>
      <c r="C1040" s="175" t="s">
        <v>428</v>
      </c>
      <c r="D1040" s="175">
        <v>0.65</v>
      </c>
    </row>
    <row r="1041" spans="1:4" ht="55.2" x14ac:dyDescent="0.3">
      <c r="A1041" s="175">
        <v>93406</v>
      </c>
      <c r="B1041" s="176" t="s">
        <v>9333</v>
      </c>
      <c r="C1041" s="175" t="s">
        <v>428</v>
      </c>
      <c r="D1041" s="175">
        <v>8.1300000000000008</v>
      </c>
    </row>
    <row r="1042" spans="1:4" ht="55.2" x14ac:dyDescent="0.3">
      <c r="A1042" s="175">
        <v>93407</v>
      </c>
      <c r="B1042" s="176" t="s">
        <v>9334</v>
      </c>
      <c r="C1042" s="175" t="s">
        <v>428</v>
      </c>
      <c r="D1042" s="175">
        <v>41.6</v>
      </c>
    </row>
    <row r="1043" spans="1:4" ht="27.6" x14ac:dyDescent="0.3">
      <c r="A1043" s="175">
        <v>93411</v>
      </c>
      <c r="B1043" s="176" t="s">
        <v>9335</v>
      </c>
      <c r="C1043" s="175" t="s">
        <v>428</v>
      </c>
      <c r="D1043" s="175">
        <v>0.23</v>
      </c>
    </row>
    <row r="1044" spans="1:4" ht="27.6" x14ac:dyDescent="0.3">
      <c r="A1044" s="175">
        <v>93412</v>
      </c>
      <c r="B1044" s="176" t="s">
        <v>9336</v>
      </c>
      <c r="C1044" s="175" t="s">
        <v>428</v>
      </c>
      <c r="D1044" s="175">
        <v>0.04</v>
      </c>
    </row>
    <row r="1045" spans="1:4" ht="27.6" x14ac:dyDescent="0.3">
      <c r="A1045" s="175">
        <v>93413</v>
      </c>
      <c r="B1045" s="176" t="s">
        <v>9337</v>
      </c>
      <c r="C1045" s="175" t="s">
        <v>428</v>
      </c>
      <c r="D1045" s="175">
        <v>0.21</v>
      </c>
    </row>
    <row r="1046" spans="1:4" ht="27.6" x14ac:dyDescent="0.3">
      <c r="A1046" s="175">
        <v>93414</v>
      </c>
      <c r="B1046" s="176" t="s">
        <v>9338</v>
      </c>
      <c r="C1046" s="175" t="s">
        <v>428</v>
      </c>
      <c r="D1046" s="175">
        <v>15.86</v>
      </c>
    </row>
    <row r="1047" spans="1:4" ht="27.6" x14ac:dyDescent="0.3">
      <c r="A1047" s="175">
        <v>93417</v>
      </c>
      <c r="B1047" s="176" t="s">
        <v>9339</v>
      </c>
      <c r="C1047" s="175" t="s">
        <v>428</v>
      </c>
      <c r="D1047" s="175">
        <v>3.1</v>
      </c>
    </row>
    <row r="1048" spans="1:4" x14ac:dyDescent="0.3">
      <c r="A1048" s="175">
        <v>93418</v>
      </c>
      <c r="B1048" s="176" t="s">
        <v>9340</v>
      </c>
      <c r="C1048" s="175" t="s">
        <v>428</v>
      </c>
      <c r="D1048" s="175">
        <v>0.55000000000000004</v>
      </c>
    </row>
    <row r="1049" spans="1:4" ht="27.6" x14ac:dyDescent="0.3">
      <c r="A1049" s="175">
        <v>93419</v>
      </c>
      <c r="B1049" s="176" t="s">
        <v>9341</v>
      </c>
      <c r="C1049" s="175" t="s">
        <v>428</v>
      </c>
      <c r="D1049" s="175">
        <v>2.76</v>
      </c>
    </row>
    <row r="1050" spans="1:4" ht="27.6" x14ac:dyDescent="0.3">
      <c r="A1050" s="175">
        <v>93420</v>
      </c>
      <c r="B1050" s="176" t="s">
        <v>9342</v>
      </c>
      <c r="C1050" s="175" t="s">
        <v>428</v>
      </c>
      <c r="D1050" s="175">
        <v>59.18</v>
      </c>
    </row>
    <row r="1051" spans="1:4" ht="27.6" x14ac:dyDescent="0.3">
      <c r="A1051" s="175">
        <v>93423</v>
      </c>
      <c r="B1051" s="176" t="s">
        <v>9343</v>
      </c>
      <c r="C1051" s="175" t="s">
        <v>428</v>
      </c>
      <c r="D1051" s="175">
        <v>4.38</v>
      </c>
    </row>
    <row r="1052" spans="1:4" ht="27.6" x14ac:dyDescent="0.3">
      <c r="A1052" s="175">
        <v>93424</v>
      </c>
      <c r="B1052" s="176" t="s">
        <v>9344</v>
      </c>
      <c r="C1052" s="175" t="s">
        <v>428</v>
      </c>
      <c r="D1052" s="175">
        <v>0.78</v>
      </c>
    </row>
    <row r="1053" spans="1:4" ht="27.6" x14ac:dyDescent="0.3">
      <c r="A1053" s="175">
        <v>93425</v>
      </c>
      <c r="B1053" s="176" t="s">
        <v>9345</v>
      </c>
      <c r="C1053" s="175" t="s">
        <v>428</v>
      </c>
      <c r="D1053" s="175">
        <v>3.91</v>
      </c>
    </row>
    <row r="1054" spans="1:4" ht="27.6" x14ac:dyDescent="0.3">
      <c r="A1054" s="175">
        <v>93426</v>
      </c>
      <c r="B1054" s="176" t="s">
        <v>9346</v>
      </c>
      <c r="C1054" s="175" t="s">
        <v>428</v>
      </c>
      <c r="D1054" s="175">
        <v>141.44999999999999</v>
      </c>
    </row>
    <row r="1055" spans="1:4" ht="27.6" x14ac:dyDescent="0.3">
      <c r="A1055" s="175">
        <v>93429</v>
      </c>
      <c r="B1055" s="176" t="s">
        <v>9347</v>
      </c>
      <c r="C1055" s="175" t="s">
        <v>428</v>
      </c>
      <c r="D1055" s="175">
        <v>105.69</v>
      </c>
    </row>
    <row r="1056" spans="1:4" ht="27.6" x14ac:dyDescent="0.3">
      <c r="A1056" s="175">
        <v>93430</v>
      </c>
      <c r="B1056" s="176" t="s">
        <v>9348</v>
      </c>
      <c r="C1056" s="175" t="s">
        <v>428</v>
      </c>
      <c r="D1056" s="175">
        <v>19.02</v>
      </c>
    </row>
    <row r="1057" spans="1:4" ht="27.6" x14ac:dyDescent="0.3">
      <c r="A1057" s="175">
        <v>93431</v>
      </c>
      <c r="B1057" s="176" t="s">
        <v>9349</v>
      </c>
      <c r="C1057" s="175" t="s">
        <v>428</v>
      </c>
      <c r="D1057" s="175">
        <v>169.9</v>
      </c>
    </row>
    <row r="1058" spans="1:4" ht="27.6" x14ac:dyDescent="0.3">
      <c r="A1058" s="175">
        <v>93432</v>
      </c>
      <c r="B1058" s="176" t="s">
        <v>9350</v>
      </c>
      <c r="C1058" s="175" t="s">
        <v>428</v>
      </c>
      <c r="D1058" s="177">
        <v>2534.4</v>
      </c>
    </row>
    <row r="1059" spans="1:4" ht="27.6" x14ac:dyDescent="0.3">
      <c r="A1059" s="175">
        <v>93435</v>
      </c>
      <c r="B1059" s="176" t="s">
        <v>9351</v>
      </c>
      <c r="C1059" s="175" t="s">
        <v>428</v>
      </c>
      <c r="D1059" s="175">
        <v>5.72</v>
      </c>
    </row>
    <row r="1060" spans="1:4" ht="27.6" x14ac:dyDescent="0.3">
      <c r="A1060" s="175">
        <v>93436</v>
      </c>
      <c r="B1060" s="176" t="s">
        <v>9352</v>
      </c>
      <c r="C1060" s="175" t="s">
        <v>428</v>
      </c>
      <c r="D1060" s="175">
        <v>1.2</v>
      </c>
    </row>
    <row r="1061" spans="1:4" ht="27.6" x14ac:dyDescent="0.3">
      <c r="A1061" s="175">
        <v>93437</v>
      </c>
      <c r="B1061" s="176" t="s">
        <v>9353</v>
      </c>
      <c r="C1061" s="175" t="s">
        <v>428</v>
      </c>
      <c r="D1061" s="175">
        <v>10.72</v>
      </c>
    </row>
    <row r="1062" spans="1:4" ht="27.6" x14ac:dyDescent="0.3">
      <c r="A1062" s="175">
        <v>93438</v>
      </c>
      <c r="B1062" s="176" t="s">
        <v>9354</v>
      </c>
      <c r="C1062" s="175" t="s">
        <v>428</v>
      </c>
      <c r="D1062" s="175">
        <v>26.19</v>
      </c>
    </row>
    <row r="1063" spans="1:4" ht="27.6" x14ac:dyDescent="0.3">
      <c r="A1063" s="175">
        <v>95114</v>
      </c>
      <c r="B1063" s="176" t="s">
        <v>9355</v>
      </c>
      <c r="C1063" s="175" t="s">
        <v>428</v>
      </c>
      <c r="D1063" s="175">
        <v>1.1299999999999999</v>
      </c>
    </row>
    <row r="1064" spans="1:4" ht="27.6" x14ac:dyDescent="0.3">
      <c r="A1064" s="175">
        <v>95115</v>
      </c>
      <c r="B1064" s="176" t="s">
        <v>9356</v>
      </c>
      <c r="C1064" s="175" t="s">
        <v>428</v>
      </c>
      <c r="D1064" s="175">
        <v>0.13</v>
      </c>
    </row>
    <row r="1065" spans="1:4" ht="27.6" x14ac:dyDescent="0.3">
      <c r="A1065" s="175">
        <v>95116</v>
      </c>
      <c r="B1065" s="176" t="s">
        <v>9357</v>
      </c>
      <c r="C1065" s="175" t="s">
        <v>428</v>
      </c>
      <c r="D1065" s="175">
        <v>31.99</v>
      </c>
    </row>
    <row r="1066" spans="1:4" ht="27.6" x14ac:dyDescent="0.3">
      <c r="A1066" s="175">
        <v>95117</v>
      </c>
      <c r="B1066" s="176" t="s">
        <v>9358</v>
      </c>
      <c r="C1066" s="175" t="s">
        <v>428</v>
      </c>
      <c r="D1066" s="175">
        <v>5.04</v>
      </c>
    </row>
    <row r="1067" spans="1:4" ht="27.6" x14ac:dyDescent="0.3">
      <c r="A1067" s="175">
        <v>95118</v>
      </c>
      <c r="B1067" s="176" t="s">
        <v>9359</v>
      </c>
      <c r="C1067" s="175" t="s">
        <v>428</v>
      </c>
      <c r="D1067" s="175">
        <v>54.52</v>
      </c>
    </row>
    <row r="1068" spans="1:4" ht="27.6" x14ac:dyDescent="0.3">
      <c r="A1068" s="175">
        <v>95119</v>
      </c>
      <c r="B1068" s="176" t="s">
        <v>9360</v>
      </c>
      <c r="C1068" s="175" t="s">
        <v>428</v>
      </c>
      <c r="D1068" s="175">
        <v>9.81</v>
      </c>
    </row>
    <row r="1069" spans="1:4" ht="27.6" x14ac:dyDescent="0.3">
      <c r="A1069" s="175">
        <v>95120</v>
      </c>
      <c r="B1069" s="176" t="s">
        <v>9361</v>
      </c>
      <c r="C1069" s="175" t="s">
        <v>428</v>
      </c>
      <c r="D1069" s="175">
        <v>43.35</v>
      </c>
    </row>
    <row r="1070" spans="1:4" ht="27.6" x14ac:dyDescent="0.3">
      <c r="A1070" s="175">
        <v>95123</v>
      </c>
      <c r="B1070" s="176" t="s">
        <v>9362</v>
      </c>
      <c r="C1070" s="175" t="s">
        <v>428</v>
      </c>
      <c r="D1070" s="175">
        <v>16.3</v>
      </c>
    </row>
    <row r="1071" spans="1:4" ht="27.6" x14ac:dyDescent="0.3">
      <c r="A1071" s="175">
        <v>95124</v>
      </c>
      <c r="B1071" s="176" t="s">
        <v>9363</v>
      </c>
      <c r="C1071" s="175" t="s">
        <v>428</v>
      </c>
      <c r="D1071" s="175">
        <v>2.56</v>
      </c>
    </row>
    <row r="1072" spans="1:4" ht="27.6" x14ac:dyDescent="0.3">
      <c r="A1072" s="175">
        <v>95125</v>
      </c>
      <c r="B1072" s="176" t="s">
        <v>9364</v>
      </c>
      <c r="C1072" s="175" t="s">
        <v>428</v>
      </c>
      <c r="D1072" s="175">
        <v>17.84</v>
      </c>
    </row>
    <row r="1073" spans="1:4" ht="27.6" x14ac:dyDescent="0.3">
      <c r="A1073" s="175">
        <v>95126</v>
      </c>
      <c r="B1073" s="176" t="s">
        <v>9365</v>
      </c>
      <c r="C1073" s="175" t="s">
        <v>428</v>
      </c>
      <c r="D1073" s="175">
        <v>129.94</v>
      </c>
    </row>
    <row r="1074" spans="1:4" ht="27.6" x14ac:dyDescent="0.3">
      <c r="A1074" s="175">
        <v>95129</v>
      </c>
      <c r="B1074" s="176" t="s">
        <v>9366</v>
      </c>
      <c r="C1074" s="175" t="s">
        <v>428</v>
      </c>
      <c r="D1074" s="175">
        <v>28.93</v>
      </c>
    </row>
    <row r="1075" spans="1:4" ht="27.6" x14ac:dyDescent="0.3">
      <c r="A1075" s="175">
        <v>95130</v>
      </c>
      <c r="B1075" s="176" t="s">
        <v>9367</v>
      </c>
      <c r="C1075" s="175" t="s">
        <v>428</v>
      </c>
      <c r="D1075" s="175">
        <v>5.2</v>
      </c>
    </row>
    <row r="1076" spans="1:4" ht="27.6" x14ac:dyDescent="0.3">
      <c r="A1076" s="175">
        <v>95131</v>
      </c>
      <c r="B1076" s="176" t="s">
        <v>9368</v>
      </c>
      <c r="C1076" s="175" t="s">
        <v>428</v>
      </c>
      <c r="D1076" s="175">
        <v>54.25</v>
      </c>
    </row>
    <row r="1077" spans="1:4" ht="27.6" x14ac:dyDescent="0.3">
      <c r="A1077" s="175">
        <v>95132</v>
      </c>
      <c r="B1077" s="176" t="s">
        <v>9369</v>
      </c>
      <c r="C1077" s="175" t="s">
        <v>428</v>
      </c>
      <c r="D1077" s="175">
        <v>28.45</v>
      </c>
    </row>
    <row r="1078" spans="1:4" ht="27.6" x14ac:dyDescent="0.3">
      <c r="A1078" s="175">
        <v>95136</v>
      </c>
      <c r="B1078" s="176" t="s">
        <v>9370</v>
      </c>
      <c r="C1078" s="175" t="s">
        <v>428</v>
      </c>
      <c r="D1078" s="175">
        <v>0.03</v>
      </c>
    </row>
    <row r="1079" spans="1:4" ht="27.6" x14ac:dyDescent="0.3">
      <c r="A1079" s="175">
        <v>95137</v>
      </c>
      <c r="B1079" s="176" t="s">
        <v>9371</v>
      </c>
      <c r="C1079" s="175" t="s">
        <v>428</v>
      </c>
      <c r="D1079" s="175">
        <v>0.01</v>
      </c>
    </row>
    <row r="1080" spans="1:4" ht="27.6" x14ac:dyDescent="0.3">
      <c r="A1080" s="175">
        <v>95138</v>
      </c>
      <c r="B1080" s="176" t="s">
        <v>9372</v>
      </c>
      <c r="C1080" s="175" t="s">
        <v>428</v>
      </c>
      <c r="D1080" s="175">
        <v>0.02</v>
      </c>
    </row>
    <row r="1081" spans="1:4" ht="27.6" x14ac:dyDescent="0.3">
      <c r="A1081" s="175">
        <v>95208</v>
      </c>
      <c r="B1081" s="176" t="s">
        <v>9373</v>
      </c>
      <c r="C1081" s="175" t="s">
        <v>428</v>
      </c>
      <c r="D1081" s="175">
        <v>44.01</v>
      </c>
    </row>
    <row r="1082" spans="1:4" ht="27.6" x14ac:dyDescent="0.3">
      <c r="A1082" s="175">
        <v>95209</v>
      </c>
      <c r="B1082" s="176" t="s">
        <v>9374</v>
      </c>
      <c r="C1082" s="175" t="s">
        <v>428</v>
      </c>
      <c r="D1082" s="175">
        <v>5.22</v>
      </c>
    </row>
    <row r="1083" spans="1:4" ht="27.6" x14ac:dyDescent="0.3">
      <c r="A1083" s="175">
        <v>95210</v>
      </c>
      <c r="B1083" s="176" t="s">
        <v>9375</v>
      </c>
      <c r="C1083" s="175" t="s">
        <v>428</v>
      </c>
      <c r="D1083" s="175">
        <v>48.14</v>
      </c>
    </row>
    <row r="1084" spans="1:4" ht="27.6" x14ac:dyDescent="0.3">
      <c r="A1084" s="175">
        <v>95211</v>
      </c>
      <c r="B1084" s="176" t="s">
        <v>9376</v>
      </c>
      <c r="C1084" s="175" t="s">
        <v>428</v>
      </c>
      <c r="D1084" s="175">
        <v>6.35</v>
      </c>
    </row>
    <row r="1085" spans="1:4" ht="27.6" x14ac:dyDescent="0.3">
      <c r="A1085" s="175">
        <v>95217</v>
      </c>
      <c r="B1085" s="176" t="s">
        <v>9377</v>
      </c>
      <c r="C1085" s="175" t="s">
        <v>428</v>
      </c>
      <c r="D1085" s="175">
        <v>0.42</v>
      </c>
    </row>
    <row r="1086" spans="1:4" x14ac:dyDescent="0.3">
      <c r="A1086" s="175">
        <v>95255</v>
      </c>
      <c r="B1086" s="176" t="s">
        <v>9378</v>
      </c>
      <c r="C1086" s="175" t="s">
        <v>428</v>
      </c>
      <c r="D1086" s="175">
        <v>1.01</v>
      </c>
    </row>
    <row r="1087" spans="1:4" x14ac:dyDescent="0.3">
      <c r="A1087" s="175">
        <v>95256</v>
      </c>
      <c r="B1087" s="176" t="s">
        <v>9379</v>
      </c>
      <c r="C1087" s="175" t="s">
        <v>428</v>
      </c>
      <c r="D1087" s="175">
        <v>0.12</v>
      </c>
    </row>
    <row r="1088" spans="1:4" x14ac:dyDescent="0.3">
      <c r="A1088" s="175">
        <v>95257</v>
      </c>
      <c r="B1088" s="176" t="s">
        <v>9380</v>
      </c>
      <c r="C1088" s="175" t="s">
        <v>428</v>
      </c>
      <c r="D1088" s="175">
        <v>1.26</v>
      </c>
    </row>
    <row r="1089" spans="1:4" ht="27.6" x14ac:dyDescent="0.3">
      <c r="A1089" s="175">
        <v>95260</v>
      </c>
      <c r="B1089" s="176" t="s">
        <v>9381</v>
      </c>
      <c r="C1089" s="175" t="s">
        <v>428</v>
      </c>
      <c r="D1089" s="175">
        <v>0.57999999999999996</v>
      </c>
    </row>
    <row r="1090" spans="1:4" ht="27.6" x14ac:dyDescent="0.3">
      <c r="A1090" s="175">
        <v>95261</v>
      </c>
      <c r="B1090" s="176" t="s">
        <v>9382</v>
      </c>
      <c r="C1090" s="175" t="s">
        <v>428</v>
      </c>
      <c r="D1090" s="175">
        <v>0.11</v>
      </c>
    </row>
    <row r="1091" spans="1:4" ht="27.6" x14ac:dyDescent="0.3">
      <c r="A1091" s="175">
        <v>95262</v>
      </c>
      <c r="B1091" s="176" t="s">
        <v>9383</v>
      </c>
      <c r="C1091" s="175" t="s">
        <v>428</v>
      </c>
      <c r="D1091" s="175">
        <v>1.05</v>
      </c>
    </row>
    <row r="1092" spans="1:4" ht="27.6" x14ac:dyDescent="0.3">
      <c r="A1092" s="175">
        <v>95263</v>
      </c>
      <c r="B1092" s="176" t="s">
        <v>9384</v>
      </c>
      <c r="C1092" s="175" t="s">
        <v>428</v>
      </c>
      <c r="D1092" s="175">
        <v>4.92</v>
      </c>
    </row>
    <row r="1093" spans="1:4" ht="27.6" x14ac:dyDescent="0.3">
      <c r="A1093" s="175">
        <v>95266</v>
      </c>
      <c r="B1093" s="176" t="s">
        <v>9385</v>
      </c>
      <c r="C1093" s="175" t="s">
        <v>428</v>
      </c>
      <c r="D1093" s="175">
        <v>0.43</v>
      </c>
    </row>
    <row r="1094" spans="1:4" ht="27.6" x14ac:dyDescent="0.3">
      <c r="A1094" s="175">
        <v>95267</v>
      </c>
      <c r="B1094" s="176" t="s">
        <v>9386</v>
      </c>
      <c r="C1094" s="175" t="s">
        <v>428</v>
      </c>
      <c r="D1094" s="175">
        <v>0.04</v>
      </c>
    </row>
    <row r="1095" spans="1:4" ht="27.6" x14ac:dyDescent="0.3">
      <c r="A1095" s="175">
        <v>95268</v>
      </c>
      <c r="B1095" s="176" t="s">
        <v>9387</v>
      </c>
      <c r="C1095" s="175" t="s">
        <v>428</v>
      </c>
      <c r="D1095" s="175">
        <v>0.42</v>
      </c>
    </row>
    <row r="1096" spans="1:4" ht="27.6" x14ac:dyDescent="0.3">
      <c r="A1096" s="175">
        <v>95269</v>
      </c>
      <c r="B1096" s="176" t="s">
        <v>9388</v>
      </c>
      <c r="C1096" s="175" t="s">
        <v>428</v>
      </c>
      <c r="D1096" s="175">
        <v>9.1999999999999993</v>
      </c>
    </row>
    <row r="1097" spans="1:4" ht="27.6" x14ac:dyDescent="0.3">
      <c r="A1097" s="175">
        <v>95272</v>
      </c>
      <c r="B1097" s="176" t="s">
        <v>9389</v>
      </c>
      <c r="C1097" s="175" t="s">
        <v>428</v>
      </c>
      <c r="D1097" s="175">
        <v>0.42</v>
      </c>
    </row>
    <row r="1098" spans="1:4" ht="27.6" x14ac:dyDescent="0.3">
      <c r="A1098" s="175">
        <v>95273</v>
      </c>
      <c r="B1098" s="176" t="s">
        <v>9390</v>
      </c>
      <c r="C1098" s="175" t="s">
        <v>428</v>
      </c>
      <c r="D1098" s="175">
        <v>0.05</v>
      </c>
    </row>
    <row r="1099" spans="1:4" ht="27.6" x14ac:dyDescent="0.3">
      <c r="A1099" s="175">
        <v>95274</v>
      </c>
      <c r="B1099" s="176" t="s">
        <v>9391</v>
      </c>
      <c r="C1099" s="175" t="s">
        <v>428</v>
      </c>
      <c r="D1099" s="175">
        <v>0.33</v>
      </c>
    </row>
    <row r="1100" spans="1:4" ht="27.6" x14ac:dyDescent="0.3">
      <c r="A1100" s="175">
        <v>95275</v>
      </c>
      <c r="B1100" s="176" t="s">
        <v>9392</v>
      </c>
      <c r="C1100" s="175" t="s">
        <v>428</v>
      </c>
      <c r="D1100" s="175">
        <v>1.72</v>
      </c>
    </row>
    <row r="1101" spans="1:4" ht="27.6" x14ac:dyDescent="0.3">
      <c r="A1101" s="175">
        <v>95278</v>
      </c>
      <c r="B1101" s="176" t="s">
        <v>9393</v>
      </c>
      <c r="C1101" s="175" t="s">
        <v>428</v>
      </c>
      <c r="D1101" s="175">
        <v>0.46</v>
      </c>
    </row>
    <row r="1102" spans="1:4" ht="27.6" x14ac:dyDescent="0.3">
      <c r="A1102" s="175">
        <v>95279</v>
      </c>
      <c r="B1102" s="176" t="s">
        <v>9394</v>
      </c>
      <c r="C1102" s="175" t="s">
        <v>428</v>
      </c>
      <c r="D1102" s="175">
        <v>0.05</v>
      </c>
    </row>
    <row r="1103" spans="1:4" ht="27.6" x14ac:dyDescent="0.3">
      <c r="A1103" s="175">
        <v>95280</v>
      </c>
      <c r="B1103" s="176" t="s">
        <v>9395</v>
      </c>
      <c r="C1103" s="175" t="s">
        <v>428</v>
      </c>
      <c r="D1103" s="175">
        <v>0.36</v>
      </c>
    </row>
    <row r="1104" spans="1:4" ht="27.6" x14ac:dyDescent="0.3">
      <c r="A1104" s="175">
        <v>95281</v>
      </c>
      <c r="B1104" s="176" t="s">
        <v>9396</v>
      </c>
      <c r="C1104" s="175" t="s">
        <v>428</v>
      </c>
      <c r="D1104" s="175">
        <v>9.1999999999999993</v>
      </c>
    </row>
    <row r="1105" spans="1:4" ht="41.4" x14ac:dyDescent="0.3">
      <c r="A1105" s="175">
        <v>95617</v>
      </c>
      <c r="B1105" s="176" t="s">
        <v>9397</v>
      </c>
      <c r="C1105" s="175" t="s">
        <v>428</v>
      </c>
      <c r="D1105" s="175">
        <v>0.82</v>
      </c>
    </row>
    <row r="1106" spans="1:4" ht="27.6" x14ac:dyDescent="0.3">
      <c r="A1106" s="175">
        <v>95618</v>
      </c>
      <c r="B1106" s="176" t="s">
        <v>9398</v>
      </c>
      <c r="C1106" s="175" t="s">
        <v>428</v>
      </c>
      <c r="D1106" s="175">
        <v>0.09</v>
      </c>
    </row>
    <row r="1107" spans="1:4" ht="41.4" x14ac:dyDescent="0.3">
      <c r="A1107" s="175">
        <v>95619</v>
      </c>
      <c r="B1107" s="176" t="s">
        <v>9399</v>
      </c>
      <c r="C1107" s="175" t="s">
        <v>428</v>
      </c>
      <c r="D1107" s="175">
        <v>1.03</v>
      </c>
    </row>
    <row r="1108" spans="1:4" ht="27.6" x14ac:dyDescent="0.3">
      <c r="A1108" s="175">
        <v>95627</v>
      </c>
      <c r="B1108" s="176" t="s">
        <v>9400</v>
      </c>
      <c r="C1108" s="175" t="s">
        <v>428</v>
      </c>
      <c r="D1108" s="175">
        <v>41.84</v>
      </c>
    </row>
    <row r="1109" spans="1:4" ht="27.6" x14ac:dyDescent="0.3">
      <c r="A1109" s="175">
        <v>95628</v>
      </c>
      <c r="B1109" s="176" t="s">
        <v>9401</v>
      </c>
      <c r="C1109" s="175" t="s">
        <v>428</v>
      </c>
      <c r="D1109" s="175">
        <v>5.81</v>
      </c>
    </row>
    <row r="1110" spans="1:4" ht="27.6" x14ac:dyDescent="0.3">
      <c r="A1110" s="175">
        <v>95629</v>
      </c>
      <c r="B1110" s="176" t="s">
        <v>9402</v>
      </c>
      <c r="C1110" s="175" t="s">
        <v>428</v>
      </c>
      <c r="D1110" s="175">
        <v>52.36</v>
      </c>
    </row>
    <row r="1111" spans="1:4" ht="41.4" x14ac:dyDescent="0.3">
      <c r="A1111" s="175">
        <v>95630</v>
      </c>
      <c r="B1111" s="176" t="s">
        <v>9403</v>
      </c>
      <c r="C1111" s="175" t="s">
        <v>428</v>
      </c>
      <c r="D1111" s="175">
        <v>78.77</v>
      </c>
    </row>
    <row r="1112" spans="1:4" ht="27.6" x14ac:dyDescent="0.3">
      <c r="A1112" s="175">
        <v>95698</v>
      </c>
      <c r="B1112" s="176" t="s">
        <v>9404</v>
      </c>
      <c r="C1112" s="175" t="s">
        <v>428</v>
      </c>
      <c r="D1112" s="175">
        <v>3.36</v>
      </c>
    </row>
    <row r="1113" spans="1:4" ht="27.6" x14ac:dyDescent="0.3">
      <c r="A1113" s="175">
        <v>95699</v>
      </c>
      <c r="B1113" s="176" t="s">
        <v>9405</v>
      </c>
      <c r="C1113" s="175" t="s">
        <v>428</v>
      </c>
      <c r="D1113" s="175">
        <v>0.39</v>
      </c>
    </row>
    <row r="1114" spans="1:4" ht="27.6" x14ac:dyDescent="0.3">
      <c r="A1114" s="175">
        <v>95700</v>
      </c>
      <c r="B1114" s="176" t="s">
        <v>9406</v>
      </c>
      <c r="C1114" s="175" t="s">
        <v>428</v>
      </c>
      <c r="D1114" s="175">
        <v>4.2</v>
      </c>
    </row>
    <row r="1115" spans="1:4" ht="27.6" x14ac:dyDescent="0.3">
      <c r="A1115" s="175">
        <v>95701</v>
      </c>
      <c r="B1115" s="176" t="s">
        <v>9407</v>
      </c>
      <c r="C1115" s="175" t="s">
        <v>428</v>
      </c>
      <c r="D1115" s="175">
        <v>2.12</v>
      </c>
    </row>
    <row r="1116" spans="1:4" ht="27.6" x14ac:dyDescent="0.3">
      <c r="A1116" s="175">
        <v>95704</v>
      </c>
      <c r="B1116" s="176" t="s">
        <v>9408</v>
      </c>
      <c r="C1116" s="175" t="s">
        <v>428</v>
      </c>
      <c r="D1116" s="175">
        <v>36.6</v>
      </c>
    </row>
    <row r="1117" spans="1:4" ht="27.6" x14ac:dyDescent="0.3">
      <c r="A1117" s="175">
        <v>95705</v>
      </c>
      <c r="B1117" s="176" t="s">
        <v>9409</v>
      </c>
      <c r="C1117" s="175" t="s">
        <v>428</v>
      </c>
      <c r="D1117" s="175">
        <v>5.21</v>
      </c>
    </row>
    <row r="1118" spans="1:4" ht="27.6" x14ac:dyDescent="0.3">
      <c r="A1118" s="175">
        <v>95706</v>
      </c>
      <c r="B1118" s="176" t="s">
        <v>9410</v>
      </c>
      <c r="C1118" s="175" t="s">
        <v>428</v>
      </c>
      <c r="D1118" s="175">
        <v>45.8</v>
      </c>
    </row>
    <row r="1119" spans="1:4" ht="27.6" x14ac:dyDescent="0.3">
      <c r="A1119" s="175">
        <v>95707</v>
      </c>
      <c r="B1119" s="176" t="s">
        <v>9411</v>
      </c>
      <c r="C1119" s="175" t="s">
        <v>428</v>
      </c>
      <c r="D1119" s="175">
        <v>23.71</v>
      </c>
    </row>
    <row r="1120" spans="1:4" ht="41.4" x14ac:dyDescent="0.3">
      <c r="A1120" s="175">
        <v>95710</v>
      </c>
      <c r="B1120" s="176" t="s">
        <v>9412</v>
      </c>
      <c r="C1120" s="175" t="s">
        <v>428</v>
      </c>
      <c r="D1120" s="175">
        <v>43.99</v>
      </c>
    </row>
    <row r="1121" spans="1:4" ht="41.4" x14ac:dyDescent="0.3">
      <c r="A1121" s="175">
        <v>95711</v>
      </c>
      <c r="B1121" s="176" t="s">
        <v>9413</v>
      </c>
      <c r="C1121" s="175" t="s">
        <v>428</v>
      </c>
      <c r="D1121" s="175">
        <v>5.97</v>
      </c>
    </row>
    <row r="1122" spans="1:4" ht="41.4" x14ac:dyDescent="0.3">
      <c r="A1122" s="175">
        <v>95712</v>
      </c>
      <c r="B1122" s="176" t="s">
        <v>9414</v>
      </c>
      <c r="C1122" s="175" t="s">
        <v>428</v>
      </c>
      <c r="D1122" s="175">
        <v>54.99</v>
      </c>
    </row>
    <row r="1123" spans="1:4" ht="41.4" x14ac:dyDescent="0.3">
      <c r="A1123" s="175">
        <v>95713</v>
      </c>
      <c r="B1123" s="176" t="s">
        <v>9415</v>
      </c>
      <c r="C1123" s="175" t="s">
        <v>428</v>
      </c>
      <c r="D1123" s="175">
        <v>79.349999999999994</v>
      </c>
    </row>
    <row r="1124" spans="1:4" ht="41.4" x14ac:dyDescent="0.3">
      <c r="A1124" s="175">
        <v>95716</v>
      </c>
      <c r="B1124" s="176" t="s">
        <v>9416</v>
      </c>
      <c r="C1124" s="175" t="s">
        <v>428</v>
      </c>
      <c r="D1124" s="175">
        <v>42.35</v>
      </c>
    </row>
    <row r="1125" spans="1:4" ht="41.4" x14ac:dyDescent="0.3">
      <c r="A1125" s="175">
        <v>95717</v>
      </c>
      <c r="B1125" s="176" t="s">
        <v>9417</v>
      </c>
      <c r="C1125" s="175" t="s">
        <v>428</v>
      </c>
      <c r="D1125" s="175">
        <v>5.74</v>
      </c>
    </row>
    <row r="1126" spans="1:4" ht="41.4" x14ac:dyDescent="0.3">
      <c r="A1126" s="175">
        <v>95718</v>
      </c>
      <c r="B1126" s="176" t="s">
        <v>9418</v>
      </c>
      <c r="C1126" s="175" t="s">
        <v>428</v>
      </c>
      <c r="D1126" s="175">
        <v>52.93</v>
      </c>
    </row>
    <row r="1127" spans="1:4" ht="41.4" x14ac:dyDescent="0.3">
      <c r="A1127" s="175">
        <v>95719</v>
      </c>
      <c r="B1127" s="176" t="s">
        <v>9419</v>
      </c>
      <c r="C1127" s="175" t="s">
        <v>428</v>
      </c>
      <c r="D1127" s="175">
        <v>79.349999999999994</v>
      </c>
    </row>
    <row r="1128" spans="1:4" ht="27.6" x14ac:dyDescent="0.3">
      <c r="A1128" s="175">
        <v>95869</v>
      </c>
      <c r="B1128" s="176" t="s">
        <v>9420</v>
      </c>
      <c r="C1128" s="175" t="s">
        <v>428</v>
      </c>
      <c r="D1128" s="175">
        <v>1.26</v>
      </c>
    </row>
    <row r="1129" spans="1:4" ht="27.6" x14ac:dyDescent="0.3">
      <c r="A1129" s="175">
        <v>95870</v>
      </c>
      <c r="B1129" s="176" t="s">
        <v>9421</v>
      </c>
      <c r="C1129" s="175" t="s">
        <v>428</v>
      </c>
      <c r="D1129" s="175">
        <v>6.25</v>
      </c>
    </row>
    <row r="1130" spans="1:4" ht="27.6" x14ac:dyDescent="0.3">
      <c r="A1130" s="175">
        <v>95871</v>
      </c>
      <c r="B1130" s="176" t="s">
        <v>9422</v>
      </c>
      <c r="C1130" s="175" t="s">
        <v>428</v>
      </c>
      <c r="D1130" s="175">
        <v>240.97</v>
      </c>
    </row>
    <row r="1131" spans="1:4" ht="27.6" x14ac:dyDescent="0.3">
      <c r="A1131" s="175">
        <v>95874</v>
      </c>
      <c r="B1131" s="176" t="s">
        <v>9423</v>
      </c>
      <c r="C1131" s="175" t="s">
        <v>428</v>
      </c>
      <c r="D1131" s="175">
        <v>7.01</v>
      </c>
    </row>
    <row r="1132" spans="1:4" ht="27.6" x14ac:dyDescent="0.3">
      <c r="A1132" s="175">
        <v>96008</v>
      </c>
      <c r="B1132" s="176" t="s">
        <v>9424</v>
      </c>
      <c r="C1132" s="175" t="s">
        <v>428</v>
      </c>
      <c r="D1132" s="175">
        <v>20.52</v>
      </c>
    </row>
    <row r="1133" spans="1:4" ht="27.6" x14ac:dyDescent="0.3">
      <c r="A1133" s="175">
        <v>96009</v>
      </c>
      <c r="B1133" s="176" t="s">
        <v>9425</v>
      </c>
      <c r="C1133" s="175" t="s">
        <v>428</v>
      </c>
      <c r="D1133" s="175">
        <v>2.85</v>
      </c>
    </row>
    <row r="1134" spans="1:4" ht="27.6" x14ac:dyDescent="0.3">
      <c r="A1134" s="175">
        <v>96011</v>
      </c>
      <c r="B1134" s="176" t="s">
        <v>9426</v>
      </c>
      <c r="C1134" s="175" t="s">
        <v>428</v>
      </c>
      <c r="D1134" s="175">
        <v>22.46</v>
      </c>
    </row>
    <row r="1135" spans="1:4" ht="27.6" x14ac:dyDescent="0.3">
      <c r="A1135" s="175">
        <v>96012</v>
      </c>
      <c r="B1135" s="176" t="s">
        <v>9427</v>
      </c>
      <c r="C1135" s="175" t="s">
        <v>428</v>
      </c>
      <c r="D1135" s="175">
        <v>151.69</v>
      </c>
    </row>
    <row r="1136" spans="1:4" ht="27.6" x14ac:dyDescent="0.3">
      <c r="A1136" s="175">
        <v>96015</v>
      </c>
      <c r="B1136" s="176" t="s">
        <v>9428</v>
      </c>
      <c r="C1136" s="175" t="s">
        <v>428</v>
      </c>
      <c r="D1136" s="175">
        <v>20.27</v>
      </c>
    </row>
    <row r="1137" spans="1:4" ht="27.6" x14ac:dyDescent="0.3">
      <c r="A1137" s="175">
        <v>96016</v>
      </c>
      <c r="B1137" s="176" t="s">
        <v>9429</v>
      </c>
      <c r="C1137" s="175" t="s">
        <v>428</v>
      </c>
      <c r="D1137" s="175">
        <v>2.81</v>
      </c>
    </row>
    <row r="1138" spans="1:4" ht="27.6" x14ac:dyDescent="0.3">
      <c r="A1138" s="175">
        <v>96018</v>
      </c>
      <c r="B1138" s="176" t="s">
        <v>9430</v>
      </c>
      <c r="C1138" s="175" t="s">
        <v>428</v>
      </c>
      <c r="D1138" s="175">
        <v>22.18</v>
      </c>
    </row>
    <row r="1139" spans="1:4" ht="27.6" x14ac:dyDescent="0.3">
      <c r="A1139" s="175">
        <v>96019</v>
      </c>
      <c r="B1139" s="176" t="s">
        <v>9431</v>
      </c>
      <c r="C1139" s="175" t="s">
        <v>428</v>
      </c>
      <c r="D1139" s="175">
        <v>151.69</v>
      </c>
    </row>
    <row r="1140" spans="1:4" ht="27.6" x14ac:dyDescent="0.3">
      <c r="A1140" s="175">
        <v>96023</v>
      </c>
      <c r="B1140" s="176" t="s">
        <v>9432</v>
      </c>
      <c r="C1140" s="175" t="s">
        <v>428</v>
      </c>
      <c r="D1140" s="175">
        <v>16</v>
      </c>
    </row>
    <row r="1141" spans="1:4" ht="27.6" x14ac:dyDescent="0.3">
      <c r="A1141" s="175">
        <v>96024</v>
      </c>
      <c r="B1141" s="176" t="s">
        <v>9433</v>
      </c>
      <c r="C1141" s="175" t="s">
        <v>428</v>
      </c>
      <c r="D1141" s="175">
        <v>2.21</v>
      </c>
    </row>
    <row r="1142" spans="1:4" ht="27.6" x14ac:dyDescent="0.3">
      <c r="A1142" s="175">
        <v>96026</v>
      </c>
      <c r="B1142" s="176" t="s">
        <v>9434</v>
      </c>
      <c r="C1142" s="175" t="s">
        <v>428</v>
      </c>
      <c r="D1142" s="175">
        <v>17.5</v>
      </c>
    </row>
    <row r="1143" spans="1:4" ht="27.6" x14ac:dyDescent="0.3">
      <c r="A1143" s="175">
        <v>96027</v>
      </c>
      <c r="B1143" s="176" t="s">
        <v>9435</v>
      </c>
      <c r="C1143" s="175" t="s">
        <v>428</v>
      </c>
      <c r="D1143" s="175">
        <v>105.7</v>
      </c>
    </row>
    <row r="1144" spans="1:4" ht="27.6" x14ac:dyDescent="0.3">
      <c r="A1144" s="175">
        <v>96030</v>
      </c>
      <c r="B1144" s="176" t="s">
        <v>9436</v>
      </c>
      <c r="C1144" s="175" t="s">
        <v>428</v>
      </c>
      <c r="D1144" s="175">
        <v>25.11</v>
      </c>
    </row>
    <row r="1145" spans="1:4" ht="27.6" x14ac:dyDescent="0.3">
      <c r="A1145" s="175">
        <v>96031</v>
      </c>
      <c r="B1145" s="176" t="s">
        <v>9437</v>
      </c>
      <c r="C1145" s="175" t="s">
        <v>428</v>
      </c>
      <c r="D1145" s="175">
        <v>4.63</v>
      </c>
    </row>
    <row r="1146" spans="1:4" ht="41.4" x14ac:dyDescent="0.3">
      <c r="A1146" s="175">
        <v>96032</v>
      </c>
      <c r="B1146" s="176" t="s">
        <v>9438</v>
      </c>
      <c r="C1146" s="175" t="s">
        <v>428</v>
      </c>
      <c r="D1146" s="175">
        <v>1.8</v>
      </c>
    </row>
    <row r="1147" spans="1:4" ht="27.6" x14ac:dyDescent="0.3">
      <c r="A1147" s="175">
        <v>96033</v>
      </c>
      <c r="B1147" s="176" t="s">
        <v>9439</v>
      </c>
      <c r="C1147" s="175" t="s">
        <v>428</v>
      </c>
      <c r="D1147" s="175">
        <v>47.09</v>
      </c>
    </row>
    <row r="1148" spans="1:4" ht="41.4" x14ac:dyDescent="0.3">
      <c r="A1148" s="175">
        <v>96034</v>
      </c>
      <c r="B1148" s="176" t="s">
        <v>9440</v>
      </c>
      <c r="C1148" s="175" t="s">
        <v>428</v>
      </c>
      <c r="D1148" s="175">
        <v>125.13</v>
      </c>
    </row>
    <row r="1149" spans="1:4" ht="27.6" x14ac:dyDescent="0.3">
      <c r="A1149" s="175">
        <v>96053</v>
      </c>
      <c r="B1149" s="176" t="s">
        <v>9441</v>
      </c>
      <c r="C1149" s="175" t="s">
        <v>428</v>
      </c>
      <c r="D1149" s="175">
        <v>16.25</v>
      </c>
    </row>
    <row r="1150" spans="1:4" ht="27.6" x14ac:dyDescent="0.3">
      <c r="A1150" s="175">
        <v>96054</v>
      </c>
      <c r="B1150" s="176" t="s">
        <v>9442</v>
      </c>
      <c r="C1150" s="175" t="s">
        <v>428</v>
      </c>
      <c r="D1150" s="175">
        <v>21.99</v>
      </c>
    </row>
    <row r="1151" spans="1:4" ht="27.6" x14ac:dyDescent="0.3">
      <c r="A1151" s="175">
        <v>96055</v>
      </c>
      <c r="B1151" s="176" t="s">
        <v>9443</v>
      </c>
      <c r="C1151" s="175" t="s">
        <v>428</v>
      </c>
      <c r="D1151" s="175">
        <v>2.25</v>
      </c>
    </row>
    <row r="1152" spans="1:4" ht="27.6" x14ac:dyDescent="0.3">
      <c r="A1152" s="175">
        <v>96056</v>
      </c>
      <c r="B1152" s="176" t="s">
        <v>9444</v>
      </c>
      <c r="C1152" s="175" t="s">
        <v>428</v>
      </c>
      <c r="D1152" s="175">
        <v>17.78</v>
      </c>
    </row>
    <row r="1153" spans="1:4" ht="27.6" x14ac:dyDescent="0.3">
      <c r="A1153" s="175">
        <v>96057</v>
      </c>
      <c r="B1153" s="176" t="s">
        <v>9445</v>
      </c>
      <c r="C1153" s="175" t="s">
        <v>428</v>
      </c>
      <c r="D1153" s="175">
        <v>105.7</v>
      </c>
    </row>
    <row r="1154" spans="1:4" ht="27.6" x14ac:dyDescent="0.3">
      <c r="A1154" s="175">
        <v>96060</v>
      </c>
      <c r="B1154" s="176" t="s">
        <v>9446</v>
      </c>
      <c r="C1154" s="175" t="s">
        <v>428</v>
      </c>
      <c r="D1154" s="175">
        <v>2.21</v>
      </c>
    </row>
    <row r="1155" spans="1:4" ht="27.6" x14ac:dyDescent="0.3">
      <c r="A1155" s="175">
        <v>96061</v>
      </c>
      <c r="B1155" s="176" t="s">
        <v>9447</v>
      </c>
      <c r="C1155" s="175" t="s">
        <v>428</v>
      </c>
      <c r="D1155" s="175">
        <v>27.48</v>
      </c>
    </row>
    <row r="1156" spans="1:4" ht="27.6" x14ac:dyDescent="0.3">
      <c r="A1156" s="175">
        <v>96062</v>
      </c>
      <c r="B1156" s="176" t="s">
        <v>9448</v>
      </c>
      <c r="C1156" s="175" t="s">
        <v>428</v>
      </c>
      <c r="D1156" s="175">
        <v>46.25</v>
      </c>
    </row>
    <row r="1157" spans="1:4" ht="27.6" x14ac:dyDescent="0.3">
      <c r="A1157" s="175">
        <v>96241</v>
      </c>
      <c r="B1157" s="176" t="s">
        <v>9449</v>
      </c>
      <c r="C1157" s="175" t="s">
        <v>428</v>
      </c>
      <c r="D1157" s="175">
        <v>16.13</v>
      </c>
    </row>
    <row r="1158" spans="1:4" ht="27.6" x14ac:dyDescent="0.3">
      <c r="A1158" s="175">
        <v>96242</v>
      </c>
      <c r="B1158" s="176" t="s">
        <v>9450</v>
      </c>
      <c r="C1158" s="175" t="s">
        <v>428</v>
      </c>
      <c r="D1158" s="175">
        <v>2.1800000000000002</v>
      </c>
    </row>
    <row r="1159" spans="1:4" ht="27.6" x14ac:dyDescent="0.3">
      <c r="A1159" s="175">
        <v>96243</v>
      </c>
      <c r="B1159" s="176" t="s">
        <v>9451</v>
      </c>
      <c r="C1159" s="175" t="s">
        <v>428</v>
      </c>
      <c r="D1159" s="175">
        <v>20.16</v>
      </c>
    </row>
    <row r="1160" spans="1:4" ht="27.6" x14ac:dyDescent="0.3">
      <c r="A1160" s="175">
        <v>96244</v>
      </c>
      <c r="B1160" s="176" t="s">
        <v>9452</v>
      </c>
      <c r="C1160" s="175" t="s">
        <v>428</v>
      </c>
      <c r="D1160" s="175">
        <v>15.36</v>
      </c>
    </row>
    <row r="1161" spans="1:4" ht="27.6" x14ac:dyDescent="0.3">
      <c r="A1161" s="175">
        <v>96301</v>
      </c>
      <c r="B1161" s="176" t="s">
        <v>9453</v>
      </c>
      <c r="C1161" s="175" t="s">
        <v>428</v>
      </c>
      <c r="D1161" s="175">
        <v>43.34</v>
      </c>
    </row>
    <row r="1162" spans="1:4" ht="41.4" x14ac:dyDescent="0.3">
      <c r="A1162" s="175">
        <v>96457</v>
      </c>
      <c r="B1162" s="176" t="s">
        <v>9454</v>
      </c>
      <c r="C1162" s="175" t="s">
        <v>428</v>
      </c>
      <c r="D1162" s="175">
        <v>56.33</v>
      </c>
    </row>
    <row r="1163" spans="1:4" ht="27.6" x14ac:dyDescent="0.3">
      <c r="A1163" s="175">
        <v>96458</v>
      </c>
      <c r="B1163" s="176" t="s">
        <v>9455</v>
      </c>
      <c r="C1163" s="175" t="s">
        <v>428</v>
      </c>
      <c r="D1163" s="175">
        <v>58.07</v>
      </c>
    </row>
    <row r="1164" spans="1:4" ht="27.6" x14ac:dyDescent="0.3">
      <c r="A1164" s="175">
        <v>96459</v>
      </c>
      <c r="B1164" s="176" t="s">
        <v>9456</v>
      </c>
      <c r="C1164" s="175" t="s">
        <v>428</v>
      </c>
      <c r="D1164" s="175">
        <v>6.44</v>
      </c>
    </row>
    <row r="1165" spans="1:4" ht="41.4" x14ac:dyDescent="0.3">
      <c r="A1165" s="175">
        <v>96460</v>
      </c>
      <c r="B1165" s="176" t="s">
        <v>9457</v>
      </c>
      <c r="C1165" s="175" t="s">
        <v>428</v>
      </c>
      <c r="D1165" s="175">
        <v>46.41</v>
      </c>
    </row>
    <row r="1166" spans="1:4" ht="41.4" x14ac:dyDescent="0.3">
      <c r="A1166" s="175">
        <v>98760</v>
      </c>
      <c r="B1166" s="176" t="s">
        <v>9458</v>
      </c>
      <c r="C1166" s="175" t="s">
        <v>428</v>
      </c>
      <c r="D1166" s="175">
        <v>7.0000000000000007E-2</v>
      </c>
    </row>
    <row r="1167" spans="1:4" ht="27.6" x14ac:dyDescent="0.3">
      <c r="A1167" s="175">
        <v>98761</v>
      </c>
      <c r="B1167" s="176" t="s">
        <v>9459</v>
      </c>
      <c r="C1167" s="175" t="s">
        <v>428</v>
      </c>
      <c r="D1167" s="175">
        <v>0.01</v>
      </c>
    </row>
    <row r="1168" spans="1:4" ht="41.4" x14ac:dyDescent="0.3">
      <c r="A1168" s="175">
        <v>98762</v>
      </c>
      <c r="B1168" s="176" t="s">
        <v>9460</v>
      </c>
      <c r="C1168" s="175" t="s">
        <v>428</v>
      </c>
      <c r="D1168" s="175">
        <v>0.09</v>
      </c>
    </row>
    <row r="1169" spans="1:4" ht="41.4" x14ac:dyDescent="0.3">
      <c r="A1169" s="175">
        <v>98763</v>
      </c>
      <c r="B1169" s="176" t="s">
        <v>9461</v>
      </c>
      <c r="C1169" s="175" t="s">
        <v>428</v>
      </c>
      <c r="D1169" s="175">
        <v>3.12</v>
      </c>
    </row>
    <row r="1170" spans="1:4" ht="41.4" x14ac:dyDescent="0.3">
      <c r="A1170" s="175">
        <v>99829</v>
      </c>
      <c r="B1170" s="176" t="s">
        <v>9462</v>
      </c>
      <c r="C1170" s="175" t="s">
        <v>428</v>
      </c>
      <c r="D1170" s="175">
        <v>0.14000000000000001</v>
      </c>
    </row>
    <row r="1171" spans="1:4" ht="41.4" x14ac:dyDescent="0.3">
      <c r="A1171" s="175">
        <v>99830</v>
      </c>
      <c r="B1171" s="176" t="s">
        <v>9463</v>
      </c>
      <c r="C1171" s="175" t="s">
        <v>428</v>
      </c>
      <c r="D1171" s="175">
        <v>0.01</v>
      </c>
    </row>
    <row r="1172" spans="1:4" ht="41.4" x14ac:dyDescent="0.3">
      <c r="A1172" s="175">
        <v>99831</v>
      </c>
      <c r="B1172" s="176" t="s">
        <v>9464</v>
      </c>
      <c r="C1172" s="175" t="s">
        <v>428</v>
      </c>
      <c r="D1172" s="175">
        <v>0.2</v>
      </c>
    </row>
    <row r="1173" spans="1:4" ht="41.4" x14ac:dyDescent="0.3">
      <c r="A1173" s="175">
        <v>99832</v>
      </c>
      <c r="B1173" s="176" t="s">
        <v>9465</v>
      </c>
      <c r="C1173" s="175" t="s">
        <v>428</v>
      </c>
      <c r="D1173" s="175">
        <v>0.8</v>
      </c>
    </row>
    <row r="1174" spans="1:4" ht="27.6" x14ac:dyDescent="0.3">
      <c r="A1174" s="175">
        <v>100637</v>
      </c>
      <c r="B1174" s="176" t="s">
        <v>9466</v>
      </c>
      <c r="C1174" s="175" t="s">
        <v>428</v>
      </c>
      <c r="D1174" s="175">
        <v>129.83000000000001</v>
      </c>
    </row>
    <row r="1175" spans="1:4" ht="27.6" x14ac:dyDescent="0.3">
      <c r="A1175" s="175">
        <v>100638</v>
      </c>
      <c r="B1175" s="176" t="s">
        <v>9467</v>
      </c>
      <c r="C1175" s="175" t="s">
        <v>428</v>
      </c>
      <c r="D1175" s="175">
        <v>23.36</v>
      </c>
    </row>
    <row r="1176" spans="1:4" ht="27.6" x14ac:dyDescent="0.3">
      <c r="A1176" s="175">
        <v>100639</v>
      </c>
      <c r="B1176" s="176" t="s">
        <v>9468</v>
      </c>
      <c r="C1176" s="175" t="s">
        <v>428</v>
      </c>
      <c r="D1176" s="175">
        <v>208.7</v>
      </c>
    </row>
    <row r="1177" spans="1:4" ht="27.6" x14ac:dyDescent="0.3">
      <c r="A1177" s="175">
        <v>100640</v>
      </c>
      <c r="B1177" s="176" t="s">
        <v>9469</v>
      </c>
      <c r="C1177" s="175" t="s">
        <v>428</v>
      </c>
      <c r="D1177" s="175">
        <v>161.84</v>
      </c>
    </row>
    <row r="1178" spans="1:4" ht="27.6" x14ac:dyDescent="0.3">
      <c r="A1178" s="175">
        <v>100643</v>
      </c>
      <c r="B1178" s="176" t="s">
        <v>9470</v>
      </c>
      <c r="C1178" s="175" t="s">
        <v>428</v>
      </c>
      <c r="D1178" s="175">
        <v>341.83</v>
      </c>
    </row>
    <row r="1179" spans="1:4" x14ac:dyDescent="0.3">
      <c r="A1179" s="175">
        <v>100644</v>
      </c>
      <c r="B1179" s="176" t="s">
        <v>9471</v>
      </c>
      <c r="C1179" s="175" t="s">
        <v>428</v>
      </c>
      <c r="D1179" s="175">
        <v>61.53</v>
      </c>
    </row>
    <row r="1180" spans="1:4" ht="27.6" x14ac:dyDescent="0.3">
      <c r="A1180" s="175">
        <v>100645</v>
      </c>
      <c r="B1180" s="176" t="s">
        <v>9472</v>
      </c>
      <c r="C1180" s="175" t="s">
        <v>428</v>
      </c>
      <c r="D1180" s="175">
        <v>549.5</v>
      </c>
    </row>
    <row r="1181" spans="1:4" ht="27.6" x14ac:dyDescent="0.3">
      <c r="A1181" s="175">
        <v>100646</v>
      </c>
      <c r="B1181" s="176" t="s">
        <v>9473</v>
      </c>
      <c r="C1181" s="175" t="s">
        <v>428</v>
      </c>
      <c r="D1181" s="175">
        <v>231.2</v>
      </c>
    </row>
    <row r="1182" spans="1:4" ht="27.6" x14ac:dyDescent="0.3">
      <c r="A1182" s="175">
        <v>102270</v>
      </c>
      <c r="B1182" s="176" t="s">
        <v>9474</v>
      </c>
      <c r="C1182" s="175" t="s">
        <v>428</v>
      </c>
      <c r="D1182" s="175">
        <v>0.59</v>
      </c>
    </row>
    <row r="1183" spans="1:4" ht="27.6" x14ac:dyDescent="0.3">
      <c r="A1183" s="175">
        <v>102271</v>
      </c>
      <c r="B1183" s="176" t="s">
        <v>9475</v>
      </c>
      <c r="C1183" s="175" t="s">
        <v>428</v>
      </c>
      <c r="D1183" s="175">
        <v>0.16</v>
      </c>
    </row>
    <row r="1184" spans="1:4" ht="27.6" x14ac:dyDescent="0.3">
      <c r="A1184" s="175">
        <v>102272</v>
      </c>
      <c r="B1184" s="176" t="s">
        <v>9476</v>
      </c>
      <c r="C1184" s="175" t="s">
        <v>428</v>
      </c>
      <c r="D1184" s="175">
        <v>0.39</v>
      </c>
    </row>
    <row r="1185" spans="1:4" ht="27.6" x14ac:dyDescent="0.3">
      <c r="A1185" s="175">
        <v>102273</v>
      </c>
      <c r="B1185" s="176" t="s">
        <v>9477</v>
      </c>
      <c r="C1185" s="175" t="s">
        <v>428</v>
      </c>
      <c r="D1185" s="175">
        <v>1.1499999999999999</v>
      </c>
    </row>
    <row r="1186" spans="1:4" ht="27.6" x14ac:dyDescent="0.3">
      <c r="A1186" s="175">
        <v>102809</v>
      </c>
      <c r="B1186" s="176" t="s">
        <v>26893</v>
      </c>
      <c r="C1186" s="175" t="s">
        <v>428</v>
      </c>
      <c r="D1186" s="175">
        <v>16.61</v>
      </c>
    </row>
    <row r="1187" spans="1:4" ht="41.4" x14ac:dyDescent="0.3">
      <c r="A1187" s="175">
        <v>102815</v>
      </c>
      <c r="B1187" s="176" t="s">
        <v>26894</v>
      </c>
      <c r="C1187" s="175" t="s">
        <v>428</v>
      </c>
      <c r="D1187" s="175">
        <v>2.31</v>
      </c>
    </row>
    <row r="1188" spans="1:4" ht="27.6" x14ac:dyDescent="0.3">
      <c r="A1188" s="175">
        <v>102826</v>
      </c>
      <c r="B1188" s="176" t="s">
        <v>26895</v>
      </c>
      <c r="C1188" s="175" t="s">
        <v>428</v>
      </c>
      <c r="D1188" s="175">
        <v>11.56</v>
      </c>
    </row>
    <row r="1189" spans="1:4" ht="41.4" x14ac:dyDescent="0.3">
      <c r="A1189" s="175">
        <v>102832</v>
      </c>
      <c r="B1189" s="176" t="s">
        <v>26896</v>
      </c>
      <c r="C1189" s="175" t="s">
        <v>428</v>
      </c>
      <c r="D1189" s="175">
        <v>5.78</v>
      </c>
    </row>
    <row r="1190" spans="1:4" ht="27.6" x14ac:dyDescent="0.3">
      <c r="A1190" s="175">
        <v>102843</v>
      </c>
      <c r="B1190" s="176" t="s">
        <v>26897</v>
      </c>
      <c r="C1190" s="175" t="s">
        <v>428</v>
      </c>
      <c r="D1190" s="175">
        <v>118.8</v>
      </c>
    </row>
    <row r="1191" spans="1:4" ht="27.6" x14ac:dyDescent="0.3">
      <c r="A1191" s="175">
        <v>102849</v>
      </c>
      <c r="B1191" s="176" t="s">
        <v>26898</v>
      </c>
      <c r="C1191" s="175" t="s">
        <v>428</v>
      </c>
      <c r="D1191" s="175">
        <v>58.08</v>
      </c>
    </row>
    <row r="1192" spans="1:4" ht="27.6" x14ac:dyDescent="0.3">
      <c r="A1192" s="175">
        <v>102855</v>
      </c>
      <c r="B1192" s="176" t="s">
        <v>26899</v>
      </c>
      <c r="C1192" s="175" t="s">
        <v>428</v>
      </c>
      <c r="D1192" s="175">
        <v>58.08</v>
      </c>
    </row>
    <row r="1193" spans="1:4" ht="27.6" x14ac:dyDescent="0.3">
      <c r="A1193" s="175">
        <v>102861</v>
      </c>
      <c r="B1193" s="176" t="s">
        <v>26900</v>
      </c>
      <c r="C1193" s="175" t="s">
        <v>428</v>
      </c>
      <c r="D1193" s="175">
        <v>0.85</v>
      </c>
    </row>
    <row r="1194" spans="1:4" ht="27.6" x14ac:dyDescent="0.3">
      <c r="A1194" s="175">
        <v>102867</v>
      </c>
      <c r="B1194" s="176" t="s">
        <v>26901</v>
      </c>
      <c r="C1194" s="175" t="s">
        <v>428</v>
      </c>
      <c r="D1194" s="175">
        <v>0.46</v>
      </c>
    </row>
    <row r="1195" spans="1:4" ht="41.4" x14ac:dyDescent="0.3">
      <c r="A1195" s="175">
        <v>102873</v>
      </c>
      <c r="B1195" s="176" t="s">
        <v>26902</v>
      </c>
      <c r="C1195" s="175" t="s">
        <v>428</v>
      </c>
      <c r="D1195" s="175">
        <v>105.54</v>
      </c>
    </row>
    <row r="1196" spans="1:4" ht="27.6" x14ac:dyDescent="0.3">
      <c r="A1196" s="175">
        <v>102879</v>
      </c>
      <c r="B1196" s="176" t="s">
        <v>26903</v>
      </c>
      <c r="C1196" s="175" t="s">
        <v>428</v>
      </c>
      <c r="D1196" s="175">
        <v>158.4</v>
      </c>
    </row>
    <row r="1197" spans="1:4" x14ac:dyDescent="0.3">
      <c r="A1197" s="175">
        <v>102885</v>
      </c>
      <c r="B1197" s="176" t="s">
        <v>26904</v>
      </c>
      <c r="C1197" s="175" t="s">
        <v>428</v>
      </c>
      <c r="D1197" s="175">
        <v>0.86</v>
      </c>
    </row>
    <row r="1198" spans="1:4" ht="27.6" x14ac:dyDescent="0.3">
      <c r="A1198" s="175">
        <v>102891</v>
      </c>
      <c r="B1198" s="176" t="s">
        <v>26905</v>
      </c>
      <c r="C1198" s="175" t="s">
        <v>428</v>
      </c>
      <c r="D1198" s="175">
        <v>0.86</v>
      </c>
    </row>
    <row r="1199" spans="1:4" ht="41.4" x14ac:dyDescent="0.3">
      <c r="A1199" s="175">
        <v>102897</v>
      </c>
      <c r="B1199" s="176" t="s">
        <v>26906</v>
      </c>
      <c r="C1199" s="175" t="s">
        <v>428</v>
      </c>
      <c r="D1199" s="175">
        <v>70.69</v>
      </c>
    </row>
    <row r="1200" spans="1:4" ht="27.6" x14ac:dyDescent="0.3">
      <c r="A1200" s="175">
        <v>102903</v>
      </c>
      <c r="B1200" s="176" t="s">
        <v>26907</v>
      </c>
      <c r="C1200" s="175" t="s">
        <v>428</v>
      </c>
      <c r="D1200" s="175">
        <v>10.29</v>
      </c>
    </row>
    <row r="1201" spans="1:4" x14ac:dyDescent="0.3">
      <c r="A1201" s="175">
        <v>102909</v>
      </c>
      <c r="B1201" s="176" t="s">
        <v>26908</v>
      </c>
      <c r="C1201" s="175" t="s">
        <v>428</v>
      </c>
      <c r="D1201" s="175">
        <v>66.47</v>
      </c>
    </row>
    <row r="1202" spans="1:4" ht="27.6" x14ac:dyDescent="0.3">
      <c r="A1202" s="175">
        <v>102915</v>
      </c>
      <c r="B1202" s="176" t="s">
        <v>26909</v>
      </c>
      <c r="C1202" s="175" t="s">
        <v>428</v>
      </c>
      <c r="D1202" s="175">
        <v>0.43</v>
      </c>
    </row>
    <row r="1203" spans="1:4" ht="41.4" x14ac:dyDescent="0.3">
      <c r="A1203" s="175">
        <v>102927</v>
      </c>
      <c r="B1203" s="176" t="s">
        <v>26910</v>
      </c>
      <c r="C1203" s="175" t="s">
        <v>428</v>
      </c>
      <c r="D1203" s="175">
        <v>0.63</v>
      </c>
    </row>
    <row r="1204" spans="1:4" ht="55.2" x14ac:dyDescent="0.3">
      <c r="A1204" s="175">
        <v>102933</v>
      </c>
      <c r="B1204" s="176" t="s">
        <v>26911</v>
      </c>
      <c r="C1204" s="175" t="s">
        <v>428</v>
      </c>
      <c r="D1204" s="175">
        <v>0.63</v>
      </c>
    </row>
    <row r="1205" spans="1:4" ht="27.6" x14ac:dyDescent="0.3">
      <c r="A1205" s="175">
        <v>102939</v>
      </c>
      <c r="B1205" s="176" t="s">
        <v>26912</v>
      </c>
      <c r="C1205" s="175" t="s">
        <v>428</v>
      </c>
      <c r="D1205" s="175">
        <v>6.35</v>
      </c>
    </row>
    <row r="1206" spans="1:4" ht="41.4" x14ac:dyDescent="0.3">
      <c r="A1206" s="175">
        <v>102945</v>
      </c>
      <c r="B1206" s="176" t="s">
        <v>26913</v>
      </c>
      <c r="C1206" s="175" t="s">
        <v>428</v>
      </c>
      <c r="D1206" s="175">
        <v>0.01</v>
      </c>
    </row>
    <row r="1207" spans="1:4" ht="27.6" x14ac:dyDescent="0.3">
      <c r="A1207" s="175">
        <v>102951</v>
      </c>
      <c r="B1207" s="176" t="s">
        <v>26914</v>
      </c>
      <c r="C1207" s="175" t="s">
        <v>428</v>
      </c>
      <c r="D1207" s="175">
        <v>0.42</v>
      </c>
    </row>
    <row r="1208" spans="1:4" ht="41.4" x14ac:dyDescent="0.3">
      <c r="A1208" s="175">
        <v>102957</v>
      </c>
      <c r="B1208" s="176" t="s">
        <v>26915</v>
      </c>
      <c r="C1208" s="175" t="s">
        <v>428</v>
      </c>
      <c r="D1208" s="175">
        <v>45.03</v>
      </c>
    </row>
    <row r="1209" spans="1:4" ht="41.4" x14ac:dyDescent="0.3">
      <c r="A1209" s="175">
        <v>102963</v>
      </c>
      <c r="B1209" s="176" t="s">
        <v>26916</v>
      </c>
      <c r="C1209" s="175" t="s">
        <v>428</v>
      </c>
      <c r="D1209" s="175">
        <v>74.81</v>
      </c>
    </row>
    <row r="1210" spans="1:4" ht="41.4" x14ac:dyDescent="0.3">
      <c r="A1210" s="175">
        <v>102969</v>
      </c>
      <c r="B1210" s="176" t="s">
        <v>26917</v>
      </c>
      <c r="C1210" s="175" t="s">
        <v>428</v>
      </c>
      <c r="D1210" s="175">
        <v>0.86</v>
      </c>
    </row>
    <row r="1211" spans="1:4" ht="27.6" x14ac:dyDescent="0.3">
      <c r="A1211" s="175">
        <v>102985</v>
      </c>
      <c r="B1211" s="176" t="s">
        <v>26918</v>
      </c>
      <c r="C1211" s="175" t="s">
        <v>428</v>
      </c>
      <c r="D1211" s="175">
        <v>2.95</v>
      </c>
    </row>
    <row r="1212" spans="1:4" ht="41.4" x14ac:dyDescent="0.3">
      <c r="A1212" s="175">
        <v>103156</v>
      </c>
      <c r="B1212" s="176" t="s">
        <v>26919</v>
      </c>
      <c r="C1212" s="175" t="s">
        <v>428</v>
      </c>
      <c r="D1212" s="175">
        <v>1.61</v>
      </c>
    </row>
    <row r="1213" spans="1:4" ht="41.4" x14ac:dyDescent="0.3">
      <c r="A1213" s="175">
        <v>103162</v>
      </c>
      <c r="B1213" s="176" t="s">
        <v>26920</v>
      </c>
      <c r="C1213" s="175" t="s">
        <v>428</v>
      </c>
      <c r="D1213" s="175">
        <v>2.02</v>
      </c>
    </row>
    <row r="1214" spans="1:4" ht="41.4" x14ac:dyDescent="0.3">
      <c r="A1214" s="175">
        <v>103168</v>
      </c>
      <c r="B1214" s="176" t="s">
        <v>26921</v>
      </c>
      <c r="C1214" s="175" t="s">
        <v>428</v>
      </c>
      <c r="D1214" s="175">
        <v>2.31</v>
      </c>
    </row>
    <row r="1215" spans="1:4" ht="41.4" x14ac:dyDescent="0.3">
      <c r="A1215" s="175">
        <v>103174</v>
      </c>
      <c r="B1215" s="176" t="s">
        <v>26922</v>
      </c>
      <c r="C1215" s="175" t="s">
        <v>428</v>
      </c>
      <c r="D1215" s="175">
        <v>5.78</v>
      </c>
    </row>
    <row r="1216" spans="1:4" ht="41.4" x14ac:dyDescent="0.3">
      <c r="A1216" s="175">
        <v>103180</v>
      </c>
      <c r="B1216" s="176" t="s">
        <v>26923</v>
      </c>
      <c r="C1216" s="175" t="s">
        <v>428</v>
      </c>
      <c r="D1216" s="175">
        <v>13.29</v>
      </c>
    </row>
    <row r="1217" spans="1:4" ht="41.4" x14ac:dyDescent="0.3">
      <c r="A1217" s="175">
        <v>103223</v>
      </c>
      <c r="B1217" s="176" t="s">
        <v>26924</v>
      </c>
      <c r="C1217" s="175" t="s">
        <v>428</v>
      </c>
      <c r="D1217" s="175">
        <v>30.96</v>
      </c>
    </row>
    <row r="1218" spans="1:4" ht="41.4" x14ac:dyDescent="0.3">
      <c r="A1218" s="175">
        <v>103229</v>
      </c>
      <c r="B1218" s="176" t="s">
        <v>26925</v>
      </c>
      <c r="C1218" s="175" t="s">
        <v>428</v>
      </c>
      <c r="D1218" s="175">
        <v>76.81</v>
      </c>
    </row>
    <row r="1219" spans="1:4" ht="41.4" x14ac:dyDescent="0.3">
      <c r="A1219" s="175">
        <v>103235</v>
      </c>
      <c r="B1219" s="176" t="s">
        <v>26926</v>
      </c>
      <c r="C1219" s="175" t="s">
        <v>428</v>
      </c>
      <c r="D1219" s="175">
        <v>135.88999999999999</v>
      </c>
    </row>
    <row r="1220" spans="1:4" ht="41.4" x14ac:dyDescent="0.3">
      <c r="A1220" s="175">
        <v>103241</v>
      </c>
      <c r="B1220" s="176" t="s">
        <v>26927</v>
      </c>
      <c r="C1220" s="175" t="s">
        <v>428</v>
      </c>
      <c r="D1220" s="175">
        <v>6.16</v>
      </c>
    </row>
    <row r="1221" spans="1:4" ht="41.4" x14ac:dyDescent="0.3">
      <c r="A1221" s="175">
        <v>92259</v>
      </c>
      <c r="B1221" s="176" t="s">
        <v>9478</v>
      </c>
      <c r="C1221" s="175" t="s">
        <v>128</v>
      </c>
      <c r="D1221" s="175">
        <v>465.91</v>
      </c>
    </row>
    <row r="1222" spans="1:4" ht="41.4" x14ac:dyDescent="0.3">
      <c r="A1222" s="175">
        <v>92260</v>
      </c>
      <c r="B1222" s="176" t="s">
        <v>9479</v>
      </c>
      <c r="C1222" s="175" t="s">
        <v>128</v>
      </c>
      <c r="D1222" s="175">
        <v>523.05999999999995</v>
      </c>
    </row>
    <row r="1223" spans="1:4" ht="41.4" x14ac:dyDescent="0.3">
      <c r="A1223" s="175">
        <v>92261</v>
      </c>
      <c r="B1223" s="176" t="s">
        <v>9480</v>
      </c>
      <c r="C1223" s="175" t="s">
        <v>128</v>
      </c>
      <c r="D1223" s="175">
        <v>578.45000000000005</v>
      </c>
    </row>
    <row r="1224" spans="1:4" ht="41.4" x14ac:dyDescent="0.3">
      <c r="A1224" s="175">
        <v>92262</v>
      </c>
      <c r="B1224" s="176" t="s">
        <v>9481</v>
      </c>
      <c r="C1224" s="175" t="s">
        <v>128</v>
      </c>
      <c r="D1224" s="175">
        <v>667.65</v>
      </c>
    </row>
    <row r="1225" spans="1:4" ht="41.4" x14ac:dyDescent="0.3">
      <c r="A1225" s="175">
        <v>92539</v>
      </c>
      <c r="B1225" s="176" t="s">
        <v>9482</v>
      </c>
      <c r="C1225" s="175" t="s">
        <v>180</v>
      </c>
      <c r="D1225" s="175">
        <v>77.64</v>
      </c>
    </row>
    <row r="1226" spans="1:4" ht="41.4" x14ac:dyDescent="0.3">
      <c r="A1226" s="175">
        <v>92540</v>
      </c>
      <c r="B1226" s="176" t="s">
        <v>9483</v>
      </c>
      <c r="C1226" s="175" t="s">
        <v>180</v>
      </c>
      <c r="D1226" s="175">
        <v>86.25</v>
      </c>
    </row>
    <row r="1227" spans="1:4" ht="41.4" x14ac:dyDescent="0.3">
      <c r="A1227" s="175">
        <v>92541</v>
      </c>
      <c r="B1227" s="176" t="s">
        <v>9484</v>
      </c>
      <c r="C1227" s="175" t="s">
        <v>180</v>
      </c>
      <c r="D1227" s="175">
        <v>83.92</v>
      </c>
    </row>
    <row r="1228" spans="1:4" ht="41.4" x14ac:dyDescent="0.3">
      <c r="A1228" s="175">
        <v>92542</v>
      </c>
      <c r="B1228" s="176" t="s">
        <v>9485</v>
      </c>
      <c r="C1228" s="175" t="s">
        <v>180</v>
      </c>
      <c r="D1228" s="175">
        <v>101.23</v>
      </c>
    </row>
    <row r="1229" spans="1:4" ht="41.4" x14ac:dyDescent="0.3">
      <c r="A1229" s="175">
        <v>92543</v>
      </c>
      <c r="B1229" s="176" t="s">
        <v>9486</v>
      </c>
      <c r="C1229" s="175" t="s">
        <v>180</v>
      </c>
      <c r="D1229" s="175">
        <v>23.66</v>
      </c>
    </row>
    <row r="1230" spans="1:4" ht="27.6" x14ac:dyDescent="0.3">
      <c r="A1230" s="175">
        <v>92544</v>
      </c>
      <c r="B1230" s="176" t="s">
        <v>9487</v>
      </c>
      <c r="C1230" s="175" t="s">
        <v>180</v>
      </c>
      <c r="D1230" s="175">
        <v>18.829999999999998</v>
      </c>
    </row>
    <row r="1231" spans="1:4" ht="27.6" x14ac:dyDescent="0.3">
      <c r="A1231" s="175">
        <v>92545</v>
      </c>
      <c r="B1231" s="176" t="s">
        <v>9488</v>
      </c>
      <c r="C1231" s="175" t="s">
        <v>128</v>
      </c>
      <c r="D1231" s="177">
        <v>1009.45</v>
      </c>
    </row>
    <row r="1232" spans="1:4" ht="27.6" x14ac:dyDescent="0.3">
      <c r="A1232" s="175">
        <v>92546</v>
      </c>
      <c r="B1232" s="176" t="s">
        <v>9489</v>
      </c>
      <c r="C1232" s="175" t="s">
        <v>128</v>
      </c>
      <c r="D1232" s="177">
        <v>1236.3900000000001</v>
      </c>
    </row>
    <row r="1233" spans="1:4" ht="27.6" x14ac:dyDescent="0.3">
      <c r="A1233" s="175">
        <v>92547</v>
      </c>
      <c r="B1233" s="176" t="s">
        <v>9490</v>
      </c>
      <c r="C1233" s="175" t="s">
        <v>128</v>
      </c>
      <c r="D1233" s="177">
        <v>1311.64</v>
      </c>
    </row>
    <row r="1234" spans="1:4" ht="27.6" x14ac:dyDescent="0.3">
      <c r="A1234" s="175">
        <v>92548</v>
      </c>
      <c r="B1234" s="176" t="s">
        <v>9491</v>
      </c>
      <c r="C1234" s="175" t="s">
        <v>128</v>
      </c>
      <c r="D1234" s="177">
        <v>1458.85</v>
      </c>
    </row>
    <row r="1235" spans="1:4" ht="27.6" x14ac:dyDescent="0.3">
      <c r="A1235" s="175">
        <v>92549</v>
      </c>
      <c r="B1235" s="176" t="s">
        <v>9492</v>
      </c>
      <c r="C1235" s="175" t="s">
        <v>128</v>
      </c>
      <c r="D1235" s="177">
        <v>1811.42</v>
      </c>
    </row>
    <row r="1236" spans="1:4" ht="27.6" x14ac:dyDescent="0.3">
      <c r="A1236" s="175">
        <v>92550</v>
      </c>
      <c r="B1236" s="176" t="s">
        <v>9493</v>
      </c>
      <c r="C1236" s="175" t="s">
        <v>128</v>
      </c>
      <c r="D1236" s="177">
        <v>2260.4499999999998</v>
      </c>
    </row>
    <row r="1237" spans="1:4" ht="27.6" x14ac:dyDescent="0.3">
      <c r="A1237" s="175">
        <v>92551</v>
      </c>
      <c r="B1237" s="176" t="s">
        <v>9494</v>
      </c>
      <c r="C1237" s="175" t="s">
        <v>128</v>
      </c>
      <c r="D1237" s="177">
        <v>2357.3000000000002</v>
      </c>
    </row>
    <row r="1238" spans="1:4" ht="27.6" x14ac:dyDescent="0.3">
      <c r="A1238" s="175">
        <v>92552</v>
      </c>
      <c r="B1238" s="176" t="s">
        <v>9495</v>
      </c>
      <c r="C1238" s="175" t="s">
        <v>128</v>
      </c>
      <c r="D1238" s="177">
        <v>2558.17</v>
      </c>
    </row>
    <row r="1239" spans="1:4" ht="27.6" x14ac:dyDescent="0.3">
      <c r="A1239" s="175">
        <v>92553</v>
      </c>
      <c r="B1239" s="176" t="s">
        <v>9496</v>
      </c>
      <c r="C1239" s="175" t="s">
        <v>128</v>
      </c>
      <c r="D1239" s="177">
        <v>2920.26</v>
      </c>
    </row>
    <row r="1240" spans="1:4" ht="27.6" x14ac:dyDescent="0.3">
      <c r="A1240" s="175">
        <v>92554</v>
      </c>
      <c r="B1240" s="176" t="s">
        <v>9497</v>
      </c>
      <c r="C1240" s="175" t="s">
        <v>128</v>
      </c>
      <c r="D1240" s="177">
        <v>3031.35</v>
      </c>
    </row>
    <row r="1241" spans="1:4" ht="41.4" x14ac:dyDescent="0.3">
      <c r="A1241" s="175">
        <v>92555</v>
      </c>
      <c r="B1241" s="176" t="s">
        <v>9498</v>
      </c>
      <c r="C1241" s="175" t="s">
        <v>128</v>
      </c>
      <c r="D1241" s="175">
        <v>994.65</v>
      </c>
    </row>
    <row r="1242" spans="1:4" ht="41.4" x14ac:dyDescent="0.3">
      <c r="A1242" s="175">
        <v>92556</v>
      </c>
      <c r="B1242" s="176" t="s">
        <v>9499</v>
      </c>
      <c r="C1242" s="175" t="s">
        <v>128</v>
      </c>
      <c r="D1242" s="177">
        <v>1210.45</v>
      </c>
    </row>
    <row r="1243" spans="1:4" ht="41.4" x14ac:dyDescent="0.3">
      <c r="A1243" s="175">
        <v>92557</v>
      </c>
      <c r="B1243" s="176" t="s">
        <v>9500</v>
      </c>
      <c r="C1243" s="175" t="s">
        <v>128</v>
      </c>
      <c r="D1243" s="177">
        <v>1285.7</v>
      </c>
    </row>
    <row r="1244" spans="1:4" ht="41.4" x14ac:dyDescent="0.3">
      <c r="A1244" s="175">
        <v>92558</v>
      </c>
      <c r="B1244" s="176" t="s">
        <v>9501</v>
      </c>
      <c r="C1244" s="175" t="s">
        <v>128</v>
      </c>
      <c r="D1244" s="177">
        <v>1444.04</v>
      </c>
    </row>
    <row r="1245" spans="1:4" ht="41.4" x14ac:dyDescent="0.3">
      <c r="A1245" s="175">
        <v>92559</v>
      </c>
      <c r="B1245" s="176" t="s">
        <v>9502</v>
      </c>
      <c r="C1245" s="175" t="s">
        <v>128</v>
      </c>
      <c r="D1245" s="177">
        <v>1783.85</v>
      </c>
    </row>
    <row r="1246" spans="1:4" ht="41.4" x14ac:dyDescent="0.3">
      <c r="A1246" s="175">
        <v>92560</v>
      </c>
      <c r="B1246" s="176" t="s">
        <v>9503</v>
      </c>
      <c r="C1246" s="175" t="s">
        <v>128</v>
      </c>
      <c r="D1246" s="177">
        <v>2222.9</v>
      </c>
    </row>
    <row r="1247" spans="1:4" ht="41.4" x14ac:dyDescent="0.3">
      <c r="A1247" s="175">
        <v>92561</v>
      </c>
      <c r="B1247" s="176" t="s">
        <v>9504</v>
      </c>
      <c r="C1247" s="175" t="s">
        <v>128</v>
      </c>
      <c r="D1247" s="177">
        <v>2320.77</v>
      </c>
    </row>
    <row r="1248" spans="1:4" ht="41.4" x14ac:dyDescent="0.3">
      <c r="A1248" s="175">
        <v>92562</v>
      </c>
      <c r="B1248" s="176" t="s">
        <v>9505</v>
      </c>
      <c r="C1248" s="175" t="s">
        <v>128</v>
      </c>
      <c r="D1248" s="177">
        <v>2495.6999999999998</v>
      </c>
    </row>
    <row r="1249" spans="1:4" ht="41.4" x14ac:dyDescent="0.3">
      <c r="A1249" s="175">
        <v>92563</v>
      </c>
      <c r="B1249" s="176" t="s">
        <v>9506</v>
      </c>
      <c r="C1249" s="175" t="s">
        <v>128</v>
      </c>
      <c r="D1249" s="177">
        <v>2847.21</v>
      </c>
    </row>
    <row r="1250" spans="1:4" ht="41.4" x14ac:dyDescent="0.3">
      <c r="A1250" s="175">
        <v>92564</v>
      </c>
      <c r="B1250" s="176" t="s">
        <v>9507</v>
      </c>
      <c r="C1250" s="175" t="s">
        <v>128</v>
      </c>
      <c r="D1250" s="177">
        <v>2941.87</v>
      </c>
    </row>
    <row r="1251" spans="1:4" ht="41.4" x14ac:dyDescent="0.3">
      <c r="A1251" s="175">
        <v>92565</v>
      </c>
      <c r="B1251" s="176" t="s">
        <v>9508</v>
      </c>
      <c r="C1251" s="175" t="s">
        <v>180</v>
      </c>
      <c r="D1251" s="175">
        <v>37.53</v>
      </c>
    </row>
    <row r="1252" spans="1:4" ht="41.4" x14ac:dyDescent="0.3">
      <c r="A1252" s="175">
        <v>92566</v>
      </c>
      <c r="B1252" s="176" t="s">
        <v>9509</v>
      </c>
      <c r="C1252" s="175" t="s">
        <v>180</v>
      </c>
      <c r="D1252" s="175">
        <v>23.78</v>
      </c>
    </row>
    <row r="1253" spans="1:4" ht="41.4" x14ac:dyDescent="0.3">
      <c r="A1253" s="175">
        <v>92567</v>
      </c>
      <c r="B1253" s="176" t="s">
        <v>9510</v>
      </c>
      <c r="C1253" s="175" t="s">
        <v>180</v>
      </c>
      <c r="D1253" s="175">
        <v>33.93</v>
      </c>
    </row>
    <row r="1254" spans="1:4" ht="41.4" x14ac:dyDescent="0.3">
      <c r="A1254" s="175">
        <v>100379</v>
      </c>
      <c r="B1254" s="176" t="s">
        <v>9511</v>
      </c>
      <c r="C1254" s="175" t="s">
        <v>180</v>
      </c>
      <c r="D1254" s="175">
        <v>37.53</v>
      </c>
    </row>
    <row r="1255" spans="1:4" ht="41.4" x14ac:dyDescent="0.3">
      <c r="A1255" s="175">
        <v>100380</v>
      </c>
      <c r="B1255" s="176" t="s">
        <v>9512</v>
      </c>
      <c r="C1255" s="175" t="s">
        <v>180</v>
      </c>
      <c r="D1255" s="175">
        <v>49.22</v>
      </c>
    </row>
    <row r="1256" spans="1:4" ht="41.4" x14ac:dyDescent="0.3">
      <c r="A1256" s="175">
        <v>100381</v>
      </c>
      <c r="B1256" s="176" t="s">
        <v>9513</v>
      </c>
      <c r="C1256" s="175" t="s">
        <v>180</v>
      </c>
      <c r="D1256" s="175">
        <v>54.81</v>
      </c>
    </row>
    <row r="1257" spans="1:4" ht="55.2" x14ac:dyDescent="0.3">
      <c r="A1257" s="175">
        <v>100383</v>
      </c>
      <c r="B1257" s="176" t="s">
        <v>9514</v>
      </c>
      <c r="C1257" s="175" t="s">
        <v>180</v>
      </c>
      <c r="D1257" s="175">
        <v>25.77</v>
      </c>
    </row>
    <row r="1258" spans="1:4" ht="55.2" x14ac:dyDescent="0.3">
      <c r="A1258" s="175">
        <v>100384</v>
      </c>
      <c r="B1258" s="176" t="s">
        <v>9515</v>
      </c>
      <c r="C1258" s="175" t="s">
        <v>180</v>
      </c>
      <c r="D1258" s="175">
        <v>26.89</v>
      </c>
    </row>
    <row r="1259" spans="1:4" ht="41.4" x14ac:dyDescent="0.3">
      <c r="A1259" s="175">
        <v>100385</v>
      </c>
      <c r="B1259" s="176" t="s">
        <v>9516</v>
      </c>
      <c r="C1259" s="175" t="s">
        <v>180</v>
      </c>
      <c r="D1259" s="175">
        <v>33.93</v>
      </c>
    </row>
    <row r="1260" spans="1:4" ht="41.4" x14ac:dyDescent="0.3">
      <c r="A1260" s="175">
        <v>100386</v>
      </c>
      <c r="B1260" s="176" t="s">
        <v>9517</v>
      </c>
      <c r="C1260" s="175" t="s">
        <v>180</v>
      </c>
      <c r="D1260" s="175">
        <v>43.34</v>
      </c>
    </row>
    <row r="1261" spans="1:4" ht="41.4" x14ac:dyDescent="0.3">
      <c r="A1261" s="175">
        <v>100387</v>
      </c>
      <c r="B1261" s="176" t="s">
        <v>9518</v>
      </c>
      <c r="C1261" s="175" t="s">
        <v>180</v>
      </c>
      <c r="D1261" s="175">
        <v>52.97</v>
      </c>
    </row>
    <row r="1262" spans="1:4" ht="27.6" x14ac:dyDescent="0.3">
      <c r="A1262" s="175">
        <v>100388</v>
      </c>
      <c r="B1262" s="176" t="s">
        <v>9519</v>
      </c>
      <c r="C1262" s="175" t="s">
        <v>180</v>
      </c>
      <c r="D1262" s="175">
        <v>18.77</v>
      </c>
    </row>
    <row r="1263" spans="1:4" ht="27.6" x14ac:dyDescent="0.3">
      <c r="A1263" s="175">
        <v>100389</v>
      </c>
      <c r="B1263" s="176" t="s">
        <v>9520</v>
      </c>
      <c r="C1263" s="175" t="s">
        <v>180</v>
      </c>
      <c r="D1263" s="175">
        <v>16.41</v>
      </c>
    </row>
    <row r="1264" spans="1:4" ht="27.6" x14ac:dyDescent="0.3">
      <c r="A1264" s="175">
        <v>100390</v>
      </c>
      <c r="B1264" s="176" t="s">
        <v>9521</v>
      </c>
      <c r="C1264" s="175" t="s">
        <v>180</v>
      </c>
      <c r="D1264" s="175">
        <v>22.14</v>
      </c>
    </row>
    <row r="1265" spans="1:4" ht="27.6" x14ac:dyDescent="0.3">
      <c r="A1265" s="175">
        <v>100391</v>
      </c>
      <c r="B1265" s="176" t="s">
        <v>9522</v>
      </c>
      <c r="C1265" s="175" t="s">
        <v>180</v>
      </c>
      <c r="D1265" s="175">
        <v>18.68</v>
      </c>
    </row>
    <row r="1266" spans="1:4" ht="27.6" x14ac:dyDescent="0.3">
      <c r="A1266" s="175">
        <v>100392</v>
      </c>
      <c r="B1266" s="176" t="s">
        <v>9523</v>
      </c>
      <c r="C1266" s="175" t="s">
        <v>180</v>
      </c>
      <c r="D1266" s="175">
        <v>14.77</v>
      </c>
    </row>
    <row r="1267" spans="1:4" ht="27.6" x14ac:dyDescent="0.3">
      <c r="A1267" s="175">
        <v>100393</v>
      </c>
      <c r="B1267" s="176" t="s">
        <v>9524</v>
      </c>
      <c r="C1267" s="175" t="s">
        <v>180</v>
      </c>
      <c r="D1267" s="175">
        <v>18.86</v>
      </c>
    </row>
    <row r="1268" spans="1:4" ht="27.6" x14ac:dyDescent="0.3">
      <c r="A1268" s="175">
        <v>100394</v>
      </c>
      <c r="B1268" s="176" t="s">
        <v>9525</v>
      </c>
      <c r="C1268" s="175" t="s">
        <v>180</v>
      </c>
      <c r="D1268" s="175">
        <v>17.43</v>
      </c>
    </row>
    <row r="1269" spans="1:4" ht="27.6" x14ac:dyDescent="0.3">
      <c r="A1269" s="175">
        <v>100395</v>
      </c>
      <c r="B1269" s="176" t="s">
        <v>9526</v>
      </c>
      <c r="C1269" s="175" t="s">
        <v>180</v>
      </c>
      <c r="D1269" s="175">
        <v>22.26</v>
      </c>
    </row>
    <row r="1270" spans="1:4" ht="27.6" x14ac:dyDescent="0.3">
      <c r="A1270" s="175">
        <v>94189</v>
      </c>
      <c r="B1270" s="176" t="s">
        <v>9527</v>
      </c>
      <c r="C1270" s="175" t="s">
        <v>180</v>
      </c>
      <c r="D1270" s="175">
        <v>29.95</v>
      </c>
    </row>
    <row r="1271" spans="1:4" ht="27.6" x14ac:dyDescent="0.3">
      <c r="A1271" s="175">
        <v>94192</v>
      </c>
      <c r="B1271" s="176" t="s">
        <v>9528</v>
      </c>
      <c r="C1271" s="175" t="s">
        <v>180</v>
      </c>
      <c r="D1271" s="175">
        <v>32.380000000000003</v>
      </c>
    </row>
    <row r="1272" spans="1:4" ht="27.6" x14ac:dyDescent="0.3">
      <c r="A1272" s="175">
        <v>94195</v>
      </c>
      <c r="B1272" s="176" t="s">
        <v>9529</v>
      </c>
      <c r="C1272" s="175" t="s">
        <v>180</v>
      </c>
      <c r="D1272" s="175">
        <v>44.57</v>
      </c>
    </row>
    <row r="1273" spans="1:4" ht="27.6" x14ac:dyDescent="0.3">
      <c r="A1273" s="175">
        <v>94198</v>
      </c>
      <c r="B1273" s="176" t="s">
        <v>9530</v>
      </c>
      <c r="C1273" s="175" t="s">
        <v>180</v>
      </c>
      <c r="D1273" s="175">
        <v>47.78</v>
      </c>
    </row>
    <row r="1274" spans="1:4" ht="27.6" x14ac:dyDescent="0.3">
      <c r="A1274" s="175">
        <v>94201</v>
      </c>
      <c r="B1274" s="176" t="s">
        <v>9531</v>
      </c>
      <c r="C1274" s="175" t="s">
        <v>180</v>
      </c>
      <c r="D1274" s="175">
        <v>63.02</v>
      </c>
    </row>
    <row r="1275" spans="1:4" ht="27.6" x14ac:dyDescent="0.3">
      <c r="A1275" s="175">
        <v>94204</v>
      </c>
      <c r="B1275" s="176" t="s">
        <v>9532</v>
      </c>
      <c r="C1275" s="175" t="s">
        <v>180</v>
      </c>
      <c r="D1275" s="175">
        <v>68.489999999999995</v>
      </c>
    </row>
    <row r="1276" spans="1:4" x14ac:dyDescent="0.3">
      <c r="A1276" s="175">
        <v>94224</v>
      </c>
      <c r="B1276" s="176" t="s">
        <v>9533</v>
      </c>
      <c r="C1276" s="175" t="s">
        <v>236</v>
      </c>
      <c r="D1276" s="175">
        <v>23.14</v>
      </c>
    </row>
    <row r="1277" spans="1:4" ht="27.6" x14ac:dyDescent="0.3">
      <c r="A1277" s="175">
        <v>94226</v>
      </c>
      <c r="B1277" s="176" t="s">
        <v>9534</v>
      </c>
      <c r="C1277" s="175" t="s">
        <v>180</v>
      </c>
      <c r="D1277" s="175">
        <v>20.16</v>
      </c>
    </row>
    <row r="1278" spans="1:4" x14ac:dyDescent="0.3">
      <c r="A1278" s="175">
        <v>94232</v>
      </c>
      <c r="B1278" s="176" t="s">
        <v>9535</v>
      </c>
      <c r="C1278" s="175" t="s">
        <v>128</v>
      </c>
      <c r="D1278" s="175">
        <v>2.57</v>
      </c>
    </row>
    <row r="1279" spans="1:4" ht="27.6" x14ac:dyDescent="0.3">
      <c r="A1279" s="175">
        <v>94440</v>
      </c>
      <c r="B1279" s="176" t="s">
        <v>9536</v>
      </c>
      <c r="C1279" s="175" t="s">
        <v>180</v>
      </c>
      <c r="D1279" s="175">
        <v>44.57</v>
      </c>
    </row>
    <row r="1280" spans="1:4" ht="27.6" x14ac:dyDescent="0.3">
      <c r="A1280" s="175">
        <v>94441</v>
      </c>
      <c r="B1280" s="176" t="s">
        <v>9537</v>
      </c>
      <c r="C1280" s="175" t="s">
        <v>180</v>
      </c>
      <c r="D1280" s="175">
        <v>47.78</v>
      </c>
    </row>
    <row r="1281" spans="1:4" ht="27.6" x14ac:dyDescent="0.3">
      <c r="A1281" s="175">
        <v>94442</v>
      </c>
      <c r="B1281" s="176" t="s">
        <v>9538</v>
      </c>
      <c r="C1281" s="175" t="s">
        <v>180</v>
      </c>
      <c r="D1281" s="175">
        <v>44.57</v>
      </c>
    </row>
    <row r="1282" spans="1:4" ht="27.6" x14ac:dyDescent="0.3">
      <c r="A1282" s="175">
        <v>94443</v>
      </c>
      <c r="B1282" s="176" t="s">
        <v>9539</v>
      </c>
      <c r="C1282" s="175" t="s">
        <v>180</v>
      </c>
      <c r="D1282" s="175">
        <v>47.78</v>
      </c>
    </row>
    <row r="1283" spans="1:4" ht="27.6" x14ac:dyDescent="0.3">
      <c r="A1283" s="175">
        <v>94445</v>
      </c>
      <c r="B1283" s="176" t="s">
        <v>9540</v>
      </c>
      <c r="C1283" s="175" t="s">
        <v>180</v>
      </c>
      <c r="D1283" s="175">
        <v>63.02</v>
      </c>
    </row>
    <row r="1284" spans="1:4" ht="27.6" x14ac:dyDescent="0.3">
      <c r="A1284" s="175">
        <v>94446</v>
      </c>
      <c r="B1284" s="176" t="s">
        <v>9541</v>
      </c>
      <c r="C1284" s="175" t="s">
        <v>180</v>
      </c>
      <c r="D1284" s="175">
        <v>68.489999999999995</v>
      </c>
    </row>
    <row r="1285" spans="1:4" ht="27.6" x14ac:dyDescent="0.3">
      <c r="A1285" s="175">
        <v>94447</v>
      </c>
      <c r="B1285" s="176" t="s">
        <v>9542</v>
      </c>
      <c r="C1285" s="175" t="s">
        <v>180</v>
      </c>
      <c r="D1285" s="175">
        <v>63.02</v>
      </c>
    </row>
    <row r="1286" spans="1:4" ht="27.6" x14ac:dyDescent="0.3">
      <c r="A1286" s="175">
        <v>94448</v>
      </c>
      <c r="B1286" s="176" t="s">
        <v>9543</v>
      </c>
      <c r="C1286" s="175" t="s">
        <v>180</v>
      </c>
      <c r="D1286" s="175">
        <v>68.489999999999995</v>
      </c>
    </row>
    <row r="1287" spans="1:4" ht="41.4" x14ac:dyDescent="0.3">
      <c r="A1287" s="175">
        <v>94207</v>
      </c>
      <c r="B1287" s="176" t="s">
        <v>9544</v>
      </c>
      <c r="C1287" s="175" t="s">
        <v>180</v>
      </c>
      <c r="D1287" s="175">
        <v>45.16</v>
      </c>
    </row>
    <row r="1288" spans="1:4" ht="41.4" x14ac:dyDescent="0.3">
      <c r="A1288" s="175">
        <v>94210</v>
      </c>
      <c r="B1288" s="176" t="s">
        <v>9545</v>
      </c>
      <c r="C1288" s="175" t="s">
        <v>180</v>
      </c>
      <c r="D1288" s="175">
        <v>47.94</v>
      </c>
    </row>
    <row r="1289" spans="1:4" ht="27.6" x14ac:dyDescent="0.3">
      <c r="A1289" s="175">
        <v>94218</v>
      </c>
      <c r="B1289" s="176" t="s">
        <v>9546</v>
      </c>
      <c r="C1289" s="175" t="s">
        <v>180</v>
      </c>
      <c r="D1289" s="175">
        <v>115.95</v>
      </c>
    </row>
    <row r="1290" spans="1:4" ht="27.6" x14ac:dyDescent="0.3">
      <c r="A1290" s="175">
        <v>94213</v>
      </c>
      <c r="B1290" s="176" t="s">
        <v>9547</v>
      </c>
      <c r="C1290" s="175" t="s">
        <v>180</v>
      </c>
      <c r="D1290" s="175">
        <v>96.55</v>
      </c>
    </row>
    <row r="1291" spans="1:4" ht="27.6" x14ac:dyDescent="0.3">
      <c r="A1291" s="175">
        <v>94216</v>
      </c>
      <c r="B1291" s="176" t="s">
        <v>9548</v>
      </c>
      <c r="C1291" s="175" t="s">
        <v>180</v>
      </c>
      <c r="D1291" s="175">
        <v>287.24</v>
      </c>
    </row>
    <row r="1292" spans="1:4" ht="41.4" x14ac:dyDescent="0.3">
      <c r="A1292" s="175">
        <v>94219</v>
      </c>
      <c r="B1292" s="176" t="s">
        <v>9549</v>
      </c>
      <c r="C1292" s="175" t="s">
        <v>236</v>
      </c>
      <c r="D1292" s="175">
        <v>33.46</v>
      </c>
    </row>
    <row r="1293" spans="1:4" ht="41.4" x14ac:dyDescent="0.3">
      <c r="A1293" s="175">
        <v>94220</v>
      </c>
      <c r="B1293" s="176" t="s">
        <v>9550</v>
      </c>
      <c r="C1293" s="175" t="s">
        <v>236</v>
      </c>
      <c r="D1293" s="175">
        <v>43.03</v>
      </c>
    </row>
    <row r="1294" spans="1:4" ht="41.4" x14ac:dyDescent="0.3">
      <c r="A1294" s="175">
        <v>94221</v>
      </c>
      <c r="B1294" s="176" t="s">
        <v>9551</v>
      </c>
      <c r="C1294" s="175" t="s">
        <v>236</v>
      </c>
      <c r="D1294" s="175">
        <v>27.11</v>
      </c>
    </row>
    <row r="1295" spans="1:4" ht="41.4" x14ac:dyDescent="0.3">
      <c r="A1295" s="175">
        <v>94222</v>
      </c>
      <c r="B1295" s="176" t="s">
        <v>9552</v>
      </c>
      <c r="C1295" s="175" t="s">
        <v>236</v>
      </c>
      <c r="D1295" s="175">
        <v>36.68</v>
      </c>
    </row>
    <row r="1296" spans="1:4" ht="27.6" x14ac:dyDescent="0.3">
      <c r="A1296" s="175">
        <v>94223</v>
      </c>
      <c r="B1296" s="176" t="s">
        <v>9553</v>
      </c>
      <c r="C1296" s="175" t="s">
        <v>236</v>
      </c>
      <c r="D1296" s="175">
        <v>78.349999999999994</v>
      </c>
    </row>
    <row r="1297" spans="1:4" ht="27.6" x14ac:dyDescent="0.3">
      <c r="A1297" s="175">
        <v>94451</v>
      </c>
      <c r="B1297" s="176" t="s">
        <v>9554</v>
      </c>
      <c r="C1297" s="175" t="s">
        <v>236</v>
      </c>
      <c r="D1297" s="175">
        <v>87.27</v>
      </c>
    </row>
    <row r="1298" spans="1:4" ht="27.6" x14ac:dyDescent="0.3">
      <c r="A1298" s="175">
        <v>100325</v>
      </c>
      <c r="B1298" s="176" t="s">
        <v>9555</v>
      </c>
      <c r="C1298" s="175" t="s">
        <v>236</v>
      </c>
      <c r="D1298" s="175">
        <v>84.83</v>
      </c>
    </row>
    <row r="1299" spans="1:4" ht="27.6" x14ac:dyDescent="0.3">
      <c r="A1299" s="175">
        <v>100327</v>
      </c>
      <c r="B1299" s="176" t="s">
        <v>9556</v>
      </c>
      <c r="C1299" s="175" t="s">
        <v>236</v>
      </c>
      <c r="D1299" s="175">
        <v>71.69</v>
      </c>
    </row>
    <row r="1300" spans="1:4" ht="27.6" x14ac:dyDescent="0.3">
      <c r="A1300" s="175">
        <v>100328</v>
      </c>
      <c r="B1300" s="176" t="s">
        <v>9557</v>
      </c>
      <c r="C1300" s="175" t="s">
        <v>180</v>
      </c>
      <c r="D1300" s="175">
        <v>15.22</v>
      </c>
    </row>
    <row r="1301" spans="1:4" ht="27.6" x14ac:dyDescent="0.3">
      <c r="A1301" s="175">
        <v>100329</v>
      </c>
      <c r="B1301" s="176" t="s">
        <v>9558</v>
      </c>
      <c r="C1301" s="175" t="s">
        <v>180</v>
      </c>
      <c r="D1301" s="175">
        <v>18.440000000000001</v>
      </c>
    </row>
    <row r="1302" spans="1:4" ht="27.6" x14ac:dyDescent="0.3">
      <c r="A1302" s="175">
        <v>100330</v>
      </c>
      <c r="B1302" s="176" t="s">
        <v>9559</v>
      </c>
      <c r="C1302" s="175" t="s">
        <v>180</v>
      </c>
      <c r="D1302" s="175">
        <v>20.66</v>
      </c>
    </row>
    <row r="1303" spans="1:4" ht="27.6" x14ac:dyDescent="0.3">
      <c r="A1303" s="175">
        <v>100331</v>
      </c>
      <c r="B1303" s="176" t="s">
        <v>9560</v>
      </c>
      <c r="C1303" s="175" t="s">
        <v>180</v>
      </c>
      <c r="D1303" s="175">
        <v>26.16</v>
      </c>
    </row>
    <row r="1304" spans="1:4" ht="41.4" x14ac:dyDescent="0.3">
      <c r="A1304" s="175">
        <v>100434</v>
      </c>
      <c r="B1304" s="176" t="s">
        <v>9561</v>
      </c>
      <c r="C1304" s="175" t="s">
        <v>236</v>
      </c>
      <c r="D1304" s="175">
        <v>72.69</v>
      </c>
    </row>
    <row r="1305" spans="1:4" ht="27.6" x14ac:dyDescent="0.3">
      <c r="A1305" s="175">
        <v>100435</v>
      </c>
      <c r="B1305" s="176" t="s">
        <v>9562</v>
      </c>
      <c r="C1305" s="175" t="s">
        <v>236</v>
      </c>
      <c r="D1305" s="175">
        <v>58.98</v>
      </c>
    </row>
    <row r="1306" spans="1:4" ht="27.6" x14ac:dyDescent="0.3">
      <c r="A1306" s="175">
        <v>94227</v>
      </c>
      <c r="B1306" s="176" t="s">
        <v>9563</v>
      </c>
      <c r="C1306" s="175" t="s">
        <v>236</v>
      </c>
      <c r="D1306" s="175">
        <v>81.64</v>
      </c>
    </row>
    <row r="1307" spans="1:4" ht="27.6" x14ac:dyDescent="0.3">
      <c r="A1307" s="175">
        <v>94228</v>
      </c>
      <c r="B1307" s="176" t="s">
        <v>9564</v>
      </c>
      <c r="C1307" s="175" t="s">
        <v>236</v>
      </c>
      <c r="D1307" s="175">
        <v>109.72</v>
      </c>
    </row>
    <row r="1308" spans="1:4" ht="27.6" x14ac:dyDescent="0.3">
      <c r="A1308" s="175">
        <v>94229</v>
      </c>
      <c r="B1308" s="176" t="s">
        <v>9565</v>
      </c>
      <c r="C1308" s="175" t="s">
        <v>236</v>
      </c>
      <c r="D1308" s="175">
        <v>212.75</v>
      </c>
    </row>
    <row r="1309" spans="1:4" ht="27.6" x14ac:dyDescent="0.3">
      <c r="A1309" s="175">
        <v>94231</v>
      </c>
      <c r="B1309" s="176" t="s">
        <v>9566</v>
      </c>
      <c r="C1309" s="175" t="s">
        <v>236</v>
      </c>
      <c r="D1309" s="175">
        <v>64.239999999999995</v>
      </c>
    </row>
    <row r="1310" spans="1:4" ht="27.6" x14ac:dyDescent="0.3">
      <c r="A1310" s="175">
        <v>94449</v>
      </c>
      <c r="B1310" s="176" t="s">
        <v>9567</v>
      </c>
      <c r="C1310" s="175" t="s">
        <v>180</v>
      </c>
      <c r="D1310" s="175">
        <v>58.61</v>
      </c>
    </row>
    <row r="1311" spans="1:4" ht="27.6" x14ac:dyDescent="0.3">
      <c r="A1311" s="175">
        <v>92255</v>
      </c>
      <c r="B1311" s="176" t="s">
        <v>9568</v>
      </c>
      <c r="C1311" s="175" t="s">
        <v>128</v>
      </c>
      <c r="D1311" s="175">
        <v>174.58</v>
      </c>
    </row>
    <row r="1312" spans="1:4" ht="27.6" x14ac:dyDescent="0.3">
      <c r="A1312" s="175">
        <v>92256</v>
      </c>
      <c r="B1312" s="176" t="s">
        <v>9569</v>
      </c>
      <c r="C1312" s="175" t="s">
        <v>128</v>
      </c>
      <c r="D1312" s="175">
        <v>213.28</v>
      </c>
    </row>
    <row r="1313" spans="1:4" ht="27.6" x14ac:dyDescent="0.3">
      <c r="A1313" s="175">
        <v>92257</v>
      </c>
      <c r="B1313" s="176" t="s">
        <v>9570</v>
      </c>
      <c r="C1313" s="175" t="s">
        <v>128</v>
      </c>
      <c r="D1313" s="175">
        <v>251.64</v>
      </c>
    </row>
    <row r="1314" spans="1:4" ht="27.6" x14ac:dyDescent="0.3">
      <c r="A1314" s="175">
        <v>92258</v>
      </c>
      <c r="B1314" s="176" t="s">
        <v>9571</v>
      </c>
      <c r="C1314" s="175" t="s">
        <v>128</v>
      </c>
      <c r="D1314" s="175">
        <v>313.33</v>
      </c>
    </row>
    <row r="1315" spans="1:4" ht="41.4" x14ac:dyDescent="0.3">
      <c r="A1315" s="175">
        <v>92568</v>
      </c>
      <c r="B1315" s="176" t="s">
        <v>9572</v>
      </c>
      <c r="C1315" s="175" t="s">
        <v>180</v>
      </c>
      <c r="D1315" s="175">
        <v>157.86000000000001</v>
      </c>
    </row>
    <row r="1316" spans="1:4" ht="41.4" x14ac:dyDescent="0.3">
      <c r="A1316" s="175">
        <v>92569</v>
      </c>
      <c r="B1316" s="176" t="s">
        <v>9573</v>
      </c>
      <c r="C1316" s="175" t="s">
        <v>180</v>
      </c>
      <c r="D1316" s="175">
        <v>88.11</v>
      </c>
    </row>
    <row r="1317" spans="1:4" ht="27.6" x14ac:dyDescent="0.3">
      <c r="A1317" s="175">
        <v>92570</v>
      </c>
      <c r="B1317" s="176" t="s">
        <v>9574</v>
      </c>
      <c r="C1317" s="175" t="s">
        <v>180</v>
      </c>
      <c r="D1317" s="175">
        <v>55.84</v>
      </c>
    </row>
    <row r="1318" spans="1:4" ht="41.4" x14ac:dyDescent="0.3">
      <c r="A1318" s="175">
        <v>92571</v>
      </c>
      <c r="B1318" s="176" t="s">
        <v>9575</v>
      </c>
      <c r="C1318" s="175" t="s">
        <v>180</v>
      </c>
      <c r="D1318" s="175">
        <v>165.77</v>
      </c>
    </row>
    <row r="1319" spans="1:4" ht="41.4" x14ac:dyDescent="0.3">
      <c r="A1319" s="175">
        <v>92572</v>
      </c>
      <c r="B1319" s="176" t="s">
        <v>9576</v>
      </c>
      <c r="C1319" s="175" t="s">
        <v>180</v>
      </c>
      <c r="D1319" s="175">
        <v>99.72</v>
      </c>
    </row>
    <row r="1320" spans="1:4" ht="41.4" x14ac:dyDescent="0.3">
      <c r="A1320" s="175">
        <v>92573</v>
      </c>
      <c r="B1320" s="176" t="s">
        <v>9577</v>
      </c>
      <c r="C1320" s="175" t="s">
        <v>180</v>
      </c>
      <c r="D1320" s="175">
        <v>59.15</v>
      </c>
    </row>
    <row r="1321" spans="1:4" ht="41.4" x14ac:dyDescent="0.3">
      <c r="A1321" s="175">
        <v>92574</v>
      </c>
      <c r="B1321" s="176" t="s">
        <v>9578</v>
      </c>
      <c r="C1321" s="175" t="s">
        <v>180</v>
      </c>
      <c r="D1321" s="175">
        <v>160.16999999999999</v>
      </c>
    </row>
    <row r="1322" spans="1:4" ht="27.6" x14ac:dyDescent="0.3">
      <c r="A1322" s="175">
        <v>92575</v>
      </c>
      <c r="B1322" s="176" t="s">
        <v>9579</v>
      </c>
      <c r="C1322" s="175" t="s">
        <v>180</v>
      </c>
      <c r="D1322" s="175">
        <v>80.47</v>
      </c>
    </row>
    <row r="1323" spans="1:4" ht="27.6" x14ac:dyDescent="0.3">
      <c r="A1323" s="175">
        <v>92576</v>
      </c>
      <c r="B1323" s="176" t="s">
        <v>9580</v>
      </c>
      <c r="C1323" s="175" t="s">
        <v>180</v>
      </c>
      <c r="D1323" s="175">
        <v>43.96</v>
      </c>
    </row>
    <row r="1324" spans="1:4" ht="41.4" x14ac:dyDescent="0.3">
      <c r="A1324" s="175">
        <v>92577</v>
      </c>
      <c r="B1324" s="176" t="s">
        <v>9581</v>
      </c>
      <c r="C1324" s="175" t="s">
        <v>180</v>
      </c>
      <c r="D1324" s="175">
        <v>168.66</v>
      </c>
    </row>
    <row r="1325" spans="1:4" ht="27.6" x14ac:dyDescent="0.3">
      <c r="A1325" s="175">
        <v>92578</v>
      </c>
      <c r="B1325" s="176" t="s">
        <v>9582</v>
      </c>
      <c r="C1325" s="175" t="s">
        <v>180</v>
      </c>
      <c r="D1325" s="175">
        <v>85.18</v>
      </c>
    </row>
    <row r="1326" spans="1:4" ht="27.6" x14ac:dyDescent="0.3">
      <c r="A1326" s="175">
        <v>92579</v>
      </c>
      <c r="B1326" s="176" t="s">
        <v>9583</v>
      </c>
      <c r="C1326" s="175" t="s">
        <v>180</v>
      </c>
      <c r="D1326" s="175">
        <v>46.6</v>
      </c>
    </row>
    <row r="1327" spans="1:4" ht="41.4" x14ac:dyDescent="0.3">
      <c r="A1327" s="175">
        <v>92580</v>
      </c>
      <c r="B1327" s="176" t="s">
        <v>9584</v>
      </c>
      <c r="C1327" s="175" t="s">
        <v>180</v>
      </c>
      <c r="D1327" s="175">
        <v>58</v>
      </c>
    </row>
    <row r="1328" spans="1:4" ht="27.6" x14ac:dyDescent="0.3">
      <c r="A1328" s="175">
        <v>92581</v>
      </c>
      <c r="B1328" s="176" t="s">
        <v>9585</v>
      </c>
      <c r="C1328" s="175" t="s">
        <v>180</v>
      </c>
      <c r="D1328" s="175">
        <v>60.83</v>
      </c>
    </row>
    <row r="1329" spans="1:4" ht="27.6" x14ac:dyDescent="0.3">
      <c r="A1329" s="175">
        <v>92582</v>
      </c>
      <c r="B1329" s="176" t="s">
        <v>9586</v>
      </c>
      <c r="C1329" s="175" t="s">
        <v>128</v>
      </c>
      <c r="D1329" s="175">
        <v>818.4</v>
      </c>
    </row>
    <row r="1330" spans="1:4" ht="27.6" x14ac:dyDescent="0.3">
      <c r="A1330" s="175">
        <v>92584</v>
      </c>
      <c r="B1330" s="176" t="s">
        <v>9587</v>
      </c>
      <c r="C1330" s="175" t="s">
        <v>128</v>
      </c>
      <c r="D1330" s="175">
        <v>972.5</v>
      </c>
    </row>
    <row r="1331" spans="1:4" ht="27.6" x14ac:dyDescent="0.3">
      <c r="A1331" s="175">
        <v>92586</v>
      </c>
      <c r="B1331" s="176" t="s">
        <v>9588</v>
      </c>
      <c r="C1331" s="175" t="s">
        <v>128</v>
      </c>
      <c r="D1331" s="177">
        <v>1126.5999999999999</v>
      </c>
    </row>
    <row r="1332" spans="1:4" ht="27.6" x14ac:dyDescent="0.3">
      <c r="A1332" s="175">
        <v>92588</v>
      </c>
      <c r="B1332" s="176" t="s">
        <v>9589</v>
      </c>
      <c r="C1332" s="175" t="s">
        <v>128</v>
      </c>
      <c r="D1332" s="177">
        <v>1420.91</v>
      </c>
    </row>
    <row r="1333" spans="1:4" ht="27.6" x14ac:dyDescent="0.3">
      <c r="A1333" s="175">
        <v>92590</v>
      </c>
      <c r="B1333" s="176" t="s">
        <v>9590</v>
      </c>
      <c r="C1333" s="175" t="s">
        <v>128</v>
      </c>
      <c r="D1333" s="177">
        <v>1575</v>
      </c>
    </row>
    <row r="1334" spans="1:4" ht="27.6" x14ac:dyDescent="0.3">
      <c r="A1334" s="175">
        <v>92592</v>
      </c>
      <c r="B1334" s="176" t="s">
        <v>9591</v>
      </c>
      <c r="C1334" s="175" t="s">
        <v>128</v>
      </c>
      <c r="D1334" s="177">
        <v>1767.46</v>
      </c>
    </row>
    <row r="1335" spans="1:4" ht="41.4" x14ac:dyDescent="0.3">
      <c r="A1335" s="175">
        <v>92593</v>
      </c>
      <c r="B1335" s="176" t="s">
        <v>9592</v>
      </c>
      <c r="C1335" s="175" t="s">
        <v>693</v>
      </c>
      <c r="D1335" s="175">
        <v>13.41</v>
      </c>
    </row>
    <row r="1336" spans="1:4" ht="27.6" x14ac:dyDescent="0.3">
      <c r="A1336" s="175">
        <v>92594</v>
      </c>
      <c r="B1336" s="176" t="s">
        <v>9593</v>
      </c>
      <c r="C1336" s="175" t="s">
        <v>128</v>
      </c>
      <c r="D1336" s="177">
        <v>2062.02</v>
      </c>
    </row>
    <row r="1337" spans="1:4" ht="27.6" x14ac:dyDescent="0.3">
      <c r="A1337" s="175">
        <v>92596</v>
      </c>
      <c r="B1337" s="176" t="s">
        <v>9594</v>
      </c>
      <c r="C1337" s="175" t="s">
        <v>128</v>
      </c>
      <c r="D1337" s="177">
        <v>2284.4</v>
      </c>
    </row>
    <row r="1338" spans="1:4" ht="27.6" x14ac:dyDescent="0.3">
      <c r="A1338" s="175">
        <v>92598</v>
      </c>
      <c r="B1338" s="176" t="s">
        <v>9595</v>
      </c>
      <c r="C1338" s="175" t="s">
        <v>128</v>
      </c>
      <c r="D1338" s="177">
        <v>2438.5</v>
      </c>
    </row>
    <row r="1339" spans="1:4" ht="27.6" x14ac:dyDescent="0.3">
      <c r="A1339" s="175">
        <v>92600</v>
      </c>
      <c r="B1339" s="176" t="s">
        <v>9596</v>
      </c>
      <c r="C1339" s="175" t="s">
        <v>128</v>
      </c>
      <c r="D1339" s="177">
        <v>2631.58</v>
      </c>
    </row>
    <row r="1340" spans="1:4" ht="41.4" x14ac:dyDescent="0.3">
      <c r="A1340" s="175">
        <v>92602</v>
      </c>
      <c r="B1340" s="176" t="s">
        <v>9597</v>
      </c>
      <c r="C1340" s="175" t="s">
        <v>128</v>
      </c>
      <c r="D1340" s="175">
        <v>818.4</v>
      </c>
    </row>
    <row r="1341" spans="1:4" ht="41.4" x14ac:dyDescent="0.3">
      <c r="A1341" s="175">
        <v>92604</v>
      </c>
      <c r="B1341" s="176" t="s">
        <v>9598</v>
      </c>
      <c r="C1341" s="175" t="s">
        <v>128</v>
      </c>
      <c r="D1341" s="175">
        <v>933.52</v>
      </c>
    </row>
    <row r="1342" spans="1:4" ht="41.4" x14ac:dyDescent="0.3">
      <c r="A1342" s="175">
        <v>92606</v>
      </c>
      <c r="B1342" s="176" t="s">
        <v>9599</v>
      </c>
      <c r="C1342" s="175" t="s">
        <v>128</v>
      </c>
      <c r="D1342" s="177">
        <v>1087.6199999999999</v>
      </c>
    </row>
    <row r="1343" spans="1:4" ht="41.4" x14ac:dyDescent="0.3">
      <c r="A1343" s="175">
        <v>92608</v>
      </c>
      <c r="B1343" s="176" t="s">
        <v>9600</v>
      </c>
      <c r="C1343" s="175" t="s">
        <v>128</v>
      </c>
      <c r="D1343" s="177">
        <v>1342.95</v>
      </c>
    </row>
    <row r="1344" spans="1:4" ht="41.4" x14ac:dyDescent="0.3">
      <c r="A1344" s="175">
        <v>92610</v>
      </c>
      <c r="B1344" s="176" t="s">
        <v>9601</v>
      </c>
      <c r="C1344" s="175" t="s">
        <v>128</v>
      </c>
      <c r="D1344" s="177">
        <v>1497.04</v>
      </c>
    </row>
    <row r="1345" spans="1:4" ht="41.4" x14ac:dyDescent="0.3">
      <c r="A1345" s="175">
        <v>92612</v>
      </c>
      <c r="B1345" s="176" t="s">
        <v>9602</v>
      </c>
      <c r="C1345" s="175" t="s">
        <v>128</v>
      </c>
      <c r="D1345" s="177">
        <v>1689.5</v>
      </c>
    </row>
    <row r="1346" spans="1:4" ht="41.4" x14ac:dyDescent="0.3">
      <c r="A1346" s="175">
        <v>92614</v>
      </c>
      <c r="B1346" s="176" t="s">
        <v>9603</v>
      </c>
      <c r="C1346" s="175" t="s">
        <v>128</v>
      </c>
      <c r="D1346" s="177">
        <v>1906.11</v>
      </c>
    </row>
    <row r="1347" spans="1:4" ht="41.4" x14ac:dyDescent="0.3">
      <c r="A1347" s="175">
        <v>92616</v>
      </c>
      <c r="B1347" s="176" t="s">
        <v>9604</v>
      </c>
      <c r="C1347" s="175" t="s">
        <v>128</v>
      </c>
      <c r="D1347" s="177">
        <v>2167.4699999999998</v>
      </c>
    </row>
    <row r="1348" spans="1:4" ht="41.4" x14ac:dyDescent="0.3">
      <c r="A1348" s="175">
        <v>92618</v>
      </c>
      <c r="B1348" s="176" t="s">
        <v>9605</v>
      </c>
      <c r="C1348" s="175" t="s">
        <v>128</v>
      </c>
      <c r="D1348" s="177">
        <v>2321.5700000000002</v>
      </c>
    </row>
    <row r="1349" spans="1:4" ht="41.4" x14ac:dyDescent="0.3">
      <c r="A1349" s="175">
        <v>92620</v>
      </c>
      <c r="B1349" s="176" t="s">
        <v>9606</v>
      </c>
      <c r="C1349" s="175" t="s">
        <v>128</v>
      </c>
      <c r="D1349" s="177">
        <v>2475.66</v>
      </c>
    </row>
    <row r="1350" spans="1:4" ht="27.6" x14ac:dyDescent="0.3">
      <c r="A1350" s="175">
        <v>100357</v>
      </c>
      <c r="B1350" s="176" t="s">
        <v>9607</v>
      </c>
      <c r="C1350" s="175" t="s">
        <v>128</v>
      </c>
      <c r="D1350" s="177">
        <v>1051.3499999999999</v>
      </c>
    </row>
    <row r="1351" spans="1:4" ht="27.6" x14ac:dyDescent="0.3">
      <c r="A1351" s="175">
        <v>100358</v>
      </c>
      <c r="B1351" s="176" t="s">
        <v>9608</v>
      </c>
      <c r="C1351" s="175" t="s">
        <v>128</v>
      </c>
      <c r="D1351" s="177">
        <v>1409.36</v>
      </c>
    </row>
    <row r="1352" spans="1:4" ht="27.6" x14ac:dyDescent="0.3">
      <c r="A1352" s="175">
        <v>100359</v>
      </c>
      <c r="B1352" s="176" t="s">
        <v>9609</v>
      </c>
      <c r="C1352" s="175" t="s">
        <v>128</v>
      </c>
      <c r="D1352" s="177">
        <v>1486.36</v>
      </c>
    </row>
    <row r="1353" spans="1:4" ht="27.6" x14ac:dyDescent="0.3">
      <c r="A1353" s="175">
        <v>100360</v>
      </c>
      <c r="B1353" s="176" t="s">
        <v>9610</v>
      </c>
      <c r="C1353" s="175" t="s">
        <v>128</v>
      </c>
      <c r="D1353" s="177">
        <v>1649.1</v>
      </c>
    </row>
    <row r="1354" spans="1:4" ht="27.6" x14ac:dyDescent="0.3">
      <c r="A1354" s="175">
        <v>100361</v>
      </c>
      <c r="B1354" s="176" t="s">
        <v>9611</v>
      </c>
      <c r="C1354" s="175" t="s">
        <v>128</v>
      </c>
      <c r="D1354" s="177">
        <v>2039.96</v>
      </c>
    </row>
    <row r="1355" spans="1:4" ht="27.6" x14ac:dyDescent="0.3">
      <c r="A1355" s="175">
        <v>100362</v>
      </c>
      <c r="B1355" s="176" t="s">
        <v>9612</v>
      </c>
      <c r="C1355" s="175" t="s">
        <v>128</v>
      </c>
      <c r="D1355" s="177">
        <v>2780.16</v>
      </c>
    </row>
    <row r="1356" spans="1:4" ht="27.6" x14ac:dyDescent="0.3">
      <c r="A1356" s="175">
        <v>100363</v>
      </c>
      <c r="B1356" s="176" t="s">
        <v>9613</v>
      </c>
      <c r="C1356" s="175" t="s">
        <v>128</v>
      </c>
      <c r="D1356" s="177">
        <v>2874.05</v>
      </c>
    </row>
    <row r="1357" spans="1:4" ht="27.6" x14ac:dyDescent="0.3">
      <c r="A1357" s="175">
        <v>100364</v>
      </c>
      <c r="B1357" s="176" t="s">
        <v>9614</v>
      </c>
      <c r="C1357" s="175" t="s">
        <v>128</v>
      </c>
      <c r="D1357" s="177">
        <v>3114.83</v>
      </c>
    </row>
    <row r="1358" spans="1:4" ht="27.6" x14ac:dyDescent="0.3">
      <c r="A1358" s="175">
        <v>100365</v>
      </c>
      <c r="B1358" s="176" t="s">
        <v>9615</v>
      </c>
      <c r="C1358" s="175" t="s">
        <v>128</v>
      </c>
      <c r="D1358" s="177">
        <v>3562.5</v>
      </c>
    </row>
    <row r="1359" spans="1:4" ht="27.6" x14ac:dyDescent="0.3">
      <c r="A1359" s="175">
        <v>100366</v>
      </c>
      <c r="B1359" s="176" t="s">
        <v>9616</v>
      </c>
      <c r="C1359" s="175" t="s">
        <v>128</v>
      </c>
      <c r="D1359" s="177">
        <v>3815.46</v>
      </c>
    </row>
    <row r="1360" spans="1:4" ht="41.4" x14ac:dyDescent="0.3">
      <c r="A1360" s="175">
        <v>100367</v>
      </c>
      <c r="B1360" s="176" t="s">
        <v>9617</v>
      </c>
      <c r="C1360" s="175" t="s">
        <v>128</v>
      </c>
      <c r="D1360" s="177">
        <v>1021.74</v>
      </c>
    </row>
    <row r="1361" spans="1:4" ht="41.4" x14ac:dyDescent="0.3">
      <c r="A1361" s="175">
        <v>100368</v>
      </c>
      <c r="B1361" s="176" t="s">
        <v>9618</v>
      </c>
      <c r="C1361" s="175" t="s">
        <v>128</v>
      </c>
      <c r="D1361" s="177">
        <v>1372.83</v>
      </c>
    </row>
    <row r="1362" spans="1:4" ht="41.4" x14ac:dyDescent="0.3">
      <c r="A1362" s="175">
        <v>100369</v>
      </c>
      <c r="B1362" s="176" t="s">
        <v>9619</v>
      </c>
      <c r="C1362" s="175" t="s">
        <v>128</v>
      </c>
      <c r="D1362" s="177">
        <v>1449.83</v>
      </c>
    </row>
    <row r="1363" spans="1:4" ht="41.4" x14ac:dyDescent="0.3">
      <c r="A1363" s="175">
        <v>100370</v>
      </c>
      <c r="B1363" s="176" t="s">
        <v>9620</v>
      </c>
      <c r="C1363" s="175" t="s">
        <v>128</v>
      </c>
      <c r="D1363" s="177">
        <v>1725.73</v>
      </c>
    </row>
    <row r="1364" spans="1:4" ht="41.4" x14ac:dyDescent="0.3">
      <c r="A1364" s="175">
        <v>100371</v>
      </c>
      <c r="B1364" s="176" t="s">
        <v>9621</v>
      </c>
      <c r="C1364" s="175" t="s">
        <v>128</v>
      </c>
      <c r="D1364" s="177">
        <v>1942.55</v>
      </c>
    </row>
    <row r="1365" spans="1:4" ht="41.4" x14ac:dyDescent="0.3">
      <c r="A1365" s="175">
        <v>100372</v>
      </c>
      <c r="B1365" s="176" t="s">
        <v>9622</v>
      </c>
      <c r="C1365" s="175" t="s">
        <v>128</v>
      </c>
      <c r="D1365" s="177">
        <v>2613.2600000000002</v>
      </c>
    </row>
    <row r="1366" spans="1:4" ht="41.4" x14ac:dyDescent="0.3">
      <c r="A1366" s="175">
        <v>100373</v>
      </c>
      <c r="B1366" s="176" t="s">
        <v>9623</v>
      </c>
      <c r="C1366" s="175" t="s">
        <v>128</v>
      </c>
      <c r="D1366" s="177">
        <v>2706.58</v>
      </c>
    </row>
    <row r="1367" spans="1:4" ht="41.4" x14ac:dyDescent="0.3">
      <c r="A1367" s="175">
        <v>100374</v>
      </c>
      <c r="B1367" s="176" t="s">
        <v>9624</v>
      </c>
      <c r="C1367" s="175" t="s">
        <v>128</v>
      </c>
      <c r="D1367" s="177">
        <v>2894.4</v>
      </c>
    </row>
    <row r="1368" spans="1:4" ht="41.4" x14ac:dyDescent="0.3">
      <c r="A1368" s="175">
        <v>100375</v>
      </c>
      <c r="B1368" s="176" t="s">
        <v>9625</v>
      </c>
      <c r="C1368" s="175" t="s">
        <v>128</v>
      </c>
      <c r="D1368" s="177">
        <v>3233.88</v>
      </c>
    </row>
    <row r="1369" spans="1:4" ht="41.4" x14ac:dyDescent="0.3">
      <c r="A1369" s="175">
        <v>100376</v>
      </c>
      <c r="B1369" s="176" t="s">
        <v>9626</v>
      </c>
      <c r="C1369" s="175" t="s">
        <v>128</v>
      </c>
      <c r="D1369" s="177">
        <v>3161.8</v>
      </c>
    </row>
    <row r="1370" spans="1:4" ht="27.6" x14ac:dyDescent="0.3">
      <c r="A1370" s="175">
        <v>100377</v>
      </c>
      <c r="B1370" s="176" t="s">
        <v>9627</v>
      </c>
      <c r="C1370" s="175" t="s">
        <v>693</v>
      </c>
      <c r="D1370" s="175">
        <v>13.9</v>
      </c>
    </row>
    <row r="1371" spans="1:4" ht="27.6" x14ac:dyDescent="0.3">
      <c r="A1371" s="175">
        <v>100378</v>
      </c>
      <c r="B1371" s="176" t="s">
        <v>9628</v>
      </c>
      <c r="C1371" s="175" t="s">
        <v>693</v>
      </c>
      <c r="D1371" s="175">
        <v>13.08</v>
      </c>
    </row>
    <row r="1372" spans="1:4" ht="55.2" x14ac:dyDescent="0.3">
      <c r="A1372" s="175">
        <v>100382</v>
      </c>
      <c r="B1372" s="176" t="s">
        <v>9629</v>
      </c>
      <c r="C1372" s="175" t="s">
        <v>180</v>
      </c>
      <c r="D1372" s="175">
        <v>23.78</v>
      </c>
    </row>
    <row r="1373" spans="1:4" ht="27.6" x14ac:dyDescent="0.3">
      <c r="A1373" s="175">
        <v>94444</v>
      </c>
      <c r="B1373" s="176" t="s">
        <v>9630</v>
      </c>
      <c r="C1373" s="175" t="s">
        <v>180</v>
      </c>
      <c r="D1373" s="175">
        <v>600.11</v>
      </c>
    </row>
    <row r="1374" spans="1:4" ht="27.6" x14ac:dyDescent="0.3">
      <c r="A1374" s="175">
        <v>102661</v>
      </c>
      <c r="B1374" s="176" t="s">
        <v>9631</v>
      </c>
      <c r="C1374" s="175" t="s">
        <v>236</v>
      </c>
      <c r="D1374" s="175">
        <v>30.59</v>
      </c>
    </row>
    <row r="1375" spans="1:4" ht="27.6" x14ac:dyDescent="0.3">
      <c r="A1375" s="175">
        <v>102663</v>
      </c>
      <c r="B1375" s="176" t="s">
        <v>9632</v>
      </c>
      <c r="C1375" s="175" t="s">
        <v>236</v>
      </c>
      <c r="D1375" s="175">
        <v>47.34</v>
      </c>
    </row>
    <row r="1376" spans="1:4" ht="27.6" x14ac:dyDescent="0.3">
      <c r="A1376" s="175">
        <v>102664</v>
      </c>
      <c r="B1376" s="176" t="s">
        <v>9633</v>
      </c>
      <c r="C1376" s="175" t="s">
        <v>236</v>
      </c>
      <c r="D1376" s="175">
        <v>38.840000000000003</v>
      </c>
    </row>
    <row r="1377" spans="1:4" ht="27.6" x14ac:dyDescent="0.3">
      <c r="A1377" s="175">
        <v>102665</v>
      </c>
      <c r="B1377" s="176" t="s">
        <v>9634</v>
      </c>
      <c r="C1377" s="175" t="s">
        <v>236</v>
      </c>
      <c r="D1377" s="175">
        <v>18.52</v>
      </c>
    </row>
    <row r="1378" spans="1:4" ht="41.4" x14ac:dyDescent="0.3">
      <c r="A1378" s="175">
        <v>102666</v>
      </c>
      <c r="B1378" s="176" t="s">
        <v>9635</v>
      </c>
      <c r="C1378" s="175" t="s">
        <v>236</v>
      </c>
      <c r="D1378" s="175">
        <v>50.62</v>
      </c>
    </row>
    <row r="1379" spans="1:4" ht="41.4" x14ac:dyDescent="0.3">
      <c r="A1379" s="175">
        <v>102669</v>
      </c>
      <c r="B1379" s="176" t="s">
        <v>9636</v>
      </c>
      <c r="C1379" s="175" t="s">
        <v>236</v>
      </c>
      <c r="D1379" s="175">
        <v>67.42</v>
      </c>
    </row>
    <row r="1380" spans="1:4" ht="27.6" x14ac:dyDescent="0.3">
      <c r="A1380" s="175">
        <v>102670</v>
      </c>
      <c r="B1380" s="176" t="s">
        <v>9637</v>
      </c>
      <c r="C1380" s="175" t="s">
        <v>236</v>
      </c>
      <c r="D1380" s="175">
        <v>84.28</v>
      </c>
    </row>
    <row r="1381" spans="1:4" ht="27.6" x14ac:dyDescent="0.3">
      <c r="A1381" s="175">
        <v>102673</v>
      </c>
      <c r="B1381" s="176" t="s">
        <v>9638</v>
      </c>
      <c r="C1381" s="175" t="s">
        <v>236</v>
      </c>
      <c r="D1381" s="175">
        <v>123.98</v>
      </c>
    </row>
    <row r="1382" spans="1:4" ht="27.6" x14ac:dyDescent="0.3">
      <c r="A1382" s="175">
        <v>102674</v>
      </c>
      <c r="B1382" s="176" t="s">
        <v>9639</v>
      </c>
      <c r="C1382" s="175" t="s">
        <v>236</v>
      </c>
      <c r="D1382" s="175">
        <v>88.72</v>
      </c>
    </row>
    <row r="1383" spans="1:4" ht="27.6" x14ac:dyDescent="0.3">
      <c r="A1383" s="175">
        <v>102677</v>
      </c>
      <c r="B1383" s="176" t="s">
        <v>9640</v>
      </c>
      <c r="C1383" s="175" t="s">
        <v>236</v>
      </c>
      <c r="D1383" s="175">
        <v>110.47</v>
      </c>
    </row>
    <row r="1384" spans="1:4" ht="27.6" x14ac:dyDescent="0.3">
      <c r="A1384" s="175">
        <v>102678</v>
      </c>
      <c r="B1384" s="176" t="s">
        <v>9641</v>
      </c>
      <c r="C1384" s="175" t="s">
        <v>236</v>
      </c>
      <c r="D1384" s="175">
        <v>109.95</v>
      </c>
    </row>
    <row r="1385" spans="1:4" ht="27.6" x14ac:dyDescent="0.3">
      <c r="A1385" s="175">
        <v>102679</v>
      </c>
      <c r="B1385" s="176" t="s">
        <v>9642</v>
      </c>
      <c r="C1385" s="175" t="s">
        <v>236</v>
      </c>
      <c r="D1385" s="175">
        <v>115.26</v>
      </c>
    </row>
    <row r="1386" spans="1:4" ht="41.4" x14ac:dyDescent="0.3">
      <c r="A1386" s="175">
        <v>102680</v>
      </c>
      <c r="B1386" s="176" t="s">
        <v>9643</v>
      </c>
      <c r="C1386" s="175" t="s">
        <v>236</v>
      </c>
      <c r="D1386" s="175">
        <v>122.76</v>
      </c>
    </row>
    <row r="1387" spans="1:4" ht="41.4" x14ac:dyDescent="0.3">
      <c r="A1387" s="175">
        <v>102683</v>
      </c>
      <c r="B1387" s="176" t="s">
        <v>9644</v>
      </c>
      <c r="C1387" s="175" t="s">
        <v>236</v>
      </c>
      <c r="D1387" s="175">
        <v>148.29</v>
      </c>
    </row>
    <row r="1388" spans="1:4" ht="27.6" x14ac:dyDescent="0.3">
      <c r="A1388" s="175">
        <v>102684</v>
      </c>
      <c r="B1388" s="176" t="s">
        <v>9645</v>
      </c>
      <c r="C1388" s="175" t="s">
        <v>236</v>
      </c>
      <c r="D1388" s="175">
        <v>128.07</v>
      </c>
    </row>
    <row r="1389" spans="1:4" ht="27.6" x14ac:dyDescent="0.3">
      <c r="A1389" s="175">
        <v>102687</v>
      </c>
      <c r="B1389" s="176" t="s">
        <v>9646</v>
      </c>
      <c r="C1389" s="175" t="s">
        <v>236</v>
      </c>
      <c r="D1389" s="175">
        <v>149.85</v>
      </c>
    </row>
    <row r="1390" spans="1:4" ht="27.6" x14ac:dyDescent="0.3">
      <c r="A1390" s="175">
        <v>102688</v>
      </c>
      <c r="B1390" s="176" t="s">
        <v>9647</v>
      </c>
      <c r="C1390" s="175" t="s">
        <v>236</v>
      </c>
      <c r="D1390" s="175">
        <v>36.880000000000003</v>
      </c>
    </row>
    <row r="1391" spans="1:4" ht="41.4" x14ac:dyDescent="0.3">
      <c r="A1391" s="175">
        <v>102690</v>
      </c>
      <c r="B1391" s="176" t="s">
        <v>9648</v>
      </c>
      <c r="C1391" s="175" t="s">
        <v>236</v>
      </c>
      <c r="D1391" s="175">
        <v>56.91</v>
      </c>
    </row>
    <row r="1392" spans="1:4" ht="27.6" x14ac:dyDescent="0.3">
      <c r="A1392" s="175">
        <v>102694</v>
      </c>
      <c r="B1392" s="176" t="s">
        <v>9649</v>
      </c>
      <c r="C1392" s="175" t="s">
        <v>236</v>
      </c>
      <c r="D1392" s="175">
        <v>63.33</v>
      </c>
    </row>
    <row r="1393" spans="1:4" ht="41.4" x14ac:dyDescent="0.3">
      <c r="A1393" s="175">
        <v>102697</v>
      </c>
      <c r="B1393" s="176" t="s">
        <v>9650</v>
      </c>
      <c r="C1393" s="175" t="s">
        <v>236</v>
      </c>
      <c r="D1393" s="175">
        <v>90.42</v>
      </c>
    </row>
    <row r="1394" spans="1:4" ht="27.6" x14ac:dyDescent="0.3">
      <c r="A1394" s="175">
        <v>102704</v>
      </c>
      <c r="B1394" s="176" t="s">
        <v>9651</v>
      </c>
      <c r="C1394" s="175" t="s">
        <v>236</v>
      </c>
      <c r="D1394" s="175">
        <v>12.3</v>
      </c>
    </row>
    <row r="1395" spans="1:4" ht="27.6" x14ac:dyDescent="0.3">
      <c r="A1395" s="175">
        <v>102706</v>
      </c>
      <c r="B1395" s="176" t="s">
        <v>9652</v>
      </c>
      <c r="C1395" s="175" t="s">
        <v>236</v>
      </c>
      <c r="D1395" s="175">
        <v>14.21</v>
      </c>
    </row>
    <row r="1396" spans="1:4" ht="27.6" x14ac:dyDescent="0.3">
      <c r="A1396" s="175">
        <v>102707</v>
      </c>
      <c r="B1396" s="176" t="s">
        <v>9653</v>
      </c>
      <c r="C1396" s="175" t="s">
        <v>236</v>
      </c>
      <c r="D1396" s="175">
        <v>32.020000000000003</v>
      </c>
    </row>
    <row r="1397" spans="1:4" ht="27.6" x14ac:dyDescent="0.3">
      <c r="A1397" s="175">
        <v>102708</v>
      </c>
      <c r="B1397" s="176" t="s">
        <v>9654</v>
      </c>
      <c r="C1397" s="175" t="s">
        <v>128</v>
      </c>
      <c r="D1397" s="175">
        <v>25.04</v>
      </c>
    </row>
    <row r="1398" spans="1:4" ht="27.6" x14ac:dyDescent="0.3">
      <c r="A1398" s="175">
        <v>102710</v>
      </c>
      <c r="B1398" s="176" t="s">
        <v>9655</v>
      </c>
      <c r="C1398" s="175" t="s">
        <v>128</v>
      </c>
      <c r="D1398" s="175">
        <v>61.87</v>
      </c>
    </row>
    <row r="1399" spans="1:4" ht="27.6" x14ac:dyDescent="0.3">
      <c r="A1399" s="175">
        <v>102711</v>
      </c>
      <c r="B1399" s="176" t="s">
        <v>9656</v>
      </c>
      <c r="C1399" s="175" t="s">
        <v>128</v>
      </c>
      <c r="D1399" s="175">
        <v>85.23</v>
      </c>
    </row>
    <row r="1400" spans="1:4" ht="27.6" x14ac:dyDescent="0.3">
      <c r="A1400" s="175">
        <v>102712</v>
      </c>
      <c r="B1400" s="176" t="s">
        <v>9657</v>
      </c>
      <c r="C1400" s="175" t="s">
        <v>180</v>
      </c>
      <c r="D1400" s="175">
        <v>7.93</v>
      </c>
    </row>
    <row r="1401" spans="1:4" ht="27.6" x14ac:dyDescent="0.3">
      <c r="A1401" s="175">
        <v>102713</v>
      </c>
      <c r="B1401" s="176" t="s">
        <v>9658</v>
      </c>
      <c r="C1401" s="175" t="s">
        <v>180</v>
      </c>
      <c r="D1401" s="175">
        <v>10.89</v>
      </c>
    </row>
    <row r="1402" spans="1:4" ht="27.6" x14ac:dyDescent="0.3">
      <c r="A1402" s="175">
        <v>102715</v>
      </c>
      <c r="B1402" s="176" t="s">
        <v>9659</v>
      </c>
      <c r="C1402" s="175" t="s">
        <v>180</v>
      </c>
      <c r="D1402" s="175">
        <v>25.68</v>
      </c>
    </row>
    <row r="1403" spans="1:4" x14ac:dyDescent="0.3">
      <c r="A1403" s="175">
        <v>102716</v>
      </c>
      <c r="B1403" s="176" t="s">
        <v>9660</v>
      </c>
      <c r="C1403" s="175" t="s">
        <v>261</v>
      </c>
      <c r="D1403" s="175">
        <v>99.82</v>
      </c>
    </row>
    <row r="1404" spans="1:4" x14ac:dyDescent="0.3">
      <c r="A1404" s="175">
        <v>102717</v>
      </c>
      <c r="B1404" s="176" t="s">
        <v>9661</v>
      </c>
      <c r="C1404" s="175" t="s">
        <v>261</v>
      </c>
      <c r="D1404" s="175">
        <v>97.97</v>
      </c>
    </row>
    <row r="1405" spans="1:4" x14ac:dyDescent="0.3">
      <c r="A1405" s="175">
        <v>102718</v>
      </c>
      <c r="B1405" s="176" t="s">
        <v>9662</v>
      </c>
      <c r="C1405" s="175" t="s">
        <v>261</v>
      </c>
      <c r="D1405" s="175">
        <v>111.32</v>
      </c>
    </row>
    <row r="1406" spans="1:4" x14ac:dyDescent="0.3">
      <c r="A1406" s="175">
        <v>102719</v>
      </c>
      <c r="B1406" s="176" t="s">
        <v>9663</v>
      </c>
      <c r="C1406" s="175" t="s">
        <v>261</v>
      </c>
      <c r="D1406" s="175">
        <v>109.47</v>
      </c>
    </row>
    <row r="1407" spans="1:4" ht="41.4" x14ac:dyDescent="0.3">
      <c r="A1407" s="175">
        <v>102722</v>
      </c>
      <c r="B1407" s="176" t="s">
        <v>9664</v>
      </c>
      <c r="C1407" s="175" t="s">
        <v>236</v>
      </c>
      <c r="D1407" s="175">
        <v>48.54</v>
      </c>
    </row>
    <row r="1408" spans="1:4" ht="41.4" x14ac:dyDescent="0.3">
      <c r="A1408" s="175">
        <v>102723</v>
      </c>
      <c r="B1408" s="176" t="s">
        <v>9665</v>
      </c>
      <c r="C1408" s="175" t="s">
        <v>236</v>
      </c>
      <c r="D1408" s="175">
        <v>49.1</v>
      </c>
    </row>
    <row r="1409" spans="1:4" x14ac:dyDescent="0.3">
      <c r="A1409" s="175">
        <v>102724</v>
      </c>
      <c r="B1409" s="176" t="s">
        <v>9666</v>
      </c>
      <c r="C1409" s="175" t="s">
        <v>128</v>
      </c>
      <c r="D1409" s="175">
        <v>29.52</v>
      </c>
    </row>
    <row r="1410" spans="1:4" x14ac:dyDescent="0.3">
      <c r="A1410" s="175">
        <v>102725</v>
      </c>
      <c r="B1410" s="176" t="s">
        <v>9667</v>
      </c>
      <c r="C1410" s="175" t="s">
        <v>128</v>
      </c>
      <c r="D1410" s="175">
        <v>28.2</v>
      </c>
    </row>
    <row r="1411" spans="1:4" x14ac:dyDescent="0.3">
      <c r="A1411" s="175">
        <v>102726</v>
      </c>
      <c r="B1411" s="176" t="s">
        <v>9668</v>
      </c>
      <c r="C1411" s="175" t="s">
        <v>128</v>
      </c>
      <c r="D1411" s="175">
        <v>25.35</v>
      </c>
    </row>
    <row r="1412" spans="1:4" ht="41.4" x14ac:dyDescent="0.3">
      <c r="A1412" s="175">
        <v>92743</v>
      </c>
      <c r="B1412" s="176" t="s">
        <v>9669</v>
      </c>
      <c r="C1412" s="175" t="s">
        <v>261</v>
      </c>
      <c r="D1412" s="175">
        <v>562.85</v>
      </c>
    </row>
    <row r="1413" spans="1:4" ht="41.4" x14ac:dyDescent="0.3">
      <c r="A1413" s="175">
        <v>92744</v>
      </c>
      <c r="B1413" s="176" t="s">
        <v>9670</v>
      </c>
      <c r="C1413" s="175" t="s">
        <v>261</v>
      </c>
      <c r="D1413" s="175">
        <v>532.03</v>
      </c>
    </row>
    <row r="1414" spans="1:4" ht="41.4" x14ac:dyDescent="0.3">
      <c r="A1414" s="175">
        <v>92745</v>
      </c>
      <c r="B1414" s="176" t="s">
        <v>9671</v>
      </c>
      <c r="C1414" s="175" t="s">
        <v>261</v>
      </c>
      <c r="D1414" s="175">
        <v>701.47</v>
      </c>
    </row>
    <row r="1415" spans="1:4" ht="41.4" x14ac:dyDescent="0.3">
      <c r="A1415" s="175">
        <v>92746</v>
      </c>
      <c r="B1415" s="176" t="s">
        <v>9672</v>
      </c>
      <c r="C1415" s="175" t="s">
        <v>261</v>
      </c>
      <c r="D1415" s="175">
        <v>635.26</v>
      </c>
    </row>
    <row r="1416" spans="1:4" ht="41.4" x14ac:dyDescent="0.3">
      <c r="A1416" s="175">
        <v>92747</v>
      </c>
      <c r="B1416" s="176" t="s">
        <v>9673</v>
      </c>
      <c r="C1416" s="175" t="s">
        <v>261</v>
      </c>
      <c r="D1416" s="175">
        <v>780.16</v>
      </c>
    </row>
    <row r="1417" spans="1:4" ht="41.4" x14ac:dyDescent="0.3">
      <c r="A1417" s="175">
        <v>92748</v>
      </c>
      <c r="B1417" s="176" t="s">
        <v>9674</v>
      </c>
      <c r="C1417" s="175" t="s">
        <v>261</v>
      </c>
      <c r="D1417" s="175">
        <v>694.2</v>
      </c>
    </row>
    <row r="1418" spans="1:4" ht="41.4" x14ac:dyDescent="0.3">
      <c r="A1418" s="175">
        <v>92749</v>
      </c>
      <c r="B1418" s="176" t="s">
        <v>9675</v>
      </c>
      <c r="C1418" s="175" t="s">
        <v>261</v>
      </c>
      <c r="D1418" s="175">
        <v>807.56</v>
      </c>
    </row>
    <row r="1419" spans="1:4" ht="41.4" x14ac:dyDescent="0.3">
      <c r="A1419" s="175">
        <v>92750</v>
      </c>
      <c r="B1419" s="176" t="s">
        <v>9676</v>
      </c>
      <c r="C1419" s="175" t="s">
        <v>261</v>
      </c>
      <c r="D1419" s="177">
        <v>1395.4</v>
      </c>
    </row>
    <row r="1420" spans="1:4" ht="41.4" x14ac:dyDescent="0.3">
      <c r="A1420" s="175">
        <v>92751</v>
      </c>
      <c r="B1420" s="176" t="s">
        <v>9677</v>
      </c>
      <c r="C1420" s="175" t="s">
        <v>261</v>
      </c>
      <c r="D1420" s="177">
        <v>1736.6</v>
      </c>
    </row>
    <row r="1421" spans="1:4" ht="41.4" x14ac:dyDescent="0.3">
      <c r="A1421" s="175">
        <v>92752</v>
      </c>
      <c r="B1421" s="176" t="s">
        <v>9678</v>
      </c>
      <c r="C1421" s="175" t="s">
        <v>261</v>
      </c>
      <c r="D1421" s="177">
        <v>2076.39</v>
      </c>
    </row>
    <row r="1422" spans="1:4" ht="41.4" x14ac:dyDescent="0.3">
      <c r="A1422" s="175">
        <v>92753</v>
      </c>
      <c r="B1422" s="176" t="s">
        <v>9679</v>
      </c>
      <c r="C1422" s="175" t="s">
        <v>261</v>
      </c>
      <c r="D1422" s="175">
        <v>541.61</v>
      </c>
    </row>
    <row r="1423" spans="1:4" ht="55.2" x14ac:dyDescent="0.3">
      <c r="A1423" s="175">
        <v>92754</v>
      </c>
      <c r="B1423" s="176" t="s">
        <v>9680</v>
      </c>
      <c r="C1423" s="175" t="s">
        <v>261</v>
      </c>
      <c r="D1423" s="175">
        <v>493.56</v>
      </c>
    </row>
    <row r="1424" spans="1:4" ht="41.4" x14ac:dyDescent="0.3">
      <c r="A1424" s="175">
        <v>92755</v>
      </c>
      <c r="B1424" s="176" t="s">
        <v>9681</v>
      </c>
      <c r="C1424" s="175" t="s">
        <v>180</v>
      </c>
      <c r="D1424" s="175">
        <v>208.96</v>
      </c>
    </row>
    <row r="1425" spans="1:4" ht="41.4" x14ac:dyDescent="0.3">
      <c r="A1425" s="175">
        <v>92756</v>
      </c>
      <c r="B1425" s="176" t="s">
        <v>9682</v>
      </c>
      <c r="C1425" s="175" t="s">
        <v>180</v>
      </c>
      <c r="D1425" s="175">
        <v>236.71</v>
      </c>
    </row>
    <row r="1426" spans="1:4" ht="41.4" x14ac:dyDescent="0.3">
      <c r="A1426" s="175">
        <v>92757</v>
      </c>
      <c r="B1426" s="176" t="s">
        <v>9683</v>
      </c>
      <c r="C1426" s="175" t="s">
        <v>180</v>
      </c>
      <c r="D1426" s="175">
        <v>270.43</v>
      </c>
    </row>
    <row r="1427" spans="1:4" ht="41.4" x14ac:dyDescent="0.3">
      <c r="A1427" s="175">
        <v>92758</v>
      </c>
      <c r="B1427" s="176" t="s">
        <v>9684</v>
      </c>
      <c r="C1427" s="175" t="s">
        <v>261</v>
      </c>
      <c r="D1427" s="175">
        <v>630.70000000000005</v>
      </c>
    </row>
    <row r="1428" spans="1:4" ht="41.4" x14ac:dyDescent="0.3">
      <c r="A1428" s="175">
        <v>91069</v>
      </c>
      <c r="B1428" s="176" t="s">
        <v>9685</v>
      </c>
      <c r="C1428" s="175" t="s">
        <v>180</v>
      </c>
      <c r="D1428" s="175">
        <v>108.52</v>
      </c>
    </row>
    <row r="1429" spans="1:4" ht="41.4" x14ac:dyDescent="0.3">
      <c r="A1429" s="175">
        <v>91070</v>
      </c>
      <c r="B1429" s="176" t="s">
        <v>9686</v>
      </c>
      <c r="C1429" s="175" t="s">
        <v>180</v>
      </c>
      <c r="D1429" s="175">
        <v>118.59</v>
      </c>
    </row>
    <row r="1430" spans="1:4" ht="41.4" x14ac:dyDescent="0.3">
      <c r="A1430" s="175">
        <v>91071</v>
      </c>
      <c r="B1430" s="176" t="s">
        <v>9687</v>
      </c>
      <c r="C1430" s="175" t="s">
        <v>180</v>
      </c>
      <c r="D1430" s="175">
        <v>150.76</v>
      </c>
    </row>
    <row r="1431" spans="1:4" ht="41.4" x14ac:dyDescent="0.3">
      <c r="A1431" s="175">
        <v>91072</v>
      </c>
      <c r="B1431" s="176" t="s">
        <v>9688</v>
      </c>
      <c r="C1431" s="175" t="s">
        <v>180</v>
      </c>
      <c r="D1431" s="175">
        <v>160.78</v>
      </c>
    </row>
    <row r="1432" spans="1:4" ht="41.4" x14ac:dyDescent="0.3">
      <c r="A1432" s="175">
        <v>91073</v>
      </c>
      <c r="B1432" s="176" t="s">
        <v>9689</v>
      </c>
      <c r="C1432" s="175" t="s">
        <v>180</v>
      </c>
      <c r="D1432" s="175">
        <v>123.69</v>
      </c>
    </row>
    <row r="1433" spans="1:4" ht="41.4" x14ac:dyDescent="0.3">
      <c r="A1433" s="175">
        <v>91074</v>
      </c>
      <c r="B1433" s="176" t="s">
        <v>9690</v>
      </c>
      <c r="C1433" s="175" t="s">
        <v>180</v>
      </c>
      <c r="D1433" s="175">
        <v>135.33000000000001</v>
      </c>
    </row>
    <row r="1434" spans="1:4" ht="41.4" x14ac:dyDescent="0.3">
      <c r="A1434" s="175">
        <v>91075</v>
      </c>
      <c r="B1434" s="176" t="s">
        <v>9691</v>
      </c>
      <c r="C1434" s="175" t="s">
        <v>180</v>
      </c>
      <c r="D1434" s="175">
        <v>168.45</v>
      </c>
    </row>
    <row r="1435" spans="1:4" ht="41.4" x14ac:dyDescent="0.3">
      <c r="A1435" s="175">
        <v>91076</v>
      </c>
      <c r="B1435" s="176" t="s">
        <v>9692</v>
      </c>
      <c r="C1435" s="175" t="s">
        <v>180</v>
      </c>
      <c r="D1435" s="175">
        <v>180.08</v>
      </c>
    </row>
    <row r="1436" spans="1:4" ht="41.4" x14ac:dyDescent="0.3">
      <c r="A1436" s="175">
        <v>91077</v>
      </c>
      <c r="B1436" s="176" t="s">
        <v>9693</v>
      </c>
      <c r="C1436" s="175" t="s">
        <v>180</v>
      </c>
      <c r="D1436" s="175">
        <v>116.09</v>
      </c>
    </row>
    <row r="1437" spans="1:4" ht="41.4" x14ac:dyDescent="0.3">
      <c r="A1437" s="175">
        <v>91078</v>
      </c>
      <c r="B1437" s="176" t="s">
        <v>9694</v>
      </c>
      <c r="C1437" s="175" t="s">
        <v>180</v>
      </c>
      <c r="D1437" s="175">
        <v>135.72</v>
      </c>
    </row>
    <row r="1438" spans="1:4" ht="41.4" x14ac:dyDescent="0.3">
      <c r="A1438" s="175">
        <v>91079</v>
      </c>
      <c r="B1438" s="176" t="s">
        <v>9695</v>
      </c>
      <c r="C1438" s="175" t="s">
        <v>180</v>
      </c>
      <c r="D1438" s="175">
        <v>121.91</v>
      </c>
    </row>
    <row r="1439" spans="1:4" ht="41.4" x14ac:dyDescent="0.3">
      <c r="A1439" s="175">
        <v>91080</v>
      </c>
      <c r="B1439" s="176" t="s">
        <v>9696</v>
      </c>
      <c r="C1439" s="175" t="s">
        <v>180</v>
      </c>
      <c r="D1439" s="175">
        <v>141.29</v>
      </c>
    </row>
    <row r="1440" spans="1:4" ht="41.4" x14ac:dyDescent="0.3">
      <c r="A1440" s="175">
        <v>91081</v>
      </c>
      <c r="B1440" s="176" t="s">
        <v>9697</v>
      </c>
      <c r="C1440" s="175" t="s">
        <v>180</v>
      </c>
      <c r="D1440" s="175">
        <v>132.99</v>
      </c>
    </row>
    <row r="1441" spans="1:4" ht="41.4" x14ac:dyDescent="0.3">
      <c r="A1441" s="175">
        <v>91082</v>
      </c>
      <c r="B1441" s="176" t="s">
        <v>9698</v>
      </c>
      <c r="C1441" s="175" t="s">
        <v>180</v>
      </c>
      <c r="D1441" s="175">
        <v>153.99</v>
      </c>
    </row>
    <row r="1442" spans="1:4" ht="41.4" x14ac:dyDescent="0.3">
      <c r="A1442" s="175">
        <v>91083</v>
      </c>
      <c r="B1442" s="176" t="s">
        <v>9699</v>
      </c>
      <c r="C1442" s="175" t="s">
        <v>180</v>
      </c>
      <c r="D1442" s="175">
        <v>143.19999999999999</v>
      </c>
    </row>
    <row r="1443" spans="1:4" ht="41.4" x14ac:dyDescent="0.3">
      <c r="A1443" s="175">
        <v>91084</v>
      </c>
      <c r="B1443" s="176" t="s">
        <v>9700</v>
      </c>
      <c r="C1443" s="175" t="s">
        <v>180</v>
      </c>
      <c r="D1443" s="175">
        <v>163.87</v>
      </c>
    </row>
    <row r="1444" spans="1:4" ht="41.4" x14ac:dyDescent="0.3">
      <c r="A1444" s="175">
        <v>91086</v>
      </c>
      <c r="B1444" s="176" t="s">
        <v>9701</v>
      </c>
      <c r="C1444" s="175" t="s">
        <v>180</v>
      </c>
      <c r="D1444" s="175">
        <v>119.95</v>
      </c>
    </row>
    <row r="1445" spans="1:4" ht="41.4" x14ac:dyDescent="0.3">
      <c r="A1445" s="175">
        <v>91087</v>
      </c>
      <c r="B1445" s="176" t="s">
        <v>9702</v>
      </c>
      <c r="C1445" s="175" t="s">
        <v>180</v>
      </c>
      <c r="D1445" s="175">
        <v>130.36000000000001</v>
      </c>
    </row>
    <row r="1446" spans="1:4" ht="41.4" x14ac:dyDescent="0.3">
      <c r="A1446" s="175">
        <v>91088</v>
      </c>
      <c r="B1446" s="176" t="s">
        <v>9703</v>
      </c>
      <c r="C1446" s="175" t="s">
        <v>180</v>
      </c>
      <c r="D1446" s="175">
        <v>163.57</v>
      </c>
    </row>
    <row r="1447" spans="1:4" ht="41.4" x14ac:dyDescent="0.3">
      <c r="A1447" s="175">
        <v>91089</v>
      </c>
      <c r="B1447" s="176" t="s">
        <v>9704</v>
      </c>
      <c r="C1447" s="175" t="s">
        <v>180</v>
      </c>
      <c r="D1447" s="175">
        <v>174.1</v>
      </c>
    </row>
    <row r="1448" spans="1:4" ht="41.4" x14ac:dyDescent="0.3">
      <c r="A1448" s="175">
        <v>91090</v>
      </c>
      <c r="B1448" s="176" t="s">
        <v>9705</v>
      </c>
      <c r="C1448" s="175" t="s">
        <v>180</v>
      </c>
      <c r="D1448" s="175">
        <v>133.06</v>
      </c>
    </row>
    <row r="1449" spans="1:4" ht="41.4" x14ac:dyDescent="0.3">
      <c r="A1449" s="175">
        <v>91091</v>
      </c>
      <c r="B1449" s="176" t="s">
        <v>9706</v>
      </c>
      <c r="C1449" s="175" t="s">
        <v>180</v>
      </c>
      <c r="D1449" s="175">
        <v>145.25</v>
      </c>
    </row>
    <row r="1450" spans="1:4" ht="41.4" x14ac:dyDescent="0.3">
      <c r="A1450" s="175">
        <v>91092</v>
      </c>
      <c r="B1450" s="176" t="s">
        <v>9707</v>
      </c>
      <c r="C1450" s="175" t="s">
        <v>180</v>
      </c>
      <c r="D1450" s="175">
        <v>178.73</v>
      </c>
    </row>
    <row r="1451" spans="1:4" ht="41.4" x14ac:dyDescent="0.3">
      <c r="A1451" s="175">
        <v>91093</v>
      </c>
      <c r="B1451" s="176" t="s">
        <v>9708</v>
      </c>
      <c r="C1451" s="175" t="s">
        <v>180</v>
      </c>
      <c r="D1451" s="175">
        <v>191.18</v>
      </c>
    </row>
    <row r="1452" spans="1:4" ht="41.4" x14ac:dyDescent="0.3">
      <c r="A1452" s="175">
        <v>91094</v>
      </c>
      <c r="B1452" s="176" t="s">
        <v>9709</v>
      </c>
      <c r="C1452" s="175" t="s">
        <v>180</v>
      </c>
      <c r="D1452" s="175">
        <v>122.92</v>
      </c>
    </row>
    <row r="1453" spans="1:4" ht="41.4" x14ac:dyDescent="0.3">
      <c r="A1453" s="175">
        <v>91095</v>
      </c>
      <c r="B1453" s="176" t="s">
        <v>9710</v>
      </c>
      <c r="C1453" s="175" t="s">
        <v>180</v>
      </c>
      <c r="D1453" s="175">
        <v>142.94</v>
      </c>
    </row>
    <row r="1454" spans="1:4" ht="41.4" x14ac:dyDescent="0.3">
      <c r="A1454" s="175">
        <v>91096</v>
      </c>
      <c r="B1454" s="176" t="s">
        <v>9711</v>
      </c>
      <c r="C1454" s="175" t="s">
        <v>180</v>
      </c>
      <c r="D1454" s="175">
        <v>125.57</v>
      </c>
    </row>
    <row r="1455" spans="1:4" ht="41.4" x14ac:dyDescent="0.3">
      <c r="A1455" s="175">
        <v>91097</v>
      </c>
      <c r="B1455" s="176" t="s">
        <v>9712</v>
      </c>
      <c r="C1455" s="175" t="s">
        <v>180</v>
      </c>
      <c r="D1455" s="175">
        <v>145.41999999999999</v>
      </c>
    </row>
    <row r="1456" spans="1:4" ht="41.4" x14ac:dyDescent="0.3">
      <c r="A1456" s="175">
        <v>91098</v>
      </c>
      <c r="B1456" s="176" t="s">
        <v>9713</v>
      </c>
      <c r="C1456" s="175" t="s">
        <v>180</v>
      </c>
      <c r="D1456" s="175">
        <v>139.68</v>
      </c>
    </row>
    <row r="1457" spans="1:4" ht="41.4" x14ac:dyDescent="0.3">
      <c r="A1457" s="175">
        <v>91099</v>
      </c>
      <c r="B1457" s="176" t="s">
        <v>9714</v>
      </c>
      <c r="C1457" s="175" t="s">
        <v>180</v>
      </c>
      <c r="D1457" s="175">
        <v>161.18</v>
      </c>
    </row>
    <row r="1458" spans="1:4" ht="41.4" x14ac:dyDescent="0.3">
      <c r="A1458" s="175">
        <v>91100</v>
      </c>
      <c r="B1458" s="176" t="s">
        <v>9715</v>
      </c>
      <c r="C1458" s="175" t="s">
        <v>180</v>
      </c>
      <c r="D1458" s="175">
        <v>147.52000000000001</v>
      </c>
    </row>
    <row r="1459" spans="1:4" ht="41.4" x14ac:dyDescent="0.3">
      <c r="A1459" s="175">
        <v>91101</v>
      </c>
      <c r="B1459" s="176" t="s">
        <v>9716</v>
      </c>
      <c r="C1459" s="175" t="s">
        <v>180</v>
      </c>
      <c r="D1459" s="175">
        <v>168.92</v>
      </c>
    </row>
    <row r="1460" spans="1:4" ht="41.4" x14ac:dyDescent="0.3">
      <c r="A1460" s="175">
        <v>93952</v>
      </c>
      <c r="B1460" s="176" t="s">
        <v>9717</v>
      </c>
      <c r="C1460" s="175" t="s">
        <v>236</v>
      </c>
      <c r="D1460" s="175">
        <v>199.69</v>
      </c>
    </row>
    <row r="1461" spans="1:4" ht="41.4" x14ac:dyDescent="0.3">
      <c r="A1461" s="175">
        <v>93953</v>
      </c>
      <c r="B1461" s="176" t="s">
        <v>9718</v>
      </c>
      <c r="C1461" s="175" t="s">
        <v>236</v>
      </c>
      <c r="D1461" s="175">
        <v>185.35</v>
      </c>
    </row>
    <row r="1462" spans="1:4" ht="41.4" x14ac:dyDescent="0.3">
      <c r="A1462" s="175">
        <v>93954</v>
      </c>
      <c r="B1462" s="176" t="s">
        <v>9719</v>
      </c>
      <c r="C1462" s="175" t="s">
        <v>236</v>
      </c>
      <c r="D1462" s="175">
        <v>176.76</v>
      </c>
    </row>
    <row r="1463" spans="1:4" ht="41.4" x14ac:dyDescent="0.3">
      <c r="A1463" s="175">
        <v>93955</v>
      </c>
      <c r="B1463" s="176" t="s">
        <v>9720</v>
      </c>
      <c r="C1463" s="175" t="s">
        <v>236</v>
      </c>
      <c r="D1463" s="175">
        <v>170.68</v>
      </c>
    </row>
    <row r="1464" spans="1:4" ht="41.4" x14ac:dyDescent="0.3">
      <c r="A1464" s="175">
        <v>93956</v>
      </c>
      <c r="B1464" s="176" t="s">
        <v>9721</v>
      </c>
      <c r="C1464" s="175" t="s">
        <v>236</v>
      </c>
      <c r="D1464" s="175">
        <v>165.83</v>
      </c>
    </row>
    <row r="1465" spans="1:4" ht="41.4" x14ac:dyDescent="0.3">
      <c r="A1465" s="175">
        <v>93957</v>
      </c>
      <c r="B1465" s="176" t="s">
        <v>9722</v>
      </c>
      <c r="C1465" s="175" t="s">
        <v>236</v>
      </c>
      <c r="D1465" s="175">
        <v>214.99</v>
      </c>
    </row>
    <row r="1466" spans="1:4" ht="41.4" x14ac:dyDescent="0.3">
      <c r="A1466" s="175">
        <v>93958</v>
      </c>
      <c r="B1466" s="176" t="s">
        <v>9723</v>
      </c>
      <c r="C1466" s="175" t="s">
        <v>236</v>
      </c>
      <c r="D1466" s="175">
        <v>199.78</v>
      </c>
    </row>
    <row r="1467" spans="1:4" ht="41.4" x14ac:dyDescent="0.3">
      <c r="A1467" s="175">
        <v>93959</v>
      </c>
      <c r="B1467" s="176" t="s">
        <v>9724</v>
      </c>
      <c r="C1467" s="175" t="s">
        <v>236</v>
      </c>
      <c r="D1467" s="175">
        <v>190.74</v>
      </c>
    </row>
    <row r="1468" spans="1:4" ht="41.4" x14ac:dyDescent="0.3">
      <c r="A1468" s="175">
        <v>93960</v>
      </c>
      <c r="B1468" s="176" t="s">
        <v>9725</v>
      </c>
      <c r="C1468" s="175" t="s">
        <v>236</v>
      </c>
      <c r="D1468" s="175">
        <v>184.38</v>
      </c>
    </row>
    <row r="1469" spans="1:4" ht="41.4" x14ac:dyDescent="0.3">
      <c r="A1469" s="175">
        <v>93961</v>
      </c>
      <c r="B1469" s="176" t="s">
        <v>9726</v>
      </c>
      <c r="C1469" s="175" t="s">
        <v>236</v>
      </c>
      <c r="D1469" s="175">
        <v>179.37</v>
      </c>
    </row>
    <row r="1470" spans="1:4" ht="41.4" x14ac:dyDescent="0.3">
      <c r="A1470" s="175">
        <v>93962</v>
      </c>
      <c r="B1470" s="176" t="s">
        <v>9727</v>
      </c>
      <c r="C1470" s="175" t="s">
        <v>236</v>
      </c>
      <c r="D1470" s="175">
        <v>188.81</v>
      </c>
    </row>
    <row r="1471" spans="1:4" ht="41.4" x14ac:dyDescent="0.3">
      <c r="A1471" s="175">
        <v>93963</v>
      </c>
      <c r="B1471" s="176" t="s">
        <v>9728</v>
      </c>
      <c r="C1471" s="175" t="s">
        <v>236</v>
      </c>
      <c r="D1471" s="175">
        <v>174.49</v>
      </c>
    </row>
    <row r="1472" spans="1:4" ht="41.4" x14ac:dyDescent="0.3">
      <c r="A1472" s="175">
        <v>93964</v>
      </c>
      <c r="B1472" s="176" t="s">
        <v>9729</v>
      </c>
      <c r="C1472" s="175" t="s">
        <v>236</v>
      </c>
      <c r="D1472" s="175">
        <v>165.95</v>
      </c>
    </row>
    <row r="1473" spans="1:4" ht="41.4" x14ac:dyDescent="0.3">
      <c r="A1473" s="175">
        <v>93965</v>
      </c>
      <c r="B1473" s="176" t="s">
        <v>9730</v>
      </c>
      <c r="C1473" s="175" t="s">
        <v>236</v>
      </c>
      <c r="D1473" s="175">
        <v>157.4</v>
      </c>
    </row>
    <row r="1474" spans="1:4" ht="41.4" x14ac:dyDescent="0.3">
      <c r="A1474" s="175">
        <v>93966</v>
      </c>
      <c r="B1474" s="176" t="s">
        <v>9731</v>
      </c>
      <c r="C1474" s="175" t="s">
        <v>236</v>
      </c>
      <c r="D1474" s="175">
        <v>155.13</v>
      </c>
    </row>
    <row r="1475" spans="1:4" ht="41.4" x14ac:dyDescent="0.3">
      <c r="A1475" s="175">
        <v>93967</v>
      </c>
      <c r="B1475" s="176" t="s">
        <v>9732</v>
      </c>
      <c r="C1475" s="175" t="s">
        <v>236</v>
      </c>
      <c r="D1475" s="175">
        <v>204.09</v>
      </c>
    </row>
    <row r="1476" spans="1:4" ht="41.4" x14ac:dyDescent="0.3">
      <c r="A1476" s="175">
        <v>93968</v>
      </c>
      <c r="B1476" s="176" t="s">
        <v>9733</v>
      </c>
      <c r="C1476" s="175" t="s">
        <v>236</v>
      </c>
      <c r="D1476" s="175">
        <v>188.92</v>
      </c>
    </row>
    <row r="1477" spans="1:4" ht="41.4" x14ac:dyDescent="0.3">
      <c r="A1477" s="175">
        <v>93969</v>
      </c>
      <c r="B1477" s="176" t="s">
        <v>9734</v>
      </c>
      <c r="C1477" s="175" t="s">
        <v>236</v>
      </c>
      <c r="D1477" s="175">
        <v>179.92</v>
      </c>
    </row>
    <row r="1478" spans="1:4" ht="41.4" x14ac:dyDescent="0.3">
      <c r="A1478" s="175">
        <v>93970</v>
      </c>
      <c r="B1478" s="176" t="s">
        <v>9735</v>
      </c>
      <c r="C1478" s="175" t="s">
        <v>236</v>
      </c>
      <c r="D1478" s="175">
        <v>173.61</v>
      </c>
    </row>
    <row r="1479" spans="1:4" ht="41.4" x14ac:dyDescent="0.3">
      <c r="A1479" s="175">
        <v>93971</v>
      </c>
      <c r="B1479" s="176" t="s">
        <v>9736</v>
      </c>
      <c r="C1479" s="175" t="s">
        <v>236</v>
      </c>
      <c r="D1479" s="175">
        <v>163.47999999999999</v>
      </c>
    </row>
    <row r="1480" spans="1:4" ht="27.6" x14ac:dyDescent="0.3">
      <c r="A1480" s="175">
        <v>95108</v>
      </c>
      <c r="B1480" s="176" t="s">
        <v>9737</v>
      </c>
      <c r="C1480" s="175" t="s">
        <v>128</v>
      </c>
      <c r="D1480" s="175">
        <v>28.73</v>
      </c>
    </row>
    <row r="1481" spans="1:4" ht="27.6" x14ac:dyDescent="0.3">
      <c r="A1481" s="175">
        <v>100332</v>
      </c>
      <c r="B1481" s="176" t="s">
        <v>9738</v>
      </c>
      <c r="C1481" s="175" t="s">
        <v>180</v>
      </c>
      <c r="D1481" s="177">
        <v>1009.94</v>
      </c>
    </row>
    <row r="1482" spans="1:4" ht="27.6" x14ac:dyDescent="0.3">
      <c r="A1482" s="175">
        <v>100333</v>
      </c>
      <c r="B1482" s="176" t="s">
        <v>9739</v>
      </c>
      <c r="C1482" s="175" t="s">
        <v>180</v>
      </c>
      <c r="D1482" s="175">
        <v>605.04</v>
      </c>
    </row>
    <row r="1483" spans="1:4" ht="27.6" x14ac:dyDescent="0.3">
      <c r="A1483" s="175">
        <v>100334</v>
      </c>
      <c r="B1483" s="176" t="s">
        <v>9740</v>
      </c>
      <c r="C1483" s="175" t="s">
        <v>180</v>
      </c>
      <c r="D1483" s="175">
        <v>791.07</v>
      </c>
    </row>
    <row r="1484" spans="1:4" ht="27.6" x14ac:dyDescent="0.3">
      <c r="A1484" s="175">
        <v>100335</v>
      </c>
      <c r="B1484" s="176" t="s">
        <v>9741</v>
      </c>
      <c r="C1484" s="175" t="s">
        <v>180</v>
      </c>
      <c r="D1484" s="175">
        <v>487.39</v>
      </c>
    </row>
    <row r="1485" spans="1:4" ht="41.4" x14ac:dyDescent="0.3">
      <c r="A1485" s="175">
        <v>100341</v>
      </c>
      <c r="B1485" s="176" t="s">
        <v>9742</v>
      </c>
      <c r="C1485" s="175" t="s">
        <v>180</v>
      </c>
      <c r="D1485" s="175">
        <v>34.909999999999997</v>
      </c>
    </row>
    <row r="1486" spans="1:4" ht="27.6" x14ac:dyDescent="0.3">
      <c r="A1486" s="175">
        <v>100342</v>
      </c>
      <c r="B1486" s="176" t="s">
        <v>9743</v>
      </c>
      <c r="C1486" s="175" t="s">
        <v>693</v>
      </c>
      <c r="D1486" s="175">
        <v>16.170000000000002</v>
      </c>
    </row>
    <row r="1487" spans="1:4" ht="27.6" x14ac:dyDescent="0.3">
      <c r="A1487" s="175">
        <v>100343</v>
      </c>
      <c r="B1487" s="176" t="s">
        <v>9744</v>
      </c>
      <c r="C1487" s="175" t="s">
        <v>693</v>
      </c>
      <c r="D1487" s="175">
        <v>15.37</v>
      </c>
    </row>
    <row r="1488" spans="1:4" ht="27.6" x14ac:dyDescent="0.3">
      <c r="A1488" s="175">
        <v>100344</v>
      </c>
      <c r="B1488" s="176" t="s">
        <v>9745</v>
      </c>
      <c r="C1488" s="175" t="s">
        <v>693</v>
      </c>
      <c r="D1488" s="175">
        <v>13.83</v>
      </c>
    </row>
    <row r="1489" spans="1:4" ht="27.6" x14ac:dyDescent="0.3">
      <c r="A1489" s="175">
        <v>100345</v>
      </c>
      <c r="B1489" s="176" t="s">
        <v>9746</v>
      </c>
      <c r="C1489" s="175" t="s">
        <v>693</v>
      </c>
      <c r="D1489" s="175">
        <v>11.7</v>
      </c>
    </row>
    <row r="1490" spans="1:4" ht="27.6" x14ac:dyDescent="0.3">
      <c r="A1490" s="175">
        <v>100346</v>
      </c>
      <c r="B1490" s="176" t="s">
        <v>9747</v>
      </c>
      <c r="C1490" s="175" t="s">
        <v>693</v>
      </c>
      <c r="D1490" s="175">
        <v>11.18</v>
      </c>
    </row>
    <row r="1491" spans="1:4" ht="27.6" x14ac:dyDescent="0.3">
      <c r="A1491" s="175">
        <v>100347</v>
      </c>
      <c r="B1491" s="176" t="s">
        <v>9748</v>
      </c>
      <c r="C1491" s="175" t="s">
        <v>693</v>
      </c>
      <c r="D1491" s="175">
        <v>12.64</v>
      </c>
    </row>
    <row r="1492" spans="1:4" ht="27.6" x14ac:dyDescent="0.3">
      <c r="A1492" s="175">
        <v>100348</v>
      </c>
      <c r="B1492" s="176" t="s">
        <v>9749</v>
      </c>
      <c r="C1492" s="175" t="s">
        <v>693</v>
      </c>
      <c r="D1492" s="175">
        <v>12.39</v>
      </c>
    </row>
    <row r="1493" spans="1:4" ht="27.6" x14ac:dyDescent="0.3">
      <c r="A1493" s="175">
        <v>100349</v>
      </c>
      <c r="B1493" s="176" t="s">
        <v>9750</v>
      </c>
      <c r="C1493" s="175" t="s">
        <v>261</v>
      </c>
      <c r="D1493" s="175">
        <v>444.34</v>
      </c>
    </row>
    <row r="1494" spans="1:4" ht="27.6" x14ac:dyDescent="0.3">
      <c r="A1494" s="175">
        <v>102989</v>
      </c>
      <c r="B1494" s="176" t="s">
        <v>9751</v>
      </c>
      <c r="C1494" s="175" t="s">
        <v>236</v>
      </c>
      <c r="D1494" s="175">
        <v>29.03</v>
      </c>
    </row>
    <row r="1495" spans="1:4" ht="27.6" x14ac:dyDescent="0.3">
      <c r="A1495" s="175">
        <v>102990</v>
      </c>
      <c r="B1495" s="176" t="s">
        <v>9752</v>
      </c>
      <c r="C1495" s="175" t="s">
        <v>236</v>
      </c>
      <c r="D1495" s="175">
        <v>35.17</v>
      </c>
    </row>
    <row r="1496" spans="1:4" ht="27.6" x14ac:dyDescent="0.3">
      <c r="A1496" s="175">
        <v>102991</v>
      </c>
      <c r="B1496" s="176" t="s">
        <v>9753</v>
      </c>
      <c r="C1496" s="175" t="s">
        <v>236</v>
      </c>
      <c r="D1496" s="175">
        <v>45.44</v>
      </c>
    </row>
    <row r="1497" spans="1:4" ht="27.6" x14ac:dyDescent="0.3">
      <c r="A1497" s="175">
        <v>102992</v>
      </c>
      <c r="B1497" s="176" t="s">
        <v>9754</v>
      </c>
      <c r="C1497" s="175" t="s">
        <v>236</v>
      </c>
      <c r="D1497" s="175">
        <v>65.290000000000006</v>
      </c>
    </row>
    <row r="1498" spans="1:4" ht="27.6" x14ac:dyDescent="0.3">
      <c r="A1498" s="175">
        <v>102993</v>
      </c>
      <c r="B1498" s="176" t="s">
        <v>9755</v>
      </c>
      <c r="C1498" s="175" t="s">
        <v>236</v>
      </c>
      <c r="D1498" s="175">
        <v>85.19</v>
      </c>
    </row>
    <row r="1499" spans="1:4" ht="27.6" x14ac:dyDescent="0.3">
      <c r="A1499" s="175">
        <v>102994</v>
      </c>
      <c r="B1499" s="176" t="s">
        <v>9756</v>
      </c>
      <c r="C1499" s="175" t="s">
        <v>236</v>
      </c>
      <c r="D1499" s="175">
        <v>141.63</v>
      </c>
    </row>
    <row r="1500" spans="1:4" ht="41.4" x14ac:dyDescent="0.3">
      <c r="A1500" s="175">
        <v>102995</v>
      </c>
      <c r="B1500" s="176" t="s">
        <v>9757</v>
      </c>
      <c r="C1500" s="175" t="s">
        <v>236</v>
      </c>
      <c r="D1500" s="175">
        <v>42.56</v>
      </c>
    </row>
    <row r="1501" spans="1:4" ht="41.4" x14ac:dyDescent="0.3">
      <c r="A1501" s="175">
        <v>102996</v>
      </c>
      <c r="B1501" s="176" t="s">
        <v>9758</v>
      </c>
      <c r="C1501" s="175" t="s">
        <v>236</v>
      </c>
      <c r="D1501" s="175">
        <v>60.06</v>
      </c>
    </row>
    <row r="1502" spans="1:4" ht="41.4" x14ac:dyDescent="0.3">
      <c r="A1502" s="175">
        <v>102997</v>
      </c>
      <c r="B1502" s="176" t="s">
        <v>9759</v>
      </c>
      <c r="C1502" s="175" t="s">
        <v>236</v>
      </c>
      <c r="D1502" s="175">
        <v>79.55</v>
      </c>
    </row>
    <row r="1503" spans="1:4" ht="41.4" x14ac:dyDescent="0.3">
      <c r="A1503" s="175">
        <v>102998</v>
      </c>
      <c r="B1503" s="176" t="s">
        <v>9760</v>
      </c>
      <c r="C1503" s="175" t="s">
        <v>236</v>
      </c>
      <c r="D1503" s="175">
        <v>76.319999999999993</v>
      </c>
    </row>
    <row r="1504" spans="1:4" ht="41.4" x14ac:dyDescent="0.3">
      <c r="A1504" s="175">
        <v>102999</v>
      </c>
      <c r="B1504" s="176" t="s">
        <v>9761</v>
      </c>
      <c r="C1504" s="175" t="s">
        <v>236</v>
      </c>
      <c r="D1504" s="175">
        <v>96.5</v>
      </c>
    </row>
    <row r="1505" spans="1:4" ht="41.4" x14ac:dyDescent="0.3">
      <c r="A1505" s="175">
        <v>103000</v>
      </c>
      <c r="B1505" s="176" t="s">
        <v>9762</v>
      </c>
      <c r="C1505" s="175" t="s">
        <v>236</v>
      </c>
      <c r="D1505" s="175">
        <v>96.88</v>
      </c>
    </row>
    <row r="1506" spans="1:4" ht="27.6" x14ac:dyDescent="0.3">
      <c r="A1506" s="175">
        <v>103001</v>
      </c>
      <c r="B1506" s="176" t="s">
        <v>9763</v>
      </c>
      <c r="C1506" s="175" t="s">
        <v>128</v>
      </c>
      <c r="D1506" s="175">
        <v>246.54</v>
      </c>
    </row>
    <row r="1507" spans="1:4" ht="27.6" x14ac:dyDescent="0.3">
      <c r="A1507" s="175">
        <v>103002</v>
      </c>
      <c r="B1507" s="176" t="s">
        <v>9764</v>
      </c>
      <c r="C1507" s="175" t="s">
        <v>128</v>
      </c>
      <c r="D1507" s="175">
        <v>307.99</v>
      </c>
    </row>
    <row r="1508" spans="1:4" ht="27.6" x14ac:dyDescent="0.3">
      <c r="A1508" s="175">
        <v>103003</v>
      </c>
      <c r="B1508" s="176" t="s">
        <v>9765</v>
      </c>
      <c r="C1508" s="175" t="s">
        <v>128</v>
      </c>
      <c r="D1508" s="175">
        <v>430.93</v>
      </c>
    </row>
    <row r="1509" spans="1:4" ht="27.6" x14ac:dyDescent="0.3">
      <c r="A1509" s="175">
        <v>103005</v>
      </c>
      <c r="B1509" s="176" t="s">
        <v>9766</v>
      </c>
      <c r="C1509" s="175" t="s">
        <v>128</v>
      </c>
      <c r="D1509" s="175">
        <v>574.57000000000005</v>
      </c>
    </row>
    <row r="1510" spans="1:4" ht="27.6" x14ac:dyDescent="0.3">
      <c r="A1510" s="175">
        <v>103006</v>
      </c>
      <c r="B1510" s="176" t="s">
        <v>9767</v>
      </c>
      <c r="C1510" s="175" t="s">
        <v>128</v>
      </c>
      <c r="D1510" s="175">
        <v>779.82</v>
      </c>
    </row>
    <row r="1511" spans="1:4" ht="27.6" x14ac:dyDescent="0.3">
      <c r="A1511" s="175">
        <v>103007</v>
      </c>
      <c r="B1511" s="176" t="s">
        <v>9768</v>
      </c>
      <c r="C1511" s="175" t="s">
        <v>128</v>
      </c>
      <c r="D1511" s="177">
        <v>1037.07</v>
      </c>
    </row>
    <row r="1512" spans="1:4" ht="27.6" x14ac:dyDescent="0.3">
      <c r="A1512" s="175">
        <v>97933</v>
      </c>
      <c r="B1512" s="176" t="s">
        <v>9769</v>
      </c>
      <c r="C1512" s="175" t="s">
        <v>128</v>
      </c>
      <c r="D1512" s="175">
        <v>913.78</v>
      </c>
    </row>
    <row r="1513" spans="1:4" ht="27.6" x14ac:dyDescent="0.3">
      <c r="A1513" s="175">
        <v>97934</v>
      </c>
      <c r="B1513" s="176" t="s">
        <v>9770</v>
      </c>
      <c r="C1513" s="175" t="s">
        <v>128</v>
      </c>
      <c r="D1513" s="177">
        <v>1961.03</v>
      </c>
    </row>
    <row r="1514" spans="1:4" ht="27.6" x14ac:dyDescent="0.3">
      <c r="A1514" s="175">
        <v>97935</v>
      </c>
      <c r="B1514" s="176" t="s">
        <v>9771</v>
      </c>
      <c r="C1514" s="175" t="s">
        <v>128</v>
      </c>
      <c r="D1514" s="175">
        <v>741.4</v>
      </c>
    </row>
    <row r="1515" spans="1:4" ht="27.6" x14ac:dyDescent="0.3">
      <c r="A1515" s="175">
        <v>97936</v>
      </c>
      <c r="B1515" s="176" t="s">
        <v>9772</v>
      </c>
      <c r="C1515" s="175" t="s">
        <v>128</v>
      </c>
      <c r="D1515" s="177">
        <v>1666.15</v>
      </c>
    </row>
    <row r="1516" spans="1:4" ht="27.6" x14ac:dyDescent="0.3">
      <c r="A1516" s="175">
        <v>97947</v>
      </c>
      <c r="B1516" s="176" t="s">
        <v>9773</v>
      </c>
      <c r="C1516" s="175" t="s">
        <v>128</v>
      </c>
      <c r="D1516" s="177">
        <v>1587.38</v>
      </c>
    </row>
    <row r="1517" spans="1:4" ht="27.6" x14ac:dyDescent="0.3">
      <c r="A1517" s="175">
        <v>97948</v>
      </c>
      <c r="B1517" s="176" t="s">
        <v>9774</v>
      </c>
      <c r="C1517" s="175" t="s">
        <v>128</v>
      </c>
      <c r="D1517" s="177">
        <v>2930.02</v>
      </c>
    </row>
    <row r="1518" spans="1:4" ht="27.6" x14ac:dyDescent="0.3">
      <c r="A1518" s="175">
        <v>97949</v>
      </c>
      <c r="B1518" s="176" t="s">
        <v>9775</v>
      </c>
      <c r="C1518" s="175" t="s">
        <v>128</v>
      </c>
      <c r="D1518" s="177">
        <v>1600.74</v>
      </c>
    </row>
    <row r="1519" spans="1:4" ht="27.6" x14ac:dyDescent="0.3">
      <c r="A1519" s="175">
        <v>97950</v>
      </c>
      <c r="B1519" s="176" t="s">
        <v>9776</v>
      </c>
      <c r="C1519" s="175" t="s">
        <v>128</v>
      </c>
      <c r="D1519" s="177">
        <v>2824.34</v>
      </c>
    </row>
    <row r="1520" spans="1:4" ht="27.6" x14ac:dyDescent="0.3">
      <c r="A1520" s="175">
        <v>97951</v>
      </c>
      <c r="B1520" s="176" t="s">
        <v>9777</v>
      </c>
      <c r="C1520" s="175" t="s">
        <v>128</v>
      </c>
      <c r="D1520" s="177">
        <v>2552.0300000000002</v>
      </c>
    </row>
    <row r="1521" spans="1:4" ht="27.6" x14ac:dyDescent="0.3">
      <c r="A1521" s="175">
        <v>97952</v>
      </c>
      <c r="B1521" s="176" t="s">
        <v>9778</v>
      </c>
      <c r="C1521" s="175" t="s">
        <v>128</v>
      </c>
      <c r="D1521" s="177">
        <v>4411.68</v>
      </c>
    </row>
    <row r="1522" spans="1:4" ht="27.6" x14ac:dyDescent="0.3">
      <c r="A1522" s="175">
        <v>97953</v>
      </c>
      <c r="B1522" s="176" t="s">
        <v>9779</v>
      </c>
      <c r="C1522" s="175" t="s">
        <v>128</v>
      </c>
      <c r="D1522" s="177">
        <v>1127.07</v>
      </c>
    </row>
    <row r="1523" spans="1:4" ht="27.6" x14ac:dyDescent="0.3">
      <c r="A1523" s="175">
        <v>97955</v>
      </c>
      <c r="B1523" s="176" t="s">
        <v>9780</v>
      </c>
      <c r="C1523" s="175" t="s">
        <v>128</v>
      </c>
      <c r="D1523" s="177">
        <v>2449.9299999999998</v>
      </c>
    </row>
    <row r="1524" spans="1:4" ht="27.6" x14ac:dyDescent="0.3">
      <c r="A1524" s="175">
        <v>97956</v>
      </c>
      <c r="B1524" s="176" t="s">
        <v>9781</v>
      </c>
      <c r="C1524" s="175" t="s">
        <v>128</v>
      </c>
      <c r="D1524" s="177">
        <v>1189.6300000000001</v>
      </c>
    </row>
    <row r="1525" spans="1:4" ht="27.6" x14ac:dyDescent="0.3">
      <c r="A1525" s="175">
        <v>97957</v>
      </c>
      <c r="B1525" s="176" t="s">
        <v>9782</v>
      </c>
      <c r="C1525" s="175" t="s">
        <v>128</v>
      </c>
      <c r="D1525" s="177">
        <v>2155.5</v>
      </c>
    </row>
    <row r="1526" spans="1:4" ht="27.6" x14ac:dyDescent="0.3">
      <c r="A1526" s="175">
        <v>97961</v>
      </c>
      <c r="B1526" s="176" t="s">
        <v>9783</v>
      </c>
      <c r="C1526" s="175" t="s">
        <v>128</v>
      </c>
      <c r="D1526" s="177">
        <v>1959.62</v>
      </c>
    </row>
    <row r="1527" spans="1:4" ht="27.6" x14ac:dyDescent="0.3">
      <c r="A1527" s="175">
        <v>97973</v>
      </c>
      <c r="B1527" s="176" t="s">
        <v>9784</v>
      </c>
      <c r="C1527" s="175" t="s">
        <v>128</v>
      </c>
      <c r="D1527" s="177">
        <v>3705.7</v>
      </c>
    </row>
    <row r="1528" spans="1:4" ht="27.6" x14ac:dyDescent="0.3">
      <c r="A1528" s="175">
        <v>97974</v>
      </c>
      <c r="B1528" s="176" t="s">
        <v>9785</v>
      </c>
      <c r="C1528" s="175" t="s">
        <v>128</v>
      </c>
      <c r="D1528" s="175">
        <v>414.27</v>
      </c>
    </row>
    <row r="1529" spans="1:4" ht="27.6" x14ac:dyDescent="0.3">
      <c r="A1529" s="175">
        <v>97975</v>
      </c>
      <c r="B1529" s="176" t="s">
        <v>9786</v>
      </c>
      <c r="C1529" s="175" t="s">
        <v>128</v>
      </c>
      <c r="D1529" s="175">
        <v>433.51</v>
      </c>
    </row>
    <row r="1530" spans="1:4" ht="41.4" x14ac:dyDescent="0.3">
      <c r="A1530" s="175">
        <v>97976</v>
      </c>
      <c r="B1530" s="176" t="s">
        <v>9787</v>
      </c>
      <c r="C1530" s="175" t="s">
        <v>128</v>
      </c>
      <c r="D1530" s="177">
        <v>1004.45</v>
      </c>
    </row>
    <row r="1531" spans="1:4" ht="41.4" x14ac:dyDescent="0.3">
      <c r="A1531" s="175">
        <v>97977</v>
      </c>
      <c r="B1531" s="176" t="s">
        <v>9788</v>
      </c>
      <c r="C1531" s="175" t="s">
        <v>128</v>
      </c>
      <c r="D1531" s="177">
        <v>1416.69</v>
      </c>
    </row>
    <row r="1532" spans="1:4" ht="41.4" x14ac:dyDescent="0.3">
      <c r="A1532" s="175">
        <v>97978</v>
      </c>
      <c r="B1532" s="176" t="s">
        <v>9789</v>
      </c>
      <c r="C1532" s="175" t="s">
        <v>128</v>
      </c>
      <c r="D1532" s="175">
        <v>821.86</v>
      </c>
    </row>
    <row r="1533" spans="1:4" ht="41.4" x14ac:dyDescent="0.3">
      <c r="A1533" s="175">
        <v>97980</v>
      </c>
      <c r="B1533" s="176" t="s">
        <v>9790</v>
      </c>
      <c r="C1533" s="175" t="s">
        <v>128</v>
      </c>
      <c r="D1533" s="177">
        <v>1867.62</v>
      </c>
    </row>
    <row r="1534" spans="1:4" ht="27.6" x14ac:dyDescent="0.3">
      <c r="A1534" s="175">
        <v>97981</v>
      </c>
      <c r="B1534" s="176" t="s">
        <v>9791</v>
      </c>
      <c r="C1534" s="175" t="s">
        <v>236</v>
      </c>
      <c r="D1534" s="177">
        <v>1072.3900000000001</v>
      </c>
    </row>
    <row r="1535" spans="1:4" ht="27.6" x14ac:dyDescent="0.3">
      <c r="A1535" s="175">
        <v>97983</v>
      </c>
      <c r="B1535" s="176" t="s">
        <v>9792</v>
      </c>
      <c r="C1535" s="175" t="s">
        <v>236</v>
      </c>
      <c r="D1535" s="175">
        <v>441.67</v>
      </c>
    </row>
    <row r="1536" spans="1:4" ht="27.6" x14ac:dyDescent="0.3">
      <c r="A1536" s="175">
        <v>97985</v>
      </c>
      <c r="B1536" s="176" t="s">
        <v>9793</v>
      </c>
      <c r="C1536" s="175" t="s">
        <v>236</v>
      </c>
      <c r="D1536" s="177">
        <v>1297.23</v>
      </c>
    </row>
    <row r="1537" spans="1:4" ht="27.6" x14ac:dyDescent="0.3">
      <c r="A1537" s="175">
        <v>97987</v>
      </c>
      <c r="B1537" s="176" t="s">
        <v>9794</v>
      </c>
      <c r="C1537" s="175" t="s">
        <v>236</v>
      </c>
      <c r="D1537" s="175">
        <v>587.75</v>
      </c>
    </row>
    <row r="1538" spans="1:4" ht="41.4" x14ac:dyDescent="0.3">
      <c r="A1538" s="175">
        <v>97988</v>
      </c>
      <c r="B1538" s="176" t="s">
        <v>9795</v>
      </c>
      <c r="C1538" s="175" t="s">
        <v>128</v>
      </c>
      <c r="D1538" s="177">
        <v>2754.17</v>
      </c>
    </row>
    <row r="1539" spans="1:4" ht="27.6" x14ac:dyDescent="0.3">
      <c r="A1539" s="175">
        <v>97989</v>
      </c>
      <c r="B1539" s="176" t="s">
        <v>9796</v>
      </c>
      <c r="C1539" s="175" t="s">
        <v>236</v>
      </c>
      <c r="D1539" s="177">
        <v>1522.1</v>
      </c>
    </row>
    <row r="1540" spans="1:4" ht="27.6" x14ac:dyDescent="0.3">
      <c r="A1540" s="175">
        <v>97991</v>
      </c>
      <c r="B1540" s="176" t="s">
        <v>9797</v>
      </c>
      <c r="C1540" s="175" t="s">
        <v>236</v>
      </c>
      <c r="D1540" s="175">
        <v>836.64</v>
      </c>
    </row>
    <row r="1541" spans="1:4" ht="41.4" x14ac:dyDescent="0.3">
      <c r="A1541" s="175">
        <v>97992</v>
      </c>
      <c r="B1541" s="176" t="s">
        <v>9798</v>
      </c>
      <c r="C1541" s="175" t="s">
        <v>128</v>
      </c>
      <c r="D1541" s="177">
        <v>3540.98</v>
      </c>
    </row>
    <row r="1542" spans="1:4" ht="27.6" x14ac:dyDescent="0.3">
      <c r="A1542" s="175">
        <v>97993</v>
      </c>
      <c r="B1542" s="176" t="s">
        <v>9799</v>
      </c>
      <c r="C1542" s="175" t="s">
        <v>236</v>
      </c>
      <c r="D1542" s="177">
        <v>1859.39</v>
      </c>
    </row>
    <row r="1543" spans="1:4" ht="41.4" x14ac:dyDescent="0.3">
      <c r="A1543" s="175">
        <v>97994</v>
      </c>
      <c r="B1543" s="176" t="s">
        <v>9800</v>
      </c>
      <c r="C1543" s="175" t="s">
        <v>128</v>
      </c>
      <c r="D1543" s="177">
        <v>2257.0500000000002</v>
      </c>
    </row>
    <row r="1544" spans="1:4" ht="27.6" x14ac:dyDescent="0.3">
      <c r="A1544" s="175">
        <v>97995</v>
      </c>
      <c r="B1544" s="176" t="s">
        <v>9801</v>
      </c>
      <c r="C1544" s="175" t="s">
        <v>236</v>
      </c>
      <c r="D1544" s="177">
        <v>1088.19</v>
      </c>
    </row>
    <row r="1545" spans="1:4" ht="41.4" x14ac:dyDescent="0.3">
      <c r="A1545" s="175">
        <v>97996</v>
      </c>
      <c r="B1545" s="176" t="s">
        <v>9802</v>
      </c>
      <c r="C1545" s="175" t="s">
        <v>128</v>
      </c>
      <c r="D1545" s="177">
        <v>2856.88</v>
      </c>
    </row>
    <row r="1546" spans="1:4" ht="27.6" x14ac:dyDescent="0.3">
      <c r="A1546" s="175">
        <v>97997</v>
      </c>
      <c r="B1546" s="176" t="s">
        <v>9803</v>
      </c>
      <c r="C1546" s="175" t="s">
        <v>236</v>
      </c>
      <c r="D1546" s="177">
        <v>1299.5</v>
      </c>
    </row>
    <row r="1547" spans="1:4" ht="27.6" x14ac:dyDescent="0.3">
      <c r="A1547" s="175">
        <v>97999</v>
      </c>
      <c r="B1547" s="176" t="s">
        <v>9804</v>
      </c>
      <c r="C1547" s="175" t="s">
        <v>236</v>
      </c>
      <c r="D1547" s="177">
        <v>1510.82</v>
      </c>
    </row>
    <row r="1548" spans="1:4" ht="27.6" x14ac:dyDescent="0.3">
      <c r="A1548" s="175">
        <v>98001</v>
      </c>
      <c r="B1548" s="176" t="s">
        <v>9805</v>
      </c>
      <c r="C1548" s="175" t="s">
        <v>236</v>
      </c>
      <c r="D1548" s="177">
        <v>1722.13</v>
      </c>
    </row>
    <row r="1549" spans="1:4" ht="41.4" x14ac:dyDescent="0.3">
      <c r="A1549" s="175">
        <v>98002</v>
      </c>
      <c r="B1549" s="176" t="s">
        <v>9806</v>
      </c>
      <c r="C1549" s="175" t="s">
        <v>128</v>
      </c>
      <c r="D1549" s="177">
        <v>4683.84</v>
      </c>
    </row>
    <row r="1550" spans="1:4" ht="27.6" x14ac:dyDescent="0.3">
      <c r="A1550" s="175">
        <v>98003</v>
      </c>
      <c r="B1550" s="176" t="s">
        <v>9807</v>
      </c>
      <c r="C1550" s="175" t="s">
        <v>236</v>
      </c>
      <c r="D1550" s="177">
        <v>1933.49</v>
      </c>
    </row>
    <row r="1551" spans="1:4" ht="27.6" x14ac:dyDescent="0.3">
      <c r="A1551" s="175">
        <v>98005</v>
      </c>
      <c r="B1551" s="176" t="s">
        <v>9808</v>
      </c>
      <c r="C1551" s="175" t="s">
        <v>236</v>
      </c>
      <c r="D1551" s="177">
        <v>2144.79</v>
      </c>
    </row>
    <row r="1552" spans="1:4" ht="41.4" x14ac:dyDescent="0.3">
      <c r="A1552" s="175">
        <v>98006</v>
      </c>
      <c r="B1552" s="176" t="s">
        <v>9809</v>
      </c>
      <c r="C1552" s="175" t="s">
        <v>128</v>
      </c>
      <c r="D1552" s="177">
        <v>5885.59</v>
      </c>
    </row>
    <row r="1553" spans="1:4" ht="27.6" x14ac:dyDescent="0.3">
      <c r="A1553" s="175">
        <v>98007</v>
      </c>
      <c r="B1553" s="176" t="s">
        <v>9810</v>
      </c>
      <c r="C1553" s="175" t="s">
        <v>236</v>
      </c>
      <c r="D1553" s="177">
        <v>2356.1</v>
      </c>
    </row>
    <row r="1554" spans="1:4" ht="41.4" x14ac:dyDescent="0.3">
      <c r="A1554" s="175">
        <v>98008</v>
      </c>
      <c r="B1554" s="176" t="s">
        <v>9811</v>
      </c>
      <c r="C1554" s="175" t="s">
        <v>128</v>
      </c>
      <c r="D1554" s="177">
        <v>3539.29</v>
      </c>
    </row>
    <row r="1555" spans="1:4" ht="27.6" x14ac:dyDescent="0.3">
      <c r="A1555" s="175">
        <v>98009</v>
      </c>
      <c r="B1555" s="176" t="s">
        <v>9812</v>
      </c>
      <c r="C1555" s="175" t="s">
        <v>236</v>
      </c>
      <c r="D1555" s="177">
        <v>1510.82</v>
      </c>
    </row>
    <row r="1556" spans="1:4" ht="41.4" x14ac:dyDescent="0.3">
      <c r="A1556" s="175">
        <v>98010</v>
      </c>
      <c r="B1556" s="176" t="s">
        <v>9813</v>
      </c>
      <c r="C1556" s="175" t="s">
        <v>128</v>
      </c>
      <c r="D1556" s="177">
        <v>4318.29</v>
      </c>
    </row>
    <row r="1557" spans="1:4" ht="27.6" x14ac:dyDescent="0.3">
      <c r="A1557" s="175">
        <v>98011</v>
      </c>
      <c r="B1557" s="176" t="s">
        <v>9814</v>
      </c>
      <c r="C1557" s="175" t="s">
        <v>236</v>
      </c>
      <c r="D1557" s="177">
        <v>1722.13</v>
      </c>
    </row>
    <row r="1558" spans="1:4" ht="41.4" x14ac:dyDescent="0.3">
      <c r="A1558" s="175">
        <v>98012</v>
      </c>
      <c r="B1558" s="176" t="s">
        <v>9815</v>
      </c>
      <c r="C1558" s="175" t="s">
        <v>128</v>
      </c>
      <c r="D1558" s="177">
        <v>5075.2</v>
      </c>
    </row>
    <row r="1559" spans="1:4" ht="27.6" x14ac:dyDescent="0.3">
      <c r="A1559" s="175">
        <v>98013</v>
      </c>
      <c r="B1559" s="176" t="s">
        <v>9816</v>
      </c>
      <c r="C1559" s="175" t="s">
        <v>236</v>
      </c>
      <c r="D1559" s="177">
        <v>1933.49</v>
      </c>
    </row>
    <row r="1560" spans="1:4" ht="41.4" x14ac:dyDescent="0.3">
      <c r="A1560" s="175">
        <v>98014</v>
      </c>
      <c r="B1560" s="176" t="s">
        <v>9817</v>
      </c>
      <c r="C1560" s="175" t="s">
        <v>128</v>
      </c>
      <c r="D1560" s="177">
        <v>5832.13</v>
      </c>
    </row>
    <row r="1561" spans="1:4" ht="27.6" x14ac:dyDescent="0.3">
      <c r="A1561" s="175">
        <v>98015</v>
      </c>
      <c r="B1561" s="176" t="s">
        <v>9818</v>
      </c>
      <c r="C1561" s="175" t="s">
        <v>236</v>
      </c>
      <c r="D1561" s="177">
        <v>2144.79</v>
      </c>
    </row>
    <row r="1562" spans="1:4" ht="41.4" x14ac:dyDescent="0.3">
      <c r="A1562" s="175">
        <v>98016</v>
      </c>
      <c r="B1562" s="176" t="s">
        <v>9819</v>
      </c>
      <c r="C1562" s="175" t="s">
        <v>128</v>
      </c>
      <c r="D1562" s="177">
        <v>6592.51</v>
      </c>
    </row>
    <row r="1563" spans="1:4" ht="27.6" x14ac:dyDescent="0.3">
      <c r="A1563" s="175">
        <v>98017</v>
      </c>
      <c r="B1563" s="176" t="s">
        <v>9820</v>
      </c>
      <c r="C1563" s="175" t="s">
        <v>236</v>
      </c>
      <c r="D1563" s="177">
        <v>2356.1</v>
      </c>
    </row>
    <row r="1564" spans="1:4" ht="41.4" x14ac:dyDescent="0.3">
      <c r="A1564" s="175">
        <v>98018</v>
      </c>
      <c r="B1564" s="176" t="s">
        <v>9821</v>
      </c>
      <c r="C1564" s="175" t="s">
        <v>128</v>
      </c>
      <c r="D1564" s="177">
        <v>7346.08</v>
      </c>
    </row>
    <row r="1565" spans="1:4" ht="27.6" x14ac:dyDescent="0.3">
      <c r="A1565" s="175">
        <v>98019</v>
      </c>
      <c r="B1565" s="176" t="s">
        <v>9822</v>
      </c>
      <c r="C1565" s="175" t="s">
        <v>236</v>
      </c>
      <c r="D1565" s="177">
        <v>2587.06</v>
      </c>
    </row>
    <row r="1566" spans="1:4" ht="41.4" x14ac:dyDescent="0.3">
      <c r="A1566" s="175">
        <v>98020</v>
      </c>
      <c r="B1566" s="176" t="s">
        <v>9823</v>
      </c>
      <c r="C1566" s="175" t="s">
        <v>128</v>
      </c>
      <c r="D1566" s="177">
        <v>5211.88</v>
      </c>
    </row>
    <row r="1567" spans="1:4" ht="27.6" x14ac:dyDescent="0.3">
      <c r="A1567" s="175">
        <v>98021</v>
      </c>
      <c r="B1567" s="176" t="s">
        <v>9824</v>
      </c>
      <c r="C1567" s="175" t="s">
        <v>236</v>
      </c>
      <c r="D1567" s="177">
        <v>1953.17</v>
      </c>
    </row>
    <row r="1568" spans="1:4" ht="41.4" x14ac:dyDescent="0.3">
      <c r="A1568" s="175">
        <v>98022</v>
      </c>
      <c r="B1568" s="176" t="s">
        <v>9825</v>
      </c>
      <c r="C1568" s="175" t="s">
        <v>128</v>
      </c>
      <c r="D1568" s="177">
        <v>6117.91</v>
      </c>
    </row>
    <row r="1569" spans="1:4" ht="27.6" x14ac:dyDescent="0.3">
      <c r="A1569" s="175">
        <v>98023</v>
      </c>
      <c r="B1569" s="176" t="s">
        <v>9826</v>
      </c>
      <c r="C1569" s="175" t="s">
        <v>236</v>
      </c>
      <c r="D1569" s="177">
        <v>2164.42</v>
      </c>
    </row>
    <row r="1570" spans="1:4" ht="41.4" x14ac:dyDescent="0.3">
      <c r="A1570" s="175">
        <v>98024</v>
      </c>
      <c r="B1570" s="176" t="s">
        <v>9827</v>
      </c>
      <c r="C1570" s="175" t="s">
        <v>128</v>
      </c>
      <c r="D1570" s="177">
        <v>7067.07</v>
      </c>
    </row>
    <row r="1571" spans="1:4" ht="27.6" x14ac:dyDescent="0.3">
      <c r="A1571" s="175">
        <v>98025</v>
      </c>
      <c r="B1571" s="176" t="s">
        <v>9828</v>
      </c>
      <c r="C1571" s="175" t="s">
        <v>236</v>
      </c>
      <c r="D1571" s="177">
        <v>2375.79</v>
      </c>
    </row>
    <row r="1572" spans="1:4" ht="41.4" x14ac:dyDescent="0.3">
      <c r="A1572" s="175">
        <v>98026</v>
      </c>
      <c r="B1572" s="176" t="s">
        <v>9829</v>
      </c>
      <c r="C1572" s="175" t="s">
        <v>128</v>
      </c>
      <c r="D1572" s="177">
        <v>7973.67</v>
      </c>
    </row>
    <row r="1573" spans="1:4" ht="27.6" x14ac:dyDescent="0.3">
      <c r="A1573" s="175">
        <v>98027</v>
      </c>
      <c r="B1573" s="176" t="s">
        <v>9830</v>
      </c>
      <c r="C1573" s="175" t="s">
        <v>236</v>
      </c>
      <c r="D1573" s="177">
        <v>2587.06</v>
      </c>
    </row>
    <row r="1574" spans="1:4" ht="41.4" x14ac:dyDescent="0.3">
      <c r="A1574" s="175">
        <v>98028</v>
      </c>
      <c r="B1574" s="176" t="s">
        <v>9831</v>
      </c>
      <c r="C1574" s="175" t="s">
        <v>128</v>
      </c>
      <c r="D1574" s="177">
        <v>8880.32</v>
      </c>
    </row>
    <row r="1575" spans="1:4" ht="27.6" x14ac:dyDescent="0.3">
      <c r="A1575" s="175">
        <v>98029</v>
      </c>
      <c r="B1575" s="176" t="s">
        <v>9832</v>
      </c>
      <c r="C1575" s="175" t="s">
        <v>236</v>
      </c>
      <c r="D1575" s="177">
        <v>2802.44</v>
      </c>
    </row>
    <row r="1576" spans="1:4" ht="41.4" x14ac:dyDescent="0.3">
      <c r="A1576" s="175">
        <v>98030</v>
      </c>
      <c r="B1576" s="176" t="s">
        <v>9833</v>
      </c>
      <c r="C1576" s="175" t="s">
        <v>128</v>
      </c>
      <c r="D1576" s="177">
        <v>7219.81</v>
      </c>
    </row>
    <row r="1577" spans="1:4" ht="27.6" x14ac:dyDescent="0.3">
      <c r="A1577" s="175">
        <v>98031</v>
      </c>
      <c r="B1577" s="176" t="s">
        <v>9834</v>
      </c>
      <c r="C1577" s="175" t="s">
        <v>236</v>
      </c>
      <c r="D1577" s="177">
        <v>2379.88</v>
      </c>
    </row>
    <row r="1578" spans="1:4" ht="41.4" x14ac:dyDescent="0.3">
      <c r="A1578" s="175">
        <v>98032</v>
      </c>
      <c r="B1578" s="176" t="s">
        <v>9835</v>
      </c>
      <c r="C1578" s="175" t="s">
        <v>128</v>
      </c>
      <c r="D1578" s="177">
        <v>8307.7800000000007</v>
      </c>
    </row>
    <row r="1579" spans="1:4" ht="27.6" x14ac:dyDescent="0.3">
      <c r="A1579" s="175">
        <v>98033</v>
      </c>
      <c r="B1579" s="176" t="s">
        <v>9836</v>
      </c>
      <c r="C1579" s="175" t="s">
        <v>236</v>
      </c>
      <c r="D1579" s="177">
        <v>2591.16</v>
      </c>
    </row>
    <row r="1580" spans="1:4" ht="41.4" x14ac:dyDescent="0.3">
      <c r="A1580" s="175">
        <v>98034</v>
      </c>
      <c r="B1580" s="176" t="s">
        <v>9837</v>
      </c>
      <c r="C1580" s="175" t="s">
        <v>128</v>
      </c>
      <c r="D1580" s="177">
        <v>9395.74</v>
      </c>
    </row>
    <row r="1581" spans="1:4" ht="27.6" x14ac:dyDescent="0.3">
      <c r="A1581" s="175">
        <v>98035</v>
      </c>
      <c r="B1581" s="176" t="s">
        <v>9838</v>
      </c>
      <c r="C1581" s="175" t="s">
        <v>236</v>
      </c>
      <c r="D1581" s="177">
        <v>2802.44</v>
      </c>
    </row>
    <row r="1582" spans="1:4" ht="41.4" x14ac:dyDescent="0.3">
      <c r="A1582" s="175">
        <v>98036</v>
      </c>
      <c r="B1582" s="176" t="s">
        <v>9839</v>
      </c>
      <c r="C1582" s="175" t="s">
        <v>128</v>
      </c>
      <c r="D1582" s="177">
        <v>10483.700000000001</v>
      </c>
    </row>
    <row r="1583" spans="1:4" ht="27.6" x14ac:dyDescent="0.3">
      <c r="A1583" s="175">
        <v>98037</v>
      </c>
      <c r="B1583" s="176" t="s">
        <v>9840</v>
      </c>
      <c r="C1583" s="175" t="s">
        <v>236</v>
      </c>
      <c r="D1583" s="177">
        <v>3017.84</v>
      </c>
    </row>
    <row r="1584" spans="1:4" ht="41.4" x14ac:dyDescent="0.3">
      <c r="A1584" s="175">
        <v>98038</v>
      </c>
      <c r="B1584" s="176" t="s">
        <v>9841</v>
      </c>
      <c r="C1584" s="175" t="s">
        <v>128</v>
      </c>
      <c r="D1584" s="177">
        <v>9588.89</v>
      </c>
    </row>
    <row r="1585" spans="1:4" ht="27.6" x14ac:dyDescent="0.3">
      <c r="A1585" s="175">
        <v>98039</v>
      </c>
      <c r="B1585" s="176" t="s">
        <v>9842</v>
      </c>
      <c r="C1585" s="175" t="s">
        <v>236</v>
      </c>
      <c r="D1585" s="177">
        <v>2806.54</v>
      </c>
    </row>
    <row r="1586" spans="1:4" ht="41.4" x14ac:dyDescent="0.3">
      <c r="A1586" s="175">
        <v>98040</v>
      </c>
      <c r="B1586" s="176" t="s">
        <v>9843</v>
      </c>
      <c r="C1586" s="175" t="s">
        <v>128</v>
      </c>
      <c r="D1586" s="177">
        <v>10838.46</v>
      </c>
    </row>
    <row r="1587" spans="1:4" ht="27.6" x14ac:dyDescent="0.3">
      <c r="A1587" s="175">
        <v>98041</v>
      </c>
      <c r="B1587" s="176" t="s">
        <v>9844</v>
      </c>
      <c r="C1587" s="175" t="s">
        <v>236</v>
      </c>
      <c r="D1587" s="177">
        <v>3017.84</v>
      </c>
    </row>
    <row r="1588" spans="1:4" ht="41.4" x14ac:dyDescent="0.3">
      <c r="A1588" s="175">
        <v>98042</v>
      </c>
      <c r="B1588" s="176" t="s">
        <v>9845</v>
      </c>
      <c r="C1588" s="175" t="s">
        <v>128</v>
      </c>
      <c r="D1588" s="177">
        <v>12088.05</v>
      </c>
    </row>
    <row r="1589" spans="1:4" ht="27.6" x14ac:dyDescent="0.3">
      <c r="A1589" s="175">
        <v>98043</v>
      </c>
      <c r="B1589" s="176" t="s">
        <v>9846</v>
      </c>
      <c r="C1589" s="175" t="s">
        <v>236</v>
      </c>
      <c r="D1589" s="177">
        <v>3233.26</v>
      </c>
    </row>
    <row r="1590" spans="1:4" ht="41.4" x14ac:dyDescent="0.3">
      <c r="A1590" s="175">
        <v>98044</v>
      </c>
      <c r="B1590" s="176" t="s">
        <v>9847</v>
      </c>
      <c r="C1590" s="175" t="s">
        <v>128</v>
      </c>
      <c r="D1590" s="177">
        <v>12271.8</v>
      </c>
    </row>
    <row r="1591" spans="1:4" ht="27.6" x14ac:dyDescent="0.3">
      <c r="A1591" s="175">
        <v>98045</v>
      </c>
      <c r="B1591" s="176" t="s">
        <v>9848</v>
      </c>
      <c r="C1591" s="175" t="s">
        <v>236</v>
      </c>
      <c r="D1591" s="177">
        <v>3233.26</v>
      </c>
    </row>
    <row r="1592" spans="1:4" ht="41.4" x14ac:dyDescent="0.3">
      <c r="A1592" s="175">
        <v>98046</v>
      </c>
      <c r="B1592" s="176" t="s">
        <v>9849</v>
      </c>
      <c r="C1592" s="175" t="s">
        <v>128</v>
      </c>
      <c r="D1592" s="177">
        <v>13692.37</v>
      </c>
    </row>
    <row r="1593" spans="1:4" ht="27.6" x14ac:dyDescent="0.3">
      <c r="A1593" s="175">
        <v>98047</v>
      </c>
      <c r="B1593" s="176" t="s">
        <v>9850</v>
      </c>
      <c r="C1593" s="175" t="s">
        <v>236</v>
      </c>
      <c r="D1593" s="177">
        <v>3448.68</v>
      </c>
    </row>
    <row r="1594" spans="1:4" ht="41.4" x14ac:dyDescent="0.3">
      <c r="A1594" s="175">
        <v>98048</v>
      </c>
      <c r="B1594" s="176" t="s">
        <v>9851</v>
      </c>
      <c r="C1594" s="175" t="s">
        <v>128</v>
      </c>
      <c r="D1594" s="177">
        <v>15932.81</v>
      </c>
    </row>
    <row r="1595" spans="1:4" ht="27.6" x14ac:dyDescent="0.3">
      <c r="A1595" s="175">
        <v>98049</v>
      </c>
      <c r="B1595" s="176" t="s">
        <v>9852</v>
      </c>
      <c r="C1595" s="175" t="s">
        <v>236</v>
      </c>
      <c r="D1595" s="177">
        <v>3623.97</v>
      </c>
    </row>
    <row r="1596" spans="1:4" ht="27.6" x14ac:dyDescent="0.3">
      <c r="A1596" s="175">
        <v>98050</v>
      </c>
      <c r="B1596" s="176" t="s">
        <v>9853</v>
      </c>
      <c r="C1596" s="175" t="s">
        <v>236</v>
      </c>
      <c r="D1596" s="175">
        <v>244.64</v>
      </c>
    </row>
    <row r="1597" spans="1:4" ht="27.6" x14ac:dyDescent="0.3">
      <c r="A1597" s="175">
        <v>98051</v>
      </c>
      <c r="B1597" s="176" t="s">
        <v>9854</v>
      </c>
      <c r="C1597" s="175" t="s">
        <v>236</v>
      </c>
      <c r="D1597" s="175">
        <v>853.7</v>
      </c>
    </row>
    <row r="1598" spans="1:4" ht="41.4" x14ac:dyDescent="0.3">
      <c r="A1598" s="175">
        <v>98405</v>
      </c>
      <c r="B1598" s="176" t="s">
        <v>9855</v>
      </c>
      <c r="C1598" s="175" t="s">
        <v>128</v>
      </c>
      <c r="D1598" s="177">
        <v>2310.42</v>
      </c>
    </row>
    <row r="1599" spans="1:4" ht="41.4" x14ac:dyDescent="0.3">
      <c r="A1599" s="175">
        <v>98406</v>
      </c>
      <c r="B1599" s="176" t="s">
        <v>9856</v>
      </c>
      <c r="C1599" s="175" t="s">
        <v>128</v>
      </c>
      <c r="D1599" s="177">
        <v>5287.11</v>
      </c>
    </row>
    <row r="1600" spans="1:4" ht="41.4" x14ac:dyDescent="0.3">
      <c r="A1600" s="175">
        <v>98407</v>
      </c>
      <c r="B1600" s="176" t="s">
        <v>9857</v>
      </c>
      <c r="C1600" s="175" t="s">
        <v>128</v>
      </c>
      <c r="D1600" s="177">
        <v>3456.58</v>
      </c>
    </row>
    <row r="1601" spans="1:4" ht="41.4" x14ac:dyDescent="0.3">
      <c r="A1601" s="175">
        <v>98408</v>
      </c>
      <c r="B1601" s="176" t="s">
        <v>9858</v>
      </c>
      <c r="C1601" s="175" t="s">
        <v>128</v>
      </c>
      <c r="D1601" s="177">
        <v>4056.4</v>
      </c>
    </row>
    <row r="1602" spans="1:4" ht="27.6" x14ac:dyDescent="0.3">
      <c r="A1602" s="175">
        <v>98409</v>
      </c>
      <c r="B1602" s="176" t="s">
        <v>9859</v>
      </c>
      <c r="C1602" s="175" t="s">
        <v>236</v>
      </c>
      <c r="D1602" s="175">
        <v>334.57</v>
      </c>
    </row>
    <row r="1603" spans="1:4" ht="27.6" x14ac:dyDescent="0.3">
      <c r="A1603" s="175">
        <v>98410</v>
      </c>
      <c r="B1603" s="176" t="s">
        <v>9860</v>
      </c>
      <c r="C1603" s="175" t="s">
        <v>128</v>
      </c>
      <c r="D1603" s="177">
        <v>1075.21</v>
      </c>
    </row>
    <row r="1604" spans="1:4" ht="27.6" x14ac:dyDescent="0.3">
      <c r="A1604" s="175">
        <v>98414</v>
      </c>
      <c r="B1604" s="176" t="s">
        <v>9861</v>
      </c>
      <c r="C1604" s="175" t="s">
        <v>128</v>
      </c>
      <c r="D1604" s="177">
        <v>1061.28</v>
      </c>
    </row>
    <row r="1605" spans="1:4" ht="41.4" x14ac:dyDescent="0.3">
      <c r="A1605" s="175">
        <v>98415</v>
      </c>
      <c r="B1605" s="176" t="s">
        <v>9862</v>
      </c>
      <c r="C1605" s="175" t="s">
        <v>128</v>
      </c>
      <c r="D1605" s="177">
        <v>1224.45</v>
      </c>
    </row>
    <row r="1606" spans="1:4" ht="41.4" x14ac:dyDescent="0.3">
      <c r="A1606" s="175">
        <v>98416</v>
      </c>
      <c r="B1606" s="176" t="s">
        <v>9863</v>
      </c>
      <c r="C1606" s="175" t="s">
        <v>128</v>
      </c>
      <c r="D1606" s="177">
        <v>1282.1099999999999</v>
      </c>
    </row>
    <row r="1607" spans="1:4" ht="41.4" x14ac:dyDescent="0.3">
      <c r="A1607" s="175">
        <v>98417</v>
      </c>
      <c r="B1607" s="176" t="s">
        <v>9864</v>
      </c>
      <c r="C1607" s="175" t="s">
        <v>128</v>
      </c>
      <c r="D1607" s="177">
        <v>1502.95</v>
      </c>
    </row>
    <row r="1608" spans="1:4" ht="41.4" x14ac:dyDescent="0.3">
      <c r="A1608" s="175">
        <v>98418</v>
      </c>
      <c r="B1608" s="176" t="s">
        <v>9865</v>
      </c>
      <c r="C1608" s="175" t="s">
        <v>128</v>
      </c>
      <c r="D1608" s="177">
        <v>1625.27</v>
      </c>
    </row>
    <row r="1609" spans="1:4" ht="41.4" x14ac:dyDescent="0.3">
      <c r="A1609" s="175">
        <v>98419</v>
      </c>
      <c r="B1609" s="176" t="s">
        <v>9866</v>
      </c>
      <c r="C1609" s="175" t="s">
        <v>128</v>
      </c>
      <c r="D1609" s="177">
        <v>1747.59</v>
      </c>
    </row>
    <row r="1610" spans="1:4" ht="41.4" x14ac:dyDescent="0.3">
      <c r="A1610" s="175">
        <v>98420</v>
      </c>
      <c r="B1610" s="176" t="s">
        <v>9867</v>
      </c>
      <c r="C1610" s="175" t="s">
        <v>128</v>
      </c>
      <c r="D1610" s="177">
        <v>1795.03</v>
      </c>
    </row>
    <row r="1611" spans="1:4" ht="41.4" x14ac:dyDescent="0.3">
      <c r="A1611" s="175">
        <v>98421</v>
      </c>
      <c r="B1611" s="176" t="s">
        <v>9868</v>
      </c>
      <c r="C1611" s="175" t="s">
        <v>128</v>
      </c>
      <c r="D1611" s="177">
        <v>2015.86</v>
      </c>
    </row>
    <row r="1612" spans="1:4" ht="41.4" x14ac:dyDescent="0.3">
      <c r="A1612" s="175">
        <v>98422</v>
      </c>
      <c r="B1612" s="176" t="s">
        <v>9869</v>
      </c>
      <c r="C1612" s="175" t="s">
        <v>128</v>
      </c>
      <c r="D1612" s="177">
        <v>2236.6999999999998</v>
      </c>
    </row>
    <row r="1613" spans="1:4" ht="41.4" x14ac:dyDescent="0.3">
      <c r="A1613" s="175">
        <v>98423</v>
      </c>
      <c r="B1613" s="176" t="s">
        <v>9870</v>
      </c>
      <c r="C1613" s="175" t="s">
        <v>128</v>
      </c>
      <c r="D1613" s="177">
        <v>2359.02</v>
      </c>
    </row>
    <row r="1614" spans="1:4" ht="41.4" x14ac:dyDescent="0.3">
      <c r="A1614" s="175">
        <v>98424</v>
      </c>
      <c r="B1614" s="176" t="s">
        <v>9871</v>
      </c>
      <c r="C1614" s="175" t="s">
        <v>128</v>
      </c>
      <c r="D1614" s="177">
        <v>2481.34</v>
      </c>
    </row>
    <row r="1615" spans="1:4" ht="41.4" x14ac:dyDescent="0.3">
      <c r="A1615" s="175">
        <v>98425</v>
      </c>
      <c r="B1615" s="176" t="s">
        <v>9872</v>
      </c>
      <c r="C1615" s="175" t="s">
        <v>128</v>
      </c>
      <c r="D1615" s="177">
        <v>2754.17</v>
      </c>
    </row>
    <row r="1616" spans="1:4" ht="41.4" x14ac:dyDescent="0.3">
      <c r="A1616" s="175">
        <v>98426</v>
      </c>
      <c r="B1616" s="176" t="s">
        <v>9873</v>
      </c>
      <c r="C1616" s="175" t="s">
        <v>128</v>
      </c>
      <c r="D1616" s="177">
        <v>3515.22</v>
      </c>
    </row>
    <row r="1617" spans="1:4" ht="41.4" x14ac:dyDescent="0.3">
      <c r="A1617" s="175">
        <v>98427</v>
      </c>
      <c r="B1617" s="176" t="s">
        <v>9874</v>
      </c>
      <c r="C1617" s="175" t="s">
        <v>128</v>
      </c>
      <c r="D1617" s="177">
        <v>4276.2700000000004</v>
      </c>
    </row>
    <row r="1618" spans="1:4" ht="41.4" x14ac:dyDescent="0.3">
      <c r="A1618" s="175">
        <v>98428</v>
      </c>
      <c r="B1618" s="176" t="s">
        <v>9875</v>
      </c>
      <c r="C1618" s="175" t="s">
        <v>128</v>
      </c>
      <c r="D1618" s="177">
        <v>4703.12</v>
      </c>
    </row>
    <row r="1619" spans="1:4" ht="41.4" x14ac:dyDescent="0.3">
      <c r="A1619" s="175">
        <v>98429</v>
      </c>
      <c r="B1619" s="176" t="s">
        <v>9876</v>
      </c>
      <c r="C1619" s="175" t="s">
        <v>128</v>
      </c>
      <c r="D1619" s="177">
        <v>5129.97</v>
      </c>
    </row>
    <row r="1620" spans="1:4" ht="55.2" x14ac:dyDescent="0.3">
      <c r="A1620" s="175">
        <v>98430</v>
      </c>
      <c r="B1620" s="176" t="s">
        <v>9877</v>
      </c>
      <c r="C1620" s="175" t="s">
        <v>128</v>
      </c>
      <c r="D1620" s="177">
        <v>3487.92</v>
      </c>
    </row>
    <row r="1621" spans="1:4" ht="55.2" x14ac:dyDescent="0.3">
      <c r="A1621" s="175">
        <v>98431</v>
      </c>
      <c r="B1621" s="176" t="s">
        <v>9878</v>
      </c>
      <c r="C1621" s="175" t="s">
        <v>128</v>
      </c>
      <c r="D1621" s="177">
        <v>4248.97</v>
      </c>
    </row>
    <row r="1622" spans="1:4" ht="55.2" x14ac:dyDescent="0.3">
      <c r="A1622" s="175">
        <v>98432</v>
      </c>
      <c r="B1622" s="176" t="s">
        <v>9879</v>
      </c>
      <c r="C1622" s="175" t="s">
        <v>128</v>
      </c>
      <c r="D1622" s="177">
        <v>5010.0200000000004</v>
      </c>
    </row>
    <row r="1623" spans="1:4" ht="55.2" x14ac:dyDescent="0.3">
      <c r="A1623" s="175">
        <v>98433</v>
      </c>
      <c r="B1623" s="176" t="s">
        <v>9880</v>
      </c>
      <c r="C1623" s="175" t="s">
        <v>128</v>
      </c>
      <c r="D1623" s="177">
        <v>5436.87</v>
      </c>
    </row>
    <row r="1624" spans="1:4" ht="55.2" x14ac:dyDescent="0.3">
      <c r="A1624" s="175">
        <v>98434</v>
      </c>
      <c r="B1624" s="176" t="s">
        <v>9881</v>
      </c>
      <c r="C1624" s="175" t="s">
        <v>128</v>
      </c>
      <c r="D1624" s="177">
        <v>5863.72</v>
      </c>
    </row>
    <row r="1625" spans="1:4" ht="27.6" x14ac:dyDescent="0.3">
      <c r="A1625" s="175">
        <v>99240</v>
      </c>
      <c r="B1625" s="176" t="s">
        <v>9882</v>
      </c>
      <c r="C1625" s="175" t="s">
        <v>236</v>
      </c>
      <c r="D1625" s="175">
        <v>584.57000000000005</v>
      </c>
    </row>
    <row r="1626" spans="1:4" ht="27.6" x14ac:dyDescent="0.3">
      <c r="A1626" s="175">
        <v>99241</v>
      </c>
      <c r="B1626" s="176" t="s">
        <v>9883</v>
      </c>
      <c r="C1626" s="175" t="s">
        <v>236</v>
      </c>
      <c r="D1626" s="177">
        <v>1444.09</v>
      </c>
    </row>
    <row r="1627" spans="1:4" ht="41.4" x14ac:dyDescent="0.3">
      <c r="A1627" s="175">
        <v>99242</v>
      </c>
      <c r="B1627" s="176" t="s">
        <v>9884</v>
      </c>
      <c r="C1627" s="175" t="s">
        <v>128</v>
      </c>
      <c r="D1627" s="177">
        <v>2663.43</v>
      </c>
    </row>
    <row r="1628" spans="1:4" ht="27.6" x14ac:dyDescent="0.3">
      <c r="A1628" s="175">
        <v>99243</v>
      </c>
      <c r="B1628" s="176" t="s">
        <v>9885</v>
      </c>
      <c r="C1628" s="175" t="s">
        <v>236</v>
      </c>
      <c r="D1628" s="177">
        <v>1436.17</v>
      </c>
    </row>
    <row r="1629" spans="1:4" ht="41.4" x14ac:dyDescent="0.3">
      <c r="A1629" s="175">
        <v>99244</v>
      </c>
      <c r="B1629" s="176" t="s">
        <v>9886</v>
      </c>
      <c r="C1629" s="175" t="s">
        <v>128</v>
      </c>
      <c r="D1629" s="177">
        <v>4209.28</v>
      </c>
    </row>
    <row r="1630" spans="1:4" ht="27.6" x14ac:dyDescent="0.3">
      <c r="A1630" s="175">
        <v>99246</v>
      </c>
      <c r="B1630" s="176" t="s">
        <v>9887</v>
      </c>
      <c r="C1630" s="175" t="s">
        <v>236</v>
      </c>
      <c r="D1630" s="175">
        <v>832.3</v>
      </c>
    </row>
    <row r="1631" spans="1:4" ht="27.6" x14ac:dyDescent="0.3">
      <c r="A1631" s="175">
        <v>99247</v>
      </c>
      <c r="B1631" s="176" t="s">
        <v>9888</v>
      </c>
      <c r="C1631" s="175" t="s">
        <v>236</v>
      </c>
      <c r="D1631" s="177">
        <v>1645.6</v>
      </c>
    </row>
    <row r="1632" spans="1:4" ht="41.4" x14ac:dyDescent="0.3">
      <c r="A1632" s="175">
        <v>99248</v>
      </c>
      <c r="B1632" s="176" t="s">
        <v>9889</v>
      </c>
      <c r="C1632" s="175" t="s">
        <v>128</v>
      </c>
      <c r="D1632" s="177">
        <v>4039.52</v>
      </c>
    </row>
    <row r="1633" spans="1:4" ht="27.6" x14ac:dyDescent="0.3">
      <c r="A1633" s="175">
        <v>99249</v>
      </c>
      <c r="B1633" s="176" t="s">
        <v>9890</v>
      </c>
      <c r="C1633" s="175" t="s">
        <v>236</v>
      </c>
      <c r="D1633" s="177">
        <v>1760.08</v>
      </c>
    </row>
    <row r="1634" spans="1:4" ht="41.4" x14ac:dyDescent="0.3">
      <c r="A1634" s="175">
        <v>99252</v>
      </c>
      <c r="B1634" s="176" t="s">
        <v>9891</v>
      </c>
      <c r="C1634" s="175" t="s">
        <v>128</v>
      </c>
      <c r="D1634" s="177">
        <v>2200.2199999999998</v>
      </c>
    </row>
    <row r="1635" spans="1:4" ht="27.6" x14ac:dyDescent="0.3">
      <c r="A1635" s="175">
        <v>99254</v>
      </c>
      <c r="B1635" s="176" t="s">
        <v>9892</v>
      </c>
      <c r="C1635" s="175" t="s">
        <v>236</v>
      </c>
      <c r="D1635" s="177">
        <v>1041.0899999999999</v>
      </c>
    </row>
    <row r="1636" spans="1:4" ht="41.4" x14ac:dyDescent="0.3">
      <c r="A1636" s="175">
        <v>99256</v>
      </c>
      <c r="B1636" s="176" t="s">
        <v>9893</v>
      </c>
      <c r="C1636" s="175" t="s">
        <v>128</v>
      </c>
      <c r="D1636" s="177">
        <v>4955.83</v>
      </c>
    </row>
    <row r="1637" spans="1:4" ht="41.4" x14ac:dyDescent="0.3">
      <c r="A1637" s="175">
        <v>99259</v>
      </c>
      <c r="B1637" s="176" t="s">
        <v>9894</v>
      </c>
      <c r="C1637" s="175" t="s">
        <v>128</v>
      </c>
      <c r="D1637" s="177">
        <v>2784.37</v>
      </c>
    </row>
    <row r="1638" spans="1:4" ht="27.6" x14ac:dyDescent="0.3">
      <c r="A1638" s="175">
        <v>99261</v>
      </c>
      <c r="B1638" s="176" t="s">
        <v>9895</v>
      </c>
      <c r="C1638" s="175" t="s">
        <v>236</v>
      </c>
      <c r="D1638" s="177">
        <v>1242.5899999999999</v>
      </c>
    </row>
    <row r="1639" spans="1:4" ht="27.6" x14ac:dyDescent="0.3">
      <c r="A1639" s="175">
        <v>99263</v>
      </c>
      <c r="B1639" s="176" t="s">
        <v>9896</v>
      </c>
      <c r="C1639" s="175" t="s">
        <v>236</v>
      </c>
      <c r="D1639" s="177">
        <v>1847.14</v>
      </c>
    </row>
    <row r="1640" spans="1:4" ht="41.4" x14ac:dyDescent="0.3">
      <c r="A1640" s="175">
        <v>99265</v>
      </c>
      <c r="B1640" s="176" t="s">
        <v>9897</v>
      </c>
      <c r="C1640" s="175" t="s">
        <v>128</v>
      </c>
      <c r="D1640" s="177">
        <v>3368.37</v>
      </c>
    </row>
    <row r="1641" spans="1:4" ht="27.6" x14ac:dyDescent="0.3">
      <c r="A1641" s="175">
        <v>99266</v>
      </c>
      <c r="B1641" s="176" t="s">
        <v>9898</v>
      </c>
      <c r="C1641" s="175" t="s">
        <v>236</v>
      </c>
      <c r="D1641" s="177">
        <v>1444.09</v>
      </c>
    </row>
    <row r="1642" spans="1:4" ht="41.4" x14ac:dyDescent="0.3">
      <c r="A1642" s="175">
        <v>99267</v>
      </c>
      <c r="B1642" s="176" t="s">
        <v>9899</v>
      </c>
      <c r="C1642" s="175" t="s">
        <v>128</v>
      </c>
      <c r="D1642" s="177">
        <v>3954.64</v>
      </c>
    </row>
    <row r="1643" spans="1:4" ht="27.6" x14ac:dyDescent="0.3">
      <c r="A1643" s="175">
        <v>99268</v>
      </c>
      <c r="B1643" s="176" t="s">
        <v>9900</v>
      </c>
      <c r="C1643" s="175" t="s">
        <v>128</v>
      </c>
      <c r="D1643" s="175">
        <v>410.21</v>
      </c>
    </row>
    <row r="1644" spans="1:4" ht="27.6" x14ac:dyDescent="0.3">
      <c r="A1644" s="175">
        <v>99269</v>
      </c>
      <c r="B1644" s="176" t="s">
        <v>9901</v>
      </c>
      <c r="C1644" s="175" t="s">
        <v>236</v>
      </c>
      <c r="D1644" s="177">
        <v>1645.6</v>
      </c>
    </row>
    <row r="1645" spans="1:4" ht="27.6" x14ac:dyDescent="0.3">
      <c r="A1645" s="175">
        <v>99270</v>
      </c>
      <c r="B1645" s="176" t="s">
        <v>9902</v>
      </c>
      <c r="C1645" s="175" t="s">
        <v>128</v>
      </c>
      <c r="D1645" s="175">
        <v>559.78</v>
      </c>
    </row>
    <row r="1646" spans="1:4" ht="41.4" x14ac:dyDescent="0.3">
      <c r="A1646" s="175">
        <v>99271</v>
      </c>
      <c r="B1646" s="176" t="s">
        <v>9903</v>
      </c>
      <c r="C1646" s="175" t="s">
        <v>128</v>
      </c>
      <c r="D1646" s="177">
        <v>5683.8</v>
      </c>
    </row>
    <row r="1647" spans="1:4" ht="41.4" x14ac:dyDescent="0.3">
      <c r="A1647" s="175">
        <v>99272</v>
      </c>
      <c r="B1647" s="176" t="s">
        <v>9904</v>
      </c>
      <c r="C1647" s="175" t="s">
        <v>128</v>
      </c>
      <c r="D1647" s="175">
        <v>963.6</v>
      </c>
    </row>
    <row r="1648" spans="1:4" ht="41.4" x14ac:dyDescent="0.3">
      <c r="A1648" s="175">
        <v>99273</v>
      </c>
      <c r="B1648" s="176" t="s">
        <v>9905</v>
      </c>
      <c r="C1648" s="175" t="s">
        <v>128</v>
      </c>
      <c r="D1648" s="177">
        <v>1364.03</v>
      </c>
    </row>
    <row r="1649" spans="1:4" ht="41.4" x14ac:dyDescent="0.3">
      <c r="A1649" s="175">
        <v>99274</v>
      </c>
      <c r="B1649" s="176" t="s">
        <v>9906</v>
      </c>
      <c r="C1649" s="175" t="s">
        <v>128</v>
      </c>
      <c r="D1649" s="177">
        <v>4564.3</v>
      </c>
    </row>
    <row r="1650" spans="1:4" ht="41.4" x14ac:dyDescent="0.3">
      <c r="A1650" s="175">
        <v>99275</v>
      </c>
      <c r="B1650" s="176" t="s">
        <v>9907</v>
      </c>
      <c r="C1650" s="175" t="s">
        <v>128</v>
      </c>
      <c r="D1650" s="175">
        <v>813.89</v>
      </c>
    </row>
    <row r="1651" spans="1:4" ht="27.6" x14ac:dyDescent="0.3">
      <c r="A1651" s="175">
        <v>99276</v>
      </c>
      <c r="B1651" s="176" t="s">
        <v>9908</v>
      </c>
      <c r="C1651" s="175" t="s">
        <v>236</v>
      </c>
      <c r="D1651" s="177">
        <v>2048.62</v>
      </c>
    </row>
    <row r="1652" spans="1:4" ht="27.6" x14ac:dyDescent="0.3">
      <c r="A1652" s="175">
        <v>99277</v>
      </c>
      <c r="B1652" s="176" t="s">
        <v>9909</v>
      </c>
      <c r="C1652" s="175" t="s">
        <v>236</v>
      </c>
      <c r="D1652" s="177">
        <v>1847.14</v>
      </c>
    </row>
    <row r="1653" spans="1:4" ht="27.6" x14ac:dyDescent="0.3">
      <c r="A1653" s="175">
        <v>99278</v>
      </c>
      <c r="B1653" s="176" t="s">
        <v>9910</v>
      </c>
      <c r="C1653" s="175" t="s">
        <v>236</v>
      </c>
      <c r="D1653" s="175">
        <v>332.64</v>
      </c>
    </row>
    <row r="1654" spans="1:4" ht="41.4" x14ac:dyDescent="0.3">
      <c r="A1654" s="175">
        <v>99279</v>
      </c>
      <c r="B1654" s="176" t="s">
        <v>9911</v>
      </c>
      <c r="C1654" s="175" t="s">
        <v>128</v>
      </c>
      <c r="D1654" s="177">
        <v>5151.88</v>
      </c>
    </row>
    <row r="1655" spans="1:4" ht="41.4" x14ac:dyDescent="0.3">
      <c r="A1655" s="175">
        <v>99280</v>
      </c>
      <c r="B1655" s="176" t="s">
        <v>9912</v>
      </c>
      <c r="C1655" s="175" t="s">
        <v>128</v>
      </c>
      <c r="D1655" s="177">
        <v>1796.06</v>
      </c>
    </row>
    <row r="1656" spans="1:4" ht="27.6" x14ac:dyDescent="0.3">
      <c r="A1656" s="175">
        <v>99281</v>
      </c>
      <c r="B1656" s="176" t="s">
        <v>9913</v>
      </c>
      <c r="C1656" s="175" t="s">
        <v>236</v>
      </c>
      <c r="D1656" s="177">
        <v>2048.62</v>
      </c>
    </row>
    <row r="1657" spans="1:4" ht="27.6" x14ac:dyDescent="0.3">
      <c r="A1657" s="175">
        <v>99282</v>
      </c>
      <c r="B1657" s="176" t="s">
        <v>9914</v>
      </c>
      <c r="C1657" s="175" t="s">
        <v>236</v>
      </c>
      <c r="D1657" s="177">
        <v>2270.34</v>
      </c>
    </row>
    <row r="1658" spans="1:4" ht="27.6" x14ac:dyDescent="0.3">
      <c r="A1658" s="175">
        <v>99283</v>
      </c>
      <c r="B1658" s="176" t="s">
        <v>9915</v>
      </c>
      <c r="C1658" s="175" t="s">
        <v>236</v>
      </c>
      <c r="D1658" s="177">
        <v>1004.28</v>
      </c>
    </row>
    <row r="1659" spans="1:4" ht="41.4" x14ac:dyDescent="0.3">
      <c r="A1659" s="175">
        <v>99284</v>
      </c>
      <c r="B1659" s="176" t="s">
        <v>9916</v>
      </c>
      <c r="C1659" s="175" t="s">
        <v>128</v>
      </c>
      <c r="D1659" s="177">
        <v>6421.19</v>
      </c>
    </row>
    <row r="1660" spans="1:4" ht="27.6" x14ac:dyDescent="0.3">
      <c r="A1660" s="175">
        <v>99285</v>
      </c>
      <c r="B1660" s="176" t="s">
        <v>9917</v>
      </c>
      <c r="C1660" s="175" t="s">
        <v>128</v>
      </c>
      <c r="D1660" s="177">
        <v>1147.6400000000001</v>
      </c>
    </row>
    <row r="1661" spans="1:4" ht="41.4" x14ac:dyDescent="0.3">
      <c r="A1661" s="175">
        <v>99286</v>
      </c>
      <c r="B1661" s="176" t="s">
        <v>9918</v>
      </c>
      <c r="C1661" s="175" t="s">
        <v>128</v>
      </c>
      <c r="D1661" s="177">
        <v>5734.69</v>
      </c>
    </row>
    <row r="1662" spans="1:4" ht="41.4" x14ac:dyDescent="0.3">
      <c r="A1662" s="175">
        <v>99287</v>
      </c>
      <c r="B1662" s="176" t="s">
        <v>9919</v>
      </c>
      <c r="C1662" s="175" t="s">
        <v>128</v>
      </c>
      <c r="D1662" s="177">
        <v>8094.12</v>
      </c>
    </row>
    <row r="1663" spans="1:4" ht="27.6" x14ac:dyDescent="0.3">
      <c r="A1663" s="175">
        <v>99288</v>
      </c>
      <c r="B1663" s="176" t="s">
        <v>9920</v>
      </c>
      <c r="C1663" s="175" t="s">
        <v>236</v>
      </c>
      <c r="D1663" s="175">
        <v>522.20000000000005</v>
      </c>
    </row>
    <row r="1664" spans="1:4" ht="27.6" x14ac:dyDescent="0.3">
      <c r="A1664" s="175">
        <v>99289</v>
      </c>
      <c r="B1664" s="176" t="s">
        <v>9921</v>
      </c>
      <c r="C1664" s="175" t="s">
        <v>236</v>
      </c>
      <c r="D1664" s="177">
        <v>2230.8000000000002</v>
      </c>
    </row>
    <row r="1665" spans="1:4" ht="41.4" x14ac:dyDescent="0.3">
      <c r="A1665" s="175">
        <v>99290</v>
      </c>
      <c r="B1665" s="176" t="s">
        <v>9922</v>
      </c>
      <c r="C1665" s="175" t="s">
        <v>128</v>
      </c>
      <c r="D1665" s="177">
        <v>3449.95</v>
      </c>
    </row>
    <row r="1666" spans="1:4" ht="27.6" x14ac:dyDescent="0.3">
      <c r="A1666" s="175">
        <v>99291</v>
      </c>
      <c r="B1666" s="176" t="s">
        <v>9923</v>
      </c>
      <c r="C1666" s="175" t="s">
        <v>236</v>
      </c>
      <c r="D1666" s="177">
        <v>2250.13</v>
      </c>
    </row>
    <row r="1667" spans="1:4" ht="41.4" x14ac:dyDescent="0.3">
      <c r="A1667" s="175">
        <v>99292</v>
      </c>
      <c r="B1667" s="176" t="s">
        <v>9924</v>
      </c>
      <c r="C1667" s="175" t="s">
        <v>128</v>
      </c>
      <c r="D1667" s="177">
        <v>2228.83</v>
      </c>
    </row>
    <row r="1668" spans="1:4" ht="27.6" x14ac:dyDescent="0.3">
      <c r="A1668" s="175">
        <v>99293</v>
      </c>
      <c r="B1668" s="176" t="s">
        <v>9925</v>
      </c>
      <c r="C1668" s="175" t="s">
        <v>236</v>
      </c>
      <c r="D1668" s="177">
        <v>1220.21</v>
      </c>
    </row>
    <row r="1669" spans="1:4" ht="41.4" x14ac:dyDescent="0.3">
      <c r="A1669" s="175">
        <v>99294</v>
      </c>
      <c r="B1669" s="176" t="s">
        <v>9926</v>
      </c>
      <c r="C1669" s="175" t="s">
        <v>128</v>
      </c>
      <c r="D1669" s="177">
        <v>7097.49</v>
      </c>
    </row>
    <row r="1670" spans="1:4" ht="27.6" x14ac:dyDescent="0.3">
      <c r="A1670" s="175">
        <v>99296</v>
      </c>
      <c r="B1670" s="176" t="s">
        <v>9927</v>
      </c>
      <c r="C1670" s="175" t="s">
        <v>236</v>
      </c>
      <c r="D1670" s="177">
        <v>2471.8200000000002</v>
      </c>
    </row>
    <row r="1671" spans="1:4" ht="27.6" x14ac:dyDescent="0.3">
      <c r="A1671" s="175">
        <v>99297</v>
      </c>
      <c r="B1671" s="176" t="s">
        <v>9928</v>
      </c>
      <c r="C1671" s="175" t="s">
        <v>236</v>
      </c>
      <c r="D1671" s="177">
        <v>2468.33</v>
      </c>
    </row>
    <row r="1672" spans="1:4" ht="41.4" x14ac:dyDescent="0.3">
      <c r="A1672" s="175">
        <v>99298</v>
      </c>
      <c r="B1672" s="176" t="s">
        <v>9929</v>
      </c>
      <c r="C1672" s="175" t="s">
        <v>128</v>
      </c>
      <c r="D1672" s="177">
        <v>9153.2199999999993</v>
      </c>
    </row>
    <row r="1673" spans="1:4" ht="27.6" x14ac:dyDescent="0.3">
      <c r="A1673" s="175">
        <v>99299</v>
      </c>
      <c r="B1673" s="176" t="s">
        <v>9930</v>
      </c>
      <c r="C1673" s="175" t="s">
        <v>236</v>
      </c>
      <c r="D1673" s="177">
        <v>2673.28</v>
      </c>
    </row>
    <row r="1674" spans="1:4" ht="41.4" x14ac:dyDescent="0.3">
      <c r="A1674" s="175">
        <v>99300</v>
      </c>
      <c r="B1674" s="176" t="s">
        <v>9931</v>
      </c>
      <c r="C1674" s="175" t="s">
        <v>128</v>
      </c>
      <c r="D1674" s="177">
        <v>10212.44</v>
      </c>
    </row>
    <row r="1675" spans="1:4" ht="41.4" x14ac:dyDescent="0.3">
      <c r="A1675" s="175">
        <v>99301</v>
      </c>
      <c r="B1675" s="176" t="s">
        <v>9932</v>
      </c>
      <c r="C1675" s="175" t="s">
        <v>128</v>
      </c>
      <c r="D1675" s="177">
        <v>5084.6000000000004</v>
      </c>
    </row>
    <row r="1676" spans="1:4" ht="27.6" x14ac:dyDescent="0.3">
      <c r="A1676" s="175">
        <v>99302</v>
      </c>
      <c r="B1676" s="176" t="s">
        <v>9933</v>
      </c>
      <c r="C1676" s="175" t="s">
        <v>236</v>
      </c>
      <c r="D1676" s="177">
        <v>2878.25</v>
      </c>
    </row>
    <row r="1677" spans="1:4" ht="41.4" x14ac:dyDescent="0.3">
      <c r="A1677" s="175">
        <v>99303</v>
      </c>
      <c r="B1677" s="176" t="s">
        <v>9934</v>
      </c>
      <c r="C1677" s="175" t="s">
        <v>128</v>
      </c>
      <c r="D1677" s="177">
        <v>9340.8700000000008</v>
      </c>
    </row>
    <row r="1678" spans="1:4" ht="27.6" x14ac:dyDescent="0.3">
      <c r="A1678" s="175">
        <v>99304</v>
      </c>
      <c r="B1678" s="176" t="s">
        <v>9935</v>
      </c>
      <c r="C1678" s="175" t="s">
        <v>236</v>
      </c>
      <c r="D1678" s="177">
        <v>2676.77</v>
      </c>
    </row>
    <row r="1679" spans="1:4" ht="41.4" x14ac:dyDescent="0.3">
      <c r="A1679" s="175">
        <v>99305</v>
      </c>
      <c r="B1679" s="176" t="s">
        <v>9936</v>
      </c>
      <c r="C1679" s="175" t="s">
        <v>128</v>
      </c>
      <c r="D1679" s="177">
        <v>10557.54</v>
      </c>
    </row>
    <row r="1680" spans="1:4" ht="27.6" x14ac:dyDescent="0.3">
      <c r="A1680" s="175">
        <v>99306</v>
      </c>
      <c r="B1680" s="176" t="s">
        <v>9937</v>
      </c>
      <c r="C1680" s="175" t="s">
        <v>236</v>
      </c>
      <c r="D1680" s="177">
        <v>2878.25</v>
      </c>
    </row>
    <row r="1681" spans="1:4" ht="27.6" x14ac:dyDescent="0.3">
      <c r="A1681" s="175">
        <v>99307</v>
      </c>
      <c r="B1681" s="176" t="s">
        <v>9938</v>
      </c>
      <c r="C1681" s="175" t="s">
        <v>236</v>
      </c>
      <c r="D1681" s="177">
        <v>1947.32</v>
      </c>
    </row>
    <row r="1682" spans="1:4" ht="41.4" x14ac:dyDescent="0.3">
      <c r="A1682" s="175">
        <v>99308</v>
      </c>
      <c r="B1682" s="176" t="s">
        <v>9939</v>
      </c>
      <c r="C1682" s="175" t="s">
        <v>128</v>
      </c>
      <c r="D1682" s="177">
        <v>11770.13</v>
      </c>
    </row>
    <row r="1683" spans="1:4" ht="27.6" x14ac:dyDescent="0.3">
      <c r="A1683" s="175">
        <v>99309</v>
      </c>
      <c r="B1683" s="176" t="s">
        <v>9940</v>
      </c>
      <c r="C1683" s="175" t="s">
        <v>236</v>
      </c>
      <c r="D1683" s="177">
        <v>3083.24</v>
      </c>
    </row>
    <row r="1684" spans="1:4" ht="41.4" x14ac:dyDescent="0.3">
      <c r="A1684" s="175">
        <v>99310</v>
      </c>
      <c r="B1684" s="176" t="s">
        <v>9941</v>
      </c>
      <c r="C1684" s="175" t="s">
        <v>128</v>
      </c>
      <c r="D1684" s="177">
        <v>11964.23</v>
      </c>
    </row>
    <row r="1685" spans="1:4" ht="27.6" x14ac:dyDescent="0.3">
      <c r="A1685" s="175">
        <v>99311</v>
      </c>
      <c r="B1685" s="176" t="s">
        <v>9942</v>
      </c>
      <c r="C1685" s="175" t="s">
        <v>236</v>
      </c>
      <c r="D1685" s="177">
        <v>3083.24</v>
      </c>
    </row>
    <row r="1686" spans="1:4" ht="41.4" x14ac:dyDescent="0.3">
      <c r="A1686" s="175">
        <v>99312</v>
      </c>
      <c r="B1686" s="176" t="s">
        <v>9943</v>
      </c>
      <c r="C1686" s="175" t="s">
        <v>128</v>
      </c>
      <c r="D1686" s="177">
        <v>5961.96</v>
      </c>
    </row>
    <row r="1687" spans="1:4" ht="41.4" x14ac:dyDescent="0.3">
      <c r="A1687" s="175">
        <v>99313</v>
      </c>
      <c r="B1687" s="176" t="s">
        <v>9944</v>
      </c>
      <c r="C1687" s="175" t="s">
        <v>128</v>
      </c>
      <c r="D1687" s="177">
        <v>13335.93</v>
      </c>
    </row>
    <row r="1688" spans="1:4" ht="27.6" x14ac:dyDescent="0.3">
      <c r="A1688" s="175">
        <v>99314</v>
      </c>
      <c r="B1688" s="176" t="s">
        <v>9945</v>
      </c>
      <c r="C1688" s="175" t="s">
        <v>236</v>
      </c>
      <c r="D1688" s="177">
        <v>3288.25</v>
      </c>
    </row>
    <row r="1689" spans="1:4" ht="41.4" x14ac:dyDescent="0.3">
      <c r="A1689" s="175">
        <v>99315</v>
      </c>
      <c r="B1689" s="176" t="s">
        <v>9946</v>
      </c>
      <c r="C1689" s="175" t="s">
        <v>128</v>
      </c>
      <c r="D1689" s="177">
        <v>14897.68</v>
      </c>
    </row>
    <row r="1690" spans="1:4" ht="27.6" x14ac:dyDescent="0.3">
      <c r="A1690" s="175">
        <v>99317</v>
      </c>
      <c r="B1690" s="176" t="s">
        <v>9947</v>
      </c>
      <c r="C1690" s="175" t="s">
        <v>236</v>
      </c>
      <c r="D1690" s="177">
        <v>2065.31</v>
      </c>
    </row>
    <row r="1691" spans="1:4" ht="27.6" x14ac:dyDescent="0.3">
      <c r="A1691" s="175">
        <v>99318</v>
      </c>
      <c r="B1691" s="176" t="s">
        <v>9948</v>
      </c>
      <c r="C1691" s="175" t="s">
        <v>236</v>
      </c>
      <c r="D1691" s="175">
        <v>243.78</v>
      </c>
    </row>
    <row r="1692" spans="1:4" ht="27.6" x14ac:dyDescent="0.3">
      <c r="A1692" s="175">
        <v>99319</v>
      </c>
      <c r="B1692" s="176" t="s">
        <v>9949</v>
      </c>
      <c r="C1692" s="175" t="s">
        <v>236</v>
      </c>
      <c r="D1692" s="175">
        <v>796.72</v>
      </c>
    </row>
    <row r="1693" spans="1:4" ht="41.4" x14ac:dyDescent="0.3">
      <c r="A1693" s="175">
        <v>99320</v>
      </c>
      <c r="B1693" s="176" t="s">
        <v>9950</v>
      </c>
      <c r="C1693" s="175" t="s">
        <v>128</v>
      </c>
      <c r="D1693" s="177">
        <v>6887.97</v>
      </c>
    </row>
    <row r="1694" spans="1:4" ht="27.6" x14ac:dyDescent="0.3">
      <c r="A1694" s="175">
        <v>99321</v>
      </c>
      <c r="B1694" s="176" t="s">
        <v>9951</v>
      </c>
      <c r="C1694" s="175" t="s">
        <v>236</v>
      </c>
      <c r="D1694" s="177">
        <v>2266.86</v>
      </c>
    </row>
    <row r="1695" spans="1:4" ht="41.4" x14ac:dyDescent="0.3">
      <c r="A1695" s="175">
        <v>99322</v>
      </c>
      <c r="B1695" s="176" t="s">
        <v>9952</v>
      </c>
      <c r="C1695" s="175" t="s">
        <v>128</v>
      </c>
      <c r="D1695" s="177">
        <v>7771.41</v>
      </c>
    </row>
    <row r="1696" spans="1:4" ht="27.6" x14ac:dyDescent="0.3">
      <c r="A1696" s="175">
        <v>99323</v>
      </c>
      <c r="B1696" s="176" t="s">
        <v>9953</v>
      </c>
      <c r="C1696" s="175" t="s">
        <v>236</v>
      </c>
      <c r="D1696" s="177">
        <v>2468.33</v>
      </c>
    </row>
    <row r="1697" spans="1:4" ht="41.4" x14ac:dyDescent="0.3">
      <c r="A1697" s="175">
        <v>99324</v>
      </c>
      <c r="B1697" s="176" t="s">
        <v>9954</v>
      </c>
      <c r="C1697" s="175" t="s">
        <v>128</v>
      </c>
      <c r="D1697" s="177">
        <v>8654.89</v>
      </c>
    </row>
    <row r="1698" spans="1:4" ht="27.6" x14ac:dyDescent="0.3">
      <c r="A1698" s="175">
        <v>99325</v>
      </c>
      <c r="B1698" s="176" t="s">
        <v>9955</v>
      </c>
      <c r="C1698" s="175" t="s">
        <v>236</v>
      </c>
      <c r="D1698" s="177">
        <v>2673.28</v>
      </c>
    </row>
    <row r="1699" spans="1:4" ht="41.4" x14ac:dyDescent="0.3">
      <c r="A1699" s="175">
        <v>99326</v>
      </c>
      <c r="B1699" s="176" t="s">
        <v>9956</v>
      </c>
      <c r="C1699" s="175" t="s">
        <v>128</v>
      </c>
      <c r="D1699" s="177">
        <v>7034.73</v>
      </c>
    </row>
    <row r="1700" spans="1:4" ht="27.6" x14ac:dyDescent="0.3">
      <c r="A1700" s="175">
        <v>99327</v>
      </c>
      <c r="B1700" s="176" t="s">
        <v>9957</v>
      </c>
      <c r="C1700" s="175" t="s">
        <v>236</v>
      </c>
      <c r="D1700" s="177">
        <v>3459.12</v>
      </c>
    </row>
    <row r="1701" spans="1:4" ht="27.6" x14ac:dyDescent="0.3">
      <c r="A1701" s="175">
        <v>101800</v>
      </c>
      <c r="B1701" s="176" t="s">
        <v>9958</v>
      </c>
      <c r="C1701" s="175" t="s">
        <v>128</v>
      </c>
      <c r="D1701" s="177">
        <v>1353.8</v>
      </c>
    </row>
    <row r="1702" spans="1:4" ht="27.6" x14ac:dyDescent="0.3">
      <c r="A1702" s="175">
        <v>101801</v>
      </c>
      <c r="B1702" s="176" t="s">
        <v>9959</v>
      </c>
      <c r="C1702" s="175" t="s">
        <v>128</v>
      </c>
      <c r="D1702" s="177">
        <v>1025.17</v>
      </c>
    </row>
    <row r="1703" spans="1:4" ht="41.4" x14ac:dyDescent="0.3">
      <c r="A1703" s="175">
        <v>101806</v>
      </c>
      <c r="B1703" s="176" t="s">
        <v>9960</v>
      </c>
      <c r="C1703" s="175" t="s">
        <v>128</v>
      </c>
      <c r="D1703" s="175">
        <v>478.07</v>
      </c>
    </row>
    <row r="1704" spans="1:4" ht="41.4" x14ac:dyDescent="0.3">
      <c r="A1704" s="175">
        <v>101807</v>
      </c>
      <c r="B1704" s="176" t="s">
        <v>9961</v>
      </c>
      <c r="C1704" s="175" t="s">
        <v>128</v>
      </c>
      <c r="D1704" s="175">
        <v>414.08</v>
      </c>
    </row>
    <row r="1705" spans="1:4" ht="41.4" x14ac:dyDescent="0.3">
      <c r="A1705" s="175">
        <v>101808</v>
      </c>
      <c r="B1705" s="176" t="s">
        <v>9962</v>
      </c>
      <c r="C1705" s="175" t="s">
        <v>128</v>
      </c>
      <c r="D1705" s="175">
        <v>442.75</v>
      </c>
    </row>
    <row r="1706" spans="1:4" ht="41.4" x14ac:dyDescent="0.3">
      <c r="A1706" s="175">
        <v>101809</v>
      </c>
      <c r="B1706" s="176" t="s">
        <v>9963</v>
      </c>
      <c r="C1706" s="175" t="s">
        <v>128</v>
      </c>
      <c r="D1706" s="177">
        <v>2597.83</v>
      </c>
    </row>
    <row r="1707" spans="1:4" ht="41.4" x14ac:dyDescent="0.3">
      <c r="A1707" s="175">
        <v>102139</v>
      </c>
      <c r="B1707" s="176" t="s">
        <v>9964</v>
      </c>
      <c r="C1707" s="175" t="s">
        <v>128</v>
      </c>
      <c r="D1707" s="177">
        <v>1484.92</v>
      </c>
    </row>
    <row r="1708" spans="1:4" ht="41.4" x14ac:dyDescent="0.3">
      <c r="A1708" s="175">
        <v>102141</v>
      </c>
      <c r="B1708" s="176" t="s">
        <v>9965</v>
      </c>
      <c r="C1708" s="175" t="s">
        <v>128</v>
      </c>
      <c r="D1708" s="177">
        <v>2363.39</v>
      </c>
    </row>
    <row r="1709" spans="1:4" ht="41.4" x14ac:dyDescent="0.3">
      <c r="A1709" s="175">
        <v>102142</v>
      </c>
      <c r="B1709" s="176" t="s">
        <v>9966</v>
      </c>
      <c r="C1709" s="175" t="s">
        <v>128</v>
      </c>
      <c r="D1709" s="177">
        <v>2327.4</v>
      </c>
    </row>
    <row r="1710" spans="1:4" ht="41.4" x14ac:dyDescent="0.3">
      <c r="A1710" s="175">
        <v>102457</v>
      </c>
      <c r="B1710" s="176" t="s">
        <v>9967</v>
      </c>
      <c r="C1710" s="175" t="s">
        <v>128</v>
      </c>
      <c r="D1710" s="177">
        <v>1463.58</v>
      </c>
    </row>
    <row r="1711" spans="1:4" ht="27.6" x14ac:dyDescent="0.3">
      <c r="A1711" s="175">
        <v>94263</v>
      </c>
      <c r="B1711" s="176" t="s">
        <v>9968</v>
      </c>
      <c r="C1711" s="175" t="s">
        <v>236</v>
      </c>
      <c r="D1711" s="175">
        <v>28.75</v>
      </c>
    </row>
    <row r="1712" spans="1:4" ht="27.6" x14ac:dyDescent="0.3">
      <c r="A1712" s="175">
        <v>94264</v>
      </c>
      <c r="B1712" s="176" t="s">
        <v>9969</v>
      </c>
      <c r="C1712" s="175" t="s">
        <v>236</v>
      </c>
      <c r="D1712" s="175">
        <v>32.43</v>
      </c>
    </row>
    <row r="1713" spans="1:4" ht="27.6" x14ac:dyDescent="0.3">
      <c r="A1713" s="175">
        <v>94265</v>
      </c>
      <c r="B1713" s="176" t="s">
        <v>9970</v>
      </c>
      <c r="C1713" s="175" t="s">
        <v>236</v>
      </c>
      <c r="D1713" s="175">
        <v>36.61</v>
      </c>
    </row>
    <row r="1714" spans="1:4" ht="27.6" x14ac:dyDescent="0.3">
      <c r="A1714" s="175">
        <v>94266</v>
      </c>
      <c r="B1714" s="176" t="s">
        <v>9971</v>
      </c>
      <c r="C1714" s="175" t="s">
        <v>236</v>
      </c>
      <c r="D1714" s="175">
        <v>40.799999999999997</v>
      </c>
    </row>
    <row r="1715" spans="1:4" ht="41.4" x14ac:dyDescent="0.3">
      <c r="A1715" s="175">
        <v>94267</v>
      </c>
      <c r="B1715" s="176" t="s">
        <v>9972</v>
      </c>
      <c r="C1715" s="175" t="s">
        <v>236</v>
      </c>
      <c r="D1715" s="175">
        <v>42.86</v>
      </c>
    </row>
    <row r="1716" spans="1:4" ht="41.4" x14ac:dyDescent="0.3">
      <c r="A1716" s="175">
        <v>94268</v>
      </c>
      <c r="B1716" s="176" t="s">
        <v>9973</v>
      </c>
      <c r="C1716" s="175" t="s">
        <v>236</v>
      </c>
      <c r="D1716" s="175">
        <v>47.5</v>
      </c>
    </row>
    <row r="1717" spans="1:4" ht="41.4" x14ac:dyDescent="0.3">
      <c r="A1717" s="175">
        <v>94269</v>
      </c>
      <c r="B1717" s="176" t="s">
        <v>9974</v>
      </c>
      <c r="C1717" s="175" t="s">
        <v>236</v>
      </c>
      <c r="D1717" s="175">
        <v>60.11</v>
      </c>
    </row>
    <row r="1718" spans="1:4" ht="41.4" x14ac:dyDescent="0.3">
      <c r="A1718" s="175">
        <v>94270</v>
      </c>
      <c r="B1718" s="176" t="s">
        <v>9975</v>
      </c>
      <c r="C1718" s="175" t="s">
        <v>236</v>
      </c>
      <c r="D1718" s="175">
        <v>66.56</v>
      </c>
    </row>
    <row r="1719" spans="1:4" ht="41.4" x14ac:dyDescent="0.3">
      <c r="A1719" s="175">
        <v>94271</v>
      </c>
      <c r="B1719" s="176" t="s">
        <v>9976</v>
      </c>
      <c r="C1719" s="175" t="s">
        <v>236</v>
      </c>
      <c r="D1719" s="175">
        <v>73.27</v>
      </c>
    </row>
    <row r="1720" spans="1:4" ht="41.4" x14ac:dyDescent="0.3">
      <c r="A1720" s="175">
        <v>94272</v>
      </c>
      <c r="B1720" s="176" t="s">
        <v>9977</v>
      </c>
      <c r="C1720" s="175" t="s">
        <v>236</v>
      </c>
      <c r="D1720" s="175">
        <v>81.87</v>
      </c>
    </row>
    <row r="1721" spans="1:4" ht="41.4" x14ac:dyDescent="0.3">
      <c r="A1721" s="175">
        <v>94273</v>
      </c>
      <c r="B1721" s="176" t="s">
        <v>9978</v>
      </c>
      <c r="C1721" s="175" t="s">
        <v>236</v>
      </c>
      <c r="D1721" s="175">
        <v>45.21</v>
      </c>
    </row>
    <row r="1722" spans="1:4" ht="41.4" x14ac:dyDescent="0.3">
      <c r="A1722" s="175">
        <v>94274</v>
      </c>
      <c r="B1722" s="176" t="s">
        <v>9979</v>
      </c>
      <c r="C1722" s="175" t="s">
        <v>236</v>
      </c>
      <c r="D1722" s="175">
        <v>49.24</v>
      </c>
    </row>
    <row r="1723" spans="1:4" ht="55.2" x14ac:dyDescent="0.3">
      <c r="A1723" s="175">
        <v>94275</v>
      </c>
      <c r="B1723" s="176" t="s">
        <v>9980</v>
      </c>
      <c r="C1723" s="175" t="s">
        <v>236</v>
      </c>
      <c r="D1723" s="175">
        <v>43.15</v>
      </c>
    </row>
    <row r="1724" spans="1:4" ht="55.2" x14ac:dyDescent="0.3">
      <c r="A1724" s="175">
        <v>94276</v>
      </c>
      <c r="B1724" s="176" t="s">
        <v>9981</v>
      </c>
      <c r="C1724" s="175" t="s">
        <v>236</v>
      </c>
      <c r="D1724" s="175">
        <v>47.18</v>
      </c>
    </row>
    <row r="1725" spans="1:4" ht="41.4" x14ac:dyDescent="0.3">
      <c r="A1725" s="175">
        <v>94277</v>
      </c>
      <c r="B1725" s="176" t="s">
        <v>9982</v>
      </c>
      <c r="C1725" s="175" t="s">
        <v>236</v>
      </c>
      <c r="D1725" s="175">
        <v>36.049999999999997</v>
      </c>
    </row>
    <row r="1726" spans="1:4" ht="41.4" x14ac:dyDescent="0.3">
      <c r="A1726" s="175">
        <v>94278</v>
      </c>
      <c r="B1726" s="176" t="s">
        <v>9983</v>
      </c>
      <c r="C1726" s="175" t="s">
        <v>236</v>
      </c>
      <c r="D1726" s="175">
        <v>40.08</v>
      </c>
    </row>
    <row r="1727" spans="1:4" ht="55.2" x14ac:dyDescent="0.3">
      <c r="A1727" s="175">
        <v>94279</v>
      </c>
      <c r="B1727" s="176" t="s">
        <v>9984</v>
      </c>
      <c r="C1727" s="175" t="s">
        <v>236</v>
      </c>
      <c r="D1727" s="175">
        <v>41.08</v>
      </c>
    </row>
    <row r="1728" spans="1:4" ht="55.2" x14ac:dyDescent="0.3">
      <c r="A1728" s="175">
        <v>94280</v>
      </c>
      <c r="B1728" s="176" t="s">
        <v>9985</v>
      </c>
      <c r="C1728" s="175" t="s">
        <v>236</v>
      </c>
      <c r="D1728" s="175">
        <v>45.11</v>
      </c>
    </row>
    <row r="1729" spans="1:4" ht="27.6" x14ac:dyDescent="0.3">
      <c r="A1729" s="175">
        <v>94281</v>
      </c>
      <c r="B1729" s="176" t="s">
        <v>9986</v>
      </c>
      <c r="C1729" s="175" t="s">
        <v>236</v>
      </c>
      <c r="D1729" s="175">
        <v>45.83</v>
      </c>
    </row>
    <row r="1730" spans="1:4" ht="27.6" x14ac:dyDescent="0.3">
      <c r="A1730" s="175">
        <v>94282</v>
      </c>
      <c r="B1730" s="176" t="s">
        <v>9987</v>
      </c>
      <c r="C1730" s="175" t="s">
        <v>236</v>
      </c>
      <c r="D1730" s="175">
        <v>58.1</v>
      </c>
    </row>
    <row r="1731" spans="1:4" ht="27.6" x14ac:dyDescent="0.3">
      <c r="A1731" s="175">
        <v>94283</v>
      </c>
      <c r="B1731" s="176" t="s">
        <v>9988</v>
      </c>
      <c r="C1731" s="175" t="s">
        <v>236</v>
      </c>
      <c r="D1731" s="175">
        <v>57.43</v>
      </c>
    </row>
    <row r="1732" spans="1:4" ht="27.6" x14ac:dyDescent="0.3">
      <c r="A1732" s="175">
        <v>94284</v>
      </c>
      <c r="B1732" s="176" t="s">
        <v>9989</v>
      </c>
      <c r="C1732" s="175" t="s">
        <v>236</v>
      </c>
      <c r="D1732" s="175">
        <v>69.709999999999994</v>
      </c>
    </row>
    <row r="1733" spans="1:4" ht="27.6" x14ac:dyDescent="0.3">
      <c r="A1733" s="175">
        <v>94285</v>
      </c>
      <c r="B1733" s="176" t="s">
        <v>9990</v>
      </c>
      <c r="C1733" s="175" t="s">
        <v>236</v>
      </c>
      <c r="D1733" s="175">
        <v>68.459999999999994</v>
      </c>
    </row>
    <row r="1734" spans="1:4" ht="27.6" x14ac:dyDescent="0.3">
      <c r="A1734" s="175">
        <v>94286</v>
      </c>
      <c r="B1734" s="176" t="s">
        <v>9991</v>
      </c>
      <c r="C1734" s="175" t="s">
        <v>236</v>
      </c>
      <c r="D1734" s="175">
        <v>80.72</v>
      </c>
    </row>
    <row r="1735" spans="1:4" ht="27.6" x14ac:dyDescent="0.3">
      <c r="A1735" s="175">
        <v>94287</v>
      </c>
      <c r="B1735" s="176" t="s">
        <v>9992</v>
      </c>
      <c r="C1735" s="175" t="s">
        <v>236</v>
      </c>
      <c r="D1735" s="175">
        <v>36.35</v>
      </c>
    </row>
    <row r="1736" spans="1:4" ht="27.6" x14ac:dyDescent="0.3">
      <c r="A1736" s="175">
        <v>94288</v>
      </c>
      <c r="B1736" s="176" t="s">
        <v>9993</v>
      </c>
      <c r="C1736" s="175" t="s">
        <v>236</v>
      </c>
      <c r="D1736" s="175">
        <v>47.09</v>
      </c>
    </row>
    <row r="1737" spans="1:4" ht="27.6" x14ac:dyDescent="0.3">
      <c r="A1737" s="175">
        <v>94289</v>
      </c>
      <c r="B1737" s="176" t="s">
        <v>9994</v>
      </c>
      <c r="C1737" s="175" t="s">
        <v>236</v>
      </c>
      <c r="D1737" s="175">
        <v>44.77</v>
      </c>
    </row>
    <row r="1738" spans="1:4" ht="27.6" x14ac:dyDescent="0.3">
      <c r="A1738" s="175">
        <v>94290</v>
      </c>
      <c r="B1738" s="176" t="s">
        <v>9995</v>
      </c>
      <c r="C1738" s="175" t="s">
        <v>236</v>
      </c>
      <c r="D1738" s="175">
        <v>55.5</v>
      </c>
    </row>
    <row r="1739" spans="1:4" ht="27.6" x14ac:dyDescent="0.3">
      <c r="A1739" s="175">
        <v>94291</v>
      </c>
      <c r="B1739" s="176" t="s">
        <v>9996</v>
      </c>
      <c r="C1739" s="175" t="s">
        <v>236</v>
      </c>
      <c r="D1739" s="175">
        <v>52.64</v>
      </c>
    </row>
    <row r="1740" spans="1:4" ht="27.6" x14ac:dyDescent="0.3">
      <c r="A1740" s="175">
        <v>94292</v>
      </c>
      <c r="B1740" s="176" t="s">
        <v>9997</v>
      </c>
      <c r="C1740" s="175" t="s">
        <v>236</v>
      </c>
      <c r="D1740" s="175">
        <v>63.37</v>
      </c>
    </row>
    <row r="1741" spans="1:4" ht="27.6" x14ac:dyDescent="0.3">
      <c r="A1741" s="175">
        <v>94293</v>
      </c>
      <c r="B1741" s="176" t="s">
        <v>9998</v>
      </c>
      <c r="C1741" s="175" t="s">
        <v>236</v>
      </c>
      <c r="D1741" s="175">
        <v>133.61000000000001</v>
      </c>
    </row>
    <row r="1742" spans="1:4" ht="27.6" x14ac:dyDescent="0.3">
      <c r="A1742" s="175">
        <v>94294</v>
      </c>
      <c r="B1742" s="176" t="s">
        <v>9999</v>
      </c>
      <c r="C1742" s="175" t="s">
        <v>236</v>
      </c>
      <c r="D1742" s="175">
        <v>7.27</v>
      </c>
    </row>
    <row r="1743" spans="1:4" ht="27.6" x14ac:dyDescent="0.3">
      <c r="A1743" s="175">
        <v>102727</v>
      </c>
      <c r="B1743" s="176" t="s">
        <v>10000</v>
      </c>
      <c r="C1743" s="175" t="s">
        <v>180</v>
      </c>
      <c r="D1743" s="175">
        <v>89.23</v>
      </c>
    </row>
    <row r="1744" spans="1:4" ht="27.6" x14ac:dyDescent="0.3">
      <c r="A1744" s="175">
        <v>102728</v>
      </c>
      <c r="B1744" s="176" t="s">
        <v>10001</v>
      </c>
      <c r="C1744" s="175" t="s">
        <v>693</v>
      </c>
      <c r="D1744" s="175">
        <v>16.52</v>
      </c>
    </row>
    <row r="1745" spans="1:4" ht="27.6" x14ac:dyDescent="0.3">
      <c r="A1745" s="175">
        <v>102729</v>
      </c>
      <c r="B1745" s="176" t="s">
        <v>10002</v>
      </c>
      <c r="C1745" s="175" t="s">
        <v>693</v>
      </c>
      <c r="D1745" s="175">
        <v>15.63</v>
      </c>
    </row>
    <row r="1746" spans="1:4" ht="27.6" x14ac:dyDescent="0.3">
      <c r="A1746" s="175">
        <v>102730</v>
      </c>
      <c r="B1746" s="176" t="s">
        <v>10003</v>
      </c>
      <c r="C1746" s="175" t="s">
        <v>693</v>
      </c>
      <c r="D1746" s="175">
        <v>14.02</v>
      </c>
    </row>
    <row r="1747" spans="1:4" ht="27.6" x14ac:dyDescent="0.3">
      <c r="A1747" s="175">
        <v>102731</v>
      </c>
      <c r="B1747" s="176" t="s">
        <v>10004</v>
      </c>
      <c r="C1747" s="175" t="s">
        <v>693</v>
      </c>
      <c r="D1747" s="175">
        <v>11.83</v>
      </c>
    </row>
    <row r="1748" spans="1:4" ht="27.6" x14ac:dyDescent="0.3">
      <c r="A1748" s="175">
        <v>102732</v>
      </c>
      <c r="B1748" s="176" t="s">
        <v>10005</v>
      </c>
      <c r="C1748" s="175" t="s">
        <v>693</v>
      </c>
      <c r="D1748" s="175">
        <v>11.28</v>
      </c>
    </row>
    <row r="1749" spans="1:4" ht="27.6" x14ac:dyDescent="0.3">
      <c r="A1749" s="175">
        <v>102733</v>
      </c>
      <c r="B1749" s="176" t="s">
        <v>10006</v>
      </c>
      <c r="C1749" s="175" t="s">
        <v>693</v>
      </c>
      <c r="D1749" s="175">
        <v>12.69</v>
      </c>
    </row>
    <row r="1750" spans="1:4" x14ac:dyDescent="0.3">
      <c r="A1750" s="175">
        <v>102734</v>
      </c>
      <c r="B1750" s="176" t="s">
        <v>10007</v>
      </c>
      <c r="C1750" s="175" t="s">
        <v>693</v>
      </c>
      <c r="D1750" s="175">
        <v>15.44</v>
      </c>
    </row>
    <row r="1751" spans="1:4" x14ac:dyDescent="0.3">
      <c r="A1751" s="175">
        <v>102735</v>
      </c>
      <c r="B1751" s="176" t="s">
        <v>10008</v>
      </c>
      <c r="C1751" s="175" t="s">
        <v>693</v>
      </c>
      <c r="D1751" s="175">
        <v>14.75</v>
      </c>
    </row>
    <row r="1752" spans="1:4" ht="27.6" x14ac:dyDescent="0.3">
      <c r="A1752" s="175">
        <v>102736</v>
      </c>
      <c r="B1752" s="176" t="s">
        <v>10009</v>
      </c>
      <c r="C1752" s="175" t="s">
        <v>261</v>
      </c>
      <c r="D1752" s="175">
        <v>435.56</v>
      </c>
    </row>
    <row r="1753" spans="1:4" ht="27.6" x14ac:dyDescent="0.3">
      <c r="A1753" s="175">
        <v>102737</v>
      </c>
      <c r="B1753" s="176" t="s">
        <v>10010</v>
      </c>
      <c r="C1753" s="175" t="s">
        <v>128</v>
      </c>
      <c r="D1753" s="175">
        <v>999.64</v>
      </c>
    </row>
    <row r="1754" spans="1:4" ht="27.6" x14ac:dyDescent="0.3">
      <c r="A1754" s="175">
        <v>102738</v>
      </c>
      <c r="B1754" s="176" t="s">
        <v>10011</v>
      </c>
      <c r="C1754" s="175" t="s">
        <v>128</v>
      </c>
      <c r="D1754" s="177">
        <v>2052.3000000000002</v>
      </c>
    </row>
    <row r="1755" spans="1:4" ht="27.6" x14ac:dyDescent="0.3">
      <c r="A1755" s="175">
        <v>102739</v>
      </c>
      <c r="B1755" s="176" t="s">
        <v>10012</v>
      </c>
      <c r="C1755" s="175" t="s">
        <v>128</v>
      </c>
      <c r="D1755" s="177">
        <v>3446.21</v>
      </c>
    </row>
    <row r="1756" spans="1:4" ht="27.6" x14ac:dyDescent="0.3">
      <c r="A1756" s="175">
        <v>102740</v>
      </c>
      <c r="B1756" s="176" t="s">
        <v>10013</v>
      </c>
      <c r="C1756" s="175" t="s">
        <v>128</v>
      </c>
      <c r="D1756" s="177">
        <v>5175.34</v>
      </c>
    </row>
    <row r="1757" spans="1:4" ht="27.6" x14ac:dyDescent="0.3">
      <c r="A1757" s="175">
        <v>102741</v>
      </c>
      <c r="B1757" s="176" t="s">
        <v>10014</v>
      </c>
      <c r="C1757" s="175" t="s">
        <v>128</v>
      </c>
      <c r="D1757" s="177">
        <v>7275.15</v>
      </c>
    </row>
    <row r="1758" spans="1:4" ht="27.6" x14ac:dyDescent="0.3">
      <c r="A1758" s="175">
        <v>102742</v>
      </c>
      <c r="B1758" s="176" t="s">
        <v>10015</v>
      </c>
      <c r="C1758" s="175" t="s">
        <v>128</v>
      </c>
      <c r="D1758" s="177">
        <v>12613.81</v>
      </c>
    </row>
    <row r="1759" spans="1:4" ht="27.6" x14ac:dyDescent="0.3">
      <c r="A1759" s="175">
        <v>102743</v>
      </c>
      <c r="B1759" s="176" t="s">
        <v>10016</v>
      </c>
      <c r="C1759" s="175" t="s">
        <v>128</v>
      </c>
      <c r="D1759" s="177">
        <v>4160.83</v>
      </c>
    </row>
    <row r="1760" spans="1:4" ht="27.6" x14ac:dyDescent="0.3">
      <c r="A1760" s="175">
        <v>102744</v>
      </c>
      <c r="B1760" s="176" t="s">
        <v>10017</v>
      </c>
      <c r="C1760" s="175" t="s">
        <v>128</v>
      </c>
      <c r="D1760" s="177">
        <v>6246.8</v>
      </c>
    </row>
    <row r="1761" spans="1:4" ht="27.6" x14ac:dyDescent="0.3">
      <c r="A1761" s="175">
        <v>102745</v>
      </c>
      <c r="B1761" s="176" t="s">
        <v>10018</v>
      </c>
      <c r="C1761" s="175" t="s">
        <v>128</v>
      </c>
      <c r="D1761" s="177">
        <v>8795.39</v>
      </c>
    </row>
    <row r="1762" spans="1:4" ht="27.6" x14ac:dyDescent="0.3">
      <c r="A1762" s="175">
        <v>102746</v>
      </c>
      <c r="B1762" s="176" t="s">
        <v>10019</v>
      </c>
      <c r="C1762" s="175" t="s">
        <v>128</v>
      </c>
      <c r="D1762" s="177">
        <v>15269</v>
      </c>
    </row>
    <row r="1763" spans="1:4" ht="27.6" x14ac:dyDescent="0.3">
      <c r="A1763" s="175">
        <v>102747</v>
      </c>
      <c r="B1763" s="176" t="s">
        <v>10020</v>
      </c>
      <c r="C1763" s="175" t="s">
        <v>128</v>
      </c>
      <c r="D1763" s="177">
        <v>7746.98</v>
      </c>
    </row>
    <row r="1764" spans="1:4" ht="27.6" x14ac:dyDescent="0.3">
      <c r="A1764" s="175">
        <v>102748</v>
      </c>
      <c r="B1764" s="176" t="s">
        <v>10021</v>
      </c>
      <c r="C1764" s="175" t="s">
        <v>128</v>
      </c>
      <c r="D1764" s="177">
        <v>10860.12</v>
      </c>
    </row>
    <row r="1765" spans="1:4" ht="27.6" x14ac:dyDescent="0.3">
      <c r="A1765" s="175">
        <v>102749</v>
      </c>
      <c r="B1765" s="176" t="s">
        <v>10022</v>
      </c>
      <c r="C1765" s="175" t="s">
        <v>128</v>
      </c>
      <c r="D1765" s="177">
        <v>18669.560000000001</v>
      </c>
    </row>
    <row r="1766" spans="1:4" ht="27.6" x14ac:dyDescent="0.3">
      <c r="A1766" s="175">
        <v>102750</v>
      </c>
      <c r="B1766" s="176" t="s">
        <v>10023</v>
      </c>
      <c r="C1766" s="175" t="s">
        <v>128</v>
      </c>
      <c r="D1766" s="177">
        <v>2505.35</v>
      </c>
    </row>
    <row r="1767" spans="1:4" ht="27.6" x14ac:dyDescent="0.3">
      <c r="A1767" s="175">
        <v>102751</v>
      </c>
      <c r="B1767" s="176" t="s">
        <v>10024</v>
      </c>
      <c r="C1767" s="175" t="s">
        <v>128</v>
      </c>
      <c r="D1767" s="177">
        <v>4370.91</v>
      </c>
    </row>
    <row r="1768" spans="1:4" ht="27.6" x14ac:dyDescent="0.3">
      <c r="A1768" s="175">
        <v>102752</v>
      </c>
      <c r="B1768" s="176" t="s">
        <v>10025</v>
      </c>
      <c r="C1768" s="175" t="s">
        <v>128</v>
      </c>
      <c r="D1768" s="177">
        <v>6983.96</v>
      </c>
    </row>
    <row r="1769" spans="1:4" ht="27.6" x14ac:dyDescent="0.3">
      <c r="A1769" s="175">
        <v>102753</v>
      </c>
      <c r="B1769" s="176" t="s">
        <v>10026</v>
      </c>
      <c r="C1769" s="175" t="s">
        <v>128</v>
      </c>
      <c r="D1769" s="177">
        <v>10365.18</v>
      </c>
    </row>
    <row r="1770" spans="1:4" ht="27.6" x14ac:dyDescent="0.3">
      <c r="A1770" s="175">
        <v>102754</v>
      </c>
      <c r="B1770" s="176" t="s">
        <v>10027</v>
      </c>
      <c r="C1770" s="175" t="s">
        <v>128</v>
      </c>
      <c r="D1770" s="177">
        <v>19726.88</v>
      </c>
    </row>
    <row r="1771" spans="1:4" ht="27.6" x14ac:dyDescent="0.3">
      <c r="A1771" s="175">
        <v>102755</v>
      </c>
      <c r="B1771" s="176" t="s">
        <v>10028</v>
      </c>
      <c r="C1771" s="175" t="s">
        <v>128</v>
      </c>
      <c r="D1771" s="177">
        <v>9750.83</v>
      </c>
    </row>
    <row r="1772" spans="1:4" ht="27.6" x14ac:dyDescent="0.3">
      <c r="A1772" s="175">
        <v>102756</v>
      </c>
      <c r="B1772" s="176" t="s">
        <v>10029</v>
      </c>
      <c r="C1772" s="175" t="s">
        <v>128</v>
      </c>
      <c r="D1772" s="177">
        <v>14519.31</v>
      </c>
    </row>
    <row r="1773" spans="1:4" ht="27.6" x14ac:dyDescent="0.3">
      <c r="A1773" s="175">
        <v>102757</v>
      </c>
      <c r="B1773" s="176" t="s">
        <v>10030</v>
      </c>
      <c r="C1773" s="175" t="s">
        <v>128</v>
      </c>
      <c r="D1773" s="177">
        <v>27040.06</v>
      </c>
    </row>
    <row r="1774" spans="1:4" ht="27.6" x14ac:dyDescent="0.3">
      <c r="A1774" s="175">
        <v>102758</v>
      </c>
      <c r="B1774" s="176" t="s">
        <v>10031</v>
      </c>
      <c r="C1774" s="175" t="s">
        <v>128</v>
      </c>
      <c r="D1774" s="177">
        <v>12531.96</v>
      </c>
    </row>
    <row r="1775" spans="1:4" ht="27.6" x14ac:dyDescent="0.3">
      <c r="A1775" s="175">
        <v>102759</v>
      </c>
      <c r="B1775" s="176" t="s">
        <v>10032</v>
      </c>
      <c r="C1775" s="175" t="s">
        <v>128</v>
      </c>
      <c r="D1775" s="177">
        <v>18695.16</v>
      </c>
    </row>
    <row r="1776" spans="1:4" ht="27.6" x14ac:dyDescent="0.3">
      <c r="A1776" s="175">
        <v>102760</v>
      </c>
      <c r="B1776" s="176" t="s">
        <v>10033</v>
      </c>
      <c r="C1776" s="175" t="s">
        <v>128</v>
      </c>
      <c r="D1776" s="177">
        <v>34496.01</v>
      </c>
    </row>
    <row r="1777" spans="1:4" ht="27.6" x14ac:dyDescent="0.3">
      <c r="A1777" s="175">
        <v>102761</v>
      </c>
      <c r="B1777" s="176" t="s">
        <v>10034</v>
      </c>
      <c r="C1777" s="175" t="s">
        <v>128</v>
      </c>
      <c r="D1777" s="177">
        <v>11931.16</v>
      </c>
    </row>
    <row r="1778" spans="1:4" ht="27.6" x14ac:dyDescent="0.3">
      <c r="A1778" s="175">
        <v>102762</v>
      </c>
      <c r="B1778" s="176" t="s">
        <v>10035</v>
      </c>
      <c r="C1778" s="175" t="s">
        <v>128</v>
      </c>
      <c r="D1778" s="177">
        <v>18443.36</v>
      </c>
    </row>
    <row r="1779" spans="1:4" ht="27.6" x14ac:dyDescent="0.3">
      <c r="A1779" s="175">
        <v>102763</v>
      </c>
      <c r="B1779" s="176" t="s">
        <v>10036</v>
      </c>
      <c r="C1779" s="175" t="s">
        <v>128</v>
      </c>
      <c r="D1779" s="177">
        <v>25744.21</v>
      </c>
    </row>
    <row r="1780" spans="1:4" ht="27.6" x14ac:dyDescent="0.3">
      <c r="A1780" s="175">
        <v>102764</v>
      </c>
      <c r="B1780" s="176" t="s">
        <v>10037</v>
      </c>
      <c r="C1780" s="175" t="s">
        <v>128</v>
      </c>
      <c r="D1780" s="177">
        <v>36434.050000000003</v>
      </c>
    </row>
    <row r="1781" spans="1:4" ht="27.6" x14ac:dyDescent="0.3">
      <c r="A1781" s="175">
        <v>102765</v>
      </c>
      <c r="B1781" s="176" t="s">
        <v>10038</v>
      </c>
      <c r="C1781" s="175" t="s">
        <v>128</v>
      </c>
      <c r="D1781" s="177">
        <v>14749.97</v>
      </c>
    </row>
    <row r="1782" spans="1:4" ht="27.6" x14ac:dyDescent="0.3">
      <c r="A1782" s="175">
        <v>102766</v>
      </c>
      <c r="B1782" s="176" t="s">
        <v>10039</v>
      </c>
      <c r="C1782" s="175" t="s">
        <v>128</v>
      </c>
      <c r="D1782" s="177">
        <v>22251.05</v>
      </c>
    </row>
    <row r="1783" spans="1:4" ht="27.6" x14ac:dyDescent="0.3">
      <c r="A1783" s="175">
        <v>102767</v>
      </c>
      <c r="B1783" s="176" t="s">
        <v>10040</v>
      </c>
      <c r="C1783" s="175" t="s">
        <v>128</v>
      </c>
      <c r="D1783" s="177">
        <v>31363.06</v>
      </c>
    </row>
    <row r="1784" spans="1:4" ht="27.6" x14ac:dyDescent="0.3">
      <c r="A1784" s="175">
        <v>102768</v>
      </c>
      <c r="B1784" s="176" t="s">
        <v>10041</v>
      </c>
      <c r="C1784" s="175" t="s">
        <v>128</v>
      </c>
      <c r="D1784" s="177">
        <v>44030.99</v>
      </c>
    </row>
    <row r="1785" spans="1:4" ht="27.6" x14ac:dyDescent="0.3">
      <c r="A1785" s="175">
        <v>102769</v>
      </c>
      <c r="B1785" s="176" t="s">
        <v>10042</v>
      </c>
      <c r="C1785" s="175" t="s">
        <v>128</v>
      </c>
      <c r="D1785" s="177">
        <v>16974.439999999999</v>
      </c>
    </row>
    <row r="1786" spans="1:4" ht="27.6" x14ac:dyDescent="0.3">
      <c r="A1786" s="175">
        <v>102770</v>
      </c>
      <c r="B1786" s="176" t="s">
        <v>10043</v>
      </c>
      <c r="C1786" s="175" t="s">
        <v>128</v>
      </c>
      <c r="D1786" s="177">
        <v>26120.97</v>
      </c>
    </row>
    <row r="1787" spans="1:4" ht="27.6" x14ac:dyDescent="0.3">
      <c r="A1787" s="175">
        <v>102771</v>
      </c>
      <c r="B1787" s="176" t="s">
        <v>10044</v>
      </c>
      <c r="C1787" s="175" t="s">
        <v>128</v>
      </c>
      <c r="D1787" s="177">
        <v>36793.01</v>
      </c>
    </row>
    <row r="1788" spans="1:4" ht="27.6" x14ac:dyDescent="0.3">
      <c r="A1788" s="175">
        <v>102772</v>
      </c>
      <c r="B1788" s="176" t="s">
        <v>10045</v>
      </c>
      <c r="C1788" s="175" t="s">
        <v>128</v>
      </c>
      <c r="D1788" s="177">
        <v>52209.34</v>
      </c>
    </row>
    <row r="1789" spans="1:4" ht="27.6" x14ac:dyDescent="0.3">
      <c r="A1789" s="175">
        <v>102773</v>
      </c>
      <c r="B1789" s="176" t="s">
        <v>10046</v>
      </c>
      <c r="C1789" s="175" t="s">
        <v>128</v>
      </c>
      <c r="D1789" s="177">
        <v>6869.9</v>
      </c>
    </row>
    <row r="1790" spans="1:4" ht="27.6" x14ac:dyDescent="0.3">
      <c r="A1790" s="175">
        <v>102774</v>
      </c>
      <c r="B1790" s="176" t="s">
        <v>10047</v>
      </c>
      <c r="C1790" s="175" t="s">
        <v>128</v>
      </c>
      <c r="D1790" s="177">
        <v>6869.9</v>
      </c>
    </row>
    <row r="1791" spans="1:4" ht="27.6" x14ac:dyDescent="0.3">
      <c r="A1791" s="175">
        <v>102775</v>
      </c>
      <c r="B1791" s="176" t="s">
        <v>10048</v>
      </c>
      <c r="C1791" s="175" t="s">
        <v>128</v>
      </c>
      <c r="D1791" s="177">
        <v>10247</v>
      </c>
    </row>
    <row r="1792" spans="1:4" ht="27.6" x14ac:dyDescent="0.3">
      <c r="A1792" s="175">
        <v>102776</v>
      </c>
      <c r="B1792" s="176" t="s">
        <v>10049</v>
      </c>
      <c r="C1792" s="175" t="s">
        <v>128</v>
      </c>
      <c r="D1792" s="177">
        <v>10247</v>
      </c>
    </row>
    <row r="1793" spans="1:4" ht="27.6" x14ac:dyDescent="0.3">
      <c r="A1793" s="175">
        <v>102777</v>
      </c>
      <c r="B1793" s="176" t="s">
        <v>10050</v>
      </c>
      <c r="C1793" s="175" t="s">
        <v>128</v>
      </c>
      <c r="D1793" s="177">
        <v>15504.64</v>
      </c>
    </row>
    <row r="1794" spans="1:4" ht="27.6" x14ac:dyDescent="0.3">
      <c r="A1794" s="175">
        <v>102778</v>
      </c>
      <c r="B1794" s="176" t="s">
        <v>10051</v>
      </c>
      <c r="C1794" s="175" t="s">
        <v>128</v>
      </c>
      <c r="D1794" s="177">
        <v>23203.16</v>
      </c>
    </row>
    <row r="1795" spans="1:4" ht="27.6" x14ac:dyDescent="0.3">
      <c r="A1795" s="175">
        <v>102779</v>
      </c>
      <c r="B1795" s="176" t="s">
        <v>10052</v>
      </c>
      <c r="C1795" s="175" t="s">
        <v>128</v>
      </c>
      <c r="D1795" s="177">
        <v>6869.9</v>
      </c>
    </row>
    <row r="1796" spans="1:4" ht="27.6" x14ac:dyDescent="0.3">
      <c r="A1796" s="175">
        <v>102780</v>
      </c>
      <c r="B1796" s="176" t="s">
        <v>10053</v>
      </c>
      <c r="C1796" s="175" t="s">
        <v>128</v>
      </c>
      <c r="D1796" s="177">
        <v>7906.17</v>
      </c>
    </row>
    <row r="1797" spans="1:4" ht="27.6" x14ac:dyDescent="0.3">
      <c r="A1797" s="175">
        <v>102781</v>
      </c>
      <c r="B1797" s="176" t="s">
        <v>10054</v>
      </c>
      <c r="C1797" s="175" t="s">
        <v>128</v>
      </c>
      <c r="D1797" s="177">
        <v>11705.4</v>
      </c>
    </row>
    <row r="1798" spans="1:4" ht="27.6" x14ac:dyDescent="0.3">
      <c r="A1798" s="175">
        <v>102782</v>
      </c>
      <c r="B1798" s="176" t="s">
        <v>10055</v>
      </c>
      <c r="C1798" s="175" t="s">
        <v>128</v>
      </c>
      <c r="D1798" s="177">
        <v>13040.53</v>
      </c>
    </row>
    <row r="1799" spans="1:4" ht="27.6" x14ac:dyDescent="0.3">
      <c r="A1799" s="175">
        <v>102783</v>
      </c>
      <c r="B1799" s="176" t="s">
        <v>10056</v>
      </c>
      <c r="C1799" s="175" t="s">
        <v>128</v>
      </c>
      <c r="D1799" s="177">
        <v>17261.91</v>
      </c>
    </row>
    <row r="1800" spans="1:4" ht="27.6" x14ac:dyDescent="0.3">
      <c r="A1800" s="175">
        <v>102784</v>
      </c>
      <c r="B1800" s="176" t="s">
        <v>10057</v>
      </c>
      <c r="C1800" s="175" t="s">
        <v>128</v>
      </c>
      <c r="D1800" s="177">
        <v>27052.42</v>
      </c>
    </row>
    <row r="1801" spans="1:4" ht="27.6" x14ac:dyDescent="0.3">
      <c r="A1801" s="175">
        <v>102785</v>
      </c>
      <c r="B1801" s="176" t="s">
        <v>10058</v>
      </c>
      <c r="C1801" s="175" t="s">
        <v>128</v>
      </c>
      <c r="D1801" s="177">
        <v>7906.17</v>
      </c>
    </row>
    <row r="1802" spans="1:4" ht="27.6" x14ac:dyDescent="0.3">
      <c r="A1802" s="175">
        <v>102786</v>
      </c>
      <c r="B1802" s="176" t="s">
        <v>10059</v>
      </c>
      <c r="C1802" s="175" t="s">
        <v>128</v>
      </c>
      <c r="D1802" s="177">
        <v>8819.16</v>
      </c>
    </row>
    <row r="1803" spans="1:4" ht="27.6" x14ac:dyDescent="0.3">
      <c r="A1803" s="175">
        <v>102787</v>
      </c>
      <c r="B1803" s="176" t="s">
        <v>10060</v>
      </c>
      <c r="C1803" s="175" t="s">
        <v>128</v>
      </c>
      <c r="D1803" s="177">
        <v>13040.53</v>
      </c>
    </row>
    <row r="1804" spans="1:4" ht="27.6" x14ac:dyDescent="0.3">
      <c r="A1804" s="175">
        <v>102788</v>
      </c>
      <c r="B1804" s="176" t="s">
        <v>10061</v>
      </c>
      <c r="C1804" s="175" t="s">
        <v>128</v>
      </c>
      <c r="D1804" s="177">
        <v>14352.54</v>
      </c>
    </row>
    <row r="1805" spans="1:4" ht="27.6" x14ac:dyDescent="0.3">
      <c r="A1805" s="175">
        <v>102789</v>
      </c>
      <c r="B1805" s="176" t="s">
        <v>10062</v>
      </c>
      <c r="C1805" s="175" t="s">
        <v>128</v>
      </c>
      <c r="D1805" s="177">
        <v>18880.48</v>
      </c>
    </row>
    <row r="1806" spans="1:4" ht="27.6" x14ac:dyDescent="0.3">
      <c r="A1806" s="175">
        <v>102790</v>
      </c>
      <c r="B1806" s="176" t="s">
        <v>10063</v>
      </c>
      <c r="C1806" s="175" t="s">
        <v>128</v>
      </c>
      <c r="D1806" s="177">
        <v>31286.93</v>
      </c>
    </row>
    <row r="1807" spans="1:4" ht="27.6" x14ac:dyDescent="0.3">
      <c r="A1807" s="175">
        <v>102791</v>
      </c>
      <c r="B1807" s="176" t="s">
        <v>10064</v>
      </c>
      <c r="C1807" s="175" t="s">
        <v>128</v>
      </c>
      <c r="D1807" s="177">
        <v>25072.59</v>
      </c>
    </row>
    <row r="1808" spans="1:4" ht="27.6" x14ac:dyDescent="0.3">
      <c r="A1808" s="175">
        <v>102792</v>
      </c>
      <c r="B1808" s="176" t="s">
        <v>10065</v>
      </c>
      <c r="C1808" s="175" t="s">
        <v>128</v>
      </c>
      <c r="D1808" s="177">
        <v>40818.49</v>
      </c>
    </row>
    <row r="1809" spans="1:4" ht="27.6" x14ac:dyDescent="0.3">
      <c r="A1809" s="175">
        <v>102793</v>
      </c>
      <c r="B1809" s="176" t="s">
        <v>10066</v>
      </c>
      <c r="C1809" s="175" t="s">
        <v>128</v>
      </c>
      <c r="D1809" s="177">
        <v>55028.69</v>
      </c>
    </row>
    <row r="1810" spans="1:4" ht="27.6" x14ac:dyDescent="0.3">
      <c r="A1810" s="175">
        <v>102794</v>
      </c>
      <c r="B1810" s="176" t="s">
        <v>10067</v>
      </c>
      <c r="C1810" s="175" t="s">
        <v>128</v>
      </c>
      <c r="D1810" s="177">
        <v>78834.37</v>
      </c>
    </row>
    <row r="1811" spans="1:4" ht="27.6" x14ac:dyDescent="0.3">
      <c r="A1811" s="175">
        <v>102795</v>
      </c>
      <c r="B1811" s="176" t="s">
        <v>10068</v>
      </c>
      <c r="C1811" s="175" t="s">
        <v>128</v>
      </c>
      <c r="D1811" s="177">
        <v>26758.86</v>
      </c>
    </row>
    <row r="1812" spans="1:4" ht="27.6" x14ac:dyDescent="0.3">
      <c r="A1812" s="175">
        <v>102796</v>
      </c>
      <c r="B1812" s="176" t="s">
        <v>10069</v>
      </c>
      <c r="C1812" s="175" t="s">
        <v>128</v>
      </c>
      <c r="D1812" s="177">
        <v>43197.97</v>
      </c>
    </row>
    <row r="1813" spans="1:4" ht="27.6" x14ac:dyDescent="0.3">
      <c r="A1813" s="175">
        <v>102797</v>
      </c>
      <c r="B1813" s="176" t="s">
        <v>10070</v>
      </c>
      <c r="C1813" s="175" t="s">
        <v>128</v>
      </c>
      <c r="D1813" s="177">
        <v>61285.21</v>
      </c>
    </row>
    <row r="1814" spans="1:4" ht="27.6" x14ac:dyDescent="0.3">
      <c r="A1814" s="175">
        <v>102798</v>
      </c>
      <c r="B1814" s="176" t="s">
        <v>10071</v>
      </c>
      <c r="C1814" s="175" t="s">
        <v>128</v>
      </c>
      <c r="D1814" s="177">
        <v>75012.13</v>
      </c>
    </row>
    <row r="1815" spans="1:4" ht="27.6" x14ac:dyDescent="0.3">
      <c r="A1815" s="175">
        <v>102799</v>
      </c>
      <c r="B1815" s="176" t="s">
        <v>10072</v>
      </c>
      <c r="C1815" s="175" t="s">
        <v>128</v>
      </c>
      <c r="D1815" s="177">
        <v>27321.71</v>
      </c>
    </row>
    <row r="1816" spans="1:4" ht="27.6" x14ac:dyDescent="0.3">
      <c r="A1816" s="175">
        <v>102800</v>
      </c>
      <c r="B1816" s="176" t="s">
        <v>10073</v>
      </c>
      <c r="C1816" s="175" t="s">
        <v>128</v>
      </c>
      <c r="D1816" s="177">
        <v>47422.12</v>
      </c>
    </row>
    <row r="1817" spans="1:4" ht="27.6" x14ac:dyDescent="0.3">
      <c r="A1817" s="175">
        <v>102801</v>
      </c>
      <c r="B1817" s="176" t="s">
        <v>10074</v>
      </c>
      <c r="C1817" s="175" t="s">
        <v>128</v>
      </c>
      <c r="D1817" s="177">
        <v>66453.179999999993</v>
      </c>
    </row>
    <row r="1818" spans="1:4" ht="27.6" x14ac:dyDescent="0.3">
      <c r="A1818" s="175">
        <v>102802</v>
      </c>
      <c r="B1818" s="176" t="s">
        <v>10075</v>
      </c>
      <c r="C1818" s="175" t="s">
        <v>128</v>
      </c>
      <c r="D1818" s="177">
        <v>79692.02</v>
      </c>
    </row>
    <row r="1819" spans="1:4" ht="27.6" x14ac:dyDescent="0.3">
      <c r="A1819" s="175">
        <v>101570</v>
      </c>
      <c r="B1819" s="176" t="s">
        <v>10076</v>
      </c>
      <c r="C1819" s="175" t="s">
        <v>180</v>
      </c>
      <c r="D1819" s="175">
        <v>21.96</v>
      </c>
    </row>
    <row r="1820" spans="1:4" ht="27.6" x14ac:dyDescent="0.3">
      <c r="A1820" s="175">
        <v>101571</v>
      </c>
      <c r="B1820" s="176" t="s">
        <v>10077</v>
      </c>
      <c r="C1820" s="175" t="s">
        <v>180</v>
      </c>
      <c r="D1820" s="175">
        <v>29.65</v>
      </c>
    </row>
    <row r="1821" spans="1:4" ht="27.6" x14ac:dyDescent="0.3">
      <c r="A1821" s="175">
        <v>101572</v>
      </c>
      <c r="B1821" s="176" t="s">
        <v>10078</v>
      </c>
      <c r="C1821" s="175" t="s">
        <v>180</v>
      </c>
      <c r="D1821" s="175">
        <v>17.28</v>
      </c>
    </row>
    <row r="1822" spans="1:4" ht="27.6" x14ac:dyDescent="0.3">
      <c r="A1822" s="175">
        <v>101573</v>
      </c>
      <c r="B1822" s="176" t="s">
        <v>10079</v>
      </c>
      <c r="C1822" s="175" t="s">
        <v>180</v>
      </c>
      <c r="D1822" s="175">
        <v>24.97</v>
      </c>
    </row>
    <row r="1823" spans="1:4" ht="27.6" x14ac:dyDescent="0.3">
      <c r="A1823" s="175">
        <v>101574</v>
      </c>
      <c r="B1823" s="176" t="s">
        <v>10080</v>
      </c>
      <c r="C1823" s="175" t="s">
        <v>180</v>
      </c>
      <c r="D1823" s="175">
        <v>13.32</v>
      </c>
    </row>
    <row r="1824" spans="1:4" ht="27.6" x14ac:dyDescent="0.3">
      <c r="A1824" s="175">
        <v>101575</v>
      </c>
      <c r="B1824" s="176" t="s">
        <v>10081</v>
      </c>
      <c r="C1824" s="175" t="s">
        <v>180</v>
      </c>
      <c r="D1824" s="175">
        <v>21.15</v>
      </c>
    </row>
    <row r="1825" spans="1:4" ht="27.6" x14ac:dyDescent="0.3">
      <c r="A1825" s="175">
        <v>101576</v>
      </c>
      <c r="B1825" s="176" t="s">
        <v>10082</v>
      </c>
      <c r="C1825" s="175" t="s">
        <v>180</v>
      </c>
      <c r="D1825" s="175">
        <v>40</v>
      </c>
    </row>
    <row r="1826" spans="1:4" ht="27.6" x14ac:dyDescent="0.3">
      <c r="A1826" s="175">
        <v>101577</v>
      </c>
      <c r="B1826" s="176" t="s">
        <v>10083</v>
      </c>
      <c r="C1826" s="175" t="s">
        <v>180</v>
      </c>
      <c r="D1826" s="175">
        <v>49.85</v>
      </c>
    </row>
    <row r="1827" spans="1:4" ht="27.6" x14ac:dyDescent="0.3">
      <c r="A1827" s="175">
        <v>101578</v>
      </c>
      <c r="B1827" s="176" t="s">
        <v>10084</v>
      </c>
      <c r="C1827" s="175" t="s">
        <v>180</v>
      </c>
      <c r="D1827" s="175">
        <v>33.200000000000003</v>
      </c>
    </row>
    <row r="1828" spans="1:4" ht="27.6" x14ac:dyDescent="0.3">
      <c r="A1828" s="175">
        <v>101579</v>
      </c>
      <c r="B1828" s="176" t="s">
        <v>10085</v>
      </c>
      <c r="C1828" s="175" t="s">
        <v>180</v>
      </c>
      <c r="D1828" s="175">
        <v>43.04</v>
      </c>
    </row>
    <row r="1829" spans="1:4" ht="27.6" x14ac:dyDescent="0.3">
      <c r="A1829" s="175">
        <v>101580</v>
      </c>
      <c r="B1829" s="176" t="s">
        <v>10086</v>
      </c>
      <c r="C1829" s="175" t="s">
        <v>180</v>
      </c>
      <c r="D1829" s="175">
        <v>29.66</v>
      </c>
    </row>
    <row r="1830" spans="1:4" ht="27.6" x14ac:dyDescent="0.3">
      <c r="A1830" s="175">
        <v>101581</v>
      </c>
      <c r="B1830" s="176" t="s">
        <v>10087</v>
      </c>
      <c r="C1830" s="175" t="s">
        <v>180</v>
      </c>
      <c r="D1830" s="175">
        <v>39.64</v>
      </c>
    </row>
    <row r="1831" spans="1:4" ht="27.6" x14ac:dyDescent="0.3">
      <c r="A1831" s="175">
        <v>101582</v>
      </c>
      <c r="B1831" s="176" t="s">
        <v>10088</v>
      </c>
      <c r="C1831" s="175" t="s">
        <v>180</v>
      </c>
      <c r="D1831" s="175">
        <v>65.849999999999994</v>
      </c>
    </row>
    <row r="1832" spans="1:4" ht="27.6" x14ac:dyDescent="0.3">
      <c r="A1832" s="175">
        <v>101583</v>
      </c>
      <c r="B1832" s="176" t="s">
        <v>10089</v>
      </c>
      <c r="C1832" s="175" t="s">
        <v>180</v>
      </c>
      <c r="D1832" s="175">
        <v>81.180000000000007</v>
      </c>
    </row>
    <row r="1833" spans="1:4" ht="27.6" x14ac:dyDescent="0.3">
      <c r="A1833" s="175">
        <v>101584</v>
      </c>
      <c r="B1833" s="176" t="s">
        <v>10090</v>
      </c>
      <c r="C1833" s="175" t="s">
        <v>180</v>
      </c>
      <c r="D1833" s="175">
        <v>54.33</v>
      </c>
    </row>
    <row r="1834" spans="1:4" ht="27.6" x14ac:dyDescent="0.3">
      <c r="A1834" s="175">
        <v>101585</v>
      </c>
      <c r="B1834" s="176" t="s">
        <v>10091</v>
      </c>
      <c r="C1834" s="175" t="s">
        <v>180</v>
      </c>
      <c r="D1834" s="175">
        <v>69.67</v>
      </c>
    </row>
    <row r="1835" spans="1:4" ht="27.6" x14ac:dyDescent="0.3">
      <c r="A1835" s="175">
        <v>101586</v>
      </c>
      <c r="B1835" s="176" t="s">
        <v>10092</v>
      </c>
      <c r="C1835" s="175" t="s">
        <v>180</v>
      </c>
      <c r="D1835" s="175">
        <v>47.35</v>
      </c>
    </row>
    <row r="1836" spans="1:4" ht="27.6" x14ac:dyDescent="0.3">
      <c r="A1836" s="175">
        <v>101587</v>
      </c>
      <c r="B1836" s="176" t="s">
        <v>10093</v>
      </c>
      <c r="C1836" s="175" t="s">
        <v>180</v>
      </c>
      <c r="D1836" s="175">
        <v>62.82</v>
      </c>
    </row>
    <row r="1837" spans="1:4" ht="27.6" x14ac:dyDescent="0.3">
      <c r="A1837" s="175">
        <v>101588</v>
      </c>
      <c r="B1837" s="176" t="s">
        <v>10094</v>
      </c>
      <c r="C1837" s="175" t="s">
        <v>180</v>
      </c>
      <c r="D1837" s="175">
        <v>82.45</v>
      </c>
    </row>
    <row r="1838" spans="1:4" ht="27.6" x14ac:dyDescent="0.3">
      <c r="A1838" s="175">
        <v>101589</v>
      </c>
      <c r="B1838" s="176" t="s">
        <v>10095</v>
      </c>
      <c r="C1838" s="175" t="s">
        <v>180</v>
      </c>
      <c r="D1838" s="175">
        <v>119.78</v>
      </c>
    </row>
    <row r="1839" spans="1:4" ht="27.6" x14ac:dyDescent="0.3">
      <c r="A1839" s="175">
        <v>101590</v>
      </c>
      <c r="B1839" s="176" t="s">
        <v>10096</v>
      </c>
      <c r="C1839" s="175" t="s">
        <v>180</v>
      </c>
      <c r="D1839" s="175">
        <v>62.59</v>
      </c>
    </row>
    <row r="1840" spans="1:4" ht="27.6" x14ac:dyDescent="0.3">
      <c r="A1840" s="175">
        <v>101591</v>
      </c>
      <c r="B1840" s="176" t="s">
        <v>10097</v>
      </c>
      <c r="C1840" s="175" t="s">
        <v>180</v>
      </c>
      <c r="D1840" s="175">
        <v>99.92</v>
      </c>
    </row>
    <row r="1841" spans="1:4" ht="27.6" x14ac:dyDescent="0.3">
      <c r="A1841" s="175">
        <v>101592</v>
      </c>
      <c r="B1841" s="176" t="s">
        <v>10098</v>
      </c>
      <c r="C1841" s="175" t="s">
        <v>180</v>
      </c>
      <c r="D1841" s="175">
        <v>44.39</v>
      </c>
    </row>
    <row r="1842" spans="1:4" ht="27.6" x14ac:dyDescent="0.3">
      <c r="A1842" s="175">
        <v>101593</v>
      </c>
      <c r="B1842" s="176" t="s">
        <v>10099</v>
      </c>
      <c r="C1842" s="175" t="s">
        <v>180</v>
      </c>
      <c r="D1842" s="175">
        <v>81.84</v>
      </c>
    </row>
    <row r="1843" spans="1:4" ht="27.6" x14ac:dyDescent="0.3">
      <c r="A1843" s="175">
        <v>101600</v>
      </c>
      <c r="B1843" s="176" t="s">
        <v>10100</v>
      </c>
      <c r="C1843" s="175" t="s">
        <v>180</v>
      </c>
      <c r="D1843" s="175">
        <v>15.29</v>
      </c>
    </row>
    <row r="1844" spans="1:4" ht="41.4" x14ac:dyDescent="0.3">
      <c r="A1844" s="175">
        <v>101601</v>
      </c>
      <c r="B1844" s="176" t="s">
        <v>10101</v>
      </c>
      <c r="C1844" s="175" t="s">
        <v>180</v>
      </c>
      <c r="D1844" s="175">
        <v>22.65</v>
      </c>
    </row>
    <row r="1845" spans="1:4" ht="27.6" x14ac:dyDescent="0.3">
      <c r="A1845" s="175">
        <v>101602</v>
      </c>
      <c r="B1845" s="176" t="s">
        <v>10102</v>
      </c>
      <c r="C1845" s="175" t="s">
        <v>180</v>
      </c>
      <c r="D1845" s="175">
        <v>11.35</v>
      </c>
    </row>
    <row r="1846" spans="1:4" ht="41.4" x14ac:dyDescent="0.3">
      <c r="A1846" s="175">
        <v>101603</v>
      </c>
      <c r="B1846" s="176" t="s">
        <v>10103</v>
      </c>
      <c r="C1846" s="175" t="s">
        <v>180</v>
      </c>
      <c r="D1846" s="175">
        <v>18.7</v>
      </c>
    </row>
    <row r="1847" spans="1:4" ht="27.6" x14ac:dyDescent="0.3">
      <c r="A1847" s="175">
        <v>101604</v>
      </c>
      <c r="B1847" s="176" t="s">
        <v>10104</v>
      </c>
      <c r="C1847" s="175" t="s">
        <v>180</v>
      </c>
      <c r="D1847" s="175">
        <v>7.42</v>
      </c>
    </row>
    <row r="1848" spans="1:4" ht="41.4" x14ac:dyDescent="0.3">
      <c r="A1848" s="175">
        <v>101605</v>
      </c>
      <c r="B1848" s="176" t="s">
        <v>10105</v>
      </c>
      <c r="C1848" s="175" t="s">
        <v>180</v>
      </c>
      <c r="D1848" s="175">
        <v>14.77</v>
      </c>
    </row>
    <row r="1849" spans="1:4" ht="41.4" x14ac:dyDescent="0.3">
      <c r="A1849" s="175">
        <v>90788</v>
      </c>
      <c r="B1849" s="176" t="s">
        <v>10106</v>
      </c>
      <c r="C1849" s="175" t="s">
        <v>128</v>
      </c>
      <c r="D1849" s="175">
        <v>840.1</v>
      </c>
    </row>
    <row r="1850" spans="1:4" ht="41.4" x14ac:dyDescent="0.3">
      <c r="A1850" s="175">
        <v>90789</v>
      </c>
      <c r="B1850" s="176" t="s">
        <v>10107</v>
      </c>
      <c r="C1850" s="175" t="s">
        <v>128</v>
      </c>
      <c r="D1850" s="175">
        <v>841.76</v>
      </c>
    </row>
    <row r="1851" spans="1:4" ht="41.4" x14ac:dyDescent="0.3">
      <c r="A1851" s="175">
        <v>90790</v>
      </c>
      <c r="B1851" s="176" t="s">
        <v>10108</v>
      </c>
      <c r="C1851" s="175" t="s">
        <v>128</v>
      </c>
      <c r="D1851" s="175">
        <v>868.18</v>
      </c>
    </row>
    <row r="1852" spans="1:4" ht="41.4" x14ac:dyDescent="0.3">
      <c r="A1852" s="175">
        <v>90791</v>
      </c>
      <c r="B1852" s="176" t="s">
        <v>10109</v>
      </c>
      <c r="C1852" s="175" t="s">
        <v>128</v>
      </c>
      <c r="D1852" s="177">
        <v>1017.53</v>
      </c>
    </row>
    <row r="1853" spans="1:4" ht="41.4" x14ac:dyDescent="0.3">
      <c r="A1853" s="175">
        <v>90793</v>
      </c>
      <c r="B1853" s="176" t="s">
        <v>10110</v>
      </c>
      <c r="C1853" s="175" t="s">
        <v>128</v>
      </c>
      <c r="D1853" s="177">
        <v>1073.51</v>
      </c>
    </row>
    <row r="1854" spans="1:4" ht="41.4" x14ac:dyDescent="0.3">
      <c r="A1854" s="175">
        <v>90794</v>
      </c>
      <c r="B1854" s="176" t="s">
        <v>10111</v>
      </c>
      <c r="C1854" s="175" t="s">
        <v>128</v>
      </c>
      <c r="D1854" s="175">
        <v>719.39</v>
      </c>
    </row>
    <row r="1855" spans="1:4" ht="41.4" x14ac:dyDescent="0.3">
      <c r="A1855" s="175">
        <v>90795</v>
      </c>
      <c r="B1855" s="176" t="s">
        <v>10112</v>
      </c>
      <c r="C1855" s="175" t="s">
        <v>128</v>
      </c>
      <c r="D1855" s="175">
        <v>726.23</v>
      </c>
    </row>
    <row r="1856" spans="1:4" ht="41.4" x14ac:dyDescent="0.3">
      <c r="A1856" s="175">
        <v>90796</v>
      </c>
      <c r="B1856" s="176" t="s">
        <v>10113</v>
      </c>
      <c r="C1856" s="175" t="s">
        <v>128</v>
      </c>
      <c r="D1856" s="175">
        <v>733.06</v>
      </c>
    </row>
    <row r="1857" spans="1:4" ht="41.4" x14ac:dyDescent="0.3">
      <c r="A1857" s="175">
        <v>90797</v>
      </c>
      <c r="B1857" s="176" t="s">
        <v>10114</v>
      </c>
      <c r="C1857" s="175" t="s">
        <v>128</v>
      </c>
      <c r="D1857" s="175">
        <v>739.9</v>
      </c>
    </row>
    <row r="1858" spans="1:4" ht="41.4" x14ac:dyDescent="0.3">
      <c r="A1858" s="175">
        <v>90798</v>
      </c>
      <c r="B1858" s="176" t="s">
        <v>10115</v>
      </c>
      <c r="C1858" s="175" t="s">
        <v>128</v>
      </c>
      <c r="D1858" s="177">
        <v>1076.58</v>
      </c>
    </row>
    <row r="1859" spans="1:4" ht="41.4" x14ac:dyDescent="0.3">
      <c r="A1859" s="175">
        <v>90799</v>
      </c>
      <c r="B1859" s="176" t="s">
        <v>10116</v>
      </c>
      <c r="C1859" s="175" t="s">
        <v>128</v>
      </c>
      <c r="D1859" s="177">
        <v>1110.83</v>
      </c>
    </row>
    <row r="1860" spans="1:4" ht="27.6" x14ac:dyDescent="0.3">
      <c r="A1860" s="175">
        <v>90801</v>
      </c>
      <c r="B1860" s="176" t="s">
        <v>10117</v>
      </c>
      <c r="C1860" s="175" t="s">
        <v>128</v>
      </c>
      <c r="D1860" s="175">
        <v>279.95999999999998</v>
      </c>
    </row>
    <row r="1861" spans="1:4" ht="27.6" x14ac:dyDescent="0.3">
      <c r="A1861" s="175">
        <v>90806</v>
      </c>
      <c r="B1861" s="176" t="s">
        <v>10118</v>
      </c>
      <c r="C1861" s="175" t="s">
        <v>128</v>
      </c>
      <c r="D1861" s="175">
        <v>363.13</v>
      </c>
    </row>
    <row r="1862" spans="1:4" ht="27.6" x14ac:dyDescent="0.3">
      <c r="A1862" s="175">
        <v>90820</v>
      </c>
      <c r="B1862" s="176" t="s">
        <v>10119</v>
      </c>
      <c r="C1862" s="175" t="s">
        <v>128</v>
      </c>
      <c r="D1862" s="175">
        <v>344.68</v>
      </c>
    </row>
    <row r="1863" spans="1:4" ht="27.6" x14ac:dyDescent="0.3">
      <c r="A1863" s="175">
        <v>90821</v>
      </c>
      <c r="B1863" s="176" t="s">
        <v>10120</v>
      </c>
      <c r="C1863" s="175" t="s">
        <v>128</v>
      </c>
      <c r="D1863" s="175">
        <v>351.11</v>
      </c>
    </row>
    <row r="1864" spans="1:4" ht="27.6" x14ac:dyDescent="0.3">
      <c r="A1864" s="175">
        <v>90822</v>
      </c>
      <c r="B1864" s="176" t="s">
        <v>10121</v>
      </c>
      <c r="C1864" s="175" t="s">
        <v>128</v>
      </c>
      <c r="D1864" s="175">
        <v>374.94</v>
      </c>
    </row>
    <row r="1865" spans="1:4" ht="27.6" x14ac:dyDescent="0.3">
      <c r="A1865" s="175">
        <v>90823</v>
      </c>
      <c r="B1865" s="176" t="s">
        <v>10122</v>
      </c>
      <c r="C1865" s="175" t="s">
        <v>128</v>
      </c>
      <c r="D1865" s="175">
        <v>456.05</v>
      </c>
    </row>
    <row r="1866" spans="1:4" ht="41.4" x14ac:dyDescent="0.3">
      <c r="A1866" s="175">
        <v>90824</v>
      </c>
      <c r="B1866" s="176" t="s">
        <v>10123</v>
      </c>
      <c r="C1866" s="175" t="s">
        <v>128</v>
      </c>
      <c r="D1866" s="175">
        <v>642.91999999999996</v>
      </c>
    </row>
    <row r="1867" spans="1:4" ht="27.6" x14ac:dyDescent="0.3">
      <c r="A1867" s="175">
        <v>90825</v>
      </c>
      <c r="B1867" s="176" t="s">
        <v>10124</v>
      </c>
      <c r="C1867" s="175" t="s">
        <v>128</v>
      </c>
      <c r="D1867" s="175">
        <v>713.57</v>
      </c>
    </row>
    <row r="1868" spans="1:4" ht="27.6" x14ac:dyDescent="0.3">
      <c r="A1868" s="175">
        <v>90830</v>
      </c>
      <c r="B1868" s="176" t="s">
        <v>10125</v>
      </c>
      <c r="C1868" s="175" t="s">
        <v>128</v>
      </c>
      <c r="D1868" s="175">
        <v>178.01</v>
      </c>
    </row>
    <row r="1869" spans="1:4" ht="27.6" x14ac:dyDescent="0.3">
      <c r="A1869" s="175">
        <v>90831</v>
      </c>
      <c r="B1869" s="176" t="s">
        <v>10126</v>
      </c>
      <c r="C1869" s="175" t="s">
        <v>128</v>
      </c>
      <c r="D1869" s="175">
        <v>156.44999999999999</v>
      </c>
    </row>
    <row r="1870" spans="1:4" ht="55.2" x14ac:dyDescent="0.3">
      <c r="A1870" s="175">
        <v>90841</v>
      </c>
      <c r="B1870" s="176" t="s">
        <v>10127</v>
      </c>
      <c r="C1870" s="175" t="s">
        <v>128</v>
      </c>
      <c r="D1870" s="175">
        <v>962.75</v>
      </c>
    </row>
    <row r="1871" spans="1:4" ht="55.2" x14ac:dyDescent="0.3">
      <c r="A1871" s="175">
        <v>90842</v>
      </c>
      <c r="B1871" s="176" t="s">
        <v>10128</v>
      </c>
      <c r="C1871" s="175" t="s">
        <v>128</v>
      </c>
      <c r="D1871" s="175">
        <v>971.23</v>
      </c>
    </row>
    <row r="1872" spans="1:4" ht="55.2" x14ac:dyDescent="0.3">
      <c r="A1872" s="175">
        <v>90843</v>
      </c>
      <c r="B1872" s="176" t="s">
        <v>10129</v>
      </c>
      <c r="C1872" s="175" t="s">
        <v>128</v>
      </c>
      <c r="D1872" s="177">
        <v>1018.68</v>
      </c>
    </row>
    <row r="1873" spans="1:4" ht="55.2" x14ac:dyDescent="0.3">
      <c r="A1873" s="175">
        <v>90844</v>
      </c>
      <c r="B1873" s="176" t="s">
        <v>10130</v>
      </c>
      <c r="C1873" s="175" t="s">
        <v>128</v>
      </c>
      <c r="D1873" s="177">
        <v>1101.8399999999999</v>
      </c>
    </row>
    <row r="1874" spans="1:4" ht="55.2" x14ac:dyDescent="0.3">
      <c r="A1874" s="175">
        <v>90845</v>
      </c>
      <c r="B1874" s="176" t="s">
        <v>10131</v>
      </c>
      <c r="C1874" s="175" t="s">
        <v>128</v>
      </c>
      <c r="D1874" s="177">
        <v>1286.6600000000001</v>
      </c>
    </row>
    <row r="1875" spans="1:4" ht="55.2" x14ac:dyDescent="0.3">
      <c r="A1875" s="175">
        <v>90846</v>
      </c>
      <c r="B1875" s="176" t="s">
        <v>10132</v>
      </c>
      <c r="C1875" s="175" t="s">
        <v>128</v>
      </c>
      <c r="D1875" s="177">
        <v>1359.36</v>
      </c>
    </row>
    <row r="1876" spans="1:4" ht="41.4" x14ac:dyDescent="0.3">
      <c r="A1876" s="175">
        <v>90847</v>
      </c>
      <c r="B1876" s="176" t="s">
        <v>10133</v>
      </c>
      <c r="C1876" s="175" t="s">
        <v>128</v>
      </c>
      <c r="D1876" s="175">
        <v>806.3</v>
      </c>
    </row>
    <row r="1877" spans="1:4" ht="41.4" x14ac:dyDescent="0.3">
      <c r="A1877" s="175">
        <v>90848</v>
      </c>
      <c r="B1877" s="176" t="s">
        <v>10134</v>
      </c>
      <c r="C1877" s="175" t="s">
        <v>128</v>
      </c>
      <c r="D1877" s="175">
        <v>814.78</v>
      </c>
    </row>
    <row r="1878" spans="1:4" ht="41.4" x14ac:dyDescent="0.3">
      <c r="A1878" s="175">
        <v>90849</v>
      </c>
      <c r="B1878" s="176" t="s">
        <v>10135</v>
      </c>
      <c r="C1878" s="175" t="s">
        <v>128</v>
      </c>
      <c r="D1878" s="175">
        <v>840.67</v>
      </c>
    </row>
    <row r="1879" spans="1:4" ht="41.4" x14ac:dyDescent="0.3">
      <c r="A1879" s="175">
        <v>90850</v>
      </c>
      <c r="B1879" s="176" t="s">
        <v>10136</v>
      </c>
      <c r="C1879" s="175" t="s">
        <v>128</v>
      </c>
      <c r="D1879" s="175">
        <v>923.83</v>
      </c>
    </row>
    <row r="1880" spans="1:4" ht="55.2" x14ac:dyDescent="0.3">
      <c r="A1880" s="175">
        <v>90851</v>
      </c>
      <c r="B1880" s="176" t="s">
        <v>10137</v>
      </c>
      <c r="C1880" s="175" t="s">
        <v>128</v>
      </c>
      <c r="D1880" s="177">
        <v>1108.6500000000001</v>
      </c>
    </row>
    <row r="1881" spans="1:4" ht="55.2" x14ac:dyDescent="0.3">
      <c r="A1881" s="175">
        <v>90852</v>
      </c>
      <c r="B1881" s="176" t="s">
        <v>10138</v>
      </c>
      <c r="C1881" s="175" t="s">
        <v>128</v>
      </c>
      <c r="D1881" s="177">
        <v>1181.3499999999999</v>
      </c>
    </row>
    <row r="1882" spans="1:4" ht="27.6" x14ac:dyDescent="0.3">
      <c r="A1882" s="175">
        <v>91009</v>
      </c>
      <c r="B1882" s="176" t="s">
        <v>10139</v>
      </c>
      <c r="C1882" s="175" t="s">
        <v>128</v>
      </c>
      <c r="D1882" s="175">
        <v>356.14</v>
      </c>
    </row>
    <row r="1883" spans="1:4" ht="27.6" x14ac:dyDescent="0.3">
      <c r="A1883" s="175">
        <v>91010</v>
      </c>
      <c r="B1883" s="176" t="s">
        <v>10140</v>
      </c>
      <c r="C1883" s="175" t="s">
        <v>128</v>
      </c>
      <c r="D1883" s="175">
        <v>363.12</v>
      </c>
    </row>
    <row r="1884" spans="1:4" ht="27.6" x14ac:dyDescent="0.3">
      <c r="A1884" s="175">
        <v>91011</v>
      </c>
      <c r="B1884" s="176" t="s">
        <v>10141</v>
      </c>
      <c r="C1884" s="175" t="s">
        <v>128</v>
      </c>
      <c r="D1884" s="175">
        <v>421.49</v>
      </c>
    </row>
    <row r="1885" spans="1:4" ht="27.6" x14ac:dyDescent="0.3">
      <c r="A1885" s="175">
        <v>91012</v>
      </c>
      <c r="B1885" s="176" t="s">
        <v>10142</v>
      </c>
      <c r="C1885" s="175" t="s">
        <v>128</v>
      </c>
      <c r="D1885" s="175">
        <v>466.21</v>
      </c>
    </row>
    <row r="1886" spans="1:4" ht="41.4" x14ac:dyDescent="0.3">
      <c r="A1886" s="175">
        <v>91013</v>
      </c>
      <c r="B1886" s="176" t="s">
        <v>10143</v>
      </c>
      <c r="C1886" s="175" t="s">
        <v>128</v>
      </c>
      <c r="D1886" s="175">
        <v>817.76</v>
      </c>
    </row>
    <row r="1887" spans="1:4" ht="41.4" x14ac:dyDescent="0.3">
      <c r="A1887" s="175">
        <v>91014</v>
      </c>
      <c r="B1887" s="176" t="s">
        <v>10144</v>
      </c>
      <c r="C1887" s="175" t="s">
        <v>128</v>
      </c>
      <c r="D1887" s="175">
        <v>826.79</v>
      </c>
    </row>
    <row r="1888" spans="1:4" ht="41.4" x14ac:dyDescent="0.3">
      <c r="A1888" s="175">
        <v>91015</v>
      </c>
      <c r="B1888" s="176" t="s">
        <v>10145</v>
      </c>
      <c r="C1888" s="175" t="s">
        <v>128</v>
      </c>
      <c r="D1888" s="175">
        <v>887.22</v>
      </c>
    </row>
    <row r="1889" spans="1:4" ht="41.4" x14ac:dyDescent="0.3">
      <c r="A1889" s="175">
        <v>91016</v>
      </c>
      <c r="B1889" s="176" t="s">
        <v>10146</v>
      </c>
      <c r="C1889" s="175" t="s">
        <v>128</v>
      </c>
      <c r="D1889" s="175">
        <v>933.99</v>
      </c>
    </row>
    <row r="1890" spans="1:4" ht="27.6" x14ac:dyDescent="0.3">
      <c r="A1890" s="175">
        <v>91287</v>
      </c>
      <c r="B1890" s="176" t="s">
        <v>10147</v>
      </c>
      <c r="C1890" s="175" t="s">
        <v>128</v>
      </c>
      <c r="D1890" s="175">
        <v>209.93</v>
      </c>
    </row>
    <row r="1891" spans="1:4" ht="27.6" x14ac:dyDescent="0.3">
      <c r="A1891" s="175">
        <v>91292</v>
      </c>
      <c r="B1891" s="176" t="s">
        <v>10148</v>
      </c>
      <c r="C1891" s="175" t="s">
        <v>128</v>
      </c>
      <c r="D1891" s="175">
        <v>293.10000000000002</v>
      </c>
    </row>
    <row r="1892" spans="1:4" ht="27.6" x14ac:dyDescent="0.3">
      <c r="A1892" s="175">
        <v>91295</v>
      </c>
      <c r="B1892" s="176" t="s">
        <v>10149</v>
      </c>
      <c r="C1892" s="175" t="s">
        <v>128</v>
      </c>
      <c r="D1892" s="175">
        <v>366.07</v>
      </c>
    </row>
    <row r="1893" spans="1:4" ht="27.6" x14ac:dyDescent="0.3">
      <c r="A1893" s="175">
        <v>91296</v>
      </c>
      <c r="B1893" s="176" t="s">
        <v>10150</v>
      </c>
      <c r="C1893" s="175" t="s">
        <v>128</v>
      </c>
      <c r="D1893" s="175">
        <v>390.86</v>
      </c>
    </row>
    <row r="1894" spans="1:4" ht="27.6" x14ac:dyDescent="0.3">
      <c r="A1894" s="175">
        <v>91297</v>
      </c>
      <c r="B1894" s="176" t="s">
        <v>10151</v>
      </c>
      <c r="C1894" s="175" t="s">
        <v>128</v>
      </c>
      <c r="D1894" s="175">
        <v>428.11</v>
      </c>
    </row>
    <row r="1895" spans="1:4" ht="27.6" x14ac:dyDescent="0.3">
      <c r="A1895" s="175">
        <v>91298</v>
      </c>
      <c r="B1895" s="176" t="s">
        <v>10152</v>
      </c>
      <c r="C1895" s="175" t="s">
        <v>128</v>
      </c>
      <c r="D1895" s="175">
        <v>799.83</v>
      </c>
    </row>
    <row r="1896" spans="1:4" ht="41.4" x14ac:dyDescent="0.3">
      <c r="A1896" s="175">
        <v>91299</v>
      </c>
      <c r="B1896" s="176" t="s">
        <v>10153</v>
      </c>
      <c r="C1896" s="175" t="s">
        <v>128</v>
      </c>
      <c r="D1896" s="177">
        <v>1107.5999999999999</v>
      </c>
    </row>
    <row r="1897" spans="1:4" ht="27.6" x14ac:dyDescent="0.3">
      <c r="A1897" s="175">
        <v>91304</v>
      </c>
      <c r="B1897" s="176" t="s">
        <v>10154</v>
      </c>
      <c r="C1897" s="175" t="s">
        <v>128</v>
      </c>
      <c r="D1897" s="175">
        <v>107.07</v>
      </c>
    </row>
    <row r="1898" spans="1:4" ht="27.6" x14ac:dyDescent="0.3">
      <c r="A1898" s="175">
        <v>91305</v>
      </c>
      <c r="B1898" s="176" t="s">
        <v>10155</v>
      </c>
      <c r="C1898" s="175" t="s">
        <v>128</v>
      </c>
      <c r="D1898" s="175">
        <v>107.64</v>
      </c>
    </row>
    <row r="1899" spans="1:4" ht="27.6" x14ac:dyDescent="0.3">
      <c r="A1899" s="175">
        <v>91306</v>
      </c>
      <c r="B1899" s="176" t="s">
        <v>10156</v>
      </c>
      <c r="C1899" s="175" t="s">
        <v>128</v>
      </c>
      <c r="D1899" s="175">
        <v>156.44999999999999</v>
      </c>
    </row>
    <row r="1900" spans="1:4" ht="27.6" x14ac:dyDescent="0.3">
      <c r="A1900" s="175">
        <v>91307</v>
      </c>
      <c r="B1900" s="176" t="s">
        <v>10157</v>
      </c>
      <c r="C1900" s="175" t="s">
        <v>128</v>
      </c>
      <c r="D1900" s="175">
        <v>91.18</v>
      </c>
    </row>
    <row r="1901" spans="1:4" ht="55.2" x14ac:dyDescent="0.3">
      <c r="A1901" s="175">
        <v>91312</v>
      </c>
      <c r="B1901" s="176" t="s">
        <v>10158</v>
      </c>
      <c r="C1901" s="175" t="s">
        <v>128</v>
      </c>
      <c r="D1901" s="175">
        <v>813.67</v>
      </c>
    </row>
    <row r="1902" spans="1:4" ht="55.2" x14ac:dyDescent="0.3">
      <c r="A1902" s="175">
        <v>91313</v>
      </c>
      <c r="B1902" s="176" t="s">
        <v>10159</v>
      </c>
      <c r="C1902" s="175" t="s">
        <v>128</v>
      </c>
      <c r="D1902" s="175">
        <v>805.06</v>
      </c>
    </row>
    <row r="1903" spans="1:4" ht="55.2" x14ac:dyDescent="0.3">
      <c r="A1903" s="175">
        <v>91314</v>
      </c>
      <c r="B1903" s="176" t="s">
        <v>10160</v>
      </c>
      <c r="C1903" s="175" t="s">
        <v>128</v>
      </c>
      <c r="D1903" s="175">
        <v>846.21</v>
      </c>
    </row>
    <row r="1904" spans="1:4" ht="55.2" x14ac:dyDescent="0.3">
      <c r="A1904" s="175">
        <v>91315</v>
      </c>
      <c r="B1904" s="176" t="s">
        <v>10161</v>
      </c>
      <c r="C1904" s="175" t="s">
        <v>128</v>
      </c>
      <c r="D1904" s="175">
        <v>928.74</v>
      </c>
    </row>
    <row r="1905" spans="1:4" ht="55.2" x14ac:dyDescent="0.3">
      <c r="A1905" s="175">
        <v>91316</v>
      </c>
      <c r="B1905" s="176" t="s">
        <v>10162</v>
      </c>
      <c r="C1905" s="175" t="s">
        <v>128</v>
      </c>
      <c r="D1905" s="177">
        <v>1114.19</v>
      </c>
    </row>
    <row r="1906" spans="1:4" ht="55.2" x14ac:dyDescent="0.3">
      <c r="A1906" s="175">
        <v>91317</v>
      </c>
      <c r="B1906" s="176" t="s">
        <v>10163</v>
      </c>
      <c r="C1906" s="175" t="s">
        <v>128</v>
      </c>
      <c r="D1906" s="177">
        <v>1186.26</v>
      </c>
    </row>
    <row r="1907" spans="1:4" ht="55.2" x14ac:dyDescent="0.3">
      <c r="A1907" s="175">
        <v>91318</v>
      </c>
      <c r="B1907" s="176" t="s">
        <v>10164</v>
      </c>
      <c r="C1907" s="175" t="s">
        <v>128</v>
      </c>
      <c r="D1907" s="175">
        <v>706.03</v>
      </c>
    </row>
    <row r="1908" spans="1:4" ht="55.2" x14ac:dyDescent="0.3">
      <c r="A1908" s="175">
        <v>91319</v>
      </c>
      <c r="B1908" s="176" t="s">
        <v>10165</v>
      </c>
      <c r="C1908" s="175" t="s">
        <v>128</v>
      </c>
      <c r="D1908" s="175">
        <v>713.88</v>
      </c>
    </row>
    <row r="1909" spans="1:4" ht="55.2" x14ac:dyDescent="0.3">
      <c r="A1909" s="175">
        <v>91320</v>
      </c>
      <c r="B1909" s="176" t="s">
        <v>10166</v>
      </c>
      <c r="C1909" s="175" t="s">
        <v>128</v>
      </c>
      <c r="D1909" s="175">
        <v>739.14</v>
      </c>
    </row>
    <row r="1910" spans="1:4" ht="55.2" x14ac:dyDescent="0.3">
      <c r="A1910" s="175">
        <v>91321</v>
      </c>
      <c r="B1910" s="176" t="s">
        <v>10167</v>
      </c>
      <c r="C1910" s="175" t="s">
        <v>128</v>
      </c>
      <c r="D1910" s="175">
        <v>821.67</v>
      </c>
    </row>
    <row r="1911" spans="1:4" ht="55.2" x14ac:dyDescent="0.3">
      <c r="A1911" s="175">
        <v>91322</v>
      </c>
      <c r="B1911" s="176" t="s">
        <v>10168</v>
      </c>
      <c r="C1911" s="175" t="s">
        <v>128</v>
      </c>
      <c r="D1911" s="177">
        <v>1007.12</v>
      </c>
    </row>
    <row r="1912" spans="1:4" ht="55.2" x14ac:dyDescent="0.3">
      <c r="A1912" s="175">
        <v>91323</v>
      </c>
      <c r="B1912" s="176" t="s">
        <v>10169</v>
      </c>
      <c r="C1912" s="175" t="s">
        <v>128</v>
      </c>
      <c r="D1912" s="177">
        <v>1079.19</v>
      </c>
    </row>
    <row r="1913" spans="1:4" ht="55.2" x14ac:dyDescent="0.3">
      <c r="A1913" s="175">
        <v>91324</v>
      </c>
      <c r="B1913" s="176" t="s">
        <v>10170</v>
      </c>
      <c r="C1913" s="175" t="s">
        <v>128</v>
      </c>
      <c r="D1913" s="175">
        <v>717.49</v>
      </c>
    </row>
    <row r="1914" spans="1:4" ht="55.2" x14ac:dyDescent="0.3">
      <c r="A1914" s="175">
        <v>91325</v>
      </c>
      <c r="B1914" s="176" t="s">
        <v>10171</v>
      </c>
      <c r="C1914" s="175" t="s">
        <v>128</v>
      </c>
      <c r="D1914" s="175">
        <v>725.89</v>
      </c>
    </row>
    <row r="1915" spans="1:4" ht="55.2" x14ac:dyDescent="0.3">
      <c r="A1915" s="175">
        <v>91326</v>
      </c>
      <c r="B1915" s="176" t="s">
        <v>10172</v>
      </c>
      <c r="C1915" s="175" t="s">
        <v>128</v>
      </c>
      <c r="D1915" s="175">
        <v>785.69</v>
      </c>
    </row>
    <row r="1916" spans="1:4" ht="55.2" x14ac:dyDescent="0.3">
      <c r="A1916" s="175">
        <v>91327</v>
      </c>
      <c r="B1916" s="176" t="s">
        <v>10173</v>
      </c>
      <c r="C1916" s="175" t="s">
        <v>128</v>
      </c>
      <c r="D1916" s="175">
        <v>831.83</v>
      </c>
    </row>
    <row r="1917" spans="1:4" ht="41.4" x14ac:dyDescent="0.3">
      <c r="A1917" s="175">
        <v>91328</v>
      </c>
      <c r="B1917" s="176" t="s">
        <v>10174</v>
      </c>
      <c r="C1917" s="175" t="s">
        <v>128</v>
      </c>
      <c r="D1917" s="175">
        <v>827.69</v>
      </c>
    </row>
    <row r="1918" spans="1:4" ht="41.4" x14ac:dyDescent="0.3">
      <c r="A1918" s="175">
        <v>91329</v>
      </c>
      <c r="B1918" s="176" t="s">
        <v>10175</v>
      </c>
      <c r="C1918" s="175" t="s">
        <v>128</v>
      </c>
      <c r="D1918" s="175">
        <v>727.42</v>
      </c>
    </row>
    <row r="1919" spans="1:4" ht="41.4" x14ac:dyDescent="0.3">
      <c r="A1919" s="175">
        <v>91330</v>
      </c>
      <c r="B1919" s="176" t="s">
        <v>10176</v>
      </c>
      <c r="C1919" s="175" t="s">
        <v>128</v>
      </c>
      <c r="D1919" s="175">
        <v>854.53</v>
      </c>
    </row>
    <row r="1920" spans="1:4" ht="41.4" x14ac:dyDescent="0.3">
      <c r="A1920" s="175">
        <v>91331</v>
      </c>
      <c r="B1920" s="176" t="s">
        <v>10177</v>
      </c>
      <c r="C1920" s="175" t="s">
        <v>128</v>
      </c>
      <c r="D1920" s="175">
        <v>753.63</v>
      </c>
    </row>
    <row r="1921" spans="1:4" ht="41.4" x14ac:dyDescent="0.3">
      <c r="A1921" s="175">
        <v>91332</v>
      </c>
      <c r="B1921" s="176" t="s">
        <v>10178</v>
      </c>
      <c r="C1921" s="175" t="s">
        <v>128</v>
      </c>
      <c r="D1921" s="175">
        <v>893.84</v>
      </c>
    </row>
    <row r="1922" spans="1:4" ht="41.4" x14ac:dyDescent="0.3">
      <c r="A1922" s="175">
        <v>91333</v>
      </c>
      <c r="B1922" s="176" t="s">
        <v>10179</v>
      </c>
      <c r="C1922" s="175" t="s">
        <v>128</v>
      </c>
      <c r="D1922" s="175">
        <v>792.31</v>
      </c>
    </row>
    <row r="1923" spans="1:4" ht="41.4" x14ac:dyDescent="0.3">
      <c r="A1923" s="175">
        <v>91334</v>
      </c>
      <c r="B1923" s="176" t="s">
        <v>10180</v>
      </c>
      <c r="C1923" s="175" t="s">
        <v>128</v>
      </c>
      <c r="D1923" s="177">
        <v>1265.56</v>
      </c>
    </row>
    <row r="1924" spans="1:4" ht="41.4" x14ac:dyDescent="0.3">
      <c r="A1924" s="175">
        <v>91335</v>
      </c>
      <c r="B1924" s="176" t="s">
        <v>10181</v>
      </c>
      <c r="C1924" s="175" t="s">
        <v>128</v>
      </c>
      <c r="D1924" s="177">
        <v>1164.03</v>
      </c>
    </row>
    <row r="1925" spans="1:4" ht="55.2" x14ac:dyDescent="0.3">
      <c r="A1925" s="175">
        <v>91336</v>
      </c>
      <c r="B1925" s="176" t="s">
        <v>10182</v>
      </c>
      <c r="C1925" s="175" t="s">
        <v>128</v>
      </c>
      <c r="D1925" s="177">
        <v>1573.33</v>
      </c>
    </row>
    <row r="1926" spans="1:4" ht="55.2" x14ac:dyDescent="0.3">
      <c r="A1926" s="175">
        <v>91337</v>
      </c>
      <c r="B1926" s="176" t="s">
        <v>10183</v>
      </c>
      <c r="C1926" s="175" t="s">
        <v>128</v>
      </c>
      <c r="D1926" s="177">
        <v>1471.8</v>
      </c>
    </row>
    <row r="1927" spans="1:4" ht="27.6" x14ac:dyDescent="0.3">
      <c r="A1927" s="175">
        <v>100659</v>
      </c>
      <c r="B1927" s="176" t="s">
        <v>10184</v>
      </c>
      <c r="C1927" s="175" t="s">
        <v>236</v>
      </c>
      <c r="D1927" s="175">
        <v>10.26</v>
      </c>
    </row>
    <row r="1928" spans="1:4" ht="27.6" x14ac:dyDescent="0.3">
      <c r="A1928" s="175">
        <v>100660</v>
      </c>
      <c r="B1928" s="176" t="s">
        <v>10185</v>
      </c>
      <c r="C1928" s="175" t="s">
        <v>236</v>
      </c>
      <c r="D1928" s="175">
        <v>7.11</v>
      </c>
    </row>
    <row r="1929" spans="1:4" ht="41.4" x14ac:dyDescent="0.3">
      <c r="A1929" s="175">
        <v>100675</v>
      </c>
      <c r="B1929" s="176" t="s">
        <v>10186</v>
      </c>
      <c r="C1929" s="175" t="s">
        <v>128</v>
      </c>
      <c r="D1929" s="175">
        <v>956.6</v>
      </c>
    </row>
    <row r="1930" spans="1:4" x14ac:dyDescent="0.3">
      <c r="A1930" s="175">
        <v>100676</v>
      </c>
      <c r="B1930" s="176" t="s">
        <v>10187</v>
      </c>
      <c r="C1930" s="175" t="s">
        <v>128</v>
      </c>
      <c r="D1930" s="175">
        <v>174.37</v>
      </c>
    </row>
    <row r="1931" spans="1:4" ht="55.2" x14ac:dyDescent="0.3">
      <c r="A1931" s="175">
        <v>100678</v>
      </c>
      <c r="B1931" s="176" t="s">
        <v>10188</v>
      </c>
      <c r="C1931" s="175" t="s">
        <v>128</v>
      </c>
      <c r="D1931" s="175">
        <v>974.21</v>
      </c>
    </row>
    <row r="1932" spans="1:4" ht="55.2" x14ac:dyDescent="0.3">
      <c r="A1932" s="175">
        <v>100679</v>
      </c>
      <c r="B1932" s="176" t="s">
        <v>10189</v>
      </c>
      <c r="C1932" s="175" t="s">
        <v>128</v>
      </c>
      <c r="D1932" s="175">
        <v>825.13</v>
      </c>
    </row>
    <row r="1933" spans="1:4" ht="55.2" x14ac:dyDescent="0.3">
      <c r="A1933" s="175">
        <v>100680</v>
      </c>
      <c r="B1933" s="176" t="s">
        <v>10190</v>
      </c>
      <c r="C1933" s="175" t="s">
        <v>128</v>
      </c>
      <c r="D1933" s="175">
        <v>983.24</v>
      </c>
    </row>
    <row r="1934" spans="1:4" ht="55.2" x14ac:dyDescent="0.3">
      <c r="A1934" s="175">
        <v>100681</v>
      </c>
      <c r="B1934" s="176" t="s">
        <v>10191</v>
      </c>
      <c r="C1934" s="175" t="s">
        <v>128</v>
      </c>
      <c r="D1934" s="177">
        <v>1010.98</v>
      </c>
    </row>
    <row r="1935" spans="1:4" ht="55.2" x14ac:dyDescent="0.3">
      <c r="A1935" s="175">
        <v>100682</v>
      </c>
      <c r="B1935" s="176" t="s">
        <v>10192</v>
      </c>
      <c r="C1935" s="175" t="s">
        <v>128</v>
      </c>
      <c r="D1935" s="175">
        <v>844.81</v>
      </c>
    </row>
    <row r="1936" spans="1:4" ht="55.2" x14ac:dyDescent="0.3">
      <c r="A1936" s="175">
        <v>100683</v>
      </c>
      <c r="B1936" s="176" t="s">
        <v>10193</v>
      </c>
      <c r="C1936" s="175" t="s">
        <v>128</v>
      </c>
      <c r="D1936" s="177">
        <v>1065.23</v>
      </c>
    </row>
    <row r="1937" spans="1:4" ht="55.2" x14ac:dyDescent="0.3">
      <c r="A1937" s="175">
        <v>100684</v>
      </c>
      <c r="B1937" s="176" t="s">
        <v>10194</v>
      </c>
      <c r="C1937" s="175" t="s">
        <v>128</v>
      </c>
      <c r="D1937" s="175">
        <v>892.76</v>
      </c>
    </row>
    <row r="1938" spans="1:4" ht="55.2" x14ac:dyDescent="0.3">
      <c r="A1938" s="175">
        <v>100685</v>
      </c>
      <c r="B1938" s="176" t="s">
        <v>10195</v>
      </c>
      <c r="C1938" s="175" t="s">
        <v>128</v>
      </c>
      <c r="D1938" s="177">
        <v>1112</v>
      </c>
    </row>
    <row r="1939" spans="1:4" ht="55.2" x14ac:dyDescent="0.3">
      <c r="A1939" s="175">
        <v>100686</v>
      </c>
      <c r="B1939" s="176" t="s">
        <v>10196</v>
      </c>
      <c r="C1939" s="175" t="s">
        <v>128</v>
      </c>
      <c r="D1939" s="175">
        <v>938.9</v>
      </c>
    </row>
    <row r="1940" spans="1:4" ht="55.2" x14ac:dyDescent="0.3">
      <c r="A1940" s="175">
        <v>100687</v>
      </c>
      <c r="B1940" s="176" t="s">
        <v>10197</v>
      </c>
      <c r="C1940" s="175" t="s">
        <v>128</v>
      </c>
      <c r="D1940" s="175">
        <v>984.14</v>
      </c>
    </row>
    <row r="1941" spans="1:4" ht="55.2" x14ac:dyDescent="0.3">
      <c r="A1941" s="175">
        <v>100688</v>
      </c>
      <c r="B1941" s="176" t="s">
        <v>10198</v>
      </c>
      <c r="C1941" s="175" t="s">
        <v>128</v>
      </c>
      <c r="D1941" s="175">
        <v>835.06</v>
      </c>
    </row>
    <row r="1942" spans="1:4" ht="55.2" x14ac:dyDescent="0.3">
      <c r="A1942" s="175">
        <v>100689</v>
      </c>
      <c r="B1942" s="176" t="s">
        <v>10199</v>
      </c>
      <c r="C1942" s="175" t="s">
        <v>128</v>
      </c>
      <c r="D1942" s="177">
        <v>1071.8499999999999</v>
      </c>
    </row>
    <row r="1943" spans="1:4" ht="55.2" x14ac:dyDescent="0.3">
      <c r="A1943" s="175">
        <v>100690</v>
      </c>
      <c r="B1943" s="176" t="s">
        <v>10200</v>
      </c>
      <c r="C1943" s="175" t="s">
        <v>128</v>
      </c>
      <c r="D1943" s="175">
        <v>899.38</v>
      </c>
    </row>
    <row r="1944" spans="1:4" ht="41.4" x14ac:dyDescent="0.3">
      <c r="A1944" s="175">
        <v>100691</v>
      </c>
      <c r="B1944" s="176" t="s">
        <v>10201</v>
      </c>
      <c r="C1944" s="175" t="s">
        <v>128</v>
      </c>
      <c r="D1944" s="177">
        <v>1443.57</v>
      </c>
    </row>
    <row r="1945" spans="1:4" ht="41.4" x14ac:dyDescent="0.3">
      <c r="A1945" s="175">
        <v>100692</v>
      </c>
      <c r="B1945" s="176" t="s">
        <v>10202</v>
      </c>
      <c r="C1945" s="175" t="s">
        <v>128</v>
      </c>
      <c r="D1945" s="177">
        <v>1271.0999999999999</v>
      </c>
    </row>
    <row r="1946" spans="1:4" ht="55.2" x14ac:dyDescent="0.3">
      <c r="A1946" s="175">
        <v>100693</v>
      </c>
      <c r="B1946" s="176" t="s">
        <v>10203</v>
      </c>
      <c r="C1946" s="175" t="s">
        <v>128</v>
      </c>
      <c r="D1946" s="177">
        <v>1751.34</v>
      </c>
    </row>
    <row r="1947" spans="1:4" ht="55.2" x14ac:dyDescent="0.3">
      <c r="A1947" s="175">
        <v>100694</v>
      </c>
      <c r="B1947" s="176" t="s">
        <v>10204</v>
      </c>
      <c r="C1947" s="175" t="s">
        <v>128</v>
      </c>
      <c r="D1947" s="177">
        <v>1578.87</v>
      </c>
    </row>
    <row r="1948" spans="1:4" ht="27.6" x14ac:dyDescent="0.3">
      <c r="A1948" s="175">
        <v>100695</v>
      </c>
      <c r="B1948" s="176" t="s">
        <v>10205</v>
      </c>
      <c r="C1948" s="175" t="s">
        <v>128</v>
      </c>
      <c r="D1948" s="175">
        <v>56.69</v>
      </c>
    </row>
    <row r="1949" spans="1:4" ht="27.6" x14ac:dyDescent="0.3">
      <c r="A1949" s="175">
        <v>100696</v>
      </c>
      <c r="B1949" s="176" t="s">
        <v>10206</v>
      </c>
      <c r="C1949" s="175" t="s">
        <v>128</v>
      </c>
      <c r="D1949" s="175">
        <v>63.03</v>
      </c>
    </row>
    <row r="1950" spans="1:4" ht="27.6" x14ac:dyDescent="0.3">
      <c r="A1950" s="175">
        <v>100697</v>
      </c>
      <c r="B1950" s="176" t="s">
        <v>10207</v>
      </c>
      <c r="C1950" s="175" t="s">
        <v>128</v>
      </c>
      <c r="D1950" s="175">
        <v>69.42</v>
      </c>
    </row>
    <row r="1951" spans="1:4" ht="27.6" x14ac:dyDescent="0.3">
      <c r="A1951" s="175">
        <v>100698</v>
      </c>
      <c r="B1951" s="176" t="s">
        <v>10208</v>
      </c>
      <c r="C1951" s="175" t="s">
        <v>128</v>
      </c>
      <c r="D1951" s="175">
        <v>75.790000000000006</v>
      </c>
    </row>
    <row r="1952" spans="1:4" ht="27.6" x14ac:dyDescent="0.3">
      <c r="A1952" s="175">
        <v>100699</v>
      </c>
      <c r="B1952" s="176" t="s">
        <v>10209</v>
      </c>
      <c r="C1952" s="175" t="s">
        <v>128</v>
      </c>
      <c r="D1952" s="175">
        <v>90.08</v>
      </c>
    </row>
    <row r="1953" spans="1:4" ht="27.6" x14ac:dyDescent="0.3">
      <c r="A1953" s="175">
        <v>100700</v>
      </c>
      <c r="B1953" s="176" t="s">
        <v>10210</v>
      </c>
      <c r="C1953" s="175" t="s">
        <v>128</v>
      </c>
      <c r="D1953" s="175">
        <v>826.28</v>
      </c>
    </row>
    <row r="1954" spans="1:4" ht="55.2" x14ac:dyDescent="0.3">
      <c r="A1954" s="175">
        <v>100712</v>
      </c>
      <c r="B1954" s="176" t="s">
        <v>10211</v>
      </c>
      <c r="C1954" s="175" t="s">
        <v>128</v>
      </c>
      <c r="D1954" s="175">
        <v>817.07</v>
      </c>
    </row>
    <row r="1955" spans="1:4" ht="55.2" x14ac:dyDescent="0.3">
      <c r="A1955" s="175">
        <v>100665</v>
      </c>
      <c r="B1955" s="176" t="s">
        <v>10212</v>
      </c>
      <c r="C1955" s="175" t="s">
        <v>180</v>
      </c>
      <c r="D1955" s="175">
        <v>839.55</v>
      </c>
    </row>
    <row r="1956" spans="1:4" ht="55.2" x14ac:dyDescent="0.3">
      <c r="A1956" s="175">
        <v>100666</v>
      </c>
      <c r="B1956" s="176" t="s">
        <v>10213</v>
      </c>
      <c r="C1956" s="175" t="s">
        <v>180</v>
      </c>
      <c r="D1956" s="175">
        <v>666.96</v>
      </c>
    </row>
    <row r="1957" spans="1:4" ht="55.2" x14ac:dyDescent="0.3">
      <c r="A1957" s="175">
        <v>100667</v>
      </c>
      <c r="B1957" s="176" t="s">
        <v>10214</v>
      </c>
      <c r="C1957" s="175" t="s">
        <v>180</v>
      </c>
      <c r="D1957" s="177">
        <v>1083.56</v>
      </c>
    </row>
    <row r="1958" spans="1:4" ht="41.4" x14ac:dyDescent="0.3">
      <c r="A1958" s="175">
        <v>100668</v>
      </c>
      <c r="B1958" s="176" t="s">
        <v>10215</v>
      </c>
      <c r="C1958" s="175" t="s">
        <v>180</v>
      </c>
      <c r="D1958" s="177">
        <v>1326.54</v>
      </c>
    </row>
    <row r="1959" spans="1:4" ht="41.4" x14ac:dyDescent="0.3">
      <c r="A1959" s="175">
        <v>100669</v>
      </c>
      <c r="B1959" s="176" t="s">
        <v>10216</v>
      </c>
      <c r="C1959" s="175" t="s">
        <v>180</v>
      </c>
      <c r="D1959" s="175">
        <v>784.32</v>
      </c>
    </row>
    <row r="1960" spans="1:4" ht="55.2" x14ac:dyDescent="0.3">
      <c r="A1960" s="175">
        <v>100670</v>
      </c>
      <c r="B1960" s="176" t="s">
        <v>10217</v>
      </c>
      <c r="C1960" s="175" t="s">
        <v>180</v>
      </c>
      <c r="D1960" s="177">
        <v>1044.8800000000001</v>
      </c>
    </row>
    <row r="1961" spans="1:4" ht="55.2" x14ac:dyDescent="0.3">
      <c r="A1961" s="175">
        <v>100671</v>
      </c>
      <c r="B1961" s="176" t="s">
        <v>10218</v>
      </c>
      <c r="C1961" s="175" t="s">
        <v>180</v>
      </c>
      <c r="D1961" s="177">
        <v>1292.98</v>
      </c>
    </row>
    <row r="1962" spans="1:4" ht="55.2" x14ac:dyDescent="0.3">
      <c r="A1962" s="175">
        <v>100672</v>
      </c>
      <c r="B1962" s="176" t="s">
        <v>10219</v>
      </c>
      <c r="C1962" s="175" t="s">
        <v>180</v>
      </c>
      <c r="D1962" s="175">
        <v>840.45</v>
      </c>
    </row>
    <row r="1963" spans="1:4" x14ac:dyDescent="0.3">
      <c r="A1963" s="175">
        <v>100701</v>
      </c>
      <c r="B1963" s="176" t="s">
        <v>10220</v>
      </c>
      <c r="C1963" s="175" t="s">
        <v>180</v>
      </c>
      <c r="D1963" s="175">
        <v>563.53</v>
      </c>
    </row>
    <row r="1964" spans="1:4" ht="41.4" x14ac:dyDescent="0.3">
      <c r="A1964" s="175">
        <v>94559</v>
      </c>
      <c r="B1964" s="176" t="s">
        <v>10221</v>
      </c>
      <c r="C1964" s="175" t="s">
        <v>180</v>
      </c>
      <c r="D1964" s="175">
        <v>806.07</v>
      </c>
    </row>
    <row r="1965" spans="1:4" ht="41.4" x14ac:dyDescent="0.3">
      <c r="A1965" s="175">
        <v>94562</v>
      </c>
      <c r="B1965" s="176" t="s">
        <v>10222</v>
      </c>
      <c r="C1965" s="175" t="s">
        <v>180</v>
      </c>
      <c r="D1965" s="175">
        <v>779.93</v>
      </c>
    </row>
    <row r="1966" spans="1:4" ht="27.6" x14ac:dyDescent="0.3">
      <c r="A1966" s="175">
        <v>94587</v>
      </c>
      <c r="B1966" s="176" t="s">
        <v>10223</v>
      </c>
      <c r="C1966" s="175" t="s">
        <v>236</v>
      </c>
      <c r="D1966" s="175">
        <v>72.58</v>
      </c>
    </row>
    <row r="1967" spans="1:4" ht="27.6" x14ac:dyDescent="0.3">
      <c r="A1967" s="175">
        <v>94588</v>
      </c>
      <c r="B1967" s="176" t="s">
        <v>10224</v>
      </c>
      <c r="C1967" s="175" t="s">
        <v>236</v>
      </c>
      <c r="D1967" s="175">
        <v>65.45</v>
      </c>
    </row>
    <row r="1968" spans="1:4" ht="55.2" x14ac:dyDescent="0.3">
      <c r="A1968" s="175">
        <v>99837</v>
      </c>
      <c r="B1968" s="176" t="s">
        <v>10225</v>
      </c>
      <c r="C1968" s="175" t="s">
        <v>236</v>
      </c>
      <c r="D1968" s="175">
        <v>643.13</v>
      </c>
    </row>
    <row r="1969" spans="1:4" ht="41.4" x14ac:dyDescent="0.3">
      <c r="A1969" s="175">
        <v>99839</v>
      </c>
      <c r="B1969" s="176" t="s">
        <v>10226</v>
      </c>
      <c r="C1969" s="175" t="s">
        <v>236</v>
      </c>
      <c r="D1969" s="175">
        <v>517.04</v>
      </c>
    </row>
    <row r="1970" spans="1:4" ht="27.6" x14ac:dyDescent="0.3">
      <c r="A1970" s="175">
        <v>99841</v>
      </c>
      <c r="B1970" s="176" t="s">
        <v>10227</v>
      </c>
      <c r="C1970" s="175" t="s">
        <v>236</v>
      </c>
      <c r="D1970" s="177">
        <v>1281.97</v>
      </c>
    </row>
    <row r="1971" spans="1:4" ht="27.6" x14ac:dyDescent="0.3">
      <c r="A1971" s="175">
        <v>99855</v>
      </c>
      <c r="B1971" s="176" t="s">
        <v>10228</v>
      </c>
      <c r="C1971" s="175" t="s">
        <v>236</v>
      </c>
      <c r="D1971" s="175">
        <v>116.48</v>
      </c>
    </row>
    <row r="1972" spans="1:4" x14ac:dyDescent="0.3">
      <c r="A1972" s="175">
        <v>99857</v>
      </c>
      <c r="B1972" s="176" t="s">
        <v>10229</v>
      </c>
      <c r="C1972" s="175" t="s">
        <v>236</v>
      </c>
      <c r="D1972" s="175">
        <v>84.6</v>
      </c>
    </row>
    <row r="1973" spans="1:4" ht="27.6" x14ac:dyDescent="0.3">
      <c r="A1973" s="175">
        <v>99861</v>
      </c>
      <c r="B1973" s="176" t="s">
        <v>10230</v>
      </c>
      <c r="C1973" s="175" t="s">
        <v>180</v>
      </c>
      <c r="D1973" s="175">
        <v>624.37</v>
      </c>
    </row>
    <row r="1974" spans="1:4" ht="27.6" x14ac:dyDescent="0.3">
      <c r="A1974" s="175">
        <v>99862</v>
      </c>
      <c r="B1974" s="176" t="s">
        <v>10231</v>
      </c>
      <c r="C1974" s="175" t="s">
        <v>180</v>
      </c>
      <c r="D1974" s="175">
        <v>559.5</v>
      </c>
    </row>
    <row r="1975" spans="1:4" x14ac:dyDescent="0.3">
      <c r="A1975" s="175">
        <v>90838</v>
      </c>
      <c r="B1975" s="176" t="s">
        <v>10232</v>
      </c>
      <c r="C1975" s="175" t="s">
        <v>128</v>
      </c>
      <c r="D1975" s="177">
        <v>1421.1</v>
      </c>
    </row>
    <row r="1976" spans="1:4" ht="27.6" x14ac:dyDescent="0.3">
      <c r="A1976" s="175">
        <v>91338</v>
      </c>
      <c r="B1976" s="176" t="s">
        <v>10233</v>
      </c>
      <c r="C1976" s="175" t="s">
        <v>180</v>
      </c>
      <c r="D1976" s="175">
        <v>831.61</v>
      </c>
    </row>
    <row r="1977" spans="1:4" ht="27.6" x14ac:dyDescent="0.3">
      <c r="A1977" s="175">
        <v>91341</v>
      </c>
      <c r="B1977" s="176" t="s">
        <v>10234</v>
      </c>
      <c r="C1977" s="175" t="s">
        <v>180</v>
      </c>
      <c r="D1977" s="175">
        <v>645.53</v>
      </c>
    </row>
    <row r="1978" spans="1:4" ht="27.6" x14ac:dyDescent="0.3">
      <c r="A1978" s="175">
        <v>94805</v>
      </c>
      <c r="B1978" s="176" t="s">
        <v>10235</v>
      </c>
      <c r="C1978" s="175" t="s">
        <v>128</v>
      </c>
      <c r="D1978" s="175">
        <v>828.5</v>
      </c>
    </row>
    <row r="1979" spans="1:4" ht="27.6" x14ac:dyDescent="0.3">
      <c r="A1979" s="175">
        <v>94806</v>
      </c>
      <c r="B1979" s="176" t="s">
        <v>10236</v>
      </c>
      <c r="C1979" s="175" t="s">
        <v>128</v>
      </c>
      <c r="D1979" s="175">
        <v>664.74</v>
      </c>
    </row>
    <row r="1980" spans="1:4" ht="27.6" x14ac:dyDescent="0.3">
      <c r="A1980" s="175">
        <v>94807</v>
      </c>
      <c r="B1980" s="176" t="s">
        <v>10237</v>
      </c>
      <c r="C1980" s="175" t="s">
        <v>128</v>
      </c>
      <c r="D1980" s="175">
        <v>606.37</v>
      </c>
    </row>
    <row r="1981" spans="1:4" ht="27.6" x14ac:dyDescent="0.3">
      <c r="A1981" s="175">
        <v>100702</v>
      </c>
      <c r="B1981" s="176" t="s">
        <v>10238</v>
      </c>
      <c r="C1981" s="175" t="s">
        <v>180</v>
      </c>
      <c r="D1981" s="175">
        <v>461.62</v>
      </c>
    </row>
    <row r="1982" spans="1:4" x14ac:dyDescent="0.3">
      <c r="A1982" s="175">
        <v>102188</v>
      </c>
      <c r="B1982" s="176" t="s">
        <v>10239</v>
      </c>
      <c r="C1982" s="175" t="s">
        <v>128</v>
      </c>
      <c r="D1982" s="175">
        <v>978.7</v>
      </c>
    </row>
    <row r="1983" spans="1:4" ht="41.4" x14ac:dyDescent="0.3">
      <c r="A1983" s="175">
        <v>102189</v>
      </c>
      <c r="B1983" s="176" t="s">
        <v>10240</v>
      </c>
      <c r="C1983" s="175" t="s">
        <v>128</v>
      </c>
      <c r="D1983" s="175">
        <v>254.05</v>
      </c>
    </row>
    <row r="1984" spans="1:4" x14ac:dyDescent="0.3">
      <c r="A1984" s="175">
        <v>100703</v>
      </c>
      <c r="B1984" s="176" t="s">
        <v>10241</v>
      </c>
      <c r="C1984" s="175" t="s">
        <v>128</v>
      </c>
      <c r="D1984" s="175">
        <v>29.93</v>
      </c>
    </row>
    <row r="1985" spans="1:4" ht="27.6" x14ac:dyDescent="0.3">
      <c r="A1985" s="175">
        <v>100704</v>
      </c>
      <c r="B1985" s="176" t="s">
        <v>10242</v>
      </c>
      <c r="C1985" s="175" t="s">
        <v>128</v>
      </c>
      <c r="D1985" s="175">
        <v>63.15</v>
      </c>
    </row>
    <row r="1986" spans="1:4" x14ac:dyDescent="0.3">
      <c r="A1986" s="175">
        <v>100705</v>
      </c>
      <c r="B1986" s="176" t="s">
        <v>10243</v>
      </c>
      <c r="C1986" s="175" t="s">
        <v>128</v>
      </c>
      <c r="D1986" s="175">
        <v>73.260000000000005</v>
      </c>
    </row>
    <row r="1987" spans="1:4" x14ac:dyDescent="0.3">
      <c r="A1987" s="175">
        <v>100706</v>
      </c>
      <c r="B1987" s="176" t="s">
        <v>10244</v>
      </c>
      <c r="C1987" s="175" t="s">
        <v>128</v>
      </c>
      <c r="D1987" s="175">
        <v>65.97</v>
      </c>
    </row>
    <row r="1988" spans="1:4" x14ac:dyDescent="0.3">
      <c r="A1988" s="175">
        <v>100707</v>
      </c>
      <c r="B1988" s="176" t="s">
        <v>10245</v>
      </c>
      <c r="C1988" s="175" t="s">
        <v>128</v>
      </c>
      <c r="D1988" s="175">
        <v>133.61000000000001</v>
      </c>
    </row>
    <row r="1989" spans="1:4" x14ac:dyDescent="0.3">
      <c r="A1989" s="175">
        <v>100708</v>
      </c>
      <c r="B1989" s="176" t="s">
        <v>10246</v>
      </c>
      <c r="C1989" s="175" t="s">
        <v>128</v>
      </c>
      <c r="D1989" s="175">
        <v>167.01</v>
      </c>
    </row>
    <row r="1990" spans="1:4" ht="27.6" x14ac:dyDescent="0.3">
      <c r="A1990" s="175">
        <v>100709</v>
      </c>
      <c r="B1990" s="176" t="s">
        <v>10247</v>
      </c>
      <c r="C1990" s="175" t="s">
        <v>128</v>
      </c>
      <c r="D1990" s="175">
        <v>48.62</v>
      </c>
    </row>
    <row r="1991" spans="1:4" x14ac:dyDescent="0.3">
      <c r="A1991" s="175">
        <v>100710</v>
      </c>
      <c r="B1991" s="176" t="s">
        <v>10248</v>
      </c>
      <c r="C1991" s="175" t="s">
        <v>128</v>
      </c>
      <c r="D1991" s="175">
        <v>132.33000000000001</v>
      </c>
    </row>
    <row r="1992" spans="1:4" ht="27.6" x14ac:dyDescent="0.3">
      <c r="A1992" s="175">
        <v>102151</v>
      </c>
      <c r="B1992" s="176" t="s">
        <v>10249</v>
      </c>
      <c r="C1992" s="175" t="s">
        <v>180</v>
      </c>
      <c r="D1992" s="175">
        <v>183.46</v>
      </c>
    </row>
    <row r="1993" spans="1:4" ht="27.6" x14ac:dyDescent="0.3">
      <c r="A1993" s="175">
        <v>102152</v>
      </c>
      <c r="B1993" s="176" t="s">
        <v>10250</v>
      </c>
      <c r="C1993" s="175" t="s">
        <v>180</v>
      </c>
      <c r="D1993" s="175">
        <v>231.12</v>
      </c>
    </row>
    <row r="1994" spans="1:4" ht="27.6" x14ac:dyDescent="0.3">
      <c r="A1994" s="175">
        <v>102153</v>
      </c>
      <c r="B1994" s="176" t="s">
        <v>10251</v>
      </c>
      <c r="C1994" s="175" t="s">
        <v>180</v>
      </c>
      <c r="D1994" s="175">
        <v>294.68</v>
      </c>
    </row>
    <row r="1995" spans="1:4" ht="27.6" x14ac:dyDescent="0.3">
      <c r="A1995" s="175">
        <v>102154</v>
      </c>
      <c r="B1995" s="176" t="s">
        <v>10252</v>
      </c>
      <c r="C1995" s="175" t="s">
        <v>180</v>
      </c>
      <c r="D1995" s="175">
        <v>254.98</v>
      </c>
    </row>
    <row r="1996" spans="1:4" ht="27.6" x14ac:dyDescent="0.3">
      <c r="A1996" s="175">
        <v>102155</v>
      </c>
      <c r="B1996" s="176" t="s">
        <v>10253</v>
      </c>
      <c r="C1996" s="175" t="s">
        <v>180</v>
      </c>
      <c r="D1996" s="175">
        <v>306.95</v>
      </c>
    </row>
    <row r="1997" spans="1:4" ht="27.6" x14ac:dyDescent="0.3">
      <c r="A1997" s="175">
        <v>102156</v>
      </c>
      <c r="B1997" s="176" t="s">
        <v>10254</v>
      </c>
      <c r="C1997" s="175" t="s">
        <v>180</v>
      </c>
      <c r="D1997" s="175">
        <v>295.06</v>
      </c>
    </row>
    <row r="1998" spans="1:4" ht="27.6" x14ac:dyDescent="0.3">
      <c r="A1998" s="175">
        <v>102157</v>
      </c>
      <c r="B1998" s="176" t="s">
        <v>10255</v>
      </c>
      <c r="C1998" s="175" t="s">
        <v>180</v>
      </c>
      <c r="D1998" s="175">
        <v>406.28</v>
      </c>
    </row>
    <row r="1999" spans="1:4" ht="27.6" x14ac:dyDescent="0.3">
      <c r="A1999" s="175">
        <v>102158</v>
      </c>
      <c r="B1999" s="176" t="s">
        <v>10256</v>
      </c>
      <c r="C1999" s="175" t="s">
        <v>180</v>
      </c>
      <c r="D1999" s="175">
        <v>412.57</v>
      </c>
    </row>
    <row r="2000" spans="1:4" ht="27.6" x14ac:dyDescent="0.3">
      <c r="A2000" s="175">
        <v>102159</v>
      </c>
      <c r="B2000" s="176" t="s">
        <v>10257</v>
      </c>
      <c r="C2000" s="175" t="s">
        <v>180</v>
      </c>
      <c r="D2000" s="175">
        <v>492.88</v>
      </c>
    </row>
    <row r="2001" spans="1:4" ht="27.6" x14ac:dyDescent="0.3">
      <c r="A2001" s="175">
        <v>102160</v>
      </c>
      <c r="B2001" s="176" t="s">
        <v>10258</v>
      </c>
      <c r="C2001" s="175" t="s">
        <v>180</v>
      </c>
      <c r="D2001" s="175">
        <v>199.34</v>
      </c>
    </row>
    <row r="2002" spans="1:4" ht="27.6" x14ac:dyDescent="0.3">
      <c r="A2002" s="175">
        <v>102161</v>
      </c>
      <c r="B2002" s="176" t="s">
        <v>10259</v>
      </c>
      <c r="C2002" s="175" t="s">
        <v>180</v>
      </c>
      <c r="D2002" s="175">
        <v>268.16000000000003</v>
      </c>
    </row>
    <row r="2003" spans="1:4" ht="27.6" x14ac:dyDescent="0.3">
      <c r="A2003" s="175">
        <v>102162</v>
      </c>
      <c r="B2003" s="176" t="s">
        <v>10260</v>
      </c>
      <c r="C2003" s="175" t="s">
        <v>180</v>
      </c>
      <c r="D2003" s="175">
        <v>315.82</v>
      </c>
    </row>
    <row r="2004" spans="1:4" ht="27.6" x14ac:dyDescent="0.3">
      <c r="A2004" s="175">
        <v>102163</v>
      </c>
      <c r="B2004" s="176" t="s">
        <v>10261</v>
      </c>
      <c r="C2004" s="175" t="s">
        <v>180</v>
      </c>
      <c r="D2004" s="175">
        <v>379.38</v>
      </c>
    </row>
    <row r="2005" spans="1:4" ht="27.6" x14ac:dyDescent="0.3">
      <c r="A2005" s="175">
        <v>102164</v>
      </c>
      <c r="B2005" s="176" t="s">
        <v>10262</v>
      </c>
      <c r="C2005" s="175" t="s">
        <v>180</v>
      </c>
      <c r="D2005" s="175">
        <v>324.08999999999997</v>
      </c>
    </row>
    <row r="2006" spans="1:4" ht="27.6" x14ac:dyDescent="0.3">
      <c r="A2006" s="175">
        <v>102165</v>
      </c>
      <c r="B2006" s="176" t="s">
        <v>10263</v>
      </c>
      <c r="C2006" s="175" t="s">
        <v>180</v>
      </c>
      <c r="D2006" s="175">
        <v>376.06</v>
      </c>
    </row>
    <row r="2007" spans="1:4" ht="27.6" x14ac:dyDescent="0.3">
      <c r="A2007" s="175">
        <v>102166</v>
      </c>
      <c r="B2007" s="176" t="s">
        <v>10264</v>
      </c>
      <c r="C2007" s="175" t="s">
        <v>180</v>
      </c>
      <c r="D2007" s="175">
        <v>348.57</v>
      </c>
    </row>
    <row r="2008" spans="1:4" ht="27.6" x14ac:dyDescent="0.3">
      <c r="A2008" s="175">
        <v>102167</v>
      </c>
      <c r="B2008" s="176" t="s">
        <v>10265</v>
      </c>
      <c r="C2008" s="175" t="s">
        <v>180</v>
      </c>
      <c r="D2008" s="175">
        <v>459.79</v>
      </c>
    </row>
    <row r="2009" spans="1:4" ht="27.6" x14ac:dyDescent="0.3">
      <c r="A2009" s="175">
        <v>102168</v>
      </c>
      <c r="B2009" s="176" t="s">
        <v>10266</v>
      </c>
      <c r="C2009" s="175" t="s">
        <v>180</v>
      </c>
      <c r="D2009" s="175">
        <v>452.23</v>
      </c>
    </row>
    <row r="2010" spans="1:4" ht="27.6" x14ac:dyDescent="0.3">
      <c r="A2010" s="175">
        <v>102169</v>
      </c>
      <c r="B2010" s="176" t="s">
        <v>10267</v>
      </c>
      <c r="C2010" s="175" t="s">
        <v>180</v>
      </c>
      <c r="D2010" s="175">
        <v>527.41</v>
      </c>
    </row>
    <row r="2011" spans="1:4" ht="27.6" x14ac:dyDescent="0.3">
      <c r="A2011" s="175">
        <v>102170</v>
      </c>
      <c r="B2011" s="176" t="s">
        <v>10268</v>
      </c>
      <c r="C2011" s="175" t="s">
        <v>180</v>
      </c>
      <c r="D2011" s="175">
        <v>284.04000000000002</v>
      </c>
    </row>
    <row r="2012" spans="1:4" ht="27.6" x14ac:dyDescent="0.3">
      <c r="A2012" s="175">
        <v>102171</v>
      </c>
      <c r="B2012" s="176" t="s">
        <v>10269</v>
      </c>
      <c r="C2012" s="175" t="s">
        <v>180</v>
      </c>
      <c r="D2012" s="175">
        <v>578.30999999999995</v>
      </c>
    </row>
    <row r="2013" spans="1:4" ht="27.6" x14ac:dyDescent="0.3">
      <c r="A2013" s="175">
        <v>102172</v>
      </c>
      <c r="B2013" s="176" t="s">
        <v>10270</v>
      </c>
      <c r="C2013" s="175" t="s">
        <v>180</v>
      </c>
      <c r="D2013" s="175">
        <v>571.01</v>
      </c>
    </row>
    <row r="2014" spans="1:4" ht="27.6" x14ac:dyDescent="0.3">
      <c r="A2014" s="175">
        <v>102176</v>
      </c>
      <c r="B2014" s="176" t="s">
        <v>10271</v>
      </c>
      <c r="C2014" s="175" t="s">
        <v>180</v>
      </c>
      <c r="D2014" s="177">
        <v>1071.56</v>
      </c>
    </row>
    <row r="2015" spans="1:4" ht="27.6" x14ac:dyDescent="0.3">
      <c r="A2015" s="175">
        <v>102177</v>
      </c>
      <c r="B2015" s="176" t="s">
        <v>10272</v>
      </c>
      <c r="C2015" s="175" t="s">
        <v>180</v>
      </c>
      <c r="D2015" s="177">
        <v>2206.69</v>
      </c>
    </row>
    <row r="2016" spans="1:4" ht="27.6" x14ac:dyDescent="0.3">
      <c r="A2016" s="175">
        <v>102178</v>
      </c>
      <c r="B2016" s="176" t="s">
        <v>10273</v>
      </c>
      <c r="C2016" s="175" t="s">
        <v>180</v>
      </c>
      <c r="D2016" s="177">
        <v>2542.5300000000002</v>
      </c>
    </row>
    <row r="2017" spans="1:4" x14ac:dyDescent="0.3">
      <c r="A2017" s="175">
        <v>102179</v>
      </c>
      <c r="B2017" s="176" t="s">
        <v>10274</v>
      </c>
      <c r="C2017" s="175" t="s">
        <v>180</v>
      </c>
      <c r="D2017" s="175">
        <v>337.4</v>
      </c>
    </row>
    <row r="2018" spans="1:4" x14ac:dyDescent="0.3">
      <c r="A2018" s="175">
        <v>102180</v>
      </c>
      <c r="B2018" s="176" t="s">
        <v>10275</v>
      </c>
      <c r="C2018" s="175" t="s">
        <v>180</v>
      </c>
      <c r="D2018" s="175">
        <v>390.65</v>
      </c>
    </row>
    <row r="2019" spans="1:4" ht="27.6" x14ac:dyDescent="0.3">
      <c r="A2019" s="175">
        <v>102181</v>
      </c>
      <c r="B2019" s="176" t="s">
        <v>10276</v>
      </c>
      <c r="C2019" s="175" t="s">
        <v>180</v>
      </c>
      <c r="D2019" s="175">
        <v>462.8</v>
      </c>
    </row>
    <row r="2020" spans="1:4" ht="27.6" x14ac:dyDescent="0.3">
      <c r="A2020" s="175">
        <v>102182</v>
      </c>
      <c r="B2020" s="176" t="s">
        <v>10277</v>
      </c>
      <c r="C2020" s="175" t="s">
        <v>128</v>
      </c>
      <c r="D2020" s="175">
        <v>977.24</v>
      </c>
    </row>
    <row r="2021" spans="1:4" ht="27.6" x14ac:dyDescent="0.3">
      <c r="A2021" s="175">
        <v>102183</v>
      </c>
      <c r="B2021" s="176" t="s">
        <v>10278</v>
      </c>
      <c r="C2021" s="175" t="s">
        <v>128</v>
      </c>
      <c r="D2021" s="177">
        <v>1965.69</v>
      </c>
    </row>
    <row r="2022" spans="1:4" ht="27.6" x14ac:dyDescent="0.3">
      <c r="A2022" s="175">
        <v>102184</v>
      </c>
      <c r="B2022" s="176" t="s">
        <v>10279</v>
      </c>
      <c r="C2022" s="175" t="s">
        <v>128</v>
      </c>
      <c r="D2022" s="177">
        <v>1935.08</v>
      </c>
    </row>
    <row r="2023" spans="1:4" ht="27.6" x14ac:dyDescent="0.3">
      <c r="A2023" s="175">
        <v>102185</v>
      </c>
      <c r="B2023" s="176" t="s">
        <v>10280</v>
      </c>
      <c r="C2023" s="175" t="s">
        <v>128</v>
      </c>
      <c r="D2023" s="177">
        <v>3881.08</v>
      </c>
    </row>
    <row r="2024" spans="1:4" x14ac:dyDescent="0.3">
      <c r="A2024" s="175">
        <v>102190</v>
      </c>
      <c r="B2024" s="176" t="s">
        <v>10281</v>
      </c>
      <c r="C2024" s="175" t="s">
        <v>180</v>
      </c>
      <c r="D2024" s="175">
        <v>17.239999999999998</v>
      </c>
    </row>
    <row r="2025" spans="1:4" ht="27.6" x14ac:dyDescent="0.3">
      <c r="A2025" s="175">
        <v>102191</v>
      </c>
      <c r="B2025" s="176" t="s">
        <v>10282</v>
      </c>
      <c r="C2025" s="175" t="s">
        <v>180</v>
      </c>
      <c r="D2025" s="175">
        <v>20.95</v>
      </c>
    </row>
    <row r="2026" spans="1:4" x14ac:dyDescent="0.3">
      <c r="A2026" s="175">
        <v>102192</v>
      </c>
      <c r="B2026" s="176" t="s">
        <v>10283</v>
      </c>
      <c r="C2026" s="175" t="s">
        <v>180</v>
      </c>
      <c r="D2026" s="175">
        <v>14.95</v>
      </c>
    </row>
    <row r="2027" spans="1:4" ht="27.6" x14ac:dyDescent="0.3">
      <c r="A2027" s="175">
        <v>94569</v>
      </c>
      <c r="B2027" s="176" t="s">
        <v>10284</v>
      </c>
      <c r="C2027" s="175" t="s">
        <v>180</v>
      </c>
      <c r="D2027" s="175">
        <v>641.82000000000005</v>
      </c>
    </row>
    <row r="2028" spans="1:4" ht="41.4" x14ac:dyDescent="0.3">
      <c r="A2028" s="175">
        <v>94570</v>
      </c>
      <c r="B2028" s="176" t="s">
        <v>10285</v>
      </c>
      <c r="C2028" s="175" t="s">
        <v>180</v>
      </c>
      <c r="D2028" s="175">
        <v>332.64</v>
      </c>
    </row>
    <row r="2029" spans="1:4" ht="41.4" x14ac:dyDescent="0.3">
      <c r="A2029" s="175">
        <v>94572</v>
      </c>
      <c r="B2029" s="176" t="s">
        <v>10286</v>
      </c>
      <c r="C2029" s="175" t="s">
        <v>180</v>
      </c>
      <c r="D2029" s="175">
        <v>474.15</v>
      </c>
    </row>
    <row r="2030" spans="1:4" ht="41.4" x14ac:dyDescent="0.3">
      <c r="A2030" s="175">
        <v>94573</v>
      </c>
      <c r="B2030" s="176" t="s">
        <v>10287</v>
      </c>
      <c r="C2030" s="175" t="s">
        <v>180</v>
      </c>
      <c r="D2030" s="175">
        <v>385.4</v>
      </c>
    </row>
    <row r="2031" spans="1:4" ht="55.2" x14ac:dyDescent="0.3">
      <c r="A2031" s="175">
        <v>94580</v>
      </c>
      <c r="B2031" s="176" t="s">
        <v>10288</v>
      </c>
      <c r="C2031" s="175" t="s">
        <v>180</v>
      </c>
      <c r="D2031" s="175">
        <v>528.53</v>
      </c>
    </row>
    <row r="2032" spans="1:4" ht="27.6" x14ac:dyDescent="0.3">
      <c r="A2032" s="175">
        <v>94589</v>
      </c>
      <c r="B2032" s="176" t="s">
        <v>10289</v>
      </c>
      <c r="C2032" s="175" t="s">
        <v>236</v>
      </c>
      <c r="D2032" s="175">
        <v>20</v>
      </c>
    </row>
    <row r="2033" spans="1:4" ht="27.6" x14ac:dyDescent="0.3">
      <c r="A2033" s="175">
        <v>94590</v>
      </c>
      <c r="B2033" s="176" t="s">
        <v>10290</v>
      </c>
      <c r="C2033" s="175" t="s">
        <v>236</v>
      </c>
      <c r="D2033" s="175">
        <v>16.920000000000002</v>
      </c>
    </row>
    <row r="2034" spans="1:4" ht="41.4" x14ac:dyDescent="0.3">
      <c r="A2034" s="175">
        <v>100674</v>
      </c>
      <c r="B2034" s="176" t="s">
        <v>10291</v>
      </c>
      <c r="C2034" s="175" t="s">
        <v>180</v>
      </c>
      <c r="D2034" s="175">
        <v>693.17</v>
      </c>
    </row>
    <row r="2035" spans="1:4" ht="27.6" x14ac:dyDescent="0.3">
      <c r="A2035" s="175">
        <v>101096</v>
      </c>
      <c r="B2035" s="176" t="s">
        <v>10292</v>
      </c>
      <c r="C2035" s="175" t="s">
        <v>261</v>
      </c>
      <c r="D2035" s="177">
        <v>1076.3</v>
      </c>
    </row>
    <row r="2036" spans="1:4" ht="27.6" x14ac:dyDescent="0.3">
      <c r="A2036" s="175">
        <v>101097</v>
      </c>
      <c r="B2036" s="176" t="s">
        <v>10293</v>
      </c>
      <c r="C2036" s="175" t="s">
        <v>261</v>
      </c>
      <c r="D2036" s="177">
        <v>1020.12</v>
      </c>
    </row>
    <row r="2037" spans="1:4" ht="27.6" x14ac:dyDescent="0.3">
      <c r="A2037" s="175">
        <v>101098</v>
      </c>
      <c r="B2037" s="176" t="s">
        <v>10294</v>
      </c>
      <c r="C2037" s="175" t="s">
        <v>261</v>
      </c>
      <c r="D2037" s="175">
        <v>952.39</v>
      </c>
    </row>
    <row r="2038" spans="1:4" ht="27.6" x14ac:dyDescent="0.3">
      <c r="A2038" s="175">
        <v>101099</v>
      </c>
      <c r="B2038" s="176" t="s">
        <v>10295</v>
      </c>
      <c r="C2038" s="175" t="s">
        <v>261</v>
      </c>
      <c r="D2038" s="175">
        <v>868.66</v>
      </c>
    </row>
    <row r="2039" spans="1:4" ht="27.6" x14ac:dyDescent="0.3">
      <c r="A2039" s="175">
        <v>101100</v>
      </c>
      <c r="B2039" s="176" t="s">
        <v>10296</v>
      </c>
      <c r="C2039" s="175" t="s">
        <v>261</v>
      </c>
      <c r="D2039" s="175">
        <v>779.11</v>
      </c>
    </row>
    <row r="2040" spans="1:4" ht="27.6" x14ac:dyDescent="0.3">
      <c r="A2040" s="175">
        <v>101101</v>
      </c>
      <c r="B2040" s="176" t="s">
        <v>10297</v>
      </c>
      <c r="C2040" s="175" t="s">
        <v>261</v>
      </c>
      <c r="D2040" s="175">
        <v>762.81</v>
      </c>
    </row>
    <row r="2041" spans="1:4" ht="27.6" x14ac:dyDescent="0.3">
      <c r="A2041" s="175">
        <v>101102</v>
      </c>
      <c r="B2041" s="176" t="s">
        <v>10298</v>
      </c>
      <c r="C2041" s="175" t="s">
        <v>261</v>
      </c>
      <c r="D2041" s="175">
        <v>750.04</v>
      </c>
    </row>
    <row r="2042" spans="1:4" ht="27.6" x14ac:dyDescent="0.3">
      <c r="A2042" s="175">
        <v>101103</v>
      </c>
      <c r="B2042" s="176" t="s">
        <v>10299</v>
      </c>
      <c r="C2042" s="175" t="s">
        <v>261</v>
      </c>
      <c r="D2042" s="175">
        <v>702</v>
      </c>
    </row>
    <row r="2043" spans="1:4" ht="41.4" x14ac:dyDescent="0.3">
      <c r="A2043" s="175">
        <v>101104</v>
      </c>
      <c r="B2043" s="176" t="s">
        <v>10300</v>
      </c>
      <c r="C2043" s="175" t="s">
        <v>261</v>
      </c>
      <c r="D2043" s="177">
        <v>1032.32</v>
      </c>
    </row>
    <row r="2044" spans="1:4" ht="41.4" x14ac:dyDescent="0.3">
      <c r="A2044" s="175">
        <v>101105</v>
      </c>
      <c r="B2044" s="176" t="s">
        <v>10301</v>
      </c>
      <c r="C2044" s="175" t="s">
        <v>261</v>
      </c>
      <c r="D2044" s="175">
        <v>977.09</v>
      </c>
    </row>
    <row r="2045" spans="1:4" ht="41.4" x14ac:dyDescent="0.3">
      <c r="A2045" s="175">
        <v>101106</v>
      </c>
      <c r="B2045" s="176" t="s">
        <v>10302</v>
      </c>
      <c r="C2045" s="175" t="s">
        <v>261</v>
      </c>
      <c r="D2045" s="175">
        <v>911.2</v>
      </c>
    </row>
    <row r="2046" spans="1:4" ht="41.4" x14ac:dyDescent="0.3">
      <c r="A2046" s="175">
        <v>101107</v>
      </c>
      <c r="B2046" s="176" t="s">
        <v>10303</v>
      </c>
      <c r="C2046" s="175" t="s">
        <v>261</v>
      </c>
      <c r="D2046" s="175">
        <v>829.31</v>
      </c>
    </row>
    <row r="2047" spans="1:4" ht="41.4" x14ac:dyDescent="0.3">
      <c r="A2047" s="175">
        <v>101108</v>
      </c>
      <c r="B2047" s="176" t="s">
        <v>10304</v>
      </c>
      <c r="C2047" s="175" t="s">
        <v>261</v>
      </c>
      <c r="D2047" s="175">
        <v>730.5</v>
      </c>
    </row>
    <row r="2048" spans="1:4" ht="41.4" x14ac:dyDescent="0.3">
      <c r="A2048" s="175">
        <v>101109</v>
      </c>
      <c r="B2048" s="176" t="s">
        <v>10305</v>
      </c>
      <c r="C2048" s="175" t="s">
        <v>261</v>
      </c>
      <c r="D2048" s="175">
        <v>715.38</v>
      </c>
    </row>
    <row r="2049" spans="1:4" ht="41.4" x14ac:dyDescent="0.3">
      <c r="A2049" s="175">
        <v>101110</v>
      </c>
      <c r="B2049" s="176" t="s">
        <v>10306</v>
      </c>
      <c r="C2049" s="175" t="s">
        <v>261</v>
      </c>
      <c r="D2049" s="175">
        <v>704.98</v>
      </c>
    </row>
    <row r="2050" spans="1:4" ht="41.4" x14ac:dyDescent="0.3">
      <c r="A2050" s="175">
        <v>101111</v>
      </c>
      <c r="B2050" s="176" t="s">
        <v>10307</v>
      </c>
      <c r="C2050" s="175" t="s">
        <v>261</v>
      </c>
      <c r="D2050" s="175">
        <v>659.31</v>
      </c>
    </row>
    <row r="2051" spans="1:4" ht="27.6" x14ac:dyDescent="0.3">
      <c r="A2051" s="175">
        <v>101112</v>
      </c>
      <c r="B2051" s="176" t="s">
        <v>10308</v>
      </c>
      <c r="C2051" s="175" t="s">
        <v>261</v>
      </c>
      <c r="D2051" s="175">
        <v>721.48</v>
      </c>
    </row>
    <row r="2052" spans="1:4" ht="27.6" x14ac:dyDescent="0.3">
      <c r="A2052" s="175">
        <v>101113</v>
      </c>
      <c r="B2052" s="176" t="s">
        <v>10309</v>
      </c>
      <c r="C2052" s="175" t="s">
        <v>261</v>
      </c>
      <c r="D2052" s="175">
        <v>681.06</v>
      </c>
    </row>
    <row r="2053" spans="1:4" ht="27.6" x14ac:dyDescent="0.3">
      <c r="A2053" s="175">
        <v>95601</v>
      </c>
      <c r="B2053" s="176" t="s">
        <v>10310</v>
      </c>
      <c r="C2053" s="175" t="s">
        <v>128</v>
      </c>
      <c r="D2053" s="175">
        <v>15.97</v>
      </c>
    </row>
    <row r="2054" spans="1:4" ht="27.6" x14ac:dyDescent="0.3">
      <c r="A2054" s="175">
        <v>95602</v>
      </c>
      <c r="B2054" s="176" t="s">
        <v>10311</v>
      </c>
      <c r="C2054" s="175" t="s">
        <v>128</v>
      </c>
      <c r="D2054" s="175">
        <v>25.56</v>
      </c>
    </row>
    <row r="2055" spans="1:4" ht="27.6" x14ac:dyDescent="0.3">
      <c r="A2055" s="175">
        <v>95603</v>
      </c>
      <c r="B2055" s="176" t="s">
        <v>10312</v>
      </c>
      <c r="C2055" s="175" t="s">
        <v>128</v>
      </c>
      <c r="D2055" s="175">
        <v>43.62</v>
      </c>
    </row>
    <row r="2056" spans="1:4" ht="27.6" x14ac:dyDescent="0.3">
      <c r="A2056" s="175">
        <v>95604</v>
      </c>
      <c r="B2056" s="176" t="s">
        <v>10313</v>
      </c>
      <c r="C2056" s="175" t="s">
        <v>128</v>
      </c>
      <c r="D2056" s="175">
        <v>67.680000000000007</v>
      </c>
    </row>
    <row r="2057" spans="1:4" ht="27.6" x14ac:dyDescent="0.3">
      <c r="A2057" s="175">
        <v>95605</v>
      </c>
      <c r="B2057" s="176" t="s">
        <v>10314</v>
      </c>
      <c r="C2057" s="175" t="s">
        <v>128</v>
      </c>
      <c r="D2057" s="175">
        <v>124.29</v>
      </c>
    </row>
    <row r="2058" spans="1:4" ht="27.6" x14ac:dyDescent="0.3">
      <c r="A2058" s="175">
        <v>95607</v>
      </c>
      <c r="B2058" s="176" t="s">
        <v>10315</v>
      </c>
      <c r="C2058" s="175" t="s">
        <v>128</v>
      </c>
      <c r="D2058" s="175">
        <v>14.02</v>
      </c>
    </row>
    <row r="2059" spans="1:4" ht="27.6" x14ac:dyDescent="0.3">
      <c r="A2059" s="175">
        <v>95608</v>
      </c>
      <c r="B2059" s="176" t="s">
        <v>10316</v>
      </c>
      <c r="C2059" s="175" t="s">
        <v>128</v>
      </c>
      <c r="D2059" s="175">
        <v>20.36</v>
      </c>
    </row>
    <row r="2060" spans="1:4" ht="27.6" x14ac:dyDescent="0.3">
      <c r="A2060" s="175">
        <v>95609</v>
      </c>
      <c r="B2060" s="176" t="s">
        <v>10317</v>
      </c>
      <c r="C2060" s="175" t="s">
        <v>128</v>
      </c>
      <c r="D2060" s="175">
        <v>25.82</v>
      </c>
    </row>
    <row r="2061" spans="1:4" ht="41.4" x14ac:dyDescent="0.3">
      <c r="A2061" s="175">
        <v>100651</v>
      </c>
      <c r="B2061" s="176" t="s">
        <v>10318</v>
      </c>
      <c r="C2061" s="175" t="s">
        <v>236</v>
      </c>
      <c r="D2061" s="175">
        <v>109.92</v>
      </c>
    </row>
    <row r="2062" spans="1:4" ht="41.4" x14ac:dyDescent="0.3">
      <c r="A2062" s="175">
        <v>100652</v>
      </c>
      <c r="B2062" s="176" t="s">
        <v>10319</v>
      </c>
      <c r="C2062" s="175" t="s">
        <v>236</v>
      </c>
      <c r="D2062" s="175">
        <v>202.46</v>
      </c>
    </row>
    <row r="2063" spans="1:4" ht="41.4" x14ac:dyDescent="0.3">
      <c r="A2063" s="175">
        <v>100653</v>
      </c>
      <c r="B2063" s="176" t="s">
        <v>10320</v>
      </c>
      <c r="C2063" s="175" t="s">
        <v>236</v>
      </c>
      <c r="D2063" s="175">
        <v>332.95</v>
      </c>
    </row>
    <row r="2064" spans="1:4" ht="41.4" x14ac:dyDescent="0.3">
      <c r="A2064" s="175">
        <v>100654</v>
      </c>
      <c r="B2064" s="176" t="s">
        <v>10321</v>
      </c>
      <c r="C2064" s="175" t="s">
        <v>236</v>
      </c>
      <c r="D2064" s="175">
        <v>464.92</v>
      </c>
    </row>
    <row r="2065" spans="1:4" ht="41.4" x14ac:dyDescent="0.3">
      <c r="A2065" s="175">
        <v>100655</v>
      </c>
      <c r="B2065" s="176" t="s">
        <v>10322</v>
      </c>
      <c r="C2065" s="175" t="s">
        <v>236</v>
      </c>
      <c r="D2065" s="175">
        <v>529.87</v>
      </c>
    </row>
    <row r="2066" spans="1:4" ht="27.6" x14ac:dyDescent="0.3">
      <c r="A2066" s="175">
        <v>100656</v>
      </c>
      <c r="B2066" s="176" t="s">
        <v>10323</v>
      </c>
      <c r="C2066" s="175" t="s">
        <v>236</v>
      </c>
      <c r="D2066" s="175">
        <v>72.59</v>
      </c>
    </row>
    <row r="2067" spans="1:4" ht="27.6" x14ac:dyDescent="0.3">
      <c r="A2067" s="175">
        <v>100657</v>
      </c>
      <c r="B2067" s="176" t="s">
        <v>10324</v>
      </c>
      <c r="C2067" s="175" t="s">
        <v>236</v>
      </c>
      <c r="D2067" s="175">
        <v>91.87</v>
      </c>
    </row>
    <row r="2068" spans="1:4" ht="41.4" x14ac:dyDescent="0.3">
      <c r="A2068" s="175">
        <v>100658</v>
      </c>
      <c r="B2068" s="176" t="s">
        <v>10325</v>
      </c>
      <c r="C2068" s="175" t="s">
        <v>236</v>
      </c>
      <c r="D2068" s="175">
        <v>202.97</v>
      </c>
    </row>
    <row r="2069" spans="1:4" ht="27.6" x14ac:dyDescent="0.3">
      <c r="A2069" s="175">
        <v>100889</v>
      </c>
      <c r="B2069" s="176" t="s">
        <v>10326</v>
      </c>
      <c r="C2069" s="175" t="s">
        <v>693</v>
      </c>
      <c r="D2069" s="175">
        <v>16.86</v>
      </c>
    </row>
    <row r="2070" spans="1:4" ht="27.6" x14ac:dyDescent="0.3">
      <c r="A2070" s="175">
        <v>100890</v>
      </c>
      <c r="B2070" s="176" t="s">
        <v>10327</v>
      </c>
      <c r="C2070" s="175" t="s">
        <v>693</v>
      </c>
      <c r="D2070" s="175">
        <v>16.71</v>
      </c>
    </row>
    <row r="2071" spans="1:4" ht="27.6" x14ac:dyDescent="0.3">
      <c r="A2071" s="175">
        <v>100892</v>
      </c>
      <c r="B2071" s="176" t="s">
        <v>10328</v>
      </c>
      <c r="C2071" s="175" t="s">
        <v>693</v>
      </c>
      <c r="D2071" s="175">
        <v>15.92</v>
      </c>
    </row>
    <row r="2072" spans="1:4" ht="27.6" x14ac:dyDescent="0.3">
      <c r="A2072" s="175">
        <v>100893</v>
      </c>
      <c r="B2072" s="176" t="s">
        <v>10329</v>
      </c>
      <c r="C2072" s="175" t="s">
        <v>693</v>
      </c>
      <c r="D2072" s="175">
        <v>15.75</v>
      </c>
    </row>
    <row r="2073" spans="1:4" ht="27.6" x14ac:dyDescent="0.3">
      <c r="A2073" s="175">
        <v>100894</v>
      </c>
      <c r="B2073" s="176" t="s">
        <v>10330</v>
      </c>
      <c r="C2073" s="175" t="s">
        <v>693</v>
      </c>
      <c r="D2073" s="175">
        <v>15.67</v>
      </c>
    </row>
    <row r="2074" spans="1:4" ht="41.4" x14ac:dyDescent="0.3">
      <c r="A2074" s="175">
        <v>100896</v>
      </c>
      <c r="B2074" s="176" t="s">
        <v>10331</v>
      </c>
      <c r="C2074" s="175" t="s">
        <v>236</v>
      </c>
      <c r="D2074" s="175">
        <v>49.27</v>
      </c>
    </row>
    <row r="2075" spans="1:4" ht="41.4" x14ac:dyDescent="0.3">
      <c r="A2075" s="175">
        <v>100897</v>
      </c>
      <c r="B2075" s="176" t="s">
        <v>10332</v>
      </c>
      <c r="C2075" s="175" t="s">
        <v>236</v>
      </c>
      <c r="D2075" s="175">
        <v>92.18</v>
      </c>
    </row>
    <row r="2076" spans="1:4" ht="41.4" x14ac:dyDescent="0.3">
      <c r="A2076" s="175">
        <v>100898</v>
      </c>
      <c r="B2076" s="176" t="s">
        <v>10333</v>
      </c>
      <c r="C2076" s="175" t="s">
        <v>236</v>
      </c>
      <c r="D2076" s="175">
        <v>173.43</v>
      </c>
    </row>
    <row r="2077" spans="1:4" ht="41.4" x14ac:dyDescent="0.3">
      <c r="A2077" s="175">
        <v>100899</v>
      </c>
      <c r="B2077" s="176" t="s">
        <v>10334</v>
      </c>
      <c r="C2077" s="175" t="s">
        <v>236</v>
      </c>
      <c r="D2077" s="175">
        <v>73.540000000000006</v>
      </c>
    </row>
    <row r="2078" spans="1:4" ht="41.4" x14ac:dyDescent="0.3">
      <c r="A2078" s="175">
        <v>100900</v>
      </c>
      <c r="B2078" s="176" t="s">
        <v>10335</v>
      </c>
      <c r="C2078" s="175" t="s">
        <v>236</v>
      </c>
      <c r="D2078" s="175">
        <v>197.99</v>
      </c>
    </row>
    <row r="2079" spans="1:4" ht="27.6" x14ac:dyDescent="0.3">
      <c r="A2079" s="175">
        <v>101173</v>
      </c>
      <c r="B2079" s="176" t="s">
        <v>10336</v>
      </c>
      <c r="C2079" s="175" t="s">
        <v>236</v>
      </c>
      <c r="D2079" s="175">
        <v>56.38</v>
      </c>
    </row>
    <row r="2080" spans="1:4" ht="27.6" x14ac:dyDescent="0.3">
      <c r="A2080" s="175">
        <v>101174</v>
      </c>
      <c r="B2080" s="176" t="s">
        <v>10337</v>
      </c>
      <c r="C2080" s="175" t="s">
        <v>236</v>
      </c>
      <c r="D2080" s="175">
        <v>77.430000000000007</v>
      </c>
    </row>
    <row r="2081" spans="1:4" ht="27.6" x14ac:dyDescent="0.3">
      <c r="A2081" s="175">
        <v>101175</v>
      </c>
      <c r="B2081" s="176" t="s">
        <v>10338</v>
      </c>
      <c r="C2081" s="175" t="s">
        <v>236</v>
      </c>
      <c r="D2081" s="175">
        <v>105.46</v>
      </c>
    </row>
    <row r="2082" spans="1:4" ht="27.6" x14ac:dyDescent="0.3">
      <c r="A2082" s="175">
        <v>101176</v>
      </c>
      <c r="B2082" s="176" t="s">
        <v>10339</v>
      </c>
      <c r="C2082" s="175" t="s">
        <v>236</v>
      </c>
      <c r="D2082" s="175">
        <v>136</v>
      </c>
    </row>
    <row r="2083" spans="1:4" ht="27.6" x14ac:dyDescent="0.3">
      <c r="A2083" s="175">
        <v>102521</v>
      </c>
      <c r="B2083" s="176" t="s">
        <v>10340</v>
      </c>
      <c r="C2083" s="175" t="s">
        <v>128</v>
      </c>
      <c r="D2083" s="175">
        <v>102.54</v>
      </c>
    </row>
    <row r="2084" spans="1:4" ht="27.6" x14ac:dyDescent="0.3">
      <c r="A2084" s="175">
        <v>102522</v>
      </c>
      <c r="B2084" s="176" t="s">
        <v>10341</v>
      </c>
      <c r="C2084" s="175" t="s">
        <v>128</v>
      </c>
      <c r="D2084" s="175">
        <v>150.44999999999999</v>
      </c>
    </row>
    <row r="2085" spans="1:4" ht="27.6" x14ac:dyDescent="0.3">
      <c r="A2085" s="175">
        <v>102523</v>
      </c>
      <c r="B2085" s="176" t="s">
        <v>10342</v>
      </c>
      <c r="C2085" s="175" t="s">
        <v>128</v>
      </c>
      <c r="D2085" s="175">
        <v>198.33</v>
      </c>
    </row>
    <row r="2086" spans="1:4" ht="27.6" x14ac:dyDescent="0.3">
      <c r="A2086" s="175">
        <v>95240</v>
      </c>
      <c r="B2086" s="176" t="s">
        <v>10343</v>
      </c>
      <c r="C2086" s="175" t="s">
        <v>180</v>
      </c>
      <c r="D2086" s="175">
        <v>14.73</v>
      </c>
    </row>
    <row r="2087" spans="1:4" ht="27.6" x14ac:dyDescent="0.3">
      <c r="A2087" s="175">
        <v>95241</v>
      </c>
      <c r="B2087" s="176" t="s">
        <v>10344</v>
      </c>
      <c r="C2087" s="175" t="s">
        <v>180</v>
      </c>
      <c r="D2087" s="175">
        <v>24.55</v>
      </c>
    </row>
    <row r="2088" spans="1:4" ht="27.6" x14ac:dyDescent="0.3">
      <c r="A2088" s="175">
        <v>96616</v>
      </c>
      <c r="B2088" s="176" t="s">
        <v>10345</v>
      </c>
      <c r="C2088" s="175" t="s">
        <v>261</v>
      </c>
      <c r="D2088" s="175">
        <v>514.6</v>
      </c>
    </row>
    <row r="2089" spans="1:4" ht="27.6" x14ac:dyDescent="0.3">
      <c r="A2089" s="175">
        <v>96617</v>
      </c>
      <c r="B2089" s="176" t="s">
        <v>10346</v>
      </c>
      <c r="C2089" s="175" t="s">
        <v>180</v>
      </c>
      <c r="D2089" s="175">
        <v>15.43</v>
      </c>
    </row>
    <row r="2090" spans="1:4" ht="27.6" x14ac:dyDescent="0.3">
      <c r="A2090" s="175">
        <v>96619</v>
      </c>
      <c r="B2090" s="176" t="s">
        <v>10347</v>
      </c>
      <c r="C2090" s="175" t="s">
        <v>180</v>
      </c>
      <c r="D2090" s="175">
        <v>25.71</v>
      </c>
    </row>
    <row r="2091" spans="1:4" ht="27.6" x14ac:dyDescent="0.3">
      <c r="A2091" s="175">
        <v>96620</v>
      </c>
      <c r="B2091" s="176" t="s">
        <v>10348</v>
      </c>
      <c r="C2091" s="175" t="s">
        <v>261</v>
      </c>
      <c r="D2091" s="175">
        <v>491.42</v>
      </c>
    </row>
    <row r="2092" spans="1:4" ht="27.6" x14ac:dyDescent="0.3">
      <c r="A2092" s="175">
        <v>96621</v>
      </c>
      <c r="B2092" s="176" t="s">
        <v>10349</v>
      </c>
      <c r="C2092" s="175" t="s">
        <v>261</v>
      </c>
      <c r="D2092" s="175">
        <v>185.5</v>
      </c>
    </row>
    <row r="2093" spans="1:4" ht="27.6" x14ac:dyDescent="0.3">
      <c r="A2093" s="175">
        <v>96622</v>
      </c>
      <c r="B2093" s="176" t="s">
        <v>10350</v>
      </c>
      <c r="C2093" s="175" t="s">
        <v>261</v>
      </c>
      <c r="D2093" s="175">
        <v>117.15</v>
      </c>
    </row>
    <row r="2094" spans="1:4" ht="27.6" x14ac:dyDescent="0.3">
      <c r="A2094" s="175">
        <v>96623</v>
      </c>
      <c r="B2094" s="176" t="s">
        <v>10351</v>
      </c>
      <c r="C2094" s="175" t="s">
        <v>261</v>
      </c>
      <c r="D2094" s="175">
        <v>169.63</v>
      </c>
    </row>
    <row r="2095" spans="1:4" ht="27.6" x14ac:dyDescent="0.3">
      <c r="A2095" s="175">
        <v>96624</v>
      </c>
      <c r="B2095" s="176" t="s">
        <v>10352</v>
      </c>
      <c r="C2095" s="175" t="s">
        <v>261</v>
      </c>
      <c r="D2095" s="175">
        <v>111.55</v>
      </c>
    </row>
    <row r="2096" spans="1:4" x14ac:dyDescent="0.3">
      <c r="A2096" s="175">
        <v>97082</v>
      </c>
      <c r="B2096" s="176" t="s">
        <v>10353</v>
      </c>
      <c r="C2096" s="175" t="s">
        <v>261</v>
      </c>
      <c r="D2096" s="175">
        <v>61.33</v>
      </c>
    </row>
    <row r="2097" spans="1:4" ht="27.6" x14ac:dyDescent="0.3">
      <c r="A2097" s="175">
        <v>97083</v>
      </c>
      <c r="B2097" s="176" t="s">
        <v>10354</v>
      </c>
      <c r="C2097" s="175" t="s">
        <v>180</v>
      </c>
      <c r="D2097" s="175">
        <v>3.13</v>
      </c>
    </row>
    <row r="2098" spans="1:4" ht="27.6" x14ac:dyDescent="0.3">
      <c r="A2098" s="175">
        <v>97084</v>
      </c>
      <c r="B2098" s="176" t="s">
        <v>10355</v>
      </c>
      <c r="C2098" s="175" t="s">
        <v>180</v>
      </c>
      <c r="D2098" s="175">
        <v>0.66</v>
      </c>
    </row>
    <row r="2099" spans="1:4" ht="27.6" x14ac:dyDescent="0.3">
      <c r="A2099" s="175">
        <v>97086</v>
      </c>
      <c r="B2099" s="176" t="s">
        <v>10356</v>
      </c>
      <c r="C2099" s="175" t="s">
        <v>180</v>
      </c>
      <c r="D2099" s="175">
        <v>118.84</v>
      </c>
    </row>
    <row r="2100" spans="1:4" ht="27.6" x14ac:dyDescent="0.3">
      <c r="A2100" s="175">
        <v>97087</v>
      </c>
      <c r="B2100" s="176" t="s">
        <v>10357</v>
      </c>
      <c r="C2100" s="175" t="s">
        <v>180</v>
      </c>
      <c r="D2100" s="175">
        <v>1.89</v>
      </c>
    </row>
    <row r="2101" spans="1:4" ht="27.6" x14ac:dyDescent="0.3">
      <c r="A2101" s="175">
        <v>97088</v>
      </c>
      <c r="B2101" s="176" t="s">
        <v>10358</v>
      </c>
      <c r="C2101" s="175" t="s">
        <v>693</v>
      </c>
      <c r="D2101" s="175">
        <v>21.4</v>
      </c>
    </row>
    <row r="2102" spans="1:4" ht="27.6" x14ac:dyDescent="0.3">
      <c r="A2102" s="175">
        <v>97089</v>
      </c>
      <c r="B2102" s="176" t="s">
        <v>10359</v>
      </c>
      <c r="C2102" s="175" t="s">
        <v>693</v>
      </c>
      <c r="D2102" s="175">
        <v>19.579999999999998</v>
      </c>
    </row>
    <row r="2103" spans="1:4" ht="27.6" x14ac:dyDescent="0.3">
      <c r="A2103" s="175">
        <v>97090</v>
      </c>
      <c r="B2103" s="176" t="s">
        <v>10360</v>
      </c>
      <c r="C2103" s="175" t="s">
        <v>693</v>
      </c>
      <c r="D2103" s="175">
        <v>19.25</v>
      </c>
    </row>
    <row r="2104" spans="1:4" ht="27.6" x14ac:dyDescent="0.3">
      <c r="A2104" s="175">
        <v>97091</v>
      </c>
      <c r="B2104" s="176" t="s">
        <v>10361</v>
      </c>
      <c r="C2104" s="175" t="s">
        <v>693</v>
      </c>
      <c r="D2104" s="175">
        <v>18.670000000000002</v>
      </c>
    </row>
    <row r="2105" spans="1:4" ht="27.6" x14ac:dyDescent="0.3">
      <c r="A2105" s="175">
        <v>97092</v>
      </c>
      <c r="B2105" s="176" t="s">
        <v>10362</v>
      </c>
      <c r="C2105" s="175" t="s">
        <v>693</v>
      </c>
      <c r="D2105" s="175">
        <v>18.11</v>
      </c>
    </row>
    <row r="2106" spans="1:4" ht="27.6" x14ac:dyDescent="0.3">
      <c r="A2106" s="175">
        <v>97093</v>
      </c>
      <c r="B2106" s="176" t="s">
        <v>10363</v>
      </c>
      <c r="C2106" s="175" t="s">
        <v>693</v>
      </c>
      <c r="D2106" s="175">
        <v>17</v>
      </c>
    </row>
    <row r="2107" spans="1:4" ht="27.6" x14ac:dyDescent="0.3">
      <c r="A2107" s="175">
        <v>97096</v>
      </c>
      <c r="B2107" s="176" t="s">
        <v>10364</v>
      </c>
      <c r="C2107" s="175" t="s">
        <v>261</v>
      </c>
      <c r="D2107" s="175">
        <v>420.31</v>
      </c>
    </row>
    <row r="2108" spans="1:4" ht="27.6" x14ac:dyDescent="0.3">
      <c r="A2108" s="175">
        <v>97097</v>
      </c>
      <c r="B2108" s="176" t="s">
        <v>10365</v>
      </c>
      <c r="C2108" s="175" t="s">
        <v>180</v>
      </c>
      <c r="D2108" s="175">
        <v>35.270000000000003</v>
      </c>
    </row>
    <row r="2109" spans="1:4" ht="27.6" x14ac:dyDescent="0.3">
      <c r="A2109" s="175">
        <v>97101</v>
      </c>
      <c r="B2109" s="176" t="s">
        <v>10366</v>
      </c>
      <c r="C2109" s="175" t="s">
        <v>180</v>
      </c>
      <c r="D2109" s="175">
        <v>155.47999999999999</v>
      </c>
    </row>
    <row r="2110" spans="1:4" ht="27.6" x14ac:dyDescent="0.3">
      <c r="A2110" s="175">
        <v>97102</v>
      </c>
      <c r="B2110" s="176" t="s">
        <v>10367</v>
      </c>
      <c r="C2110" s="175" t="s">
        <v>180</v>
      </c>
      <c r="D2110" s="175">
        <v>193.09</v>
      </c>
    </row>
    <row r="2111" spans="1:4" ht="27.6" x14ac:dyDescent="0.3">
      <c r="A2111" s="175">
        <v>97103</v>
      </c>
      <c r="B2111" s="176" t="s">
        <v>10368</v>
      </c>
      <c r="C2111" s="175" t="s">
        <v>180</v>
      </c>
      <c r="D2111" s="175">
        <v>225.88</v>
      </c>
    </row>
    <row r="2112" spans="1:4" ht="27.6" x14ac:dyDescent="0.3">
      <c r="A2112" s="175">
        <v>100322</v>
      </c>
      <c r="B2112" s="176" t="s">
        <v>10369</v>
      </c>
      <c r="C2112" s="175" t="s">
        <v>261</v>
      </c>
      <c r="D2112" s="175">
        <v>106.77</v>
      </c>
    </row>
    <row r="2113" spans="1:4" ht="27.6" x14ac:dyDescent="0.3">
      <c r="A2113" s="175">
        <v>100323</v>
      </c>
      <c r="B2113" s="176" t="s">
        <v>10370</v>
      </c>
      <c r="C2113" s="175" t="s">
        <v>261</v>
      </c>
      <c r="D2113" s="175">
        <v>107.32</v>
      </c>
    </row>
    <row r="2114" spans="1:4" ht="27.6" x14ac:dyDescent="0.3">
      <c r="A2114" s="175">
        <v>100324</v>
      </c>
      <c r="B2114" s="176" t="s">
        <v>10371</v>
      </c>
      <c r="C2114" s="175" t="s">
        <v>261</v>
      </c>
      <c r="D2114" s="175">
        <v>111.34</v>
      </c>
    </row>
    <row r="2115" spans="1:4" ht="27.6" x14ac:dyDescent="0.3">
      <c r="A2115" s="175">
        <v>103072</v>
      </c>
      <c r="B2115" s="176" t="s">
        <v>10372</v>
      </c>
      <c r="C2115" s="175" t="s">
        <v>180</v>
      </c>
      <c r="D2115" s="175">
        <v>267.81</v>
      </c>
    </row>
    <row r="2116" spans="1:4" ht="27.6" x14ac:dyDescent="0.3">
      <c r="A2116" s="175">
        <v>103073</v>
      </c>
      <c r="B2116" s="176" t="s">
        <v>10373</v>
      </c>
      <c r="C2116" s="175" t="s">
        <v>180</v>
      </c>
      <c r="D2116" s="175">
        <v>330.89</v>
      </c>
    </row>
    <row r="2117" spans="1:4" ht="27.6" x14ac:dyDescent="0.3">
      <c r="A2117" s="175">
        <v>103074</v>
      </c>
      <c r="B2117" s="176" t="s">
        <v>10374</v>
      </c>
      <c r="C2117" s="175" t="s">
        <v>180</v>
      </c>
      <c r="D2117" s="175">
        <v>147.41</v>
      </c>
    </row>
    <row r="2118" spans="1:4" ht="27.6" x14ac:dyDescent="0.3">
      <c r="A2118" s="175">
        <v>103075</v>
      </c>
      <c r="B2118" s="176" t="s">
        <v>10375</v>
      </c>
      <c r="C2118" s="175" t="s">
        <v>180</v>
      </c>
      <c r="D2118" s="175">
        <v>182.68</v>
      </c>
    </row>
    <row r="2119" spans="1:4" ht="27.6" x14ac:dyDescent="0.3">
      <c r="A2119" s="175">
        <v>103076</v>
      </c>
      <c r="B2119" s="176" t="s">
        <v>10376</v>
      </c>
      <c r="C2119" s="175" t="s">
        <v>180</v>
      </c>
      <c r="D2119" s="175">
        <v>138.18</v>
      </c>
    </row>
    <row r="2120" spans="1:4" ht="27.6" x14ac:dyDescent="0.3">
      <c r="A2120" s="175">
        <v>103077</v>
      </c>
      <c r="B2120" s="176" t="s">
        <v>10377</v>
      </c>
      <c r="C2120" s="175" t="s">
        <v>180</v>
      </c>
      <c r="D2120" s="175">
        <v>175.79</v>
      </c>
    </row>
    <row r="2121" spans="1:4" ht="27.6" x14ac:dyDescent="0.3">
      <c r="A2121" s="175">
        <v>103078</v>
      </c>
      <c r="B2121" s="176" t="s">
        <v>10378</v>
      </c>
      <c r="C2121" s="175" t="s">
        <v>180</v>
      </c>
      <c r="D2121" s="175">
        <v>208.58</v>
      </c>
    </row>
    <row r="2122" spans="1:4" ht="27.6" x14ac:dyDescent="0.3">
      <c r="A2122" s="175">
        <v>103079</v>
      </c>
      <c r="B2122" s="176" t="s">
        <v>10379</v>
      </c>
      <c r="C2122" s="175" t="s">
        <v>180</v>
      </c>
      <c r="D2122" s="175">
        <v>250.51</v>
      </c>
    </row>
    <row r="2123" spans="1:4" ht="27.6" x14ac:dyDescent="0.3">
      <c r="A2123" s="175">
        <v>103080</v>
      </c>
      <c r="B2123" s="176" t="s">
        <v>10380</v>
      </c>
      <c r="C2123" s="175" t="s">
        <v>180</v>
      </c>
      <c r="D2123" s="175">
        <v>313.58999999999997</v>
      </c>
    </row>
    <row r="2124" spans="1:4" ht="27.6" x14ac:dyDescent="0.3">
      <c r="A2124" s="175">
        <v>92263</v>
      </c>
      <c r="B2124" s="176" t="s">
        <v>10381</v>
      </c>
      <c r="C2124" s="175" t="s">
        <v>180</v>
      </c>
      <c r="D2124" s="175">
        <v>157.07</v>
      </c>
    </row>
    <row r="2125" spans="1:4" ht="27.6" x14ac:dyDescent="0.3">
      <c r="A2125" s="175">
        <v>92264</v>
      </c>
      <c r="B2125" s="176" t="s">
        <v>10382</v>
      </c>
      <c r="C2125" s="175" t="s">
        <v>180</v>
      </c>
      <c r="D2125" s="175">
        <v>204.45</v>
      </c>
    </row>
    <row r="2126" spans="1:4" ht="27.6" x14ac:dyDescent="0.3">
      <c r="A2126" s="175">
        <v>92265</v>
      </c>
      <c r="B2126" s="176" t="s">
        <v>10383</v>
      </c>
      <c r="C2126" s="175" t="s">
        <v>180</v>
      </c>
      <c r="D2126" s="175">
        <v>115.39</v>
      </c>
    </row>
    <row r="2127" spans="1:4" ht="27.6" x14ac:dyDescent="0.3">
      <c r="A2127" s="175">
        <v>92266</v>
      </c>
      <c r="B2127" s="176" t="s">
        <v>10384</v>
      </c>
      <c r="C2127" s="175" t="s">
        <v>180</v>
      </c>
      <c r="D2127" s="175">
        <v>156.03</v>
      </c>
    </row>
    <row r="2128" spans="1:4" ht="27.6" x14ac:dyDescent="0.3">
      <c r="A2128" s="175">
        <v>92267</v>
      </c>
      <c r="B2128" s="176" t="s">
        <v>10385</v>
      </c>
      <c r="C2128" s="175" t="s">
        <v>180</v>
      </c>
      <c r="D2128" s="175">
        <v>54.56</v>
      </c>
    </row>
    <row r="2129" spans="1:4" ht="27.6" x14ac:dyDescent="0.3">
      <c r="A2129" s="175">
        <v>92268</v>
      </c>
      <c r="B2129" s="176" t="s">
        <v>10386</v>
      </c>
      <c r="C2129" s="175" t="s">
        <v>180</v>
      </c>
      <c r="D2129" s="175">
        <v>91.79</v>
      </c>
    </row>
    <row r="2130" spans="1:4" ht="27.6" x14ac:dyDescent="0.3">
      <c r="A2130" s="175">
        <v>92269</v>
      </c>
      <c r="B2130" s="176" t="s">
        <v>10387</v>
      </c>
      <c r="C2130" s="175" t="s">
        <v>180</v>
      </c>
      <c r="D2130" s="175">
        <v>225.98</v>
      </c>
    </row>
    <row r="2131" spans="1:4" x14ac:dyDescent="0.3">
      <c r="A2131" s="175">
        <v>92270</v>
      </c>
      <c r="B2131" s="176" t="s">
        <v>10388</v>
      </c>
      <c r="C2131" s="175" t="s">
        <v>180</v>
      </c>
      <c r="D2131" s="175">
        <v>171.96</v>
      </c>
    </row>
    <row r="2132" spans="1:4" x14ac:dyDescent="0.3">
      <c r="A2132" s="175">
        <v>92271</v>
      </c>
      <c r="B2132" s="176" t="s">
        <v>10389</v>
      </c>
      <c r="C2132" s="175" t="s">
        <v>180</v>
      </c>
      <c r="D2132" s="175">
        <v>111.74</v>
      </c>
    </row>
    <row r="2133" spans="1:4" x14ac:dyDescent="0.3">
      <c r="A2133" s="175">
        <v>92272</v>
      </c>
      <c r="B2133" s="176" t="s">
        <v>10390</v>
      </c>
      <c r="C2133" s="175" t="s">
        <v>236</v>
      </c>
      <c r="D2133" s="175">
        <v>35.81</v>
      </c>
    </row>
    <row r="2134" spans="1:4" ht="27.6" x14ac:dyDescent="0.3">
      <c r="A2134" s="175">
        <v>92273</v>
      </c>
      <c r="B2134" s="176" t="s">
        <v>10391</v>
      </c>
      <c r="C2134" s="175" t="s">
        <v>236</v>
      </c>
      <c r="D2134" s="175">
        <v>14.24</v>
      </c>
    </row>
    <row r="2135" spans="1:4" ht="27.6" x14ac:dyDescent="0.3">
      <c r="A2135" s="175">
        <v>92409</v>
      </c>
      <c r="B2135" s="176" t="s">
        <v>10392</v>
      </c>
      <c r="C2135" s="175" t="s">
        <v>180</v>
      </c>
      <c r="D2135" s="175">
        <v>314.68</v>
      </c>
    </row>
    <row r="2136" spans="1:4" ht="27.6" x14ac:dyDescent="0.3">
      <c r="A2136" s="175">
        <v>92411</v>
      </c>
      <c r="B2136" s="176" t="s">
        <v>10393</v>
      </c>
      <c r="C2136" s="175" t="s">
        <v>180</v>
      </c>
      <c r="D2136" s="175">
        <v>194.15</v>
      </c>
    </row>
    <row r="2137" spans="1:4" ht="27.6" x14ac:dyDescent="0.3">
      <c r="A2137" s="175">
        <v>92413</v>
      </c>
      <c r="B2137" s="176" t="s">
        <v>10394</v>
      </c>
      <c r="C2137" s="175" t="s">
        <v>180</v>
      </c>
      <c r="D2137" s="175">
        <v>119.51</v>
      </c>
    </row>
    <row r="2138" spans="1:4" ht="41.4" x14ac:dyDescent="0.3">
      <c r="A2138" s="175">
        <v>92415</v>
      </c>
      <c r="B2138" s="176" t="s">
        <v>10395</v>
      </c>
      <c r="C2138" s="175" t="s">
        <v>180</v>
      </c>
      <c r="D2138" s="175">
        <v>128.16999999999999</v>
      </c>
    </row>
    <row r="2139" spans="1:4" ht="41.4" x14ac:dyDescent="0.3">
      <c r="A2139" s="175">
        <v>92417</v>
      </c>
      <c r="B2139" s="176" t="s">
        <v>10396</v>
      </c>
      <c r="C2139" s="175" t="s">
        <v>180</v>
      </c>
      <c r="D2139" s="175">
        <v>148.28</v>
      </c>
    </row>
    <row r="2140" spans="1:4" ht="41.4" x14ac:dyDescent="0.3">
      <c r="A2140" s="175">
        <v>92419</v>
      </c>
      <c r="B2140" s="176" t="s">
        <v>10397</v>
      </c>
      <c r="C2140" s="175" t="s">
        <v>180</v>
      </c>
      <c r="D2140" s="175">
        <v>79.87</v>
      </c>
    </row>
    <row r="2141" spans="1:4" ht="41.4" x14ac:dyDescent="0.3">
      <c r="A2141" s="175">
        <v>92421</v>
      </c>
      <c r="B2141" s="176" t="s">
        <v>10398</v>
      </c>
      <c r="C2141" s="175" t="s">
        <v>180</v>
      </c>
      <c r="D2141" s="175">
        <v>95.28</v>
      </c>
    </row>
    <row r="2142" spans="1:4" ht="41.4" x14ac:dyDescent="0.3">
      <c r="A2142" s="175">
        <v>92423</v>
      </c>
      <c r="B2142" s="176" t="s">
        <v>10399</v>
      </c>
      <c r="C2142" s="175" t="s">
        <v>180</v>
      </c>
      <c r="D2142" s="175">
        <v>64.94</v>
      </c>
    </row>
    <row r="2143" spans="1:4" ht="41.4" x14ac:dyDescent="0.3">
      <c r="A2143" s="175">
        <v>92425</v>
      </c>
      <c r="B2143" s="176" t="s">
        <v>10400</v>
      </c>
      <c r="C2143" s="175" t="s">
        <v>180</v>
      </c>
      <c r="D2143" s="175">
        <v>78.34</v>
      </c>
    </row>
    <row r="2144" spans="1:4" ht="41.4" x14ac:dyDescent="0.3">
      <c r="A2144" s="175">
        <v>92427</v>
      </c>
      <c r="B2144" s="176" t="s">
        <v>10401</v>
      </c>
      <c r="C2144" s="175" t="s">
        <v>180</v>
      </c>
      <c r="D2144" s="175">
        <v>57.39</v>
      </c>
    </row>
    <row r="2145" spans="1:4" ht="41.4" x14ac:dyDescent="0.3">
      <c r="A2145" s="175">
        <v>92429</v>
      </c>
      <c r="B2145" s="176" t="s">
        <v>10402</v>
      </c>
      <c r="C2145" s="175" t="s">
        <v>180</v>
      </c>
      <c r="D2145" s="175">
        <v>69.81</v>
      </c>
    </row>
    <row r="2146" spans="1:4" ht="41.4" x14ac:dyDescent="0.3">
      <c r="A2146" s="175">
        <v>92431</v>
      </c>
      <c r="B2146" s="176" t="s">
        <v>10403</v>
      </c>
      <c r="C2146" s="175" t="s">
        <v>180</v>
      </c>
      <c r="D2146" s="175">
        <v>54.32</v>
      </c>
    </row>
    <row r="2147" spans="1:4" ht="41.4" x14ac:dyDescent="0.3">
      <c r="A2147" s="175">
        <v>92433</v>
      </c>
      <c r="B2147" s="176" t="s">
        <v>10404</v>
      </c>
      <c r="C2147" s="175" t="s">
        <v>180</v>
      </c>
      <c r="D2147" s="175">
        <v>66.11</v>
      </c>
    </row>
    <row r="2148" spans="1:4" ht="41.4" x14ac:dyDescent="0.3">
      <c r="A2148" s="175">
        <v>92435</v>
      </c>
      <c r="B2148" s="176" t="s">
        <v>10405</v>
      </c>
      <c r="C2148" s="175" t="s">
        <v>180</v>
      </c>
      <c r="D2148" s="175">
        <v>51.44</v>
      </c>
    </row>
    <row r="2149" spans="1:4" ht="41.4" x14ac:dyDescent="0.3">
      <c r="A2149" s="175">
        <v>92437</v>
      </c>
      <c r="B2149" s="176" t="s">
        <v>10406</v>
      </c>
      <c r="C2149" s="175" t="s">
        <v>180</v>
      </c>
      <c r="D2149" s="175">
        <v>62.83</v>
      </c>
    </row>
    <row r="2150" spans="1:4" ht="41.4" x14ac:dyDescent="0.3">
      <c r="A2150" s="175">
        <v>92439</v>
      </c>
      <c r="B2150" s="176" t="s">
        <v>10407</v>
      </c>
      <c r="C2150" s="175" t="s">
        <v>180</v>
      </c>
      <c r="D2150" s="175">
        <v>49.37</v>
      </c>
    </row>
    <row r="2151" spans="1:4" ht="41.4" x14ac:dyDescent="0.3">
      <c r="A2151" s="175">
        <v>92441</v>
      </c>
      <c r="B2151" s="176" t="s">
        <v>10408</v>
      </c>
      <c r="C2151" s="175" t="s">
        <v>180</v>
      </c>
      <c r="D2151" s="175">
        <v>60.48</v>
      </c>
    </row>
    <row r="2152" spans="1:4" ht="41.4" x14ac:dyDescent="0.3">
      <c r="A2152" s="175">
        <v>92443</v>
      </c>
      <c r="B2152" s="176" t="s">
        <v>10409</v>
      </c>
      <c r="C2152" s="175" t="s">
        <v>180</v>
      </c>
      <c r="D2152" s="175">
        <v>44.87</v>
      </c>
    </row>
    <row r="2153" spans="1:4" ht="41.4" x14ac:dyDescent="0.3">
      <c r="A2153" s="175">
        <v>92445</v>
      </c>
      <c r="B2153" s="176" t="s">
        <v>10410</v>
      </c>
      <c r="C2153" s="175" t="s">
        <v>180</v>
      </c>
      <c r="D2153" s="175">
        <v>55.59</v>
      </c>
    </row>
    <row r="2154" spans="1:4" ht="27.6" x14ac:dyDescent="0.3">
      <c r="A2154" s="175">
        <v>92446</v>
      </c>
      <c r="B2154" s="176" t="s">
        <v>10411</v>
      </c>
      <c r="C2154" s="175" t="s">
        <v>180</v>
      </c>
      <c r="D2154" s="175">
        <v>287.47000000000003</v>
      </c>
    </row>
    <row r="2155" spans="1:4" ht="27.6" x14ac:dyDescent="0.3">
      <c r="A2155" s="175">
        <v>92447</v>
      </c>
      <c r="B2155" s="176" t="s">
        <v>10412</v>
      </c>
      <c r="C2155" s="175" t="s">
        <v>180</v>
      </c>
      <c r="D2155" s="175">
        <v>197.85</v>
      </c>
    </row>
    <row r="2156" spans="1:4" ht="27.6" x14ac:dyDescent="0.3">
      <c r="A2156" s="175">
        <v>92448</v>
      </c>
      <c r="B2156" s="176" t="s">
        <v>10413</v>
      </c>
      <c r="C2156" s="175" t="s">
        <v>180</v>
      </c>
      <c r="D2156" s="175">
        <v>153.4</v>
      </c>
    </row>
    <row r="2157" spans="1:4" ht="27.6" x14ac:dyDescent="0.3">
      <c r="A2157" s="175">
        <v>92449</v>
      </c>
      <c r="B2157" s="176" t="s">
        <v>10414</v>
      </c>
      <c r="C2157" s="175" t="s">
        <v>180</v>
      </c>
      <c r="D2157" s="175">
        <v>262.41000000000003</v>
      </c>
    </row>
    <row r="2158" spans="1:4" ht="27.6" x14ac:dyDescent="0.3">
      <c r="A2158" s="175">
        <v>92450</v>
      </c>
      <c r="B2158" s="176" t="s">
        <v>10415</v>
      </c>
      <c r="C2158" s="175" t="s">
        <v>180</v>
      </c>
      <c r="D2158" s="175">
        <v>311.07</v>
      </c>
    </row>
    <row r="2159" spans="1:4" ht="27.6" x14ac:dyDescent="0.3">
      <c r="A2159" s="175">
        <v>92451</v>
      </c>
      <c r="B2159" s="176" t="s">
        <v>10416</v>
      </c>
      <c r="C2159" s="175" t="s">
        <v>180</v>
      </c>
      <c r="D2159" s="175">
        <v>178.1</v>
      </c>
    </row>
    <row r="2160" spans="1:4" ht="27.6" x14ac:dyDescent="0.3">
      <c r="A2160" s="175">
        <v>92452</v>
      </c>
      <c r="B2160" s="176" t="s">
        <v>10417</v>
      </c>
      <c r="C2160" s="175" t="s">
        <v>180</v>
      </c>
      <c r="D2160" s="175">
        <v>153.03</v>
      </c>
    </row>
    <row r="2161" spans="1:4" ht="27.6" x14ac:dyDescent="0.3">
      <c r="A2161" s="175">
        <v>92453</v>
      </c>
      <c r="B2161" s="176" t="s">
        <v>10418</v>
      </c>
      <c r="C2161" s="175" t="s">
        <v>180</v>
      </c>
      <c r="D2161" s="175">
        <v>224.61</v>
      </c>
    </row>
    <row r="2162" spans="1:4" ht="27.6" x14ac:dyDescent="0.3">
      <c r="A2162" s="175">
        <v>92454</v>
      </c>
      <c r="B2162" s="176" t="s">
        <v>10419</v>
      </c>
      <c r="C2162" s="175" t="s">
        <v>180</v>
      </c>
      <c r="D2162" s="175">
        <v>282.27999999999997</v>
      </c>
    </row>
    <row r="2163" spans="1:4" ht="27.6" x14ac:dyDescent="0.3">
      <c r="A2163" s="175">
        <v>92455</v>
      </c>
      <c r="B2163" s="176" t="s">
        <v>10420</v>
      </c>
      <c r="C2163" s="175" t="s">
        <v>180</v>
      </c>
      <c r="D2163" s="175">
        <v>145.88</v>
      </c>
    </row>
    <row r="2164" spans="1:4" ht="27.6" x14ac:dyDescent="0.3">
      <c r="A2164" s="175">
        <v>92456</v>
      </c>
      <c r="B2164" s="176" t="s">
        <v>10421</v>
      </c>
      <c r="C2164" s="175" t="s">
        <v>180</v>
      </c>
      <c r="D2164" s="175">
        <v>123.82</v>
      </c>
    </row>
    <row r="2165" spans="1:4" ht="27.6" x14ac:dyDescent="0.3">
      <c r="A2165" s="175">
        <v>92457</v>
      </c>
      <c r="B2165" s="176" t="s">
        <v>10422</v>
      </c>
      <c r="C2165" s="175" t="s">
        <v>180</v>
      </c>
      <c r="D2165" s="175">
        <v>195.15</v>
      </c>
    </row>
    <row r="2166" spans="1:4" ht="27.6" x14ac:dyDescent="0.3">
      <c r="A2166" s="175">
        <v>92458</v>
      </c>
      <c r="B2166" s="176" t="s">
        <v>10423</v>
      </c>
      <c r="C2166" s="175" t="s">
        <v>180</v>
      </c>
      <c r="D2166" s="175">
        <v>264.20999999999998</v>
      </c>
    </row>
    <row r="2167" spans="1:4" ht="27.6" x14ac:dyDescent="0.3">
      <c r="A2167" s="175">
        <v>92459</v>
      </c>
      <c r="B2167" s="176" t="s">
        <v>10424</v>
      </c>
      <c r="C2167" s="175" t="s">
        <v>180</v>
      </c>
      <c r="D2167" s="175">
        <v>123.84</v>
      </c>
    </row>
    <row r="2168" spans="1:4" ht="27.6" x14ac:dyDescent="0.3">
      <c r="A2168" s="175">
        <v>92460</v>
      </c>
      <c r="B2168" s="176" t="s">
        <v>10425</v>
      </c>
      <c r="C2168" s="175" t="s">
        <v>180</v>
      </c>
      <c r="D2168" s="175">
        <v>100.47</v>
      </c>
    </row>
    <row r="2169" spans="1:4" ht="27.6" x14ac:dyDescent="0.3">
      <c r="A2169" s="175">
        <v>92461</v>
      </c>
      <c r="B2169" s="176" t="s">
        <v>10426</v>
      </c>
      <c r="C2169" s="175" t="s">
        <v>180</v>
      </c>
      <c r="D2169" s="175">
        <v>180.22</v>
      </c>
    </row>
    <row r="2170" spans="1:4" ht="27.6" x14ac:dyDescent="0.3">
      <c r="A2170" s="175">
        <v>92462</v>
      </c>
      <c r="B2170" s="176" t="s">
        <v>10427</v>
      </c>
      <c r="C2170" s="175" t="s">
        <v>180</v>
      </c>
      <c r="D2170" s="175">
        <v>252.94</v>
      </c>
    </row>
    <row r="2171" spans="1:4" ht="27.6" x14ac:dyDescent="0.3">
      <c r="A2171" s="175">
        <v>92463</v>
      </c>
      <c r="B2171" s="176" t="s">
        <v>10428</v>
      </c>
      <c r="C2171" s="175" t="s">
        <v>180</v>
      </c>
      <c r="D2171" s="175">
        <v>112.32</v>
      </c>
    </row>
    <row r="2172" spans="1:4" ht="27.6" x14ac:dyDescent="0.3">
      <c r="A2172" s="175">
        <v>92464</v>
      </c>
      <c r="B2172" s="176" t="s">
        <v>10429</v>
      </c>
      <c r="C2172" s="175" t="s">
        <v>180</v>
      </c>
      <c r="D2172" s="175">
        <v>94.94</v>
      </c>
    </row>
    <row r="2173" spans="1:4" ht="41.4" x14ac:dyDescent="0.3">
      <c r="A2173" s="175">
        <v>92465</v>
      </c>
      <c r="B2173" s="176" t="s">
        <v>10430</v>
      </c>
      <c r="C2173" s="175" t="s">
        <v>180</v>
      </c>
      <c r="D2173" s="175">
        <v>144.12</v>
      </c>
    </row>
    <row r="2174" spans="1:4" ht="27.6" x14ac:dyDescent="0.3">
      <c r="A2174" s="175">
        <v>92466</v>
      </c>
      <c r="B2174" s="176" t="s">
        <v>10431</v>
      </c>
      <c r="C2174" s="175" t="s">
        <v>180</v>
      </c>
      <c r="D2174" s="175">
        <v>247.53</v>
      </c>
    </row>
    <row r="2175" spans="1:4" ht="41.4" x14ac:dyDescent="0.3">
      <c r="A2175" s="175">
        <v>92467</v>
      </c>
      <c r="B2175" s="176" t="s">
        <v>10432</v>
      </c>
      <c r="C2175" s="175" t="s">
        <v>180</v>
      </c>
      <c r="D2175" s="175">
        <v>93.05</v>
      </c>
    </row>
    <row r="2176" spans="1:4" ht="27.6" x14ac:dyDescent="0.3">
      <c r="A2176" s="175">
        <v>92468</v>
      </c>
      <c r="B2176" s="176" t="s">
        <v>10433</v>
      </c>
      <c r="C2176" s="175" t="s">
        <v>180</v>
      </c>
      <c r="D2176" s="175">
        <v>89.78</v>
      </c>
    </row>
    <row r="2177" spans="1:4" ht="41.4" x14ac:dyDescent="0.3">
      <c r="A2177" s="175">
        <v>92469</v>
      </c>
      <c r="B2177" s="176" t="s">
        <v>10434</v>
      </c>
      <c r="C2177" s="175" t="s">
        <v>180</v>
      </c>
      <c r="D2177" s="175">
        <v>131.26</v>
      </c>
    </row>
    <row r="2178" spans="1:4" ht="27.6" x14ac:dyDescent="0.3">
      <c r="A2178" s="175">
        <v>92470</v>
      </c>
      <c r="B2178" s="176" t="s">
        <v>10435</v>
      </c>
      <c r="C2178" s="175" t="s">
        <v>180</v>
      </c>
      <c r="D2178" s="175">
        <v>241.29</v>
      </c>
    </row>
    <row r="2179" spans="1:4" ht="41.4" x14ac:dyDescent="0.3">
      <c r="A2179" s="175">
        <v>92471</v>
      </c>
      <c r="B2179" s="176" t="s">
        <v>10436</v>
      </c>
      <c r="C2179" s="175" t="s">
        <v>180</v>
      </c>
      <c r="D2179" s="175">
        <v>84.85</v>
      </c>
    </row>
    <row r="2180" spans="1:4" ht="27.6" x14ac:dyDescent="0.3">
      <c r="A2180" s="175">
        <v>92472</v>
      </c>
      <c r="B2180" s="176" t="s">
        <v>10437</v>
      </c>
      <c r="C2180" s="175" t="s">
        <v>180</v>
      </c>
      <c r="D2180" s="175">
        <v>84.26</v>
      </c>
    </row>
    <row r="2181" spans="1:4" ht="41.4" x14ac:dyDescent="0.3">
      <c r="A2181" s="175">
        <v>92473</v>
      </c>
      <c r="B2181" s="176" t="s">
        <v>10438</v>
      </c>
      <c r="C2181" s="175" t="s">
        <v>180</v>
      </c>
      <c r="D2181" s="175">
        <v>120.9</v>
      </c>
    </row>
    <row r="2182" spans="1:4" ht="27.6" x14ac:dyDescent="0.3">
      <c r="A2182" s="175">
        <v>92474</v>
      </c>
      <c r="B2182" s="176" t="s">
        <v>10439</v>
      </c>
      <c r="C2182" s="175" t="s">
        <v>180</v>
      </c>
      <c r="D2182" s="175">
        <v>235.94</v>
      </c>
    </row>
    <row r="2183" spans="1:4" ht="41.4" x14ac:dyDescent="0.3">
      <c r="A2183" s="175">
        <v>92475</v>
      </c>
      <c r="B2183" s="176" t="s">
        <v>10440</v>
      </c>
      <c r="C2183" s="175" t="s">
        <v>180</v>
      </c>
      <c r="D2183" s="175">
        <v>78.23</v>
      </c>
    </row>
    <row r="2184" spans="1:4" ht="27.6" x14ac:dyDescent="0.3">
      <c r="A2184" s="175">
        <v>92476</v>
      </c>
      <c r="B2184" s="176" t="s">
        <v>10441</v>
      </c>
      <c r="C2184" s="175" t="s">
        <v>180</v>
      </c>
      <c r="D2184" s="175">
        <v>79.59</v>
      </c>
    </row>
    <row r="2185" spans="1:4" ht="41.4" x14ac:dyDescent="0.3">
      <c r="A2185" s="175">
        <v>92477</v>
      </c>
      <c r="B2185" s="176" t="s">
        <v>10442</v>
      </c>
      <c r="C2185" s="175" t="s">
        <v>180</v>
      </c>
      <c r="D2185" s="175">
        <v>98.61</v>
      </c>
    </row>
    <row r="2186" spans="1:4" ht="27.6" x14ac:dyDescent="0.3">
      <c r="A2186" s="175">
        <v>92478</v>
      </c>
      <c r="B2186" s="176" t="s">
        <v>10443</v>
      </c>
      <c r="C2186" s="175" t="s">
        <v>180</v>
      </c>
      <c r="D2186" s="175">
        <v>225.31</v>
      </c>
    </row>
    <row r="2187" spans="1:4" ht="41.4" x14ac:dyDescent="0.3">
      <c r="A2187" s="175">
        <v>92479</v>
      </c>
      <c r="B2187" s="176" t="s">
        <v>10444</v>
      </c>
      <c r="C2187" s="175" t="s">
        <v>180</v>
      </c>
      <c r="D2187" s="175">
        <v>64</v>
      </c>
    </row>
    <row r="2188" spans="1:4" ht="27.6" x14ac:dyDescent="0.3">
      <c r="A2188" s="175">
        <v>92480</v>
      </c>
      <c r="B2188" s="176" t="s">
        <v>10445</v>
      </c>
      <c r="C2188" s="175" t="s">
        <v>180</v>
      </c>
      <c r="D2188" s="175">
        <v>70.180000000000007</v>
      </c>
    </row>
    <row r="2189" spans="1:4" ht="27.6" x14ac:dyDescent="0.3">
      <c r="A2189" s="175">
        <v>92482</v>
      </c>
      <c r="B2189" s="176" t="s">
        <v>10446</v>
      </c>
      <c r="C2189" s="175" t="s">
        <v>180</v>
      </c>
      <c r="D2189" s="175">
        <v>320.63</v>
      </c>
    </row>
    <row r="2190" spans="1:4" ht="27.6" x14ac:dyDescent="0.3">
      <c r="A2190" s="175">
        <v>92484</v>
      </c>
      <c r="B2190" s="176" t="s">
        <v>10447</v>
      </c>
      <c r="C2190" s="175" t="s">
        <v>180</v>
      </c>
      <c r="D2190" s="175">
        <v>224.74</v>
      </c>
    </row>
    <row r="2191" spans="1:4" ht="27.6" x14ac:dyDescent="0.3">
      <c r="A2191" s="175">
        <v>92486</v>
      </c>
      <c r="B2191" s="176" t="s">
        <v>10448</v>
      </c>
      <c r="C2191" s="175" t="s">
        <v>180</v>
      </c>
      <c r="D2191" s="175">
        <v>153.66999999999999</v>
      </c>
    </row>
    <row r="2192" spans="1:4" ht="41.4" x14ac:dyDescent="0.3">
      <c r="A2192" s="175">
        <v>92488</v>
      </c>
      <c r="B2192" s="176" t="s">
        <v>10449</v>
      </c>
      <c r="C2192" s="175" t="s">
        <v>180</v>
      </c>
      <c r="D2192" s="175">
        <v>94.06</v>
      </c>
    </row>
    <row r="2193" spans="1:4" ht="41.4" x14ac:dyDescent="0.3">
      <c r="A2193" s="175">
        <v>92490</v>
      </c>
      <c r="B2193" s="176" t="s">
        <v>10450</v>
      </c>
      <c r="C2193" s="175" t="s">
        <v>180</v>
      </c>
      <c r="D2193" s="175">
        <v>53.62</v>
      </c>
    </row>
    <row r="2194" spans="1:4" ht="41.4" x14ac:dyDescent="0.3">
      <c r="A2194" s="175">
        <v>92492</v>
      </c>
      <c r="B2194" s="176" t="s">
        <v>10451</v>
      </c>
      <c r="C2194" s="175" t="s">
        <v>180</v>
      </c>
      <c r="D2194" s="175">
        <v>90.46</v>
      </c>
    </row>
    <row r="2195" spans="1:4" ht="41.4" x14ac:dyDescent="0.3">
      <c r="A2195" s="175">
        <v>92494</v>
      </c>
      <c r="B2195" s="176" t="s">
        <v>10452</v>
      </c>
      <c r="C2195" s="175" t="s">
        <v>180</v>
      </c>
      <c r="D2195" s="175">
        <v>50.47</v>
      </c>
    </row>
    <row r="2196" spans="1:4" ht="41.4" x14ac:dyDescent="0.3">
      <c r="A2196" s="175">
        <v>92496</v>
      </c>
      <c r="B2196" s="176" t="s">
        <v>10453</v>
      </c>
      <c r="C2196" s="175" t="s">
        <v>180</v>
      </c>
      <c r="D2196" s="175">
        <v>88.01</v>
      </c>
    </row>
    <row r="2197" spans="1:4" ht="41.4" x14ac:dyDescent="0.3">
      <c r="A2197" s="175">
        <v>92498</v>
      </c>
      <c r="B2197" s="176" t="s">
        <v>10454</v>
      </c>
      <c r="C2197" s="175" t="s">
        <v>180</v>
      </c>
      <c r="D2197" s="175">
        <v>48.33</v>
      </c>
    </row>
    <row r="2198" spans="1:4" ht="41.4" x14ac:dyDescent="0.3">
      <c r="A2198" s="175">
        <v>92500</v>
      </c>
      <c r="B2198" s="176" t="s">
        <v>10455</v>
      </c>
      <c r="C2198" s="175" t="s">
        <v>180</v>
      </c>
      <c r="D2198" s="175">
        <v>86.64</v>
      </c>
    </row>
    <row r="2199" spans="1:4" ht="41.4" x14ac:dyDescent="0.3">
      <c r="A2199" s="175">
        <v>92502</v>
      </c>
      <c r="B2199" s="176" t="s">
        <v>10456</v>
      </c>
      <c r="C2199" s="175" t="s">
        <v>180</v>
      </c>
      <c r="D2199" s="175">
        <v>47.17</v>
      </c>
    </row>
    <row r="2200" spans="1:4" ht="41.4" x14ac:dyDescent="0.3">
      <c r="A2200" s="175">
        <v>92504</v>
      </c>
      <c r="B2200" s="176" t="s">
        <v>10457</v>
      </c>
      <c r="C2200" s="175" t="s">
        <v>180</v>
      </c>
      <c r="D2200" s="175">
        <v>53.21</v>
      </c>
    </row>
    <row r="2201" spans="1:4" ht="41.4" x14ac:dyDescent="0.3">
      <c r="A2201" s="175">
        <v>92506</v>
      </c>
      <c r="B2201" s="176" t="s">
        <v>10458</v>
      </c>
      <c r="C2201" s="175" t="s">
        <v>180</v>
      </c>
      <c r="D2201" s="175">
        <v>45.11</v>
      </c>
    </row>
    <row r="2202" spans="1:4" ht="27.6" x14ac:dyDescent="0.3">
      <c r="A2202" s="175">
        <v>92508</v>
      </c>
      <c r="B2202" s="176" t="s">
        <v>10459</v>
      </c>
      <c r="C2202" s="175" t="s">
        <v>180</v>
      </c>
      <c r="D2202" s="175">
        <v>101.65</v>
      </c>
    </row>
    <row r="2203" spans="1:4" ht="27.6" x14ac:dyDescent="0.3">
      <c r="A2203" s="175">
        <v>92510</v>
      </c>
      <c r="B2203" s="176" t="s">
        <v>10460</v>
      </c>
      <c r="C2203" s="175" t="s">
        <v>180</v>
      </c>
      <c r="D2203" s="175">
        <v>56.87</v>
      </c>
    </row>
    <row r="2204" spans="1:4" ht="27.6" x14ac:dyDescent="0.3">
      <c r="A2204" s="175">
        <v>92512</v>
      </c>
      <c r="B2204" s="176" t="s">
        <v>10461</v>
      </c>
      <c r="C2204" s="175" t="s">
        <v>180</v>
      </c>
      <c r="D2204" s="175">
        <v>81.2</v>
      </c>
    </row>
    <row r="2205" spans="1:4" ht="27.6" x14ac:dyDescent="0.3">
      <c r="A2205" s="175">
        <v>92514</v>
      </c>
      <c r="B2205" s="176" t="s">
        <v>10462</v>
      </c>
      <c r="C2205" s="175" t="s">
        <v>180</v>
      </c>
      <c r="D2205" s="175">
        <v>39.6</v>
      </c>
    </row>
    <row r="2206" spans="1:4" ht="27.6" x14ac:dyDescent="0.3">
      <c r="A2206" s="175">
        <v>92515</v>
      </c>
      <c r="B2206" s="176" t="s">
        <v>10463</v>
      </c>
      <c r="C2206" s="175" t="s">
        <v>180</v>
      </c>
      <c r="D2206" s="175">
        <v>72.650000000000006</v>
      </c>
    </row>
    <row r="2207" spans="1:4" ht="27.6" x14ac:dyDescent="0.3">
      <c r="A2207" s="175">
        <v>92518</v>
      </c>
      <c r="B2207" s="176" t="s">
        <v>10464</v>
      </c>
      <c r="C2207" s="175" t="s">
        <v>180</v>
      </c>
      <c r="D2207" s="175">
        <v>32.450000000000003</v>
      </c>
    </row>
    <row r="2208" spans="1:4" ht="27.6" x14ac:dyDescent="0.3">
      <c r="A2208" s="175">
        <v>92520</v>
      </c>
      <c r="B2208" s="176" t="s">
        <v>10465</v>
      </c>
      <c r="C2208" s="175" t="s">
        <v>180</v>
      </c>
      <c r="D2208" s="175">
        <v>68.25</v>
      </c>
    </row>
    <row r="2209" spans="1:4" ht="27.6" x14ac:dyDescent="0.3">
      <c r="A2209" s="175">
        <v>92522</v>
      </c>
      <c r="B2209" s="176" t="s">
        <v>10466</v>
      </c>
      <c r="C2209" s="175" t="s">
        <v>180</v>
      </c>
      <c r="D2209" s="175">
        <v>28.76</v>
      </c>
    </row>
    <row r="2210" spans="1:4" ht="27.6" x14ac:dyDescent="0.3">
      <c r="A2210" s="175">
        <v>92524</v>
      </c>
      <c r="B2210" s="176" t="s">
        <v>10467</v>
      </c>
      <c r="C2210" s="175" t="s">
        <v>180</v>
      </c>
      <c r="D2210" s="175">
        <v>69.06</v>
      </c>
    </row>
    <row r="2211" spans="1:4" ht="27.6" x14ac:dyDescent="0.3">
      <c r="A2211" s="175">
        <v>92526</v>
      </c>
      <c r="B2211" s="176" t="s">
        <v>10468</v>
      </c>
      <c r="C2211" s="175" t="s">
        <v>180</v>
      </c>
      <c r="D2211" s="175">
        <v>29.99</v>
      </c>
    </row>
    <row r="2212" spans="1:4" ht="27.6" x14ac:dyDescent="0.3">
      <c r="A2212" s="175">
        <v>92528</v>
      </c>
      <c r="B2212" s="176" t="s">
        <v>10469</v>
      </c>
      <c r="C2212" s="175" t="s">
        <v>180</v>
      </c>
      <c r="D2212" s="175">
        <v>67.12</v>
      </c>
    </row>
    <row r="2213" spans="1:4" ht="27.6" x14ac:dyDescent="0.3">
      <c r="A2213" s="175">
        <v>92530</v>
      </c>
      <c r="B2213" s="176" t="s">
        <v>10470</v>
      </c>
      <c r="C2213" s="175" t="s">
        <v>180</v>
      </c>
      <c r="D2213" s="175">
        <v>28.3</v>
      </c>
    </row>
    <row r="2214" spans="1:4" ht="27.6" x14ac:dyDescent="0.3">
      <c r="A2214" s="175">
        <v>92532</v>
      </c>
      <c r="B2214" s="176" t="s">
        <v>10471</v>
      </c>
      <c r="C2214" s="175" t="s">
        <v>180</v>
      </c>
      <c r="D2214" s="175">
        <v>65.62</v>
      </c>
    </row>
    <row r="2215" spans="1:4" ht="27.6" x14ac:dyDescent="0.3">
      <c r="A2215" s="175">
        <v>92534</v>
      </c>
      <c r="B2215" s="176" t="s">
        <v>10472</v>
      </c>
      <c r="C2215" s="175" t="s">
        <v>180</v>
      </c>
      <c r="D2215" s="175">
        <v>27.05</v>
      </c>
    </row>
    <row r="2216" spans="1:4" ht="27.6" x14ac:dyDescent="0.3">
      <c r="A2216" s="175">
        <v>92536</v>
      </c>
      <c r="B2216" s="176" t="s">
        <v>10473</v>
      </c>
      <c r="C2216" s="175" t="s">
        <v>180</v>
      </c>
      <c r="D2216" s="175">
        <v>62.79</v>
      </c>
    </row>
    <row r="2217" spans="1:4" ht="27.6" x14ac:dyDescent="0.3">
      <c r="A2217" s="175">
        <v>92538</v>
      </c>
      <c r="B2217" s="176" t="s">
        <v>10474</v>
      </c>
      <c r="C2217" s="175" t="s">
        <v>180</v>
      </c>
      <c r="D2217" s="175">
        <v>24.46</v>
      </c>
    </row>
    <row r="2218" spans="1:4" ht="27.6" x14ac:dyDescent="0.3">
      <c r="A2218" s="175">
        <v>96252</v>
      </c>
      <c r="B2218" s="176" t="s">
        <v>10475</v>
      </c>
      <c r="C2218" s="175" t="s">
        <v>180</v>
      </c>
      <c r="D2218" s="175">
        <v>239.06</v>
      </c>
    </row>
    <row r="2219" spans="1:4" ht="41.4" x14ac:dyDescent="0.3">
      <c r="A2219" s="175">
        <v>96257</v>
      </c>
      <c r="B2219" s="176" t="s">
        <v>10476</v>
      </c>
      <c r="C2219" s="175" t="s">
        <v>180</v>
      </c>
      <c r="D2219" s="175">
        <v>189.88</v>
      </c>
    </row>
    <row r="2220" spans="1:4" ht="41.4" x14ac:dyDescent="0.3">
      <c r="A2220" s="175">
        <v>96258</v>
      </c>
      <c r="B2220" s="176" t="s">
        <v>10477</v>
      </c>
      <c r="C2220" s="175" t="s">
        <v>180</v>
      </c>
      <c r="D2220" s="175">
        <v>178.78</v>
      </c>
    </row>
    <row r="2221" spans="1:4" ht="41.4" x14ac:dyDescent="0.3">
      <c r="A2221" s="175">
        <v>96259</v>
      </c>
      <c r="B2221" s="176" t="s">
        <v>10478</v>
      </c>
      <c r="C2221" s="175" t="s">
        <v>180</v>
      </c>
      <c r="D2221" s="175">
        <v>210.95</v>
      </c>
    </row>
    <row r="2222" spans="1:4" ht="27.6" x14ac:dyDescent="0.3">
      <c r="A2222" s="175">
        <v>96529</v>
      </c>
      <c r="B2222" s="176" t="s">
        <v>10479</v>
      </c>
      <c r="C2222" s="175" t="s">
        <v>180</v>
      </c>
      <c r="D2222" s="175">
        <v>333.54</v>
      </c>
    </row>
    <row r="2223" spans="1:4" ht="27.6" x14ac:dyDescent="0.3">
      <c r="A2223" s="175">
        <v>96530</v>
      </c>
      <c r="B2223" s="176" t="s">
        <v>10480</v>
      </c>
      <c r="C2223" s="175" t="s">
        <v>180</v>
      </c>
      <c r="D2223" s="175">
        <v>185.79</v>
      </c>
    </row>
    <row r="2224" spans="1:4" ht="27.6" x14ac:dyDescent="0.3">
      <c r="A2224" s="175">
        <v>96531</v>
      </c>
      <c r="B2224" s="176" t="s">
        <v>10481</v>
      </c>
      <c r="C2224" s="175" t="s">
        <v>180</v>
      </c>
      <c r="D2224" s="175">
        <v>126.43</v>
      </c>
    </row>
    <row r="2225" spans="1:4" ht="27.6" x14ac:dyDescent="0.3">
      <c r="A2225" s="175">
        <v>96532</v>
      </c>
      <c r="B2225" s="176" t="s">
        <v>10482</v>
      </c>
      <c r="C2225" s="175" t="s">
        <v>180</v>
      </c>
      <c r="D2225" s="175">
        <v>207.89</v>
      </c>
    </row>
    <row r="2226" spans="1:4" ht="27.6" x14ac:dyDescent="0.3">
      <c r="A2226" s="175">
        <v>96533</v>
      </c>
      <c r="B2226" s="176" t="s">
        <v>10483</v>
      </c>
      <c r="C2226" s="175" t="s">
        <v>180</v>
      </c>
      <c r="D2226" s="175">
        <v>112.56</v>
      </c>
    </row>
    <row r="2227" spans="1:4" ht="27.6" x14ac:dyDescent="0.3">
      <c r="A2227" s="175">
        <v>96534</v>
      </c>
      <c r="B2227" s="176" t="s">
        <v>10484</v>
      </c>
      <c r="C2227" s="175" t="s">
        <v>180</v>
      </c>
      <c r="D2227" s="175">
        <v>85.87</v>
      </c>
    </row>
    <row r="2228" spans="1:4" ht="27.6" x14ac:dyDescent="0.3">
      <c r="A2228" s="175">
        <v>96535</v>
      </c>
      <c r="B2228" s="176" t="s">
        <v>10485</v>
      </c>
      <c r="C2228" s="175" t="s">
        <v>180</v>
      </c>
      <c r="D2228" s="175">
        <v>142.46</v>
      </c>
    </row>
    <row r="2229" spans="1:4" ht="27.6" x14ac:dyDescent="0.3">
      <c r="A2229" s="175">
        <v>96536</v>
      </c>
      <c r="B2229" s="176" t="s">
        <v>10486</v>
      </c>
      <c r="C2229" s="175" t="s">
        <v>180</v>
      </c>
      <c r="D2229" s="175">
        <v>74.48</v>
      </c>
    </row>
    <row r="2230" spans="1:4" ht="27.6" x14ac:dyDescent="0.3">
      <c r="A2230" s="175">
        <v>96537</v>
      </c>
      <c r="B2230" s="176" t="s">
        <v>10487</v>
      </c>
      <c r="C2230" s="175" t="s">
        <v>180</v>
      </c>
      <c r="D2230" s="175">
        <v>184.03</v>
      </c>
    </row>
    <row r="2231" spans="1:4" ht="27.6" x14ac:dyDescent="0.3">
      <c r="A2231" s="175">
        <v>96538</v>
      </c>
      <c r="B2231" s="176" t="s">
        <v>10488</v>
      </c>
      <c r="C2231" s="175" t="s">
        <v>180</v>
      </c>
      <c r="D2231" s="175">
        <v>253.89</v>
      </c>
    </row>
    <row r="2232" spans="1:4" ht="27.6" x14ac:dyDescent="0.3">
      <c r="A2232" s="175">
        <v>96539</v>
      </c>
      <c r="B2232" s="176" t="s">
        <v>10489</v>
      </c>
      <c r="C2232" s="175" t="s">
        <v>180</v>
      </c>
      <c r="D2232" s="175">
        <v>117.11</v>
      </c>
    </row>
    <row r="2233" spans="1:4" ht="27.6" x14ac:dyDescent="0.3">
      <c r="A2233" s="175">
        <v>96540</v>
      </c>
      <c r="B2233" s="176" t="s">
        <v>10490</v>
      </c>
      <c r="C2233" s="175" t="s">
        <v>180</v>
      </c>
      <c r="D2233" s="175">
        <v>125.7</v>
      </c>
    </row>
    <row r="2234" spans="1:4" ht="27.6" x14ac:dyDescent="0.3">
      <c r="A2234" s="175">
        <v>96541</v>
      </c>
      <c r="B2234" s="176" t="s">
        <v>10491</v>
      </c>
      <c r="C2234" s="175" t="s">
        <v>180</v>
      </c>
      <c r="D2234" s="175">
        <v>177.11</v>
      </c>
    </row>
    <row r="2235" spans="1:4" ht="27.6" x14ac:dyDescent="0.3">
      <c r="A2235" s="175">
        <v>96542</v>
      </c>
      <c r="B2235" s="176" t="s">
        <v>10492</v>
      </c>
      <c r="C2235" s="175" t="s">
        <v>180</v>
      </c>
      <c r="D2235" s="175">
        <v>86.01</v>
      </c>
    </row>
    <row r="2236" spans="1:4" ht="27.6" x14ac:dyDescent="0.3">
      <c r="A2236" s="175">
        <v>96543</v>
      </c>
      <c r="B2236" s="176" t="s">
        <v>10493</v>
      </c>
      <c r="C2236" s="175" t="s">
        <v>693</v>
      </c>
      <c r="D2236" s="175">
        <v>19.09</v>
      </c>
    </row>
    <row r="2237" spans="1:4" ht="41.4" x14ac:dyDescent="0.3">
      <c r="A2237" s="175">
        <v>97747</v>
      </c>
      <c r="B2237" s="176" t="s">
        <v>10494</v>
      </c>
      <c r="C2237" s="175" t="s">
        <v>180</v>
      </c>
      <c r="D2237" s="175">
        <v>196.98</v>
      </c>
    </row>
    <row r="2238" spans="1:4" ht="27.6" x14ac:dyDescent="0.3">
      <c r="A2238" s="175">
        <v>101791</v>
      </c>
      <c r="B2238" s="176" t="s">
        <v>10495</v>
      </c>
      <c r="C2238" s="175" t="s">
        <v>236</v>
      </c>
      <c r="D2238" s="175">
        <v>24.83</v>
      </c>
    </row>
    <row r="2239" spans="1:4" ht="27.6" x14ac:dyDescent="0.3">
      <c r="A2239" s="175">
        <v>101792</v>
      </c>
      <c r="B2239" s="176" t="s">
        <v>10496</v>
      </c>
      <c r="C2239" s="175" t="s">
        <v>261</v>
      </c>
      <c r="D2239" s="175">
        <v>15.67</v>
      </c>
    </row>
    <row r="2240" spans="1:4" ht="27.6" x14ac:dyDescent="0.3">
      <c r="A2240" s="175">
        <v>101793</v>
      </c>
      <c r="B2240" s="176" t="s">
        <v>10497</v>
      </c>
      <c r="C2240" s="175" t="s">
        <v>261</v>
      </c>
      <c r="D2240" s="175">
        <v>23.95</v>
      </c>
    </row>
    <row r="2241" spans="1:4" ht="27.6" x14ac:dyDescent="0.3">
      <c r="A2241" s="175">
        <v>101969</v>
      </c>
      <c r="B2241" s="176" t="s">
        <v>10498</v>
      </c>
      <c r="C2241" s="175" t="s">
        <v>180</v>
      </c>
      <c r="D2241" s="175">
        <v>187</v>
      </c>
    </row>
    <row r="2242" spans="1:4" ht="27.6" x14ac:dyDescent="0.3">
      <c r="A2242" s="175">
        <v>101971</v>
      </c>
      <c r="B2242" s="176" t="s">
        <v>10499</v>
      </c>
      <c r="C2242" s="175" t="s">
        <v>180</v>
      </c>
      <c r="D2242" s="175">
        <v>144.52000000000001</v>
      </c>
    </row>
    <row r="2243" spans="1:4" ht="27.6" x14ac:dyDescent="0.3">
      <c r="A2243" s="175">
        <v>101973</v>
      </c>
      <c r="B2243" s="176" t="s">
        <v>10500</v>
      </c>
      <c r="C2243" s="175" t="s">
        <v>180</v>
      </c>
      <c r="D2243" s="175">
        <v>210.76</v>
      </c>
    </row>
    <row r="2244" spans="1:4" ht="27.6" x14ac:dyDescent="0.3">
      <c r="A2244" s="175">
        <v>101974</v>
      </c>
      <c r="B2244" s="176" t="s">
        <v>10501</v>
      </c>
      <c r="C2244" s="175" t="s">
        <v>180</v>
      </c>
      <c r="D2244" s="175">
        <v>460.56</v>
      </c>
    </row>
    <row r="2245" spans="1:4" ht="27.6" x14ac:dyDescent="0.3">
      <c r="A2245" s="175">
        <v>101975</v>
      </c>
      <c r="B2245" s="176" t="s">
        <v>10502</v>
      </c>
      <c r="C2245" s="175" t="s">
        <v>180</v>
      </c>
      <c r="D2245" s="175">
        <v>393.23</v>
      </c>
    </row>
    <row r="2246" spans="1:4" ht="27.6" x14ac:dyDescent="0.3">
      <c r="A2246" s="175">
        <v>101977</v>
      </c>
      <c r="B2246" s="176" t="s">
        <v>10503</v>
      </c>
      <c r="C2246" s="175" t="s">
        <v>180</v>
      </c>
      <c r="D2246" s="175">
        <v>268.87</v>
      </c>
    </row>
    <row r="2247" spans="1:4" ht="27.6" x14ac:dyDescent="0.3">
      <c r="A2247" s="175">
        <v>101980</v>
      </c>
      <c r="B2247" s="176" t="s">
        <v>10504</v>
      </c>
      <c r="C2247" s="175" t="s">
        <v>180</v>
      </c>
      <c r="D2247" s="175">
        <v>243.72</v>
      </c>
    </row>
    <row r="2248" spans="1:4" ht="41.4" x14ac:dyDescent="0.3">
      <c r="A2248" s="175">
        <v>101981</v>
      </c>
      <c r="B2248" s="176" t="s">
        <v>10505</v>
      </c>
      <c r="C2248" s="175" t="s">
        <v>180</v>
      </c>
      <c r="D2248" s="175">
        <v>208.75</v>
      </c>
    </row>
    <row r="2249" spans="1:4" ht="41.4" x14ac:dyDescent="0.3">
      <c r="A2249" s="175">
        <v>101982</v>
      </c>
      <c r="B2249" s="176" t="s">
        <v>10506</v>
      </c>
      <c r="C2249" s="175" t="s">
        <v>180</v>
      </c>
      <c r="D2249" s="175">
        <v>183.38</v>
      </c>
    </row>
    <row r="2250" spans="1:4" ht="41.4" x14ac:dyDescent="0.3">
      <c r="A2250" s="175">
        <v>101983</v>
      </c>
      <c r="B2250" s="176" t="s">
        <v>10507</v>
      </c>
      <c r="C2250" s="175" t="s">
        <v>180</v>
      </c>
      <c r="D2250" s="175">
        <v>167.42</v>
      </c>
    </row>
    <row r="2251" spans="1:4" ht="27.6" x14ac:dyDescent="0.3">
      <c r="A2251" s="175">
        <v>101985</v>
      </c>
      <c r="B2251" s="176" t="s">
        <v>10508</v>
      </c>
      <c r="C2251" s="175" t="s">
        <v>180</v>
      </c>
      <c r="D2251" s="175">
        <v>196.49</v>
      </c>
    </row>
    <row r="2252" spans="1:4" ht="27.6" x14ac:dyDescent="0.3">
      <c r="A2252" s="175">
        <v>101986</v>
      </c>
      <c r="B2252" s="176" t="s">
        <v>10509</v>
      </c>
      <c r="C2252" s="175" t="s">
        <v>180</v>
      </c>
      <c r="D2252" s="175">
        <v>142.47999999999999</v>
      </c>
    </row>
    <row r="2253" spans="1:4" ht="27.6" x14ac:dyDescent="0.3">
      <c r="A2253" s="175">
        <v>101987</v>
      </c>
      <c r="B2253" s="176" t="s">
        <v>10510</v>
      </c>
      <c r="C2253" s="175" t="s">
        <v>180</v>
      </c>
      <c r="D2253" s="175">
        <v>248.88</v>
      </c>
    </row>
    <row r="2254" spans="1:4" ht="27.6" x14ac:dyDescent="0.3">
      <c r="A2254" s="175">
        <v>101988</v>
      </c>
      <c r="B2254" s="176" t="s">
        <v>10511</v>
      </c>
      <c r="C2254" s="175" t="s">
        <v>180</v>
      </c>
      <c r="D2254" s="175">
        <v>193.71</v>
      </c>
    </row>
    <row r="2255" spans="1:4" ht="27.6" x14ac:dyDescent="0.3">
      <c r="A2255" s="175">
        <v>101989</v>
      </c>
      <c r="B2255" s="176" t="s">
        <v>10512</v>
      </c>
      <c r="C2255" s="175" t="s">
        <v>180</v>
      </c>
      <c r="D2255" s="175">
        <v>151.76</v>
      </c>
    </row>
    <row r="2256" spans="1:4" ht="27.6" x14ac:dyDescent="0.3">
      <c r="A2256" s="175">
        <v>101990</v>
      </c>
      <c r="B2256" s="176" t="s">
        <v>10513</v>
      </c>
      <c r="C2256" s="175" t="s">
        <v>180</v>
      </c>
      <c r="D2256" s="175">
        <v>226.79</v>
      </c>
    </row>
    <row r="2257" spans="1:4" ht="27.6" x14ac:dyDescent="0.3">
      <c r="A2257" s="175">
        <v>101991</v>
      </c>
      <c r="B2257" s="176" t="s">
        <v>10514</v>
      </c>
      <c r="C2257" s="175" t="s">
        <v>180</v>
      </c>
      <c r="D2257" s="175">
        <v>196.12</v>
      </c>
    </row>
    <row r="2258" spans="1:4" ht="27.6" x14ac:dyDescent="0.3">
      <c r="A2258" s="175">
        <v>101992</v>
      </c>
      <c r="B2258" s="176" t="s">
        <v>10515</v>
      </c>
      <c r="C2258" s="175" t="s">
        <v>180</v>
      </c>
      <c r="D2258" s="175">
        <v>144.49</v>
      </c>
    </row>
    <row r="2259" spans="1:4" ht="27.6" x14ac:dyDescent="0.3">
      <c r="A2259" s="175">
        <v>101993</v>
      </c>
      <c r="B2259" s="176" t="s">
        <v>10516</v>
      </c>
      <c r="C2259" s="175" t="s">
        <v>180</v>
      </c>
      <c r="D2259" s="175">
        <v>292.63</v>
      </c>
    </row>
    <row r="2260" spans="1:4" ht="27.6" x14ac:dyDescent="0.3">
      <c r="A2260" s="175">
        <v>101994</v>
      </c>
      <c r="B2260" s="176" t="s">
        <v>10517</v>
      </c>
      <c r="C2260" s="175" t="s">
        <v>180</v>
      </c>
      <c r="D2260" s="175">
        <v>206.11</v>
      </c>
    </row>
    <row r="2261" spans="1:4" ht="27.6" x14ac:dyDescent="0.3">
      <c r="A2261" s="175">
        <v>101995</v>
      </c>
      <c r="B2261" s="176" t="s">
        <v>10518</v>
      </c>
      <c r="C2261" s="175" t="s">
        <v>180</v>
      </c>
      <c r="D2261" s="175">
        <v>159.02000000000001</v>
      </c>
    </row>
    <row r="2262" spans="1:4" ht="27.6" x14ac:dyDescent="0.3">
      <c r="A2262" s="175">
        <v>101996</v>
      </c>
      <c r="B2262" s="176" t="s">
        <v>10519</v>
      </c>
      <c r="C2262" s="175" t="s">
        <v>180</v>
      </c>
      <c r="D2262" s="175">
        <v>244.14</v>
      </c>
    </row>
    <row r="2263" spans="1:4" ht="27.6" x14ac:dyDescent="0.3">
      <c r="A2263" s="175">
        <v>101997</v>
      </c>
      <c r="B2263" s="176" t="s">
        <v>10520</v>
      </c>
      <c r="C2263" s="175" t="s">
        <v>180</v>
      </c>
      <c r="D2263" s="175">
        <v>196.03</v>
      </c>
    </row>
    <row r="2264" spans="1:4" ht="27.6" x14ac:dyDescent="0.3">
      <c r="A2264" s="175">
        <v>101998</v>
      </c>
      <c r="B2264" s="176" t="s">
        <v>10521</v>
      </c>
      <c r="C2264" s="175" t="s">
        <v>180</v>
      </c>
      <c r="D2264" s="175">
        <v>143.22999999999999</v>
      </c>
    </row>
    <row r="2265" spans="1:4" ht="27.6" x14ac:dyDescent="0.3">
      <c r="A2265" s="175">
        <v>101999</v>
      </c>
      <c r="B2265" s="176" t="s">
        <v>10522</v>
      </c>
      <c r="C2265" s="175" t="s">
        <v>180</v>
      </c>
      <c r="D2265" s="175">
        <v>313.77999999999997</v>
      </c>
    </row>
    <row r="2266" spans="1:4" ht="27.6" x14ac:dyDescent="0.3">
      <c r="A2266" s="175">
        <v>102000</v>
      </c>
      <c r="B2266" s="176" t="s">
        <v>10523</v>
      </c>
      <c r="C2266" s="175" t="s">
        <v>180</v>
      </c>
      <c r="D2266" s="175">
        <v>473.26</v>
      </c>
    </row>
    <row r="2267" spans="1:4" ht="27.6" x14ac:dyDescent="0.3">
      <c r="A2267" s="175">
        <v>102001</v>
      </c>
      <c r="B2267" s="176" t="s">
        <v>10524</v>
      </c>
      <c r="C2267" s="175" t="s">
        <v>180</v>
      </c>
      <c r="D2267" s="175">
        <v>409.51</v>
      </c>
    </row>
    <row r="2268" spans="1:4" ht="27.6" x14ac:dyDescent="0.3">
      <c r="A2268" s="175">
        <v>102002</v>
      </c>
      <c r="B2268" s="176" t="s">
        <v>10525</v>
      </c>
      <c r="C2268" s="175" t="s">
        <v>180</v>
      </c>
      <c r="D2268" s="175">
        <v>266.11</v>
      </c>
    </row>
    <row r="2269" spans="1:4" ht="27.6" x14ac:dyDescent="0.3">
      <c r="A2269" s="175">
        <v>102003</v>
      </c>
      <c r="B2269" s="176" t="s">
        <v>10526</v>
      </c>
      <c r="C2269" s="175" t="s">
        <v>180</v>
      </c>
      <c r="D2269" s="175">
        <v>242.12</v>
      </c>
    </row>
    <row r="2270" spans="1:4" ht="41.4" x14ac:dyDescent="0.3">
      <c r="A2270" s="175">
        <v>102004</v>
      </c>
      <c r="B2270" s="176" t="s">
        <v>10527</v>
      </c>
      <c r="C2270" s="175" t="s">
        <v>180</v>
      </c>
      <c r="D2270" s="175">
        <v>212.52</v>
      </c>
    </row>
    <row r="2271" spans="1:4" ht="41.4" x14ac:dyDescent="0.3">
      <c r="A2271" s="175">
        <v>102005</v>
      </c>
      <c r="B2271" s="176" t="s">
        <v>10528</v>
      </c>
      <c r="C2271" s="175" t="s">
        <v>180</v>
      </c>
      <c r="D2271" s="175">
        <v>186.11</v>
      </c>
    </row>
    <row r="2272" spans="1:4" ht="41.4" x14ac:dyDescent="0.3">
      <c r="A2272" s="175">
        <v>102006</v>
      </c>
      <c r="B2272" s="176" t="s">
        <v>10529</v>
      </c>
      <c r="C2272" s="175" t="s">
        <v>180</v>
      </c>
      <c r="D2272" s="175">
        <v>169.48</v>
      </c>
    </row>
    <row r="2273" spans="1:4" ht="27.6" x14ac:dyDescent="0.3">
      <c r="A2273" s="175">
        <v>102007</v>
      </c>
      <c r="B2273" s="176" t="s">
        <v>10530</v>
      </c>
      <c r="C2273" s="175" t="s">
        <v>180</v>
      </c>
      <c r="D2273" s="175">
        <v>456.94</v>
      </c>
    </row>
    <row r="2274" spans="1:4" ht="27.6" x14ac:dyDescent="0.3">
      <c r="A2274" s="175">
        <v>102008</v>
      </c>
      <c r="B2274" s="176" t="s">
        <v>10531</v>
      </c>
      <c r="C2274" s="175" t="s">
        <v>180</v>
      </c>
      <c r="D2274" s="175">
        <v>383.06</v>
      </c>
    </row>
    <row r="2275" spans="1:4" ht="27.6" x14ac:dyDescent="0.3">
      <c r="A2275" s="175">
        <v>102009</v>
      </c>
      <c r="B2275" s="176" t="s">
        <v>10532</v>
      </c>
      <c r="C2275" s="175" t="s">
        <v>180</v>
      </c>
      <c r="D2275" s="175">
        <v>271.42</v>
      </c>
    </row>
    <row r="2276" spans="1:4" ht="27.6" x14ac:dyDescent="0.3">
      <c r="A2276" s="175">
        <v>102010</v>
      </c>
      <c r="B2276" s="176" t="s">
        <v>10533</v>
      </c>
      <c r="C2276" s="175" t="s">
        <v>180</v>
      </c>
      <c r="D2276" s="175">
        <v>244.16</v>
      </c>
    </row>
    <row r="2277" spans="1:4" ht="41.4" x14ac:dyDescent="0.3">
      <c r="A2277" s="175">
        <v>102011</v>
      </c>
      <c r="B2277" s="176" t="s">
        <v>10534</v>
      </c>
      <c r="C2277" s="175" t="s">
        <v>180</v>
      </c>
      <c r="D2277" s="175">
        <v>207.1</v>
      </c>
    </row>
    <row r="2278" spans="1:4" ht="41.4" x14ac:dyDescent="0.3">
      <c r="A2278" s="175">
        <v>102012</v>
      </c>
      <c r="B2278" s="176" t="s">
        <v>10535</v>
      </c>
      <c r="C2278" s="175" t="s">
        <v>180</v>
      </c>
      <c r="D2278" s="175">
        <v>180.99</v>
      </c>
    </row>
    <row r="2279" spans="1:4" ht="41.4" x14ac:dyDescent="0.3">
      <c r="A2279" s="175">
        <v>102013</v>
      </c>
      <c r="B2279" s="176" t="s">
        <v>10536</v>
      </c>
      <c r="C2279" s="175" t="s">
        <v>180</v>
      </c>
      <c r="D2279" s="175">
        <v>166.5</v>
      </c>
    </row>
    <row r="2280" spans="1:4" ht="27.6" x14ac:dyDescent="0.3">
      <c r="A2280" s="175">
        <v>102014</v>
      </c>
      <c r="B2280" s="176" t="s">
        <v>10537</v>
      </c>
      <c r="C2280" s="175" t="s">
        <v>180</v>
      </c>
      <c r="D2280" s="175">
        <v>517.04</v>
      </c>
    </row>
    <row r="2281" spans="1:4" ht="27.6" x14ac:dyDescent="0.3">
      <c r="A2281" s="175">
        <v>102015</v>
      </c>
      <c r="B2281" s="176" t="s">
        <v>10538</v>
      </c>
      <c r="C2281" s="175" t="s">
        <v>180</v>
      </c>
      <c r="D2281" s="175">
        <v>434.41</v>
      </c>
    </row>
    <row r="2282" spans="1:4" ht="27.6" x14ac:dyDescent="0.3">
      <c r="A2282" s="175">
        <v>102016</v>
      </c>
      <c r="B2282" s="176" t="s">
        <v>10539</v>
      </c>
      <c r="C2282" s="175" t="s">
        <v>180</v>
      </c>
      <c r="D2282" s="175">
        <v>264.63</v>
      </c>
    </row>
    <row r="2283" spans="1:4" ht="27.6" x14ac:dyDescent="0.3">
      <c r="A2283" s="175">
        <v>102017</v>
      </c>
      <c r="B2283" s="176" t="s">
        <v>10540</v>
      </c>
      <c r="C2283" s="175" t="s">
        <v>180</v>
      </c>
      <c r="D2283" s="175">
        <v>238.91</v>
      </c>
    </row>
    <row r="2284" spans="1:4" ht="41.4" x14ac:dyDescent="0.3">
      <c r="A2284" s="175">
        <v>102036</v>
      </c>
      <c r="B2284" s="176" t="s">
        <v>10541</v>
      </c>
      <c r="C2284" s="175" t="s">
        <v>180</v>
      </c>
      <c r="D2284" s="175">
        <v>207.62</v>
      </c>
    </row>
    <row r="2285" spans="1:4" ht="41.4" x14ac:dyDescent="0.3">
      <c r="A2285" s="175">
        <v>102037</v>
      </c>
      <c r="B2285" s="176" t="s">
        <v>10542</v>
      </c>
      <c r="C2285" s="175" t="s">
        <v>180</v>
      </c>
      <c r="D2285" s="175">
        <v>181.25</v>
      </c>
    </row>
    <row r="2286" spans="1:4" ht="41.4" x14ac:dyDescent="0.3">
      <c r="A2286" s="175">
        <v>102038</v>
      </c>
      <c r="B2286" s="176" t="s">
        <v>10543</v>
      </c>
      <c r="C2286" s="175" t="s">
        <v>180</v>
      </c>
      <c r="D2286" s="175">
        <v>166.61</v>
      </c>
    </row>
    <row r="2287" spans="1:4" ht="27.6" x14ac:dyDescent="0.3">
      <c r="A2287" s="175">
        <v>102039</v>
      </c>
      <c r="B2287" s="176" t="s">
        <v>10544</v>
      </c>
      <c r="C2287" s="175" t="s">
        <v>180</v>
      </c>
      <c r="D2287" s="175">
        <v>478.04</v>
      </c>
    </row>
    <row r="2288" spans="1:4" ht="27.6" x14ac:dyDescent="0.3">
      <c r="A2288" s="175">
        <v>102040</v>
      </c>
      <c r="B2288" s="176" t="s">
        <v>10545</v>
      </c>
      <c r="C2288" s="175" t="s">
        <v>180</v>
      </c>
      <c r="D2288" s="175">
        <v>399.33</v>
      </c>
    </row>
    <row r="2289" spans="1:4" ht="27.6" x14ac:dyDescent="0.3">
      <c r="A2289" s="175">
        <v>102041</v>
      </c>
      <c r="B2289" s="176" t="s">
        <v>10546</v>
      </c>
      <c r="C2289" s="175" t="s">
        <v>180</v>
      </c>
      <c r="D2289" s="175">
        <v>273.74</v>
      </c>
    </row>
    <row r="2290" spans="1:4" ht="27.6" x14ac:dyDescent="0.3">
      <c r="A2290" s="175">
        <v>102042</v>
      </c>
      <c r="B2290" s="176" t="s">
        <v>10547</v>
      </c>
      <c r="C2290" s="175" t="s">
        <v>180</v>
      </c>
      <c r="D2290" s="175">
        <v>244.23</v>
      </c>
    </row>
    <row r="2291" spans="1:4" ht="27.6" x14ac:dyDescent="0.3">
      <c r="A2291" s="175">
        <v>102043</v>
      </c>
      <c r="B2291" s="176" t="s">
        <v>10548</v>
      </c>
      <c r="C2291" s="175" t="s">
        <v>180</v>
      </c>
      <c r="D2291" s="175">
        <v>208.2</v>
      </c>
    </row>
    <row r="2292" spans="1:4" ht="27.6" x14ac:dyDescent="0.3">
      <c r="A2292" s="175">
        <v>102044</v>
      </c>
      <c r="B2292" s="176" t="s">
        <v>10549</v>
      </c>
      <c r="C2292" s="175" t="s">
        <v>180</v>
      </c>
      <c r="D2292" s="175">
        <v>182.79</v>
      </c>
    </row>
    <row r="2293" spans="1:4" ht="27.6" x14ac:dyDescent="0.3">
      <c r="A2293" s="175">
        <v>102045</v>
      </c>
      <c r="B2293" s="176" t="s">
        <v>10550</v>
      </c>
      <c r="C2293" s="175" t="s">
        <v>180</v>
      </c>
      <c r="D2293" s="175">
        <v>167.55</v>
      </c>
    </row>
    <row r="2294" spans="1:4" ht="27.6" x14ac:dyDescent="0.3">
      <c r="A2294" s="175">
        <v>102046</v>
      </c>
      <c r="B2294" s="176" t="s">
        <v>10551</v>
      </c>
      <c r="C2294" s="175" t="s">
        <v>180</v>
      </c>
      <c r="D2294" s="175">
        <v>528.04</v>
      </c>
    </row>
    <row r="2295" spans="1:4" ht="27.6" x14ac:dyDescent="0.3">
      <c r="A2295" s="175">
        <v>102047</v>
      </c>
      <c r="B2295" s="176" t="s">
        <v>10552</v>
      </c>
      <c r="C2295" s="175" t="s">
        <v>180</v>
      </c>
      <c r="D2295" s="175">
        <v>451.94</v>
      </c>
    </row>
    <row r="2296" spans="1:4" ht="27.6" x14ac:dyDescent="0.3">
      <c r="A2296" s="175">
        <v>102048</v>
      </c>
      <c r="B2296" s="176" t="s">
        <v>10553</v>
      </c>
      <c r="C2296" s="175" t="s">
        <v>180</v>
      </c>
      <c r="D2296" s="175">
        <v>260</v>
      </c>
    </row>
    <row r="2297" spans="1:4" ht="27.6" x14ac:dyDescent="0.3">
      <c r="A2297" s="175">
        <v>102049</v>
      </c>
      <c r="B2297" s="176" t="s">
        <v>10554</v>
      </c>
      <c r="C2297" s="175" t="s">
        <v>180</v>
      </c>
      <c r="D2297" s="175">
        <v>231.87</v>
      </c>
    </row>
    <row r="2298" spans="1:4" ht="27.6" x14ac:dyDescent="0.3">
      <c r="A2298" s="175">
        <v>102050</v>
      </c>
      <c r="B2298" s="176" t="s">
        <v>10555</v>
      </c>
      <c r="C2298" s="175" t="s">
        <v>180</v>
      </c>
      <c r="D2298" s="175">
        <v>202.58</v>
      </c>
    </row>
    <row r="2299" spans="1:4" ht="27.6" x14ac:dyDescent="0.3">
      <c r="A2299" s="175">
        <v>102051</v>
      </c>
      <c r="B2299" s="176" t="s">
        <v>10556</v>
      </c>
      <c r="C2299" s="175" t="s">
        <v>180</v>
      </c>
      <c r="D2299" s="175">
        <v>176.22</v>
      </c>
    </row>
    <row r="2300" spans="1:4" ht="27.6" x14ac:dyDescent="0.3">
      <c r="A2300" s="175">
        <v>102052</v>
      </c>
      <c r="B2300" s="176" t="s">
        <v>10557</v>
      </c>
      <c r="C2300" s="175" t="s">
        <v>180</v>
      </c>
      <c r="D2300" s="175">
        <v>161.59</v>
      </c>
    </row>
    <row r="2301" spans="1:4" ht="27.6" x14ac:dyDescent="0.3">
      <c r="A2301" s="175">
        <v>102059</v>
      </c>
      <c r="B2301" s="176" t="s">
        <v>10558</v>
      </c>
      <c r="C2301" s="175" t="s">
        <v>180</v>
      </c>
      <c r="D2301" s="175">
        <v>447.17</v>
      </c>
    </row>
    <row r="2302" spans="1:4" ht="27.6" x14ac:dyDescent="0.3">
      <c r="A2302" s="175">
        <v>102060</v>
      </c>
      <c r="B2302" s="176" t="s">
        <v>10559</v>
      </c>
      <c r="C2302" s="175" t="s">
        <v>180</v>
      </c>
      <c r="D2302" s="175">
        <v>376.99</v>
      </c>
    </row>
    <row r="2303" spans="1:4" ht="27.6" x14ac:dyDescent="0.3">
      <c r="A2303" s="175">
        <v>102061</v>
      </c>
      <c r="B2303" s="176" t="s">
        <v>10560</v>
      </c>
      <c r="C2303" s="175" t="s">
        <v>180</v>
      </c>
      <c r="D2303" s="175">
        <v>252.76</v>
      </c>
    </row>
    <row r="2304" spans="1:4" ht="27.6" x14ac:dyDescent="0.3">
      <c r="A2304" s="175">
        <v>102062</v>
      </c>
      <c r="B2304" s="176" t="s">
        <v>10561</v>
      </c>
      <c r="C2304" s="175" t="s">
        <v>180</v>
      </c>
      <c r="D2304" s="175">
        <v>230.14</v>
      </c>
    </row>
    <row r="2305" spans="1:4" ht="41.4" x14ac:dyDescent="0.3">
      <c r="A2305" s="175">
        <v>102063</v>
      </c>
      <c r="B2305" s="176" t="s">
        <v>10562</v>
      </c>
      <c r="C2305" s="175" t="s">
        <v>180</v>
      </c>
      <c r="D2305" s="175">
        <v>195.25</v>
      </c>
    </row>
    <row r="2306" spans="1:4" ht="41.4" x14ac:dyDescent="0.3">
      <c r="A2306" s="175">
        <v>102064</v>
      </c>
      <c r="B2306" s="176" t="s">
        <v>10563</v>
      </c>
      <c r="C2306" s="175" t="s">
        <v>180</v>
      </c>
      <c r="D2306" s="175">
        <v>169.5</v>
      </c>
    </row>
    <row r="2307" spans="1:4" ht="41.4" x14ac:dyDescent="0.3">
      <c r="A2307" s="175">
        <v>102065</v>
      </c>
      <c r="B2307" s="176" t="s">
        <v>10564</v>
      </c>
      <c r="C2307" s="175" t="s">
        <v>180</v>
      </c>
      <c r="D2307" s="175">
        <v>155.24</v>
      </c>
    </row>
    <row r="2308" spans="1:4" ht="27.6" x14ac:dyDescent="0.3">
      <c r="A2308" s="175">
        <v>102066</v>
      </c>
      <c r="B2308" s="176" t="s">
        <v>10565</v>
      </c>
      <c r="C2308" s="175" t="s">
        <v>180</v>
      </c>
      <c r="D2308" s="175">
        <v>468.54</v>
      </c>
    </row>
    <row r="2309" spans="1:4" ht="27.6" x14ac:dyDescent="0.3">
      <c r="A2309" s="175">
        <v>102067</v>
      </c>
      <c r="B2309" s="176" t="s">
        <v>10566</v>
      </c>
      <c r="C2309" s="175" t="s">
        <v>180</v>
      </c>
      <c r="D2309" s="175">
        <v>402.97</v>
      </c>
    </row>
    <row r="2310" spans="1:4" ht="27.6" x14ac:dyDescent="0.3">
      <c r="A2310" s="175">
        <v>102068</v>
      </c>
      <c r="B2310" s="176" t="s">
        <v>10567</v>
      </c>
      <c r="C2310" s="175" t="s">
        <v>180</v>
      </c>
      <c r="D2310" s="175">
        <v>236.98</v>
      </c>
    </row>
    <row r="2311" spans="1:4" ht="27.6" x14ac:dyDescent="0.3">
      <c r="A2311" s="175">
        <v>102069</v>
      </c>
      <c r="B2311" s="176" t="s">
        <v>10568</v>
      </c>
      <c r="C2311" s="175" t="s">
        <v>180</v>
      </c>
      <c r="D2311" s="175">
        <v>215.95</v>
      </c>
    </row>
    <row r="2312" spans="1:4" ht="41.4" x14ac:dyDescent="0.3">
      <c r="A2312" s="175">
        <v>102070</v>
      </c>
      <c r="B2312" s="176" t="s">
        <v>10569</v>
      </c>
      <c r="C2312" s="175" t="s">
        <v>180</v>
      </c>
      <c r="D2312" s="175">
        <v>188.2</v>
      </c>
    </row>
    <row r="2313" spans="1:4" ht="41.4" x14ac:dyDescent="0.3">
      <c r="A2313" s="175">
        <v>102071</v>
      </c>
      <c r="B2313" s="176" t="s">
        <v>10570</v>
      </c>
      <c r="C2313" s="175" t="s">
        <v>180</v>
      </c>
      <c r="D2313" s="175">
        <v>163.69</v>
      </c>
    </row>
    <row r="2314" spans="1:4" ht="41.4" x14ac:dyDescent="0.3">
      <c r="A2314" s="175">
        <v>102072</v>
      </c>
      <c r="B2314" s="176" t="s">
        <v>10571</v>
      </c>
      <c r="C2314" s="175" t="s">
        <v>180</v>
      </c>
      <c r="D2314" s="175">
        <v>154.25</v>
      </c>
    </row>
    <row r="2315" spans="1:4" ht="27.6" x14ac:dyDescent="0.3">
      <c r="A2315" s="175">
        <v>102073</v>
      </c>
      <c r="B2315" s="176" t="s">
        <v>10572</v>
      </c>
      <c r="C2315" s="175" t="s">
        <v>261</v>
      </c>
      <c r="D2315" s="177">
        <v>3264.55</v>
      </c>
    </row>
    <row r="2316" spans="1:4" ht="27.6" x14ac:dyDescent="0.3">
      <c r="A2316" s="175">
        <v>102074</v>
      </c>
      <c r="B2316" s="176" t="s">
        <v>10573</v>
      </c>
      <c r="C2316" s="175" t="s">
        <v>261</v>
      </c>
      <c r="D2316" s="177">
        <v>4034.14</v>
      </c>
    </row>
    <row r="2317" spans="1:4" ht="27.6" x14ac:dyDescent="0.3">
      <c r="A2317" s="175">
        <v>102075</v>
      </c>
      <c r="B2317" s="176" t="s">
        <v>10574</v>
      </c>
      <c r="C2317" s="175" t="s">
        <v>261</v>
      </c>
      <c r="D2317" s="177">
        <v>4262.25</v>
      </c>
    </row>
    <row r="2318" spans="1:4" ht="27.6" x14ac:dyDescent="0.3">
      <c r="A2318" s="175">
        <v>102076</v>
      </c>
      <c r="B2318" s="176" t="s">
        <v>10575</v>
      </c>
      <c r="C2318" s="175" t="s">
        <v>261</v>
      </c>
      <c r="D2318" s="177">
        <v>4370.1499999999996</v>
      </c>
    </row>
    <row r="2319" spans="1:4" ht="27.6" x14ac:dyDescent="0.3">
      <c r="A2319" s="175">
        <v>102077</v>
      </c>
      <c r="B2319" s="176" t="s">
        <v>10576</v>
      </c>
      <c r="C2319" s="175" t="s">
        <v>261</v>
      </c>
      <c r="D2319" s="177">
        <v>4788.75</v>
      </c>
    </row>
    <row r="2320" spans="1:4" ht="27.6" x14ac:dyDescent="0.3">
      <c r="A2320" s="175">
        <v>102078</v>
      </c>
      <c r="B2320" s="176" t="s">
        <v>10577</v>
      </c>
      <c r="C2320" s="175" t="s">
        <v>261</v>
      </c>
      <c r="D2320" s="177">
        <v>4834.6899999999996</v>
      </c>
    </row>
    <row r="2321" spans="1:4" ht="27.6" x14ac:dyDescent="0.3">
      <c r="A2321" s="175">
        <v>102079</v>
      </c>
      <c r="B2321" s="176" t="s">
        <v>10578</v>
      </c>
      <c r="C2321" s="175" t="s">
        <v>261</v>
      </c>
      <c r="D2321" s="177">
        <v>4684.13</v>
      </c>
    </row>
    <row r="2322" spans="1:4" ht="27.6" x14ac:dyDescent="0.3">
      <c r="A2322" s="175">
        <v>102080</v>
      </c>
      <c r="B2322" s="176" t="s">
        <v>10579</v>
      </c>
      <c r="C2322" s="175" t="s">
        <v>261</v>
      </c>
      <c r="D2322" s="177">
        <v>4135.1899999999996</v>
      </c>
    </row>
    <row r="2323" spans="1:4" ht="27.6" x14ac:dyDescent="0.3">
      <c r="A2323" s="175">
        <v>102086</v>
      </c>
      <c r="B2323" s="176" t="s">
        <v>10580</v>
      </c>
      <c r="C2323" s="175" t="s">
        <v>180</v>
      </c>
      <c r="D2323" s="175">
        <v>197.43</v>
      </c>
    </row>
    <row r="2324" spans="1:4" ht="27.6" x14ac:dyDescent="0.3">
      <c r="A2324" s="175">
        <v>102087</v>
      </c>
      <c r="B2324" s="176" t="s">
        <v>10581</v>
      </c>
      <c r="C2324" s="175" t="s">
        <v>180</v>
      </c>
      <c r="D2324" s="175">
        <v>153.38999999999999</v>
      </c>
    </row>
    <row r="2325" spans="1:4" ht="27.6" x14ac:dyDescent="0.3">
      <c r="A2325" s="175">
        <v>102088</v>
      </c>
      <c r="B2325" s="176" t="s">
        <v>10582</v>
      </c>
      <c r="C2325" s="175" t="s">
        <v>180</v>
      </c>
      <c r="D2325" s="175">
        <v>226.99</v>
      </c>
    </row>
    <row r="2326" spans="1:4" ht="27.6" x14ac:dyDescent="0.3">
      <c r="A2326" s="175">
        <v>102089</v>
      </c>
      <c r="B2326" s="176" t="s">
        <v>10583</v>
      </c>
      <c r="C2326" s="175" t="s">
        <v>180</v>
      </c>
      <c r="D2326" s="175">
        <v>186.2</v>
      </c>
    </row>
    <row r="2327" spans="1:4" ht="27.6" x14ac:dyDescent="0.3">
      <c r="A2327" s="175">
        <v>102090</v>
      </c>
      <c r="B2327" s="176" t="s">
        <v>10584</v>
      </c>
      <c r="C2327" s="175" t="s">
        <v>180</v>
      </c>
      <c r="D2327" s="175">
        <v>136.22999999999999</v>
      </c>
    </row>
    <row r="2328" spans="1:4" ht="27.6" x14ac:dyDescent="0.3">
      <c r="A2328" s="175">
        <v>102091</v>
      </c>
      <c r="B2328" s="176" t="s">
        <v>10585</v>
      </c>
      <c r="C2328" s="175" t="s">
        <v>180</v>
      </c>
      <c r="D2328" s="175">
        <v>264.89</v>
      </c>
    </row>
    <row r="2329" spans="1:4" x14ac:dyDescent="0.3">
      <c r="A2329" s="175">
        <v>89996</v>
      </c>
      <c r="B2329" s="176" t="s">
        <v>10586</v>
      </c>
      <c r="C2329" s="175" t="s">
        <v>693</v>
      </c>
      <c r="D2329" s="175">
        <v>12.39</v>
      </c>
    </row>
    <row r="2330" spans="1:4" x14ac:dyDescent="0.3">
      <c r="A2330" s="175">
        <v>89997</v>
      </c>
      <c r="B2330" s="176" t="s">
        <v>10587</v>
      </c>
      <c r="C2330" s="175" t="s">
        <v>693</v>
      </c>
      <c r="D2330" s="175">
        <v>10.220000000000001</v>
      </c>
    </row>
    <row r="2331" spans="1:4" x14ac:dyDescent="0.3">
      <c r="A2331" s="175">
        <v>89998</v>
      </c>
      <c r="B2331" s="176" t="s">
        <v>10588</v>
      </c>
      <c r="C2331" s="175" t="s">
        <v>693</v>
      </c>
      <c r="D2331" s="175">
        <v>11.93</v>
      </c>
    </row>
    <row r="2332" spans="1:4" ht="27.6" x14ac:dyDescent="0.3">
      <c r="A2332" s="175">
        <v>89999</v>
      </c>
      <c r="B2332" s="176" t="s">
        <v>10589</v>
      </c>
      <c r="C2332" s="175" t="s">
        <v>693</v>
      </c>
      <c r="D2332" s="175">
        <v>17.309999999999999</v>
      </c>
    </row>
    <row r="2333" spans="1:4" ht="27.6" x14ac:dyDescent="0.3">
      <c r="A2333" s="175">
        <v>90000</v>
      </c>
      <c r="B2333" s="176" t="s">
        <v>10590</v>
      </c>
      <c r="C2333" s="175" t="s">
        <v>693</v>
      </c>
      <c r="D2333" s="175">
        <v>14.33</v>
      </c>
    </row>
    <row r="2334" spans="1:4" ht="27.6" x14ac:dyDescent="0.3">
      <c r="A2334" s="175">
        <v>91593</v>
      </c>
      <c r="B2334" s="176" t="s">
        <v>10591</v>
      </c>
      <c r="C2334" s="175" t="s">
        <v>693</v>
      </c>
      <c r="D2334" s="175">
        <v>13.42</v>
      </c>
    </row>
    <row r="2335" spans="1:4" ht="27.6" x14ac:dyDescent="0.3">
      <c r="A2335" s="175">
        <v>91594</v>
      </c>
      <c r="B2335" s="176" t="s">
        <v>10592</v>
      </c>
      <c r="C2335" s="175" t="s">
        <v>693</v>
      </c>
      <c r="D2335" s="175">
        <v>13.82</v>
      </c>
    </row>
    <row r="2336" spans="1:4" ht="27.6" x14ac:dyDescent="0.3">
      <c r="A2336" s="175">
        <v>91595</v>
      </c>
      <c r="B2336" s="176" t="s">
        <v>10593</v>
      </c>
      <c r="C2336" s="175" t="s">
        <v>693</v>
      </c>
      <c r="D2336" s="175">
        <v>14.4</v>
      </c>
    </row>
    <row r="2337" spans="1:4" ht="27.6" x14ac:dyDescent="0.3">
      <c r="A2337" s="175">
        <v>91596</v>
      </c>
      <c r="B2337" s="176" t="s">
        <v>10594</v>
      </c>
      <c r="C2337" s="175" t="s">
        <v>693</v>
      </c>
      <c r="D2337" s="175">
        <v>13.71</v>
      </c>
    </row>
    <row r="2338" spans="1:4" ht="27.6" x14ac:dyDescent="0.3">
      <c r="A2338" s="175">
        <v>91597</v>
      </c>
      <c r="B2338" s="176" t="s">
        <v>10595</v>
      </c>
      <c r="C2338" s="175" t="s">
        <v>693</v>
      </c>
      <c r="D2338" s="175">
        <v>9.61</v>
      </c>
    </row>
    <row r="2339" spans="1:4" ht="27.6" x14ac:dyDescent="0.3">
      <c r="A2339" s="175">
        <v>91598</v>
      </c>
      <c r="B2339" s="176" t="s">
        <v>10596</v>
      </c>
      <c r="C2339" s="175" t="s">
        <v>693</v>
      </c>
      <c r="D2339" s="175">
        <v>13.38</v>
      </c>
    </row>
    <row r="2340" spans="1:4" ht="27.6" x14ac:dyDescent="0.3">
      <c r="A2340" s="175">
        <v>91599</v>
      </c>
      <c r="B2340" s="176" t="s">
        <v>10597</v>
      </c>
      <c r="C2340" s="175" t="s">
        <v>693</v>
      </c>
      <c r="D2340" s="175">
        <v>10.01</v>
      </c>
    </row>
    <row r="2341" spans="1:4" ht="27.6" x14ac:dyDescent="0.3">
      <c r="A2341" s="175">
        <v>91600</v>
      </c>
      <c r="B2341" s="176" t="s">
        <v>10598</v>
      </c>
      <c r="C2341" s="175" t="s">
        <v>693</v>
      </c>
      <c r="D2341" s="175">
        <v>16.03</v>
      </c>
    </row>
    <row r="2342" spans="1:4" ht="27.6" x14ac:dyDescent="0.3">
      <c r="A2342" s="175">
        <v>91601</v>
      </c>
      <c r="B2342" s="176" t="s">
        <v>10599</v>
      </c>
      <c r="C2342" s="175" t="s">
        <v>693</v>
      </c>
      <c r="D2342" s="175">
        <v>14.41</v>
      </c>
    </row>
    <row r="2343" spans="1:4" ht="27.6" x14ac:dyDescent="0.3">
      <c r="A2343" s="175">
        <v>91602</v>
      </c>
      <c r="B2343" s="176" t="s">
        <v>10600</v>
      </c>
      <c r="C2343" s="175" t="s">
        <v>693</v>
      </c>
      <c r="D2343" s="175">
        <v>13.56</v>
      </c>
    </row>
    <row r="2344" spans="1:4" ht="27.6" x14ac:dyDescent="0.3">
      <c r="A2344" s="175">
        <v>91603</v>
      </c>
      <c r="B2344" s="176" t="s">
        <v>10601</v>
      </c>
      <c r="C2344" s="175" t="s">
        <v>693</v>
      </c>
      <c r="D2344" s="175">
        <v>12.8</v>
      </c>
    </row>
    <row r="2345" spans="1:4" ht="41.4" x14ac:dyDescent="0.3">
      <c r="A2345" s="175">
        <v>92759</v>
      </c>
      <c r="B2345" s="176" t="s">
        <v>10602</v>
      </c>
      <c r="C2345" s="175" t="s">
        <v>693</v>
      </c>
      <c r="D2345" s="175">
        <v>16.420000000000002</v>
      </c>
    </row>
    <row r="2346" spans="1:4" ht="41.4" x14ac:dyDescent="0.3">
      <c r="A2346" s="175">
        <v>92760</v>
      </c>
      <c r="B2346" s="176" t="s">
        <v>10603</v>
      </c>
      <c r="C2346" s="175" t="s">
        <v>693</v>
      </c>
      <c r="D2346" s="175">
        <v>15.82</v>
      </c>
    </row>
    <row r="2347" spans="1:4" ht="41.4" x14ac:dyDescent="0.3">
      <c r="A2347" s="175">
        <v>92761</v>
      </c>
      <c r="B2347" s="176" t="s">
        <v>10604</v>
      </c>
      <c r="C2347" s="175" t="s">
        <v>693</v>
      </c>
      <c r="D2347" s="175">
        <v>15.1</v>
      </c>
    </row>
    <row r="2348" spans="1:4" ht="41.4" x14ac:dyDescent="0.3">
      <c r="A2348" s="175">
        <v>92762</v>
      </c>
      <c r="B2348" s="176" t="s">
        <v>10605</v>
      </c>
      <c r="C2348" s="175" t="s">
        <v>693</v>
      </c>
      <c r="D2348" s="175">
        <v>13.64</v>
      </c>
    </row>
    <row r="2349" spans="1:4" ht="41.4" x14ac:dyDescent="0.3">
      <c r="A2349" s="175">
        <v>92763</v>
      </c>
      <c r="B2349" s="176" t="s">
        <v>10606</v>
      </c>
      <c r="C2349" s="175" t="s">
        <v>693</v>
      </c>
      <c r="D2349" s="175">
        <v>11.53</v>
      </c>
    </row>
    <row r="2350" spans="1:4" ht="41.4" x14ac:dyDescent="0.3">
      <c r="A2350" s="175">
        <v>92764</v>
      </c>
      <c r="B2350" s="176" t="s">
        <v>10607</v>
      </c>
      <c r="C2350" s="175" t="s">
        <v>693</v>
      </c>
      <c r="D2350" s="175">
        <v>11.08</v>
      </c>
    </row>
    <row r="2351" spans="1:4" ht="41.4" x14ac:dyDescent="0.3">
      <c r="A2351" s="175">
        <v>92765</v>
      </c>
      <c r="B2351" s="176" t="s">
        <v>10608</v>
      </c>
      <c r="C2351" s="175" t="s">
        <v>693</v>
      </c>
      <c r="D2351" s="175">
        <v>12.57</v>
      </c>
    </row>
    <row r="2352" spans="1:4" ht="41.4" x14ac:dyDescent="0.3">
      <c r="A2352" s="175">
        <v>92766</v>
      </c>
      <c r="B2352" s="176" t="s">
        <v>10609</v>
      </c>
      <c r="C2352" s="175" t="s">
        <v>693</v>
      </c>
      <c r="D2352" s="175">
        <v>12.34</v>
      </c>
    </row>
    <row r="2353" spans="1:4" ht="41.4" x14ac:dyDescent="0.3">
      <c r="A2353" s="175">
        <v>92767</v>
      </c>
      <c r="B2353" s="176" t="s">
        <v>10610</v>
      </c>
      <c r="C2353" s="175" t="s">
        <v>693</v>
      </c>
      <c r="D2353" s="175">
        <v>16.68</v>
      </c>
    </row>
    <row r="2354" spans="1:4" ht="41.4" x14ac:dyDescent="0.3">
      <c r="A2354" s="175">
        <v>92768</v>
      </c>
      <c r="B2354" s="176" t="s">
        <v>10611</v>
      </c>
      <c r="C2354" s="175" t="s">
        <v>693</v>
      </c>
      <c r="D2354" s="175">
        <v>15.07</v>
      </c>
    </row>
    <row r="2355" spans="1:4" ht="41.4" x14ac:dyDescent="0.3">
      <c r="A2355" s="175">
        <v>92769</v>
      </c>
      <c r="B2355" s="176" t="s">
        <v>10612</v>
      </c>
      <c r="C2355" s="175" t="s">
        <v>693</v>
      </c>
      <c r="D2355" s="175">
        <v>14.78</v>
      </c>
    </row>
    <row r="2356" spans="1:4" ht="41.4" x14ac:dyDescent="0.3">
      <c r="A2356" s="175">
        <v>92770</v>
      </c>
      <c r="B2356" s="176" t="s">
        <v>10613</v>
      </c>
      <c r="C2356" s="175" t="s">
        <v>693</v>
      </c>
      <c r="D2356" s="175">
        <v>14.31</v>
      </c>
    </row>
    <row r="2357" spans="1:4" ht="41.4" x14ac:dyDescent="0.3">
      <c r="A2357" s="175">
        <v>92771</v>
      </c>
      <c r="B2357" s="176" t="s">
        <v>10614</v>
      </c>
      <c r="C2357" s="175" t="s">
        <v>693</v>
      </c>
      <c r="D2357" s="175">
        <v>13</v>
      </c>
    </row>
    <row r="2358" spans="1:4" ht="41.4" x14ac:dyDescent="0.3">
      <c r="A2358" s="175">
        <v>92772</v>
      </c>
      <c r="B2358" s="176" t="s">
        <v>10615</v>
      </c>
      <c r="C2358" s="175" t="s">
        <v>693</v>
      </c>
      <c r="D2358" s="175">
        <v>11.07</v>
      </c>
    </row>
    <row r="2359" spans="1:4" ht="41.4" x14ac:dyDescent="0.3">
      <c r="A2359" s="175">
        <v>92773</v>
      </c>
      <c r="B2359" s="176" t="s">
        <v>10616</v>
      </c>
      <c r="C2359" s="175" t="s">
        <v>693</v>
      </c>
      <c r="D2359" s="175">
        <v>10.73</v>
      </c>
    </row>
    <row r="2360" spans="1:4" ht="41.4" x14ac:dyDescent="0.3">
      <c r="A2360" s="175">
        <v>92774</v>
      </c>
      <c r="B2360" s="176" t="s">
        <v>10617</v>
      </c>
      <c r="C2360" s="175" t="s">
        <v>693</v>
      </c>
      <c r="D2360" s="175">
        <v>12.32</v>
      </c>
    </row>
    <row r="2361" spans="1:4" ht="41.4" x14ac:dyDescent="0.3">
      <c r="A2361" s="175">
        <v>92775</v>
      </c>
      <c r="B2361" s="176" t="s">
        <v>10618</v>
      </c>
      <c r="C2361" s="175" t="s">
        <v>693</v>
      </c>
      <c r="D2361" s="175">
        <v>19.13</v>
      </c>
    </row>
    <row r="2362" spans="1:4" ht="41.4" x14ac:dyDescent="0.3">
      <c r="A2362" s="175">
        <v>92776</v>
      </c>
      <c r="B2362" s="176" t="s">
        <v>10619</v>
      </c>
      <c r="C2362" s="175" t="s">
        <v>693</v>
      </c>
      <c r="D2362" s="175">
        <v>17.89</v>
      </c>
    </row>
    <row r="2363" spans="1:4" ht="41.4" x14ac:dyDescent="0.3">
      <c r="A2363" s="175">
        <v>92777</v>
      </c>
      <c r="B2363" s="176" t="s">
        <v>10620</v>
      </c>
      <c r="C2363" s="175" t="s">
        <v>693</v>
      </c>
      <c r="D2363" s="175">
        <v>16.66</v>
      </c>
    </row>
    <row r="2364" spans="1:4" ht="41.4" x14ac:dyDescent="0.3">
      <c r="A2364" s="175">
        <v>92778</v>
      </c>
      <c r="B2364" s="176" t="s">
        <v>10621</v>
      </c>
      <c r="C2364" s="175" t="s">
        <v>693</v>
      </c>
      <c r="D2364" s="175">
        <v>14.79</v>
      </c>
    </row>
    <row r="2365" spans="1:4" ht="41.4" x14ac:dyDescent="0.3">
      <c r="A2365" s="175">
        <v>92779</v>
      </c>
      <c r="B2365" s="176" t="s">
        <v>10622</v>
      </c>
      <c r="C2365" s="175" t="s">
        <v>693</v>
      </c>
      <c r="D2365" s="175">
        <v>12.38</v>
      </c>
    </row>
    <row r="2366" spans="1:4" ht="41.4" x14ac:dyDescent="0.3">
      <c r="A2366" s="175">
        <v>92780</v>
      </c>
      <c r="B2366" s="176" t="s">
        <v>10623</v>
      </c>
      <c r="C2366" s="175" t="s">
        <v>693</v>
      </c>
      <c r="D2366" s="175">
        <v>11.65</v>
      </c>
    </row>
    <row r="2367" spans="1:4" ht="41.4" x14ac:dyDescent="0.3">
      <c r="A2367" s="175">
        <v>92781</v>
      </c>
      <c r="B2367" s="176" t="s">
        <v>10624</v>
      </c>
      <c r="C2367" s="175" t="s">
        <v>693</v>
      </c>
      <c r="D2367" s="175">
        <v>12.94</v>
      </c>
    </row>
    <row r="2368" spans="1:4" ht="41.4" x14ac:dyDescent="0.3">
      <c r="A2368" s="175">
        <v>92782</v>
      </c>
      <c r="B2368" s="176" t="s">
        <v>10625</v>
      </c>
      <c r="C2368" s="175" t="s">
        <v>693</v>
      </c>
      <c r="D2368" s="175">
        <v>12.55</v>
      </c>
    </row>
    <row r="2369" spans="1:4" ht="41.4" x14ac:dyDescent="0.3">
      <c r="A2369" s="175">
        <v>92783</v>
      </c>
      <c r="B2369" s="176" t="s">
        <v>10626</v>
      </c>
      <c r="C2369" s="175" t="s">
        <v>693</v>
      </c>
      <c r="D2369" s="175">
        <v>18.98</v>
      </c>
    </row>
    <row r="2370" spans="1:4" ht="41.4" x14ac:dyDescent="0.3">
      <c r="A2370" s="175">
        <v>92784</v>
      </c>
      <c r="B2370" s="176" t="s">
        <v>10627</v>
      </c>
      <c r="C2370" s="175" t="s">
        <v>693</v>
      </c>
      <c r="D2370" s="175">
        <v>16.940000000000001</v>
      </c>
    </row>
    <row r="2371" spans="1:4" ht="41.4" x14ac:dyDescent="0.3">
      <c r="A2371" s="175">
        <v>92785</v>
      </c>
      <c r="B2371" s="176" t="s">
        <v>10628</v>
      </c>
      <c r="C2371" s="175" t="s">
        <v>693</v>
      </c>
      <c r="D2371" s="175">
        <v>16.190000000000001</v>
      </c>
    </row>
    <row r="2372" spans="1:4" ht="41.4" x14ac:dyDescent="0.3">
      <c r="A2372" s="175">
        <v>92786</v>
      </c>
      <c r="B2372" s="176" t="s">
        <v>10629</v>
      </c>
      <c r="C2372" s="175" t="s">
        <v>693</v>
      </c>
      <c r="D2372" s="175">
        <v>15.35</v>
      </c>
    </row>
    <row r="2373" spans="1:4" ht="41.4" x14ac:dyDescent="0.3">
      <c r="A2373" s="175">
        <v>92787</v>
      </c>
      <c r="B2373" s="176" t="s">
        <v>10630</v>
      </c>
      <c r="C2373" s="175" t="s">
        <v>693</v>
      </c>
      <c r="D2373" s="175">
        <v>13.77</v>
      </c>
    </row>
    <row r="2374" spans="1:4" ht="41.4" x14ac:dyDescent="0.3">
      <c r="A2374" s="175">
        <v>92788</v>
      </c>
      <c r="B2374" s="176" t="s">
        <v>10631</v>
      </c>
      <c r="C2374" s="175" t="s">
        <v>693</v>
      </c>
      <c r="D2374" s="175">
        <v>11.61</v>
      </c>
    </row>
    <row r="2375" spans="1:4" ht="41.4" x14ac:dyDescent="0.3">
      <c r="A2375" s="175">
        <v>92789</v>
      </c>
      <c r="B2375" s="176" t="s">
        <v>10632</v>
      </c>
      <c r="C2375" s="175" t="s">
        <v>693</v>
      </c>
      <c r="D2375" s="175">
        <v>11.08</v>
      </c>
    </row>
    <row r="2376" spans="1:4" ht="41.4" x14ac:dyDescent="0.3">
      <c r="A2376" s="175">
        <v>92790</v>
      </c>
      <c r="B2376" s="176" t="s">
        <v>10633</v>
      </c>
      <c r="C2376" s="175" t="s">
        <v>693</v>
      </c>
      <c r="D2376" s="175">
        <v>12.54</v>
      </c>
    </row>
    <row r="2377" spans="1:4" ht="27.6" x14ac:dyDescent="0.3">
      <c r="A2377" s="175">
        <v>92791</v>
      </c>
      <c r="B2377" s="176" t="s">
        <v>10634</v>
      </c>
      <c r="C2377" s="175" t="s">
        <v>693</v>
      </c>
      <c r="D2377" s="175">
        <v>12.31</v>
      </c>
    </row>
    <row r="2378" spans="1:4" ht="27.6" x14ac:dyDescent="0.3">
      <c r="A2378" s="175">
        <v>92792</v>
      </c>
      <c r="B2378" s="176" t="s">
        <v>10635</v>
      </c>
      <c r="C2378" s="175" t="s">
        <v>693</v>
      </c>
      <c r="D2378" s="175">
        <v>12.55</v>
      </c>
    </row>
    <row r="2379" spans="1:4" ht="27.6" x14ac:dyDescent="0.3">
      <c r="A2379" s="175">
        <v>92793</v>
      </c>
      <c r="B2379" s="176" t="s">
        <v>10636</v>
      </c>
      <c r="C2379" s="175" t="s">
        <v>693</v>
      </c>
      <c r="D2379" s="175">
        <v>12.54</v>
      </c>
    </row>
    <row r="2380" spans="1:4" ht="27.6" x14ac:dyDescent="0.3">
      <c r="A2380" s="175">
        <v>92794</v>
      </c>
      <c r="B2380" s="176" t="s">
        <v>10637</v>
      </c>
      <c r="C2380" s="175" t="s">
        <v>693</v>
      </c>
      <c r="D2380" s="175">
        <v>11.59</v>
      </c>
    </row>
    <row r="2381" spans="1:4" ht="27.6" x14ac:dyDescent="0.3">
      <c r="A2381" s="175">
        <v>92795</v>
      </c>
      <c r="B2381" s="176" t="s">
        <v>10638</v>
      </c>
      <c r="C2381" s="175" t="s">
        <v>693</v>
      </c>
      <c r="D2381" s="175">
        <v>9.92</v>
      </c>
    </row>
    <row r="2382" spans="1:4" ht="27.6" x14ac:dyDescent="0.3">
      <c r="A2382" s="175">
        <v>92796</v>
      </c>
      <c r="B2382" s="176" t="s">
        <v>10639</v>
      </c>
      <c r="C2382" s="175" t="s">
        <v>693</v>
      </c>
      <c r="D2382" s="175">
        <v>9.83</v>
      </c>
    </row>
    <row r="2383" spans="1:4" ht="27.6" x14ac:dyDescent="0.3">
      <c r="A2383" s="175">
        <v>92797</v>
      </c>
      <c r="B2383" s="176" t="s">
        <v>10640</v>
      </c>
      <c r="C2383" s="175" t="s">
        <v>693</v>
      </c>
      <c r="D2383" s="175">
        <v>11.58</v>
      </c>
    </row>
    <row r="2384" spans="1:4" ht="27.6" x14ac:dyDescent="0.3">
      <c r="A2384" s="175">
        <v>92798</v>
      </c>
      <c r="B2384" s="176" t="s">
        <v>10641</v>
      </c>
      <c r="C2384" s="175" t="s">
        <v>693</v>
      </c>
      <c r="D2384" s="175">
        <v>11.56</v>
      </c>
    </row>
    <row r="2385" spans="1:4" ht="27.6" x14ac:dyDescent="0.3">
      <c r="A2385" s="175">
        <v>92799</v>
      </c>
      <c r="B2385" s="176" t="s">
        <v>10642</v>
      </c>
      <c r="C2385" s="175" t="s">
        <v>693</v>
      </c>
      <c r="D2385" s="175">
        <v>12.75</v>
      </c>
    </row>
    <row r="2386" spans="1:4" ht="27.6" x14ac:dyDescent="0.3">
      <c r="A2386" s="175">
        <v>92800</v>
      </c>
      <c r="B2386" s="176" t="s">
        <v>10643</v>
      </c>
      <c r="C2386" s="175" t="s">
        <v>693</v>
      </c>
      <c r="D2386" s="175">
        <v>11.81</v>
      </c>
    </row>
    <row r="2387" spans="1:4" ht="27.6" x14ac:dyDescent="0.3">
      <c r="A2387" s="175">
        <v>92801</v>
      </c>
      <c r="B2387" s="176" t="s">
        <v>10644</v>
      </c>
      <c r="C2387" s="175" t="s">
        <v>693</v>
      </c>
      <c r="D2387" s="175">
        <v>12.26</v>
      </c>
    </row>
    <row r="2388" spans="1:4" ht="27.6" x14ac:dyDescent="0.3">
      <c r="A2388" s="175">
        <v>92802</v>
      </c>
      <c r="B2388" s="176" t="s">
        <v>10645</v>
      </c>
      <c r="C2388" s="175" t="s">
        <v>693</v>
      </c>
      <c r="D2388" s="175">
        <v>12.37</v>
      </c>
    </row>
    <row r="2389" spans="1:4" ht="27.6" x14ac:dyDescent="0.3">
      <c r="A2389" s="175">
        <v>92803</v>
      </c>
      <c r="B2389" s="176" t="s">
        <v>10646</v>
      </c>
      <c r="C2389" s="175" t="s">
        <v>693</v>
      </c>
      <c r="D2389" s="175">
        <v>11.49</v>
      </c>
    </row>
    <row r="2390" spans="1:4" ht="27.6" x14ac:dyDescent="0.3">
      <c r="A2390" s="175">
        <v>92804</v>
      </c>
      <c r="B2390" s="176" t="s">
        <v>10647</v>
      </c>
      <c r="C2390" s="175" t="s">
        <v>693</v>
      </c>
      <c r="D2390" s="175">
        <v>9.8699999999999992</v>
      </c>
    </row>
    <row r="2391" spans="1:4" ht="27.6" x14ac:dyDescent="0.3">
      <c r="A2391" s="175">
        <v>92805</v>
      </c>
      <c r="B2391" s="176" t="s">
        <v>10648</v>
      </c>
      <c r="C2391" s="175" t="s">
        <v>693</v>
      </c>
      <c r="D2391" s="175">
        <v>9.81</v>
      </c>
    </row>
    <row r="2392" spans="1:4" ht="27.6" x14ac:dyDescent="0.3">
      <c r="A2392" s="175">
        <v>92806</v>
      </c>
      <c r="B2392" s="176" t="s">
        <v>10649</v>
      </c>
      <c r="C2392" s="175" t="s">
        <v>693</v>
      </c>
      <c r="D2392" s="175">
        <v>11.57</v>
      </c>
    </row>
    <row r="2393" spans="1:4" x14ac:dyDescent="0.3">
      <c r="A2393" s="175">
        <v>92875</v>
      </c>
      <c r="B2393" s="176" t="s">
        <v>10650</v>
      </c>
      <c r="C2393" s="175" t="s">
        <v>693</v>
      </c>
      <c r="D2393" s="175">
        <v>11.53</v>
      </c>
    </row>
    <row r="2394" spans="1:4" x14ac:dyDescent="0.3">
      <c r="A2394" s="175">
        <v>92876</v>
      </c>
      <c r="B2394" s="176" t="s">
        <v>10651</v>
      </c>
      <c r="C2394" s="175" t="s">
        <v>693</v>
      </c>
      <c r="D2394" s="175">
        <v>11.4</v>
      </c>
    </row>
    <row r="2395" spans="1:4" x14ac:dyDescent="0.3">
      <c r="A2395" s="175">
        <v>92877</v>
      </c>
      <c r="B2395" s="176" t="s">
        <v>10652</v>
      </c>
      <c r="C2395" s="175" t="s">
        <v>693</v>
      </c>
      <c r="D2395" s="175">
        <v>12.42</v>
      </c>
    </row>
    <row r="2396" spans="1:4" x14ac:dyDescent="0.3">
      <c r="A2396" s="175">
        <v>92878</v>
      </c>
      <c r="B2396" s="176" t="s">
        <v>10653</v>
      </c>
      <c r="C2396" s="175" t="s">
        <v>693</v>
      </c>
      <c r="D2396" s="175">
        <v>12.26</v>
      </c>
    </row>
    <row r="2397" spans="1:4" x14ac:dyDescent="0.3">
      <c r="A2397" s="175">
        <v>92879</v>
      </c>
      <c r="B2397" s="176" t="s">
        <v>10654</v>
      </c>
      <c r="C2397" s="175" t="s">
        <v>693</v>
      </c>
      <c r="D2397" s="175">
        <v>12.17</v>
      </c>
    </row>
    <row r="2398" spans="1:4" x14ac:dyDescent="0.3">
      <c r="A2398" s="175">
        <v>92880</v>
      </c>
      <c r="B2398" s="176" t="s">
        <v>10655</v>
      </c>
      <c r="C2398" s="175" t="s">
        <v>693</v>
      </c>
      <c r="D2398" s="175">
        <v>12.46</v>
      </c>
    </row>
    <row r="2399" spans="1:4" x14ac:dyDescent="0.3">
      <c r="A2399" s="175">
        <v>92881</v>
      </c>
      <c r="B2399" s="176" t="s">
        <v>10656</v>
      </c>
      <c r="C2399" s="175" t="s">
        <v>693</v>
      </c>
      <c r="D2399" s="175">
        <v>12.44</v>
      </c>
    </row>
    <row r="2400" spans="1:4" x14ac:dyDescent="0.3">
      <c r="A2400" s="175">
        <v>92882</v>
      </c>
      <c r="B2400" s="176" t="s">
        <v>10657</v>
      </c>
      <c r="C2400" s="175" t="s">
        <v>693</v>
      </c>
      <c r="D2400" s="175">
        <v>14.8</v>
      </c>
    </row>
    <row r="2401" spans="1:4" x14ac:dyDescent="0.3">
      <c r="A2401" s="175">
        <v>92883</v>
      </c>
      <c r="B2401" s="176" t="s">
        <v>10658</v>
      </c>
      <c r="C2401" s="175" t="s">
        <v>693</v>
      </c>
      <c r="D2401" s="175">
        <v>13.96</v>
      </c>
    </row>
    <row r="2402" spans="1:4" x14ac:dyDescent="0.3">
      <c r="A2402" s="175">
        <v>92884</v>
      </c>
      <c r="B2402" s="176" t="s">
        <v>10659</v>
      </c>
      <c r="C2402" s="175" t="s">
        <v>693</v>
      </c>
      <c r="D2402" s="175">
        <v>14.47</v>
      </c>
    </row>
    <row r="2403" spans="1:4" x14ac:dyDescent="0.3">
      <c r="A2403" s="175">
        <v>92885</v>
      </c>
      <c r="B2403" s="176" t="s">
        <v>10660</v>
      </c>
      <c r="C2403" s="175" t="s">
        <v>693</v>
      </c>
      <c r="D2403" s="175">
        <v>13.87</v>
      </c>
    </row>
    <row r="2404" spans="1:4" x14ac:dyDescent="0.3">
      <c r="A2404" s="175">
        <v>92886</v>
      </c>
      <c r="B2404" s="176" t="s">
        <v>10661</v>
      </c>
      <c r="C2404" s="175" t="s">
        <v>693</v>
      </c>
      <c r="D2404" s="175">
        <v>13.42</v>
      </c>
    </row>
    <row r="2405" spans="1:4" x14ac:dyDescent="0.3">
      <c r="A2405" s="175">
        <v>92887</v>
      </c>
      <c r="B2405" s="176" t="s">
        <v>10662</v>
      </c>
      <c r="C2405" s="175" t="s">
        <v>693</v>
      </c>
      <c r="D2405" s="175">
        <v>13.45</v>
      </c>
    </row>
    <row r="2406" spans="1:4" x14ac:dyDescent="0.3">
      <c r="A2406" s="175">
        <v>92888</v>
      </c>
      <c r="B2406" s="176" t="s">
        <v>10663</v>
      </c>
      <c r="C2406" s="175" t="s">
        <v>693</v>
      </c>
      <c r="D2406" s="175">
        <v>13.22</v>
      </c>
    </row>
    <row r="2407" spans="1:4" ht="27.6" x14ac:dyDescent="0.3">
      <c r="A2407" s="175">
        <v>92915</v>
      </c>
      <c r="B2407" s="176" t="s">
        <v>10664</v>
      </c>
      <c r="C2407" s="175" t="s">
        <v>693</v>
      </c>
      <c r="D2407" s="175">
        <v>17.77</v>
      </c>
    </row>
    <row r="2408" spans="1:4" ht="27.6" x14ac:dyDescent="0.3">
      <c r="A2408" s="175">
        <v>92916</v>
      </c>
      <c r="B2408" s="176" t="s">
        <v>10665</v>
      </c>
      <c r="C2408" s="175" t="s">
        <v>693</v>
      </c>
      <c r="D2408" s="175">
        <v>16.850000000000001</v>
      </c>
    </row>
    <row r="2409" spans="1:4" ht="27.6" x14ac:dyDescent="0.3">
      <c r="A2409" s="175">
        <v>92917</v>
      </c>
      <c r="B2409" s="176" t="s">
        <v>10666</v>
      </c>
      <c r="C2409" s="175" t="s">
        <v>693</v>
      </c>
      <c r="D2409" s="175">
        <v>15.88</v>
      </c>
    </row>
    <row r="2410" spans="1:4" ht="27.6" x14ac:dyDescent="0.3">
      <c r="A2410" s="175">
        <v>92919</v>
      </c>
      <c r="B2410" s="176" t="s">
        <v>10667</v>
      </c>
      <c r="C2410" s="175" t="s">
        <v>693</v>
      </c>
      <c r="D2410" s="175">
        <v>14.21</v>
      </c>
    </row>
    <row r="2411" spans="1:4" ht="27.6" x14ac:dyDescent="0.3">
      <c r="A2411" s="175">
        <v>92921</v>
      </c>
      <c r="B2411" s="176" t="s">
        <v>10668</v>
      </c>
      <c r="C2411" s="175" t="s">
        <v>693</v>
      </c>
      <c r="D2411" s="175">
        <v>11.96</v>
      </c>
    </row>
    <row r="2412" spans="1:4" ht="27.6" x14ac:dyDescent="0.3">
      <c r="A2412" s="175">
        <v>92922</v>
      </c>
      <c r="B2412" s="176" t="s">
        <v>10669</v>
      </c>
      <c r="C2412" s="175" t="s">
        <v>693</v>
      </c>
      <c r="D2412" s="175">
        <v>11.37</v>
      </c>
    </row>
    <row r="2413" spans="1:4" ht="27.6" x14ac:dyDescent="0.3">
      <c r="A2413" s="175">
        <v>92923</v>
      </c>
      <c r="B2413" s="176" t="s">
        <v>10670</v>
      </c>
      <c r="C2413" s="175" t="s">
        <v>693</v>
      </c>
      <c r="D2413" s="175">
        <v>12.76</v>
      </c>
    </row>
    <row r="2414" spans="1:4" ht="27.6" x14ac:dyDescent="0.3">
      <c r="A2414" s="175">
        <v>92924</v>
      </c>
      <c r="B2414" s="176" t="s">
        <v>10671</v>
      </c>
      <c r="C2414" s="175" t="s">
        <v>693</v>
      </c>
      <c r="D2414" s="175">
        <v>12.45</v>
      </c>
    </row>
    <row r="2415" spans="1:4" ht="27.6" x14ac:dyDescent="0.3">
      <c r="A2415" s="175">
        <v>95445</v>
      </c>
      <c r="B2415" s="176" t="s">
        <v>10672</v>
      </c>
      <c r="C2415" s="175" t="s">
        <v>693</v>
      </c>
      <c r="D2415" s="175">
        <v>10.88</v>
      </c>
    </row>
    <row r="2416" spans="1:4" ht="27.6" x14ac:dyDescent="0.3">
      <c r="A2416" s="175">
        <v>95446</v>
      </c>
      <c r="B2416" s="176" t="s">
        <v>10673</v>
      </c>
      <c r="C2416" s="175" t="s">
        <v>693</v>
      </c>
      <c r="D2416" s="175">
        <v>11.77</v>
      </c>
    </row>
    <row r="2417" spans="1:4" ht="27.6" x14ac:dyDescent="0.3">
      <c r="A2417" s="175">
        <v>95448</v>
      </c>
      <c r="B2417" s="176" t="s">
        <v>10674</v>
      </c>
      <c r="C2417" s="175" t="s">
        <v>693</v>
      </c>
      <c r="D2417" s="175">
        <v>12.71</v>
      </c>
    </row>
    <row r="2418" spans="1:4" x14ac:dyDescent="0.3">
      <c r="A2418" s="175">
        <v>95576</v>
      </c>
      <c r="B2418" s="176" t="s">
        <v>10675</v>
      </c>
      <c r="C2418" s="175" t="s">
        <v>693</v>
      </c>
      <c r="D2418" s="175">
        <v>14.73</v>
      </c>
    </row>
    <row r="2419" spans="1:4" x14ac:dyDescent="0.3">
      <c r="A2419" s="175">
        <v>95577</v>
      </c>
      <c r="B2419" s="176" t="s">
        <v>10676</v>
      </c>
      <c r="C2419" s="175" t="s">
        <v>693</v>
      </c>
      <c r="D2419" s="175">
        <v>12.84</v>
      </c>
    </row>
    <row r="2420" spans="1:4" x14ac:dyDescent="0.3">
      <c r="A2420" s="175">
        <v>95578</v>
      </c>
      <c r="B2420" s="176" t="s">
        <v>10677</v>
      </c>
      <c r="C2420" s="175" t="s">
        <v>693</v>
      </c>
      <c r="D2420" s="175">
        <v>10.79</v>
      </c>
    </row>
    <row r="2421" spans="1:4" x14ac:dyDescent="0.3">
      <c r="A2421" s="175">
        <v>95579</v>
      </c>
      <c r="B2421" s="176" t="s">
        <v>10678</v>
      </c>
      <c r="C2421" s="175" t="s">
        <v>693</v>
      </c>
      <c r="D2421" s="175">
        <v>10.52</v>
      </c>
    </row>
    <row r="2422" spans="1:4" x14ac:dyDescent="0.3">
      <c r="A2422" s="175">
        <v>95580</v>
      </c>
      <c r="B2422" s="176" t="s">
        <v>10679</v>
      </c>
      <c r="C2422" s="175" t="s">
        <v>693</v>
      </c>
      <c r="D2422" s="175">
        <v>12.22</v>
      </c>
    </row>
    <row r="2423" spans="1:4" x14ac:dyDescent="0.3">
      <c r="A2423" s="175">
        <v>95581</v>
      </c>
      <c r="B2423" s="176" t="s">
        <v>10680</v>
      </c>
      <c r="C2423" s="175" t="s">
        <v>693</v>
      </c>
      <c r="D2423" s="175">
        <v>12.17</v>
      </c>
    </row>
    <row r="2424" spans="1:4" x14ac:dyDescent="0.3">
      <c r="A2424" s="175">
        <v>95582</v>
      </c>
      <c r="B2424" s="176" t="s">
        <v>10681</v>
      </c>
      <c r="C2424" s="175" t="s">
        <v>693</v>
      </c>
      <c r="D2424" s="175">
        <v>13.31</v>
      </c>
    </row>
    <row r="2425" spans="1:4" ht="27.6" x14ac:dyDescent="0.3">
      <c r="A2425" s="175">
        <v>95583</v>
      </c>
      <c r="B2425" s="176" t="s">
        <v>10682</v>
      </c>
      <c r="C2425" s="175" t="s">
        <v>693</v>
      </c>
      <c r="D2425" s="175">
        <v>15.87</v>
      </c>
    </row>
    <row r="2426" spans="1:4" ht="27.6" x14ac:dyDescent="0.3">
      <c r="A2426" s="175">
        <v>95584</v>
      </c>
      <c r="B2426" s="176" t="s">
        <v>10683</v>
      </c>
      <c r="C2426" s="175" t="s">
        <v>693</v>
      </c>
      <c r="D2426" s="175">
        <v>15.06</v>
      </c>
    </row>
    <row r="2427" spans="1:4" ht="27.6" x14ac:dyDescent="0.3">
      <c r="A2427" s="175">
        <v>95592</v>
      </c>
      <c r="B2427" s="176" t="s">
        <v>10684</v>
      </c>
      <c r="C2427" s="175" t="s">
        <v>693</v>
      </c>
      <c r="D2427" s="175">
        <v>17.3</v>
      </c>
    </row>
    <row r="2428" spans="1:4" ht="27.6" x14ac:dyDescent="0.3">
      <c r="A2428" s="175">
        <v>95593</v>
      </c>
      <c r="B2428" s="176" t="s">
        <v>10685</v>
      </c>
      <c r="C2428" s="175" t="s">
        <v>693</v>
      </c>
      <c r="D2428" s="175">
        <v>15.84</v>
      </c>
    </row>
    <row r="2429" spans="1:4" ht="27.6" x14ac:dyDescent="0.3">
      <c r="A2429" s="175">
        <v>95943</v>
      </c>
      <c r="B2429" s="176" t="s">
        <v>10686</v>
      </c>
      <c r="C2429" s="175" t="s">
        <v>693</v>
      </c>
      <c r="D2429" s="175">
        <v>22.41</v>
      </c>
    </row>
    <row r="2430" spans="1:4" ht="27.6" x14ac:dyDescent="0.3">
      <c r="A2430" s="175">
        <v>95944</v>
      </c>
      <c r="B2430" s="176" t="s">
        <v>10687</v>
      </c>
      <c r="C2430" s="175" t="s">
        <v>693</v>
      </c>
      <c r="D2430" s="175">
        <v>20.95</v>
      </c>
    </row>
    <row r="2431" spans="1:4" ht="27.6" x14ac:dyDescent="0.3">
      <c r="A2431" s="175">
        <v>95945</v>
      </c>
      <c r="B2431" s="176" t="s">
        <v>10688</v>
      </c>
      <c r="C2431" s="175" t="s">
        <v>693</v>
      </c>
      <c r="D2431" s="175">
        <v>17.72</v>
      </c>
    </row>
    <row r="2432" spans="1:4" ht="27.6" x14ac:dyDescent="0.3">
      <c r="A2432" s="175">
        <v>95946</v>
      </c>
      <c r="B2432" s="176" t="s">
        <v>10689</v>
      </c>
      <c r="C2432" s="175" t="s">
        <v>693</v>
      </c>
      <c r="D2432" s="175">
        <v>14.62</v>
      </c>
    </row>
    <row r="2433" spans="1:4" ht="27.6" x14ac:dyDescent="0.3">
      <c r="A2433" s="175">
        <v>95947</v>
      </c>
      <c r="B2433" s="176" t="s">
        <v>10690</v>
      </c>
      <c r="C2433" s="175" t="s">
        <v>693</v>
      </c>
      <c r="D2433" s="175">
        <v>11.56</v>
      </c>
    </row>
    <row r="2434" spans="1:4" ht="27.6" x14ac:dyDescent="0.3">
      <c r="A2434" s="175">
        <v>95948</v>
      </c>
      <c r="B2434" s="176" t="s">
        <v>10691</v>
      </c>
      <c r="C2434" s="175" t="s">
        <v>693</v>
      </c>
      <c r="D2434" s="175">
        <v>10.52</v>
      </c>
    </row>
    <row r="2435" spans="1:4" ht="27.6" x14ac:dyDescent="0.3">
      <c r="A2435" s="175">
        <v>96544</v>
      </c>
      <c r="B2435" s="176" t="s">
        <v>10692</v>
      </c>
      <c r="C2435" s="175" t="s">
        <v>693</v>
      </c>
      <c r="D2435" s="175">
        <v>17.84</v>
      </c>
    </row>
    <row r="2436" spans="1:4" ht="27.6" x14ac:dyDescent="0.3">
      <c r="A2436" s="175">
        <v>96545</v>
      </c>
      <c r="B2436" s="176" t="s">
        <v>10693</v>
      </c>
      <c r="C2436" s="175" t="s">
        <v>693</v>
      </c>
      <c r="D2436" s="175">
        <v>16.670000000000002</v>
      </c>
    </row>
    <row r="2437" spans="1:4" ht="27.6" x14ac:dyDescent="0.3">
      <c r="A2437" s="175">
        <v>96546</v>
      </c>
      <c r="B2437" s="176" t="s">
        <v>10694</v>
      </c>
      <c r="C2437" s="175" t="s">
        <v>693</v>
      </c>
      <c r="D2437" s="175">
        <v>14.86</v>
      </c>
    </row>
    <row r="2438" spans="1:4" ht="27.6" x14ac:dyDescent="0.3">
      <c r="A2438" s="175">
        <v>96547</v>
      </c>
      <c r="B2438" s="176" t="s">
        <v>10695</v>
      </c>
      <c r="C2438" s="175" t="s">
        <v>693</v>
      </c>
      <c r="D2438" s="175">
        <v>12.53</v>
      </c>
    </row>
    <row r="2439" spans="1:4" ht="27.6" x14ac:dyDescent="0.3">
      <c r="A2439" s="175">
        <v>96548</v>
      </c>
      <c r="B2439" s="176" t="s">
        <v>10696</v>
      </c>
      <c r="C2439" s="175" t="s">
        <v>693</v>
      </c>
      <c r="D2439" s="175">
        <v>11.86</v>
      </c>
    </row>
    <row r="2440" spans="1:4" ht="27.6" x14ac:dyDescent="0.3">
      <c r="A2440" s="175">
        <v>96549</v>
      </c>
      <c r="B2440" s="176" t="s">
        <v>10697</v>
      </c>
      <c r="C2440" s="175" t="s">
        <v>693</v>
      </c>
      <c r="D2440" s="175">
        <v>13.2</v>
      </c>
    </row>
    <row r="2441" spans="1:4" ht="27.6" x14ac:dyDescent="0.3">
      <c r="A2441" s="175">
        <v>96550</v>
      </c>
      <c r="B2441" s="176" t="s">
        <v>10698</v>
      </c>
      <c r="C2441" s="175" t="s">
        <v>693</v>
      </c>
      <c r="D2441" s="175">
        <v>12.86</v>
      </c>
    </row>
    <row r="2442" spans="1:4" ht="27.6" x14ac:dyDescent="0.3">
      <c r="A2442" s="175">
        <v>100064</v>
      </c>
      <c r="B2442" s="176" t="s">
        <v>10699</v>
      </c>
      <c r="C2442" s="175" t="s">
        <v>693</v>
      </c>
      <c r="D2442" s="175">
        <v>13.68</v>
      </c>
    </row>
    <row r="2443" spans="1:4" ht="27.6" x14ac:dyDescent="0.3">
      <c r="A2443" s="175">
        <v>100066</v>
      </c>
      <c r="B2443" s="176" t="s">
        <v>10700</v>
      </c>
      <c r="C2443" s="175" t="s">
        <v>693</v>
      </c>
      <c r="D2443" s="175">
        <v>13.65</v>
      </c>
    </row>
    <row r="2444" spans="1:4" ht="27.6" x14ac:dyDescent="0.3">
      <c r="A2444" s="175">
        <v>100067</v>
      </c>
      <c r="B2444" s="176" t="s">
        <v>10701</v>
      </c>
      <c r="C2444" s="175" t="s">
        <v>693</v>
      </c>
      <c r="D2444" s="175">
        <v>13.77</v>
      </c>
    </row>
    <row r="2445" spans="1:4" ht="27.6" x14ac:dyDescent="0.3">
      <c r="A2445" s="175">
        <v>100068</v>
      </c>
      <c r="B2445" s="176" t="s">
        <v>10702</v>
      </c>
      <c r="C2445" s="175" t="s">
        <v>693</v>
      </c>
      <c r="D2445" s="175">
        <v>10.99</v>
      </c>
    </row>
    <row r="2446" spans="1:4" x14ac:dyDescent="0.3">
      <c r="A2446" s="175">
        <v>102920</v>
      </c>
      <c r="B2446" s="176" t="s">
        <v>10703</v>
      </c>
      <c r="C2446" s="175" t="s">
        <v>693</v>
      </c>
      <c r="D2446" s="175">
        <v>9.93</v>
      </c>
    </row>
    <row r="2447" spans="1:4" x14ac:dyDescent="0.3">
      <c r="A2447" s="175">
        <v>102921</v>
      </c>
      <c r="B2447" s="176" t="s">
        <v>10704</v>
      </c>
      <c r="C2447" s="175" t="s">
        <v>693</v>
      </c>
      <c r="D2447" s="175">
        <v>9.66</v>
      </c>
    </row>
    <row r="2448" spans="1:4" ht="27.6" x14ac:dyDescent="0.3">
      <c r="A2448" s="175">
        <v>102922</v>
      </c>
      <c r="B2448" s="176" t="s">
        <v>10705</v>
      </c>
      <c r="C2448" s="175" t="s">
        <v>693</v>
      </c>
      <c r="D2448" s="175">
        <v>10.42</v>
      </c>
    </row>
    <row r="2449" spans="1:4" x14ac:dyDescent="0.3">
      <c r="A2449" s="175">
        <v>102923</v>
      </c>
      <c r="B2449" s="176" t="s">
        <v>10706</v>
      </c>
      <c r="C2449" s="175" t="s">
        <v>693</v>
      </c>
      <c r="D2449" s="175">
        <v>9.4700000000000006</v>
      </c>
    </row>
    <row r="2450" spans="1:4" ht="27.6" x14ac:dyDescent="0.3">
      <c r="A2450" s="175">
        <v>103088</v>
      </c>
      <c r="B2450" s="176" t="s">
        <v>10707</v>
      </c>
      <c r="C2450" s="175" t="s">
        <v>693</v>
      </c>
      <c r="D2450" s="175">
        <v>11.47</v>
      </c>
    </row>
    <row r="2451" spans="1:4" x14ac:dyDescent="0.3">
      <c r="A2451" s="175">
        <v>89993</v>
      </c>
      <c r="B2451" s="176" t="s">
        <v>10708</v>
      </c>
      <c r="C2451" s="175" t="s">
        <v>261</v>
      </c>
      <c r="D2451" s="175">
        <v>827.5</v>
      </c>
    </row>
    <row r="2452" spans="1:4" ht="27.6" x14ac:dyDescent="0.3">
      <c r="A2452" s="175">
        <v>89994</v>
      </c>
      <c r="B2452" s="176" t="s">
        <v>10709</v>
      </c>
      <c r="C2452" s="175" t="s">
        <v>261</v>
      </c>
      <c r="D2452" s="175">
        <v>695.56</v>
      </c>
    </row>
    <row r="2453" spans="1:4" ht="27.6" x14ac:dyDescent="0.3">
      <c r="A2453" s="175">
        <v>89995</v>
      </c>
      <c r="B2453" s="176" t="s">
        <v>10710</v>
      </c>
      <c r="C2453" s="175" t="s">
        <v>261</v>
      </c>
      <c r="D2453" s="175">
        <v>793.76</v>
      </c>
    </row>
    <row r="2454" spans="1:4" ht="27.6" x14ac:dyDescent="0.3">
      <c r="A2454" s="175">
        <v>90278</v>
      </c>
      <c r="B2454" s="176" t="s">
        <v>10711</v>
      </c>
      <c r="C2454" s="175" t="s">
        <v>261</v>
      </c>
      <c r="D2454" s="175">
        <v>383.41</v>
      </c>
    </row>
    <row r="2455" spans="1:4" ht="27.6" x14ac:dyDescent="0.3">
      <c r="A2455" s="175">
        <v>90279</v>
      </c>
      <c r="B2455" s="176" t="s">
        <v>10712</v>
      </c>
      <c r="C2455" s="175" t="s">
        <v>261</v>
      </c>
      <c r="D2455" s="175">
        <v>424.13</v>
      </c>
    </row>
    <row r="2456" spans="1:4" ht="27.6" x14ac:dyDescent="0.3">
      <c r="A2456" s="175">
        <v>90280</v>
      </c>
      <c r="B2456" s="176" t="s">
        <v>10713</v>
      </c>
      <c r="C2456" s="175" t="s">
        <v>261</v>
      </c>
      <c r="D2456" s="175">
        <v>469.51</v>
      </c>
    </row>
    <row r="2457" spans="1:4" ht="27.6" x14ac:dyDescent="0.3">
      <c r="A2457" s="175">
        <v>90281</v>
      </c>
      <c r="B2457" s="176" t="s">
        <v>10714</v>
      </c>
      <c r="C2457" s="175" t="s">
        <v>261</v>
      </c>
      <c r="D2457" s="175">
        <v>543.02</v>
      </c>
    </row>
    <row r="2458" spans="1:4" ht="27.6" x14ac:dyDescent="0.3">
      <c r="A2458" s="175">
        <v>90282</v>
      </c>
      <c r="B2458" s="176" t="s">
        <v>10715</v>
      </c>
      <c r="C2458" s="175" t="s">
        <v>261</v>
      </c>
      <c r="D2458" s="175">
        <v>377.71</v>
      </c>
    </row>
    <row r="2459" spans="1:4" ht="27.6" x14ac:dyDescent="0.3">
      <c r="A2459" s="175">
        <v>90283</v>
      </c>
      <c r="B2459" s="176" t="s">
        <v>10716</v>
      </c>
      <c r="C2459" s="175" t="s">
        <v>261</v>
      </c>
      <c r="D2459" s="175">
        <v>419.22</v>
      </c>
    </row>
    <row r="2460" spans="1:4" ht="27.6" x14ac:dyDescent="0.3">
      <c r="A2460" s="175">
        <v>90284</v>
      </c>
      <c r="B2460" s="176" t="s">
        <v>10717</v>
      </c>
      <c r="C2460" s="175" t="s">
        <v>261</v>
      </c>
      <c r="D2460" s="175">
        <v>467.51</v>
      </c>
    </row>
    <row r="2461" spans="1:4" ht="27.6" x14ac:dyDescent="0.3">
      <c r="A2461" s="175">
        <v>90285</v>
      </c>
      <c r="B2461" s="176" t="s">
        <v>10718</v>
      </c>
      <c r="C2461" s="175" t="s">
        <v>261</v>
      </c>
      <c r="D2461" s="175">
        <v>547.70000000000005</v>
      </c>
    </row>
    <row r="2462" spans="1:4" ht="41.4" x14ac:dyDescent="0.3">
      <c r="A2462" s="175">
        <v>92718</v>
      </c>
      <c r="B2462" s="176" t="s">
        <v>10719</v>
      </c>
      <c r="C2462" s="175" t="s">
        <v>261</v>
      </c>
      <c r="D2462" s="175">
        <v>581.48</v>
      </c>
    </row>
    <row r="2463" spans="1:4" ht="41.4" x14ac:dyDescent="0.3">
      <c r="A2463" s="175">
        <v>92719</v>
      </c>
      <c r="B2463" s="176" t="s">
        <v>10720</v>
      </c>
      <c r="C2463" s="175" t="s">
        <v>261</v>
      </c>
      <c r="D2463" s="175">
        <v>413.87</v>
      </c>
    </row>
    <row r="2464" spans="1:4" ht="41.4" x14ac:dyDescent="0.3">
      <c r="A2464" s="175">
        <v>92720</v>
      </c>
      <c r="B2464" s="176" t="s">
        <v>10721</v>
      </c>
      <c r="C2464" s="175" t="s">
        <v>261</v>
      </c>
      <c r="D2464" s="175">
        <v>440.29</v>
      </c>
    </row>
    <row r="2465" spans="1:4" ht="41.4" x14ac:dyDescent="0.3">
      <c r="A2465" s="175">
        <v>92721</v>
      </c>
      <c r="B2465" s="176" t="s">
        <v>10722</v>
      </c>
      <c r="C2465" s="175" t="s">
        <v>261</v>
      </c>
      <c r="D2465" s="175">
        <v>403.61</v>
      </c>
    </row>
    <row r="2466" spans="1:4" ht="41.4" x14ac:dyDescent="0.3">
      <c r="A2466" s="175">
        <v>92722</v>
      </c>
      <c r="B2466" s="176" t="s">
        <v>10723</v>
      </c>
      <c r="C2466" s="175" t="s">
        <v>261</v>
      </c>
      <c r="D2466" s="175">
        <v>435.98</v>
      </c>
    </row>
    <row r="2467" spans="1:4" ht="41.4" x14ac:dyDescent="0.3">
      <c r="A2467" s="175">
        <v>92723</v>
      </c>
      <c r="B2467" s="176" t="s">
        <v>10724</v>
      </c>
      <c r="C2467" s="175" t="s">
        <v>261</v>
      </c>
      <c r="D2467" s="175">
        <v>427.69</v>
      </c>
    </row>
    <row r="2468" spans="1:4" ht="41.4" x14ac:dyDescent="0.3">
      <c r="A2468" s="175">
        <v>92724</v>
      </c>
      <c r="B2468" s="176" t="s">
        <v>10725</v>
      </c>
      <c r="C2468" s="175" t="s">
        <v>261</v>
      </c>
      <c r="D2468" s="175">
        <v>423.99</v>
      </c>
    </row>
    <row r="2469" spans="1:4" ht="41.4" x14ac:dyDescent="0.3">
      <c r="A2469" s="175">
        <v>92725</v>
      </c>
      <c r="B2469" s="176" t="s">
        <v>10726</v>
      </c>
      <c r="C2469" s="175" t="s">
        <v>261</v>
      </c>
      <c r="D2469" s="175">
        <v>422.44</v>
      </c>
    </row>
    <row r="2470" spans="1:4" ht="41.4" x14ac:dyDescent="0.3">
      <c r="A2470" s="175">
        <v>92726</v>
      </c>
      <c r="B2470" s="176" t="s">
        <v>10727</v>
      </c>
      <c r="C2470" s="175" t="s">
        <v>261</v>
      </c>
      <c r="D2470" s="175">
        <v>419.82</v>
      </c>
    </row>
    <row r="2471" spans="1:4" ht="55.2" x14ac:dyDescent="0.3">
      <c r="A2471" s="175">
        <v>92727</v>
      </c>
      <c r="B2471" s="176" t="s">
        <v>10728</v>
      </c>
      <c r="C2471" s="175" t="s">
        <v>261</v>
      </c>
      <c r="D2471" s="175">
        <v>511.08</v>
      </c>
    </row>
    <row r="2472" spans="1:4" ht="55.2" x14ac:dyDescent="0.3">
      <c r="A2472" s="175">
        <v>92728</v>
      </c>
      <c r="B2472" s="176" t="s">
        <v>10729</v>
      </c>
      <c r="C2472" s="175" t="s">
        <v>261</v>
      </c>
      <c r="D2472" s="175">
        <v>484.09</v>
      </c>
    </row>
    <row r="2473" spans="1:4" ht="55.2" x14ac:dyDescent="0.3">
      <c r="A2473" s="175">
        <v>92729</v>
      </c>
      <c r="B2473" s="176" t="s">
        <v>10730</v>
      </c>
      <c r="C2473" s="175" t="s">
        <v>261</v>
      </c>
      <c r="D2473" s="175">
        <v>472.65</v>
      </c>
    </row>
    <row r="2474" spans="1:4" ht="55.2" x14ac:dyDescent="0.3">
      <c r="A2474" s="175">
        <v>92730</v>
      </c>
      <c r="B2474" s="176" t="s">
        <v>10731</v>
      </c>
      <c r="C2474" s="175" t="s">
        <v>261</v>
      </c>
      <c r="D2474" s="175">
        <v>453.6</v>
      </c>
    </row>
    <row r="2475" spans="1:4" ht="55.2" x14ac:dyDescent="0.3">
      <c r="A2475" s="175">
        <v>92731</v>
      </c>
      <c r="B2475" s="176" t="s">
        <v>10732</v>
      </c>
      <c r="C2475" s="175" t="s">
        <v>261</v>
      </c>
      <c r="D2475" s="175">
        <v>476.08</v>
      </c>
    </row>
    <row r="2476" spans="1:4" ht="55.2" x14ac:dyDescent="0.3">
      <c r="A2476" s="175">
        <v>92732</v>
      </c>
      <c r="B2476" s="176" t="s">
        <v>10733</v>
      </c>
      <c r="C2476" s="175" t="s">
        <v>261</v>
      </c>
      <c r="D2476" s="175">
        <v>457.49</v>
      </c>
    </row>
    <row r="2477" spans="1:4" ht="55.2" x14ac:dyDescent="0.3">
      <c r="A2477" s="175">
        <v>92733</v>
      </c>
      <c r="B2477" s="176" t="s">
        <v>10734</v>
      </c>
      <c r="C2477" s="175" t="s">
        <v>261</v>
      </c>
      <c r="D2477" s="175">
        <v>449.59</v>
      </c>
    </row>
    <row r="2478" spans="1:4" ht="55.2" x14ac:dyDescent="0.3">
      <c r="A2478" s="175">
        <v>92734</v>
      </c>
      <c r="B2478" s="176" t="s">
        <v>10735</v>
      </c>
      <c r="C2478" s="175" t="s">
        <v>261</v>
      </c>
      <c r="D2478" s="175">
        <v>436.5</v>
      </c>
    </row>
    <row r="2479" spans="1:4" ht="55.2" x14ac:dyDescent="0.3">
      <c r="A2479" s="175">
        <v>92735</v>
      </c>
      <c r="B2479" s="176" t="s">
        <v>10736</v>
      </c>
      <c r="C2479" s="175" t="s">
        <v>261</v>
      </c>
      <c r="D2479" s="175">
        <v>441.36</v>
      </c>
    </row>
    <row r="2480" spans="1:4" ht="55.2" x14ac:dyDescent="0.3">
      <c r="A2480" s="175">
        <v>92736</v>
      </c>
      <c r="B2480" s="176" t="s">
        <v>10737</v>
      </c>
      <c r="C2480" s="175" t="s">
        <v>261</v>
      </c>
      <c r="D2480" s="175">
        <v>427.69</v>
      </c>
    </row>
    <row r="2481" spans="1:4" ht="55.2" x14ac:dyDescent="0.3">
      <c r="A2481" s="175">
        <v>92739</v>
      </c>
      <c r="B2481" s="176" t="s">
        <v>10738</v>
      </c>
      <c r="C2481" s="175" t="s">
        <v>261</v>
      </c>
      <c r="D2481" s="175">
        <v>407.83</v>
      </c>
    </row>
    <row r="2482" spans="1:4" ht="55.2" x14ac:dyDescent="0.3">
      <c r="A2482" s="175">
        <v>92740</v>
      </c>
      <c r="B2482" s="176" t="s">
        <v>10739</v>
      </c>
      <c r="C2482" s="175" t="s">
        <v>261</v>
      </c>
      <c r="D2482" s="175">
        <v>401.05</v>
      </c>
    </row>
    <row r="2483" spans="1:4" ht="41.4" x14ac:dyDescent="0.3">
      <c r="A2483" s="175">
        <v>92741</v>
      </c>
      <c r="B2483" s="176" t="s">
        <v>10740</v>
      </c>
      <c r="C2483" s="175" t="s">
        <v>261</v>
      </c>
      <c r="D2483" s="175">
        <v>657.47</v>
      </c>
    </row>
    <row r="2484" spans="1:4" ht="55.2" x14ac:dyDescent="0.3">
      <c r="A2484" s="175">
        <v>92742</v>
      </c>
      <c r="B2484" s="176" t="s">
        <v>10741</v>
      </c>
      <c r="C2484" s="175" t="s">
        <v>261</v>
      </c>
      <c r="D2484" s="175">
        <v>926.11</v>
      </c>
    </row>
    <row r="2485" spans="1:4" ht="27.6" x14ac:dyDescent="0.3">
      <c r="A2485" s="175">
        <v>92873</v>
      </c>
      <c r="B2485" s="176" t="s">
        <v>10742</v>
      </c>
      <c r="C2485" s="175" t="s">
        <v>261</v>
      </c>
      <c r="D2485" s="175">
        <v>207.24</v>
      </c>
    </row>
    <row r="2486" spans="1:4" ht="27.6" x14ac:dyDescent="0.3">
      <c r="A2486" s="175">
        <v>92874</v>
      </c>
      <c r="B2486" s="176" t="s">
        <v>10743</v>
      </c>
      <c r="C2486" s="175" t="s">
        <v>261</v>
      </c>
      <c r="D2486" s="175">
        <v>34.869999999999997</v>
      </c>
    </row>
    <row r="2487" spans="1:4" ht="27.6" x14ac:dyDescent="0.3">
      <c r="A2487" s="175">
        <v>94962</v>
      </c>
      <c r="B2487" s="176" t="s">
        <v>10744</v>
      </c>
      <c r="C2487" s="175" t="s">
        <v>261</v>
      </c>
      <c r="D2487" s="175">
        <v>295.31</v>
      </c>
    </row>
    <row r="2488" spans="1:4" ht="27.6" x14ac:dyDescent="0.3">
      <c r="A2488" s="175">
        <v>94963</v>
      </c>
      <c r="B2488" s="176" t="s">
        <v>10745</v>
      </c>
      <c r="C2488" s="175" t="s">
        <v>261</v>
      </c>
      <c r="D2488" s="175">
        <v>326.85000000000002</v>
      </c>
    </row>
    <row r="2489" spans="1:4" ht="27.6" x14ac:dyDescent="0.3">
      <c r="A2489" s="175">
        <v>94964</v>
      </c>
      <c r="B2489" s="176" t="s">
        <v>10746</v>
      </c>
      <c r="C2489" s="175" t="s">
        <v>261</v>
      </c>
      <c r="D2489" s="175">
        <v>359.08</v>
      </c>
    </row>
    <row r="2490" spans="1:4" ht="27.6" x14ac:dyDescent="0.3">
      <c r="A2490" s="175">
        <v>94965</v>
      </c>
      <c r="B2490" s="176" t="s">
        <v>10747</v>
      </c>
      <c r="C2490" s="175" t="s">
        <v>261</v>
      </c>
      <c r="D2490" s="175">
        <v>371.24</v>
      </c>
    </row>
    <row r="2491" spans="1:4" ht="27.6" x14ac:dyDescent="0.3">
      <c r="A2491" s="175">
        <v>94966</v>
      </c>
      <c r="B2491" s="176" t="s">
        <v>10748</v>
      </c>
      <c r="C2491" s="175" t="s">
        <v>261</v>
      </c>
      <c r="D2491" s="175">
        <v>383.68</v>
      </c>
    </row>
    <row r="2492" spans="1:4" ht="27.6" x14ac:dyDescent="0.3">
      <c r="A2492" s="175">
        <v>94967</v>
      </c>
      <c r="B2492" s="176" t="s">
        <v>10749</v>
      </c>
      <c r="C2492" s="175" t="s">
        <v>261</v>
      </c>
      <c r="D2492" s="175">
        <v>438.58</v>
      </c>
    </row>
    <row r="2493" spans="1:4" ht="27.6" x14ac:dyDescent="0.3">
      <c r="A2493" s="175">
        <v>94968</v>
      </c>
      <c r="B2493" s="176" t="s">
        <v>10750</v>
      </c>
      <c r="C2493" s="175" t="s">
        <v>261</v>
      </c>
      <c r="D2493" s="175">
        <v>290.93</v>
      </c>
    </row>
    <row r="2494" spans="1:4" ht="27.6" x14ac:dyDescent="0.3">
      <c r="A2494" s="175">
        <v>94969</v>
      </c>
      <c r="B2494" s="176" t="s">
        <v>10751</v>
      </c>
      <c r="C2494" s="175" t="s">
        <v>261</v>
      </c>
      <c r="D2494" s="175">
        <v>319.66000000000003</v>
      </c>
    </row>
    <row r="2495" spans="1:4" ht="27.6" x14ac:dyDescent="0.3">
      <c r="A2495" s="175">
        <v>94970</v>
      </c>
      <c r="B2495" s="176" t="s">
        <v>10752</v>
      </c>
      <c r="C2495" s="175" t="s">
        <v>261</v>
      </c>
      <c r="D2495" s="175">
        <v>345.21</v>
      </c>
    </row>
    <row r="2496" spans="1:4" ht="27.6" x14ac:dyDescent="0.3">
      <c r="A2496" s="175">
        <v>94971</v>
      </c>
      <c r="B2496" s="176" t="s">
        <v>10753</v>
      </c>
      <c r="C2496" s="175" t="s">
        <v>261</v>
      </c>
      <c r="D2496" s="175">
        <v>363.63</v>
      </c>
    </row>
    <row r="2497" spans="1:4" ht="27.6" x14ac:dyDescent="0.3">
      <c r="A2497" s="175">
        <v>94972</v>
      </c>
      <c r="B2497" s="176" t="s">
        <v>10754</v>
      </c>
      <c r="C2497" s="175" t="s">
        <v>261</v>
      </c>
      <c r="D2497" s="175">
        <v>376.12</v>
      </c>
    </row>
    <row r="2498" spans="1:4" ht="27.6" x14ac:dyDescent="0.3">
      <c r="A2498" s="175">
        <v>94973</v>
      </c>
      <c r="B2498" s="176" t="s">
        <v>10755</v>
      </c>
      <c r="C2498" s="175" t="s">
        <v>261</v>
      </c>
      <c r="D2498" s="175">
        <v>428.9</v>
      </c>
    </row>
    <row r="2499" spans="1:4" ht="27.6" x14ac:dyDescent="0.3">
      <c r="A2499" s="175">
        <v>94974</v>
      </c>
      <c r="B2499" s="176" t="s">
        <v>10756</v>
      </c>
      <c r="C2499" s="175" t="s">
        <v>261</v>
      </c>
      <c r="D2499" s="175">
        <v>351.3</v>
      </c>
    </row>
    <row r="2500" spans="1:4" ht="27.6" x14ac:dyDescent="0.3">
      <c r="A2500" s="175">
        <v>94975</v>
      </c>
      <c r="B2500" s="176" t="s">
        <v>10757</v>
      </c>
      <c r="C2500" s="175" t="s">
        <v>261</v>
      </c>
      <c r="D2500" s="175">
        <v>379.16</v>
      </c>
    </row>
    <row r="2501" spans="1:4" ht="27.6" x14ac:dyDescent="0.3">
      <c r="A2501" s="175">
        <v>96555</v>
      </c>
      <c r="B2501" s="176" t="s">
        <v>10758</v>
      </c>
      <c r="C2501" s="175" t="s">
        <v>261</v>
      </c>
      <c r="D2501" s="175">
        <v>542.79</v>
      </c>
    </row>
    <row r="2502" spans="1:4" ht="27.6" x14ac:dyDescent="0.3">
      <c r="A2502" s="175">
        <v>96556</v>
      </c>
      <c r="B2502" s="176" t="s">
        <v>10759</v>
      </c>
      <c r="C2502" s="175" t="s">
        <v>261</v>
      </c>
      <c r="D2502" s="175">
        <v>621.84</v>
      </c>
    </row>
    <row r="2503" spans="1:4" ht="27.6" x14ac:dyDescent="0.3">
      <c r="A2503" s="175">
        <v>96557</v>
      </c>
      <c r="B2503" s="176" t="s">
        <v>10760</v>
      </c>
      <c r="C2503" s="175" t="s">
        <v>261</v>
      </c>
      <c r="D2503" s="175">
        <v>456.12</v>
      </c>
    </row>
    <row r="2504" spans="1:4" ht="27.6" x14ac:dyDescent="0.3">
      <c r="A2504" s="175">
        <v>96558</v>
      </c>
      <c r="B2504" s="176" t="s">
        <v>10761</v>
      </c>
      <c r="C2504" s="175" t="s">
        <v>261</v>
      </c>
      <c r="D2504" s="175">
        <v>463.47</v>
      </c>
    </row>
    <row r="2505" spans="1:4" ht="41.4" x14ac:dyDescent="0.3">
      <c r="A2505" s="175">
        <v>99235</v>
      </c>
      <c r="B2505" s="176" t="s">
        <v>10762</v>
      </c>
      <c r="C2505" s="175" t="s">
        <v>261</v>
      </c>
      <c r="D2505" s="175">
        <v>440.83</v>
      </c>
    </row>
    <row r="2506" spans="1:4" ht="41.4" x14ac:dyDescent="0.3">
      <c r="A2506" s="175">
        <v>99431</v>
      </c>
      <c r="B2506" s="176" t="s">
        <v>10763</v>
      </c>
      <c r="C2506" s="175" t="s">
        <v>261</v>
      </c>
      <c r="D2506" s="175">
        <v>459.12</v>
      </c>
    </row>
    <row r="2507" spans="1:4" ht="41.4" x14ac:dyDescent="0.3">
      <c r="A2507" s="175">
        <v>99432</v>
      </c>
      <c r="B2507" s="176" t="s">
        <v>10764</v>
      </c>
      <c r="C2507" s="175" t="s">
        <v>261</v>
      </c>
      <c r="D2507" s="175">
        <v>445.49</v>
      </c>
    </row>
    <row r="2508" spans="1:4" ht="41.4" x14ac:dyDescent="0.3">
      <c r="A2508" s="175">
        <v>99433</v>
      </c>
      <c r="B2508" s="176" t="s">
        <v>10765</v>
      </c>
      <c r="C2508" s="175" t="s">
        <v>261</v>
      </c>
      <c r="D2508" s="175">
        <v>486.52</v>
      </c>
    </row>
    <row r="2509" spans="1:4" ht="41.4" x14ac:dyDescent="0.3">
      <c r="A2509" s="175">
        <v>99434</v>
      </c>
      <c r="B2509" s="176" t="s">
        <v>10766</v>
      </c>
      <c r="C2509" s="175" t="s">
        <v>261</v>
      </c>
      <c r="D2509" s="175">
        <v>463.02</v>
      </c>
    </row>
    <row r="2510" spans="1:4" ht="41.4" x14ac:dyDescent="0.3">
      <c r="A2510" s="175">
        <v>99435</v>
      </c>
      <c r="B2510" s="176" t="s">
        <v>10767</v>
      </c>
      <c r="C2510" s="175" t="s">
        <v>261</v>
      </c>
      <c r="D2510" s="175">
        <v>448.16</v>
      </c>
    </row>
    <row r="2511" spans="1:4" ht="41.4" x14ac:dyDescent="0.3">
      <c r="A2511" s="175">
        <v>99436</v>
      </c>
      <c r="B2511" s="176" t="s">
        <v>10768</v>
      </c>
      <c r="C2511" s="175" t="s">
        <v>261</v>
      </c>
      <c r="D2511" s="175">
        <v>506.85</v>
      </c>
    </row>
    <row r="2512" spans="1:4" ht="41.4" x14ac:dyDescent="0.3">
      <c r="A2512" s="175">
        <v>99437</v>
      </c>
      <c r="B2512" s="176" t="s">
        <v>10769</v>
      </c>
      <c r="C2512" s="175" t="s">
        <v>261</v>
      </c>
      <c r="D2512" s="175">
        <v>468.4</v>
      </c>
    </row>
    <row r="2513" spans="1:4" ht="41.4" x14ac:dyDescent="0.3">
      <c r="A2513" s="175">
        <v>99438</v>
      </c>
      <c r="B2513" s="176" t="s">
        <v>10770</v>
      </c>
      <c r="C2513" s="175" t="s">
        <v>261</v>
      </c>
      <c r="D2513" s="175">
        <v>474.01</v>
      </c>
    </row>
    <row r="2514" spans="1:4" ht="41.4" x14ac:dyDescent="0.3">
      <c r="A2514" s="175">
        <v>99439</v>
      </c>
      <c r="B2514" s="176" t="s">
        <v>10771</v>
      </c>
      <c r="C2514" s="175" t="s">
        <v>261</v>
      </c>
      <c r="D2514" s="175">
        <v>452.43</v>
      </c>
    </row>
    <row r="2515" spans="1:4" ht="27.6" x14ac:dyDescent="0.3">
      <c r="A2515" s="175">
        <v>102473</v>
      </c>
      <c r="B2515" s="176" t="s">
        <v>10772</v>
      </c>
      <c r="C2515" s="175" t="s">
        <v>261</v>
      </c>
      <c r="D2515" s="175">
        <v>313.27</v>
      </c>
    </row>
    <row r="2516" spans="1:4" ht="27.6" x14ac:dyDescent="0.3">
      <c r="A2516" s="175">
        <v>102474</v>
      </c>
      <c r="B2516" s="176" t="s">
        <v>10773</v>
      </c>
      <c r="C2516" s="175" t="s">
        <v>261</v>
      </c>
      <c r="D2516" s="175">
        <v>344.71</v>
      </c>
    </row>
    <row r="2517" spans="1:4" ht="27.6" x14ac:dyDescent="0.3">
      <c r="A2517" s="175">
        <v>102475</v>
      </c>
      <c r="B2517" s="176" t="s">
        <v>10774</v>
      </c>
      <c r="C2517" s="175" t="s">
        <v>261</v>
      </c>
      <c r="D2517" s="175">
        <v>379.53</v>
      </c>
    </row>
    <row r="2518" spans="1:4" ht="27.6" x14ac:dyDescent="0.3">
      <c r="A2518" s="175">
        <v>102476</v>
      </c>
      <c r="B2518" s="176" t="s">
        <v>10775</v>
      </c>
      <c r="C2518" s="175" t="s">
        <v>261</v>
      </c>
      <c r="D2518" s="175">
        <v>391.16</v>
      </c>
    </row>
    <row r="2519" spans="1:4" ht="27.6" x14ac:dyDescent="0.3">
      <c r="A2519" s="175">
        <v>102477</v>
      </c>
      <c r="B2519" s="176" t="s">
        <v>10776</v>
      </c>
      <c r="C2519" s="175" t="s">
        <v>261</v>
      </c>
      <c r="D2519" s="175">
        <v>418.86</v>
      </c>
    </row>
    <row r="2520" spans="1:4" ht="27.6" x14ac:dyDescent="0.3">
      <c r="A2520" s="175">
        <v>102478</v>
      </c>
      <c r="B2520" s="176" t="s">
        <v>10777</v>
      </c>
      <c r="C2520" s="175" t="s">
        <v>261</v>
      </c>
      <c r="D2520" s="175">
        <v>459.04</v>
      </c>
    </row>
    <row r="2521" spans="1:4" ht="27.6" x14ac:dyDescent="0.3">
      <c r="A2521" s="175">
        <v>102479</v>
      </c>
      <c r="B2521" s="176" t="s">
        <v>10778</v>
      </c>
      <c r="C2521" s="175" t="s">
        <v>261</v>
      </c>
      <c r="D2521" s="175">
        <v>308.67</v>
      </c>
    </row>
    <row r="2522" spans="1:4" ht="27.6" x14ac:dyDescent="0.3">
      <c r="A2522" s="175">
        <v>102480</v>
      </c>
      <c r="B2522" s="176" t="s">
        <v>10779</v>
      </c>
      <c r="C2522" s="175" t="s">
        <v>261</v>
      </c>
      <c r="D2522" s="175">
        <v>337.55</v>
      </c>
    </row>
    <row r="2523" spans="1:4" ht="27.6" x14ac:dyDescent="0.3">
      <c r="A2523" s="175">
        <v>102481</v>
      </c>
      <c r="B2523" s="176" t="s">
        <v>10780</v>
      </c>
      <c r="C2523" s="175" t="s">
        <v>261</v>
      </c>
      <c r="D2523" s="175">
        <v>365.28</v>
      </c>
    </row>
    <row r="2524" spans="1:4" ht="27.6" x14ac:dyDescent="0.3">
      <c r="A2524" s="175">
        <v>102482</v>
      </c>
      <c r="B2524" s="176" t="s">
        <v>10781</v>
      </c>
      <c r="C2524" s="175" t="s">
        <v>261</v>
      </c>
      <c r="D2524" s="175">
        <v>386.63</v>
      </c>
    </row>
    <row r="2525" spans="1:4" ht="27.6" x14ac:dyDescent="0.3">
      <c r="A2525" s="175">
        <v>102483</v>
      </c>
      <c r="B2525" s="176" t="s">
        <v>10782</v>
      </c>
      <c r="C2525" s="175" t="s">
        <v>261</v>
      </c>
      <c r="D2525" s="175">
        <v>409.44</v>
      </c>
    </row>
    <row r="2526" spans="1:4" ht="27.6" x14ac:dyDescent="0.3">
      <c r="A2526" s="175">
        <v>102484</v>
      </c>
      <c r="B2526" s="176" t="s">
        <v>10783</v>
      </c>
      <c r="C2526" s="175" t="s">
        <v>261</v>
      </c>
      <c r="D2526" s="175">
        <v>456.68</v>
      </c>
    </row>
    <row r="2527" spans="1:4" ht="27.6" x14ac:dyDescent="0.3">
      <c r="A2527" s="175">
        <v>102485</v>
      </c>
      <c r="B2527" s="176" t="s">
        <v>10784</v>
      </c>
      <c r="C2527" s="175" t="s">
        <v>261</v>
      </c>
      <c r="D2527" s="175">
        <v>368.4</v>
      </c>
    </row>
    <row r="2528" spans="1:4" ht="27.6" x14ac:dyDescent="0.3">
      <c r="A2528" s="175">
        <v>102486</v>
      </c>
      <c r="B2528" s="176" t="s">
        <v>10785</v>
      </c>
      <c r="C2528" s="175" t="s">
        <v>261</v>
      </c>
      <c r="D2528" s="175">
        <v>396.13</v>
      </c>
    </row>
    <row r="2529" spans="1:4" ht="27.6" x14ac:dyDescent="0.3">
      <c r="A2529" s="175">
        <v>102487</v>
      </c>
      <c r="B2529" s="176" t="s">
        <v>10786</v>
      </c>
      <c r="C2529" s="175" t="s">
        <v>261</v>
      </c>
      <c r="D2529" s="175">
        <v>470.41</v>
      </c>
    </row>
    <row r="2530" spans="1:4" ht="41.4" x14ac:dyDescent="0.3">
      <c r="A2530" s="175">
        <v>103183</v>
      </c>
      <c r="B2530" s="176" t="s">
        <v>10787</v>
      </c>
      <c r="C2530" s="175" t="s">
        <v>261</v>
      </c>
      <c r="D2530" s="175">
        <v>490.84</v>
      </c>
    </row>
    <row r="2531" spans="1:4" ht="41.4" x14ac:dyDescent="0.3">
      <c r="A2531" s="175">
        <v>103184</v>
      </c>
      <c r="B2531" s="176" t="s">
        <v>10788</v>
      </c>
      <c r="C2531" s="175" t="s">
        <v>261</v>
      </c>
      <c r="D2531" s="175">
        <v>452.15</v>
      </c>
    </row>
    <row r="2532" spans="1:4" ht="41.4" x14ac:dyDescent="0.3">
      <c r="A2532" s="175">
        <v>101963</v>
      </c>
      <c r="B2532" s="176" t="s">
        <v>10789</v>
      </c>
      <c r="C2532" s="175" t="s">
        <v>180</v>
      </c>
      <c r="D2532" s="175">
        <v>170.14</v>
      </c>
    </row>
    <row r="2533" spans="1:4" ht="41.4" x14ac:dyDescent="0.3">
      <c r="A2533" s="175">
        <v>101964</v>
      </c>
      <c r="B2533" s="176" t="s">
        <v>10790</v>
      </c>
      <c r="C2533" s="175" t="s">
        <v>180</v>
      </c>
      <c r="D2533" s="175">
        <v>159.71</v>
      </c>
    </row>
    <row r="2534" spans="1:4" ht="27.6" x14ac:dyDescent="0.3">
      <c r="A2534" s="175">
        <v>101165</v>
      </c>
      <c r="B2534" s="176" t="s">
        <v>10791</v>
      </c>
      <c r="C2534" s="175" t="s">
        <v>261</v>
      </c>
      <c r="D2534" s="175">
        <v>756.12</v>
      </c>
    </row>
    <row r="2535" spans="1:4" ht="27.6" x14ac:dyDescent="0.3">
      <c r="A2535" s="175">
        <v>101166</v>
      </c>
      <c r="B2535" s="176" t="s">
        <v>10792</v>
      </c>
      <c r="C2535" s="175" t="s">
        <v>261</v>
      </c>
      <c r="D2535" s="175">
        <v>606.35</v>
      </c>
    </row>
    <row r="2536" spans="1:4" ht="27.6" x14ac:dyDescent="0.3">
      <c r="A2536" s="175">
        <v>98575</v>
      </c>
      <c r="B2536" s="176" t="s">
        <v>10793</v>
      </c>
      <c r="C2536" s="175" t="s">
        <v>236</v>
      </c>
      <c r="D2536" s="175">
        <v>96.55</v>
      </c>
    </row>
    <row r="2537" spans="1:4" ht="27.6" x14ac:dyDescent="0.3">
      <c r="A2537" s="175">
        <v>98576</v>
      </c>
      <c r="B2537" s="176" t="s">
        <v>10794</v>
      </c>
      <c r="C2537" s="175" t="s">
        <v>236</v>
      </c>
      <c r="D2537" s="175">
        <v>20.03</v>
      </c>
    </row>
    <row r="2538" spans="1:4" ht="27.6" x14ac:dyDescent="0.3">
      <c r="A2538" s="175">
        <v>98577</v>
      </c>
      <c r="B2538" s="176" t="s">
        <v>10795</v>
      </c>
      <c r="C2538" s="175" t="s">
        <v>236</v>
      </c>
      <c r="D2538" s="175">
        <v>43.26</v>
      </c>
    </row>
    <row r="2539" spans="1:4" x14ac:dyDescent="0.3">
      <c r="A2539" s="175">
        <v>93182</v>
      </c>
      <c r="B2539" s="176" t="s">
        <v>10796</v>
      </c>
      <c r="C2539" s="175" t="s">
        <v>236</v>
      </c>
      <c r="D2539" s="175">
        <v>47.75</v>
      </c>
    </row>
    <row r="2540" spans="1:4" x14ac:dyDescent="0.3">
      <c r="A2540" s="175">
        <v>93183</v>
      </c>
      <c r="B2540" s="176" t="s">
        <v>10797</v>
      </c>
      <c r="C2540" s="175" t="s">
        <v>236</v>
      </c>
      <c r="D2540" s="175">
        <v>61.12</v>
      </c>
    </row>
    <row r="2541" spans="1:4" x14ac:dyDescent="0.3">
      <c r="A2541" s="175">
        <v>93184</v>
      </c>
      <c r="B2541" s="176" t="s">
        <v>10798</v>
      </c>
      <c r="C2541" s="175" t="s">
        <v>236</v>
      </c>
      <c r="D2541" s="175">
        <v>35.42</v>
      </c>
    </row>
    <row r="2542" spans="1:4" x14ac:dyDescent="0.3">
      <c r="A2542" s="175">
        <v>93185</v>
      </c>
      <c r="B2542" s="176" t="s">
        <v>10799</v>
      </c>
      <c r="C2542" s="175" t="s">
        <v>236</v>
      </c>
      <c r="D2542" s="175">
        <v>60.19</v>
      </c>
    </row>
    <row r="2543" spans="1:4" ht="27.6" x14ac:dyDescent="0.3">
      <c r="A2543" s="175">
        <v>93186</v>
      </c>
      <c r="B2543" s="176" t="s">
        <v>10800</v>
      </c>
      <c r="C2543" s="175" t="s">
        <v>236</v>
      </c>
      <c r="D2543" s="175">
        <v>89.65</v>
      </c>
    </row>
    <row r="2544" spans="1:4" ht="27.6" x14ac:dyDescent="0.3">
      <c r="A2544" s="175">
        <v>93187</v>
      </c>
      <c r="B2544" s="176" t="s">
        <v>10801</v>
      </c>
      <c r="C2544" s="175" t="s">
        <v>236</v>
      </c>
      <c r="D2544" s="175">
        <v>102.49</v>
      </c>
    </row>
    <row r="2545" spans="1:4" ht="27.6" x14ac:dyDescent="0.3">
      <c r="A2545" s="175">
        <v>93188</v>
      </c>
      <c r="B2545" s="176" t="s">
        <v>10802</v>
      </c>
      <c r="C2545" s="175" t="s">
        <v>236</v>
      </c>
      <c r="D2545" s="175">
        <v>83.85</v>
      </c>
    </row>
    <row r="2546" spans="1:4" ht="27.6" x14ac:dyDescent="0.3">
      <c r="A2546" s="175">
        <v>93189</v>
      </c>
      <c r="B2546" s="176" t="s">
        <v>10803</v>
      </c>
      <c r="C2546" s="175" t="s">
        <v>236</v>
      </c>
      <c r="D2546" s="175">
        <v>103.39</v>
      </c>
    </row>
    <row r="2547" spans="1:4" ht="27.6" x14ac:dyDescent="0.3">
      <c r="A2547" s="175">
        <v>93190</v>
      </c>
      <c r="B2547" s="176" t="s">
        <v>10804</v>
      </c>
      <c r="C2547" s="175" t="s">
        <v>236</v>
      </c>
      <c r="D2547" s="175">
        <v>40.74</v>
      </c>
    </row>
    <row r="2548" spans="1:4" ht="27.6" x14ac:dyDescent="0.3">
      <c r="A2548" s="175">
        <v>93191</v>
      </c>
      <c r="B2548" s="176" t="s">
        <v>10805</v>
      </c>
      <c r="C2548" s="175" t="s">
        <v>236</v>
      </c>
      <c r="D2548" s="175">
        <v>43.04</v>
      </c>
    </row>
    <row r="2549" spans="1:4" ht="27.6" x14ac:dyDescent="0.3">
      <c r="A2549" s="175">
        <v>93192</v>
      </c>
      <c r="B2549" s="176" t="s">
        <v>10806</v>
      </c>
      <c r="C2549" s="175" t="s">
        <v>236</v>
      </c>
      <c r="D2549" s="175">
        <v>45.52</v>
      </c>
    </row>
    <row r="2550" spans="1:4" ht="27.6" x14ac:dyDescent="0.3">
      <c r="A2550" s="175">
        <v>93193</v>
      </c>
      <c r="B2550" s="176" t="s">
        <v>10807</v>
      </c>
      <c r="C2550" s="175" t="s">
        <v>236</v>
      </c>
      <c r="D2550" s="175">
        <v>44.08</v>
      </c>
    </row>
    <row r="2551" spans="1:4" x14ac:dyDescent="0.3">
      <c r="A2551" s="175">
        <v>93194</v>
      </c>
      <c r="B2551" s="176" t="s">
        <v>10808</v>
      </c>
      <c r="C2551" s="175" t="s">
        <v>236</v>
      </c>
      <c r="D2551" s="175">
        <v>46.72</v>
      </c>
    </row>
    <row r="2552" spans="1:4" ht="27.6" x14ac:dyDescent="0.3">
      <c r="A2552" s="175">
        <v>93195</v>
      </c>
      <c r="B2552" s="176" t="s">
        <v>10809</v>
      </c>
      <c r="C2552" s="175" t="s">
        <v>236</v>
      </c>
      <c r="D2552" s="175">
        <v>56.67</v>
      </c>
    </row>
    <row r="2553" spans="1:4" ht="27.6" x14ac:dyDescent="0.3">
      <c r="A2553" s="175">
        <v>93196</v>
      </c>
      <c r="B2553" s="176" t="s">
        <v>10810</v>
      </c>
      <c r="C2553" s="175" t="s">
        <v>236</v>
      </c>
      <c r="D2553" s="175">
        <v>86.87</v>
      </c>
    </row>
    <row r="2554" spans="1:4" ht="27.6" x14ac:dyDescent="0.3">
      <c r="A2554" s="175">
        <v>93197</v>
      </c>
      <c r="B2554" s="176" t="s">
        <v>10811</v>
      </c>
      <c r="C2554" s="175" t="s">
        <v>236</v>
      </c>
      <c r="D2554" s="175">
        <v>96.99</v>
      </c>
    </row>
    <row r="2555" spans="1:4" ht="27.6" x14ac:dyDescent="0.3">
      <c r="A2555" s="175">
        <v>93198</v>
      </c>
      <c r="B2555" s="176" t="s">
        <v>10812</v>
      </c>
      <c r="C2555" s="175" t="s">
        <v>236</v>
      </c>
      <c r="D2555" s="175">
        <v>34.479999999999997</v>
      </c>
    </row>
    <row r="2556" spans="1:4" ht="27.6" x14ac:dyDescent="0.3">
      <c r="A2556" s="175">
        <v>93199</v>
      </c>
      <c r="B2556" s="176" t="s">
        <v>10813</v>
      </c>
      <c r="C2556" s="175" t="s">
        <v>236</v>
      </c>
      <c r="D2556" s="175">
        <v>33.93</v>
      </c>
    </row>
    <row r="2557" spans="1:4" ht="27.6" x14ac:dyDescent="0.3">
      <c r="A2557" s="175">
        <v>93200</v>
      </c>
      <c r="B2557" s="176" t="s">
        <v>10814</v>
      </c>
      <c r="C2557" s="175" t="s">
        <v>236</v>
      </c>
      <c r="D2557" s="175">
        <v>2.54</v>
      </c>
    </row>
    <row r="2558" spans="1:4" ht="27.6" x14ac:dyDescent="0.3">
      <c r="A2558" s="175">
        <v>93201</v>
      </c>
      <c r="B2558" s="176" t="s">
        <v>10815</v>
      </c>
      <c r="C2558" s="175" t="s">
        <v>236</v>
      </c>
      <c r="D2558" s="175">
        <v>5.57</v>
      </c>
    </row>
    <row r="2559" spans="1:4" x14ac:dyDescent="0.3">
      <c r="A2559" s="175">
        <v>93202</v>
      </c>
      <c r="B2559" s="176" t="s">
        <v>10816</v>
      </c>
      <c r="C2559" s="175" t="s">
        <v>236</v>
      </c>
      <c r="D2559" s="175">
        <v>24.47</v>
      </c>
    </row>
    <row r="2560" spans="1:4" ht="27.6" x14ac:dyDescent="0.3">
      <c r="A2560" s="175">
        <v>93203</v>
      </c>
      <c r="B2560" s="176" t="s">
        <v>10817</v>
      </c>
      <c r="C2560" s="175" t="s">
        <v>236</v>
      </c>
      <c r="D2560" s="175">
        <v>14.48</v>
      </c>
    </row>
    <row r="2561" spans="1:4" x14ac:dyDescent="0.3">
      <c r="A2561" s="175">
        <v>93204</v>
      </c>
      <c r="B2561" s="176" t="s">
        <v>10818</v>
      </c>
      <c r="C2561" s="175" t="s">
        <v>236</v>
      </c>
      <c r="D2561" s="175">
        <v>63.37</v>
      </c>
    </row>
    <row r="2562" spans="1:4" ht="27.6" x14ac:dyDescent="0.3">
      <c r="A2562" s="175">
        <v>93205</v>
      </c>
      <c r="B2562" s="176" t="s">
        <v>10819</v>
      </c>
      <c r="C2562" s="175" t="s">
        <v>236</v>
      </c>
      <c r="D2562" s="175">
        <v>34.369999999999997</v>
      </c>
    </row>
    <row r="2563" spans="1:4" ht="41.4" x14ac:dyDescent="0.3">
      <c r="A2563" s="175">
        <v>95952</v>
      </c>
      <c r="B2563" s="176" t="s">
        <v>10820</v>
      </c>
      <c r="C2563" s="175" t="s">
        <v>261</v>
      </c>
      <c r="D2563" s="177">
        <v>2116.23</v>
      </c>
    </row>
    <row r="2564" spans="1:4" ht="41.4" x14ac:dyDescent="0.3">
      <c r="A2564" s="175">
        <v>95953</v>
      </c>
      <c r="B2564" s="176" t="s">
        <v>10821</v>
      </c>
      <c r="C2564" s="175" t="s">
        <v>261</v>
      </c>
      <c r="D2564" s="177">
        <v>3533.69</v>
      </c>
    </row>
    <row r="2565" spans="1:4" ht="41.4" x14ac:dyDescent="0.3">
      <c r="A2565" s="175">
        <v>95954</v>
      </c>
      <c r="B2565" s="176" t="s">
        <v>10822</v>
      </c>
      <c r="C2565" s="175" t="s">
        <v>261</v>
      </c>
      <c r="D2565" s="177">
        <v>2485.11</v>
      </c>
    </row>
    <row r="2566" spans="1:4" ht="41.4" x14ac:dyDescent="0.3">
      <c r="A2566" s="175">
        <v>95955</v>
      </c>
      <c r="B2566" s="176" t="s">
        <v>10823</v>
      </c>
      <c r="C2566" s="175" t="s">
        <v>261</v>
      </c>
      <c r="D2566" s="177">
        <v>3124.26</v>
      </c>
    </row>
    <row r="2567" spans="1:4" ht="41.4" x14ac:dyDescent="0.3">
      <c r="A2567" s="175">
        <v>95956</v>
      </c>
      <c r="B2567" s="176" t="s">
        <v>10824</v>
      </c>
      <c r="C2567" s="175" t="s">
        <v>261</v>
      </c>
      <c r="D2567" s="177">
        <v>2426.0100000000002</v>
      </c>
    </row>
    <row r="2568" spans="1:4" ht="27.6" x14ac:dyDescent="0.3">
      <c r="A2568" s="175">
        <v>95957</v>
      </c>
      <c r="B2568" s="176" t="s">
        <v>10825</v>
      </c>
      <c r="C2568" s="175" t="s">
        <v>261</v>
      </c>
      <c r="D2568" s="177">
        <v>3172.67</v>
      </c>
    </row>
    <row r="2569" spans="1:4" ht="27.6" x14ac:dyDescent="0.3">
      <c r="A2569" s="175">
        <v>95969</v>
      </c>
      <c r="B2569" s="176" t="s">
        <v>10826</v>
      </c>
      <c r="C2569" s="175" t="s">
        <v>261</v>
      </c>
      <c r="D2569" s="177">
        <v>3019.59</v>
      </c>
    </row>
    <row r="2570" spans="1:4" ht="27.6" x14ac:dyDescent="0.3">
      <c r="A2570" s="175">
        <v>97733</v>
      </c>
      <c r="B2570" s="176" t="s">
        <v>10827</v>
      </c>
      <c r="C2570" s="175" t="s">
        <v>261</v>
      </c>
      <c r="D2570" s="177">
        <v>3188.51</v>
      </c>
    </row>
    <row r="2571" spans="1:4" ht="27.6" x14ac:dyDescent="0.3">
      <c r="A2571" s="175">
        <v>97734</v>
      </c>
      <c r="B2571" s="176" t="s">
        <v>10828</v>
      </c>
      <c r="C2571" s="175" t="s">
        <v>261</v>
      </c>
      <c r="D2571" s="177">
        <v>2734.24</v>
      </c>
    </row>
    <row r="2572" spans="1:4" ht="27.6" x14ac:dyDescent="0.3">
      <c r="A2572" s="175">
        <v>97735</v>
      </c>
      <c r="B2572" s="176" t="s">
        <v>10829</v>
      </c>
      <c r="C2572" s="175" t="s">
        <v>261</v>
      </c>
      <c r="D2572" s="177">
        <v>2257.0700000000002</v>
      </c>
    </row>
    <row r="2573" spans="1:4" ht="27.6" x14ac:dyDescent="0.3">
      <c r="A2573" s="175">
        <v>97736</v>
      </c>
      <c r="B2573" s="176" t="s">
        <v>10830</v>
      </c>
      <c r="C2573" s="175" t="s">
        <v>261</v>
      </c>
      <c r="D2573" s="177">
        <v>1416.05</v>
      </c>
    </row>
    <row r="2574" spans="1:4" ht="27.6" x14ac:dyDescent="0.3">
      <c r="A2574" s="175">
        <v>97737</v>
      </c>
      <c r="B2574" s="176" t="s">
        <v>10831</v>
      </c>
      <c r="C2574" s="175" t="s">
        <v>261</v>
      </c>
      <c r="D2574" s="177">
        <v>3239.17</v>
      </c>
    </row>
    <row r="2575" spans="1:4" ht="27.6" x14ac:dyDescent="0.3">
      <c r="A2575" s="175">
        <v>97738</v>
      </c>
      <c r="B2575" s="176" t="s">
        <v>10832</v>
      </c>
      <c r="C2575" s="175" t="s">
        <v>261</v>
      </c>
      <c r="D2575" s="177">
        <v>4747</v>
      </c>
    </row>
    <row r="2576" spans="1:4" ht="27.6" x14ac:dyDescent="0.3">
      <c r="A2576" s="175">
        <v>97739</v>
      </c>
      <c r="B2576" s="176" t="s">
        <v>10833</v>
      </c>
      <c r="C2576" s="175" t="s">
        <v>261</v>
      </c>
      <c r="D2576" s="177">
        <v>2675.43</v>
      </c>
    </row>
    <row r="2577" spans="1:4" ht="27.6" x14ac:dyDescent="0.3">
      <c r="A2577" s="175">
        <v>97740</v>
      </c>
      <c r="B2577" s="176" t="s">
        <v>10834</v>
      </c>
      <c r="C2577" s="175" t="s">
        <v>261</v>
      </c>
      <c r="D2577" s="177">
        <v>1968.86</v>
      </c>
    </row>
    <row r="2578" spans="1:4" ht="27.6" x14ac:dyDescent="0.3">
      <c r="A2578" s="175">
        <v>98615</v>
      </c>
      <c r="B2578" s="176" t="s">
        <v>10835</v>
      </c>
      <c r="C2578" s="175" t="s">
        <v>180</v>
      </c>
      <c r="D2578" s="175">
        <v>110.75</v>
      </c>
    </row>
    <row r="2579" spans="1:4" ht="27.6" x14ac:dyDescent="0.3">
      <c r="A2579" s="175">
        <v>98616</v>
      </c>
      <c r="B2579" s="176" t="s">
        <v>10836</v>
      </c>
      <c r="C2579" s="175" t="s">
        <v>180</v>
      </c>
      <c r="D2579" s="175">
        <v>84.46</v>
      </c>
    </row>
    <row r="2580" spans="1:4" ht="27.6" x14ac:dyDescent="0.3">
      <c r="A2580" s="175">
        <v>98617</v>
      </c>
      <c r="B2580" s="176" t="s">
        <v>10837</v>
      </c>
      <c r="C2580" s="175" t="s">
        <v>180</v>
      </c>
      <c r="D2580" s="175">
        <v>77.19</v>
      </c>
    </row>
    <row r="2581" spans="1:4" ht="27.6" x14ac:dyDescent="0.3">
      <c r="A2581" s="175">
        <v>98618</v>
      </c>
      <c r="B2581" s="176" t="s">
        <v>10838</v>
      </c>
      <c r="C2581" s="175" t="s">
        <v>180</v>
      </c>
      <c r="D2581" s="175">
        <v>106.43</v>
      </c>
    </row>
    <row r="2582" spans="1:4" ht="27.6" x14ac:dyDescent="0.3">
      <c r="A2582" s="175">
        <v>98619</v>
      </c>
      <c r="B2582" s="176" t="s">
        <v>10839</v>
      </c>
      <c r="C2582" s="175" t="s">
        <v>180</v>
      </c>
      <c r="D2582" s="175">
        <v>95.45</v>
      </c>
    </row>
    <row r="2583" spans="1:4" ht="27.6" x14ac:dyDescent="0.3">
      <c r="A2583" s="175">
        <v>98620</v>
      </c>
      <c r="B2583" s="176" t="s">
        <v>10840</v>
      </c>
      <c r="C2583" s="175" t="s">
        <v>180</v>
      </c>
      <c r="D2583" s="175">
        <v>89.91</v>
      </c>
    </row>
    <row r="2584" spans="1:4" ht="27.6" x14ac:dyDescent="0.3">
      <c r="A2584" s="175">
        <v>98621</v>
      </c>
      <c r="B2584" s="176" t="s">
        <v>10841</v>
      </c>
      <c r="C2584" s="175" t="s">
        <v>180</v>
      </c>
      <c r="D2584" s="175">
        <v>118.82</v>
      </c>
    </row>
    <row r="2585" spans="1:4" ht="27.6" x14ac:dyDescent="0.3">
      <c r="A2585" s="175">
        <v>98622</v>
      </c>
      <c r="B2585" s="176" t="s">
        <v>10842</v>
      </c>
      <c r="C2585" s="175" t="s">
        <v>180</v>
      </c>
      <c r="D2585" s="175">
        <v>110.01</v>
      </c>
    </row>
    <row r="2586" spans="1:4" ht="27.6" x14ac:dyDescent="0.3">
      <c r="A2586" s="175">
        <v>98623</v>
      </c>
      <c r="B2586" s="176" t="s">
        <v>10843</v>
      </c>
      <c r="C2586" s="175" t="s">
        <v>180</v>
      </c>
      <c r="D2586" s="175">
        <v>105.53</v>
      </c>
    </row>
    <row r="2587" spans="1:4" ht="27.6" x14ac:dyDescent="0.3">
      <c r="A2587" s="175">
        <v>98624</v>
      </c>
      <c r="B2587" s="176" t="s">
        <v>10844</v>
      </c>
      <c r="C2587" s="175" t="s">
        <v>180</v>
      </c>
      <c r="D2587" s="175">
        <v>132.72</v>
      </c>
    </row>
    <row r="2588" spans="1:4" ht="27.6" x14ac:dyDescent="0.3">
      <c r="A2588" s="175">
        <v>98625</v>
      </c>
      <c r="B2588" s="176" t="s">
        <v>10845</v>
      </c>
      <c r="C2588" s="175" t="s">
        <v>180</v>
      </c>
      <c r="D2588" s="175">
        <v>125.27</v>
      </c>
    </row>
    <row r="2589" spans="1:4" ht="27.6" x14ac:dyDescent="0.3">
      <c r="A2589" s="175">
        <v>98626</v>
      </c>
      <c r="B2589" s="176" t="s">
        <v>10846</v>
      </c>
      <c r="C2589" s="175" t="s">
        <v>180</v>
      </c>
      <c r="D2589" s="175">
        <v>121.47</v>
      </c>
    </row>
    <row r="2590" spans="1:4" ht="27.6" x14ac:dyDescent="0.3">
      <c r="A2590" s="175">
        <v>98655</v>
      </c>
      <c r="B2590" s="176" t="s">
        <v>10847</v>
      </c>
      <c r="C2590" s="175" t="s">
        <v>236</v>
      </c>
      <c r="D2590" s="175">
        <v>612.39</v>
      </c>
    </row>
    <row r="2591" spans="1:4" ht="27.6" x14ac:dyDescent="0.3">
      <c r="A2591" s="175">
        <v>98656</v>
      </c>
      <c r="B2591" s="176" t="s">
        <v>10848</v>
      </c>
      <c r="C2591" s="175" t="s">
        <v>236</v>
      </c>
      <c r="D2591" s="175">
        <v>621.53</v>
      </c>
    </row>
    <row r="2592" spans="1:4" ht="27.6" x14ac:dyDescent="0.3">
      <c r="A2592" s="175">
        <v>98657</v>
      </c>
      <c r="B2592" s="176" t="s">
        <v>10849</v>
      </c>
      <c r="C2592" s="175" t="s">
        <v>236</v>
      </c>
      <c r="D2592" s="175">
        <v>630.67999999999995</v>
      </c>
    </row>
    <row r="2593" spans="1:4" ht="27.6" x14ac:dyDescent="0.3">
      <c r="A2593" s="175">
        <v>98658</v>
      </c>
      <c r="B2593" s="176" t="s">
        <v>10850</v>
      </c>
      <c r="C2593" s="175" t="s">
        <v>236</v>
      </c>
      <c r="D2593" s="175">
        <v>639.80999999999995</v>
      </c>
    </row>
    <row r="2594" spans="1:4" ht="27.6" x14ac:dyDescent="0.3">
      <c r="A2594" s="175">
        <v>98659</v>
      </c>
      <c r="B2594" s="176" t="s">
        <v>10851</v>
      </c>
      <c r="C2594" s="175" t="s">
        <v>236</v>
      </c>
      <c r="D2594" s="175">
        <v>658.1</v>
      </c>
    </row>
    <row r="2595" spans="1:4" ht="27.6" x14ac:dyDescent="0.3">
      <c r="A2595" s="175">
        <v>98746</v>
      </c>
      <c r="B2595" s="176" t="s">
        <v>10852</v>
      </c>
      <c r="C2595" s="175" t="s">
        <v>236</v>
      </c>
      <c r="D2595" s="175">
        <v>64.459999999999994</v>
      </c>
    </row>
    <row r="2596" spans="1:4" ht="27.6" x14ac:dyDescent="0.3">
      <c r="A2596" s="175">
        <v>98749</v>
      </c>
      <c r="B2596" s="176" t="s">
        <v>10853</v>
      </c>
      <c r="C2596" s="175" t="s">
        <v>236</v>
      </c>
      <c r="D2596" s="175">
        <v>77.260000000000005</v>
      </c>
    </row>
    <row r="2597" spans="1:4" ht="27.6" x14ac:dyDescent="0.3">
      <c r="A2597" s="175">
        <v>98750</v>
      </c>
      <c r="B2597" s="176" t="s">
        <v>10854</v>
      </c>
      <c r="C2597" s="175" t="s">
        <v>236</v>
      </c>
      <c r="D2597" s="175">
        <v>92.76</v>
      </c>
    </row>
    <row r="2598" spans="1:4" ht="27.6" x14ac:dyDescent="0.3">
      <c r="A2598" s="175">
        <v>98751</v>
      </c>
      <c r="B2598" s="176" t="s">
        <v>10855</v>
      </c>
      <c r="C2598" s="175" t="s">
        <v>236</v>
      </c>
      <c r="D2598" s="175">
        <v>133.25</v>
      </c>
    </row>
    <row r="2599" spans="1:4" ht="27.6" x14ac:dyDescent="0.3">
      <c r="A2599" s="175">
        <v>98752</v>
      </c>
      <c r="B2599" s="176" t="s">
        <v>10856</v>
      </c>
      <c r="C2599" s="175" t="s">
        <v>236</v>
      </c>
      <c r="D2599" s="175">
        <v>182.04</v>
      </c>
    </row>
    <row r="2600" spans="1:4" ht="27.6" x14ac:dyDescent="0.3">
      <c r="A2600" s="175">
        <v>98753</v>
      </c>
      <c r="B2600" s="176" t="s">
        <v>10857</v>
      </c>
      <c r="C2600" s="175" t="s">
        <v>236</v>
      </c>
      <c r="D2600" s="175">
        <v>242.73</v>
      </c>
    </row>
    <row r="2601" spans="1:4" ht="41.4" x14ac:dyDescent="0.3">
      <c r="A2601" s="175">
        <v>100763</v>
      </c>
      <c r="B2601" s="176" t="s">
        <v>10858</v>
      </c>
      <c r="C2601" s="175" t="s">
        <v>693</v>
      </c>
      <c r="D2601" s="175">
        <v>17.86</v>
      </c>
    </row>
    <row r="2602" spans="1:4" ht="41.4" x14ac:dyDescent="0.3">
      <c r="A2602" s="175">
        <v>100764</v>
      </c>
      <c r="B2602" s="176" t="s">
        <v>10859</v>
      </c>
      <c r="C2602" s="175" t="s">
        <v>693</v>
      </c>
      <c r="D2602" s="175">
        <v>17.809999999999999</v>
      </c>
    </row>
    <row r="2603" spans="1:4" ht="41.4" x14ac:dyDescent="0.3">
      <c r="A2603" s="175">
        <v>100765</v>
      </c>
      <c r="B2603" s="176" t="s">
        <v>10860</v>
      </c>
      <c r="C2603" s="175" t="s">
        <v>693</v>
      </c>
      <c r="D2603" s="175">
        <v>17.420000000000002</v>
      </c>
    </row>
    <row r="2604" spans="1:4" ht="41.4" x14ac:dyDescent="0.3">
      <c r="A2604" s="175">
        <v>100766</v>
      </c>
      <c r="B2604" s="176" t="s">
        <v>10861</v>
      </c>
      <c r="C2604" s="175" t="s">
        <v>693</v>
      </c>
      <c r="D2604" s="175">
        <v>17.77</v>
      </c>
    </row>
    <row r="2605" spans="1:4" ht="55.2" x14ac:dyDescent="0.3">
      <c r="A2605" s="175">
        <v>100767</v>
      </c>
      <c r="B2605" s="176" t="s">
        <v>10862</v>
      </c>
      <c r="C2605" s="175" t="s">
        <v>693</v>
      </c>
      <c r="D2605" s="175">
        <v>17.48</v>
      </c>
    </row>
    <row r="2606" spans="1:4" ht="41.4" x14ac:dyDescent="0.3">
      <c r="A2606" s="175">
        <v>100768</v>
      </c>
      <c r="B2606" s="176" t="s">
        <v>10863</v>
      </c>
      <c r="C2606" s="175" t="s">
        <v>693</v>
      </c>
      <c r="D2606" s="175">
        <v>23.5</v>
      </c>
    </row>
    <row r="2607" spans="1:4" ht="55.2" x14ac:dyDescent="0.3">
      <c r="A2607" s="175">
        <v>100769</v>
      </c>
      <c r="B2607" s="176" t="s">
        <v>10864</v>
      </c>
      <c r="C2607" s="175" t="s">
        <v>693</v>
      </c>
      <c r="D2607" s="175">
        <v>23.67</v>
      </c>
    </row>
    <row r="2608" spans="1:4" ht="41.4" x14ac:dyDescent="0.3">
      <c r="A2608" s="175">
        <v>100770</v>
      </c>
      <c r="B2608" s="176" t="s">
        <v>10865</v>
      </c>
      <c r="C2608" s="175" t="s">
        <v>693</v>
      </c>
      <c r="D2608" s="175">
        <v>23.2</v>
      </c>
    </row>
    <row r="2609" spans="1:4" ht="55.2" x14ac:dyDescent="0.3">
      <c r="A2609" s="175">
        <v>100771</v>
      </c>
      <c r="B2609" s="176" t="s">
        <v>10866</v>
      </c>
      <c r="C2609" s="175" t="s">
        <v>693</v>
      </c>
      <c r="D2609" s="175">
        <v>27.63</v>
      </c>
    </row>
    <row r="2610" spans="1:4" ht="41.4" x14ac:dyDescent="0.3">
      <c r="A2610" s="175">
        <v>100772</v>
      </c>
      <c r="B2610" s="176" t="s">
        <v>10867</v>
      </c>
      <c r="C2610" s="175" t="s">
        <v>693</v>
      </c>
      <c r="D2610" s="175">
        <v>17.63</v>
      </c>
    </row>
    <row r="2611" spans="1:4" ht="41.4" x14ac:dyDescent="0.3">
      <c r="A2611" s="175">
        <v>100773</v>
      </c>
      <c r="B2611" s="176" t="s">
        <v>10868</v>
      </c>
      <c r="C2611" s="175" t="s">
        <v>693</v>
      </c>
      <c r="D2611" s="175">
        <v>20.96</v>
      </c>
    </row>
    <row r="2612" spans="1:4" ht="41.4" x14ac:dyDescent="0.3">
      <c r="A2612" s="175">
        <v>100774</v>
      </c>
      <c r="B2612" s="176" t="s">
        <v>10869</v>
      </c>
      <c r="C2612" s="175" t="s">
        <v>693</v>
      </c>
      <c r="D2612" s="175">
        <v>13.29</v>
      </c>
    </row>
    <row r="2613" spans="1:4" ht="41.4" x14ac:dyDescent="0.3">
      <c r="A2613" s="175">
        <v>100775</v>
      </c>
      <c r="B2613" s="176" t="s">
        <v>10870</v>
      </c>
      <c r="C2613" s="175" t="s">
        <v>693</v>
      </c>
      <c r="D2613" s="175">
        <v>15.2</v>
      </c>
    </row>
    <row r="2614" spans="1:4" ht="41.4" x14ac:dyDescent="0.3">
      <c r="A2614" s="175">
        <v>100776</v>
      </c>
      <c r="B2614" s="176" t="s">
        <v>10871</v>
      </c>
      <c r="C2614" s="175" t="s">
        <v>693</v>
      </c>
      <c r="D2614" s="175">
        <v>21.01</v>
      </c>
    </row>
    <row r="2615" spans="1:4" ht="41.4" x14ac:dyDescent="0.3">
      <c r="A2615" s="175">
        <v>100777</v>
      </c>
      <c r="B2615" s="176" t="s">
        <v>10872</v>
      </c>
      <c r="C2615" s="175" t="s">
        <v>693</v>
      </c>
      <c r="D2615" s="175">
        <v>15.94</v>
      </c>
    </row>
    <row r="2616" spans="1:4" ht="41.4" x14ac:dyDescent="0.3">
      <c r="A2616" s="175">
        <v>100778</v>
      </c>
      <c r="B2616" s="176" t="s">
        <v>10873</v>
      </c>
      <c r="C2616" s="175" t="s">
        <v>693</v>
      </c>
      <c r="D2616" s="175">
        <v>11.76</v>
      </c>
    </row>
    <row r="2617" spans="1:4" ht="27.6" x14ac:dyDescent="0.3">
      <c r="A2617" s="175">
        <v>98560</v>
      </c>
      <c r="B2617" s="176" t="s">
        <v>10874</v>
      </c>
      <c r="C2617" s="175" t="s">
        <v>180</v>
      </c>
      <c r="D2617" s="175">
        <v>42.09</v>
      </c>
    </row>
    <row r="2618" spans="1:4" ht="27.6" x14ac:dyDescent="0.3">
      <c r="A2618" s="175">
        <v>98561</v>
      </c>
      <c r="B2618" s="176" t="s">
        <v>10875</v>
      </c>
      <c r="C2618" s="175" t="s">
        <v>180</v>
      </c>
      <c r="D2618" s="175">
        <v>37.56</v>
      </c>
    </row>
    <row r="2619" spans="1:4" ht="27.6" x14ac:dyDescent="0.3">
      <c r="A2619" s="175">
        <v>98562</v>
      </c>
      <c r="B2619" s="176" t="s">
        <v>10876</v>
      </c>
      <c r="C2619" s="175" t="s">
        <v>180</v>
      </c>
      <c r="D2619" s="175">
        <v>37</v>
      </c>
    </row>
    <row r="2620" spans="1:4" ht="27.6" x14ac:dyDescent="0.3">
      <c r="A2620" s="175">
        <v>98555</v>
      </c>
      <c r="B2620" s="176" t="s">
        <v>10877</v>
      </c>
      <c r="C2620" s="175" t="s">
        <v>180</v>
      </c>
      <c r="D2620" s="175">
        <v>25.42</v>
      </c>
    </row>
    <row r="2621" spans="1:4" ht="27.6" x14ac:dyDescent="0.3">
      <c r="A2621" s="175">
        <v>98556</v>
      </c>
      <c r="B2621" s="176" t="s">
        <v>10878</v>
      </c>
      <c r="C2621" s="175" t="s">
        <v>180</v>
      </c>
      <c r="D2621" s="175">
        <v>47.38</v>
      </c>
    </row>
    <row r="2622" spans="1:4" ht="27.6" x14ac:dyDescent="0.3">
      <c r="A2622" s="175">
        <v>98558</v>
      </c>
      <c r="B2622" s="176" t="s">
        <v>10879</v>
      </c>
      <c r="C2622" s="175" t="s">
        <v>128</v>
      </c>
      <c r="D2622" s="175">
        <v>7.24</v>
      </c>
    </row>
    <row r="2623" spans="1:4" x14ac:dyDescent="0.3">
      <c r="A2623" s="175">
        <v>98559</v>
      </c>
      <c r="B2623" s="176" t="s">
        <v>10880</v>
      </c>
      <c r="C2623" s="175" t="s">
        <v>236</v>
      </c>
      <c r="D2623" s="175">
        <v>4.2699999999999996</v>
      </c>
    </row>
    <row r="2624" spans="1:4" ht="27.6" x14ac:dyDescent="0.3">
      <c r="A2624" s="175">
        <v>98546</v>
      </c>
      <c r="B2624" s="176" t="s">
        <v>10881</v>
      </c>
      <c r="C2624" s="175" t="s">
        <v>180</v>
      </c>
      <c r="D2624" s="175">
        <v>95.6</v>
      </c>
    </row>
    <row r="2625" spans="1:4" ht="27.6" x14ac:dyDescent="0.3">
      <c r="A2625" s="175">
        <v>98547</v>
      </c>
      <c r="B2625" s="176" t="s">
        <v>10882</v>
      </c>
      <c r="C2625" s="175" t="s">
        <v>180</v>
      </c>
      <c r="D2625" s="175">
        <v>177.96</v>
      </c>
    </row>
    <row r="2626" spans="1:4" ht="27.6" x14ac:dyDescent="0.3">
      <c r="A2626" s="175">
        <v>98553</v>
      </c>
      <c r="B2626" s="176" t="s">
        <v>10883</v>
      </c>
      <c r="C2626" s="175" t="s">
        <v>180</v>
      </c>
      <c r="D2626" s="175">
        <v>125.7</v>
      </c>
    </row>
    <row r="2627" spans="1:4" ht="27.6" x14ac:dyDescent="0.3">
      <c r="A2627" s="175">
        <v>98554</v>
      </c>
      <c r="B2627" s="176" t="s">
        <v>10884</v>
      </c>
      <c r="C2627" s="175" t="s">
        <v>180</v>
      </c>
      <c r="D2627" s="175">
        <v>42.89</v>
      </c>
    </row>
    <row r="2628" spans="1:4" x14ac:dyDescent="0.3">
      <c r="A2628" s="175">
        <v>98557</v>
      </c>
      <c r="B2628" s="176" t="s">
        <v>10885</v>
      </c>
      <c r="C2628" s="175" t="s">
        <v>180</v>
      </c>
      <c r="D2628" s="175">
        <v>37.71</v>
      </c>
    </row>
    <row r="2629" spans="1:4" ht="27.6" x14ac:dyDescent="0.3">
      <c r="A2629" s="175">
        <v>98563</v>
      </c>
      <c r="B2629" s="176" t="s">
        <v>10886</v>
      </c>
      <c r="C2629" s="175" t="s">
        <v>180</v>
      </c>
      <c r="D2629" s="175">
        <v>29.85</v>
      </c>
    </row>
    <row r="2630" spans="1:4" ht="27.6" x14ac:dyDescent="0.3">
      <c r="A2630" s="175">
        <v>98564</v>
      </c>
      <c r="B2630" s="176" t="s">
        <v>10887</v>
      </c>
      <c r="C2630" s="175" t="s">
        <v>180</v>
      </c>
      <c r="D2630" s="175">
        <v>43.33</v>
      </c>
    </row>
    <row r="2631" spans="1:4" ht="27.6" x14ac:dyDescent="0.3">
      <c r="A2631" s="175">
        <v>98565</v>
      </c>
      <c r="B2631" s="176" t="s">
        <v>10888</v>
      </c>
      <c r="C2631" s="175" t="s">
        <v>180</v>
      </c>
      <c r="D2631" s="175">
        <v>43.04</v>
      </c>
    </row>
    <row r="2632" spans="1:4" ht="27.6" x14ac:dyDescent="0.3">
      <c r="A2632" s="175">
        <v>98566</v>
      </c>
      <c r="B2632" s="176" t="s">
        <v>10889</v>
      </c>
      <c r="C2632" s="175" t="s">
        <v>180</v>
      </c>
      <c r="D2632" s="175">
        <v>56.52</v>
      </c>
    </row>
    <row r="2633" spans="1:4" ht="27.6" x14ac:dyDescent="0.3">
      <c r="A2633" s="175">
        <v>98567</v>
      </c>
      <c r="B2633" s="176" t="s">
        <v>10890</v>
      </c>
      <c r="C2633" s="175" t="s">
        <v>180</v>
      </c>
      <c r="D2633" s="175">
        <v>55.62</v>
      </c>
    </row>
    <row r="2634" spans="1:4" ht="27.6" x14ac:dyDescent="0.3">
      <c r="A2634" s="175">
        <v>98568</v>
      </c>
      <c r="B2634" s="176" t="s">
        <v>10891</v>
      </c>
      <c r="C2634" s="175" t="s">
        <v>180</v>
      </c>
      <c r="D2634" s="175">
        <v>69.08</v>
      </c>
    </row>
    <row r="2635" spans="1:4" ht="27.6" x14ac:dyDescent="0.3">
      <c r="A2635" s="175">
        <v>98569</v>
      </c>
      <c r="B2635" s="176" t="s">
        <v>10892</v>
      </c>
      <c r="C2635" s="175" t="s">
        <v>180</v>
      </c>
      <c r="D2635" s="175">
        <v>68.8</v>
      </c>
    </row>
    <row r="2636" spans="1:4" ht="27.6" x14ac:dyDescent="0.3">
      <c r="A2636" s="175">
        <v>98570</v>
      </c>
      <c r="B2636" s="176" t="s">
        <v>10893</v>
      </c>
      <c r="C2636" s="175" t="s">
        <v>180</v>
      </c>
      <c r="D2636" s="175">
        <v>82.3</v>
      </c>
    </row>
    <row r="2637" spans="1:4" ht="27.6" x14ac:dyDescent="0.3">
      <c r="A2637" s="175">
        <v>98571</v>
      </c>
      <c r="B2637" s="176" t="s">
        <v>10894</v>
      </c>
      <c r="C2637" s="175" t="s">
        <v>180</v>
      </c>
      <c r="D2637" s="175">
        <v>34</v>
      </c>
    </row>
    <row r="2638" spans="1:4" ht="27.6" x14ac:dyDescent="0.3">
      <c r="A2638" s="175">
        <v>98572</v>
      </c>
      <c r="B2638" s="176" t="s">
        <v>10895</v>
      </c>
      <c r="C2638" s="175" t="s">
        <v>180</v>
      </c>
      <c r="D2638" s="175">
        <v>41.95</v>
      </c>
    </row>
    <row r="2639" spans="1:4" ht="27.6" x14ac:dyDescent="0.3">
      <c r="A2639" s="175">
        <v>98573</v>
      </c>
      <c r="B2639" s="176" t="s">
        <v>10896</v>
      </c>
      <c r="C2639" s="175" t="s">
        <v>180</v>
      </c>
      <c r="D2639" s="175">
        <v>55.06</v>
      </c>
    </row>
    <row r="2640" spans="1:4" ht="27.6" x14ac:dyDescent="0.3">
      <c r="A2640" s="175">
        <v>91831</v>
      </c>
      <c r="B2640" s="176" t="s">
        <v>10897</v>
      </c>
      <c r="C2640" s="175" t="s">
        <v>236</v>
      </c>
      <c r="D2640" s="175">
        <v>7.61</v>
      </c>
    </row>
    <row r="2641" spans="1:4" ht="41.4" x14ac:dyDescent="0.3">
      <c r="A2641" s="175">
        <v>91833</v>
      </c>
      <c r="B2641" s="176" t="s">
        <v>10898</v>
      </c>
      <c r="C2641" s="175" t="s">
        <v>236</v>
      </c>
      <c r="D2641" s="175">
        <v>8.16</v>
      </c>
    </row>
    <row r="2642" spans="1:4" ht="27.6" x14ac:dyDescent="0.3">
      <c r="A2642" s="175">
        <v>91834</v>
      </c>
      <c r="B2642" s="176" t="s">
        <v>10899</v>
      </c>
      <c r="C2642" s="175" t="s">
        <v>236</v>
      </c>
      <c r="D2642" s="175">
        <v>8.5</v>
      </c>
    </row>
    <row r="2643" spans="1:4" ht="41.4" x14ac:dyDescent="0.3">
      <c r="A2643" s="175">
        <v>91835</v>
      </c>
      <c r="B2643" s="176" t="s">
        <v>10900</v>
      </c>
      <c r="C2643" s="175" t="s">
        <v>236</v>
      </c>
      <c r="D2643" s="175">
        <v>9.91</v>
      </c>
    </row>
    <row r="2644" spans="1:4" ht="27.6" x14ac:dyDescent="0.3">
      <c r="A2644" s="175">
        <v>91836</v>
      </c>
      <c r="B2644" s="176" t="s">
        <v>10901</v>
      </c>
      <c r="C2644" s="175" t="s">
        <v>236</v>
      </c>
      <c r="D2644" s="175">
        <v>11.31</v>
      </c>
    </row>
    <row r="2645" spans="1:4" ht="27.6" x14ac:dyDescent="0.3">
      <c r="A2645" s="175">
        <v>91837</v>
      </c>
      <c r="B2645" s="176" t="s">
        <v>10902</v>
      </c>
      <c r="C2645" s="175" t="s">
        <v>236</v>
      </c>
      <c r="D2645" s="175">
        <v>14.6</v>
      </c>
    </row>
    <row r="2646" spans="1:4" ht="27.6" x14ac:dyDescent="0.3">
      <c r="A2646" s="175">
        <v>91839</v>
      </c>
      <c r="B2646" s="176" t="s">
        <v>10903</v>
      </c>
      <c r="C2646" s="175" t="s">
        <v>236</v>
      </c>
      <c r="D2646" s="175">
        <v>9.2799999999999994</v>
      </c>
    </row>
    <row r="2647" spans="1:4" ht="27.6" x14ac:dyDescent="0.3">
      <c r="A2647" s="175">
        <v>91840</v>
      </c>
      <c r="B2647" s="176" t="s">
        <v>10904</v>
      </c>
      <c r="C2647" s="175" t="s">
        <v>236</v>
      </c>
      <c r="D2647" s="175">
        <v>11.64</v>
      </c>
    </row>
    <row r="2648" spans="1:4" ht="27.6" x14ac:dyDescent="0.3">
      <c r="A2648" s="175">
        <v>91841</v>
      </c>
      <c r="B2648" s="176" t="s">
        <v>10905</v>
      </c>
      <c r="C2648" s="175" t="s">
        <v>236</v>
      </c>
      <c r="D2648" s="175">
        <v>11.05</v>
      </c>
    </row>
    <row r="2649" spans="1:4" ht="27.6" x14ac:dyDescent="0.3">
      <c r="A2649" s="175">
        <v>91842</v>
      </c>
      <c r="B2649" s="176" t="s">
        <v>10906</v>
      </c>
      <c r="C2649" s="175" t="s">
        <v>236</v>
      </c>
      <c r="D2649" s="175">
        <v>5.74</v>
      </c>
    </row>
    <row r="2650" spans="1:4" ht="41.4" x14ac:dyDescent="0.3">
      <c r="A2650" s="175">
        <v>91843</v>
      </c>
      <c r="B2650" s="176" t="s">
        <v>10907</v>
      </c>
      <c r="C2650" s="175" t="s">
        <v>236</v>
      </c>
      <c r="D2650" s="175">
        <v>6.29</v>
      </c>
    </row>
    <row r="2651" spans="1:4" ht="27.6" x14ac:dyDescent="0.3">
      <c r="A2651" s="175">
        <v>91844</v>
      </c>
      <c r="B2651" s="176" t="s">
        <v>10908</v>
      </c>
      <c r="C2651" s="175" t="s">
        <v>236</v>
      </c>
      <c r="D2651" s="175">
        <v>6.62</v>
      </c>
    </row>
    <row r="2652" spans="1:4" ht="41.4" x14ac:dyDescent="0.3">
      <c r="A2652" s="175">
        <v>91845</v>
      </c>
      <c r="B2652" s="176" t="s">
        <v>10909</v>
      </c>
      <c r="C2652" s="175" t="s">
        <v>236</v>
      </c>
      <c r="D2652" s="175">
        <v>8.0299999999999994</v>
      </c>
    </row>
    <row r="2653" spans="1:4" ht="27.6" x14ac:dyDescent="0.3">
      <c r="A2653" s="175">
        <v>91846</v>
      </c>
      <c r="B2653" s="176" t="s">
        <v>10910</v>
      </c>
      <c r="C2653" s="175" t="s">
        <v>236</v>
      </c>
      <c r="D2653" s="175">
        <v>9.4499999999999993</v>
      </c>
    </row>
    <row r="2654" spans="1:4" ht="27.6" x14ac:dyDescent="0.3">
      <c r="A2654" s="175">
        <v>91847</v>
      </c>
      <c r="B2654" s="176" t="s">
        <v>10911</v>
      </c>
      <c r="C2654" s="175" t="s">
        <v>236</v>
      </c>
      <c r="D2654" s="175">
        <v>12.74</v>
      </c>
    </row>
    <row r="2655" spans="1:4" ht="27.6" x14ac:dyDescent="0.3">
      <c r="A2655" s="175">
        <v>91849</v>
      </c>
      <c r="B2655" s="176" t="s">
        <v>10912</v>
      </c>
      <c r="C2655" s="175" t="s">
        <v>236</v>
      </c>
      <c r="D2655" s="175">
        <v>7.42</v>
      </c>
    </row>
    <row r="2656" spans="1:4" ht="27.6" x14ac:dyDescent="0.3">
      <c r="A2656" s="175">
        <v>91850</v>
      </c>
      <c r="B2656" s="176" t="s">
        <v>10913</v>
      </c>
      <c r="C2656" s="175" t="s">
        <v>236</v>
      </c>
      <c r="D2656" s="175">
        <v>9.81</v>
      </c>
    </row>
    <row r="2657" spans="1:4" ht="27.6" x14ac:dyDescent="0.3">
      <c r="A2657" s="175">
        <v>91851</v>
      </c>
      <c r="B2657" s="176" t="s">
        <v>10914</v>
      </c>
      <c r="C2657" s="175" t="s">
        <v>236</v>
      </c>
      <c r="D2657" s="175">
        <v>9.2200000000000006</v>
      </c>
    </row>
    <row r="2658" spans="1:4" ht="27.6" x14ac:dyDescent="0.3">
      <c r="A2658" s="175">
        <v>91852</v>
      </c>
      <c r="B2658" s="176" t="s">
        <v>10915</v>
      </c>
      <c r="C2658" s="175" t="s">
        <v>236</v>
      </c>
      <c r="D2658" s="175">
        <v>8.08</v>
      </c>
    </row>
    <row r="2659" spans="1:4" ht="41.4" x14ac:dyDescent="0.3">
      <c r="A2659" s="175">
        <v>91853</v>
      </c>
      <c r="B2659" s="176" t="s">
        <v>10916</v>
      </c>
      <c r="C2659" s="175" t="s">
        <v>236</v>
      </c>
      <c r="D2659" s="175">
        <v>8.59</v>
      </c>
    </row>
    <row r="2660" spans="1:4" ht="27.6" x14ac:dyDescent="0.3">
      <c r="A2660" s="175">
        <v>91854</v>
      </c>
      <c r="B2660" s="176" t="s">
        <v>10917</v>
      </c>
      <c r="C2660" s="175" t="s">
        <v>236</v>
      </c>
      <c r="D2660" s="175">
        <v>8.9600000000000009</v>
      </c>
    </row>
    <row r="2661" spans="1:4" ht="41.4" x14ac:dyDescent="0.3">
      <c r="A2661" s="175">
        <v>91855</v>
      </c>
      <c r="B2661" s="176" t="s">
        <v>10918</v>
      </c>
      <c r="C2661" s="175" t="s">
        <v>236</v>
      </c>
      <c r="D2661" s="175">
        <v>10.26</v>
      </c>
    </row>
    <row r="2662" spans="1:4" ht="27.6" x14ac:dyDescent="0.3">
      <c r="A2662" s="175">
        <v>91856</v>
      </c>
      <c r="B2662" s="176" t="s">
        <v>10919</v>
      </c>
      <c r="C2662" s="175" t="s">
        <v>236</v>
      </c>
      <c r="D2662" s="175">
        <v>11.64</v>
      </c>
    </row>
    <row r="2663" spans="1:4" ht="27.6" x14ac:dyDescent="0.3">
      <c r="A2663" s="175">
        <v>91857</v>
      </c>
      <c r="B2663" s="176" t="s">
        <v>10920</v>
      </c>
      <c r="C2663" s="175" t="s">
        <v>236</v>
      </c>
      <c r="D2663" s="175">
        <v>14.68</v>
      </c>
    </row>
    <row r="2664" spans="1:4" ht="27.6" x14ac:dyDescent="0.3">
      <c r="A2664" s="175">
        <v>91859</v>
      </c>
      <c r="B2664" s="176" t="s">
        <v>10921</v>
      </c>
      <c r="C2664" s="175" t="s">
        <v>236</v>
      </c>
      <c r="D2664" s="175">
        <v>9.75</v>
      </c>
    </row>
    <row r="2665" spans="1:4" ht="27.6" x14ac:dyDescent="0.3">
      <c r="A2665" s="175">
        <v>91860</v>
      </c>
      <c r="B2665" s="176" t="s">
        <v>10922</v>
      </c>
      <c r="C2665" s="175" t="s">
        <v>236</v>
      </c>
      <c r="D2665" s="175">
        <v>12.05</v>
      </c>
    </row>
    <row r="2666" spans="1:4" ht="27.6" x14ac:dyDescent="0.3">
      <c r="A2666" s="175">
        <v>91861</v>
      </c>
      <c r="B2666" s="176" t="s">
        <v>10923</v>
      </c>
      <c r="C2666" s="175" t="s">
        <v>236</v>
      </c>
      <c r="D2666" s="175">
        <v>11.5</v>
      </c>
    </row>
    <row r="2667" spans="1:4" ht="27.6" x14ac:dyDescent="0.3">
      <c r="A2667" s="175">
        <v>91862</v>
      </c>
      <c r="B2667" s="176" t="s">
        <v>10924</v>
      </c>
      <c r="C2667" s="175" t="s">
        <v>236</v>
      </c>
      <c r="D2667" s="175">
        <v>9.39</v>
      </c>
    </row>
    <row r="2668" spans="1:4" ht="27.6" x14ac:dyDescent="0.3">
      <c r="A2668" s="175">
        <v>91863</v>
      </c>
      <c r="B2668" s="176" t="s">
        <v>10925</v>
      </c>
      <c r="C2668" s="175" t="s">
        <v>236</v>
      </c>
      <c r="D2668" s="175">
        <v>11.08</v>
      </c>
    </row>
    <row r="2669" spans="1:4" ht="27.6" x14ac:dyDescent="0.3">
      <c r="A2669" s="175">
        <v>91864</v>
      </c>
      <c r="B2669" s="176" t="s">
        <v>10926</v>
      </c>
      <c r="C2669" s="175" t="s">
        <v>236</v>
      </c>
      <c r="D2669" s="175">
        <v>14.83</v>
      </c>
    </row>
    <row r="2670" spans="1:4" ht="27.6" x14ac:dyDescent="0.3">
      <c r="A2670" s="175">
        <v>91865</v>
      </c>
      <c r="B2670" s="176" t="s">
        <v>10927</v>
      </c>
      <c r="C2670" s="175" t="s">
        <v>236</v>
      </c>
      <c r="D2670" s="175">
        <v>18.54</v>
      </c>
    </row>
    <row r="2671" spans="1:4" ht="27.6" x14ac:dyDescent="0.3">
      <c r="A2671" s="175">
        <v>91866</v>
      </c>
      <c r="B2671" s="176" t="s">
        <v>10928</v>
      </c>
      <c r="C2671" s="175" t="s">
        <v>236</v>
      </c>
      <c r="D2671" s="175">
        <v>7.64</v>
      </c>
    </row>
    <row r="2672" spans="1:4" ht="27.6" x14ac:dyDescent="0.3">
      <c r="A2672" s="175">
        <v>91867</v>
      </c>
      <c r="B2672" s="176" t="s">
        <v>10929</v>
      </c>
      <c r="C2672" s="175" t="s">
        <v>236</v>
      </c>
      <c r="D2672" s="175">
        <v>9.33</v>
      </c>
    </row>
    <row r="2673" spans="1:4" ht="27.6" x14ac:dyDescent="0.3">
      <c r="A2673" s="175">
        <v>91868</v>
      </c>
      <c r="B2673" s="176" t="s">
        <v>10930</v>
      </c>
      <c r="C2673" s="175" t="s">
        <v>236</v>
      </c>
      <c r="D2673" s="175">
        <v>13.1</v>
      </c>
    </row>
    <row r="2674" spans="1:4" ht="27.6" x14ac:dyDescent="0.3">
      <c r="A2674" s="175">
        <v>91869</v>
      </c>
      <c r="B2674" s="176" t="s">
        <v>10931</v>
      </c>
      <c r="C2674" s="175" t="s">
        <v>236</v>
      </c>
      <c r="D2674" s="175">
        <v>16.82</v>
      </c>
    </row>
    <row r="2675" spans="1:4" ht="27.6" x14ac:dyDescent="0.3">
      <c r="A2675" s="175">
        <v>91870</v>
      </c>
      <c r="B2675" s="176" t="s">
        <v>10932</v>
      </c>
      <c r="C2675" s="175" t="s">
        <v>236</v>
      </c>
      <c r="D2675" s="175">
        <v>10.63</v>
      </c>
    </row>
    <row r="2676" spans="1:4" ht="27.6" x14ac:dyDescent="0.3">
      <c r="A2676" s="175">
        <v>91871</v>
      </c>
      <c r="B2676" s="176" t="s">
        <v>10933</v>
      </c>
      <c r="C2676" s="175" t="s">
        <v>236</v>
      </c>
      <c r="D2676" s="175">
        <v>12.36</v>
      </c>
    </row>
    <row r="2677" spans="1:4" ht="27.6" x14ac:dyDescent="0.3">
      <c r="A2677" s="175">
        <v>91872</v>
      </c>
      <c r="B2677" s="176" t="s">
        <v>10934</v>
      </c>
      <c r="C2677" s="175" t="s">
        <v>236</v>
      </c>
      <c r="D2677" s="175">
        <v>16.13</v>
      </c>
    </row>
    <row r="2678" spans="1:4" ht="27.6" x14ac:dyDescent="0.3">
      <c r="A2678" s="175">
        <v>91873</v>
      </c>
      <c r="B2678" s="176" t="s">
        <v>10935</v>
      </c>
      <c r="C2678" s="175" t="s">
        <v>236</v>
      </c>
      <c r="D2678" s="175">
        <v>19.79</v>
      </c>
    </row>
    <row r="2679" spans="1:4" ht="27.6" x14ac:dyDescent="0.3">
      <c r="A2679" s="175">
        <v>93008</v>
      </c>
      <c r="B2679" s="176" t="s">
        <v>10936</v>
      </c>
      <c r="C2679" s="175" t="s">
        <v>236</v>
      </c>
      <c r="D2679" s="175">
        <v>16.739999999999998</v>
      </c>
    </row>
    <row r="2680" spans="1:4" ht="27.6" x14ac:dyDescent="0.3">
      <c r="A2680" s="175">
        <v>93009</v>
      </c>
      <c r="B2680" s="176" t="s">
        <v>10937</v>
      </c>
      <c r="C2680" s="175" t="s">
        <v>236</v>
      </c>
      <c r="D2680" s="175">
        <v>24.93</v>
      </c>
    </row>
    <row r="2681" spans="1:4" ht="27.6" x14ac:dyDescent="0.3">
      <c r="A2681" s="175">
        <v>93010</v>
      </c>
      <c r="B2681" s="176" t="s">
        <v>10938</v>
      </c>
      <c r="C2681" s="175" t="s">
        <v>236</v>
      </c>
      <c r="D2681" s="175">
        <v>34.85</v>
      </c>
    </row>
    <row r="2682" spans="1:4" ht="27.6" x14ac:dyDescent="0.3">
      <c r="A2682" s="175">
        <v>93011</v>
      </c>
      <c r="B2682" s="176" t="s">
        <v>10939</v>
      </c>
      <c r="C2682" s="175" t="s">
        <v>236</v>
      </c>
      <c r="D2682" s="175">
        <v>42.7</v>
      </c>
    </row>
    <row r="2683" spans="1:4" ht="27.6" x14ac:dyDescent="0.3">
      <c r="A2683" s="175">
        <v>93012</v>
      </c>
      <c r="B2683" s="176" t="s">
        <v>10940</v>
      </c>
      <c r="C2683" s="175" t="s">
        <v>236</v>
      </c>
      <c r="D2683" s="175">
        <v>64.760000000000005</v>
      </c>
    </row>
    <row r="2684" spans="1:4" ht="27.6" x14ac:dyDescent="0.3">
      <c r="A2684" s="175">
        <v>95726</v>
      </c>
      <c r="B2684" s="176" t="s">
        <v>10941</v>
      </c>
      <c r="C2684" s="175" t="s">
        <v>236</v>
      </c>
      <c r="D2684" s="175">
        <v>6.33</v>
      </c>
    </row>
    <row r="2685" spans="1:4" ht="27.6" x14ac:dyDescent="0.3">
      <c r="A2685" s="175">
        <v>95727</v>
      </c>
      <c r="B2685" s="176" t="s">
        <v>10942</v>
      </c>
      <c r="C2685" s="175" t="s">
        <v>236</v>
      </c>
      <c r="D2685" s="175">
        <v>7.27</v>
      </c>
    </row>
    <row r="2686" spans="1:4" ht="27.6" x14ac:dyDescent="0.3">
      <c r="A2686" s="175">
        <v>95728</v>
      </c>
      <c r="B2686" s="176" t="s">
        <v>10943</v>
      </c>
      <c r="C2686" s="175" t="s">
        <v>236</v>
      </c>
      <c r="D2686" s="175">
        <v>9.33</v>
      </c>
    </row>
    <row r="2687" spans="1:4" ht="27.6" x14ac:dyDescent="0.3">
      <c r="A2687" s="175">
        <v>95729</v>
      </c>
      <c r="B2687" s="176" t="s">
        <v>10944</v>
      </c>
      <c r="C2687" s="175" t="s">
        <v>236</v>
      </c>
      <c r="D2687" s="175">
        <v>8.25</v>
      </c>
    </row>
    <row r="2688" spans="1:4" ht="27.6" x14ac:dyDescent="0.3">
      <c r="A2688" s="175">
        <v>95730</v>
      </c>
      <c r="B2688" s="176" t="s">
        <v>10945</v>
      </c>
      <c r="C2688" s="175" t="s">
        <v>236</v>
      </c>
      <c r="D2688" s="175">
        <v>9.19</v>
      </c>
    </row>
    <row r="2689" spans="1:4" ht="27.6" x14ac:dyDescent="0.3">
      <c r="A2689" s="175">
        <v>95731</v>
      </c>
      <c r="B2689" s="176" t="s">
        <v>10946</v>
      </c>
      <c r="C2689" s="175" t="s">
        <v>236</v>
      </c>
      <c r="D2689" s="175">
        <v>11.25</v>
      </c>
    </row>
    <row r="2690" spans="1:4" ht="27.6" x14ac:dyDescent="0.3">
      <c r="A2690" s="175">
        <v>95732</v>
      </c>
      <c r="B2690" s="176" t="s">
        <v>10947</v>
      </c>
      <c r="C2690" s="175" t="s">
        <v>128</v>
      </c>
      <c r="D2690" s="175">
        <v>4.2300000000000004</v>
      </c>
    </row>
    <row r="2691" spans="1:4" ht="27.6" x14ac:dyDescent="0.3">
      <c r="A2691" s="175">
        <v>95745</v>
      </c>
      <c r="B2691" s="176" t="s">
        <v>10948</v>
      </c>
      <c r="C2691" s="175" t="s">
        <v>236</v>
      </c>
      <c r="D2691" s="175">
        <v>21.88</v>
      </c>
    </row>
    <row r="2692" spans="1:4" ht="27.6" x14ac:dyDescent="0.3">
      <c r="A2692" s="175">
        <v>95746</v>
      </c>
      <c r="B2692" s="176" t="s">
        <v>10949</v>
      </c>
      <c r="C2692" s="175" t="s">
        <v>236</v>
      </c>
      <c r="D2692" s="175">
        <v>27.31</v>
      </c>
    </row>
    <row r="2693" spans="1:4" ht="27.6" x14ac:dyDescent="0.3">
      <c r="A2693" s="175">
        <v>95747</v>
      </c>
      <c r="B2693" s="176" t="s">
        <v>10950</v>
      </c>
      <c r="C2693" s="175" t="s">
        <v>236</v>
      </c>
      <c r="D2693" s="175">
        <v>45.73</v>
      </c>
    </row>
    <row r="2694" spans="1:4" ht="27.6" x14ac:dyDescent="0.3">
      <c r="A2694" s="175">
        <v>95748</v>
      </c>
      <c r="B2694" s="176" t="s">
        <v>10951</v>
      </c>
      <c r="C2694" s="175" t="s">
        <v>236</v>
      </c>
      <c r="D2694" s="175">
        <v>49.26</v>
      </c>
    </row>
    <row r="2695" spans="1:4" ht="27.6" x14ac:dyDescent="0.3">
      <c r="A2695" s="175">
        <v>95749</v>
      </c>
      <c r="B2695" s="176" t="s">
        <v>10952</v>
      </c>
      <c r="C2695" s="175" t="s">
        <v>236</v>
      </c>
      <c r="D2695" s="175">
        <v>28.12</v>
      </c>
    </row>
    <row r="2696" spans="1:4" ht="27.6" x14ac:dyDescent="0.3">
      <c r="A2696" s="175">
        <v>95750</v>
      </c>
      <c r="B2696" s="176" t="s">
        <v>10953</v>
      </c>
      <c r="C2696" s="175" t="s">
        <v>236</v>
      </c>
      <c r="D2696" s="175">
        <v>33.4</v>
      </c>
    </row>
    <row r="2697" spans="1:4" ht="27.6" x14ac:dyDescent="0.3">
      <c r="A2697" s="175">
        <v>95751</v>
      </c>
      <c r="B2697" s="176" t="s">
        <v>10954</v>
      </c>
      <c r="C2697" s="175" t="s">
        <v>236</v>
      </c>
      <c r="D2697" s="175">
        <v>51.63</v>
      </c>
    </row>
    <row r="2698" spans="1:4" ht="27.6" x14ac:dyDescent="0.3">
      <c r="A2698" s="175">
        <v>95752</v>
      </c>
      <c r="B2698" s="176" t="s">
        <v>10955</v>
      </c>
      <c r="C2698" s="175" t="s">
        <v>236</v>
      </c>
      <c r="D2698" s="175">
        <v>54.94</v>
      </c>
    </row>
    <row r="2699" spans="1:4" ht="27.6" x14ac:dyDescent="0.3">
      <c r="A2699" s="175">
        <v>97667</v>
      </c>
      <c r="B2699" s="176" t="s">
        <v>10956</v>
      </c>
      <c r="C2699" s="175" t="s">
        <v>236</v>
      </c>
      <c r="D2699" s="175">
        <v>7.24</v>
      </c>
    </row>
    <row r="2700" spans="1:4" ht="27.6" x14ac:dyDescent="0.3">
      <c r="A2700" s="175">
        <v>97668</v>
      </c>
      <c r="B2700" s="176" t="s">
        <v>10957</v>
      </c>
      <c r="C2700" s="175" t="s">
        <v>236</v>
      </c>
      <c r="D2700" s="175">
        <v>11.14</v>
      </c>
    </row>
    <row r="2701" spans="1:4" ht="27.6" x14ac:dyDescent="0.3">
      <c r="A2701" s="175">
        <v>97669</v>
      </c>
      <c r="B2701" s="176" t="s">
        <v>10958</v>
      </c>
      <c r="C2701" s="175" t="s">
        <v>236</v>
      </c>
      <c r="D2701" s="175">
        <v>17.809999999999999</v>
      </c>
    </row>
    <row r="2702" spans="1:4" ht="27.6" x14ac:dyDescent="0.3">
      <c r="A2702" s="175">
        <v>97670</v>
      </c>
      <c r="B2702" s="176" t="s">
        <v>10959</v>
      </c>
      <c r="C2702" s="175" t="s">
        <v>236</v>
      </c>
      <c r="D2702" s="175">
        <v>22.88</v>
      </c>
    </row>
    <row r="2703" spans="1:4" ht="27.6" x14ac:dyDescent="0.3">
      <c r="A2703" s="175">
        <v>91874</v>
      </c>
      <c r="B2703" s="176" t="s">
        <v>10960</v>
      </c>
      <c r="C2703" s="175" t="s">
        <v>128</v>
      </c>
      <c r="D2703" s="175">
        <v>4.6500000000000004</v>
      </c>
    </row>
    <row r="2704" spans="1:4" ht="27.6" x14ac:dyDescent="0.3">
      <c r="A2704" s="175">
        <v>91875</v>
      </c>
      <c r="B2704" s="176" t="s">
        <v>10961</v>
      </c>
      <c r="C2704" s="175" t="s">
        <v>128</v>
      </c>
      <c r="D2704" s="175">
        <v>6.18</v>
      </c>
    </row>
    <row r="2705" spans="1:4" ht="27.6" x14ac:dyDescent="0.3">
      <c r="A2705" s="175">
        <v>91876</v>
      </c>
      <c r="B2705" s="176" t="s">
        <v>10962</v>
      </c>
      <c r="C2705" s="175" t="s">
        <v>128</v>
      </c>
      <c r="D2705" s="175">
        <v>8.16</v>
      </c>
    </row>
    <row r="2706" spans="1:4" ht="27.6" x14ac:dyDescent="0.3">
      <c r="A2706" s="175">
        <v>91877</v>
      </c>
      <c r="B2706" s="176" t="s">
        <v>10963</v>
      </c>
      <c r="C2706" s="175" t="s">
        <v>128</v>
      </c>
      <c r="D2706" s="175">
        <v>10.87</v>
      </c>
    </row>
    <row r="2707" spans="1:4" ht="27.6" x14ac:dyDescent="0.3">
      <c r="A2707" s="175">
        <v>91878</v>
      </c>
      <c r="B2707" s="176" t="s">
        <v>10964</v>
      </c>
      <c r="C2707" s="175" t="s">
        <v>128</v>
      </c>
      <c r="D2707" s="175">
        <v>5.95</v>
      </c>
    </row>
    <row r="2708" spans="1:4" ht="27.6" x14ac:dyDescent="0.3">
      <c r="A2708" s="175">
        <v>91879</v>
      </c>
      <c r="B2708" s="176" t="s">
        <v>10965</v>
      </c>
      <c r="C2708" s="175" t="s">
        <v>128</v>
      </c>
      <c r="D2708" s="175">
        <v>7.44</v>
      </c>
    </row>
    <row r="2709" spans="1:4" ht="27.6" x14ac:dyDescent="0.3">
      <c r="A2709" s="175">
        <v>91880</v>
      </c>
      <c r="B2709" s="176" t="s">
        <v>10966</v>
      </c>
      <c r="C2709" s="175" t="s">
        <v>128</v>
      </c>
      <c r="D2709" s="175">
        <v>9.4600000000000009</v>
      </c>
    </row>
    <row r="2710" spans="1:4" ht="27.6" x14ac:dyDescent="0.3">
      <c r="A2710" s="175">
        <v>91881</v>
      </c>
      <c r="B2710" s="176" t="s">
        <v>10967</v>
      </c>
      <c r="C2710" s="175" t="s">
        <v>128</v>
      </c>
      <c r="D2710" s="175">
        <v>12.18</v>
      </c>
    </row>
    <row r="2711" spans="1:4" ht="27.6" x14ac:dyDescent="0.3">
      <c r="A2711" s="175">
        <v>91882</v>
      </c>
      <c r="B2711" s="176" t="s">
        <v>10968</v>
      </c>
      <c r="C2711" s="175" t="s">
        <v>128</v>
      </c>
      <c r="D2711" s="175">
        <v>7.35</v>
      </c>
    </row>
    <row r="2712" spans="1:4" ht="27.6" x14ac:dyDescent="0.3">
      <c r="A2712" s="175">
        <v>91884</v>
      </c>
      <c r="B2712" s="176" t="s">
        <v>10969</v>
      </c>
      <c r="C2712" s="175" t="s">
        <v>128</v>
      </c>
      <c r="D2712" s="175">
        <v>8.52</v>
      </c>
    </row>
    <row r="2713" spans="1:4" ht="27.6" x14ac:dyDescent="0.3">
      <c r="A2713" s="175">
        <v>91885</v>
      </c>
      <c r="B2713" s="176" t="s">
        <v>10970</v>
      </c>
      <c r="C2713" s="175" t="s">
        <v>128</v>
      </c>
      <c r="D2713" s="175">
        <v>10.09</v>
      </c>
    </row>
    <row r="2714" spans="1:4" ht="27.6" x14ac:dyDescent="0.3">
      <c r="A2714" s="175">
        <v>91886</v>
      </c>
      <c r="B2714" s="176" t="s">
        <v>10971</v>
      </c>
      <c r="C2714" s="175" t="s">
        <v>128</v>
      </c>
      <c r="D2714" s="175">
        <v>12.32</v>
      </c>
    </row>
    <row r="2715" spans="1:4" ht="41.4" x14ac:dyDescent="0.3">
      <c r="A2715" s="175">
        <v>91887</v>
      </c>
      <c r="B2715" s="176" t="s">
        <v>10972</v>
      </c>
      <c r="C2715" s="175" t="s">
        <v>128</v>
      </c>
      <c r="D2715" s="175">
        <v>8.73</v>
      </c>
    </row>
    <row r="2716" spans="1:4" ht="41.4" x14ac:dyDescent="0.3">
      <c r="A2716" s="175">
        <v>91889</v>
      </c>
      <c r="B2716" s="176" t="s">
        <v>10973</v>
      </c>
      <c r="C2716" s="175" t="s">
        <v>128</v>
      </c>
      <c r="D2716" s="175">
        <v>8.39</v>
      </c>
    </row>
    <row r="2717" spans="1:4" ht="41.4" x14ac:dyDescent="0.3">
      <c r="A2717" s="175">
        <v>91890</v>
      </c>
      <c r="B2717" s="176" t="s">
        <v>10974</v>
      </c>
      <c r="C2717" s="175" t="s">
        <v>128</v>
      </c>
      <c r="D2717" s="175">
        <v>10.35</v>
      </c>
    </row>
    <row r="2718" spans="1:4" ht="41.4" x14ac:dyDescent="0.3">
      <c r="A2718" s="175">
        <v>91892</v>
      </c>
      <c r="B2718" s="176" t="s">
        <v>10975</v>
      </c>
      <c r="C2718" s="175" t="s">
        <v>128</v>
      </c>
      <c r="D2718" s="175">
        <v>12.6</v>
      </c>
    </row>
    <row r="2719" spans="1:4" ht="27.6" x14ac:dyDescent="0.3">
      <c r="A2719" s="175">
        <v>91893</v>
      </c>
      <c r="B2719" s="176" t="s">
        <v>10976</v>
      </c>
      <c r="C2719" s="175" t="s">
        <v>128</v>
      </c>
      <c r="D2719" s="175">
        <v>14.16</v>
      </c>
    </row>
    <row r="2720" spans="1:4" ht="41.4" x14ac:dyDescent="0.3">
      <c r="A2720" s="175">
        <v>91895</v>
      </c>
      <c r="B2720" s="176" t="s">
        <v>10977</v>
      </c>
      <c r="C2720" s="175" t="s">
        <v>128</v>
      </c>
      <c r="D2720" s="175">
        <v>16.45</v>
      </c>
    </row>
    <row r="2721" spans="1:4" ht="41.4" x14ac:dyDescent="0.3">
      <c r="A2721" s="175">
        <v>91896</v>
      </c>
      <c r="B2721" s="176" t="s">
        <v>10978</v>
      </c>
      <c r="C2721" s="175" t="s">
        <v>128</v>
      </c>
      <c r="D2721" s="175">
        <v>17.260000000000002</v>
      </c>
    </row>
    <row r="2722" spans="1:4" ht="41.4" x14ac:dyDescent="0.3">
      <c r="A2722" s="175">
        <v>91898</v>
      </c>
      <c r="B2722" s="176" t="s">
        <v>10979</v>
      </c>
      <c r="C2722" s="175" t="s">
        <v>128</v>
      </c>
      <c r="D2722" s="175">
        <v>19.71</v>
      </c>
    </row>
    <row r="2723" spans="1:4" ht="41.4" x14ac:dyDescent="0.3">
      <c r="A2723" s="175">
        <v>91899</v>
      </c>
      <c r="B2723" s="176" t="s">
        <v>10980</v>
      </c>
      <c r="C2723" s="175" t="s">
        <v>128</v>
      </c>
      <c r="D2723" s="175">
        <v>10.61</v>
      </c>
    </row>
    <row r="2724" spans="1:4" ht="41.4" x14ac:dyDescent="0.3">
      <c r="A2724" s="175">
        <v>91901</v>
      </c>
      <c r="B2724" s="176" t="s">
        <v>10981</v>
      </c>
      <c r="C2724" s="175" t="s">
        <v>128</v>
      </c>
      <c r="D2724" s="175">
        <v>10.27</v>
      </c>
    </row>
    <row r="2725" spans="1:4" ht="41.4" x14ac:dyDescent="0.3">
      <c r="A2725" s="175">
        <v>91902</v>
      </c>
      <c r="B2725" s="176" t="s">
        <v>10982</v>
      </c>
      <c r="C2725" s="175" t="s">
        <v>128</v>
      </c>
      <c r="D2725" s="175">
        <v>12.24</v>
      </c>
    </row>
    <row r="2726" spans="1:4" ht="41.4" x14ac:dyDescent="0.3">
      <c r="A2726" s="175">
        <v>91904</v>
      </c>
      <c r="B2726" s="176" t="s">
        <v>10983</v>
      </c>
      <c r="C2726" s="175" t="s">
        <v>128</v>
      </c>
      <c r="D2726" s="175">
        <v>14.49</v>
      </c>
    </row>
    <row r="2727" spans="1:4" ht="27.6" x14ac:dyDescent="0.3">
      <c r="A2727" s="175">
        <v>91905</v>
      </c>
      <c r="B2727" s="176" t="s">
        <v>10984</v>
      </c>
      <c r="C2727" s="175" t="s">
        <v>128</v>
      </c>
      <c r="D2727" s="175">
        <v>16.059999999999999</v>
      </c>
    </row>
    <row r="2728" spans="1:4" ht="27.6" x14ac:dyDescent="0.3">
      <c r="A2728" s="175">
        <v>91907</v>
      </c>
      <c r="B2728" s="176" t="s">
        <v>10985</v>
      </c>
      <c r="C2728" s="175" t="s">
        <v>128</v>
      </c>
      <c r="D2728" s="175">
        <v>18.350000000000001</v>
      </c>
    </row>
    <row r="2729" spans="1:4" ht="41.4" x14ac:dyDescent="0.3">
      <c r="A2729" s="175">
        <v>91908</v>
      </c>
      <c r="B2729" s="176" t="s">
        <v>10986</v>
      </c>
      <c r="C2729" s="175" t="s">
        <v>128</v>
      </c>
      <c r="D2729" s="175">
        <v>19.2</v>
      </c>
    </row>
    <row r="2730" spans="1:4" ht="41.4" x14ac:dyDescent="0.3">
      <c r="A2730" s="175">
        <v>91910</v>
      </c>
      <c r="B2730" s="176" t="s">
        <v>10987</v>
      </c>
      <c r="C2730" s="175" t="s">
        <v>128</v>
      </c>
      <c r="D2730" s="175">
        <v>21.65</v>
      </c>
    </row>
    <row r="2731" spans="1:4" ht="41.4" x14ac:dyDescent="0.3">
      <c r="A2731" s="175">
        <v>91911</v>
      </c>
      <c r="B2731" s="176" t="s">
        <v>10988</v>
      </c>
      <c r="C2731" s="175" t="s">
        <v>128</v>
      </c>
      <c r="D2731" s="175">
        <v>12.78</v>
      </c>
    </row>
    <row r="2732" spans="1:4" ht="41.4" x14ac:dyDescent="0.3">
      <c r="A2732" s="175">
        <v>91913</v>
      </c>
      <c r="B2732" s="176" t="s">
        <v>10989</v>
      </c>
      <c r="C2732" s="175" t="s">
        <v>128</v>
      </c>
      <c r="D2732" s="175">
        <v>12.44</v>
      </c>
    </row>
    <row r="2733" spans="1:4" ht="41.4" x14ac:dyDescent="0.3">
      <c r="A2733" s="175">
        <v>91914</v>
      </c>
      <c r="B2733" s="176" t="s">
        <v>10990</v>
      </c>
      <c r="C2733" s="175" t="s">
        <v>128</v>
      </c>
      <c r="D2733" s="175">
        <v>13.9</v>
      </c>
    </row>
    <row r="2734" spans="1:4" ht="41.4" x14ac:dyDescent="0.3">
      <c r="A2734" s="175">
        <v>91916</v>
      </c>
      <c r="B2734" s="176" t="s">
        <v>10991</v>
      </c>
      <c r="C2734" s="175" t="s">
        <v>128</v>
      </c>
      <c r="D2734" s="175">
        <v>16.149999999999999</v>
      </c>
    </row>
    <row r="2735" spans="1:4" ht="27.6" x14ac:dyDescent="0.3">
      <c r="A2735" s="175">
        <v>91917</v>
      </c>
      <c r="B2735" s="176" t="s">
        <v>10992</v>
      </c>
      <c r="C2735" s="175" t="s">
        <v>128</v>
      </c>
      <c r="D2735" s="175">
        <v>17.05</v>
      </c>
    </row>
    <row r="2736" spans="1:4" ht="27.6" x14ac:dyDescent="0.3">
      <c r="A2736" s="175">
        <v>91919</v>
      </c>
      <c r="B2736" s="176" t="s">
        <v>10993</v>
      </c>
      <c r="C2736" s="175" t="s">
        <v>128</v>
      </c>
      <c r="D2736" s="175">
        <v>19.34</v>
      </c>
    </row>
    <row r="2737" spans="1:4" ht="41.4" x14ac:dyDescent="0.3">
      <c r="A2737" s="175">
        <v>91920</v>
      </c>
      <c r="B2737" s="176" t="s">
        <v>10994</v>
      </c>
      <c r="C2737" s="175" t="s">
        <v>128</v>
      </c>
      <c r="D2737" s="175">
        <v>19.43</v>
      </c>
    </row>
    <row r="2738" spans="1:4" ht="41.4" x14ac:dyDescent="0.3">
      <c r="A2738" s="175">
        <v>91922</v>
      </c>
      <c r="B2738" s="176" t="s">
        <v>10995</v>
      </c>
      <c r="C2738" s="175" t="s">
        <v>128</v>
      </c>
      <c r="D2738" s="175">
        <v>21.88</v>
      </c>
    </row>
    <row r="2739" spans="1:4" ht="27.6" x14ac:dyDescent="0.3">
      <c r="A2739" s="175">
        <v>93013</v>
      </c>
      <c r="B2739" s="176" t="s">
        <v>10996</v>
      </c>
      <c r="C2739" s="175" t="s">
        <v>128</v>
      </c>
      <c r="D2739" s="175">
        <v>14.14</v>
      </c>
    </row>
    <row r="2740" spans="1:4" ht="27.6" x14ac:dyDescent="0.3">
      <c r="A2740" s="175">
        <v>93014</v>
      </c>
      <c r="B2740" s="176" t="s">
        <v>10997</v>
      </c>
      <c r="C2740" s="175" t="s">
        <v>128</v>
      </c>
      <c r="D2740" s="175">
        <v>17.489999999999998</v>
      </c>
    </row>
    <row r="2741" spans="1:4" ht="27.6" x14ac:dyDescent="0.3">
      <c r="A2741" s="175">
        <v>93015</v>
      </c>
      <c r="B2741" s="176" t="s">
        <v>10998</v>
      </c>
      <c r="C2741" s="175" t="s">
        <v>128</v>
      </c>
      <c r="D2741" s="175">
        <v>26.96</v>
      </c>
    </row>
    <row r="2742" spans="1:4" ht="27.6" x14ac:dyDescent="0.3">
      <c r="A2742" s="175">
        <v>93016</v>
      </c>
      <c r="B2742" s="176" t="s">
        <v>10999</v>
      </c>
      <c r="C2742" s="175" t="s">
        <v>128</v>
      </c>
      <c r="D2742" s="175">
        <v>32.97</v>
      </c>
    </row>
    <row r="2743" spans="1:4" ht="27.6" x14ac:dyDescent="0.3">
      <c r="A2743" s="175">
        <v>93017</v>
      </c>
      <c r="B2743" s="176" t="s">
        <v>11000</v>
      </c>
      <c r="C2743" s="175" t="s">
        <v>128</v>
      </c>
      <c r="D2743" s="175">
        <v>50.08</v>
      </c>
    </row>
    <row r="2744" spans="1:4" ht="27.6" x14ac:dyDescent="0.3">
      <c r="A2744" s="175">
        <v>93018</v>
      </c>
      <c r="B2744" s="176" t="s">
        <v>11001</v>
      </c>
      <c r="C2744" s="175" t="s">
        <v>128</v>
      </c>
      <c r="D2744" s="175">
        <v>21.63</v>
      </c>
    </row>
    <row r="2745" spans="1:4" ht="27.6" x14ac:dyDescent="0.3">
      <c r="A2745" s="175">
        <v>93020</v>
      </c>
      <c r="B2745" s="176" t="s">
        <v>11002</v>
      </c>
      <c r="C2745" s="175" t="s">
        <v>128</v>
      </c>
      <c r="D2745" s="175">
        <v>28.01</v>
      </c>
    </row>
    <row r="2746" spans="1:4" ht="27.6" x14ac:dyDescent="0.3">
      <c r="A2746" s="175">
        <v>93022</v>
      </c>
      <c r="B2746" s="176" t="s">
        <v>11003</v>
      </c>
      <c r="C2746" s="175" t="s">
        <v>128</v>
      </c>
      <c r="D2746" s="175">
        <v>47.87</v>
      </c>
    </row>
    <row r="2747" spans="1:4" ht="27.6" x14ac:dyDescent="0.3">
      <c r="A2747" s="175">
        <v>93024</v>
      </c>
      <c r="B2747" s="176" t="s">
        <v>11004</v>
      </c>
      <c r="C2747" s="175" t="s">
        <v>128</v>
      </c>
      <c r="D2747" s="175">
        <v>50.15</v>
      </c>
    </row>
    <row r="2748" spans="1:4" ht="27.6" x14ac:dyDescent="0.3">
      <c r="A2748" s="175">
        <v>93026</v>
      </c>
      <c r="B2748" s="176" t="s">
        <v>11005</v>
      </c>
      <c r="C2748" s="175" t="s">
        <v>128</v>
      </c>
      <c r="D2748" s="175">
        <v>83.16</v>
      </c>
    </row>
    <row r="2749" spans="1:4" ht="27.6" x14ac:dyDescent="0.3">
      <c r="A2749" s="175">
        <v>95733</v>
      </c>
      <c r="B2749" s="176" t="s">
        <v>11006</v>
      </c>
      <c r="C2749" s="175" t="s">
        <v>128</v>
      </c>
      <c r="D2749" s="175">
        <v>5.56</v>
      </c>
    </row>
    <row r="2750" spans="1:4" ht="27.6" x14ac:dyDescent="0.3">
      <c r="A2750" s="175">
        <v>95734</v>
      </c>
      <c r="B2750" s="176" t="s">
        <v>11007</v>
      </c>
      <c r="C2750" s="175" t="s">
        <v>128</v>
      </c>
      <c r="D2750" s="175">
        <v>7.43</v>
      </c>
    </row>
    <row r="2751" spans="1:4" ht="27.6" x14ac:dyDescent="0.3">
      <c r="A2751" s="175">
        <v>95735</v>
      </c>
      <c r="B2751" s="176" t="s">
        <v>11008</v>
      </c>
      <c r="C2751" s="175" t="s">
        <v>128</v>
      </c>
      <c r="D2751" s="175">
        <v>6.22</v>
      </c>
    </row>
    <row r="2752" spans="1:4" ht="27.6" x14ac:dyDescent="0.3">
      <c r="A2752" s="175">
        <v>95736</v>
      </c>
      <c r="B2752" s="176" t="s">
        <v>11009</v>
      </c>
      <c r="C2752" s="175" t="s">
        <v>128</v>
      </c>
      <c r="D2752" s="175">
        <v>7.33</v>
      </c>
    </row>
    <row r="2753" spans="1:4" ht="27.6" x14ac:dyDescent="0.3">
      <c r="A2753" s="175">
        <v>95738</v>
      </c>
      <c r="B2753" s="176" t="s">
        <v>11010</v>
      </c>
      <c r="C2753" s="175" t="s">
        <v>128</v>
      </c>
      <c r="D2753" s="175">
        <v>8.85</v>
      </c>
    </row>
    <row r="2754" spans="1:4" ht="27.6" x14ac:dyDescent="0.3">
      <c r="A2754" s="175">
        <v>95753</v>
      </c>
      <c r="B2754" s="176" t="s">
        <v>11011</v>
      </c>
      <c r="C2754" s="175" t="s">
        <v>128</v>
      </c>
      <c r="D2754" s="175">
        <v>7.05</v>
      </c>
    </row>
    <row r="2755" spans="1:4" ht="27.6" x14ac:dyDescent="0.3">
      <c r="A2755" s="175">
        <v>95754</v>
      </c>
      <c r="B2755" s="176" t="s">
        <v>11012</v>
      </c>
      <c r="C2755" s="175" t="s">
        <v>128</v>
      </c>
      <c r="D2755" s="175">
        <v>8.7799999999999994</v>
      </c>
    </row>
    <row r="2756" spans="1:4" ht="27.6" x14ac:dyDescent="0.3">
      <c r="A2756" s="175">
        <v>95755</v>
      </c>
      <c r="B2756" s="176" t="s">
        <v>11013</v>
      </c>
      <c r="C2756" s="175" t="s">
        <v>128</v>
      </c>
      <c r="D2756" s="175">
        <v>12.72</v>
      </c>
    </row>
    <row r="2757" spans="1:4" ht="27.6" x14ac:dyDescent="0.3">
      <c r="A2757" s="175">
        <v>95756</v>
      </c>
      <c r="B2757" s="176" t="s">
        <v>11014</v>
      </c>
      <c r="C2757" s="175" t="s">
        <v>128</v>
      </c>
      <c r="D2757" s="175">
        <v>17</v>
      </c>
    </row>
    <row r="2758" spans="1:4" ht="27.6" x14ac:dyDescent="0.3">
      <c r="A2758" s="175">
        <v>95757</v>
      </c>
      <c r="B2758" s="176" t="s">
        <v>11015</v>
      </c>
      <c r="C2758" s="175" t="s">
        <v>128</v>
      </c>
      <c r="D2758" s="175">
        <v>10.53</v>
      </c>
    </row>
    <row r="2759" spans="1:4" ht="27.6" x14ac:dyDescent="0.3">
      <c r="A2759" s="175">
        <v>95758</v>
      </c>
      <c r="B2759" s="176" t="s">
        <v>11016</v>
      </c>
      <c r="C2759" s="175" t="s">
        <v>128</v>
      </c>
      <c r="D2759" s="175">
        <v>11.83</v>
      </c>
    </row>
    <row r="2760" spans="1:4" ht="27.6" x14ac:dyDescent="0.3">
      <c r="A2760" s="175">
        <v>95759</v>
      </c>
      <c r="B2760" s="176" t="s">
        <v>11017</v>
      </c>
      <c r="C2760" s="175" t="s">
        <v>128</v>
      </c>
      <c r="D2760" s="175">
        <v>15.2</v>
      </c>
    </row>
    <row r="2761" spans="1:4" ht="27.6" x14ac:dyDescent="0.3">
      <c r="A2761" s="175">
        <v>95760</v>
      </c>
      <c r="B2761" s="176" t="s">
        <v>11018</v>
      </c>
      <c r="C2761" s="175" t="s">
        <v>128</v>
      </c>
      <c r="D2761" s="175">
        <v>18.82</v>
      </c>
    </row>
    <row r="2762" spans="1:4" ht="41.4" x14ac:dyDescent="0.3">
      <c r="A2762" s="175">
        <v>97559</v>
      </c>
      <c r="B2762" s="176" t="s">
        <v>11019</v>
      </c>
      <c r="C2762" s="175" t="s">
        <v>128</v>
      </c>
      <c r="D2762" s="175">
        <v>10.1</v>
      </c>
    </row>
    <row r="2763" spans="1:4" ht="41.4" x14ac:dyDescent="0.3">
      <c r="A2763" s="175">
        <v>97562</v>
      </c>
      <c r="B2763" s="176" t="s">
        <v>11020</v>
      </c>
      <c r="C2763" s="175" t="s">
        <v>128</v>
      </c>
      <c r="D2763" s="175">
        <v>11.99</v>
      </c>
    </row>
    <row r="2764" spans="1:4" ht="41.4" x14ac:dyDescent="0.3">
      <c r="A2764" s="175">
        <v>97564</v>
      </c>
      <c r="B2764" s="176" t="s">
        <v>11021</v>
      </c>
      <c r="C2764" s="175" t="s">
        <v>128</v>
      </c>
      <c r="D2764" s="175">
        <v>13.65</v>
      </c>
    </row>
    <row r="2765" spans="1:4" ht="27.6" x14ac:dyDescent="0.3">
      <c r="A2765" s="175">
        <v>91924</v>
      </c>
      <c r="B2765" s="176" t="s">
        <v>11022</v>
      </c>
      <c r="C2765" s="175" t="s">
        <v>236</v>
      </c>
      <c r="D2765" s="175">
        <v>2.66</v>
      </c>
    </row>
    <row r="2766" spans="1:4" ht="27.6" x14ac:dyDescent="0.3">
      <c r="A2766" s="175">
        <v>91925</v>
      </c>
      <c r="B2766" s="176" t="s">
        <v>11023</v>
      </c>
      <c r="C2766" s="175" t="s">
        <v>236</v>
      </c>
      <c r="D2766" s="175">
        <v>3.77</v>
      </c>
    </row>
    <row r="2767" spans="1:4" ht="27.6" x14ac:dyDescent="0.3">
      <c r="A2767" s="175">
        <v>91926</v>
      </c>
      <c r="B2767" s="176" t="s">
        <v>11024</v>
      </c>
      <c r="C2767" s="175" t="s">
        <v>236</v>
      </c>
      <c r="D2767" s="175">
        <v>3.87</v>
      </c>
    </row>
    <row r="2768" spans="1:4" ht="27.6" x14ac:dyDescent="0.3">
      <c r="A2768" s="175">
        <v>91927</v>
      </c>
      <c r="B2768" s="176" t="s">
        <v>11025</v>
      </c>
      <c r="C2768" s="175" t="s">
        <v>236</v>
      </c>
      <c r="D2768" s="175">
        <v>5.08</v>
      </c>
    </row>
    <row r="2769" spans="1:4" ht="27.6" x14ac:dyDescent="0.3">
      <c r="A2769" s="175">
        <v>91928</v>
      </c>
      <c r="B2769" s="176" t="s">
        <v>11026</v>
      </c>
      <c r="C2769" s="175" t="s">
        <v>236</v>
      </c>
      <c r="D2769" s="175">
        <v>6.3</v>
      </c>
    </row>
    <row r="2770" spans="1:4" ht="27.6" x14ac:dyDescent="0.3">
      <c r="A2770" s="175">
        <v>91929</v>
      </c>
      <c r="B2770" s="176" t="s">
        <v>11027</v>
      </c>
      <c r="C2770" s="175" t="s">
        <v>236</v>
      </c>
      <c r="D2770" s="175">
        <v>7.14</v>
      </c>
    </row>
    <row r="2771" spans="1:4" ht="27.6" x14ac:dyDescent="0.3">
      <c r="A2771" s="175">
        <v>91930</v>
      </c>
      <c r="B2771" s="176" t="s">
        <v>11028</v>
      </c>
      <c r="C2771" s="175" t="s">
        <v>236</v>
      </c>
      <c r="D2771" s="175">
        <v>8.6</v>
      </c>
    </row>
    <row r="2772" spans="1:4" ht="27.6" x14ac:dyDescent="0.3">
      <c r="A2772" s="175">
        <v>91931</v>
      </c>
      <c r="B2772" s="176" t="s">
        <v>11029</v>
      </c>
      <c r="C2772" s="175" t="s">
        <v>236</v>
      </c>
      <c r="D2772" s="175">
        <v>9.6199999999999992</v>
      </c>
    </row>
    <row r="2773" spans="1:4" ht="27.6" x14ac:dyDescent="0.3">
      <c r="A2773" s="175">
        <v>91932</v>
      </c>
      <c r="B2773" s="176" t="s">
        <v>11030</v>
      </c>
      <c r="C2773" s="175" t="s">
        <v>236</v>
      </c>
      <c r="D2773" s="175">
        <v>14.16</v>
      </c>
    </row>
    <row r="2774" spans="1:4" ht="27.6" x14ac:dyDescent="0.3">
      <c r="A2774" s="175">
        <v>91933</v>
      </c>
      <c r="B2774" s="176" t="s">
        <v>11031</v>
      </c>
      <c r="C2774" s="175" t="s">
        <v>236</v>
      </c>
      <c r="D2774" s="175">
        <v>15.12</v>
      </c>
    </row>
    <row r="2775" spans="1:4" ht="27.6" x14ac:dyDescent="0.3">
      <c r="A2775" s="175">
        <v>91934</v>
      </c>
      <c r="B2775" s="176" t="s">
        <v>11032</v>
      </c>
      <c r="C2775" s="175" t="s">
        <v>236</v>
      </c>
      <c r="D2775" s="175">
        <v>21.64</v>
      </c>
    </row>
    <row r="2776" spans="1:4" ht="27.6" x14ac:dyDescent="0.3">
      <c r="A2776" s="175">
        <v>91935</v>
      </c>
      <c r="B2776" s="176" t="s">
        <v>11033</v>
      </c>
      <c r="C2776" s="175" t="s">
        <v>236</v>
      </c>
      <c r="D2776" s="175">
        <v>23.04</v>
      </c>
    </row>
    <row r="2777" spans="1:4" ht="27.6" x14ac:dyDescent="0.3">
      <c r="A2777" s="175">
        <v>92979</v>
      </c>
      <c r="B2777" s="176" t="s">
        <v>11034</v>
      </c>
      <c r="C2777" s="175" t="s">
        <v>236</v>
      </c>
      <c r="D2777" s="175">
        <v>9.64</v>
      </c>
    </row>
    <row r="2778" spans="1:4" ht="27.6" x14ac:dyDescent="0.3">
      <c r="A2778" s="175">
        <v>92980</v>
      </c>
      <c r="B2778" s="176" t="s">
        <v>11035</v>
      </c>
      <c r="C2778" s="175" t="s">
        <v>236</v>
      </c>
      <c r="D2778" s="175">
        <v>10.47</v>
      </c>
    </row>
    <row r="2779" spans="1:4" ht="27.6" x14ac:dyDescent="0.3">
      <c r="A2779" s="175">
        <v>92981</v>
      </c>
      <c r="B2779" s="176" t="s">
        <v>11036</v>
      </c>
      <c r="C2779" s="175" t="s">
        <v>236</v>
      </c>
      <c r="D2779" s="175">
        <v>14.8</v>
      </c>
    </row>
    <row r="2780" spans="1:4" ht="27.6" x14ac:dyDescent="0.3">
      <c r="A2780" s="175">
        <v>92982</v>
      </c>
      <c r="B2780" s="176" t="s">
        <v>11037</v>
      </c>
      <c r="C2780" s="175" t="s">
        <v>236</v>
      </c>
      <c r="D2780" s="175">
        <v>16.010000000000002</v>
      </c>
    </row>
    <row r="2781" spans="1:4" ht="27.6" x14ac:dyDescent="0.3">
      <c r="A2781" s="175">
        <v>92983</v>
      </c>
      <c r="B2781" s="176" t="s">
        <v>11038</v>
      </c>
      <c r="C2781" s="175" t="s">
        <v>236</v>
      </c>
      <c r="D2781" s="175">
        <v>25.4</v>
      </c>
    </row>
    <row r="2782" spans="1:4" ht="27.6" x14ac:dyDescent="0.3">
      <c r="A2782" s="175">
        <v>92984</v>
      </c>
      <c r="B2782" s="176" t="s">
        <v>11039</v>
      </c>
      <c r="C2782" s="175" t="s">
        <v>236</v>
      </c>
      <c r="D2782" s="175">
        <v>26.07</v>
      </c>
    </row>
    <row r="2783" spans="1:4" ht="27.6" x14ac:dyDescent="0.3">
      <c r="A2783" s="175">
        <v>92985</v>
      </c>
      <c r="B2783" s="176" t="s">
        <v>11040</v>
      </c>
      <c r="C2783" s="175" t="s">
        <v>236</v>
      </c>
      <c r="D2783" s="175">
        <v>34.24</v>
      </c>
    </row>
    <row r="2784" spans="1:4" ht="27.6" x14ac:dyDescent="0.3">
      <c r="A2784" s="175">
        <v>92986</v>
      </c>
      <c r="B2784" s="176" t="s">
        <v>11041</v>
      </c>
      <c r="C2784" s="175" t="s">
        <v>236</v>
      </c>
      <c r="D2784" s="175">
        <v>35.25</v>
      </c>
    </row>
    <row r="2785" spans="1:4" ht="27.6" x14ac:dyDescent="0.3">
      <c r="A2785" s="175">
        <v>92987</v>
      </c>
      <c r="B2785" s="176" t="s">
        <v>11042</v>
      </c>
      <c r="C2785" s="175" t="s">
        <v>236</v>
      </c>
      <c r="D2785" s="175">
        <v>49.33</v>
      </c>
    </row>
    <row r="2786" spans="1:4" ht="27.6" x14ac:dyDescent="0.3">
      <c r="A2786" s="175">
        <v>92988</v>
      </c>
      <c r="B2786" s="176" t="s">
        <v>11043</v>
      </c>
      <c r="C2786" s="175" t="s">
        <v>236</v>
      </c>
      <c r="D2786" s="175">
        <v>49.45</v>
      </c>
    </row>
    <row r="2787" spans="1:4" ht="27.6" x14ac:dyDescent="0.3">
      <c r="A2787" s="175">
        <v>92989</v>
      </c>
      <c r="B2787" s="176" t="s">
        <v>11044</v>
      </c>
      <c r="C2787" s="175" t="s">
        <v>236</v>
      </c>
      <c r="D2787" s="175">
        <v>68.599999999999994</v>
      </c>
    </row>
    <row r="2788" spans="1:4" ht="27.6" x14ac:dyDescent="0.3">
      <c r="A2788" s="175">
        <v>92990</v>
      </c>
      <c r="B2788" s="176" t="s">
        <v>11045</v>
      </c>
      <c r="C2788" s="175" t="s">
        <v>236</v>
      </c>
      <c r="D2788" s="175">
        <v>67.81</v>
      </c>
    </row>
    <row r="2789" spans="1:4" ht="27.6" x14ac:dyDescent="0.3">
      <c r="A2789" s="175">
        <v>92991</v>
      </c>
      <c r="B2789" s="176" t="s">
        <v>11046</v>
      </c>
      <c r="C2789" s="175" t="s">
        <v>236</v>
      </c>
      <c r="D2789" s="175">
        <v>89.48</v>
      </c>
    </row>
    <row r="2790" spans="1:4" ht="27.6" x14ac:dyDescent="0.3">
      <c r="A2790" s="175">
        <v>92992</v>
      </c>
      <c r="B2790" s="176" t="s">
        <v>11047</v>
      </c>
      <c r="C2790" s="175" t="s">
        <v>236</v>
      </c>
      <c r="D2790" s="175">
        <v>89.54</v>
      </c>
    </row>
    <row r="2791" spans="1:4" ht="27.6" x14ac:dyDescent="0.3">
      <c r="A2791" s="175">
        <v>92993</v>
      </c>
      <c r="B2791" s="176" t="s">
        <v>11048</v>
      </c>
      <c r="C2791" s="175" t="s">
        <v>236</v>
      </c>
      <c r="D2791" s="175">
        <v>114.76</v>
      </c>
    </row>
    <row r="2792" spans="1:4" ht="27.6" x14ac:dyDescent="0.3">
      <c r="A2792" s="175">
        <v>92994</v>
      </c>
      <c r="B2792" s="176" t="s">
        <v>11049</v>
      </c>
      <c r="C2792" s="175" t="s">
        <v>236</v>
      </c>
      <c r="D2792" s="175">
        <v>115.9</v>
      </c>
    </row>
    <row r="2793" spans="1:4" ht="27.6" x14ac:dyDescent="0.3">
      <c r="A2793" s="175">
        <v>92995</v>
      </c>
      <c r="B2793" s="176" t="s">
        <v>11050</v>
      </c>
      <c r="C2793" s="175" t="s">
        <v>236</v>
      </c>
      <c r="D2793" s="175">
        <v>142.79</v>
      </c>
    </row>
    <row r="2794" spans="1:4" ht="27.6" x14ac:dyDescent="0.3">
      <c r="A2794" s="175">
        <v>92996</v>
      </c>
      <c r="B2794" s="176" t="s">
        <v>11051</v>
      </c>
      <c r="C2794" s="175" t="s">
        <v>236</v>
      </c>
      <c r="D2794" s="175">
        <v>143.18</v>
      </c>
    </row>
    <row r="2795" spans="1:4" ht="27.6" x14ac:dyDescent="0.3">
      <c r="A2795" s="175">
        <v>92997</v>
      </c>
      <c r="B2795" s="176" t="s">
        <v>11052</v>
      </c>
      <c r="C2795" s="175" t="s">
        <v>236</v>
      </c>
      <c r="D2795" s="175">
        <v>173.5</v>
      </c>
    </row>
    <row r="2796" spans="1:4" ht="27.6" x14ac:dyDescent="0.3">
      <c r="A2796" s="175">
        <v>92998</v>
      </c>
      <c r="B2796" s="176" t="s">
        <v>11053</v>
      </c>
      <c r="C2796" s="175" t="s">
        <v>236</v>
      </c>
      <c r="D2796" s="175">
        <v>175.17</v>
      </c>
    </row>
    <row r="2797" spans="1:4" ht="27.6" x14ac:dyDescent="0.3">
      <c r="A2797" s="175">
        <v>92999</v>
      </c>
      <c r="B2797" s="176" t="s">
        <v>11054</v>
      </c>
      <c r="C2797" s="175" t="s">
        <v>236</v>
      </c>
      <c r="D2797" s="175">
        <v>228.54</v>
      </c>
    </row>
    <row r="2798" spans="1:4" ht="27.6" x14ac:dyDescent="0.3">
      <c r="A2798" s="175">
        <v>93000</v>
      </c>
      <c r="B2798" s="176" t="s">
        <v>11055</v>
      </c>
      <c r="C2798" s="175" t="s">
        <v>236</v>
      </c>
      <c r="D2798" s="175">
        <v>229.94</v>
      </c>
    </row>
    <row r="2799" spans="1:4" ht="27.6" x14ac:dyDescent="0.3">
      <c r="A2799" s="175">
        <v>93001</v>
      </c>
      <c r="B2799" s="176" t="s">
        <v>11056</v>
      </c>
      <c r="C2799" s="175" t="s">
        <v>236</v>
      </c>
      <c r="D2799" s="175">
        <v>279.14</v>
      </c>
    </row>
    <row r="2800" spans="1:4" ht="27.6" x14ac:dyDescent="0.3">
      <c r="A2800" s="175">
        <v>93002</v>
      </c>
      <c r="B2800" s="176" t="s">
        <v>11057</v>
      </c>
      <c r="C2800" s="175" t="s">
        <v>236</v>
      </c>
      <c r="D2800" s="175">
        <v>286.94</v>
      </c>
    </row>
    <row r="2801" spans="1:4" ht="27.6" x14ac:dyDescent="0.3">
      <c r="A2801" s="175">
        <v>101884</v>
      </c>
      <c r="B2801" s="176" t="s">
        <v>11058</v>
      </c>
      <c r="C2801" s="175" t="s">
        <v>236</v>
      </c>
      <c r="D2801" s="175">
        <v>9.41</v>
      </c>
    </row>
    <row r="2802" spans="1:4" ht="27.6" x14ac:dyDescent="0.3">
      <c r="A2802" s="175">
        <v>101885</v>
      </c>
      <c r="B2802" s="176" t="s">
        <v>11059</v>
      </c>
      <c r="C2802" s="175" t="s">
        <v>236</v>
      </c>
      <c r="D2802" s="175">
        <v>10.24</v>
      </c>
    </row>
    <row r="2803" spans="1:4" ht="27.6" x14ac:dyDescent="0.3">
      <c r="A2803" s="175">
        <v>101886</v>
      </c>
      <c r="B2803" s="176" t="s">
        <v>11060</v>
      </c>
      <c r="C2803" s="175" t="s">
        <v>236</v>
      </c>
      <c r="D2803" s="175">
        <v>14.54</v>
      </c>
    </row>
    <row r="2804" spans="1:4" ht="27.6" x14ac:dyDescent="0.3">
      <c r="A2804" s="175">
        <v>101887</v>
      </c>
      <c r="B2804" s="176" t="s">
        <v>11061</v>
      </c>
      <c r="C2804" s="175" t="s">
        <v>236</v>
      </c>
      <c r="D2804" s="175">
        <v>15.75</v>
      </c>
    </row>
    <row r="2805" spans="1:4" ht="27.6" x14ac:dyDescent="0.3">
      <c r="A2805" s="175">
        <v>101888</v>
      </c>
      <c r="B2805" s="176" t="s">
        <v>11062</v>
      </c>
      <c r="C2805" s="175" t="s">
        <v>236</v>
      </c>
      <c r="D2805" s="175">
        <v>23.33</v>
      </c>
    </row>
    <row r="2806" spans="1:4" ht="27.6" x14ac:dyDescent="0.3">
      <c r="A2806" s="175">
        <v>101889</v>
      </c>
      <c r="B2806" s="176" t="s">
        <v>11063</v>
      </c>
      <c r="C2806" s="175" t="s">
        <v>236</v>
      </c>
      <c r="D2806" s="175">
        <v>24.01</v>
      </c>
    </row>
    <row r="2807" spans="1:4" ht="27.6" x14ac:dyDescent="0.3">
      <c r="A2807" s="175">
        <v>91936</v>
      </c>
      <c r="B2807" s="176" t="s">
        <v>11064</v>
      </c>
      <c r="C2807" s="175" t="s">
        <v>128</v>
      </c>
      <c r="D2807" s="175">
        <v>13.46</v>
      </c>
    </row>
    <row r="2808" spans="1:4" ht="27.6" x14ac:dyDescent="0.3">
      <c r="A2808" s="175">
        <v>91937</v>
      </c>
      <c r="B2808" s="176" t="s">
        <v>11065</v>
      </c>
      <c r="C2808" s="175" t="s">
        <v>128</v>
      </c>
      <c r="D2808" s="175">
        <v>11.29</v>
      </c>
    </row>
    <row r="2809" spans="1:4" ht="27.6" x14ac:dyDescent="0.3">
      <c r="A2809" s="175">
        <v>91939</v>
      </c>
      <c r="B2809" s="176" t="s">
        <v>11066</v>
      </c>
      <c r="C2809" s="175" t="s">
        <v>128</v>
      </c>
      <c r="D2809" s="175">
        <v>26.53</v>
      </c>
    </row>
    <row r="2810" spans="1:4" ht="27.6" x14ac:dyDescent="0.3">
      <c r="A2810" s="175">
        <v>91940</v>
      </c>
      <c r="B2810" s="176" t="s">
        <v>11067</v>
      </c>
      <c r="C2810" s="175" t="s">
        <v>128</v>
      </c>
      <c r="D2810" s="175">
        <v>14.29</v>
      </c>
    </row>
    <row r="2811" spans="1:4" ht="27.6" x14ac:dyDescent="0.3">
      <c r="A2811" s="175">
        <v>91941</v>
      </c>
      <c r="B2811" s="176" t="s">
        <v>11068</v>
      </c>
      <c r="C2811" s="175" t="s">
        <v>128</v>
      </c>
      <c r="D2811" s="175">
        <v>9.6999999999999993</v>
      </c>
    </row>
    <row r="2812" spans="1:4" ht="27.6" x14ac:dyDescent="0.3">
      <c r="A2812" s="175">
        <v>91942</v>
      </c>
      <c r="B2812" s="176" t="s">
        <v>11069</v>
      </c>
      <c r="C2812" s="175" t="s">
        <v>128</v>
      </c>
      <c r="D2812" s="175">
        <v>32.840000000000003</v>
      </c>
    </row>
    <row r="2813" spans="1:4" ht="27.6" x14ac:dyDescent="0.3">
      <c r="A2813" s="175">
        <v>91943</v>
      </c>
      <c r="B2813" s="176" t="s">
        <v>11070</v>
      </c>
      <c r="C2813" s="175" t="s">
        <v>128</v>
      </c>
      <c r="D2813" s="175">
        <v>18.75</v>
      </c>
    </row>
    <row r="2814" spans="1:4" ht="27.6" x14ac:dyDescent="0.3">
      <c r="A2814" s="175">
        <v>91944</v>
      </c>
      <c r="B2814" s="176" t="s">
        <v>11071</v>
      </c>
      <c r="C2814" s="175" t="s">
        <v>128</v>
      </c>
      <c r="D2814" s="175">
        <v>13.49</v>
      </c>
    </row>
    <row r="2815" spans="1:4" ht="27.6" x14ac:dyDescent="0.3">
      <c r="A2815" s="175">
        <v>92865</v>
      </c>
      <c r="B2815" s="176" t="s">
        <v>11072</v>
      </c>
      <c r="C2815" s="175" t="s">
        <v>128</v>
      </c>
      <c r="D2815" s="175">
        <v>11.43</v>
      </c>
    </row>
    <row r="2816" spans="1:4" ht="27.6" x14ac:dyDescent="0.3">
      <c r="A2816" s="175">
        <v>92866</v>
      </c>
      <c r="B2816" s="176" t="s">
        <v>11073</v>
      </c>
      <c r="C2816" s="175" t="s">
        <v>128</v>
      </c>
      <c r="D2816" s="175">
        <v>8.7200000000000006</v>
      </c>
    </row>
    <row r="2817" spans="1:4" ht="27.6" x14ac:dyDescent="0.3">
      <c r="A2817" s="175">
        <v>92867</v>
      </c>
      <c r="B2817" s="176" t="s">
        <v>11074</v>
      </c>
      <c r="C2817" s="175" t="s">
        <v>128</v>
      </c>
      <c r="D2817" s="175">
        <v>26.18</v>
      </c>
    </row>
    <row r="2818" spans="1:4" ht="27.6" x14ac:dyDescent="0.3">
      <c r="A2818" s="175">
        <v>92868</v>
      </c>
      <c r="B2818" s="176" t="s">
        <v>11075</v>
      </c>
      <c r="C2818" s="175" t="s">
        <v>128</v>
      </c>
      <c r="D2818" s="175">
        <v>13.94</v>
      </c>
    </row>
    <row r="2819" spans="1:4" ht="27.6" x14ac:dyDescent="0.3">
      <c r="A2819" s="175">
        <v>92869</v>
      </c>
      <c r="B2819" s="176" t="s">
        <v>11076</v>
      </c>
      <c r="C2819" s="175" t="s">
        <v>128</v>
      </c>
      <c r="D2819" s="175">
        <v>9.35</v>
      </c>
    </row>
    <row r="2820" spans="1:4" ht="27.6" x14ac:dyDescent="0.3">
      <c r="A2820" s="175">
        <v>92870</v>
      </c>
      <c r="B2820" s="176" t="s">
        <v>11077</v>
      </c>
      <c r="C2820" s="175" t="s">
        <v>128</v>
      </c>
      <c r="D2820" s="175">
        <v>32.44</v>
      </c>
    </row>
    <row r="2821" spans="1:4" ht="27.6" x14ac:dyDescent="0.3">
      <c r="A2821" s="175">
        <v>92871</v>
      </c>
      <c r="B2821" s="176" t="s">
        <v>11078</v>
      </c>
      <c r="C2821" s="175" t="s">
        <v>128</v>
      </c>
      <c r="D2821" s="175">
        <v>18.350000000000001</v>
      </c>
    </row>
    <row r="2822" spans="1:4" ht="27.6" x14ac:dyDescent="0.3">
      <c r="A2822" s="175">
        <v>92872</v>
      </c>
      <c r="B2822" s="176" t="s">
        <v>11079</v>
      </c>
      <c r="C2822" s="175" t="s">
        <v>128</v>
      </c>
      <c r="D2822" s="175">
        <v>13.09</v>
      </c>
    </row>
    <row r="2823" spans="1:4" ht="27.6" x14ac:dyDescent="0.3">
      <c r="A2823" s="175">
        <v>95777</v>
      </c>
      <c r="B2823" s="176" t="s">
        <v>11080</v>
      </c>
      <c r="C2823" s="175" t="s">
        <v>128</v>
      </c>
      <c r="D2823" s="175">
        <v>27.04</v>
      </c>
    </row>
    <row r="2824" spans="1:4" ht="27.6" x14ac:dyDescent="0.3">
      <c r="A2824" s="175">
        <v>95778</v>
      </c>
      <c r="B2824" s="176" t="s">
        <v>11081</v>
      </c>
      <c r="C2824" s="175" t="s">
        <v>128</v>
      </c>
      <c r="D2824" s="175">
        <v>27.71</v>
      </c>
    </row>
    <row r="2825" spans="1:4" ht="27.6" x14ac:dyDescent="0.3">
      <c r="A2825" s="175">
        <v>95779</v>
      </c>
      <c r="B2825" s="176" t="s">
        <v>11082</v>
      </c>
      <c r="C2825" s="175" t="s">
        <v>128</v>
      </c>
      <c r="D2825" s="175">
        <v>25.45</v>
      </c>
    </row>
    <row r="2826" spans="1:4" ht="27.6" x14ac:dyDescent="0.3">
      <c r="A2826" s="175">
        <v>95780</v>
      </c>
      <c r="B2826" s="176" t="s">
        <v>11083</v>
      </c>
      <c r="C2826" s="175" t="s">
        <v>128</v>
      </c>
      <c r="D2826" s="175">
        <v>30.8</v>
      </c>
    </row>
    <row r="2827" spans="1:4" ht="27.6" x14ac:dyDescent="0.3">
      <c r="A2827" s="175">
        <v>95781</v>
      </c>
      <c r="B2827" s="176" t="s">
        <v>11084</v>
      </c>
      <c r="C2827" s="175" t="s">
        <v>128</v>
      </c>
      <c r="D2827" s="175">
        <v>31.3</v>
      </c>
    </row>
    <row r="2828" spans="1:4" ht="27.6" x14ac:dyDescent="0.3">
      <c r="A2828" s="175">
        <v>95782</v>
      </c>
      <c r="B2828" s="176" t="s">
        <v>11085</v>
      </c>
      <c r="C2828" s="175" t="s">
        <v>128</v>
      </c>
      <c r="D2828" s="175">
        <v>32.61</v>
      </c>
    </row>
    <row r="2829" spans="1:4" ht="27.6" x14ac:dyDescent="0.3">
      <c r="A2829" s="175">
        <v>95785</v>
      </c>
      <c r="B2829" s="176" t="s">
        <v>11086</v>
      </c>
      <c r="C2829" s="175" t="s">
        <v>128</v>
      </c>
      <c r="D2829" s="175">
        <v>37.14</v>
      </c>
    </row>
    <row r="2830" spans="1:4" ht="27.6" x14ac:dyDescent="0.3">
      <c r="A2830" s="175">
        <v>95787</v>
      </c>
      <c r="B2830" s="176" t="s">
        <v>11087</v>
      </c>
      <c r="C2830" s="175" t="s">
        <v>128</v>
      </c>
      <c r="D2830" s="175">
        <v>27.28</v>
      </c>
    </row>
    <row r="2831" spans="1:4" ht="27.6" x14ac:dyDescent="0.3">
      <c r="A2831" s="175">
        <v>95789</v>
      </c>
      <c r="B2831" s="176" t="s">
        <v>11088</v>
      </c>
      <c r="C2831" s="175" t="s">
        <v>128</v>
      </c>
      <c r="D2831" s="175">
        <v>33.92</v>
      </c>
    </row>
    <row r="2832" spans="1:4" ht="27.6" x14ac:dyDescent="0.3">
      <c r="A2832" s="175">
        <v>95791</v>
      </c>
      <c r="B2832" s="176" t="s">
        <v>11089</v>
      </c>
      <c r="C2832" s="175" t="s">
        <v>128</v>
      </c>
      <c r="D2832" s="175">
        <v>43.81</v>
      </c>
    </row>
    <row r="2833" spans="1:4" ht="27.6" x14ac:dyDescent="0.3">
      <c r="A2833" s="175">
        <v>95795</v>
      </c>
      <c r="B2833" s="176" t="s">
        <v>11090</v>
      </c>
      <c r="C2833" s="175" t="s">
        <v>128</v>
      </c>
      <c r="D2833" s="175">
        <v>31.51</v>
      </c>
    </row>
    <row r="2834" spans="1:4" ht="27.6" x14ac:dyDescent="0.3">
      <c r="A2834" s="175">
        <v>95796</v>
      </c>
      <c r="B2834" s="176" t="s">
        <v>11091</v>
      </c>
      <c r="C2834" s="175" t="s">
        <v>128</v>
      </c>
      <c r="D2834" s="175">
        <v>39.93</v>
      </c>
    </row>
    <row r="2835" spans="1:4" ht="27.6" x14ac:dyDescent="0.3">
      <c r="A2835" s="175">
        <v>95797</v>
      </c>
      <c r="B2835" s="176" t="s">
        <v>11092</v>
      </c>
      <c r="C2835" s="175" t="s">
        <v>128</v>
      </c>
      <c r="D2835" s="175">
        <v>50.88</v>
      </c>
    </row>
    <row r="2836" spans="1:4" ht="27.6" x14ac:dyDescent="0.3">
      <c r="A2836" s="175">
        <v>95801</v>
      </c>
      <c r="B2836" s="176" t="s">
        <v>11093</v>
      </c>
      <c r="C2836" s="175" t="s">
        <v>128</v>
      </c>
      <c r="D2836" s="175">
        <v>37.869999999999997</v>
      </c>
    </row>
    <row r="2837" spans="1:4" ht="27.6" x14ac:dyDescent="0.3">
      <c r="A2837" s="175">
        <v>95802</v>
      </c>
      <c r="B2837" s="176" t="s">
        <v>11094</v>
      </c>
      <c r="C2837" s="175" t="s">
        <v>128</v>
      </c>
      <c r="D2837" s="175">
        <v>42.3</v>
      </c>
    </row>
    <row r="2838" spans="1:4" ht="27.6" x14ac:dyDescent="0.3">
      <c r="A2838" s="175">
        <v>95803</v>
      </c>
      <c r="B2838" s="176" t="s">
        <v>11095</v>
      </c>
      <c r="C2838" s="175" t="s">
        <v>128</v>
      </c>
      <c r="D2838" s="175">
        <v>56.29</v>
      </c>
    </row>
    <row r="2839" spans="1:4" ht="27.6" x14ac:dyDescent="0.3">
      <c r="A2839" s="175">
        <v>95804</v>
      </c>
      <c r="B2839" s="176" t="s">
        <v>11096</v>
      </c>
      <c r="C2839" s="175" t="s">
        <v>128</v>
      </c>
      <c r="D2839" s="175">
        <v>24.57</v>
      </c>
    </row>
    <row r="2840" spans="1:4" ht="27.6" x14ac:dyDescent="0.3">
      <c r="A2840" s="175">
        <v>95805</v>
      </c>
      <c r="B2840" s="176" t="s">
        <v>11097</v>
      </c>
      <c r="C2840" s="175" t="s">
        <v>128</v>
      </c>
      <c r="D2840" s="175">
        <v>24.78</v>
      </c>
    </row>
    <row r="2841" spans="1:4" ht="27.6" x14ac:dyDescent="0.3">
      <c r="A2841" s="175">
        <v>95806</v>
      </c>
      <c r="B2841" s="176" t="s">
        <v>11098</v>
      </c>
      <c r="C2841" s="175" t="s">
        <v>128</v>
      </c>
      <c r="D2841" s="175">
        <v>25.6</v>
      </c>
    </row>
    <row r="2842" spans="1:4" ht="27.6" x14ac:dyDescent="0.3">
      <c r="A2842" s="175">
        <v>95807</v>
      </c>
      <c r="B2842" s="176" t="s">
        <v>11099</v>
      </c>
      <c r="C2842" s="175" t="s">
        <v>128</v>
      </c>
      <c r="D2842" s="175">
        <v>28.17</v>
      </c>
    </row>
    <row r="2843" spans="1:4" ht="27.6" x14ac:dyDescent="0.3">
      <c r="A2843" s="175">
        <v>95808</v>
      </c>
      <c r="B2843" s="176" t="s">
        <v>11100</v>
      </c>
      <c r="C2843" s="175" t="s">
        <v>128</v>
      </c>
      <c r="D2843" s="175">
        <v>28.8</v>
      </c>
    </row>
    <row r="2844" spans="1:4" ht="27.6" x14ac:dyDescent="0.3">
      <c r="A2844" s="175">
        <v>95809</v>
      </c>
      <c r="B2844" s="176" t="s">
        <v>11101</v>
      </c>
      <c r="C2844" s="175" t="s">
        <v>128</v>
      </c>
      <c r="D2844" s="175">
        <v>31.76</v>
      </c>
    </row>
    <row r="2845" spans="1:4" ht="27.6" x14ac:dyDescent="0.3">
      <c r="A2845" s="175">
        <v>95810</v>
      </c>
      <c r="B2845" s="176" t="s">
        <v>11102</v>
      </c>
      <c r="C2845" s="175" t="s">
        <v>128</v>
      </c>
      <c r="D2845" s="175">
        <v>16.23</v>
      </c>
    </row>
    <row r="2846" spans="1:4" ht="27.6" x14ac:dyDescent="0.3">
      <c r="A2846" s="175">
        <v>95811</v>
      </c>
      <c r="B2846" s="176" t="s">
        <v>11103</v>
      </c>
      <c r="C2846" s="175" t="s">
        <v>128</v>
      </c>
      <c r="D2846" s="175">
        <v>16.87</v>
      </c>
    </row>
    <row r="2847" spans="1:4" ht="27.6" x14ac:dyDescent="0.3">
      <c r="A2847" s="175">
        <v>95812</v>
      </c>
      <c r="B2847" s="176" t="s">
        <v>11104</v>
      </c>
      <c r="C2847" s="175" t="s">
        <v>128</v>
      </c>
      <c r="D2847" s="175">
        <v>19.82</v>
      </c>
    </row>
    <row r="2848" spans="1:4" ht="27.6" x14ac:dyDescent="0.3">
      <c r="A2848" s="175">
        <v>95813</v>
      </c>
      <c r="B2848" s="176" t="s">
        <v>11105</v>
      </c>
      <c r="C2848" s="175" t="s">
        <v>128</v>
      </c>
      <c r="D2848" s="175">
        <v>19.36</v>
      </c>
    </row>
    <row r="2849" spans="1:4" ht="27.6" x14ac:dyDescent="0.3">
      <c r="A2849" s="175">
        <v>95814</v>
      </c>
      <c r="B2849" s="176" t="s">
        <v>11106</v>
      </c>
      <c r="C2849" s="175" t="s">
        <v>128</v>
      </c>
      <c r="D2849" s="175">
        <v>20.309999999999999</v>
      </c>
    </row>
    <row r="2850" spans="1:4" ht="27.6" x14ac:dyDescent="0.3">
      <c r="A2850" s="175">
        <v>95815</v>
      </c>
      <c r="B2850" s="176" t="s">
        <v>11107</v>
      </c>
      <c r="C2850" s="175" t="s">
        <v>128</v>
      </c>
      <c r="D2850" s="175">
        <v>26.06</v>
      </c>
    </row>
    <row r="2851" spans="1:4" ht="27.6" x14ac:dyDescent="0.3">
      <c r="A2851" s="175">
        <v>95816</v>
      </c>
      <c r="B2851" s="176" t="s">
        <v>11108</v>
      </c>
      <c r="C2851" s="175" t="s">
        <v>128</v>
      </c>
      <c r="D2851" s="175">
        <v>34.69</v>
      </c>
    </row>
    <row r="2852" spans="1:4" ht="27.6" x14ac:dyDescent="0.3">
      <c r="A2852" s="175">
        <v>95817</v>
      </c>
      <c r="B2852" s="176" t="s">
        <v>11109</v>
      </c>
      <c r="C2852" s="175" t="s">
        <v>128</v>
      </c>
      <c r="D2852" s="175">
        <v>35.450000000000003</v>
      </c>
    </row>
    <row r="2853" spans="1:4" ht="27.6" x14ac:dyDescent="0.3">
      <c r="A2853" s="175">
        <v>95818</v>
      </c>
      <c r="B2853" s="176" t="s">
        <v>11110</v>
      </c>
      <c r="C2853" s="175" t="s">
        <v>128</v>
      </c>
      <c r="D2853" s="175">
        <v>43.21</v>
      </c>
    </row>
    <row r="2854" spans="1:4" ht="27.6" x14ac:dyDescent="0.3">
      <c r="A2854" s="175">
        <v>97881</v>
      </c>
      <c r="B2854" s="176" t="s">
        <v>11111</v>
      </c>
      <c r="C2854" s="175" t="s">
        <v>128</v>
      </c>
      <c r="D2854" s="175">
        <v>118.45</v>
      </c>
    </row>
    <row r="2855" spans="1:4" ht="27.6" x14ac:dyDescent="0.3">
      <c r="A2855" s="175">
        <v>97882</v>
      </c>
      <c r="B2855" s="176" t="s">
        <v>11112</v>
      </c>
      <c r="C2855" s="175" t="s">
        <v>128</v>
      </c>
      <c r="D2855" s="175">
        <v>185.44</v>
      </c>
    </row>
    <row r="2856" spans="1:4" ht="27.6" x14ac:dyDescent="0.3">
      <c r="A2856" s="175">
        <v>97883</v>
      </c>
      <c r="B2856" s="176" t="s">
        <v>11113</v>
      </c>
      <c r="C2856" s="175" t="s">
        <v>128</v>
      </c>
      <c r="D2856" s="175">
        <v>354.2</v>
      </c>
    </row>
    <row r="2857" spans="1:4" ht="27.6" x14ac:dyDescent="0.3">
      <c r="A2857" s="175">
        <v>97884</v>
      </c>
      <c r="B2857" s="176" t="s">
        <v>11114</v>
      </c>
      <c r="C2857" s="175" t="s">
        <v>128</v>
      </c>
      <c r="D2857" s="175">
        <v>689.63</v>
      </c>
    </row>
    <row r="2858" spans="1:4" ht="27.6" x14ac:dyDescent="0.3">
      <c r="A2858" s="175">
        <v>97885</v>
      </c>
      <c r="B2858" s="176" t="s">
        <v>11115</v>
      </c>
      <c r="C2858" s="175" t="s">
        <v>128</v>
      </c>
      <c r="D2858" s="177">
        <v>1067.2</v>
      </c>
    </row>
    <row r="2859" spans="1:4" ht="27.6" x14ac:dyDescent="0.3">
      <c r="A2859" s="175">
        <v>97886</v>
      </c>
      <c r="B2859" s="176" t="s">
        <v>11116</v>
      </c>
      <c r="C2859" s="175" t="s">
        <v>128</v>
      </c>
      <c r="D2859" s="175">
        <v>170.05</v>
      </c>
    </row>
    <row r="2860" spans="1:4" ht="27.6" x14ac:dyDescent="0.3">
      <c r="A2860" s="175">
        <v>97887</v>
      </c>
      <c r="B2860" s="176" t="s">
        <v>11117</v>
      </c>
      <c r="C2860" s="175" t="s">
        <v>128</v>
      </c>
      <c r="D2860" s="175">
        <v>269.18</v>
      </c>
    </row>
    <row r="2861" spans="1:4" ht="27.6" x14ac:dyDescent="0.3">
      <c r="A2861" s="175">
        <v>97888</v>
      </c>
      <c r="B2861" s="176" t="s">
        <v>11118</v>
      </c>
      <c r="C2861" s="175" t="s">
        <v>128</v>
      </c>
      <c r="D2861" s="175">
        <v>521.72</v>
      </c>
    </row>
    <row r="2862" spans="1:4" ht="27.6" x14ac:dyDescent="0.3">
      <c r="A2862" s="175">
        <v>97889</v>
      </c>
      <c r="B2862" s="176" t="s">
        <v>11119</v>
      </c>
      <c r="C2862" s="175" t="s">
        <v>128</v>
      </c>
      <c r="D2862" s="175">
        <v>697.13</v>
      </c>
    </row>
    <row r="2863" spans="1:4" ht="27.6" x14ac:dyDescent="0.3">
      <c r="A2863" s="175">
        <v>97890</v>
      </c>
      <c r="B2863" s="176" t="s">
        <v>11120</v>
      </c>
      <c r="C2863" s="175" t="s">
        <v>128</v>
      </c>
      <c r="D2863" s="175">
        <v>803.35</v>
      </c>
    </row>
    <row r="2864" spans="1:4" ht="27.6" x14ac:dyDescent="0.3">
      <c r="A2864" s="175">
        <v>97891</v>
      </c>
      <c r="B2864" s="176" t="s">
        <v>11121</v>
      </c>
      <c r="C2864" s="175" t="s">
        <v>128</v>
      </c>
      <c r="D2864" s="175">
        <v>188.71</v>
      </c>
    </row>
    <row r="2865" spans="1:4" ht="27.6" x14ac:dyDescent="0.3">
      <c r="A2865" s="175">
        <v>97892</v>
      </c>
      <c r="B2865" s="176" t="s">
        <v>11122</v>
      </c>
      <c r="C2865" s="175" t="s">
        <v>128</v>
      </c>
      <c r="D2865" s="175">
        <v>351.55</v>
      </c>
    </row>
    <row r="2866" spans="1:4" ht="27.6" x14ac:dyDescent="0.3">
      <c r="A2866" s="175">
        <v>97893</v>
      </c>
      <c r="B2866" s="176" t="s">
        <v>11123</v>
      </c>
      <c r="C2866" s="175" t="s">
        <v>128</v>
      </c>
      <c r="D2866" s="175">
        <v>480.14</v>
      </c>
    </row>
    <row r="2867" spans="1:4" ht="27.6" x14ac:dyDescent="0.3">
      <c r="A2867" s="175">
        <v>97894</v>
      </c>
      <c r="B2867" s="176" t="s">
        <v>11124</v>
      </c>
      <c r="C2867" s="175" t="s">
        <v>128</v>
      </c>
      <c r="D2867" s="175">
        <v>540.39</v>
      </c>
    </row>
    <row r="2868" spans="1:4" ht="27.6" x14ac:dyDescent="0.3">
      <c r="A2868" s="175">
        <v>93653</v>
      </c>
      <c r="B2868" s="176" t="s">
        <v>11125</v>
      </c>
      <c r="C2868" s="175" t="s">
        <v>128</v>
      </c>
      <c r="D2868" s="175">
        <v>11.72</v>
      </c>
    </row>
    <row r="2869" spans="1:4" ht="27.6" x14ac:dyDescent="0.3">
      <c r="A2869" s="175">
        <v>93654</v>
      </c>
      <c r="B2869" s="176" t="s">
        <v>11126</v>
      </c>
      <c r="C2869" s="175" t="s">
        <v>128</v>
      </c>
      <c r="D2869" s="175">
        <v>12.29</v>
      </c>
    </row>
    <row r="2870" spans="1:4" ht="27.6" x14ac:dyDescent="0.3">
      <c r="A2870" s="175">
        <v>93655</v>
      </c>
      <c r="B2870" s="176" t="s">
        <v>11127</v>
      </c>
      <c r="C2870" s="175" t="s">
        <v>128</v>
      </c>
      <c r="D2870" s="175">
        <v>13.46</v>
      </c>
    </row>
    <row r="2871" spans="1:4" ht="27.6" x14ac:dyDescent="0.3">
      <c r="A2871" s="175">
        <v>93656</v>
      </c>
      <c r="B2871" s="176" t="s">
        <v>11128</v>
      </c>
      <c r="C2871" s="175" t="s">
        <v>128</v>
      </c>
      <c r="D2871" s="175">
        <v>13.46</v>
      </c>
    </row>
    <row r="2872" spans="1:4" ht="27.6" x14ac:dyDescent="0.3">
      <c r="A2872" s="175">
        <v>93657</v>
      </c>
      <c r="B2872" s="176" t="s">
        <v>11129</v>
      </c>
      <c r="C2872" s="175" t="s">
        <v>128</v>
      </c>
      <c r="D2872" s="175">
        <v>14.86</v>
      </c>
    </row>
    <row r="2873" spans="1:4" ht="27.6" x14ac:dyDescent="0.3">
      <c r="A2873" s="175">
        <v>93658</v>
      </c>
      <c r="B2873" s="176" t="s">
        <v>11130</v>
      </c>
      <c r="C2873" s="175" t="s">
        <v>128</v>
      </c>
      <c r="D2873" s="175">
        <v>21.34</v>
      </c>
    </row>
    <row r="2874" spans="1:4" ht="27.6" x14ac:dyDescent="0.3">
      <c r="A2874" s="175">
        <v>93659</v>
      </c>
      <c r="B2874" s="176" t="s">
        <v>11131</v>
      </c>
      <c r="C2874" s="175" t="s">
        <v>128</v>
      </c>
      <c r="D2874" s="175">
        <v>24.12</v>
      </c>
    </row>
    <row r="2875" spans="1:4" ht="27.6" x14ac:dyDescent="0.3">
      <c r="A2875" s="175">
        <v>93660</v>
      </c>
      <c r="B2875" s="176" t="s">
        <v>11132</v>
      </c>
      <c r="C2875" s="175" t="s">
        <v>128</v>
      </c>
      <c r="D2875" s="175">
        <v>57.17</v>
      </c>
    </row>
    <row r="2876" spans="1:4" ht="27.6" x14ac:dyDescent="0.3">
      <c r="A2876" s="175">
        <v>93661</v>
      </c>
      <c r="B2876" s="176" t="s">
        <v>11133</v>
      </c>
      <c r="C2876" s="175" t="s">
        <v>128</v>
      </c>
      <c r="D2876" s="175">
        <v>58.3</v>
      </c>
    </row>
    <row r="2877" spans="1:4" ht="27.6" x14ac:dyDescent="0.3">
      <c r="A2877" s="175">
        <v>93662</v>
      </c>
      <c r="B2877" s="176" t="s">
        <v>11134</v>
      </c>
      <c r="C2877" s="175" t="s">
        <v>128</v>
      </c>
      <c r="D2877" s="175">
        <v>60.63</v>
      </c>
    </row>
    <row r="2878" spans="1:4" ht="27.6" x14ac:dyDescent="0.3">
      <c r="A2878" s="175">
        <v>93663</v>
      </c>
      <c r="B2878" s="176" t="s">
        <v>11135</v>
      </c>
      <c r="C2878" s="175" t="s">
        <v>128</v>
      </c>
      <c r="D2878" s="175">
        <v>60.63</v>
      </c>
    </row>
    <row r="2879" spans="1:4" ht="27.6" x14ac:dyDescent="0.3">
      <c r="A2879" s="175">
        <v>93664</v>
      </c>
      <c r="B2879" s="176" t="s">
        <v>11136</v>
      </c>
      <c r="C2879" s="175" t="s">
        <v>128</v>
      </c>
      <c r="D2879" s="175">
        <v>63.44</v>
      </c>
    </row>
    <row r="2880" spans="1:4" ht="27.6" x14ac:dyDescent="0.3">
      <c r="A2880" s="175">
        <v>93665</v>
      </c>
      <c r="B2880" s="176" t="s">
        <v>11137</v>
      </c>
      <c r="C2880" s="175" t="s">
        <v>128</v>
      </c>
      <c r="D2880" s="175">
        <v>66.900000000000006</v>
      </c>
    </row>
    <row r="2881" spans="1:4" ht="27.6" x14ac:dyDescent="0.3">
      <c r="A2881" s="175">
        <v>93666</v>
      </c>
      <c r="B2881" s="176" t="s">
        <v>11138</v>
      </c>
      <c r="C2881" s="175" t="s">
        <v>128</v>
      </c>
      <c r="D2881" s="175">
        <v>72.47</v>
      </c>
    </row>
    <row r="2882" spans="1:4" ht="27.6" x14ac:dyDescent="0.3">
      <c r="A2882" s="175">
        <v>93667</v>
      </c>
      <c r="B2882" s="176" t="s">
        <v>11139</v>
      </c>
      <c r="C2882" s="175" t="s">
        <v>128</v>
      </c>
      <c r="D2882" s="175">
        <v>71.540000000000006</v>
      </c>
    </row>
    <row r="2883" spans="1:4" ht="27.6" x14ac:dyDescent="0.3">
      <c r="A2883" s="175">
        <v>93668</v>
      </c>
      <c r="B2883" s="176" t="s">
        <v>11140</v>
      </c>
      <c r="C2883" s="175" t="s">
        <v>128</v>
      </c>
      <c r="D2883" s="175">
        <v>73.22</v>
      </c>
    </row>
    <row r="2884" spans="1:4" ht="27.6" x14ac:dyDescent="0.3">
      <c r="A2884" s="175">
        <v>93669</v>
      </c>
      <c r="B2884" s="176" t="s">
        <v>11141</v>
      </c>
      <c r="C2884" s="175" t="s">
        <v>128</v>
      </c>
      <c r="D2884" s="175">
        <v>76.73</v>
      </c>
    </row>
    <row r="2885" spans="1:4" ht="27.6" x14ac:dyDescent="0.3">
      <c r="A2885" s="175">
        <v>93670</v>
      </c>
      <c r="B2885" s="176" t="s">
        <v>11142</v>
      </c>
      <c r="C2885" s="175" t="s">
        <v>128</v>
      </c>
      <c r="D2885" s="175">
        <v>76.73</v>
      </c>
    </row>
    <row r="2886" spans="1:4" ht="27.6" x14ac:dyDescent="0.3">
      <c r="A2886" s="175">
        <v>93671</v>
      </c>
      <c r="B2886" s="176" t="s">
        <v>11143</v>
      </c>
      <c r="C2886" s="175" t="s">
        <v>128</v>
      </c>
      <c r="D2886" s="175">
        <v>80.930000000000007</v>
      </c>
    </row>
    <row r="2887" spans="1:4" ht="27.6" x14ac:dyDescent="0.3">
      <c r="A2887" s="175">
        <v>93672</v>
      </c>
      <c r="B2887" s="176" t="s">
        <v>11144</v>
      </c>
      <c r="C2887" s="175" t="s">
        <v>128</v>
      </c>
      <c r="D2887" s="175">
        <v>87.3</v>
      </c>
    </row>
    <row r="2888" spans="1:4" ht="27.6" x14ac:dyDescent="0.3">
      <c r="A2888" s="175">
        <v>93673</v>
      </c>
      <c r="B2888" s="176" t="s">
        <v>11145</v>
      </c>
      <c r="C2888" s="175" t="s">
        <v>128</v>
      </c>
      <c r="D2888" s="175">
        <v>95.68</v>
      </c>
    </row>
    <row r="2889" spans="1:4" ht="27.6" x14ac:dyDescent="0.3">
      <c r="A2889" s="175">
        <v>97359</v>
      </c>
      <c r="B2889" s="176" t="s">
        <v>11146</v>
      </c>
      <c r="C2889" s="175" t="s">
        <v>128</v>
      </c>
      <c r="D2889" s="177">
        <v>2584.66</v>
      </c>
    </row>
    <row r="2890" spans="1:4" ht="27.6" x14ac:dyDescent="0.3">
      <c r="A2890" s="175">
        <v>97360</v>
      </c>
      <c r="B2890" s="176" t="s">
        <v>11147</v>
      </c>
      <c r="C2890" s="175" t="s">
        <v>128</v>
      </c>
      <c r="D2890" s="177">
        <v>4965.95</v>
      </c>
    </row>
    <row r="2891" spans="1:4" ht="27.6" x14ac:dyDescent="0.3">
      <c r="A2891" s="175">
        <v>97361</v>
      </c>
      <c r="B2891" s="176" t="s">
        <v>11148</v>
      </c>
      <c r="C2891" s="175" t="s">
        <v>128</v>
      </c>
      <c r="D2891" s="177">
        <v>6621.27</v>
      </c>
    </row>
    <row r="2892" spans="1:4" ht="27.6" x14ac:dyDescent="0.3">
      <c r="A2892" s="175">
        <v>97362</v>
      </c>
      <c r="B2892" s="176" t="s">
        <v>11149</v>
      </c>
      <c r="C2892" s="175" t="s">
        <v>128</v>
      </c>
      <c r="D2892" s="177">
        <v>2682.42</v>
      </c>
    </row>
    <row r="2893" spans="1:4" ht="41.4" x14ac:dyDescent="0.3">
      <c r="A2893" s="175">
        <v>101875</v>
      </c>
      <c r="B2893" s="176" t="s">
        <v>11150</v>
      </c>
      <c r="C2893" s="175" t="s">
        <v>128</v>
      </c>
      <c r="D2893" s="175">
        <v>563.58000000000004</v>
      </c>
    </row>
    <row r="2894" spans="1:4" ht="27.6" x14ac:dyDescent="0.3">
      <c r="A2894" s="175">
        <v>101876</v>
      </c>
      <c r="B2894" s="176" t="s">
        <v>11151</v>
      </c>
      <c r="C2894" s="175" t="s">
        <v>128</v>
      </c>
      <c r="D2894" s="175">
        <v>60.77</v>
      </c>
    </row>
    <row r="2895" spans="1:4" ht="27.6" x14ac:dyDescent="0.3">
      <c r="A2895" s="175">
        <v>101877</v>
      </c>
      <c r="B2895" s="176" t="s">
        <v>11152</v>
      </c>
      <c r="C2895" s="175" t="s">
        <v>128</v>
      </c>
      <c r="D2895" s="175">
        <v>42.62</v>
      </c>
    </row>
    <row r="2896" spans="1:4" ht="41.4" x14ac:dyDescent="0.3">
      <c r="A2896" s="175">
        <v>101878</v>
      </c>
      <c r="B2896" s="176" t="s">
        <v>11153</v>
      </c>
      <c r="C2896" s="175" t="s">
        <v>128</v>
      </c>
      <c r="D2896" s="175">
        <v>763.42</v>
      </c>
    </row>
    <row r="2897" spans="1:4" ht="41.4" x14ac:dyDescent="0.3">
      <c r="A2897" s="175">
        <v>101879</v>
      </c>
      <c r="B2897" s="176" t="s">
        <v>11154</v>
      </c>
      <c r="C2897" s="175" t="s">
        <v>128</v>
      </c>
      <c r="D2897" s="175">
        <v>820.67</v>
      </c>
    </row>
    <row r="2898" spans="1:4" ht="41.4" x14ac:dyDescent="0.3">
      <c r="A2898" s="175">
        <v>101880</v>
      </c>
      <c r="B2898" s="176" t="s">
        <v>11155</v>
      </c>
      <c r="C2898" s="175" t="s">
        <v>128</v>
      </c>
      <c r="D2898" s="175">
        <v>943.51</v>
      </c>
    </row>
    <row r="2899" spans="1:4" ht="41.4" x14ac:dyDescent="0.3">
      <c r="A2899" s="175">
        <v>101881</v>
      </c>
      <c r="B2899" s="176" t="s">
        <v>11156</v>
      </c>
      <c r="C2899" s="175" t="s">
        <v>128</v>
      </c>
      <c r="D2899" s="177">
        <v>1366.41</v>
      </c>
    </row>
    <row r="2900" spans="1:4" ht="41.4" x14ac:dyDescent="0.3">
      <c r="A2900" s="175">
        <v>101882</v>
      </c>
      <c r="B2900" s="176" t="s">
        <v>11157</v>
      </c>
      <c r="C2900" s="175" t="s">
        <v>128</v>
      </c>
      <c r="D2900" s="177">
        <v>1949.17</v>
      </c>
    </row>
    <row r="2901" spans="1:4" ht="41.4" x14ac:dyDescent="0.3">
      <c r="A2901" s="175">
        <v>101883</v>
      </c>
      <c r="B2901" s="176" t="s">
        <v>11158</v>
      </c>
      <c r="C2901" s="175" t="s">
        <v>128</v>
      </c>
      <c r="D2901" s="175">
        <v>781.88</v>
      </c>
    </row>
    <row r="2902" spans="1:4" ht="27.6" x14ac:dyDescent="0.3">
      <c r="A2902" s="175">
        <v>101890</v>
      </c>
      <c r="B2902" s="176" t="s">
        <v>11159</v>
      </c>
      <c r="C2902" s="175" t="s">
        <v>128</v>
      </c>
      <c r="D2902" s="175">
        <v>16.13</v>
      </c>
    </row>
    <row r="2903" spans="1:4" ht="27.6" x14ac:dyDescent="0.3">
      <c r="A2903" s="175">
        <v>101891</v>
      </c>
      <c r="B2903" s="176" t="s">
        <v>11160</v>
      </c>
      <c r="C2903" s="175" t="s">
        <v>128</v>
      </c>
      <c r="D2903" s="175">
        <v>27.57</v>
      </c>
    </row>
    <row r="2904" spans="1:4" ht="27.6" x14ac:dyDescent="0.3">
      <c r="A2904" s="175">
        <v>101892</v>
      </c>
      <c r="B2904" s="176" t="s">
        <v>11161</v>
      </c>
      <c r="C2904" s="175" t="s">
        <v>128</v>
      </c>
      <c r="D2904" s="175">
        <v>71.819999999999993</v>
      </c>
    </row>
    <row r="2905" spans="1:4" ht="27.6" x14ac:dyDescent="0.3">
      <c r="A2905" s="175">
        <v>101893</v>
      </c>
      <c r="B2905" s="176" t="s">
        <v>11162</v>
      </c>
      <c r="C2905" s="175" t="s">
        <v>128</v>
      </c>
      <c r="D2905" s="175">
        <v>91.83</v>
      </c>
    </row>
    <row r="2906" spans="1:4" ht="27.6" x14ac:dyDescent="0.3">
      <c r="A2906" s="175">
        <v>101894</v>
      </c>
      <c r="B2906" s="176" t="s">
        <v>11163</v>
      </c>
      <c r="C2906" s="175" t="s">
        <v>128</v>
      </c>
      <c r="D2906" s="175">
        <v>155.13</v>
      </c>
    </row>
    <row r="2907" spans="1:4" ht="27.6" x14ac:dyDescent="0.3">
      <c r="A2907" s="175">
        <v>101895</v>
      </c>
      <c r="B2907" s="176" t="s">
        <v>11164</v>
      </c>
      <c r="C2907" s="175" t="s">
        <v>128</v>
      </c>
      <c r="D2907" s="175">
        <v>423.71</v>
      </c>
    </row>
    <row r="2908" spans="1:4" ht="27.6" x14ac:dyDescent="0.3">
      <c r="A2908" s="175">
        <v>101896</v>
      </c>
      <c r="B2908" s="176" t="s">
        <v>11165</v>
      </c>
      <c r="C2908" s="175" t="s">
        <v>128</v>
      </c>
      <c r="D2908" s="175">
        <v>638.27</v>
      </c>
    </row>
    <row r="2909" spans="1:4" ht="27.6" x14ac:dyDescent="0.3">
      <c r="A2909" s="175">
        <v>101897</v>
      </c>
      <c r="B2909" s="176" t="s">
        <v>11166</v>
      </c>
      <c r="C2909" s="175" t="s">
        <v>128</v>
      </c>
      <c r="D2909" s="177">
        <v>1021.25</v>
      </c>
    </row>
    <row r="2910" spans="1:4" ht="27.6" x14ac:dyDescent="0.3">
      <c r="A2910" s="175">
        <v>101898</v>
      </c>
      <c r="B2910" s="176" t="s">
        <v>11167</v>
      </c>
      <c r="C2910" s="175" t="s">
        <v>128</v>
      </c>
      <c r="D2910" s="177">
        <v>1365.99</v>
      </c>
    </row>
    <row r="2911" spans="1:4" ht="27.6" x14ac:dyDescent="0.3">
      <c r="A2911" s="175">
        <v>101899</v>
      </c>
      <c r="B2911" s="176" t="s">
        <v>11168</v>
      </c>
      <c r="C2911" s="175" t="s">
        <v>128</v>
      </c>
      <c r="D2911" s="177">
        <v>2185.98</v>
      </c>
    </row>
    <row r="2912" spans="1:4" ht="27.6" x14ac:dyDescent="0.3">
      <c r="A2912" s="175">
        <v>101900</v>
      </c>
      <c r="B2912" s="176" t="s">
        <v>11169</v>
      </c>
      <c r="C2912" s="175" t="s">
        <v>128</v>
      </c>
      <c r="D2912" s="177">
        <v>4561.0600000000004</v>
      </c>
    </row>
    <row r="2913" spans="1:4" x14ac:dyDescent="0.3">
      <c r="A2913" s="175">
        <v>101901</v>
      </c>
      <c r="B2913" s="176" t="s">
        <v>11170</v>
      </c>
      <c r="C2913" s="175" t="s">
        <v>128</v>
      </c>
      <c r="D2913" s="175">
        <v>136.13999999999999</v>
      </c>
    </row>
    <row r="2914" spans="1:4" x14ac:dyDescent="0.3">
      <c r="A2914" s="175">
        <v>101902</v>
      </c>
      <c r="B2914" s="176" t="s">
        <v>11171</v>
      </c>
      <c r="C2914" s="175" t="s">
        <v>128</v>
      </c>
      <c r="D2914" s="175">
        <v>168.23</v>
      </c>
    </row>
    <row r="2915" spans="1:4" x14ac:dyDescent="0.3">
      <c r="A2915" s="175">
        <v>101903</v>
      </c>
      <c r="B2915" s="176" t="s">
        <v>11172</v>
      </c>
      <c r="C2915" s="175" t="s">
        <v>128</v>
      </c>
      <c r="D2915" s="175">
        <v>350.25</v>
      </c>
    </row>
    <row r="2916" spans="1:4" x14ac:dyDescent="0.3">
      <c r="A2916" s="175">
        <v>101904</v>
      </c>
      <c r="B2916" s="176" t="s">
        <v>11173</v>
      </c>
      <c r="C2916" s="175" t="s">
        <v>128</v>
      </c>
      <c r="D2916" s="177">
        <v>1286.03</v>
      </c>
    </row>
    <row r="2917" spans="1:4" ht="27.6" x14ac:dyDescent="0.3">
      <c r="A2917" s="175">
        <v>101938</v>
      </c>
      <c r="B2917" s="176" t="s">
        <v>11174</v>
      </c>
      <c r="C2917" s="175" t="s">
        <v>128</v>
      </c>
      <c r="D2917" s="175">
        <v>81.290000000000006</v>
      </c>
    </row>
    <row r="2918" spans="1:4" ht="27.6" x14ac:dyDescent="0.3">
      <c r="A2918" s="175">
        <v>101946</v>
      </c>
      <c r="B2918" s="176" t="s">
        <v>11175</v>
      </c>
      <c r="C2918" s="175" t="s">
        <v>128</v>
      </c>
      <c r="D2918" s="175">
        <v>128.27000000000001</v>
      </c>
    </row>
    <row r="2919" spans="1:4" ht="27.6" x14ac:dyDescent="0.3">
      <c r="A2919" s="175">
        <v>91945</v>
      </c>
      <c r="B2919" s="176" t="s">
        <v>11176</v>
      </c>
      <c r="C2919" s="175" t="s">
        <v>128</v>
      </c>
      <c r="D2919" s="175">
        <v>8.73</v>
      </c>
    </row>
    <row r="2920" spans="1:4" ht="27.6" x14ac:dyDescent="0.3">
      <c r="A2920" s="175">
        <v>91946</v>
      </c>
      <c r="B2920" s="176" t="s">
        <v>11177</v>
      </c>
      <c r="C2920" s="175" t="s">
        <v>128</v>
      </c>
      <c r="D2920" s="175">
        <v>7.27</v>
      </c>
    </row>
    <row r="2921" spans="1:4" ht="27.6" x14ac:dyDescent="0.3">
      <c r="A2921" s="175">
        <v>91947</v>
      </c>
      <c r="B2921" s="176" t="s">
        <v>11178</v>
      </c>
      <c r="C2921" s="175" t="s">
        <v>128</v>
      </c>
      <c r="D2921" s="175">
        <v>6.36</v>
      </c>
    </row>
    <row r="2922" spans="1:4" ht="27.6" x14ac:dyDescent="0.3">
      <c r="A2922" s="175">
        <v>91949</v>
      </c>
      <c r="B2922" s="176" t="s">
        <v>11179</v>
      </c>
      <c r="C2922" s="175" t="s">
        <v>128</v>
      </c>
      <c r="D2922" s="175">
        <v>13.3</v>
      </c>
    </row>
    <row r="2923" spans="1:4" ht="27.6" x14ac:dyDescent="0.3">
      <c r="A2923" s="175">
        <v>91950</v>
      </c>
      <c r="B2923" s="176" t="s">
        <v>11180</v>
      </c>
      <c r="C2923" s="175" t="s">
        <v>128</v>
      </c>
      <c r="D2923" s="175">
        <v>11.53</v>
      </c>
    </row>
    <row r="2924" spans="1:4" ht="27.6" x14ac:dyDescent="0.3">
      <c r="A2924" s="175">
        <v>91951</v>
      </c>
      <c r="B2924" s="176" t="s">
        <v>11181</v>
      </c>
      <c r="C2924" s="175" t="s">
        <v>128</v>
      </c>
      <c r="D2924" s="175">
        <v>10.47</v>
      </c>
    </row>
    <row r="2925" spans="1:4" ht="27.6" x14ac:dyDescent="0.3">
      <c r="A2925" s="175">
        <v>91952</v>
      </c>
      <c r="B2925" s="176" t="s">
        <v>11182</v>
      </c>
      <c r="C2925" s="175" t="s">
        <v>128</v>
      </c>
      <c r="D2925" s="175">
        <v>16.559999999999999</v>
      </c>
    </row>
    <row r="2926" spans="1:4" ht="27.6" x14ac:dyDescent="0.3">
      <c r="A2926" s="175">
        <v>91953</v>
      </c>
      <c r="B2926" s="176" t="s">
        <v>11183</v>
      </c>
      <c r="C2926" s="175" t="s">
        <v>128</v>
      </c>
      <c r="D2926" s="175">
        <v>23.83</v>
      </c>
    </row>
    <row r="2927" spans="1:4" ht="27.6" x14ac:dyDescent="0.3">
      <c r="A2927" s="175">
        <v>91954</v>
      </c>
      <c r="B2927" s="176" t="s">
        <v>11184</v>
      </c>
      <c r="C2927" s="175" t="s">
        <v>128</v>
      </c>
      <c r="D2927" s="175">
        <v>22.24</v>
      </c>
    </row>
    <row r="2928" spans="1:4" ht="27.6" x14ac:dyDescent="0.3">
      <c r="A2928" s="175">
        <v>91955</v>
      </c>
      <c r="B2928" s="176" t="s">
        <v>11185</v>
      </c>
      <c r="C2928" s="175" t="s">
        <v>128</v>
      </c>
      <c r="D2928" s="175">
        <v>29.51</v>
      </c>
    </row>
    <row r="2929" spans="1:4" ht="27.6" x14ac:dyDescent="0.3">
      <c r="A2929" s="175">
        <v>91956</v>
      </c>
      <c r="B2929" s="176" t="s">
        <v>11186</v>
      </c>
      <c r="C2929" s="175" t="s">
        <v>128</v>
      </c>
      <c r="D2929" s="175">
        <v>36.06</v>
      </c>
    </row>
    <row r="2930" spans="1:4" ht="27.6" x14ac:dyDescent="0.3">
      <c r="A2930" s="175">
        <v>91957</v>
      </c>
      <c r="B2930" s="176" t="s">
        <v>11187</v>
      </c>
      <c r="C2930" s="175" t="s">
        <v>128</v>
      </c>
      <c r="D2930" s="175">
        <v>43.33</v>
      </c>
    </row>
    <row r="2931" spans="1:4" ht="27.6" x14ac:dyDescent="0.3">
      <c r="A2931" s="175">
        <v>91958</v>
      </c>
      <c r="B2931" s="176" t="s">
        <v>11188</v>
      </c>
      <c r="C2931" s="175" t="s">
        <v>128</v>
      </c>
      <c r="D2931" s="175">
        <v>30.43</v>
      </c>
    </row>
    <row r="2932" spans="1:4" ht="27.6" x14ac:dyDescent="0.3">
      <c r="A2932" s="175">
        <v>91959</v>
      </c>
      <c r="B2932" s="176" t="s">
        <v>11189</v>
      </c>
      <c r="C2932" s="175" t="s">
        <v>128</v>
      </c>
      <c r="D2932" s="175">
        <v>37.700000000000003</v>
      </c>
    </row>
    <row r="2933" spans="1:4" ht="27.6" x14ac:dyDescent="0.3">
      <c r="A2933" s="175">
        <v>91960</v>
      </c>
      <c r="B2933" s="176" t="s">
        <v>11190</v>
      </c>
      <c r="C2933" s="175" t="s">
        <v>128</v>
      </c>
      <c r="D2933" s="175">
        <v>41.73</v>
      </c>
    </row>
    <row r="2934" spans="1:4" ht="27.6" x14ac:dyDescent="0.3">
      <c r="A2934" s="175">
        <v>91961</v>
      </c>
      <c r="B2934" s="176" t="s">
        <v>11191</v>
      </c>
      <c r="C2934" s="175" t="s">
        <v>128</v>
      </c>
      <c r="D2934" s="175">
        <v>49</v>
      </c>
    </row>
    <row r="2935" spans="1:4" ht="27.6" x14ac:dyDescent="0.3">
      <c r="A2935" s="175">
        <v>91962</v>
      </c>
      <c r="B2935" s="176" t="s">
        <v>11192</v>
      </c>
      <c r="C2935" s="175" t="s">
        <v>128</v>
      </c>
      <c r="D2935" s="175">
        <v>55.6</v>
      </c>
    </row>
    <row r="2936" spans="1:4" ht="27.6" x14ac:dyDescent="0.3">
      <c r="A2936" s="175">
        <v>91963</v>
      </c>
      <c r="B2936" s="176" t="s">
        <v>11193</v>
      </c>
      <c r="C2936" s="175" t="s">
        <v>128</v>
      </c>
      <c r="D2936" s="175">
        <v>62.87</v>
      </c>
    </row>
    <row r="2937" spans="1:4" ht="27.6" x14ac:dyDescent="0.3">
      <c r="A2937" s="175">
        <v>91964</v>
      </c>
      <c r="B2937" s="176" t="s">
        <v>11194</v>
      </c>
      <c r="C2937" s="175" t="s">
        <v>128</v>
      </c>
      <c r="D2937" s="175">
        <v>49.93</v>
      </c>
    </row>
    <row r="2938" spans="1:4" ht="27.6" x14ac:dyDescent="0.3">
      <c r="A2938" s="175">
        <v>91965</v>
      </c>
      <c r="B2938" s="176" t="s">
        <v>11195</v>
      </c>
      <c r="C2938" s="175" t="s">
        <v>128</v>
      </c>
      <c r="D2938" s="175">
        <v>57.2</v>
      </c>
    </row>
    <row r="2939" spans="1:4" ht="27.6" x14ac:dyDescent="0.3">
      <c r="A2939" s="175">
        <v>91966</v>
      </c>
      <c r="B2939" s="176" t="s">
        <v>11196</v>
      </c>
      <c r="C2939" s="175" t="s">
        <v>128</v>
      </c>
      <c r="D2939" s="175">
        <v>44.29</v>
      </c>
    </row>
    <row r="2940" spans="1:4" ht="27.6" x14ac:dyDescent="0.3">
      <c r="A2940" s="175">
        <v>91967</v>
      </c>
      <c r="B2940" s="176" t="s">
        <v>11197</v>
      </c>
      <c r="C2940" s="175" t="s">
        <v>128</v>
      </c>
      <c r="D2940" s="175">
        <v>51.56</v>
      </c>
    </row>
    <row r="2941" spans="1:4" ht="27.6" x14ac:dyDescent="0.3">
      <c r="A2941" s="175">
        <v>91968</v>
      </c>
      <c r="B2941" s="176" t="s">
        <v>11198</v>
      </c>
      <c r="C2941" s="175" t="s">
        <v>128</v>
      </c>
      <c r="D2941" s="175">
        <v>61.23</v>
      </c>
    </row>
    <row r="2942" spans="1:4" ht="27.6" x14ac:dyDescent="0.3">
      <c r="A2942" s="175">
        <v>91969</v>
      </c>
      <c r="B2942" s="176" t="s">
        <v>11199</v>
      </c>
      <c r="C2942" s="175" t="s">
        <v>128</v>
      </c>
      <c r="D2942" s="175">
        <v>68.5</v>
      </c>
    </row>
    <row r="2943" spans="1:4" ht="27.6" x14ac:dyDescent="0.3">
      <c r="A2943" s="175">
        <v>91970</v>
      </c>
      <c r="B2943" s="176" t="s">
        <v>11200</v>
      </c>
      <c r="C2943" s="175" t="s">
        <v>128</v>
      </c>
      <c r="D2943" s="175">
        <v>64.11</v>
      </c>
    </row>
    <row r="2944" spans="1:4" ht="27.6" x14ac:dyDescent="0.3">
      <c r="A2944" s="175">
        <v>91971</v>
      </c>
      <c r="B2944" s="176" t="s">
        <v>11201</v>
      </c>
      <c r="C2944" s="175" t="s">
        <v>128</v>
      </c>
      <c r="D2944" s="175">
        <v>75.64</v>
      </c>
    </row>
    <row r="2945" spans="1:4" ht="27.6" x14ac:dyDescent="0.3">
      <c r="A2945" s="175">
        <v>91972</v>
      </c>
      <c r="B2945" s="176" t="s">
        <v>11202</v>
      </c>
      <c r="C2945" s="175" t="s">
        <v>128</v>
      </c>
      <c r="D2945" s="175">
        <v>69.790000000000006</v>
      </c>
    </row>
    <row r="2946" spans="1:4" ht="27.6" x14ac:dyDescent="0.3">
      <c r="A2946" s="175">
        <v>91973</v>
      </c>
      <c r="B2946" s="176" t="s">
        <v>11203</v>
      </c>
      <c r="C2946" s="175" t="s">
        <v>128</v>
      </c>
      <c r="D2946" s="175">
        <v>81.319999999999993</v>
      </c>
    </row>
    <row r="2947" spans="1:4" ht="27.6" x14ac:dyDescent="0.3">
      <c r="A2947" s="175">
        <v>91974</v>
      </c>
      <c r="B2947" s="176" t="s">
        <v>11204</v>
      </c>
      <c r="C2947" s="175" t="s">
        <v>128</v>
      </c>
      <c r="D2947" s="175">
        <v>58.43</v>
      </c>
    </row>
    <row r="2948" spans="1:4" ht="27.6" x14ac:dyDescent="0.3">
      <c r="A2948" s="175">
        <v>91975</v>
      </c>
      <c r="B2948" s="176" t="s">
        <v>11205</v>
      </c>
      <c r="C2948" s="175" t="s">
        <v>128</v>
      </c>
      <c r="D2948" s="175">
        <v>69.959999999999994</v>
      </c>
    </row>
    <row r="2949" spans="1:4" ht="27.6" x14ac:dyDescent="0.3">
      <c r="A2949" s="175">
        <v>91976</v>
      </c>
      <c r="B2949" s="176" t="s">
        <v>11206</v>
      </c>
      <c r="C2949" s="175" t="s">
        <v>128</v>
      </c>
      <c r="D2949" s="175">
        <v>86.26</v>
      </c>
    </row>
    <row r="2950" spans="1:4" ht="27.6" x14ac:dyDescent="0.3">
      <c r="A2950" s="175">
        <v>91977</v>
      </c>
      <c r="B2950" s="176" t="s">
        <v>11207</v>
      </c>
      <c r="C2950" s="175" t="s">
        <v>128</v>
      </c>
      <c r="D2950" s="175">
        <v>97.79</v>
      </c>
    </row>
    <row r="2951" spans="1:4" ht="27.6" x14ac:dyDescent="0.3">
      <c r="A2951" s="175">
        <v>91978</v>
      </c>
      <c r="B2951" s="176" t="s">
        <v>11208</v>
      </c>
      <c r="C2951" s="175" t="s">
        <v>128</v>
      </c>
      <c r="D2951" s="175">
        <v>35.36</v>
      </c>
    </row>
    <row r="2952" spans="1:4" ht="27.6" x14ac:dyDescent="0.3">
      <c r="A2952" s="175">
        <v>91979</v>
      </c>
      <c r="B2952" s="176" t="s">
        <v>11209</v>
      </c>
      <c r="C2952" s="175" t="s">
        <v>128</v>
      </c>
      <c r="D2952" s="175">
        <v>42.63</v>
      </c>
    </row>
    <row r="2953" spans="1:4" ht="27.6" x14ac:dyDescent="0.3">
      <c r="A2953" s="175">
        <v>91980</v>
      </c>
      <c r="B2953" s="176" t="s">
        <v>11210</v>
      </c>
      <c r="C2953" s="175" t="s">
        <v>128</v>
      </c>
      <c r="D2953" s="175">
        <v>34.229999999999997</v>
      </c>
    </row>
    <row r="2954" spans="1:4" ht="27.6" x14ac:dyDescent="0.3">
      <c r="A2954" s="175">
        <v>91981</v>
      </c>
      <c r="B2954" s="176" t="s">
        <v>11211</v>
      </c>
      <c r="C2954" s="175" t="s">
        <v>128</v>
      </c>
      <c r="D2954" s="175">
        <v>41.5</v>
      </c>
    </row>
    <row r="2955" spans="1:4" ht="27.6" x14ac:dyDescent="0.3">
      <c r="A2955" s="175">
        <v>91982</v>
      </c>
      <c r="B2955" s="176" t="s">
        <v>11212</v>
      </c>
      <c r="C2955" s="175" t="s">
        <v>128</v>
      </c>
      <c r="D2955" s="175">
        <v>81.78</v>
      </c>
    </row>
    <row r="2956" spans="1:4" ht="27.6" x14ac:dyDescent="0.3">
      <c r="A2956" s="175">
        <v>91983</v>
      </c>
      <c r="B2956" s="176" t="s">
        <v>11213</v>
      </c>
      <c r="C2956" s="175" t="s">
        <v>128</v>
      </c>
      <c r="D2956" s="175">
        <v>89.05</v>
      </c>
    </row>
    <row r="2957" spans="1:4" ht="27.6" x14ac:dyDescent="0.3">
      <c r="A2957" s="175">
        <v>91984</v>
      </c>
      <c r="B2957" s="176" t="s">
        <v>11214</v>
      </c>
      <c r="C2957" s="175" t="s">
        <v>128</v>
      </c>
      <c r="D2957" s="175">
        <v>15.51</v>
      </c>
    </row>
    <row r="2958" spans="1:4" ht="27.6" x14ac:dyDescent="0.3">
      <c r="A2958" s="175">
        <v>91985</v>
      </c>
      <c r="B2958" s="176" t="s">
        <v>11215</v>
      </c>
      <c r="C2958" s="175" t="s">
        <v>128</v>
      </c>
      <c r="D2958" s="175">
        <v>22.78</v>
      </c>
    </row>
    <row r="2959" spans="1:4" ht="27.6" x14ac:dyDescent="0.3">
      <c r="A2959" s="175">
        <v>91986</v>
      </c>
      <c r="B2959" s="176" t="s">
        <v>11216</v>
      </c>
      <c r="C2959" s="175" t="s">
        <v>128</v>
      </c>
      <c r="D2959" s="175">
        <v>33.04</v>
      </c>
    </row>
    <row r="2960" spans="1:4" ht="27.6" x14ac:dyDescent="0.3">
      <c r="A2960" s="175">
        <v>91987</v>
      </c>
      <c r="B2960" s="176" t="s">
        <v>11217</v>
      </c>
      <c r="C2960" s="175" t="s">
        <v>128</v>
      </c>
      <c r="D2960" s="175">
        <v>40.31</v>
      </c>
    </row>
    <row r="2961" spans="1:4" ht="27.6" x14ac:dyDescent="0.3">
      <c r="A2961" s="175">
        <v>91988</v>
      </c>
      <c r="B2961" s="176" t="s">
        <v>11218</v>
      </c>
      <c r="C2961" s="175" t="s">
        <v>128</v>
      </c>
      <c r="D2961" s="175">
        <v>19.3</v>
      </c>
    </row>
    <row r="2962" spans="1:4" ht="27.6" x14ac:dyDescent="0.3">
      <c r="A2962" s="175">
        <v>91989</v>
      </c>
      <c r="B2962" s="176" t="s">
        <v>11219</v>
      </c>
      <c r="C2962" s="175" t="s">
        <v>128</v>
      </c>
      <c r="D2962" s="175">
        <v>26.57</v>
      </c>
    </row>
    <row r="2963" spans="1:4" ht="27.6" x14ac:dyDescent="0.3">
      <c r="A2963" s="175">
        <v>91990</v>
      </c>
      <c r="B2963" s="176" t="s">
        <v>11220</v>
      </c>
      <c r="C2963" s="175" t="s">
        <v>128</v>
      </c>
      <c r="D2963" s="175">
        <v>29.64</v>
      </c>
    </row>
    <row r="2964" spans="1:4" ht="27.6" x14ac:dyDescent="0.3">
      <c r="A2964" s="175">
        <v>91991</v>
      </c>
      <c r="B2964" s="176" t="s">
        <v>11221</v>
      </c>
      <c r="C2964" s="175" t="s">
        <v>128</v>
      </c>
      <c r="D2964" s="175">
        <v>31.69</v>
      </c>
    </row>
    <row r="2965" spans="1:4" ht="27.6" x14ac:dyDescent="0.3">
      <c r="A2965" s="175">
        <v>91992</v>
      </c>
      <c r="B2965" s="176" t="s">
        <v>11222</v>
      </c>
      <c r="C2965" s="175" t="s">
        <v>128</v>
      </c>
      <c r="D2965" s="175">
        <v>36.909999999999997</v>
      </c>
    </row>
    <row r="2966" spans="1:4" ht="27.6" x14ac:dyDescent="0.3">
      <c r="A2966" s="175">
        <v>91993</v>
      </c>
      <c r="B2966" s="176" t="s">
        <v>11223</v>
      </c>
      <c r="C2966" s="175" t="s">
        <v>128</v>
      </c>
      <c r="D2966" s="175">
        <v>38.96</v>
      </c>
    </row>
    <row r="2967" spans="1:4" ht="27.6" x14ac:dyDescent="0.3">
      <c r="A2967" s="175">
        <v>91994</v>
      </c>
      <c r="B2967" s="176" t="s">
        <v>11224</v>
      </c>
      <c r="C2967" s="175" t="s">
        <v>128</v>
      </c>
      <c r="D2967" s="175">
        <v>21.18</v>
      </c>
    </row>
    <row r="2968" spans="1:4" ht="27.6" x14ac:dyDescent="0.3">
      <c r="A2968" s="175">
        <v>91995</v>
      </c>
      <c r="B2968" s="176" t="s">
        <v>11225</v>
      </c>
      <c r="C2968" s="175" t="s">
        <v>128</v>
      </c>
      <c r="D2968" s="175">
        <v>23.23</v>
      </c>
    </row>
    <row r="2969" spans="1:4" ht="27.6" x14ac:dyDescent="0.3">
      <c r="A2969" s="175">
        <v>91996</v>
      </c>
      <c r="B2969" s="176" t="s">
        <v>11226</v>
      </c>
      <c r="C2969" s="175" t="s">
        <v>128</v>
      </c>
      <c r="D2969" s="175">
        <v>28.45</v>
      </c>
    </row>
    <row r="2970" spans="1:4" ht="27.6" x14ac:dyDescent="0.3">
      <c r="A2970" s="175">
        <v>91997</v>
      </c>
      <c r="B2970" s="176" t="s">
        <v>11227</v>
      </c>
      <c r="C2970" s="175" t="s">
        <v>128</v>
      </c>
      <c r="D2970" s="175">
        <v>30.5</v>
      </c>
    </row>
    <row r="2971" spans="1:4" ht="27.6" x14ac:dyDescent="0.3">
      <c r="A2971" s="175">
        <v>91998</v>
      </c>
      <c r="B2971" s="176" t="s">
        <v>11228</v>
      </c>
      <c r="C2971" s="175" t="s">
        <v>128</v>
      </c>
      <c r="D2971" s="175">
        <v>17.89</v>
      </c>
    </row>
    <row r="2972" spans="1:4" ht="27.6" x14ac:dyDescent="0.3">
      <c r="A2972" s="175">
        <v>91999</v>
      </c>
      <c r="B2972" s="176" t="s">
        <v>11229</v>
      </c>
      <c r="C2972" s="175" t="s">
        <v>128</v>
      </c>
      <c r="D2972" s="175">
        <v>19.940000000000001</v>
      </c>
    </row>
    <row r="2973" spans="1:4" ht="27.6" x14ac:dyDescent="0.3">
      <c r="A2973" s="175">
        <v>92000</v>
      </c>
      <c r="B2973" s="176" t="s">
        <v>11230</v>
      </c>
      <c r="C2973" s="175" t="s">
        <v>128</v>
      </c>
      <c r="D2973" s="175">
        <v>25.16</v>
      </c>
    </row>
    <row r="2974" spans="1:4" ht="27.6" x14ac:dyDescent="0.3">
      <c r="A2974" s="175">
        <v>92001</v>
      </c>
      <c r="B2974" s="176" t="s">
        <v>11231</v>
      </c>
      <c r="C2974" s="175" t="s">
        <v>128</v>
      </c>
      <c r="D2974" s="175">
        <v>27.21</v>
      </c>
    </row>
    <row r="2975" spans="1:4" ht="27.6" x14ac:dyDescent="0.3">
      <c r="A2975" s="175">
        <v>92002</v>
      </c>
      <c r="B2975" s="176" t="s">
        <v>11232</v>
      </c>
      <c r="C2975" s="175" t="s">
        <v>128</v>
      </c>
      <c r="D2975" s="175">
        <v>39.61</v>
      </c>
    </row>
    <row r="2976" spans="1:4" ht="27.6" x14ac:dyDescent="0.3">
      <c r="A2976" s="175">
        <v>92003</v>
      </c>
      <c r="B2976" s="176" t="s">
        <v>11233</v>
      </c>
      <c r="C2976" s="175" t="s">
        <v>128</v>
      </c>
      <c r="D2976" s="175">
        <v>43.71</v>
      </c>
    </row>
    <row r="2977" spans="1:4" ht="27.6" x14ac:dyDescent="0.3">
      <c r="A2977" s="175">
        <v>92004</v>
      </c>
      <c r="B2977" s="176" t="s">
        <v>11234</v>
      </c>
      <c r="C2977" s="175" t="s">
        <v>128</v>
      </c>
      <c r="D2977" s="175">
        <v>46.88</v>
      </c>
    </row>
    <row r="2978" spans="1:4" ht="27.6" x14ac:dyDescent="0.3">
      <c r="A2978" s="175">
        <v>92005</v>
      </c>
      <c r="B2978" s="176" t="s">
        <v>11235</v>
      </c>
      <c r="C2978" s="175" t="s">
        <v>128</v>
      </c>
      <c r="D2978" s="175">
        <v>50.98</v>
      </c>
    </row>
    <row r="2979" spans="1:4" ht="27.6" x14ac:dyDescent="0.3">
      <c r="A2979" s="175">
        <v>92006</v>
      </c>
      <c r="B2979" s="176" t="s">
        <v>11236</v>
      </c>
      <c r="C2979" s="175" t="s">
        <v>128</v>
      </c>
      <c r="D2979" s="175">
        <v>33.049999999999997</v>
      </c>
    </row>
    <row r="2980" spans="1:4" ht="27.6" x14ac:dyDescent="0.3">
      <c r="A2980" s="175">
        <v>92007</v>
      </c>
      <c r="B2980" s="176" t="s">
        <v>11237</v>
      </c>
      <c r="C2980" s="175" t="s">
        <v>128</v>
      </c>
      <c r="D2980" s="175">
        <v>37.15</v>
      </c>
    </row>
    <row r="2981" spans="1:4" ht="27.6" x14ac:dyDescent="0.3">
      <c r="A2981" s="175">
        <v>92008</v>
      </c>
      <c r="B2981" s="176" t="s">
        <v>11238</v>
      </c>
      <c r="C2981" s="175" t="s">
        <v>128</v>
      </c>
      <c r="D2981" s="175">
        <v>40.32</v>
      </c>
    </row>
    <row r="2982" spans="1:4" ht="27.6" x14ac:dyDescent="0.3">
      <c r="A2982" s="175">
        <v>92009</v>
      </c>
      <c r="B2982" s="176" t="s">
        <v>11239</v>
      </c>
      <c r="C2982" s="175" t="s">
        <v>128</v>
      </c>
      <c r="D2982" s="175">
        <v>44.42</v>
      </c>
    </row>
    <row r="2983" spans="1:4" ht="27.6" x14ac:dyDescent="0.3">
      <c r="A2983" s="175">
        <v>92010</v>
      </c>
      <c r="B2983" s="176" t="s">
        <v>11240</v>
      </c>
      <c r="C2983" s="175" t="s">
        <v>128</v>
      </c>
      <c r="D2983" s="175">
        <v>58.05</v>
      </c>
    </row>
    <row r="2984" spans="1:4" ht="27.6" x14ac:dyDescent="0.3">
      <c r="A2984" s="175">
        <v>92011</v>
      </c>
      <c r="B2984" s="176" t="s">
        <v>11241</v>
      </c>
      <c r="C2984" s="175" t="s">
        <v>128</v>
      </c>
      <c r="D2984" s="175">
        <v>64.2</v>
      </c>
    </row>
    <row r="2985" spans="1:4" ht="27.6" x14ac:dyDescent="0.3">
      <c r="A2985" s="175">
        <v>92012</v>
      </c>
      <c r="B2985" s="176" t="s">
        <v>11242</v>
      </c>
      <c r="C2985" s="175" t="s">
        <v>128</v>
      </c>
      <c r="D2985" s="175">
        <v>65.319999999999993</v>
      </c>
    </row>
    <row r="2986" spans="1:4" ht="27.6" x14ac:dyDescent="0.3">
      <c r="A2986" s="175">
        <v>92013</v>
      </c>
      <c r="B2986" s="176" t="s">
        <v>11243</v>
      </c>
      <c r="C2986" s="175" t="s">
        <v>128</v>
      </c>
      <c r="D2986" s="175">
        <v>71.47</v>
      </c>
    </row>
    <row r="2987" spans="1:4" ht="27.6" x14ac:dyDescent="0.3">
      <c r="A2987" s="175">
        <v>92014</v>
      </c>
      <c r="B2987" s="176" t="s">
        <v>11244</v>
      </c>
      <c r="C2987" s="175" t="s">
        <v>128</v>
      </c>
      <c r="D2987" s="175">
        <v>48.2</v>
      </c>
    </row>
    <row r="2988" spans="1:4" ht="27.6" x14ac:dyDescent="0.3">
      <c r="A2988" s="175">
        <v>92015</v>
      </c>
      <c r="B2988" s="176" t="s">
        <v>11245</v>
      </c>
      <c r="C2988" s="175" t="s">
        <v>128</v>
      </c>
      <c r="D2988" s="175">
        <v>54.35</v>
      </c>
    </row>
    <row r="2989" spans="1:4" ht="27.6" x14ac:dyDescent="0.3">
      <c r="A2989" s="175">
        <v>92016</v>
      </c>
      <c r="B2989" s="176" t="s">
        <v>11246</v>
      </c>
      <c r="C2989" s="175" t="s">
        <v>128</v>
      </c>
      <c r="D2989" s="175">
        <v>55.47</v>
      </c>
    </row>
    <row r="2990" spans="1:4" ht="27.6" x14ac:dyDescent="0.3">
      <c r="A2990" s="175">
        <v>92017</v>
      </c>
      <c r="B2990" s="176" t="s">
        <v>11247</v>
      </c>
      <c r="C2990" s="175" t="s">
        <v>128</v>
      </c>
      <c r="D2990" s="175">
        <v>61.62</v>
      </c>
    </row>
    <row r="2991" spans="1:4" ht="27.6" x14ac:dyDescent="0.3">
      <c r="A2991" s="175">
        <v>92018</v>
      </c>
      <c r="B2991" s="176" t="s">
        <v>11248</v>
      </c>
      <c r="C2991" s="175" t="s">
        <v>128</v>
      </c>
      <c r="D2991" s="175">
        <v>63.8</v>
      </c>
    </row>
    <row r="2992" spans="1:4" ht="27.6" x14ac:dyDescent="0.3">
      <c r="A2992" s="175">
        <v>92019</v>
      </c>
      <c r="B2992" s="176" t="s">
        <v>11249</v>
      </c>
      <c r="C2992" s="175" t="s">
        <v>128</v>
      </c>
      <c r="D2992" s="175">
        <v>75.33</v>
      </c>
    </row>
    <row r="2993" spans="1:4" ht="27.6" x14ac:dyDescent="0.3">
      <c r="A2993" s="175">
        <v>92020</v>
      </c>
      <c r="B2993" s="176" t="s">
        <v>11250</v>
      </c>
      <c r="C2993" s="175" t="s">
        <v>128</v>
      </c>
      <c r="D2993" s="175">
        <v>94.34</v>
      </c>
    </row>
    <row r="2994" spans="1:4" ht="27.6" x14ac:dyDescent="0.3">
      <c r="A2994" s="175">
        <v>92021</v>
      </c>
      <c r="B2994" s="176" t="s">
        <v>11251</v>
      </c>
      <c r="C2994" s="175" t="s">
        <v>128</v>
      </c>
      <c r="D2994" s="175">
        <v>105.87</v>
      </c>
    </row>
    <row r="2995" spans="1:4" ht="27.6" x14ac:dyDescent="0.3">
      <c r="A2995" s="175">
        <v>92022</v>
      </c>
      <c r="B2995" s="176" t="s">
        <v>11252</v>
      </c>
      <c r="C2995" s="175" t="s">
        <v>128</v>
      </c>
      <c r="D2995" s="175">
        <v>35</v>
      </c>
    </row>
    <row r="2996" spans="1:4" ht="27.6" x14ac:dyDescent="0.3">
      <c r="A2996" s="175">
        <v>92023</v>
      </c>
      <c r="B2996" s="176" t="s">
        <v>11253</v>
      </c>
      <c r="C2996" s="175" t="s">
        <v>128</v>
      </c>
      <c r="D2996" s="175">
        <v>42.27</v>
      </c>
    </row>
    <row r="2997" spans="1:4" ht="27.6" x14ac:dyDescent="0.3">
      <c r="A2997" s="175">
        <v>92024</v>
      </c>
      <c r="B2997" s="176" t="s">
        <v>11254</v>
      </c>
      <c r="C2997" s="175" t="s">
        <v>128</v>
      </c>
      <c r="D2997" s="175">
        <v>53.48</v>
      </c>
    </row>
    <row r="2998" spans="1:4" ht="27.6" x14ac:dyDescent="0.3">
      <c r="A2998" s="175">
        <v>92025</v>
      </c>
      <c r="B2998" s="176" t="s">
        <v>11255</v>
      </c>
      <c r="C2998" s="175" t="s">
        <v>128</v>
      </c>
      <c r="D2998" s="175">
        <v>60.75</v>
      </c>
    </row>
    <row r="2999" spans="1:4" ht="27.6" x14ac:dyDescent="0.3">
      <c r="A2999" s="175">
        <v>92026</v>
      </c>
      <c r="B2999" s="176" t="s">
        <v>11256</v>
      </c>
      <c r="C2999" s="175" t="s">
        <v>128</v>
      </c>
      <c r="D2999" s="175">
        <v>48.87</v>
      </c>
    </row>
    <row r="3000" spans="1:4" ht="27.6" x14ac:dyDescent="0.3">
      <c r="A3000" s="175">
        <v>92027</v>
      </c>
      <c r="B3000" s="176" t="s">
        <v>11257</v>
      </c>
      <c r="C3000" s="175" t="s">
        <v>128</v>
      </c>
      <c r="D3000" s="175">
        <v>56.14</v>
      </c>
    </row>
    <row r="3001" spans="1:4" ht="27.6" x14ac:dyDescent="0.3">
      <c r="A3001" s="175">
        <v>92028</v>
      </c>
      <c r="B3001" s="176" t="s">
        <v>11258</v>
      </c>
      <c r="C3001" s="175" t="s">
        <v>128</v>
      </c>
      <c r="D3001" s="175">
        <v>40.67</v>
      </c>
    </row>
    <row r="3002" spans="1:4" ht="27.6" x14ac:dyDescent="0.3">
      <c r="A3002" s="175">
        <v>92029</v>
      </c>
      <c r="B3002" s="176" t="s">
        <v>11259</v>
      </c>
      <c r="C3002" s="175" t="s">
        <v>128</v>
      </c>
      <c r="D3002" s="175">
        <v>47.94</v>
      </c>
    </row>
    <row r="3003" spans="1:4" ht="27.6" x14ac:dyDescent="0.3">
      <c r="A3003" s="175">
        <v>92030</v>
      </c>
      <c r="B3003" s="176" t="s">
        <v>11260</v>
      </c>
      <c r="C3003" s="175" t="s">
        <v>128</v>
      </c>
      <c r="D3003" s="175">
        <v>59.11</v>
      </c>
    </row>
    <row r="3004" spans="1:4" ht="27.6" x14ac:dyDescent="0.3">
      <c r="A3004" s="175">
        <v>92031</v>
      </c>
      <c r="B3004" s="176" t="s">
        <v>11261</v>
      </c>
      <c r="C3004" s="175" t="s">
        <v>128</v>
      </c>
      <c r="D3004" s="175">
        <v>66.38</v>
      </c>
    </row>
    <row r="3005" spans="1:4" ht="27.6" x14ac:dyDescent="0.3">
      <c r="A3005" s="175">
        <v>92032</v>
      </c>
      <c r="B3005" s="176" t="s">
        <v>11262</v>
      </c>
      <c r="C3005" s="175" t="s">
        <v>128</v>
      </c>
      <c r="D3005" s="175">
        <v>60.17</v>
      </c>
    </row>
    <row r="3006" spans="1:4" ht="27.6" x14ac:dyDescent="0.3">
      <c r="A3006" s="175">
        <v>92033</v>
      </c>
      <c r="B3006" s="176" t="s">
        <v>11263</v>
      </c>
      <c r="C3006" s="175" t="s">
        <v>128</v>
      </c>
      <c r="D3006" s="175">
        <v>67.44</v>
      </c>
    </row>
    <row r="3007" spans="1:4" ht="41.4" x14ac:dyDescent="0.3">
      <c r="A3007" s="175">
        <v>92034</v>
      </c>
      <c r="B3007" s="176" t="s">
        <v>11264</v>
      </c>
      <c r="C3007" s="175" t="s">
        <v>128</v>
      </c>
      <c r="D3007" s="175">
        <v>54.54</v>
      </c>
    </row>
    <row r="3008" spans="1:4" ht="41.4" x14ac:dyDescent="0.3">
      <c r="A3008" s="175">
        <v>92035</v>
      </c>
      <c r="B3008" s="176" t="s">
        <v>11265</v>
      </c>
      <c r="C3008" s="175" t="s">
        <v>128</v>
      </c>
      <c r="D3008" s="175">
        <v>61.81</v>
      </c>
    </row>
    <row r="3009" spans="1:4" ht="27.6" x14ac:dyDescent="0.3">
      <c r="A3009" s="175">
        <v>97583</v>
      </c>
      <c r="B3009" s="176" t="s">
        <v>11266</v>
      </c>
      <c r="C3009" s="175" t="s">
        <v>128</v>
      </c>
      <c r="D3009" s="175">
        <v>92.41</v>
      </c>
    </row>
    <row r="3010" spans="1:4" ht="27.6" x14ac:dyDescent="0.3">
      <c r="A3010" s="175">
        <v>97584</v>
      </c>
      <c r="B3010" s="176" t="s">
        <v>11267</v>
      </c>
      <c r="C3010" s="175" t="s">
        <v>128</v>
      </c>
      <c r="D3010" s="175">
        <v>130.54</v>
      </c>
    </row>
    <row r="3011" spans="1:4" ht="27.6" x14ac:dyDescent="0.3">
      <c r="A3011" s="175">
        <v>97585</v>
      </c>
      <c r="B3011" s="176" t="s">
        <v>11268</v>
      </c>
      <c r="C3011" s="175" t="s">
        <v>128</v>
      </c>
      <c r="D3011" s="175">
        <v>125.03</v>
      </c>
    </row>
    <row r="3012" spans="1:4" ht="27.6" x14ac:dyDescent="0.3">
      <c r="A3012" s="175">
        <v>97586</v>
      </c>
      <c r="B3012" s="176" t="s">
        <v>11269</v>
      </c>
      <c r="C3012" s="175" t="s">
        <v>128</v>
      </c>
      <c r="D3012" s="175">
        <v>171.07</v>
      </c>
    </row>
    <row r="3013" spans="1:4" ht="27.6" x14ac:dyDescent="0.3">
      <c r="A3013" s="175">
        <v>97587</v>
      </c>
      <c r="B3013" s="176" t="s">
        <v>11270</v>
      </c>
      <c r="C3013" s="175" t="s">
        <v>128</v>
      </c>
      <c r="D3013" s="175">
        <v>315.66000000000003</v>
      </c>
    </row>
    <row r="3014" spans="1:4" ht="27.6" x14ac:dyDescent="0.3">
      <c r="A3014" s="175">
        <v>97589</v>
      </c>
      <c r="B3014" s="176" t="s">
        <v>11271</v>
      </c>
      <c r="C3014" s="175" t="s">
        <v>128</v>
      </c>
      <c r="D3014" s="175">
        <v>40.299999999999997</v>
      </c>
    </row>
    <row r="3015" spans="1:4" ht="27.6" x14ac:dyDescent="0.3">
      <c r="A3015" s="175">
        <v>97590</v>
      </c>
      <c r="B3015" s="176" t="s">
        <v>11272</v>
      </c>
      <c r="C3015" s="175" t="s">
        <v>128</v>
      </c>
      <c r="D3015" s="175">
        <v>103.92</v>
      </c>
    </row>
    <row r="3016" spans="1:4" ht="27.6" x14ac:dyDescent="0.3">
      <c r="A3016" s="175">
        <v>97591</v>
      </c>
      <c r="B3016" s="176" t="s">
        <v>11273</v>
      </c>
      <c r="C3016" s="175" t="s">
        <v>128</v>
      </c>
      <c r="D3016" s="175">
        <v>135.22999999999999</v>
      </c>
    </row>
    <row r="3017" spans="1:4" ht="27.6" x14ac:dyDescent="0.3">
      <c r="A3017" s="175">
        <v>97592</v>
      </c>
      <c r="B3017" s="176" t="s">
        <v>11274</v>
      </c>
      <c r="C3017" s="175" t="s">
        <v>128</v>
      </c>
      <c r="D3017" s="175">
        <v>40.67</v>
      </c>
    </row>
    <row r="3018" spans="1:4" ht="27.6" x14ac:dyDescent="0.3">
      <c r="A3018" s="175">
        <v>97593</v>
      </c>
      <c r="B3018" s="176" t="s">
        <v>11275</v>
      </c>
      <c r="C3018" s="175" t="s">
        <v>128</v>
      </c>
      <c r="D3018" s="175">
        <v>153.47</v>
      </c>
    </row>
    <row r="3019" spans="1:4" ht="27.6" x14ac:dyDescent="0.3">
      <c r="A3019" s="175">
        <v>97594</v>
      </c>
      <c r="B3019" s="176" t="s">
        <v>11276</v>
      </c>
      <c r="C3019" s="175" t="s">
        <v>128</v>
      </c>
      <c r="D3019" s="175">
        <v>136.84</v>
      </c>
    </row>
    <row r="3020" spans="1:4" ht="27.6" x14ac:dyDescent="0.3">
      <c r="A3020" s="175">
        <v>97595</v>
      </c>
      <c r="B3020" s="176" t="s">
        <v>11277</v>
      </c>
      <c r="C3020" s="175" t="s">
        <v>128</v>
      </c>
      <c r="D3020" s="175">
        <v>108.98</v>
      </c>
    </row>
    <row r="3021" spans="1:4" ht="27.6" x14ac:dyDescent="0.3">
      <c r="A3021" s="175">
        <v>97596</v>
      </c>
      <c r="B3021" s="176" t="s">
        <v>11278</v>
      </c>
      <c r="C3021" s="175" t="s">
        <v>128</v>
      </c>
      <c r="D3021" s="175">
        <v>74.599999999999994</v>
      </c>
    </row>
    <row r="3022" spans="1:4" ht="27.6" x14ac:dyDescent="0.3">
      <c r="A3022" s="175">
        <v>97597</v>
      </c>
      <c r="B3022" s="176" t="s">
        <v>11279</v>
      </c>
      <c r="C3022" s="175" t="s">
        <v>128</v>
      </c>
      <c r="D3022" s="175">
        <v>75.290000000000006</v>
      </c>
    </row>
    <row r="3023" spans="1:4" ht="27.6" x14ac:dyDescent="0.3">
      <c r="A3023" s="175">
        <v>97598</v>
      </c>
      <c r="B3023" s="176" t="s">
        <v>11280</v>
      </c>
      <c r="C3023" s="175" t="s">
        <v>128</v>
      </c>
      <c r="D3023" s="175">
        <v>70.89</v>
      </c>
    </row>
    <row r="3024" spans="1:4" ht="27.6" x14ac:dyDescent="0.3">
      <c r="A3024" s="175">
        <v>97599</v>
      </c>
      <c r="B3024" s="176" t="s">
        <v>11281</v>
      </c>
      <c r="C3024" s="175" t="s">
        <v>128</v>
      </c>
      <c r="D3024" s="175">
        <v>30.87</v>
      </c>
    </row>
    <row r="3025" spans="1:4" ht="27.6" x14ac:dyDescent="0.3">
      <c r="A3025" s="175">
        <v>97609</v>
      </c>
      <c r="B3025" s="176" t="s">
        <v>11282</v>
      </c>
      <c r="C3025" s="175" t="s">
        <v>128</v>
      </c>
      <c r="D3025" s="175">
        <v>19.29</v>
      </c>
    </row>
    <row r="3026" spans="1:4" ht="27.6" x14ac:dyDescent="0.3">
      <c r="A3026" s="175">
        <v>97610</v>
      </c>
      <c r="B3026" s="176" t="s">
        <v>11283</v>
      </c>
      <c r="C3026" s="175" t="s">
        <v>128</v>
      </c>
      <c r="D3026" s="175">
        <v>20.59</v>
      </c>
    </row>
    <row r="3027" spans="1:4" ht="27.6" x14ac:dyDescent="0.3">
      <c r="A3027" s="175">
        <v>97611</v>
      </c>
      <c r="B3027" s="176" t="s">
        <v>11284</v>
      </c>
      <c r="C3027" s="175" t="s">
        <v>128</v>
      </c>
      <c r="D3027" s="175">
        <v>25.52</v>
      </c>
    </row>
    <row r="3028" spans="1:4" ht="27.6" x14ac:dyDescent="0.3">
      <c r="A3028" s="175">
        <v>97612</v>
      </c>
      <c r="B3028" s="176" t="s">
        <v>11285</v>
      </c>
      <c r="C3028" s="175" t="s">
        <v>128</v>
      </c>
      <c r="D3028" s="175">
        <v>27.62</v>
      </c>
    </row>
    <row r="3029" spans="1:4" ht="27.6" x14ac:dyDescent="0.3">
      <c r="A3029" s="175">
        <v>97613</v>
      </c>
      <c r="B3029" s="176" t="s">
        <v>11286</v>
      </c>
      <c r="C3029" s="175" t="s">
        <v>128</v>
      </c>
      <c r="D3029" s="175">
        <v>34.56</v>
      </c>
    </row>
    <row r="3030" spans="1:4" ht="27.6" x14ac:dyDescent="0.3">
      <c r="A3030" s="175">
        <v>97614</v>
      </c>
      <c r="B3030" s="176" t="s">
        <v>11287</v>
      </c>
      <c r="C3030" s="175" t="s">
        <v>128</v>
      </c>
      <c r="D3030" s="175">
        <v>59.64</v>
      </c>
    </row>
    <row r="3031" spans="1:4" ht="27.6" x14ac:dyDescent="0.3">
      <c r="A3031" s="175">
        <v>97615</v>
      </c>
      <c r="B3031" s="176" t="s">
        <v>11288</v>
      </c>
      <c r="C3031" s="175" t="s">
        <v>128</v>
      </c>
      <c r="D3031" s="175">
        <v>60.43</v>
      </c>
    </row>
    <row r="3032" spans="1:4" ht="27.6" x14ac:dyDescent="0.3">
      <c r="A3032" s="175">
        <v>97616</v>
      </c>
      <c r="B3032" s="176" t="s">
        <v>11289</v>
      </c>
      <c r="C3032" s="175" t="s">
        <v>128</v>
      </c>
      <c r="D3032" s="175">
        <v>69.180000000000007</v>
      </c>
    </row>
    <row r="3033" spans="1:4" ht="27.6" x14ac:dyDescent="0.3">
      <c r="A3033" s="175">
        <v>97617</v>
      </c>
      <c r="B3033" s="176" t="s">
        <v>11290</v>
      </c>
      <c r="C3033" s="175" t="s">
        <v>128</v>
      </c>
      <c r="D3033" s="175">
        <v>68.86</v>
      </c>
    </row>
    <row r="3034" spans="1:4" ht="27.6" x14ac:dyDescent="0.3">
      <c r="A3034" s="175">
        <v>97618</v>
      </c>
      <c r="B3034" s="176" t="s">
        <v>11291</v>
      </c>
      <c r="C3034" s="175" t="s">
        <v>128</v>
      </c>
      <c r="D3034" s="175">
        <v>63.37</v>
      </c>
    </row>
    <row r="3035" spans="1:4" ht="27.6" x14ac:dyDescent="0.3">
      <c r="A3035" s="175">
        <v>100902</v>
      </c>
      <c r="B3035" s="176" t="s">
        <v>11292</v>
      </c>
      <c r="C3035" s="175" t="s">
        <v>128</v>
      </c>
      <c r="D3035" s="175">
        <v>31.82</v>
      </c>
    </row>
    <row r="3036" spans="1:4" ht="27.6" x14ac:dyDescent="0.3">
      <c r="A3036" s="175">
        <v>100903</v>
      </c>
      <c r="B3036" s="176" t="s">
        <v>11293</v>
      </c>
      <c r="C3036" s="175" t="s">
        <v>128</v>
      </c>
      <c r="D3036" s="175">
        <v>37.57</v>
      </c>
    </row>
    <row r="3037" spans="1:4" ht="41.4" x14ac:dyDescent="0.3">
      <c r="A3037" s="175">
        <v>100904</v>
      </c>
      <c r="B3037" s="176" t="s">
        <v>11294</v>
      </c>
      <c r="C3037" s="175" t="s">
        <v>128</v>
      </c>
      <c r="D3037" s="175">
        <v>92.41</v>
      </c>
    </row>
    <row r="3038" spans="1:4" ht="41.4" x14ac:dyDescent="0.3">
      <c r="A3038" s="175">
        <v>100905</v>
      </c>
      <c r="B3038" s="176" t="s">
        <v>11295</v>
      </c>
      <c r="C3038" s="175" t="s">
        <v>128</v>
      </c>
      <c r="D3038" s="175">
        <v>250.07</v>
      </c>
    </row>
    <row r="3039" spans="1:4" ht="41.4" x14ac:dyDescent="0.3">
      <c r="A3039" s="175">
        <v>100906</v>
      </c>
      <c r="B3039" s="176" t="s">
        <v>11296</v>
      </c>
      <c r="C3039" s="175" t="s">
        <v>128</v>
      </c>
      <c r="D3039" s="175">
        <v>342.15</v>
      </c>
    </row>
    <row r="3040" spans="1:4" ht="27.6" x14ac:dyDescent="0.3">
      <c r="A3040" s="175">
        <v>100919</v>
      </c>
      <c r="B3040" s="176" t="s">
        <v>11297</v>
      </c>
      <c r="C3040" s="175" t="s">
        <v>128</v>
      </c>
      <c r="D3040" s="175">
        <v>67.83</v>
      </c>
    </row>
    <row r="3041" spans="1:4" ht="27.6" x14ac:dyDescent="0.3">
      <c r="A3041" s="175">
        <v>100920</v>
      </c>
      <c r="B3041" s="176" t="s">
        <v>11298</v>
      </c>
      <c r="C3041" s="175" t="s">
        <v>128</v>
      </c>
      <c r="D3041" s="175">
        <v>114.09</v>
      </c>
    </row>
    <row r="3042" spans="1:4" ht="27.6" x14ac:dyDescent="0.3">
      <c r="A3042" s="175">
        <v>100921</v>
      </c>
      <c r="B3042" s="176" t="s">
        <v>11299</v>
      </c>
      <c r="C3042" s="175" t="s">
        <v>128</v>
      </c>
      <c r="D3042" s="175">
        <v>67.849999999999994</v>
      </c>
    </row>
    <row r="3043" spans="1:4" ht="27.6" x14ac:dyDescent="0.3">
      <c r="A3043" s="175">
        <v>100922</v>
      </c>
      <c r="B3043" s="176" t="s">
        <v>11300</v>
      </c>
      <c r="C3043" s="175" t="s">
        <v>128</v>
      </c>
      <c r="D3043" s="175">
        <v>48.88</v>
      </c>
    </row>
    <row r="3044" spans="1:4" ht="27.6" x14ac:dyDescent="0.3">
      <c r="A3044" s="175">
        <v>100923</v>
      </c>
      <c r="B3044" s="176" t="s">
        <v>11301</v>
      </c>
      <c r="C3044" s="175" t="s">
        <v>128</v>
      </c>
      <c r="D3044" s="175">
        <v>57.1</v>
      </c>
    </row>
    <row r="3045" spans="1:4" ht="41.4" x14ac:dyDescent="0.3">
      <c r="A3045" s="175">
        <v>101489</v>
      </c>
      <c r="B3045" s="176" t="s">
        <v>11302</v>
      </c>
      <c r="C3045" s="175" t="s">
        <v>128</v>
      </c>
      <c r="D3045" s="177">
        <v>1316.88</v>
      </c>
    </row>
    <row r="3046" spans="1:4" ht="41.4" x14ac:dyDescent="0.3">
      <c r="A3046" s="175">
        <v>101490</v>
      </c>
      <c r="B3046" s="176" t="s">
        <v>11303</v>
      </c>
      <c r="C3046" s="175" t="s">
        <v>128</v>
      </c>
      <c r="D3046" s="177">
        <v>1404</v>
      </c>
    </row>
    <row r="3047" spans="1:4" ht="41.4" x14ac:dyDescent="0.3">
      <c r="A3047" s="175">
        <v>101491</v>
      </c>
      <c r="B3047" s="176" t="s">
        <v>11304</v>
      </c>
      <c r="C3047" s="175" t="s">
        <v>128</v>
      </c>
      <c r="D3047" s="177">
        <v>1437.33</v>
      </c>
    </row>
    <row r="3048" spans="1:4" ht="41.4" x14ac:dyDescent="0.3">
      <c r="A3048" s="175">
        <v>101492</v>
      </c>
      <c r="B3048" s="176" t="s">
        <v>11305</v>
      </c>
      <c r="C3048" s="175" t="s">
        <v>128</v>
      </c>
      <c r="D3048" s="177">
        <v>1567.6</v>
      </c>
    </row>
    <row r="3049" spans="1:4" ht="41.4" x14ac:dyDescent="0.3">
      <c r="A3049" s="175">
        <v>101493</v>
      </c>
      <c r="B3049" s="176" t="s">
        <v>11306</v>
      </c>
      <c r="C3049" s="175" t="s">
        <v>128</v>
      </c>
      <c r="D3049" s="177">
        <v>1302.23</v>
      </c>
    </row>
    <row r="3050" spans="1:4" ht="41.4" x14ac:dyDescent="0.3">
      <c r="A3050" s="175">
        <v>101494</v>
      </c>
      <c r="B3050" s="176" t="s">
        <v>11307</v>
      </c>
      <c r="C3050" s="175" t="s">
        <v>128</v>
      </c>
      <c r="D3050" s="177">
        <v>1389.35</v>
      </c>
    </row>
    <row r="3051" spans="1:4" ht="41.4" x14ac:dyDescent="0.3">
      <c r="A3051" s="175">
        <v>101495</v>
      </c>
      <c r="B3051" s="176" t="s">
        <v>11308</v>
      </c>
      <c r="C3051" s="175" t="s">
        <v>128</v>
      </c>
      <c r="D3051" s="177">
        <v>1422.68</v>
      </c>
    </row>
    <row r="3052" spans="1:4" ht="41.4" x14ac:dyDescent="0.3">
      <c r="A3052" s="175">
        <v>101496</v>
      </c>
      <c r="B3052" s="176" t="s">
        <v>11309</v>
      </c>
      <c r="C3052" s="175" t="s">
        <v>128</v>
      </c>
      <c r="D3052" s="177">
        <v>1552.95</v>
      </c>
    </row>
    <row r="3053" spans="1:4" ht="27.6" x14ac:dyDescent="0.3">
      <c r="A3053" s="175">
        <v>101497</v>
      </c>
      <c r="B3053" s="176" t="s">
        <v>11310</v>
      </c>
      <c r="C3053" s="175" t="s">
        <v>128</v>
      </c>
      <c r="D3053" s="177">
        <v>1531.57</v>
      </c>
    </row>
    <row r="3054" spans="1:4" ht="27.6" x14ac:dyDescent="0.3">
      <c r="A3054" s="175">
        <v>101498</v>
      </c>
      <c r="B3054" s="176" t="s">
        <v>11311</v>
      </c>
      <c r="C3054" s="175" t="s">
        <v>128</v>
      </c>
      <c r="D3054" s="177">
        <v>1663.44</v>
      </c>
    </row>
    <row r="3055" spans="1:4" ht="27.6" x14ac:dyDescent="0.3">
      <c r="A3055" s="175">
        <v>101499</v>
      </c>
      <c r="B3055" s="176" t="s">
        <v>11312</v>
      </c>
      <c r="C3055" s="175" t="s">
        <v>128</v>
      </c>
      <c r="D3055" s="177">
        <v>1713.89</v>
      </c>
    </row>
    <row r="3056" spans="1:4" ht="27.6" x14ac:dyDescent="0.3">
      <c r="A3056" s="175">
        <v>101500</v>
      </c>
      <c r="B3056" s="176" t="s">
        <v>11313</v>
      </c>
      <c r="C3056" s="175" t="s">
        <v>128</v>
      </c>
      <c r="D3056" s="177">
        <v>1896.03</v>
      </c>
    </row>
    <row r="3057" spans="1:4" ht="27.6" x14ac:dyDescent="0.3">
      <c r="A3057" s="175">
        <v>101501</v>
      </c>
      <c r="B3057" s="176" t="s">
        <v>11314</v>
      </c>
      <c r="C3057" s="175" t="s">
        <v>128</v>
      </c>
      <c r="D3057" s="177">
        <v>1523.24</v>
      </c>
    </row>
    <row r="3058" spans="1:4" ht="27.6" x14ac:dyDescent="0.3">
      <c r="A3058" s="175">
        <v>101502</v>
      </c>
      <c r="B3058" s="176" t="s">
        <v>11315</v>
      </c>
      <c r="C3058" s="175" t="s">
        <v>128</v>
      </c>
      <c r="D3058" s="177">
        <v>1655.11</v>
      </c>
    </row>
    <row r="3059" spans="1:4" ht="27.6" x14ac:dyDescent="0.3">
      <c r="A3059" s="175">
        <v>101503</v>
      </c>
      <c r="B3059" s="176" t="s">
        <v>11316</v>
      </c>
      <c r="C3059" s="175" t="s">
        <v>128</v>
      </c>
      <c r="D3059" s="177">
        <v>1705.56</v>
      </c>
    </row>
    <row r="3060" spans="1:4" ht="27.6" x14ac:dyDescent="0.3">
      <c r="A3060" s="175">
        <v>101504</v>
      </c>
      <c r="B3060" s="176" t="s">
        <v>11317</v>
      </c>
      <c r="C3060" s="175" t="s">
        <v>128</v>
      </c>
      <c r="D3060" s="177">
        <v>1887.7</v>
      </c>
    </row>
    <row r="3061" spans="1:4" ht="41.4" x14ac:dyDescent="0.3">
      <c r="A3061" s="175">
        <v>101505</v>
      </c>
      <c r="B3061" s="176" t="s">
        <v>11318</v>
      </c>
      <c r="C3061" s="175" t="s">
        <v>128</v>
      </c>
      <c r="D3061" s="177">
        <v>1638.7</v>
      </c>
    </row>
    <row r="3062" spans="1:4" ht="41.4" x14ac:dyDescent="0.3">
      <c r="A3062" s="175">
        <v>101506</v>
      </c>
      <c r="B3062" s="176" t="s">
        <v>11319</v>
      </c>
      <c r="C3062" s="175" t="s">
        <v>128</v>
      </c>
      <c r="D3062" s="177">
        <v>1814.52</v>
      </c>
    </row>
    <row r="3063" spans="1:4" ht="41.4" x14ac:dyDescent="0.3">
      <c r="A3063" s="175">
        <v>101507</v>
      </c>
      <c r="B3063" s="176" t="s">
        <v>11320</v>
      </c>
      <c r="C3063" s="175" t="s">
        <v>128</v>
      </c>
      <c r="D3063" s="177">
        <v>1881.79</v>
      </c>
    </row>
    <row r="3064" spans="1:4" ht="41.4" x14ac:dyDescent="0.3">
      <c r="A3064" s="175">
        <v>101508</v>
      </c>
      <c r="B3064" s="176" t="s">
        <v>11321</v>
      </c>
      <c r="C3064" s="175" t="s">
        <v>128</v>
      </c>
      <c r="D3064" s="177">
        <v>2114.88</v>
      </c>
    </row>
    <row r="3065" spans="1:4" ht="27.6" x14ac:dyDescent="0.3">
      <c r="A3065" s="175">
        <v>101509</v>
      </c>
      <c r="B3065" s="176" t="s">
        <v>11322</v>
      </c>
      <c r="C3065" s="175" t="s">
        <v>128</v>
      </c>
      <c r="D3065" s="177">
        <v>1892.83</v>
      </c>
    </row>
    <row r="3066" spans="1:4" ht="27.6" x14ac:dyDescent="0.3">
      <c r="A3066" s="175">
        <v>101510</v>
      </c>
      <c r="B3066" s="176" t="s">
        <v>11323</v>
      </c>
      <c r="C3066" s="175" t="s">
        <v>128</v>
      </c>
      <c r="D3066" s="177">
        <v>2068.65</v>
      </c>
    </row>
    <row r="3067" spans="1:4" ht="27.6" x14ac:dyDescent="0.3">
      <c r="A3067" s="175">
        <v>101511</v>
      </c>
      <c r="B3067" s="176" t="s">
        <v>11324</v>
      </c>
      <c r="C3067" s="175" t="s">
        <v>128</v>
      </c>
      <c r="D3067" s="177">
        <v>2135.92</v>
      </c>
    </row>
    <row r="3068" spans="1:4" ht="27.6" x14ac:dyDescent="0.3">
      <c r="A3068" s="175">
        <v>101512</v>
      </c>
      <c r="B3068" s="176" t="s">
        <v>11325</v>
      </c>
      <c r="C3068" s="175" t="s">
        <v>128</v>
      </c>
      <c r="D3068" s="177">
        <v>2369.0100000000002</v>
      </c>
    </row>
    <row r="3069" spans="1:4" ht="41.4" x14ac:dyDescent="0.3">
      <c r="A3069" s="175">
        <v>101513</v>
      </c>
      <c r="B3069" s="176" t="s">
        <v>11326</v>
      </c>
      <c r="C3069" s="175" t="s">
        <v>128</v>
      </c>
      <c r="D3069" s="175">
        <v>756.45</v>
      </c>
    </row>
    <row r="3070" spans="1:4" ht="41.4" x14ac:dyDescent="0.3">
      <c r="A3070" s="175">
        <v>101514</v>
      </c>
      <c r="B3070" s="176" t="s">
        <v>11327</v>
      </c>
      <c r="C3070" s="175" t="s">
        <v>128</v>
      </c>
      <c r="D3070" s="175">
        <v>860.99</v>
      </c>
    </row>
    <row r="3071" spans="1:4" ht="41.4" x14ac:dyDescent="0.3">
      <c r="A3071" s="175">
        <v>101515</v>
      </c>
      <c r="B3071" s="176" t="s">
        <v>11328</v>
      </c>
      <c r="C3071" s="175" t="s">
        <v>128</v>
      </c>
      <c r="D3071" s="175">
        <v>900.99</v>
      </c>
    </row>
    <row r="3072" spans="1:4" ht="41.4" x14ac:dyDescent="0.3">
      <c r="A3072" s="175">
        <v>101516</v>
      </c>
      <c r="B3072" s="176" t="s">
        <v>11329</v>
      </c>
      <c r="C3072" s="175" t="s">
        <v>128</v>
      </c>
      <c r="D3072" s="177">
        <v>1022.17</v>
      </c>
    </row>
    <row r="3073" spans="1:4" ht="41.4" x14ac:dyDescent="0.3">
      <c r="A3073" s="175">
        <v>101517</v>
      </c>
      <c r="B3073" s="176" t="s">
        <v>11330</v>
      </c>
      <c r="C3073" s="175" t="s">
        <v>128</v>
      </c>
      <c r="D3073" s="175">
        <v>741.8</v>
      </c>
    </row>
    <row r="3074" spans="1:4" ht="41.4" x14ac:dyDescent="0.3">
      <c r="A3074" s="175">
        <v>101518</v>
      </c>
      <c r="B3074" s="176" t="s">
        <v>11331</v>
      </c>
      <c r="C3074" s="175" t="s">
        <v>128</v>
      </c>
      <c r="D3074" s="175">
        <v>846.34</v>
      </c>
    </row>
    <row r="3075" spans="1:4" ht="41.4" x14ac:dyDescent="0.3">
      <c r="A3075" s="175">
        <v>101519</v>
      </c>
      <c r="B3075" s="176" t="s">
        <v>11332</v>
      </c>
      <c r="C3075" s="175" t="s">
        <v>128</v>
      </c>
      <c r="D3075" s="175">
        <v>886.34</v>
      </c>
    </row>
    <row r="3076" spans="1:4" ht="41.4" x14ac:dyDescent="0.3">
      <c r="A3076" s="175">
        <v>101520</v>
      </c>
      <c r="B3076" s="176" t="s">
        <v>11333</v>
      </c>
      <c r="C3076" s="175" t="s">
        <v>128</v>
      </c>
      <c r="D3076" s="177">
        <v>1007.52</v>
      </c>
    </row>
    <row r="3077" spans="1:4" ht="41.4" x14ac:dyDescent="0.3">
      <c r="A3077" s="175">
        <v>101521</v>
      </c>
      <c r="B3077" s="176" t="s">
        <v>11334</v>
      </c>
      <c r="C3077" s="175" t="s">
        <v>128</v>
      </c>
      <c r="D3077" s="175">
        <v>985.51</v>
      </c>
    </row>
    <row r="3078" spans="1:4" ht="41.4" x14ac:dyDescent="0.3">
      <c r="A3078" s="175">
        <v>101522</v>
      </c>
      <c r="B3078" s="176" t="s">
        <v>11335</v>
      </c>
      <c r="C3078" s="175" t="s">
        <v>128</v>
      </c>
      <c r="D3078" s="177">
        <v>1142.33</v>
      </c>
    </row>
    <row r="3079" spans="1:4" ht="41.4" x14ac:dyDescent="0.3">
      <c r="A3079" s="175">
        <v>101523</v>
      </c>
      <c r="B3079" s="176" t="s">
        <v>11336</v>
      </c>
      <c r="C3079" s="175" t="s">
        <v>128</v>
      </c>
      <c r="D3079" s="177">
        <v>1202.32</v>
      </c>
    </row>
    <row r="3080" spans="1:4" ht="41.4" x14ac:dyDescent="0.3">
      <c r="A3080" s="175">
        <v>101524</v>
      </c>
      <c r="B3080" s="176" t="s">
        <v>11337</v>
      </c>
      <c r="C3080" s="175" t="s">
        <v>128</v>
      </c>
      <c r="D3080" s="177">
        <v>1384.09</v>
      </c>
    </row>
    <row r="3081" spans="1:4" ht="41.4" x14ac:dyDescent="0.3">
      <c r="A3081" s="175">
        <v>101525</v>
      </c>
      <c r="B3081" s="176" t="s">
        <v>11338</v>
      </c>
      <c r="C3081" s="175" t="s">
        <v>128</v>
      </c>
      <c r="D3081" s="175">
        <v>977.18</v>
      </c>
    </row>
    <row r="3082" spans="1:4" ht="41.4" x14ac:dyDescent="0.3">
      <c r="A3082" s="175">
        <v>101526</v>
      </c>
      <c r="B3082" s="176" t="s">
        <v>11339</v>
      </c>
      <c r="C3082" s="175" t="s">
        <v>128</v>
      </c>
      <c r="D3082" s="177">
        <v>1134</v>
      </c>
    </row>
    <row r="3083" spans="1:4" ht="41.4" x14ac:dyDescent="0.3">
      <c r="A3083" s="175">
        <v>101527</v>
      </c>
      <c r="B3083" s="176" t="s">
        <v>11340</v>
      </c>
      <c r="C3083" s="175" t="s">
        <v>128</v>
      </c>
      <c r="D3083" s="177">
        <v>1193.99</v>
      </c>
    </row>
    <row r="3084" spans="1:4" ht="41.4" x14ac:dyDescent="0.3">
      <c r="A3084" s="175">
        <v>101528</v>
      </c>
      <c r="B3084" s="176" t="s">
        <v>11341</v>
      </c>
      <c r="C3084" s="175" t="s">
        <v>128</v>
      </c>
      <c r="D3084" s="177">
        <v>1375.76</v>
      </c>
    </row>
    <row r="3085" spans="1:4" ht="41.4" x14ac:dyDescent="0.3">
      <c r="A3085" s="175">
        <v>101529</v>
      </c>
      <c r="B3085" s="176" t="s">
        <v>11342</v>
      </c>
      <c r="C3085" s="175" t="s">
        <v>128</v>
      </c>
      <c r="D3085" s="177">
        <v>1108.51</v>
      </c>
    </row>
    <row r="3086" spans="1:4" ht="41.4" x14ac:dyDescent="0.3">
      <c r="A3086" s="175">
        <v>101530</v>
      </c>
      <c r="B3086" s="176" t="s">
        <v>11343</v>
      </c>
      <c r="C3086" s="175" t="s">
        <v>128</v>
      </c>
      <c r="D3086" s="177">
        <v>1317.6</v>
      </c>
    </row>
    <row r="3087" spans="1:4" ht="41.4" x14ac:dyDescent="0.3">
      <c r="A3087" s="175">
        <v>101531</v>
      </c>
      <c r="B3087" s="176" t="s">
        <v>11344</v>
      </c>
      <c r="C3087" s="175" t="s">
        <v>128</v>
      </c>
      <c r="D3087" s="177">
        <v>1397.59</v>
      </c>
    </row>
    <row r="3088" spans="1:4" ht="41.4" x14ac:dyDescent="0.3">
      <c r="A3088" s="175">
        <v>101532</v>
      </c>
      <c r="B3088" s="176" t="s">
        <v>11345</v>
      </c>
      <c r="C3088" s="175" t="s">
        <v>128</v>
      </c>
      <c r="D3088" s="177">
        <v>1639.95</v>
      </c>
    </row>
    <row r="3089" spans="1:4" ht="41.4" x14ac:dyDescent="0.3">
      <c r="A3089" s="175">
        <v>101533</v>
      </c>
      <c r="B3089" s="176" t="s">
        <v>11346</v>
      </c>
      <c r="C3089" s="175" t="s">
        <v>128</v>
      </c>
      <c r="D3089" s="177">
        <v>1362.64</v>
      </c>
    </row>
    <row r="3090" spans="1:4" ht="41.4" x14ac:dyDescent="0.3">
      <c r="A3090" s="175">
        <v>101534</v>
      </c>
      <c r="B3090" s="176" t="s">
        <v>11347</v>
      </c>
      <c r="C3090" s="175" t="s">
        <v>128</v>
      </c>
      <c r="D3090" s="177">
        <v>1571.73</v>
      </c>
    </row>
    <row r="3091" spans="1:4" ht="41.4" x14ac:dyDescent="0.3">
      <c r="A3091" s="175">
        <v>101535</v>
      </c>
      <c r="B3091" s="176" t="s">
        <v>11348</v>
      </c>
      <c r="C3091" s="175" t="s">
        <v>128</v>
      </c>
      <c r="D3091" s="177">
        <v>1651.72</v>
      </c>
    </row>
    <row r="3092" spans="1:4" ht="41.4" x14ac:dyDescent="0.3">
      <c r="A3092" s="175">
        <v>101536</v>
      </c>
      <c r="B3092" s="176" t="s">
        <v>11349</v>
      </c>
      <c r="C3092" s="175" t="s">
        <v>128</v>
      </c>
      <c r="D3092" s="177">
        <v>1894.08</v>
      </c>
    </row>
    <row r="3093" spans="1:4" ht="27.6" x14ac:dyDescent="0.3">
      <c r="A3093" s="175">
        <v>101537</v>
      </c>
      <c r="B3093" s="176" t="s">
        <v>11350</v>
      </c>
      <c r="C3093" s="175" t="s">
        <v>128</v>
      </c>
      <c r="D3093" s="175">
        <v>146</v>
      </c>
    </row>
    <row r="3094" spans="1:4" ht="27.6" x14ac:dyDescent="0.3">
      <c r="A3094" s="175">
        <v>101538</v>
      </c>
      <c r="B3094" s="176" t="s">
        <v>11351</v>
      </c>
      <c r="C3094" s="175" t="s">
        <v>128</v>
      </c>
      <c r="D3094" s="175">
        <v>47.39</v>
      </c>
    </row>
    <row r="3095" spans="1:4" ht="27.6" x14ac:dyDescent="0.3">
      <c r="A3095" s="175">
        <v>101539</v>
      </c>
      <c r="B3095" s="176" t="s">
        <v>11352</v>
      </c>
      <c r="C3095" s="175" t="s">
        <v>128</v>
      </c>
      <c r="D3095" s="175">
        <v>77.22</v>
      </c>
    </row>
    <row r="3096" spans="1:4" ht="27.6" x14ac:dyDescent="0.3">
      <c r="A3096" s="175">
        <v>101540</v>
      </c>
      <c r="B3096" s="176" t="s">
        <v>11353</v>
      </c>
      <c r="C3096" s="175" t="s">
        <v>128</v>
      </c>
      <c r="D3096" s="175">
        <v>131.47</v>
      </c>
    </row>
    <row r="3097" spans="1:4" ht="27.6" x14ac:dyDescent="0.3">
      <c r="A3097" s="175">
        <v>101541</v>
      </c>
      <c r="B3097" s="176" t="s">
        <v>11354</v>
      </c>
      <c r="C3097" s="175" t="s">
        <v>128</v>
      </c>
      <c r="D3097" s="175">
        <v>171.17</v>
      </c>
    </row>
    <row r="3098" spans="1:4" ht="27.6" x14ac:dyDescent="0.3">
      <c r="A3098" s="175">
        <v>101542</v>
      </c>
      <c r="B3098" s="176" t="s">
        <v>11355</v>
      </c>
      <c r="C3098" s="175" t="s">
        <v>128</v>
      </c>
      <c r="D3098" s="175">
        <v>35.4</v>
      </c>
    </row>
    <row r="3099" spans="1:4" ht="27.6" x14ac:dyDescent="0.3">
      <c r="A3099" s="175">
        <v>101543</v>
      </c>
      <c r="B3099" s="176" t="s">
        <v>11356</v>
      </c>
      <c r="C3099" s="175" t="s">
        <v>128</v>
      </c>
      <c r="D3099" s="175">
        <v>62.3</v>
      </c>
    </row>
    <row r="3100" spans="1:4" ht="27.6" x14ac:dyDescent="0.3">
      <c r="A3100" s="175">
        <v>101544</v>
      </c>
      <c r="B3100" s="176" t="s">
        <v>11357</v>
      </c>
      <c r="C3100" s="175" t="s">
        <v>128</v>
      </c>
      <c r="D3100" s="175">
        <v>100.25</v>
      </c>
    </row>
    <row r="3101" spans="1:4" ht="27.6" x14ac:dyDescent="0.3">
      <c r="A3101" s="175">
        <v>101545</v>
      </c>
      <c r="B3101" s="176" t="s">
        <v>11358</v>
      </c>
      <c r="C3101" s="175" t="s">
        <v>128</v>
      </c>
      <c r="D3101" s="175">
        <v>146.46</v>
      </c>
    </row>
    <row r="3102" spans="1:4" ht="27.6" x14ac:dyDescent="0.3">
      <c r="A3102" s="175">
        <v>101546</v>
      </c>
      <c r="B3102" s="176" t="s">
        <v>11359</v>
      </c>
      <c r="C3102" s="175" t="s">
        <v>128</v>
      </c>
      <c r="D3102" s="175">
        <v>28.89</v>
      </c>
    </row>
    <row r="3103" spans="1:4" ht="27.6" x14ac:dyDescent="0.3">
      <c r="A3103" s="175">
        <v>101547</v>
      </c>
      <c r="B3103" s="176" t="s">
        <v>11360</v>
      </c>
      <c r="C3103" s="175" t="s">
        <v>128</v>
      </c>
      <c r="D3103" s="175">
        <v>90.55</v>
      </c>
    </row>
    <row r="3104" spans="1:4" ht="27.6" x14ac:dyDescent="0.3">
      <c r="A3104" s="175">
        <v>101548</v>
      </c>
      <c r="B3104" s="176" t="s">
        <v>11361</v>
      </c>
      <c r="C3104" s="175" t="s">
        <v>128</v>
      </c>
      <c r="D3104" s="175">
        <v>7.14</v>
      </c>
    </row>
    <row r="3105" spans="1:4" ht="27.6" x14ac:dyDescent="0.3">
      <c r="A3105" s="175">
        <v>101549</v>
      </c>
      <c r="B3105" s="176" t="s">
        <v>11362</v>
      </c>
      <c r="C3105" s="175" t="s">
        <v>128</v>
      </c>
      <c r="D3105" s="175">
        <v>22.1</v>
      </c>
    </row>
    <row r="3106" spans="1:4" ht="27.6" x14ac:dyDescent="0.3">
      <c r="A3106" s="175">
        <v>101553</v>
      </c>
      <c r="B3106" s="176" t="s">
        <v>11363</v>
      </c>
      <c r="C3106" s="175" t="s">
        <v>128</v>
      </c>
      <c r="D3106" s="175">
        <v>16.88</v>
      </c>
    </row>
    <row r="3107" spans="1:4" ht="27.6" x14ac:dyDescent="0.3">
      <c r="A3107" s="175">
        <v>101554</v>
      </c>
      <c r="B3107" s="176" t="s">
        <v>11364</v>
      </c>
      <c r="C3107" s="175" t="s">
        <v>128</v>
      </c>
      <c r="D3107" s="175">
        <v>11.89</v>
      </c>
    </row>
    <row r="3108" spans="1:4" ht="27.6" x14ac:dyDescent="0.3">
      <c r="A3108" s="175">
        <v>101555</v>
      </c>
      <c r="B3108" s="176" t="s">
        <v>11365</v>
      </c>
      <c r="C3108" s="175" t="s">
        <v>128</v>
      </c>
      <c r="D3108" s="175">
        <v>7.34</v>
      </c>
    </row>
    <row r="3109" spans="1:4" ht="27.6" x14ac:dyDescent="0.3">
      <c r="A3109" s="175">
        <v>101556</v>
      </c>
      <c r="B3109" s="176" t="s">
        <v>11366</v>
      </c>
      <c r="C3109" s="175" t="s">
        <v>128</v>
      </c>
      <c r="D3109" s="175">
        <v>6.62</v>
      </c>
    </row>
    <row r="3110" spans="1:4" ht="41.4" x14ac:dyDescent="0.3">
      <c r="A3110" s="175">
        <v>101560</v>
      </c>
      <c r="B3110" s="176" t="s">
        <v>11367</v>
      </c>
      <c r="C3110" s="175" t="s">
        <v>236</v>
      </c>
      <c r="D3110" s="175">
        <v>10.23</v>
      </c>
    </row>
    <row r="3111" spans="1:4" ht="41.4" x14ac:dyDescent="0.3">
      <c r="A3111" s="175">
        <v>101561</v>
      </c>
      <c r="B3111" s="176" t="s">
        <v>11368</v>
      </c>
      <c r="C3111" s="175" t="s">
        <v>236</v>
      </c>
      <c r="D3111" s="175">
        <v>15.66</v>
      </c>
    </row>
    <row r="3112" spans="1:4" ht="41.4" x14ac:dyDescent="0.3">
      <c r="A3112" s="175">
        <v>101562</v>
      </c>
      <c r="B3112" s="176" t="s">
        <v>11369</v>
      </c>
      <c r="C3112" s="175" t="s">
        <v>236</v>
      </c>
      <c r="D3112" s="175">
        <v>23.8</v>
      </c>
    </row>
    <row r="3113" spans="1:4" ht="41.4" x14ac:dyDescent="0.3">
      <c r="A3113" s="175">
        <v>101563</v>
      </c>
      <c r="B3113" s="176" t="s">
        <v>11370</v>
      </c>
      <c r="C3113" s="175" t="s">
        <v>236</v>
      </c>
      <c r="D3113" s="175">
        <v>32.79</v>
      </c>
    </row>
    <row r="3114" spans="1:4" ht="41.4" x14ac:dyDescent="0.3">
      <c r="A3114" s="175">
        <v>101564</v>
      </c>
      <c r="B3114" s="176" t="s">
        <v>11371</v>
      </c>
      <c r="C3114" s="175" t="s">
        <v>236</v>
      </c>
      <c r="D3114" s="175">
        <v>46.7</v>
      </c>
    </row>
    <row r="3115" spans="1:4" ht="41.4" x14ac:dyDescent="0.3">
      <c r="A3115" s="175">
        <v>101565</v>
      </c>
      <c r="B3115" s="176" t="s">
        <v>11372</v>
      </c>
      <c r="C3115" s="175" t="s">
        <v>236</v>
      </c>
      <c r="D3115" s="175">
        <v>64.680000000000007</v>
      </c>
    </row>
    <row r="3116" spans="1:4" ht="41.4" x14ac:dyDescent="0.3">
      <c r="A3116" s="175">
        <v>101567</v>
      </c>
      <c r="B3116" s="176" t="s">
        <v>11373</v>
      </c>
      <c r="C3116" s="175" t="s">
        <v>236</v>
      </c>
      <c r="D3116" s="175">
        <v>85.9</v>
      </c>
    </row>
    <row r="3117" spans="1:4" ht="41.4" x14ac:dyDescent="0.3">
      <c r="A3117" s="175">
        <v>101568</v>
      </c>
      <c r="B3117" s="176" t="s">
        <v>11374</v>
      </c>
      <c r="C3117" s="175" t="s">
        <v>236</v>
      </c>
      <c r="D3117" s="175">
        <v>111.8</v>
      </c>
    </row>
    <row r="3118" spans="1:4" ht="27.6" x14ac:dyDescent="0.3">
      <c r="A3118" s="175">
        <v>101626</v>
      </c>
      <c r="B3118" s="176" t="s">
        <v>11375</v>
      </c>
      <c r="C3118" s="175" t="s">
        <v>128</v>
      </c>
      <c r="D3118" s="175">
        <v>186.16</v>
      </c>
    </row>
    <row r="3119" spans="1:4" ht="27.6" x14ac:dyDescent="0.3">
      <c r="A3119" s="175">
        <v>101627</v>
      </c>
      <c r="B3119" s="176" t="s">
        <v>11376</v>
      </c>
      <c r="C3119" s="175" t="s">
        <v>128</v>
      </c>
      <c r="D3119" s="175">
        <v>290.43</v>
      </c>
    </row>
    <row r="3120" spans="1:4" ht="27.6" x14ac:dyDescent="0.3">
      <c r="A3120" s="175">
        <v>101628</v>
      </c>
      <c r="B3120" s="176" t="s">
        <v>11377</v>
      </c>
      <c r="C3120" s="175" t="s">
        <v>128</v>
      </c>
      <c r="D3120" s="175">
        <v>137.93</v>
      </c>
    </row>
    <row r="3121" spans="1:4" ht="27.6" x14ac:dyDescent="0.3">
      <c r="A3121" s="175">
        <v>101629</v>
      </c>
      <c r="B3121" s="176" t="s">
        <v>11378</v>
      </c>
      <c r="C3121" s="175" t="s">
        <v>128</v>
      </c>
      <c r="D3121" s="175">
        <v>162.77000000000001</v>
      </c>
    </row>
    <row r="3122" spans="1:4" ht="27.6" x14ac:dyDescent="0.3">
      <c r="A3122" s="175">
        <v>101630</v>
      </c>
      <c r="B3122" s="176" t="s">
        <v>11379</v>
      </c>
      <c r="C3122" s="175" t="s">
        <v>128</v>
      </c>
      <c r="D3122" s="175">
        <v>62.8</v>
      </c>
    </row>
    <row r="3123" spans="1:4" ht="27.6" x14ac:dyDescent="0.3">
      <c r="A3123" s="175">
        <v>101631</v>
      </c>
      <c r="B3123" s="176" t="s">
        <v>11380</v>
      </c>
      <c r="C3123" s="175" t="s">
        <v>128</v>
      </c>
      <c r="D3123" s="175">
        <v>21.86</v>
      </c>
    </row>
    <row r="3124" spans="1:4" ht="27.6" x14ac:dyDescent="0.3">
      <c r="A3124" s="175">
        <v>101632</v>
      </c>
      <c r="B3124" s="176" t="s">
        <v>11381</v>
      </c>
      <c r="C3124" s="175" t="s">
        <v>128</v>
      </c>
      <c r="D3124" s="175">
        <v>41.64</v>
      </c>
    </row>
    <row r="3125" spans="1:4" ht="27.6" x14ac:dyDescent="0.3">
      <c r="A3125" s="175">
        <v>101633</v>
      </c>
      <c r="B3125" s="176" t="s">
        <v>11382</v>
      </c>
      <c r="C3125" s="175" t="s">
        <v>128</v>
      </c>
      <c r="D3125" s="175">
        <v>92.7</v>
      </c>
    </row>
    <row r="3126" spans="1:4" ht="41.4" x14ac:dyDescent="0.3">
      <c r="A3126" s="175">
        <v>101636</v>
      </c>
      <c r="B3126" s="176" t="s">
        <v>11383</v>
      </c>
      <c r="C3126" s="175" t="s">
        <v>128</v>
      </c>
      <c r="D3126" s="175">
        <v>140.99</v>
      </c>
    </row>
    <row r="3127" spans="1:4" ht="41.4" x14ac:dyDescent="0.3">
      <c r="A3127" s="175">
        <v>101637</v>
      </c>
      <c r="B3127" s="176" t="s">
        <v>11384</v>
      </c>
      <c r="C3127" s="175" t="s">
        <v>128</v>
      </c>
      <c r="D3127" s="175">
        <v>134.77000000000001</v>
      </c>
    </row>
    <row r="3128" spans="1:4" x14ac:dyDescent="0.3">
      <c r="A3128" s="175">
        <v>101640</v>
      </c>
      <c r="B3128" s="176" t="s">
        <v>11385</v>
      </c>
      <c r="C3128" s="175" t="s">
        <v>128</v>
      </c>
      <c r="D3128" s="175">
        <v>97.02</v>
      </c>
    </row>
    <row r="3129" spans="1:4" x14ac:dyDescent="0.3">
      <c r="A3129" s="175">
        <v>101641</v>
      </c>
      <c r="B3129" s="176" t="s">
        <v>11386</v>
      </c>
      <c r="C3129" s="175" t="s">
        <v>128</v>
      </c>
      <c r="D3129" s="175">
        <v>50.18</v>
      </c>
    </row>
    <row r="3130" spans="1:4" x14ac:dyDescent="0.3">
      <c r="A3130" s="175">
        <v>101642</v>
      </c>
      <c r="B3130" s="176" t="s">
        <v>11387</v>
      </c>
      <c r="C3130" s="175" t="s">
        <v>128</v>
      </c>
      <c r="D3130" s="175">
        <v>25.1</v>
      </c>
    </row>
    <row r="3131" spans="1:4" x14ac:dyDescent="0.3">
      <c r="A3131" s="175">
        <v>101643</v>
      </c>
      <c r="B3131" s="176" t="s">
        <v>11388</v>
      </c>
      <c r="C3131" s="175" t="s">
        <v>128</v>
      </c>
      <c r="D3131" s="175">
        <v>43.78</v>
      </c>
    </row>
    <row r="3132" spans="1:4" x14ac:dyDescent="0.3">
      <c r="A3132" s="175">
        <v>101644</v>
      </c>
      <c r="B3132" s="176" t="s">
        <v>11389</v>
      </c>
      <c r="C3132" s="175" t="s">
        <v>128</v>
      </c>
      <c r="D3132" s="175">
        <v>59.3</v>
      </c>
    </row>
    <row r="3133" spans="1:4" x14ac:dyDescent="0.3">
      <c r="A3133" s="175">
        <v>101645</v>
      </c>
      <c r="B3133" s="176" t="s">
        <v>11390</v>
      </c>
      <c r="C3133" s="175" t="s">
        <v>128</v>
      </c>
      <c r="D3133" s="175">
        <v>28</v>
      </c>
    </row>
    <row r="3134" spans="1:4" x14ac:dyDescent="0.3">
      <c r="A3134" s="175">
        <v>101646</v>
      </c>
      <c r="B3134" s="176" t="s">
        <v>11391</v>
      </c>
      <c r="C3134" s="175" t="s">
        <v>128</v>
      </c>
      <c r="D3134" s="175">
        <v>37.22</v>
      </c>
    </row>
    <row r="3135" spans="1:4" x14ac:dyDescent="0.3">
      <c r="A3135" s="175">
        <v>101647</v>
      </c>
      <c r="B3135" s="176" t="s">
        <v>11392</v>
      </c>
      <c r="C3135" s="175" t="s">
        <v>128</v>
      </c>
      <c r="D3135" s="175">
        <v>68.489999999999995</v>
      </c>
    </row>
    <row r="3136" spans="1:4" x14ac:dyDescent="0.3">
      <c r="A3136" s="175">
        <v>101648</v>
      </c>
      <c r="B3136" s="176" t="s">
        <v>11393</v>
      </c>
      <c r="C3136" s="175" t="s">
        <v>128</v>
      </c>
      <c r="D3136" s="175">
        <v>52.94</v>
      </c>
    </row>
    <row r="3137" spans="1:4" x14ac:dyDescent="0.3">
      <c r="A3137" s="175">
        <v>101649</v>
      </c>
      <c r="B3137" s="176" t="s">
        <v>11394</v>
      </c>
      <c r="C3137" s="175" t="s">
        <v>128</v>
      </c>
      <c r="D3137" s="175">
        <v>61.02</v>
      </c>
    </row>
    <row r="3138" spans="1:4" x14ac:dyDescent="0.3">
      <c r="A3138" s="175">
        <v>101650</v>
      </c>
      <c r="B3138" s="176" t="s">
        <v>11395</v>
      </c>
      <c r="C3138" s="175" t="s">
        <v>128</v>
      </c>
      <c r="D3138" s="175">
        <v>70.95</v>
      </c>
    </row>
    <row r="3139" spans="1:4" ht="27.6" x14ac:dyDescent="0.3">
      <c r="A3139" s="175">
        <v>101651</v>
      </c>
      <c r="B3139" s="176" t="s">
        <v>11396</v>
      </c>
      <c r="C3139" s="175" t="s">
        <v>128</v>
      </c>
      <c r="D3139" s="175">
        <v>52.93</v>
      </c>
    </row>
    <row r="3140" spans="1:4" ht="27.6" x14ac:dyDescent="0.3">
      <c r="A3140" s="175">
        <v>101652</v>
      </c>
      <c r="B3140" s="176" t="s">
        <v>11397</v>
      </c>
      <c r="C3140" s="175" t="s">
        <v>128</v>
      </c>
      <c r="D3140" s="175">
        <v>535.37</v>
      </c>
    </row>
    <row r="3141" spans="1:4" ht="55.2" x14ac:dyDescent="0.3">
      <c r="A3141" s="175">
        <v>101653</v>
      </c>
      <c r="B3141" s="176" t="s">
        <v>11398</v>
      </c>
      <c r="C3141" s="175" t="s">
        <v>128</v>
      </c>
      <c r="D3141" s="175">
        <v>273.68</v>
      </c>
    </row>
    <row r="3142" spans="1:4" ht="27.6" x14ac:dyDescent="0.3">
      <c r="A3142" s="175">
        <v>101654</v>
      </c>
      <c r="B3142" s="176" t="s">
        <v>11399</v>
      </c>
      <c r="C3142" s="175" t="s">
        <v>128</v>
      </c>
      <c r="D3142" s="175">
        <v>316.20999999999998</v>
      </c>
    </row>
    <row r="3143" spans="1:4" ht="27.6" x14ac:dyDescent="0.3">
      <c r="A3143" s="175">
        <v>101655</v>
      </c>
      <c r="B3143" s="176" t="s">
        <v>11400</v>
      </c>
      <c r="C3143" s="175" t="s">
        <v>128</v>
      </c>
      <c r="D3143" s="175">
        <v>531.86</v>
      </c>
    </row>
    <row r="3144" spans="1:4" ht="27.6" x14ac:dyDescent="0.3">
      <c r="A3144" s="175">
        <v>101656</v>
      </c>
      <c r="B3144" s="176" t="s">
        <v>11401</v>
      </c>
      <c r="C3144" s="175" t="s">
        <v>128</v>
      </c>
      <c r="D3144" s="175">
        <v>582.21</v>
      </c>
    </row>
    <row r="3145" spans="1:4" ht="27.6" x14ac:dyDescent="0.3">
      <c r="A3145" s="175">
        <v>101657</v>
      </c>
      <c r="B3145" s="176" t="s">
        <v>11402</v>
      </c>
      <c r="C3145" s="175" t="s">
        <v>128</v>
      </c>
      <c r="D3145" s="175">
        <v>689.46</v>
      </c>
    </row>
    <row r="3146" spans="1:4" ht="27.6" x14ac:dyDescent="0.3">
      <c r="A3146" s="175">
        <v>101658</v>
      </c>
      <c r="B3146" s="176" t="s">
        <v>11403</v>
      </c>
      <c r="C3146" s="175" t="s">
        <v>128</v>
      </c>
      <c r="D3146" s="175">
        <v>910</v>
      </c>
    </row>
    <row r="3147" spans="1:4" ht="27.6" x14ac:dyDescent="0.3">
      <c r="A3147" s="175">
        <v>101659</v>
      </c>
      <c r="B3147" s="176" t="s">
        <v>11404</v>
      </c>
      <c r="C3147" s="175" t="s">
        <v>128</v>
      </c>
      <c r="D3147" s="177">
        <v>1047.1600000000001</v>
      </c>
    </row>
    <row r="3148" spans="1:4" ht="27.6" x14ac:dyDescent="0.3">
      <c r="A3148" s="175">
        <v>101660</v>
      </c>
      <c r="B3148" s="176" t="s">
        <v>11405</v>
      </c>
      <c r="C3148" s="175" t="s">
        <v>128</v>
      </c>
      <c r="D3148" s="177">
        <v>1694.67</v>
      </c>
    </row>
    <row r="3149" spans="1:4" ht="27.6" x14ac:dyDescent="0.3">
      <c r="A3149" s="175">
        <v>101661</v>
      </c>
      <c r="B3149" s="176" t="s">
        <v>11406</v>
      </c>
      <c r="C3149" s="175" t="s">
        <v>128</v>
      </c>
      <c r="D3149" s="175">
        <v>97.52</v>
      </c>
    </row>
    <row r="3150" spans="1:4" ht="27.6" x14ac:dyDescent="0.3">
      <c r="A3150" s="175">
        <v>101662</v>
      </c>
      <c r="B3150" s="176" t="s">
        <v>11407</v>
      </c>
      <c r="C3150" s="175" t="s">
        <v>128</v>
      </c>
      <c r="D3150" s="175">
        <v>741.93</v>
      </c>
    </row>
    <row r="3151" spans="1:4" ht="27.6" x14ac:dyDescent="0.3">
      <c r="A3151" s="175">
        <v>101663</v>
      </c>
      <c r="B3151" s="176" t="s">
        <v>11408</v>
      </c>
      <c r="C3151" s="175" t="s">
        <v>128</v>
      </c>
      <c r="D3151" s="175">
        <v>23.23</v>
      </c>
    </row>
    <row r="3152" spans="1:4" ht="27.6" x14ac:dyDescent="0.3">
      <c r="A3152" s="175">
        <v>101664</v>
      </c>
      <c r="B3152" s="176" t="s">
        <v>11409</v>
      </c>
      <c r="C3152" s="175" t="s">
        <v>128</v>
      </c>
      <c r="D3152" s="175">
        <v>24.21</v>
      </c>
    </row>
    <row r="3153" spans="1:4" ht="27.6" x14ac:dyDescent="0.3">
      <c r="A3153" s="175">
        <v>101665</v>
      </c>
      <c r="B3153" s="176" t="s">
        <v>11410</v>
      </c>
      <c r="C3153" s="175" t="s">
        <v>128</v>
      </c>
      <c r="D3153" s="175">
        <v>28.41</v>
      </c>
    </row>
    <row r="3154" spans="1:4" ht="27.6" x14ac:dyDescent="0.3">
      <c r="A3154" s="175">
        <v>101666</v>
      </c>
      <c r="B3154" s="176" t="s">
        <v>11411</v>
      </c>
      <c r="C3154" s="175" t="s">
        <v>128</v>
      </c>
      <c r="D3154" s="175">
        <v>423.97</v>
      </c>
    </row>
    <row r="3155" spans="1:4" ht="27.6" x14ac:dyDescent="0.3">
      <c r="A3155" s="175">
        <v>102085</v>
      </c>
      <c r="B3155" s="176" t="s">
        <v>11412</v>
      </c>
      <c r="C3155" s="175" t="s">
        <v>128</v>
      </c>
      <c r="D3155" s="175">
        <v>212.75</v>
      </c>
    </row>
    <row r="3156" spans="1:4" ht="41.4" x14ac:dyDescent="0.3">
      <c r="A3156" s="175">
        <v>100578</v>
      </c>
      <c r="B3156" s="176" t="s">
        <v>11413</v>
      </c>
      <c r="C3156" s="175" t="s">
        <v>128</v>
      </c>
      <c r="D3156" s="175">
        <v>435.58</v>
      </c>
    </row>
    <row r="3157" spans="1:4" ht="41.4" x14ac:dyDescent="0.3">
      <c r="A3157" s="175">
        <v>100579</v>
      </c>
      <c r="B3157" s="176" t="s">
        <v>11414</v>
      </c>
      <c r="C3157" s="175" t="s">
        <v>128</v>
      </c>
      <c r="D3157" s="175">
        <v>477.97</v>
      </c>
    </row>
    <row r="3158" spans="1:4" ht="41.4" x14ac:dyDescent="0.3">
      <c r="A3158" s="175">
        <v>100580</v>
      </c>
      <c r="B3158" s="176" t="s">
        <v>11415</v>
      </c>
      <c r="C3158" s="175" t="s">
        <v>128</v>
      </c>
      <c r="D3158" s="175">
        <v>521.41</v>
      </c>
    </row>
    <row r="3159" spans="1:4" ht="41.4" x14ac:dyDescent="0.3">
      <c r="A3159" s="175">
        <v>100581</v>
      </c>
      <c r="B3159" s="176" t="s">
        <v>11416</v>
      </c>
      <c r="C3159" s="175" t="s">
        <v>128</v>
      </c>
      <c r="D3159" s="175">
        <v>498.99</v>
      </c>
    </row>
    <row r="3160" spans="1:4" ht="41.4" x14ac:dyDescent="0.3">
      <c r="A3160" s="175">
        <v>100582</v>
      </c>
      <c r="B3160" s="176" t="s">
        <v>11417</v>
      </c>
      <c r="C3160" s="175" t="s">
        <v>128</v>
      </c>
      <c r="D3160" s="175">
        <v>577.32000000000005</v>
      </c>
    </row>
    <row r="3161" spans="1:4" ht="41.4" x14ac:dyDescent="0.3">
      <c r="A3161" s="175">
        <v>100583</v>
      </c>
      <c r="B3161" s="176" t="s">
        <v>11418</v>
      </c>
      <c r="C3161" s="175" t="s">
        <v>128</v>
      </c>
      <c r="D3161" s="175">
        <v>521.4</v>
      </c>
    </row>
    <row r="3162" spans="1:4" ht="41.4" x14ac:dyDescent="0.3">
      <c r="A3162" s="175">
        <v>100584</v>
      </c>
      <c r="B3162" s="176" t="s">
        <v>11419</v>
      </c>
      <c r="C3162" s="175" t="s">
        <v>128</v>
      </c>
      <c r="D3162" s="175">
        <v>568.5</v>
      </c>
    </row>
    <row r="3163" spans="1:4" ht="41.4" x14ac:dyDescent="0.3">
      <c r="A3163" s="175">
        <v>100585</v>
      </c>
      <c r="B3163" s="176" t="s">
        <v>11420</v>
      </c>
      <c r="C3163" s="175" t="s">
        <v>128</v>
      </c>
      <c r="D3163" s="175">
        <v>565.07000000000005</v>
      </c>
    </row>
    <row r="3164" spans="1:4" ht="41.4" x14ac:dyDescent="0.3">
      <c r="A3164" s="175">
        <v>100586</v>
      </c>
      <c r="B3164" s="176" t="s">
        <v>11421</v>
      </c>
      <c r="C3164" s="175" t="s">
        <v>128</v>
      </c>
      <c r="D3164" s="175">
        <v>640.08000000000004</v>
      </c>
    </row>
    <row r="3165" spans="1:4" ht="41.4" x14ac:dyDescent="0.3">
      <c r="A3165" s="175">
        <v>100587</v>
      </c>
      <c r="B3165" s="176" t="s">
        <v>11422</v>
      </c>
      <c r="C3165" s="175" t="s">
        <v>128</v>
      </c>
      <c r="D3165" s="175">
        <v>610.21</v>
      </c>
    </row>
    <row r="3166" spans="1:4" ht="41.4" x14ac:dyDescent="0.3">
      <c r="A3166" s="175">
        <v>100588</v>
      </c>
      <c r="B3166" s="176" t="s">
        <v>11423</v>
      </c>
      <c r="C3166" s="175" t="s">
        <v>128</v>
      </c>
      <c r="D3166" s="175">
        <v>668.52</v>
      </c>
    </row>
    <row r="3167" spans="1:4" ht="41.4" x14ac:dyDescent="0.3">
      <c r="A3167" s="175">
        <v>100589</v>
      </c>
      <c r="B3167" s="176" t="s">
        <v>11424</v>
      </c>
      <c r="C3167" s="175" t="s">
        <v>128</v>
      </c>
      <c r="D3167" s="175">
        <v>673.29</v>
      </c>
    </row>
    <row r="3168" spans="1:4" ht="41.4" x14ac:dyDescent="0.3">
      <c r="A3168" s="175">
        <v>100590</v>
      </c>
      <c r="B3168" s="176" t="s">
        <v>11425</v>
      </c>
      <c r="C3168" s="175" t="s">
        <v>128</v>
      </c>
      <c r="D3168" s="175">
        <v>730.96</v>
      </c>
    </row>
    <row r="3169" spans="1:4" ht="41.4" x14ac:dyDescent="0.3">
      <c r="A3169" s="175">
        <v>100591</v>
      </c>
      <c r="B3169" s="176" t="s">
        <v>11426</v>
      </c>
      <c r="C3169" s="175" t="s">
        <v>128</v>
      </c>
      <c r="D3169" s="175">
        <v>670.62</v>
      </c>
    </row>
    <row r="3170" spans="1:4" ht="41.4" x14ac:dyDescent="0.3">
      <c r="A3170" s="175">
        <v>100592</v>
      </c>
      <c r="B3170" s="176" t="s">
        <v>11427</v>
      </c>
      <c r="C3170" s="175" t="s">
        <v>128</v>
      </c>
      <c r="D3170" s="175">
        <v>718.4</v>
      </c>
    </row>
    <row r="3171" spans="1:4" ht="41.4" x14ac:dyDescent="0.3">
      <c r="A3171" s="175">
        <v>100593</v>
      </c>
      <c r="B3171" s="176" t="s">
        <v>11428</v>
      </c>
      <c r="C3171" s="175" t="s">
        <v>128</v>
      </c>
      <c r="D3171" s="175">
        <v>718.37</v>
      </c>
    </row>
    <row r="3172" spans="1:4" ht="41.4" x14ac:dyDescent="0.3">
      <c r="A3172" s="175">
        <v>100594</v>
      </c>
      <c r="B3172" s="176" t="s">
        <v>11429</v>
      </c>
      <c r="C3172" s="175" t="s">
        <v>128</v>
      </c>
      <c r="D3172" s="175">
        <v>799.34</v>
      </c>
    </row>
    <row r="3173" spans="1:4" ht="41.4" x14ac:dyDescent="0.3">
      <c r="A3173" s="175">
        <v>100595</v>
      </c>
      <c r="B3173" s="176" t="s">
        <v>11430</v>
      </c>
      <c r="C3173" s="175" t="s">
        <v>128</v>
      </c>
      <c r="D3173" s="175">
        <v>861.67</v>
      </c>
    </row>
    <row r="3174" spans="1:4" ht="41.4" x14ac:dyDescent="0.3">
      <c r="A3174" s="175">
        <v>100596</v>
      </c>
      <c r="B3174" s="176" t="s">
        <v>11431</v>
      </c>
      <c r="C3174" s="175" t="s">
        <v>128</v>
      </c>
      <c r="D3174" s="175">
        <v>970.86</v>
      </c>
    </row>
    <row r="3175" spans="1:4" ht="41.4" x14ac:dyDescent="0.3">
      <c r="A3175" s="175">
        <v>100597</v>
      </c>
      <c r="B3175" s="176" t="s">
        <v>11432</v>
      </c>
      <c r="C3175" s="175" t="s">
        <v>128</v>
      </c>
      <c r="D3175" s="175">
        <v>994.34</v>
      </c>
    </row>
    <row r="3176" spans="1:4" ht="41.4" x14ac:dyDescent="0.3">
      <c r="A3176" s="175">
        <v>100598</v>
      </c>
      <c r="B3176" s="176" t="s">
        <v>11433</v>
      </c>
      <c r="C3176" s="175" t="s">
        <v>128</v>
      </c>
      <c r="D3176" s="177">
        <v>1084.3800000000001</v>
      </c>
    </row>
    <row r="3177" spans="1:4" ht="41.4" x14ac:dyDescent="0.3">
      <c r="A3177" s="175">
        <v>100599</v>
      </c>
      <c r="B3177" s="176" t="s">
        <v>11434</v>
      </c>
      <c r="C3177" s="175" t="s">
        <v>128</v>
      </c>
      <c r="D3177" s="175">
        <v>446.35</v>
      </c>
    </row>
    <row r="3178" spans="1:4" ht="41.4" x14ac:dyDescent="0.3">
      <c r="A3178" s="175">
        <v>100600</v>
      </c>
      <c r="B3178" s="176" t="s">
        <v>11435</v>
      </c>
      <c r="C3178" s="175" t="s">
        <v>128</v>
      </c>
      <c r="D3178" s="175">
        <v>523.75</v>
      </c>
    </row>
    <row r="3179" spans="1:4" ht="41.4" x14ac:dyDescent="0.3">
      <c r="A3179" s="175">
        <v>100601</v>
      </c>
      <c r="B3179" s="176" t="s">
        <v>11436</v>
      </c>
      <c r="C3179" s="175" t="s">
        <v>128</v>
      </c>
      <c r="D3179" s="175">
        <v>653.48</v>
      </c>
    </row>
    <row r="3180" spans="1:4" ht="41.4" x14ac:dyDescent="0.3">
      <c r="A3180" s="175">
        <v>100602</v>
      </c>
      <c r="B3180" s="176" t="s">
        <v>11437</v>
      </c>
      <c r="C3180" s="175" t="s">
        <v>128</v>
      </c>
      <c r="D3180" s="175">
        <v>815.32</v>
      </c>
    </row>
    <row r="3181" spans="1:4" ht="41.4" x14ac:dyDescent="0.3">
      <c r="A3181" s="175">
        <v>100603</v>
      </c>
      <c r="B3181" s="176" t="s">
        <v>11438</v>
      </c>
      <c r="C3181" s="175" t="s">
        <v>128</v>
      </c>
      <c r="D3181" s="177">
        <v>1232.01</v>
      </c>
    </row>
    <row r="3182" spans="1:4" ht="41.4" x14ac:dyDescent="0.3">
      <c r="A3182" s="175">
        <v>100604</v>
      </c>
      <c r="B3182" s="176" t="s">
        <v>11439</v>
      </c>
      <c r="C3182" s="175" t="s">
        <v>128</v>
      </c>
      <c r="D3182" s="175">
        <v>558.29</v>
      </c>
    </row>
    <row r="3183" spans="1:4" ht="41.4" x14ac:dyDescent="0.3">
      <c r="A3183" s="175">
        <v>100605</v>
      </c>
      <c r="B3183" s="176" t="s">
        <v>11440</v>
      </c>
      <c r="C3183" s="175" t="s">
        <v>128</v>
      </c>
      <c r="D3183" s="175">
        <v>857.84</v>
      </c>
    </row>
    <row r="3184" spans="1:4" ht="41.4" x14ac:dyDescent="0.3">
      <c r="A3184" s="175">
        <v>100606</v>
      </c>
      <c r="B3184" s="176" t="s">
        <v>11441</v>
      </c>
      <c r="C3184" s="175" t="s">
        <v>128</v>
      </c>
      <c r="D3184" s="177">
        <v>1284.8699999999999</v>
      </c>
    </row>
    <row r="3185" spans="1:4" ht="41.4" x14ac:dyDescent="0.3">
      <c r="A3185" s="175">
        <v>100607</v>
      </c>
      <c r="B3185" s="176" t="s">
        <v>11442</v>
      </c>
      <c r="C3185" s="175" t="s">
        <v>128</v>
      </c>
      <c r="D3185" s="175">
        <v>574.86</v>
      </c>
    </row>
    <row r="3186" spans="1:4" ht="41.4" x14ac:dyDescent="0.3">
      <c r="A3186" s="175">
        <v>100608</v>
      </c>
      <c r="B3186" s="176" t="s">
        <v>11443</v>
      </c>
      <c r="C3186" s="175" t="s">
        <v>128</v>
      </c>
      <c r="D3186" s="175">
        <v>878.86</v>
      </c>
    </row>
    <row r="3187" spans="1:4" ht="41.4" x14ac:dyDescent="0.3">
      <c r="A3187" s="175">
        <v>100609</v>
      </c>
      <c r="B3187" s="176" t="s">
        <v>11444</v>
      </c>
      <c r="C3187" s="175" t="s">
        <v>128</v>
      </c>
      <c r="D3187" s="177">
        <v>1313.02</v>
      </c>
    </row>
    <row r="3188" spans="1:4" ht="41.4" x14ac:dyDescent="0.3">
      <c r="A3188" s="175">
        <v>100610</v>
      </c>
      <c r="B3188" s="176" t="s">
        <v>11445</v>
      </c>
      <c r="C3188" s="175" t="s">
        <v>128</v>
      </c>
      <c r="D3188" s="175">
        <v>591.34</v>
      </c>
    </row>
    <row r="3189" spans="1:4" ht="41.4" x14ac:dyDescent="0.3">
      <c r="A3189" s="175">
        <v>100611</v>
      </c>
      <c r="B3189" s="176" t="s">
        <v>11446</v>
      </c>
      <c r="C3189" s="175" t="s">
        <v>128</v>
      </c>
      <c r="D3189" s="175">
        <v>728.13</v>
      </c>
    </row>
    <row r="3190" spans="1:4" ht="41.4" x14ac:dyDescent="0.3">
      <c r="A3190" s="175">
        <v>100612</v>
      </c>
      <c r="B3190" s="176" t="s">
        <v>11447</v>
      </c>
      <c r="C3190" s="175" t="s">
        <v>128</v>
      </c>
      <c r="D3190" s="175">
        <v>899.5</v>
      </c>
    </row>
    <row r="3191" spans="1:4" ht="41.4" x14ac:dyDescent="0.3">
      <c r="A3191" s="175">
        <v>100613</v>
      </c>
      <c r="B3191" s="176" t="s">
        <v>11448</v>
      </c>
      <c r="C3191" s="175" t="s">
        <v>128</v>
      </c>
      <c r="D3191" s="177">
        <v>1340.59</v>
      </c>
    </row>
    <row r="3192" spans="1:4" ht="41.4" x14ac:dyDescent="0.3">
      <c r="A3192" s="175">
        <v>100614</v>
      </c>
      <c r="B3192" s="176" t="s">
        <v>11449</v>
      </c>
      <c r="C3192" s="175" t="s">
        <v>128</v>
      </c>
      <c r="D3192" s="175">
        <v>764.86</v>
      </c>
    </row>
    <row r="3193" spans="1:4" ht="41.4" x14ac:dyDescent="0.3">
      <c r="A3193" s="175">
        <v>100615</v>
      </c>
      <c r="B3193" s="176" t="s">
        <v>11450</v>
      </c>
      <c r="C3193" s="175" t="s">
        <v>128</v>
      </c>
      <c r="D3193" s="175">
        <v>940.55</v>
      </c>
    </row>
    <row r="3194" spans="1:4" ht="41.4" x14ac:dyDescent="0.3">
      <c r="A3194" s="175">
        <v>100616</v>
      </c>
      <c r="B3194" s="176" t="s">
        <v>11451</v>
      </c>
      <c r="C3194" s="175" t="s">
        <v>128</v>
      </c>
      <c r="D3194" s="177">
        <v>1398.41</v>
      </c>
    </row>
    <row r="3195" spans="1:4" ht="41.4" x14ac:dyDescent="0.3">
      <c r="A3195" s="175">
        <v>100617</v>
      </c>
      <c r="B3195" s="176" t="s">
        <v>11452</v>
      </c>
      <c r="C3195" s="175" t="s">
        <v>128</v>
      </c>
      <c r="D3195" s="175">
        <v>981.46</v>
      </c>
    </row>
    <row r="3196" spans="1:4" ht="41.4" x14ac:dyDescent="0.3">
      <c r="A3196" s="175">
        <v>100618</v>
      </c>
      <c r="B3196" s="176" t="s">
        <v>11453</v>
      </c>
      <c r="C3196" s="175" t="s">
        <v>128</v>
      </c>
      <c r="D3196" s="177">
        <v>1459.73</v>
      </c>
    </row>
    <row r="3197" spans="1:4" ht="27.6" x14ac:dyDescent="0.3">
      <c r="A3197" s="175">
        <v>100619</v>
      </c>
      <c r="B3197" s="176" t="s">
        <v>11454</v>
      </c>
      <c r="C3197" s="175" t="s">
        <v>128</v>
      </c>
      <c r="D3197" s="175">
        <v>599.96</v>
      </c>
    </row>
    <row r="3198" spans="1:4" ht="27.6" x14ac:dyDescent="0.3">
      <c r="A3198" s="175">
        <v>100620</v>
      </c>
      <c r="B3198" s="176" t="s">
        <v>11455</v>
      </c>
      <c r="C3198" s="175" t="s">
        <v>128</v>
      </c>
      <c r="D3198" s="177">
        <v>3664.29</v>
      </c>
    </row>
    <row r="3199" spans="1:4" ht="27.6" x14ac:dyDescent="0.3">
      <c r="A3199" s="175">
        <v>100621</v>
      </c>
      <c r="B3199" s="176" t="s">
        <v>11456</v>
      </c>
      <c r="C3199" s="175" t="s">
        <v>128</v>
      </c>
      <c r="D3199" s="177">
        <v>4192.3599999999997</v>
      </c>
    </row>
    <row r="3200" spans="1:4" ht="27.6" x14ac:dyDescent="0.3">
      <c r="A3200" s="175">
        <v>100622</v>
      </c>
      <c r="B3200" s="176" t="s">
        <v>11457</v>
      </c>
      <c r="C3200" s="175" t="s">
        <v>128</v>
      </c>
      <c r="D3200" s="177">
        <v>2798.3</v>
      </c>
    </row>
    <row r="3201" spans="1:4" ht="27.6" x14ac:dyDescent="0.3">
      <c r="A3201" s="175">
        <v>100623</v>
      </c>
      <c r="B3201" s="176" t="s">
        <v>11458</v>
      </c>
      <c r="C3201" s="175" t="s">
        <v>128</v>
      </c>
      <c r="D3201" s="177">
        <v>3002.25</v>
      </c>
    </row>
    <row r="3202" spans="1:4" ht="41.4" x14ac:dyDescent="0.3">
      <c r="A3202" s="175">
        <v>97600</v>
      </c>
      <c r="B3202" s="176" t="s">
        <v>11459</v>
      </c>
      <c r="C3202" s="175" t="s">
        <v>128</v>
      </c>
      <c r="D3202" s="175">
        <v>322.14999999999998</v>
      </c>
    </row>
    <row r="3203" spans="1:4" ht="41.4" x14ac:dyDescent="0.3">
      <c r="A3203" s="175">
        <v>97601</v>
      </c>
      <c r="B3203" s="176" t="s">
        <v>11460</v>
      </c>
      <c r="C3203" s="175" t="s">
        <v>128</v>
      </c>
      <c r="D3203" s="175">
        <v>340.83</v>
      </c>
    </row>
    <row r="3204" spans="1:4" ht="27.6" x14ac:dyDescent="0.3">
      <c r="A3204" s="175">
        <v>97605</v>
      </c>
      <c r="B3204" s="176" t="s">
        <v>11461</v>
      </c>
      <c r="C3204" s="175" t="s">
        <v>128</v>
      </c>
      <c r="D3204" s="175">
        <v>99.5</v>
      </c>
    </row>
    <row r="3205" spans="1:4" ht="27.6" x14ac:dyDescent="0.3">
      <c r="A3205" s="175">
        <v>97606</v>
      </c>
      <c r="B3205" s="176" t="s">
        <v>11462</v>
      </c>
      <c r="C3205" s="175" t="s">
        <v>128</v>
      </c>
      <c r="D3205" s="175">
        <v>105.73</v>
      </c>
    </row>
    <row r="3206" spans="1:4" ht="27.6" x14ac:dyDescent="0.3">
      <c r="A3206" s="175">
        <v>97607</v>
      </c>
      <c r="B3206" s="176" t="s">
        <v>11463</v>
      </c>
      <c r="C3206" s="175" t="s">
        <v>128</v>
      </c>
      <c r="D3206" s="175">
        <v>119.98</v>
      </c>
    </row>
    <row r="3207" spans="1:4" ht="27.6" x14ac:dyDescent="0.3">
      <c r="A3207" s="175">
        <v>97608</v>
      </c>
      <c r="B3207" s="176" t="s">
        <v>11464</v>
      </c>
      <c r="C3207" s="175" t="s">
        <v>128</v>
      </c>
      <c r="D3207" s="175">
        <v>126.21</v>
      </c>
    </row>
    <row r="3208" spans="1:4" ht="41.4" x14ac:dyDescent="0.3">
      <c r="A3208" s="175">
        <v>102102</v>
      </c>
      <c r="B3208" s="176" t="s">
        <v>11465</v>
      </c>
      <c r="C3208" s="175" t="s">
        <v>128</v>
      </c>
      <c r="D3208" s="177">
        <v>8559.0499999999993</v>
      </c>
    </row>
    <row r="3209" spans="1:4" ht="41.4" x14ac:dyDescent="0.3">
      <c r="A3209" s="175">
        <v>102103</v>
      </c>
      <c r="B3209" s="176" t="s">
        <v>11466</v>
      </c>
      <c r="C3209" s="175" t="s">
        <v>128</v>
      </c>
      <c r="D3209" s="177">
        <v>9521.3700000000008</v>
      </c>
    </row>
    <row r="3210" spans="1:4" ht="41.4" x14ac:dyDescent="0.3">
      <c r="A3210" s="175">
        <v>102104</v>
      </c>
      <c r="B3210" s="176" t="s">
        <v>11467</v>
      </c>
      <c r="C3210" s="175" t="s">
        <v>128</v>
      </c>
      <c r="D3210" s="177">
        <v>12203.97</v>
      </c>
    </row>
    <row r="3211" spans="1:4" ht="41.4" x14ac:dyDescent="0.3">
      <c r="A3211" s="175">
        <v>102105</v>
      </c>
      <c r="B3211" s="176" t="s">
        <v>11468</v>
      </c>
      <c r="C3211" s="175" t="s">
        <v>128</v>
      </c>
      <c r="D3211" s="177">
        <v>14991.22</v>
      </c>
    </row>
    <row r="3212" spans="1:4" ht="41.4" x14ac:dyDescent="0.3">
      <c r="A3212" s="175">
        <v>102106</v>
      </c>
      <c r="B3212" s="176" t="s">
        <v>11469</v>
      </c>
      <c r="C3212" s="175" t="s">
        <v>128</v>
      </c>
      <c r="D3212" s="177">
        <v>18794.77</v>
      </c>
    </row>
    <row r="3213" spans="1:4" ht="41.4" x14ac:dyDescent="0.3">
      <c r="A3213" s="175">
        <v>102107</v>
      </c>
      <c r="B3213" s="176" t="s">
        <v>11470</v>
      </c>
      <c r="C3213" s="175" t="s">
        <v>128</v>
      </c>
      <c r="D3213" s="177">
        <v>26211.85</v>
      </c>
    </row>
    <row r="3214" spans="1:4" ht="41.4" x14ac:dyDescent="0.3">
      <c r="A3214" s="175">
        <v>102108</v>
      </c>
      <c r="B3214" s="176" t="s">
        <v>11471</v>
      </c>
      <c r="C3214" s="175" t="s">
        <v>128</v>
      </c>
      <c r="D3214" s="177">
        <v>30518.01</v>
      </c>
    </row>
    <row r="3215" spans="1:4" ht="27.6" x14ac:dyDescent="0.3">
      <c r="A3215" s="175">
        <v>102109</v>
      </c>
      <c r="B3215" s="176" t="s">
        <v>11472</v>
      </c>
      <c r="C3215" s="175" t="s">
        <v>128</v>
      </c>
      <c r="D3215" s="175">
        <v>62.52</v>
      </c>
    </row>
    <row r="3216" spans="1:4" ht="27.6" x14ac:dyDescent="0.3">
      <c r="A3216" s="175">
        <v>102110</v>
      </c>
      <c r="B3216" s="176" t="s">
        <v>11473</v>
      </c>
      <c r="C3216" s="175" t="s">
        <v>128</v>
      </c>
      <c r="D3216" s="175">
        <v>205.54</v>
      </c>
    </row>
    <row r="3217" spans="1:4" ht="41.4" x14ac:dyDescent="0.3">
      <c r="A3217" s="175">
        <v>93128</v>
      </c>
      <c r="B3217" s="176" t="s">
        <v>11474</v>
      </c>
      <c r="C3217" s="175" t="s">
        <v>128</v>
      </c>
      <c r="D3217" s="175">
        <v>139</v>
      </c>
    </row>
    <row r="3218" spans="1:4" ht="41.4" x14ac:dyDescent="0.3">
      <c r="A3218" s="175">
        <v>93137</v>
      </c>
      <c r="B3218" s="176" t="s">
        <v>11475</v>
      </c>
      <c r="C3218" s="175" t="s">
        <v>128</v>
      </c>
      <c r="D3218" s="175">
        <v>164.04</v>
      </c>
    </row>
    <row r="3219" spans="1:4" ht="41.4" x14ac:dyDescent="0.3">
      <c r="A3219" s="175">
        <v>93138</v>
      </c>
      <c r="B3219" s="176" t="s">
        <v>11476</v>
      </c>
      <c r="C3219" s="175" t="s">
        <v>128</v>
      </c>
      <c r="D3219" s="175">
        <v>155.85</v>
      </c>
    </row>
    <row r="3220" spans="1:4" ht="41.4" x14ac:dyDescent="0.3">
      <c r="A3220" s="175">
        <v>93139</v>
      </c>
      <c r="B3220" s="176" t="s">
        <v>11477</v>
      </c>
      <c r="C3220" s="175" t="s">
        <v>128</v>
      </c>
      <c r="D3220" s="175">
        <v>197.69</v>
      </c>
    </row>
    <row r="3221" spans="1:4" ht="41.4" x14ac:dyDescent="0.3">
      <c r="A3221" s="175">
        <v>93140</v>
      </c>
      <c r="B3221" s="176" t="s">
        <v>11478</v>
      </c>
      <c r="C3221" s="175" t="s">
        <v>128</v>
      </c>
      <c r="D3221" s="175">
        <v>186.43</v>
      </c>
    </row>
    <row r="3222" spans="1:4" ht="27.6" x14ac:dyDescent="0.3">
      <c r="A3222" s="175">
        <v>93141</v>
      </c>
      <c r="B3222" s="176" t="s">
        <v>11479</v>
      </c>
      <c r="C3222" s="175" t="s">
        <v>128</v>
      </c>
      <c r="D3222" s="175">
        <v>170.04</v>
      </c>
    </row>
    <row r="3223" spans="1:4" ht="27.6" x14ac:dyDescent="0.3">
      <c r="A3223" s="175">
        <v>93142</v>
      </c>
      <c r="B3223" s="176" t="s">
        <v>11480</v>
      </c>
      <c r="C3223" s="175" t="s">
        <v>128</v>
      </c>
      <c r="D3223" s="175">
        <v>188.47</v>
      </c>
    </row>
    <row r="3224" spans="1:4" ht="27.6" x14ac:dyDescent="0.3">
      <c r="A3224" s="175">
        <v>93143</v>
      </c>
      <c r="B3224" s="176" t="s">
        <v>11481</v>
      </c>
      <c r="C3224" s="175" t="s">
        <v>128</v>
      </c>
      <c r="D3224" s="175">
        <v>172.09</v>
      </c>
    </row>
    <row r="3225" spans="1:4" ht="41.4" x14ac:dyDescent="0.3">
      <c r="A3225" s="175">
        <v>93144</v>
      </c>
      <c r="B3225" s="176" t="s">
        <v>11482</v>
      </c>
      <c r="C3225" s="175" t="s">
        <v>128</v>
      </c>
      <c r="D3225" s="175">
        <v>226.44</v>
      </c>
    </row>
    <row r="3226" spans="1:4" ht="41.4" x14ac:dyDescent="0.3">
      <c r="A3226" s="175">
        <v>93145</v>
      </c>
      <c r="B3226" s="176" t="s">
        <v>11483</v>
      </c>
      <c r="C3226" s="175" t="s">
        <v>128</v>
      </c>
      <c r="D3226" s="175">
        <v>206.2</v>
      </c>
    </row>
    <row r="3227" spans="1:4" ht="41.4" x14ac:dyDescent="0.3">
      <c r="A3227" s="175">
        <v>93146</v>
      </c>
      <c r="B3227" s="176" t="s">
        <v>11484</v>
      </c>
      <c r="C3227" s="175" t="s">
        <v>128</v>
      </c>
      <c r="D3227" s="175">
        <v>223.04</v>
      </c>
    </row>
    <row r="3228" spans="1:4" ht="41.4" x14ac:dyDescent="0.3">
      <c r="A3228" s="175">
        <v>93147</v>
      </c>
      <c r="B3228" s="176" t="s">
        <v>11485</v>
      </c>
      <c r="C3228" s="175" t="s">
        <v>128</v>
      </c>
      <c r="D3228" s="175">
        <v>253.67</v>
      </c>
    </row>
    <row r="3229" spans="1:4" ht="27.6" x14ac:dyDescent="0.3">
      <c r="A3229" s="175">
        <v>96971</v>
      </c>
      <c r="B3229" s="176" t="s">
        <v>11486</v>
      </c>
      <c r="C3229" s="175" t="s">
        <v>236</v>
      </c>
      <c r="D3229" s="175">
        <v>31.91</v>
      </c>
    </row>
    <row r="3230" spans="1:4" ht="27.6" x14ac:dyDescent="0.3">
      <c r="A3230" s="175">
        <v>96972</v>
      </c>
      <c r="B3230" s="176" t="s">
        <v>11487</v>
      </c>
      <c r="C3230" s="175" t="s">
        <v>236</v>
      </c>
      <c r="D3230" s="175">
        <v>44.7</v>
      </c>
    </row>
    <row r="3231" spans="1:4" ht="27.6" x14ac:dyDescent="0.3">
      <c r="A3231" s="175">
        <v>96973</v>
      </c>
      <c r="B3231" s="176" t="s">
        <v>11488</v>
      </c>
      <c r="C3231" s="175" t="s">
        <v>236</v>
      </c>
      <c r="D3231" s="175">
        <v>57.21</v>
      </c>
    </row>
    <row r="3232" spans="1:4" ht="27.6" x14ac:dyDescent="0.3">
      <c r="A3232" s="175">
        <v>96974</v>
      </c>
      <c r="B3232" s="176" t="s">
        <v>11489</v>
      </c>
      <c r="C3232" s="175" t="s">
        <v>236</v>
      </c>
      <c r="D3232" s="175">
        <v>73.92</v>
      </c>
    </row>
    <row r="3233" spans="1:4" ht="27.6" x14ac:dyDescent="0.3">
      <c r="A3233" s="175">
        <v>96975</v>
      </c>
      <c r="B3233" s="176" t="s">
        <v>11490</v>
      </c>
      <c r="C3233" s="175" t="s">
        <v>236</v>
      </c>
      <c r="D3233" s="175">
        <v>96.48</v>
      </c>
    </row>
    <row r="3234" spans="1:4" ht="27.6" x14ac:dyDescent="0.3">
      <c r="A3234" s="175">
        <v>96976</v>
      </c>
      <c r="B3234" s="176" t="s">
        <v>11491</v>
      </c>
      <c r="C3234" s="175" t="s">
        <v>236</v>
      </c>
      <c r="D3234" s="175">
        <v>126.72</v>
      </c>
    </row>
    <row r="3235" spans="1:4" ht="27.6" x14ac:dyDescent="0.3">
      <c r="A3235" s="175">
        <v>96977</v>
      </c>
      <c r="B3235" s="176" t="s">
        <v>11492</v>
      </c>
      <c r="C3235" s="175" t="s">
        <v>236</v>
      </c>
      <c r="D3235" s="175">
        <v>51.52</v>
      </c>
    </row>
    <row r="3236" spans="1:4" ht="27.6" x14ac:dyDescent="0.3">
      <c r="A3236" s="175">
        <v>96978</v>
      </c>
      <c r="B3236" s="176" t="s">
        <v>11493</v>
      </c>
      <c r="C3236" s="175" t="s">
        <v>236</v>
      </c>
      <c r="D3236" s="175">
        <v>72.27</v>
      </c>
    </row>
    <row r="3237" spans="1:4" ht="27.6" x14ac:dyDescent="0.3">
      <c r="A3237" s="175">
        <v>96979</v>
      </c>
      <c r="B3237" s="176" t="s">
        <v>11494</v>
      </c>
      <c r="C3237" s="175" t="s">
        <v>236</v>
      </c>
      <c r="D3237" s="175">
        <v>101.35</v>
      </c>
    </row>
    <row r="3238" spans="1:4" x14ac:dyDescent="0.3">
      <c r="A3238" s="175">
        <v>96984</v>
      </c>
      <c r="B3238" s="176" t="s">
        <v>11495</v>
      </c>
      <c r="C3238" s="175" t="s">
        <v>128</v>
      </c>
      <c r="D3238" s="175">
        <v>55.92</v>
      </c>
    </row>
    <row r="3239" spans="1:4" x14ac:dyDescent="0.3">
      <c r="A3239" s="175">
        <v>96985</v>
      </c>
      <c r="B3239" s="176" t="s">
        <v>11496</v>
      </c>
      <c r="C3239" s="175" t="s">
        <v>128</v>
      </c>
      <c r="D3239" s="175">
        <v>96.72</v>
      </c>
    </row>
    <row r="3240" spans="1:4" x14ac:dyDescent="0.3">
      <c r="A3240" s="175">
        <v>96986</v>
      </c>
      <c r="B3240" s="176" t="s">
        <v>11497</v>
      </c>
      <c r="C3240" s="175" t="s">
        <v>128</v>
      </c>
      <c r="D3240" s="175">
        <v>144.05000000000001</v>
      </c>
    </row>
    <row r="3241" spans="1:4" ht="27.6" x14ac:dyDescent="0.3">
      <c r="A3241" s="175">
        <v>96987</v>
      </c>
      <c r="B3241" s="176" t="s">
        <v>11498</v>
      </c>
      <c r="C3241" s="175" t="s">
        <v>128</v>
      </c>
      <c r="D3241" s="175">
        <v>109.39</v>
      </c>
    </row>
    <row r="3242" spans="1:4" x14ac:dyDescent="0.3">
      <c r="A3242" s="175">
        <v>96988</v>
      </c>
      <c r="B3242" s="176" t="s">
        <v>11499</v>
      </c>
      <c r="C3242" s="175" t="s">
        <v>128</v>
      </c>
      <c r="D3242" s="175">
        <v>179.67</v>
      </c>
    </row>
    <row r="3243" spans="1:4" x14ac:dyDescent="0.3">
      <c r="A3243" s="175">
        <v>96989</v>
      </c>
      <c r="B3243" s="176" t="s">
        <v>11500</v>
      </c>
      <c r="C3243" s="175" t="s">
        <v>128</v>
      </c>
      <c r="D3243" s="175">
        <v>150.4</v>
      </c>
    </row>
    <row r="3244" spans="1:4" ht="27.6" x14ac:dyDescent="0.3">
      <c r="A3244" s="175">
        <v>98463</v>
      </c>
      <c r="B3244" s="176" t="s">
        <v>11501</v>
      </c>
      <c r="C3244" s="175" t="s">
        <v>128</v>
      </c>
      <c r="D3244" s="175">
        <v>23.11</v>
      </c>
    </row>
    <row r="3245" spans="1:4" ht="41.4" x14ac:dyDescent="0.3">
      <c r="A3245" s="175">
        <v>96765</v>
      </c>
      <c r="B3245" s="176" t="s">
        <v>11502</v>
      </c>
      <c r="C3245" s="175" t="s">
        <v>128</v>
      </c>
      <c r="D3245" s="177">
        <v>1607.15</v>
      </c>
    </row>
    <row r="3246" spans="1:4" ht="27.6" x14ac:dyDescent="0.3">
      <c r="A3246" s="175">
        <v>101905</v>
      </c>
      <c r="B3246" s="176" t="s">
        <v>11503</v>
      </c>
      <c r="C3246" s="175" t="s">
        <v>128</v>
      </c>
      <c r="D3246" s="175">
        <v>170.41</v>
      </c>
    </row>
    <row r="3247" spans="1:4" ht="27.6" x14ac:dyDescent="0.3">
      <c r="A3247" s="175">
        <v>101906</v>
      </c>
      <c r="B3247" s="176" t="s">
        <v>11504</v>
      </c>
      <c r="C3247" s="175" t="s">
        <v>128</v>
      </c>
      <c r="D3247" s="175">
        <v>492.42</v>
      </c>
    </row>
    <row r="3248" spans="1:4" ht="27.6" x14ac:dyDescent="0.3">
      <c r="A3248" s="175">
        <v>101907</v>
      </c>
      <c r="B3248" s="176" t="s">
        <v>11505</v>
      </c>
      <c r="C3248" s="175" t="s">
        <v>128</v>
      </c>
      <c r="D3248" s="175">
        <v>531.66</v>
      </c>
    </row>
    <row r="3249" spans="1:4" ht="27.6" x14ac:dyDescent="0.3">
      <c r="A3249" s="175">
        <v>101908</v>
      </c>
      <c r="B3249" s="176" t="s">
        <v>11506</v>
      </c>
      <c r="C3249" s="175" t="s">
        <v>128</v>
      </c>
      <c r="D3249" s="175">
        <v>165.5</v>
      </c>
    </row>
    <row r="3250" spans="1:4" ht="27.6" x14ac:dyDescent="0.3">
      <c r="A3250" s="175">
        <v>101909</v>
      </c>
      <c r="B3250" s="176" t="s">
        <v>11507</v>
      </c>
      <c r="C3250" s="175" t="s">
        <v>128</v>
      </c>
      <c r="D3250" s="175">
        <v>191.66</v>
      </c>
    </row>
    <row r="3251" spans="1:4" ht="27.6" x14ac:dyDescent="0.3">
      <c r="A3251" s="175">
        <v>101910</v>
      </c>
      <c r="B3251" s="176" t="s">
        <v>11508</v>
      </c>
      <c r="C3251" s="175" t="s">
        <v>128</v>
      </c>
      <c r="D3251" s="175">
        <v>224.35</v>
      </c>
    </row>
    <row r="3252" spans="1:4" ht="27.6" x14ac:dyDescent="0.3">
      <c r="A3252" s="175">
        <v>101911</v>
      </c>
      <c r="B3252" s="176" t="s">
        <v>11509</v>
      </c>
      <c r="C3252" s="175" t="s">
        <v>128</v>
      </c>
      <c r="D3252" s="175">
        <v>257.04000000000002</v>
      </c>
    </row>
    <row r="3253" spans="1:4" ht="41.4" x14ac:dyDescent="0.3">
      <c r="A3253" s="175">
        <v>101912</v>
      </c>
      <c r="B3253" s="176" t="s">
        <v>11510</v>
      </c>
      <c r="C3253" s="175" t="s">
        <v>128</v>
      </c>
      <c r="D3253" s="177">
        <v>1958.26</v>
      </c>
    </row>
    <row r="3254" spans="1:4" x14ac:dyDescent="0.3">
      <c r="A3254" s="175">
        <v>101913</v>
      </c>
      <c r="B3254" s="176" t="s">
        <v>11511</v>
      </c>
      <c r="C3254" s="175" t="s">
        <v>128</v>
      </c>
      <c r="D3254" s="175">
        <v>526.48</v>
      </c>
    </row>
    <row r="3255" spans="1:4" x14ac:dyDescent="0.3">
      <c r="A3255" s="175">
        <v>101914</v>
      </c>
      <c r="B3255" s="176" t="s">
        <v>11512</v>
      </c>
      <c r="C3255" s="175" t="s">
        <v>128</v>
      </c>
      <c r="D3255" s="175">
        <v>490.34</v>
      </c>
    </row>
    <row r="3256" spans="1:4" ht="41.4" x14ac:dyDescent="0.3">
      <c r="A3256" s="175">
        <v>101915</v>
      </c>
      <c r="B3256" s="176" t="s">
        <v>11513</v>
      </c>
      <c r="C3256" s="175" t="s">
        <v>128</v>
      </c>
      <c r="D3256" s="175">
        <v>346.36</v>
      </c>
    </row>
    <row r="3257" spans="1:4" ht="27.6" x14ac:dyDescent="0.3">
      <c r="A3257" s="175">
        <v>101916</v>
      </c>
      <c r="B3257" s="176" t="s">
        <v>11514</v>
      </c>
      <c r="C3257" s="175" t="s">
        <v>128</v>
      </c>
      <c r="D3257" s="177">
        <v>2807.56</v>
      </c>
    </row>
    <row r="3258" spans="1:4" ht="27.6" x14ac:dyDescent="0.3">
      <c r="A3258" s="175">
        <v>101917</v>
      </c>
      <c r="B3258" s="176" t="s">
        <v>11515</v>
      </c>
      <c r="C3258" s="175" t="s">
        <v>128</v>
      </c>
      <c r="D3258" s="175">
        <v>126.86</v>
      </c>
    </row>
    <row r="3259" spans="1:4" ht="27.6" x14ac:dyDescent="0.3">
      <c r="A3259" s="175">
        <v>98261</v>
      </c>
      <c r="B3259" s="176" t="s">
        <v>11516</v>
      </c>
      <c r="C3259" s="175" t="s">
        <v>236</v>
      </c>
      <c r="D3259" s="175">
        <v>3.68</v>
      </c>
    </row>
    <row r="3260" spans="1:4" ht="27.6" x14ac:dyDescent="0.3">
      <c r="A3260" s="175">
        <v>98262</v>
      </c>
      <c r="B3260" s="176" t="s">
        <v>11517</v>
      </c>
      <c r="C3260" s="175" t="s">
        <v>236</v>
      </c>
      <c r="D3260" s="175">
        <v>4.49</v>
      </c>
    </row>
    <row r="3261" spans="1:4" ht="27.6" x14ac:dyDescent="0.3">
      <c r="A3261" s="175">
        <v>98263</v>
      </c>
      <c r="B3261" s="176" t="s">
        <v>11518</v>
      </c>
      <c r="C3261" s="175" t="s">
        <v>236</v>
      </c>
      <c r="D3261" s="175">
        <v>5.49</v>
      </c>
    </row>
    <row r="3262" spans="1:4" ht="27.6" x14ac:dyDescent="0.3">
      <c r="A3262" s="175">
        <v>98264</v>
      </c>
      <c r="B3262" s="176" t="s">
        <v>11519</v>
      </c>
      <c r="C3262" s="175" t="s">
        <v>236</v>
      </c>
      <c r="D3262" s="175">
        <v>6.28</v>
      </c>
    </row>
    <row r="3263" spans="1:4" ht="27.6" x14ac:dyDescent="0.3">
      <c r="A3263" s="175">
        <v>98265</v>
      </c>
      <c r="B3263" s="176" t="s">
        <v>11520</v>
      </c>
      <c r="C3263" s="175" t="s">
        <v>236</v>
      </c>
      <c r="D3263" s="175">
        <v>7.45</v>
      </c>
    </row>
    <row r="3264" spans="1:4" ht="27.6" x14ac:dyDescent="0.3">
      <c r="A3264" s="175">
        <v>98266</v>
      </c>
      <c r="B3264" s="176" t="s">
        <v>11521</v>
      </c>
      <c r="C3264" s="175" t="s">
        <v>236</v>
      </c>
      <c r="D3264" s="175">
        <v>8.14</v>
      </c>
    </row>
    <row r="3265" spans="1:4" ht="27.6" x14ac:dyDescent="0.3">
      <c r="A3265" s="175">
        <v>98267</v>
      </c>
      <c r="B3265" s="176" t="s">
        <v>11522</v>
      </c>
      <c r="C3265" s="175" t="s">
        <v>236</v>
      </c>
      <c r="D3265" s="175">
        <v>13.86</v>
      </c>
    </row>
    <row r="3266" spans="1:4" ht="27.6" x14ac:dyDescent="0.3">
      <c r="A3266" s="175">
        <v>98268</v>
      </c>
      <c r="B3266" s="176" t="s">
        <v>11523</v>
      </c>
      <c r="C3266" s="175" t="s">
        <v>236</v>
      </c>
      <c r="D3266" s="175">
        <v>23.52</v>
      </c>
    </row>
    <row r="3267" spans="1:4" ht="27.6" x14ac:dyDescent="0.3">
      <c r="A3267" s="175">
        <v>98269</v>
      </c>
      <c r="B3267" s="176" t="s">
        <v>11524</v>
      </c>
      <c r="C3267" s="175" t="s">
        <v>236</v>
      </c>
      <c r="D3267" s="175">
        <v>30.8</v>
      </c>
    </row>
    <row r="3268" spans="1:4" ht="27.6" x14ac:dyDescent="0.3">
      <c r="A3268" s="175">
        <v>98270</v>
      </c>
      <c r="B3268" s="176" t="s">
        <v>11525</v>
      </c>
      <c r="C3268" s="175" t="s">
        <v>236</v>
      </c>
      <c r="D3268" s="175">
        <v>51.27</v>
      </c>
    </row>
    <row r="3269" spans="1:4" ht="27.6" x14ac:dyDescent="0.3">
      <c r="A3269" s="175">
        <v>98271</v>
      </c>
      <c r="B3269" s="176" t="s">
        <v>11526</v>
      </c>
      <c r="C3269" s="175" t="s">
        <v>236</v>
      </c>
      <c r="D3269" s="175">
        <v>80.680000000000007</v>
      </c>
    </row>
    <row r="3270" spans="1:4" ht="27.6" x14ac:dyDescent="0.3">
      <c r="A3270" s="175">
        <v>98272</v>
      </c>
      <c r="B3270" s="176" t="s">
        <v>11527</v>
      </c>
      <c r="C3270" s="175" t="s">
        <v>236</v>
      </c>
      <c r="D3270" s="175">
        <v>191.93</v>
      </c>
    </row>
    <row r="3271" spans="1:4" ht="27.6" x14ac:dyDescent="0.3">
      <c r="A3271" s="175">
        <v>98273</v>
      </c>
      <c r="B3271" s="176" t="s">
        <v>11528</v>
      </c>
      <c r="C3271" s="175" t="s">
        <v>236</v>
      </c>
      <c r="D3271" s="175">
        <v>3.57</v>
      </c>
    </row>
    <row r="3272" spans="1:4" ht="27.6" x14ac:dyDescent="0.3">
      <c r="A3272" s="175">
        <v>98274</v>
      </c>
      <c r="B3272" s="176" t="s">
        <v>11529</v>
      </c>
      <c r="C3272" s="175" t="s">
        <v>236</v>
      </c>
      <c r="D3272" s="175">
        <v>4.74</v>
      </c>
    </row>
    <row r="3273" spans="1:4" ht="27.6" x14ac:dyDescent="0.3">
      <c r="A3273" s="175">
        <v>98275</v>
      </c>
      <c r="B3273" s="176" t="s">
        <v>11530</v>
      </c>
      <c r="C3273" s="175" t="s">
        <v>236</v>
      </c>
      <c r="D3273" s="175">
        <v>5.43</v>
      </c>
    </row>
    <row r="3274" spans="1:4" ht="27.6" x14ac:dyDescent="0.3">
      <c r="A3274" s="175">
        <v>98276</v>
      </c>
      <c r="B3274" s="176" t="s">
        <v>11531</v>
      </c>
      <c r="C3274" s="175" t="s">
        <v>236</v>
      </c>
      <c r="D3274" s="175">
        <v>11.14</v>
      </c>
    </row>
    <row r="3275" spans="1:4" ht="27.6" x14ac:dyDescent="0.3">
      <c r="A3275" s="175">
        <v>98277</v>
      </c>
      <c r="B3275" s="176" t="s">
        <v>11532</v>
      </c>
      <c r="C3275" s="175" t="s">
        <v>236</v>
      </c>
      <c r="D3275" s="175">
        <v>20.81</v>
      </c>
    </row>
    <row r="3276" spans="1:4" ht="27.6" x14ac:dyDescent="0.3">
      <c r="A3276" s="175">
        <v>98278</v>
      </c>
      <c r="B3276" s="176" t="s">
        <v>11533</v>
      </c>
      <c r="C3276" s="175" t="s">
        <v>236</v>
      </c>
      <c r="D3276" s="175">
        <v>28.09</v>
      </c>
    </row>
    <row r="3277" spans="1:4" ht="27.6" x14ac:dyDescent="0.3">
      <c r="A3277" s="175">
        <v>98279</v>
      </c>
      <c r="B3277" s="176" t="s">
        <v>11534</v>
      </c>
      <c r="C3277" s="175" t="s">
        <v>236</v>
      </c>
      <c r="D3277" s="175">
        <v>48.56</v>
      </c>
    </row>
    <row r="3278" spans="1:4" ht="27.6" x14ac:dyDescent="0.3">
      <c r="A3278" s="175">
        <v>98280</v>
      </c>
      <c r="B3278" s="176" t="s">
        <v>11535</v>
      </c>
      <c r="C3278" s="175" t="s">
        <v>236</v>
      </c>
      <c r="D3278" s="175">
        <v>7.17</v>
      </c>
    </row>
    <row r="3279" spans="1:4" ht="27.6" x14ac:dyDescent="0.3">
      <c r="A3279" s="175">
        <v>98281</v>
      </c>
      <c r="B3279" s="176" t="s">
        <v>11536</v>
      </c>
      <c r="C3279" s="175" t="s">
        <v>236</v>
      </c>
      <c r="D3279" s="175">
        <v>7.98</v>
      </c>
    </row>
    <row r="3280" spans="1:4" ht="27.6" x14ac:dyDescent="0.3">
      <c r="A3280" s="175">
        <v>98282</v>
      </c>
      <c r="B3280" s="176" t="s">
        <v>11537</v>
      </c>
      <c r="C3280" s="175" t="s">
        <v>236</v>
      </c>
      <c r="D3280" s="175">
        <v>8.9700000000000006</v>
      </c>
    </row>
    <row r="3281" spans="1:4" ht="27.6" x14ac:dyDescent="0.3">
      <c r="A3281" s="175">
        <v>98283</v>
      </c>
      <c r="B3281" s="176" t="s">
        <v>11538</v>
      </c>
      <c r="C3281" s="175" t="s">
        <v>236</v>
      </c>
      <c r="D3281" s="175">
        <v>9.77</v>
      </c>
    </row>
    <row r="3282" spans="1:4" ht="27.6" x14ac:dyDescent="0.3">
      <c r="A3282" s="175">
        <v>98284</v>
      </c>
      <c r="B3282" s="176" t="s">
        <v>11539</v>
      </c>
      <c r="C3282" s="175" t="s">
        <v>236</v>
      </c>
      <c r="D3282" s="175">
        <v>10.94</v>
      </c>
    </row>
    <row r="3283" spans="1:4" ht="27.6" x14ac:dyDescent="0.3">
      <c r="A3283" s="175">
        <v>98285</v>
      </c>
      <c r="B3283" s="176" t="s">
        <v>11540</v>
      </c>
      <c r="C3283" s="175" t="s">
        <v>236</v>
      </c>
      <c r="D3283" s="175">
        <v>11.63</v>
      </c>
    </row>
    <row r="3284" spans="1:4" ht="27.6" x14ac:dyDescent="0.3">
      <c r="A3284" s="175">
        <v>98286</v>
      </c>
      <c r="B3284" s="176" t="s">
        <v>11541</v>
      </c>
      <c r="C3284" s="175" t="s">
        <v>236</v>
      </c>
      <c r="D3284" s="175">
        <v>17.34</v>
      </c>
    </row>
    <row r="3285" spans="1:4" ht="27.6" x14ac:dyDescent="0.3">
      <c r="A3285" s="175">
        <v>98287</v>
      </c>
      <c r="B3285" s="176" t="s">
        <v>11542</v>
      </c>
      <c r="C3285" s="175" t="s">
        <v>236</v>
      </c>
      <c r="D3285" s="175">
        <v>1.59</v>
      </c>
    </row>
    <row r="3286" spans="1:4" ht="27.6" x14ac:dyDescent="0.3">
      <c r="A3286" s="175">
        <v>98288</v>
      </c>
      <c r="B3286" s="176" t="s">
        <v>11543</v>
      </c>
      <c r="C3286" s="175" t="s">
        <v>236</v>
      </c>
      <c r="D3286" s="175">
        <v>2.4</v>
      </c>
    </row>
    <row r="3287" spans="1:4" ht="27.6" x14ac:dyDescent="0.3">
      <c r="A3287" s="175">
        <v>98289</v>
      </c>
      <c r="B3287" s="176" t="s">
        <v>11544</v>
      </c>
      <c r="C3287" s="175" t="s">
        <v>236</v>
      </c>
      <c r="D3287" s="175">
        <v>3.39</v>
      </c>
    </row>
    <row r="3288" spans="1:4" ht="27.6" x14ac:dyDescent="0.3">
      <c r="A3288" s="175">
        <v>98290</v>
      </c>
      <c r="B3288" s="176" t="s">
        <v>11545</v>
      </c>
      <c r="C3288" s="175" t="s">
        <v>236</v>
      </c>
      <c r="D3288" s="175">
        <v>4.18</v>
      </c>
    </row>
    <row r="3289" spans="1:4" ht="27.6" x14ac:dyDescent="0.3">
      <c r="A3289" s="175">
        <v>98291</v>
      </c>
      <c r="B3289" s="176" t="s">
        <v>11546</v>
      </c>
      <c r="C3289" s="175" t="s">
        <v>236</v>
      </c>
      <c r="D3289" s="175">
        <v>5.37</v>
      </c>
    </row>
    <row r="3290" spans="1:4" ht="27.6" x14ac:dyDescent="0.3">
      <c r="A3290" s="175">
        <v>98292</v>
      </c>
      <c r="B3290" s="176" t="s">
        <v>11547</v>
      </c>
      <c r="C3290" s="175" t="s">
        <v>236</v>
      </c>
      <c r="D3290" s="175">
        <v>6.05</v>
      </c>
    </row>
    <row r="3291" spans="1:4" ht="27.6" x14ac:dyDescent="0.3">
      <c r="A3291" s="175">
        <v>98293</v>
      </c>
      <c r="B3291" s="176" t="s">
        <v>11548</v>
      </c>
      <c r="C3291" s="175" t="s">
        <v>236</v>
      </c>
      <c r="D3291" s="175">
        <v>11.76</v>
      </c>
    </row>
    <row r="3292" spans="1:4" ht="27.6" x14ac:dyDescent="0.3">
      <c r="A3292" s="175">
        <v>98400</v>
      </c>
      <c r="B3292" s="176" t="s">
        <v>11549</v>
      </c>
      <c r="C3292" s="175" t="s">
        <v>236</v>
      </c>
      <c r="D3292" s="175">
        <v>16.760000000000002</v>
      </c>
    </row>
    <row r="3293" spans="1:4" ht="27.6" x14ac:dyDescent="0.3">
      <c r="A3293" s="175">
        <v>98401</v>
      </c>
      <c r="B3293" s="176" t="s">
        <v>11550</v>
      </c>
      <c r="C3293" s="175" t="s">
        <v>236</v>
      </c>
      <c r="D3293" s="175">
        <v>26.65</v>
      </c>
    </row>
    <row r="3294" spans="1:4" ht="27.6" x14ac:dyDescent="0.3">
      <c r="A3294" s="175">
        <v>98402</v>
      </c>
      <c r="B3294" s="176" t="s">
        <v>11551</v>
      </c>
      <c r="C3294" s="175" t="s">
        <v>236</v>
      </c>
      <c r="D3294" s="175">
        <v>34.96</v>
      </c>
    </row>
    <row r="3295" spans="1:4" ht="27.6" x14ac:dyDescent="0.3">
      <c r="A3295" s="175">
        <v>100556</v>
      </c>
      <c r="B3295" s="176" t="s">
        <v>11552</v>
      </c>
      <c r="C3295" s="175" t="s">
        <v>128</v>
      </c>
      <c r="D3295" s="175">
        <v>49.25</v>
      </c>
    </row>
    <row r="3296" spans="1:4" ht="27.6" x14ac:dyDescent="0.3">
      <c r="A3296" s="175">
        <v>100557</v>
      </c>
      <c r="B3296" s="176" t="s">
        <v>11553</v>
      </c>
      <c r="C3296" s="175" t="s">
        <v>128</v>
      </c>
      <c r="D3296" s="175">
        <v>675.98</v>
      </c>
    </row>
    <row r="3297" spans="1:4" ht="41.4" x14ac:dyDescent="0.3">
      <c r="A3297" s="175">
        <v>100560</v>
      </c>
      <c r="B3297" s="176" t="s">
        <v>11554</v>
      </c>
      <c r="C3297" s="175" t="s">
        <v>128</v>
      </c>
      <c r="D3297" s="175">
        <v>133.44999999999999</v>
      </c>
    </row>
    <row r="3298" spans="1:4" ht="41.4" x14ac:dyDescent="0.3">
      <c r="A3298" s="175">
        <v>100561</v>
      </c>
      <c r="B3298" s="176" t="s">
        <v>11555</v>
      </c>
      <c r="C3298" s="175" t="s">
        <v>128</v>
      </c>
      <c r="D3298" s="175">
        <v>253.69</v>
      </c>
    </row>
    <row r="3299" spans="1:4" ht="41.4" x14ac:dyDescent="0.3">
      <c r="A3299" s="175">
        <v>100562</v>
      </c>
      <c r="B3299" s="176" t="s">
        <v>11556</v>
      </c>
      <c r="C3299" s="175" t="s">
        <v>128</v>
      </c>
      <c r="D3299" s="175">
        <v>398.49</v>
      </c>
    </row>
    <row r="3300" spans="1:4" ht="27.6" x14ac:dyDescent="0.3">
      <c r="A3300" s="175">
        <v>100563</v>
      </c>
      <c r="B3300" s="176" t="s">
        <v>11557</v>
      </c>
      <c r="C3300" s="175" t="s">
        <v>128</v>
      </c>
      <c r="D3300" s="175">
        <v>578.99</v>
      </c>
    </row>
    <row r="3301" spans="1:4" ht="41.4" x14ac:dyDescent="0.3">
      <c r="A3301" s="175">
        <v>101795</v>
      </c>
      <c r="B3301" s="176" t="s">
        <v>11558</v>
      </c>
      <c r="C3301" s="175" t="s">
        <v>128</v>
      </c>
      <c r="D3301" s="175">
        <v>482.8</v>
      </c>
    </row>
    <row r="3302" spans="1:4" ht="27.6" x14ac:dyDescent="0.3">
      <c r="A3302" s="175">
        <v>101798</v>
      </c>
      <c r="B3302" s="176" t="s">
        <v>11559</v>
      </c>
      <c r="C3302" s="175" t="s">
        <v>128</v>
      </c>
      <c r="D3302" s="175">
        <v>380.6</v>
      </c>
    </row>
    <row r="3303" spans="1:4" ht="27.6" x14ac:dyDescent="0.3">
      <c r="A3303" s="175">
        <v>101799</v>
      </c>
      <c r="B3303" s="176" t="s">
        <v>11560</v>
      </c>
      <c r="C3303" s="175" t="s">
        <v>128</v>
      </c>
      <c r="D3303" s="175">
        <v>927.55</v>
      </c>
    </row>
    <row r="3304" spans="1:4" x14ac:dyDescent="0.3">
      <c r="A3304" s="175">
        <v>98397</v>
      </c>
      <c r="B3304" s="176" t="s">
        <v>11561</v>
      </c>
      <c r="C3304" s="175" t="s">
        <v>180</v>
      </c>
      <c r="D3304" s="175">
        <v>11.31</v>
      </c>
    </row>
    <row r="3305" spans="1:4" ht="27.6" x14ac:dyDescent="0.3">
      <c r="A3305" s="175">
        <v>103244</v>
      </c>
      <c r="B3305" s="176" t="s">
        <v>26928</v>
      </c>
      <c r="C3305" s="175" t="s">
        <v>128</v>
      </c>
      <c r="D3305" s="177">
        <v>2181.71</v>
      </c>
    </row>
    <row r="3306" spans="1:4" ht="27.6" x14ac:dyDescent="0.3">
      <c r="A3306" s="175">
        <v>103245</v>
      </c>
      <c r="B3306" s="176" t="s">
        <v>26929</v>
      </c>
      <c r="C3306" s="175" t="s">
        <v>128</v>
      </c>
      <c r="D3306" s="177">
        <v>1725.34</v>
      </c>
    </row>
    <row r="3307" spans="1:4" ht="27.6" x14ac:dyDescent="0.3">
      <c r="A3307" s="175">
        <v>103246</v>
      </c>
      <c r="B3307" s="176" t="s">
        <v>26930</v>
      </c>
      <c r="C3307" s="175" t="s">
        <v>128</v>
      </c>
      <c r="D3307" s="177">
        <v>1879.68</v>
      </c>
    </row>
    <row r="3308" spans="1:4" ht="27.6" x14ac:dyDescent="0.3">
      <c r="A3308" s="175">
        <v>103247</v>
      </c>
      <c r="B3308" s="176" t="s">
        <v>26931</v>
      </c>
      <c r="C3308" s="175" t="s">
        <v>128</v>
      </c>
      <c r="D3308" s="177">
        <v>2419.09</v>
      </c>
    </row>
    <row r="3309" spans="1:4" ht="27.6" x14ac:dyDescent="0.3">
      <c r="A3309" s="175">
        <v>103248</v>
      </c>
      <c r="B3309" s="176" t="s">
        <v>26932</v>
      </c>
      <c r="C3309" s="175" t="s">
        <v>128</v>
      </c>
      <c r="D3309" s="177">
        <v>1980.74</v>
      </c>
    </row>
    <row r="3310" spans="1:4" ht="27.6" x14ac:dyDescent="0.3">
      <c r="A3310" s="175">
        <v>103249</v>
      </c>
      <c r="B3310" s="176" t="s">
        <v>26933</v>
      </c>
      <c r="C3310" s="175" t="s">
        <v>128</v>
      </c>
      <c r="D3310" s="177">
        <v>2126.39</v>
      </c>
    </row>
    <row r="3311" spans="1:4" ht="27.6" x14ac:dyDescent="0.3">
      <c r="A3311" s="175">
        <v>103250</v>
      </c>
      <c r="B3311" s="176" t="s">
        <v>26934</v>
      </c>
      <c r="C3311" s="175" t="s">
        <v>128</v>
      </c>
      <c r="D3311" s="177">
        <v>3504.7</v>
      </c>
    </row>
    <row r="3312" spans="1:4" ht="27.6" x14ac:dyDescent="0.3">
      <c r="A3312" s="175">
        <v>103251</v>
      </c>
      <c r="B3312" s="176" t="s">
        <v>26935</v>
      </c>
      <c r="C3312" s="175" t="s">
        <v>128</v>
      </c>
      <c r="D3312" s="177">
        <v>2772.58</v>
      </c>
    </row>
    <row r="3313" spans="1:4" ht="27.6" x14ac:dyDescent="0.3">
      <c r="A3313" s="175">
        <v>103252</v>
      </c>
      <c r="B3313" s="176" t="s">
        <v>26936</v>
      </c>
      <c r="C3313" s="175" t="s">
        <v>128</v>
      </c>
      <c r="D3313" s="177">
        <v>3067.83</v>
      </c>
    </row>
    <row r="3314" spans="1:4" ht="27.6" x14ac:dyDescent="0.3">
      <c r="A3314" s="175">
        <v>103253</v>
      </c>
      <c r="B3314" s="176" t="s">
        <v>26937</v>
      </c>
      <c r="C3314" s="175" t="s">
        <v>128</v>
      </c>
      <c r="D3314" s="177">
        <v>4769.83</v>
      </c>
    </row>
    <row r="3315" spans="1:4" ht="27.6" x14ac:dyDescent="0.3">
      <c r="A3315" s="175">
        <v>103254</v>
      </c>
      <c r="B3315" s="176" t="s">
        <v>26938</v>
      </c>
      <c r="C3315" s="175" t="s">
        <v>128</v>
      </c>
      <c r="D3315" s="177">
        <v>3572.9</v>
      </c>
    </row>
    <row r="3316" spans="1:4" ht="27.6" x14ac:dyDescent="0.3">
      <c r="A3316" s="175">
        <v>103255</v>
      </c>
      <c r="B3316" s="176" t="s">
        <v>26939</v>
      </c>
      <c r="C3316" s="175" t="s">
        <v>128</v>
      </c>
      <c r="D3316" s="177">
        <v>3995.2</v>
      </c>
    </row>
    <row r="3317" spans="1:4" ht="27.6" x14ac:dyDescent="0.3">
      <c r="A3317" s="175">
        <v>103256</v>
      </c>
      <c r="B3317" s="176" t="s">
        <v>26940</v>
      </c>
      <c r="C3317" s="175" t="s">
        <v>128</v>
      </c>
      <c r="D3317" s="177">
        <v>8838.86</v>
      </c>
    </row>
    <row r="3318" spans="1:4" ht="27.6" x14ac:dyDescent="0.3">
      <c r="A3318" s="175">
        <v>103257</v>
      </c>
      <c r="B3318" s="176" t="s">
        <v>26941</v>
      </c>
      <c r="C3318" s="175" t="s">
        <v>128</v>
      </c>
      <c r="D3318" s="177">
        <v>5061.09</v>
      </c>
    </row>
    <row r="3319" spans="1:4" ht="27.6" x14ac:dyDescent="0.3">
      <c r="A3319" s="175">
        <v>103258</v>
      </c>
      <c r="B3319" s="176" t="s">
        <v>26942</v>
      </c>
      <c r="C3319" s="175" t="s">
        <v>128</v>
      </c>
      <c r="D3319" s="177">
        <v>9879.19</v>
      </c>
    </row>
    <row r="3320" spans="1:4" ht="27.6" x14ac:dyDescent="0.3">
      <c r="A3320" s="175">
        <v>103259</v>
      </c>
      <c r="B3320" s="176" t="s">
        <v>26943</v>
      </c>
      <c r="C3320" s="175" t="s">
        <v>128</v>
      </c>
      <c r="D3320" s="177">
        <v>5334.67</v>
      </c>
    </row>
    <row r="3321" spans="1:4" ht="27.6" x14ac:dyDescent="0.3">
      <c r="A3321" s="175">
        <v>103260</v>
      </c>
      <c r="B3321" s="176" t="s">
        <v>26944</v>
      </c>
      <c r="C3321" s="175" t="s">
        <v>128</v>
      </c>
      <c r="D3321" s="177">
        <v>5479.29</v>
      </c>
    </row>
    <row r="3322" spans="1:4" ht="27.6" x14ac:dyDescent="0.3">
      <c r="A3322" s="175">
        <v>103261</v>
      </c>
      <c r="B3322" s="176" t="s">
        <v>26945</v>
      </c>
      <c r="C3322" s="175" t="s">
        <v>128</v>
      </c>
      <c r="D3322" s="177">
        <v>11143.12</v>
      </c>
    </row>
    <row r="3323" spans="1:4" ht="27.6" x14ac:dyDescent="0.3">
      <c r="A3323" s="175">
        <v>103262</v>
      </c>
      <c r="B3323" s="176" t="s">
        <v>26946</v>
      </c>
      <c r="C3323" s="175" t="s">
        <v>128</v>
      </c>
      <c r="D3323" s="177">
        <v>7002.45</v>
      </c>
    </row>
    <row r="3324" spans="1:4" ht="27.6" x14ac:dyDescent="0.3">
      <c r="A3324" s="175">
        <v>103263</v>
      </c>
      <c r="B3324" s="176" t="s">
        <v>26947</v>
      </c>
      <c r="C3324" s="175" t="s">
        <v>128</v>
      </c>
      <c r="D3324" s="177">
        <v>15419.98</v>
      </c>
    </row>
    <row r="3325" spans="1:4" ht="27.6" x14ac:dyDescent="0.3">
      <c r="A3325" s="175">
        <v>103264</v>
      </c>
      <c r="B3325" s="176" t="s">
        <v>26948</v>
      </c>
      <c r="C3325" s="175" t="s">
        <v>128</v>
      </c>
      <c r="D3325" s="177">
        <v>8640.52</v>
      </c>
    </row>
    <row r="3326" spans="1:4" ht="27.6" x14ac:dyDescent="0.3">
      <c r="A3326" s="175">
        <v>103265</v>
      </c>
      <c r="B3326" s="176" t="s">
        <v>26949</v>
      </c>
      <c r="C3326" s="175" t="s">
        <v>128</v>
      </c>
      <c r="D3326" s="177">
        <v>18593.32</v>
      </c>
    </row>
    <row r="3327" spans="1:4" ht="27.6" x14ac:dyDescent="0.3">
      <c r="A3327" s="175">
        <v>103266</v>
      </c>
      <c r="B3327" s="176" t="s">
        <v>26950</v>
      </c>
      <c r="C3327" s="175" t="s">
        <v>128</v>
      </c>
      <c r="D3327" s="177">
        <v>9651.7800000000007</v>
      </c>
    </row>
    <row r="3328" spans="1:4" ht="27.6" x14ac:dyDescent="0.3">
      <c r="A3328" s="175">
        <v>103267</v>
      </c>
      <c r="B3328" s="176" t="s">
        <v>26951</v>
      </c>
      <c r="C3328" s="175" t="s">
        <v>128</v>
      </c>
      <c r="D3328" s="177">
        <v>5533.7</v>
      </c>
    </row>
    <row r="3329" spans="1:4" ht="27.6" x14ac:dyDescent="0.3">
      <c r="A3329" s="175">
        <v>103268</v>
      </c>
      <c r="B3329" s="176" t="s">
        <v>26952</v>
      </c>
      <c r="C3329" s="175" t="s">
        <v>128</v>
      </c>
      <c r="D3329" s="177">
        <v>6563.76</v>
      </c>
    </row>
    <row r="3330" spans="1:4" ht="27.6" x14ac:dyDescent="0.3">
      <c r="A3330" s="175">
        <v>103269</v>
      </c>
      <c r="B3330" s="176" t="s">
        <v>26953</v>
      </c>
      <c r="C3330" s="175" t="s">
        <v>128</v>
      </c>
      <c r="D3330" s="177">
        <v>6796</v>
      </c>
    </row>
    <row r="3331" spans="1:4" ht="27.6" x14ac:dyDescent="0.3">
      <c r="A3331" s="175">
        <v>103270</v>
      </c>
      <c r="B3331" s="176" t="s">
        <v>26954</v>
      </c>
      <c r="C3331" s="175" t="s">
        <v>128</v>
      </c>
      <c r="D3331" s="177">
        <v>7053.32</v>
      </c>
    </row>
    <row r="3332" spans="1:4" ht="27.6" x14ac:dyDescent="0.3">
      <c r="A3332" s="175">
        <v>103271</v>
      </c>
      <c r="B3332" s="176" t="s">
        <v>26955</v>
      </c>
      <c r="C3332" s="175" t="s">
        <v>128</v>
      </c>
      <c r="D3332" s="177">
        <v>9984.18</v>
      </c>
    </row>
    <row r="3333" spans="1:4" ht="27.6" x14ac:dyDescent="0.3">
      <c r="A3333" s="175">
        <v>103272</v>
      </c>
      <c r="B3333" s="176" t="s">
        <v>26956</v>
      </c>
      <c r="C3333" s="175" t="s">
        <v>128</v>
      </c>
      <c r="D3333" s="177">
        <v>10311.42</v>
      </c>
    </row>
    <row r="3334" spans="1:4" ht="27.6" x14ac:dyDescent="0.3">
      <c r="A3334" s="175">
        <v>103273</v>
      </c>
      <c r="B3334" s="176" t="s">
        <v>26957</v>
      </c>
      <c r="C3334" s="175" t="s">
        <v>128</v>
      </c>
      <c r="D3334" s="177">
        <v>10563.13</v>
      </c>
    </row>
    <row r="3335" spans="1:4" ht="27.6" x14ac:dyDescent="0.3">
      <c r="A3335" s="175">
        <v>103274</v>
      </c>
      <c r="B3335" s="176" t="s">
        <v>26958</v>
      </c>
      <c r="C3335" s="175" t="s">
        <v>128</v>
      </c>
      <c r="D3335" s="177">
        <v>12102.15</v>
      </c>
    </row>
    <row r="3336" spans="1:4" ht="27.6" x14ac:dyDescent="0.3">
      <c r="A3336" s="175">
        <v>103275</v>
      </c>
      <c r="B3336" s="176" t="s">
        <v>26959</v>
      </c>
      <c r="C3336" s="175" t="s">
        <v>128</v>
      </c>
      <c r="D3336" s="177">
        <v>12039.32</v>
      </c>
    </row>
    <row r="3337" spans="1:4" ht="27.6" x14ac:dyDescent="0.3">
      <c r="A3337" s="175">
        <v>103276</v>
      </c>
      <c r="B3337" s="176" t="s">
        <v>26960</v>
      </c>
      <c r="C3337" s="175" t="s">
        <v>128</v>
      </c>
      <c r="D3337" s="177">
        <v>12634.56</v>
      </c>
    </row>
    <row r="3338" spans="1:4" x14ac:dyDescent="0.3">
      <c r="A3338" s="175">
        <v>103277</v>
      </c>
      <c r="B3338" s="176" t="s">
        <v>26961</v>
      </c>
      <c r="C3338" s="175" t="s">
        <v>128</v>
      </c>
      <c r="D3338" s="177">
        <v>23312.3</v>
      </c>
    </row>
    <row r="3339" spans="1:4" x14ac:dyDescent="0.3">
      <c r="A3339" s="175">
        <v>103278</v>
      </c>
      <c r="B3339" s="176" t="s">
        <v>26962</v>
      </c>
      <c r="C3339" s="175" t="s">
        <v>128</v>
      </c>
      <c r="D3339" s="177">
        <v>29852.560000000001</v>
      </c>
    </row>
    <row r="3340" spans="1:4" ht="27.6" x14ac:dyDescent="0.3">
      <c r="A3340" s="175">
        <v>103288</v>
      </c>
      <c r="B3340" s="176" t="s">
        <v>26963</v>
      </c>
      <c r="C3340" s="175" t="s">
        <v>128</v>
      </c>
      <c r="D3340" s="175">
        <v>16.39</v>
      </c>
    </row>
    <row r="3341" spans="1:4" ht="27.6" x14ac:dyDescent="0.3">
      <c r="A3341" s="175">
        <v>103289</v>
      </c>
      <c r="B3341" s="176" t="s">
        <v>26964</v>
      </c>
      <c r="C3341" s="175" t="s">
        <v>236</v>
      </c>
      <c r="D3341" s="175">
        <v>35.950000000000003</v>
      </c>
    </row>
    <row r="3342" spans="1:4" ht="27.6" x14ac:dyDescent="0.3">
      <c r="A3342" s="175">
        <v>103290</v>
      </c>
      <c r="B3342" s="176" t="s">
        <v>26965</v>
      </c>
      <c r="C3342" s="175" t="s">
        <v>236</v>
      </c>
      <c r="D3342" s="175">
        <v>58.75</v>
      </c>
    </row>
    <row r="3343" spans="1:4" ht="27.6" x14ac:dyDescent="0.3">
      <c r="A3343" s="175">
        <v>103291</v>
      </c>
      <c r="B3343" s="176" t="s">
        <v>26966</v>
      </c>
      <c r="C3343" s="175" t="s">
        <v>236</v>
      </c>
      <c r="D3343" s="175">
        <v>73.17</v>
      </c>
    </row>
    <row r="3344" spans="1:4" ht="27.6" x14ac:dyDescent="0.3">
      <c r="A3344" s="175">
        <v>103292</v>
      </c>
      <c r="B3344" s="176" t="s">
        <v>26967</v>
      </c>
      <c r="C3344" s="175" t="s">
        <v>236</v>
      </c>
      <c r="D3344" s="175">
        <v>88.6</v>
      </c>
    </row>
    <row r="3345" spans="1:4" ht="41.4" x14ac:dyDescent="0.3">
      <c r="A3345" s="175">
        <v>101936</v>
      </c>
      <c r="B3345" s="176" t="s">
        <v>11562</v>
      </c>
      <c r="C3345" s="175" t="s">
        <v>128</v>
      </c>
      <c r="D3345" s="177">
        <v>7173.97</v>
      </c>
    </row>
    <row r="3346" spans="1:4" ht="41.4" x14ac:dyDescent="0.3">
      <c r="A3346" s="175">
        <v>101937</v>
      </c>
      <c r="B3346" s="176" t="s">
        <v>11563</v>
      </c>
      <c r="C3346" s="175" t="s">
        <v>128</v>
      </c>
      <c r="D3346" s="177">
        <v>13053.1</v>
      </c>
    </row>
    <row r="3347" spans="1:4" ht="27.6" x14ac:dyDescent="0.3">
      <c r="A3347" s="175">
        <v>98294</v>
      </c>
      <c r="B3347" s="176" t="s">
        <v>11564</v>
      </c>
      <c r="C3347" s="175" t="s">
        <v>236</v>
      </c>
      <c r="D3347" s="175">
        <v>2.75</v>
      </c>
    </row>
    <row r="3348" spans="1:4" ht="27.6" x14ac:dyDescent="0.3">
      <c r="A3348" s="175">
        <v>98295</v>
      </c>
      <c r="B3348" s="176" t="s">
        <v>11565</v>
      </c>
      <c r="C3348" s="175" t="s">
        <v>236</v>
      </c>
      <c r="D3348" s="175">
        <v>2.12</v>
      </c>
    </row>
    <row r="3349" spans="1:4" ht="27.6" x14ac:dyDescent="0.3">
      <c r="A3349" s="175">
        <v>98296</v>
      </c>
      <c r="B3349" s="176" t="s">
        <v>11566</v>
      </c>
      <c r="C3349" s="175" t="s">
        <v>236</v>
      </c>
      <c r="D3349" s="175">
        <v>4.22</v>
      </c>
    </row>
    <row r="3350" spans="1:4" ht="27.6" x14ac:dyDescent="0.3">
      <c r="A3350" s="175">
        <v>98297</v>
      </c>
      <c r="B3350" s="176" t="s">
        <v>11567</v>
      </c>
      <c r="C3350" s="175" t="s">
        <v>236</v>
      </c>
      <c r="D3350" s="175">
        <v>3.21</v>
      </c>
    </row>
    <row r="3351" spans="1:4" x14ac:dyDescent="0.3">
      <c r="A3351" s="175">
        <v>98301</v>
      </c>
      <c r="B3351" s="176" t="s">
        <v>11568</v>
      </c>
      <c r="C3351" s="175" t="s">
        <v>128</v>
      </c>
      <c r="D3351" s="175">
        <v>587.16999999999996</v>
      </c>
    </row>
    <row r="3352" spans="1:4" x14ac:dyDescent="0.3">
      <c r="A3352" s="175">
        <v>98302</v>
      </c>
      <c r="B3352" s="176" t="s">
        <v>11569</v>
      </c>
      <c r="C3352" s="175" t="s">
        <v>128</v>
      </c>
      <c r="D3352" s="175">
        <v>816.02</v>
      </c>
    </row>
    <row r="3353" spans="1:4" x14ac:dyDescent="0.3">
      <c r="A3353" s="175">
        <v>98304</v>
      </c>
      <c r="B3353" s="176" t="s">
        <v>11570</v>
      </c>
      <c r="C3353" s="175" t="s">
        <v>128</v>
      </c>
      <c r="D3353" s="177">
        <v>1278.81</v>
      </c>
    </row>
    <row r="3354" spans="1:4" x14ac:dyDescent="0.3">
      <c r="A3354" s="175">
        <v>98307</v>
      </c>
      <c r="B3354" s="176" t="s">
        <v>11571</v>
      </c>
      <c r="C3354" s="175" t="s">
        <v>128</v>
      </c>
      <c r="D3354" s="175">
        <v>42.76</v>
      </c>
    </row>
    <row r="3355" spans="1:4" x14ac:dyDescent="0.3">
      <c r="A3355" s="175">
        <v>98308</v>
      </c>
      <c r="B3355" s="176" t="s">
        <v>11572</v>
      </c>
      <c r="C3355" s="175" t="s">
        <v>128</v>
      </c>
      <c r="D3355" s="175">
        <v>28.25</v>
      </c>
    </row>
    <row r="3356" spans="1:4" x14ac:dyDescent="0.3">
      <c r="A3356" s="175">
        <v>98593</v>
      </c>
      <c r="B3356" s="176" t="s">
        <v>11573</v>
      </c>
      <c r="C3356" s="175" t="s">
        <v>128</v>
      </c>
      <c r="D3356" s="177">
        <v>1005.47</v>
      </c>
    </row>
    <row r="3357" spans="1:4" ht="27.6" x14ac:dyDescent="0.3">
      <c r="A3357" s="175">
        <v>89355</v>
      </c>
      <c r="B3357" s="176" t="s">
        <v>11574</v>
      </c>
      <c r="C3357" s="175" t="s">
        <v>236</v>
      </c>
      <c r="D3357" s="175">
        <v>18.7</v>
      </c>
    </row>
    <row r="3358" spans="1:4" ht="27.6" x14ac:dyDescent="0.3">
      <c r="A3358" s="175">
        <v>89356</v>
      </c>
      <c r="B3358" s="176" t="s">
        <v>11575</v>
      </c>
      <c r="C3358" s="175" t="s">
        <v>236</v>
      </c>
      <c r="D3358" s="175">
        <v>22.16</v>
      </c>
    </row>
    <row r="3359" spans="1:4" ht="27.6" x14ac:dyDescent="0.3">
      <c r="A3359" s="175">
        <v>89357</v>
      </c>
      <c r="B3359" s="176" t="s">
        <v>11576</v>
      </c>
      <c r="C3359" s="175" t="s">
        <v>236</v>
      </c>
      <c r="D3359" s="175">
        <v>32.01</v>
      </c>
    </row>
    <row r="3360" spans="1:4" ht="27.6" x14ac:dyDescent="0.3">
      <c r="A3360" s="175">
        <v>89401</v>
      </c>
      <c r="B3360" s="176" t="s">
        <v>11577</v>
      </c>
      <c r="C3360" s="175" t="s">
        <v>236</v>
      </c>
      <c r="D3360" s="175">
        <v>8.56</v>
      </c>
    </row>
    <row r="3361" spans="1:4" ht="27.6" x14ac:dyDescent="0.3">
      <c r="A3361" s="175">
        <v>89402</v>
      </c>
      <c r="B3361" s="176" t="s">
        <v>11578</v>
      </c>
      <c r="C3361" s="175" t="s">
        <v>236</v>
      </c>
      <c r="D3361" s="175">
        <v>10.45</v>
      </c>
    </row>
    <row r="3362" spans="1:4" ht="27.6" x14ac:dyDescent="0.3">
      <c r="A3362" s="175">
        <v>89403</v>
      </c>
      <c r="B3362" s="176" t="s">
        <v>11579</v>
      </c>
      <c r="C3362" s="175" t="s">
        <v>236</v>
      </c>
      <c r="D3362" s="175">
        <v>18.02</v>
      </c>
    </row>
    <row r="3363" spans="1:4" ht="27.6" x14ac:dyDescent="0.3">
      <c r="A3363" s="175">
        <v>89446</v>
      </c>
      <c r="B3363" s="176" t="s">
        <v>11580</v>
      </c>
      <c r="C3363" s="175" t="s">
        <v>236</v>
      </c>
      <c r="D3363" s="175">
        <v>6.01</v>
      </c>
    </row>
    <row r="3364" spans="1:4" ht="27.6" x14ac:dyDescent="0.3">
      <c r="A3364" s="175">
        <v>89447</v>
      </c>
      <c r="B3364" s="176" t="s">
        <v>11581</v>
      </c>
      <c r="C3364" s="175" t="s">
        <v>236</v>
      </c>
      <c r="D3364" s="175">
        <v>12.8</v>
      </c>
    </row>
    <row r="3365" spans="1:4" ht="27.6" x14ac:dyDescent="0.3">
      <c r="A3365" s="175">
        <v>89448</v>
      </c>
      <c r="B3365" s="176" t="s">
        <v>11582</v>
      </c>
      <c r="C3365" s="175" t="s">
        <v>236</v>
      </c>
      <c r="D3365" s="175">
        <v>18.41</v>
      </c>
    </row>
    <row r="3366" spans="1:4" ht="27.6" x14ac:dyDescent="0.3">
      <c r="A3366" s="175">
        <v>89449</v>
      </c>
      <c r="B3366" s="176" t="s">
        <v>11583</v>
      </c>
      <c r="C3366" s="175" t="s">
        <v>236</v>
      </c>
      <c r="D3366" s="175">
        <v>21.18</v>
      </c>
    </row>
    <row r="3367" spans="1:4" ht="27.6" x14ac:dyDescent="0.3">
      <c r="A3367" s="175">
        <v>89450</v>
      </c>
      <c r="B3367" s="176" t="s">
        <v>11584</v>
      </c>
      <c r="C3367" s="175" t="s">
        <v>236</v>
      </c>
      <c r="D3367" s="175">
        <v>35.049999999999997</v>
      </c>
    </row>
    <row r="3368" spans="1:4" ht="27.6" x14ac:dyDescent="0.3">
      <c r="A3368" s="175">
        <v>89451</v>
      </c>
      <c r="B3368" s="176" t="s">
        <v>11585</v>
      </c>
      <c r="C3368" s="175" t="s">
        <v>236</v>
      </c>
      <c r="D3368" s="175">
        <v>58.05</v>
      </c>
    </row>
    <row r="3369" spans="1:4" ht="27.6" x14ac:dyDescent="0.3">
      <c r="A3369" s="175">
        <v>89452</v>
      </c>
      <c r="B3369" s="176" t="s">
        <v>11586</v>
      </c>
      <c r="C3369" s="175" t="s">
        <v>236</v>
      </c>
      <c r="D3369" s="175">
        <v>72.28</v>
      </c>
    </row>
    <row r="3370" spans="1:4" ht="27.6" x14ac:dyDescent="0.3">
      <c r="A3370" s="175">
        <v>89508</v>
      </c>
      <c r="B3370" s="176" t="s">
        <v>11587</v>
      </c>
      <c r="C3370" s="175" t="s">
        <v>236</v>
      </c>
      <c r="D3370" s="175">
        <v>24.72</v>
      </c>
    </row>
    <row r="3371" spans="1:4" ht="27.6" x14ac:dyDescent="0.3">
      <c r="A3371" s="175">
        <v>89509</v>
      </c>
      <c r="B3371" s="176" t="s">
        <v>11588</v>
      </c>
      <c r="C3371" s="175" t="s">
        <v>236</v>
      </c>
      <c r="D3371" s="175">
        <v>33.159999999999997</v>
      </c>
    </row>
    <row r="3372" spans="1:4" ht="27.6" x14ac:dyDescent="0.3">
      <c r="A3372" s="175">
        <v>89511</v>
      </c>
      <c r="B3372" s="176" t="s">
        <v>11589</v>
      </c>
      <c r="C3372" s="175" t="s">
        <v>236</v>
      </c>
      <c r="D3372" s="175">
        <v>48.09</v>
      </c>
    </row>
    <row r="3373" spans="1:4" ht="27.6" x14ac:dyDescent="0.3">
      <c r="A3373" s="175">
        <v>89512</v>
      </c>
      <c r="B3373" s="176" t="s">
        <v>11590</v>
      </c>
      <c r="C3373" s="175" t="s">
        <v>236</v>
      </c>
      <c r="D3373" s="175">
        <v>77.36</v>
      </c>
    </row>
    <row r="3374" spans="1:4" ht="27.6" x14ac:dyDescent="0.3">
      <c r="A3374" s="175">
        <v>89576</v>
      </c>
      <c r="B3374" s="176" t="s">
        <v>11591</v>
      </c>
      <c r="C3374" s="175" t="s">
        <v>236</v>
      </c>
      <c r="D3374" s="175">
        <v>31.89</v>
      </c>
    </row>
    <row r="3375" spans="1:4" ht="27.6" x14ac:dyDescent="0.3">
      <c r="A3375" s="175">
        <v>89578</v>
      </c>
      <c r="B3375" s="176" t="s">
        <v>11592</v>
      </c>
      <c r="C3375" s="175" t="s">
        <v>236</v>
      </c>
      <c r="D3375" s="175">
        <v>55.19</v>
      </c>
    </row>
    <row r="3376" spans="1:4" ht="27.6" x14ac:dyDescent="0.3">
      <c r="A3376" s="175">
        <v>89580</v>
      </c>
      <c r="B3376" s="176" t="s">
        <v>11593</v>
      </c>
      <c r="C3376" s="175" t="s">
        <v>236</v>
      </c>
      <c r="D3376" s="175">
        <v>109.53</v>
      </c>
    </row>
    <row r="3377" spans="1:4" ht="27.6" x14ac:dyDescent="0.3">
      <c r="A3377" s="175">
        <v>89633</v>
      </c>
      <c r="B3377" s="176" t="s">
        <v>11594</v>
      </c>
      <c r="C3377" s="175" t="s">
        <v>236</v>
      </c>
      <c r="D3377" s="175">
        <v>23.59</v>
      </c>
    </row>
    <row r="3378" spans="1:4" ht="27.6" x14ac:dyDescent="0.3">
      <c r="A3378" s="175">
        <v>89634</v>
      </c>
      <c r="B3378" s="176" t="s">
        <v>11595</v>
      </c>
      <c r="C3378" s="175" t="s">
        <v>236</v>
      </c>
      <c r="D3378" s="175">
        <v>35.700000000000003</v>
      </c>
    </row>
    <row r="3379" spans="1:4" ht="27.6" x14ac:dyDescent="0.3">
      <c r="A3379" s="175">
        <v>89635</v>
      </c>
      <c r="B3379" s="176" t="s">
        <v>11596</v>
      </c>
      <c r="C3379" s="175" t="s">
        <v>236</v>
      </c>
      <c r="D3379" s="175">
        <v>50.82</v>
      </c>
    </row>
    <row r="3380" spans="1:4" ht="27.6" x14ac:dyDescent="0.3">
      <c r="A3380" s="175">
        <v>89636</v>
      </c>
      <c r="B3380" s="176" t="s">
        <v>11597</v>
      </c>
      <c r="C3380" s="175" t="s">
        <v>236</v>
      </c>
      <c r="D3380" s="175">
        <v>61.85</v>
      </c>
    </row>
    <row r="3381" spans="1:4" ht="27.6" x14ac:dyDescent="0.3">
      <c r="A3381" s="175">
        <v>89711</v>
      </c>
      <c r="B3381" s="176" t="s">
        <v>11598</v>
      </c>
      <c r="C3381" s="175" t="s">
        <v>236</v>
      </c>
      <c r="D3381" s="175">
        <v>20.98</v>
      </c>
    </row>
    <row r="3382" spans="1:4" ht="27.6" x14ac:dyDescent="0.3">
      <c r="A3382" s="175">
        <v>89712</v>
      </c>
      <c r="B3382" s="176" t="s">
        <v>11599</v>
      </c>
      <c r="C3382" s="175" t="s">
        <v>236</v>
      </c>
      <c r="D3382" s="175">
        <v>31.58</v>
      </c>
    </row>
    <row r="3383" spans="1:4" ht="27.6" x14ac:dyDescent="0.3">
      <c r="A3383" s="175">
        <v>89713</v>
      </c>
      <c r="B3383" s="176" t="s">
        <v>11600</v>
      </c>
      <c r="C3383" s="175" t="s">
        <v>236</v>
      </c>
      <c r="D3383" s="175">
        <v>47.77</v>
      </c>
    </row>
    <row r="3384" spans="1:4" ht="27.6" x14ac:dyDescent="0.3">
      <c r="A3384" s="175">
        <v>89714</v>
      </c>
      <c r="B3384" s="176" t="s">
        <v>11601</v>
      </c>
      <c r="C3384" s="175" t="s">
        <v>236</v>
      </c>
      <c r="D3384" s="175">
        <v>60.51</v>
      </c>
    </row>
    <row r="3385" spans="1:4" ht="27.6" x14ac:dyDescent="0.3">
      <c r="A3385" s="175">
        <v>89716</v>
      </c>
      <c r="B3385" s="176" t="s">
        <v>11602</v>
      </c>
      <c r="C3385" s="175" t="s">
        <v>236</v>
      </c>
      <c r="D3385" s="175">
        <v>25.09</v>
      </c>
    </row>
    <row r="3386" spans="1:4" ht="27.6" x14ac:dyDescent="0.3">
      <c r="A3386" s="175">
        <v>89717</v>
      </c>
      <c r="B3386" s="176" t="s">
        <v>11603</v>
      </c>
      <c r="C3386" s="175" t="s">
        <v>236</v>
      </c>
      <c r="D3386" s="175">
        <v>38.32</v>
      </c>
    </row>
    <row r="3387" spans="1:4" ht="27.6" x14ac:dyDescent="0.3">
      <c r="A3387" s="175">
        <v>89770</v>
      </c>
      <c r="B3387" s="176" t="s">
        <v>11604</v>
      </c>
      <c r="C3387" s="175" t="s">
        <v>236</v>
      </c>
      <c r="D3387" s="175">
        <v>41.61</v>
      </c>
    </row>
    <row r="3388" spans="1:4" ht="27.6" x14ac:dyDescent="0.3">
      <c r="A3388" s="175">
        <v>89771</v>
      </c>
      <c r="B3388" s="176" t="s">
        <v>11605</v>
      </c>
      <c r="C3388" s="175" t="s">
        <v>236</v>
      </c>
      <c r="D3388" s="175">
        <v>56.86</v>
      </c>
    </row>
    <row r="3389" spans="1:4" ht="27.6" x14ac:dyDescent="0.3">
      <c r="A3389" s="175">
        <v>89773</v>
      </c>
      <c r="B3389" s="176" t="s">
        <v>11606</v>
      </c>
      <c r="C3389" s="175" t="s">
        <v>236</v>
      </c>
      <c r="D3389" s="175">
        <v>132.35</v>
      </c>
    </row>
    <row r="3390" spans="1:4" ht="27.6" x14ac:dyDescent="0.3">
      <c r="A3390" s="175">
        <v>89775</v>
      </c>
      <c r="B3390" s="176" t="s">
        <v>11607</v>
      </c>
      <c r="C3390" s="175" t="s">
        <v>236</v>
      </c>
      <c r="D3390" s="175">
        <v>209.02</v>
      </c>
    </row>
    <row r="3391" spans="1:4" ht="27.6" x14ac:dyDescent="0.3">
      <c r="A3391" s="175">
        <v>89798</v>
      </c>
      <c r="B3391" s="176" t="s">
        <v>11608</v>
      </c>
      <c r="C3391" s="175" t="s">
        <v>236</v>
      </c>
      <c r="D3391" s="175">
        <v>15.22</v>
      </c>
    </row>
    <row r="3392" spans="1:4" ht="27.6" x14ac:dyDescent="0.3">
      <c r="A3392" s="175">
        <v>89799</v>
      </c>
      <c r="B3392" s="176" t="s">
        <v>11609</v>
      </c>
      <c r="C3392" s="175" t="s">
        <v>236</v>
      </c>
      <c r="D3392" s="175">
        <v>24.27</v>
      </c>
    </row>
    <row r="3393" spans="1:4" ht="27.6" x14ac:dyDescent="0.3">
      <c r="A3393" s="175">
        <v>89800</v>
      </c>
      <c r="B3393" s="176" t="s">
        <v>11610</v>
      </c>
      <c r="C3393" s="175" t="s">
        <v>236</v>
      </c>
      <c r="D3393" s="175">
        <v>29.57</v>
      </c>
    </row>
    <row r="3394" spans="1:4" ht="27.6" x14ac:dyDescent="0.3">
      <c r="A3394" s="175">
        <v>89848</v>
      </c>
      <c r="B3394" s="176" t="s">
        <v>11611</v>
      </c>
      <c r="C3394" s="175" t="s">
        <v>236</v>
      </c>
      <c r="D3394" s="175">
        <v>34.979999999999997</v>
      </c>
    </row>
    <row r="3395" spans="1:4" ht="27.6" x14ac:dyDescent="0.3">
      <c r="A3395" s="175">
        <v>89849</v>
      </c>
      <c r="B3395" s="176" t="s">
        <v>11612</v>
      </c>
      <c r="C3395" s="175" t="s">
        <v>236</v>
      </c>
      <c r="D3395" s="175">
        <v>71.61</v>
      </c>
    </row>
    <row r="3396" spans="1:4" ht="27.6" x14ac:dyDescent="0.3">
      <c r="A3396" s="175">
        <v>89865</v>
      </c>
      <c r="B3396" s="176" t="s">
        <v>11613</v>
      </c>
      <c r="C3396" s="175" t="s">
        <v>236</v>
      </c>
      <c r="D3396" s="175">
        <v>13.92</v>
      </c>
    </row>
    <row r="3397" spans="1:4" ht="55.2" x14ac:dyDescent="0.3">
      <c r="A3397" s="175">
        <v>91784</v>
      </c>
      <c r="B3397" s="176" t="s">
        <v>11614</v>
      </c>
      <c r="C3397" s="175" t="s">
        <v>236</v>
      </c>
      <c r="D3397" s="175">
        <v>44.22</v>
      </c>
    </row>
    <row r="3398" spans="1:4" ht="55.2" x14ac:dyDescent="0.3">
      <c r="A3398" s="175">
        <v>91785</v>
      </c>
      <c r="B3398" s="176" t="s">
        <v>11615</v>
      </c>
      <c r="C3398" s="175" t="s">
        <v>236</v>
      </c>
      <c r="D3398" s="175">
        <v>43.97</v>
      </c>
    </row>
    <row r="3399" spans="1:4" ht="41.4" x14ac:dyDescent="0.3">
      <c r="A3399" s="175">
        <v>91786</v>
      </c>
      <c r="B3399" s="176" t="s">
        <v>11616</v>
      </c>
      <c r="C3399" s="175" t="s">
        <v>236</v>
      </c>
      <c r="D3399" s="175">
        <v>32.270000000000003</v>
      </c>
    </row>
    <row r="3400" spans="1:4" ht="41.4" x14ac:dyDescent="0.3">
      <c r="A3400" s="175">
        <v>91787</v>
      </c>
      <c r="B3400" s="176" t="s">
        <v>11617</v>
      </c>
      <c r="C3400" s="175" t="s">
        <v>236</v>
      </c>
      <c r="D3400" s="175">
        <v>37.99</v>
      </c>
    </row>
    <row r="3401" spans="1:4" ht="41.4" x14ac:dyDescent="0.3">
      <c r="A3401" s="175">
        <v>91788</v>
      </c>
      <c r="B3401" s="176" t="s">
        <v>11618</v>
      </c>
      <c r="C3401" s="175" t="s">
        <v>236</v>
      </c>
      <c r="D3401" s="175">
        <v>47.97</v>
      </c>
    </row>
    <row r="3402" spans="1:4" ht="55.2" x14ac:dyDescent="0.3">
      <c r="A3402" s="175">
        <v>91789</v>
      </c>
      <c r="B3402" s="176" t="s">
        <v>11619</v>
      </c>
      <c r="C3402" s="175" t="s">
        <v>236</v>
      </c>
      <c r="D3402" s="175">
        <v>55.02</v>
      </c>
    </row>
    <row r="3403" spans="1:4" ht="55.2" x14ac:dyDescent="0.3">
      <c r="A3403" s="175">
        <v>91790</v>
      </c>
      <c r="B3403" s="176" t="s">
        <v>11620</v>
      </c>
      <c r="C3403" s="175" t="s">
        <v>236</v>
      </c>
      <c r="D3403" s="175">
        <v>82.93</v>
      </c>
    </row>
    <row r="3404" spans="1:4" ht="41.4" x14ac:dyDescent="0.3">
      <c r="A3404" s="175">
        <v>91791</v>
      </c>
      <c r="B3404" s="176" t="s">
        <v>11621</v>
      </c>
      <c r="C3404" s="175" t="s">
        <v>236</v>
      </c>
      <c r="D3404" s="175">
        <v>115.97</v>
      </c>
    </row>
    <row r="3405" spans="1:4" ht="55.2" x14ac:dyDescent="0.3">
      <c r="A3405" s="175">
        <v>91792</v>
      </c>
      <c r="B3405" s="176" t="s">
        <v>11622</v>
      </c>
      <c r="C3405" s="175" t="s">
        <v>236</v>
      </c>
      <c r="D3405" s="175">
        <v>59.94</v>
      </c>
    </row>
    <row r="3406" spans="1:4" ht="55.2" x14ac:dyDescent="0.3">
      <c r="A3406" s="175">
        <v>91793</v>
      </c>
      <c r="B3406" s="176" t="s">
        <v>11623</v>
      </c>
      <c r="C3406" s="175" t="s">
        <v>236</v>
      </c>
      <c r="D3406" s="175">
        <v>91.21</v>
      </c>
    </row>
    <row r="3407" spans="1:4" ht="55.2" x14ac:dyDescent="0.3">
      <c r="A3407" s="175">
        <v>91794</v>
      </c>
      <c r="B3407" s="176" t="s">
        <v>11624</v>
      </c>
      <c r="C3407" s="175" t="s">
        <v>236</v>
      </c>
      <c r="D3407" s="175">
        <v>46.31</v>
      </c>
    </row>
    <row r="3408" spans="1:4" ht="55.2" x14ac:dyDescent="0.3">
      <c r="A3408" s="175">
        <v>91795</v>
      </c>
      <c r="B3408" s="176" t="s">
        <v>11625</v>
      </c>
      <c r="C3408" s="175" t="s">
        <v>236</v>
      </c>
      <c r="D3408" s="175">
        <v>76.09</v>
      </c>
    </row>
    <row r="3409" spans="1:4" ht="41.4" x14ac:dyDescent="0.3">
      <c r="A3409" s="175">
        <v>91796</v>
      </c>
      <c r="B3409" s="176" t="s">
        <v>11626</v>
      </c>
      <c r="C3409" s="175" t="s">
        <v>236</v>
      </c>
      <c r="D3409" s="175">
        <v>85.82</v>
      </c>
    </row>
    <row r="3410" spans="1:4" ht="27.6" x14ac:dyDescent="0.3">
      <c r="A3410" s="175">
        <v>92275</v>
      </c>
      <c r="B3410" s="176" t="s">
        <v>11627</v>
      </c>
      <c r="C3410" s="175" t="s">
        <v>236</v>
      </c>
      <c r="D3410" s="175">
        <v>64.14</v>
      </c>
    </row>
    <row r="3411" spans="1:4" ht="27.6" x14ac:dyDescent="0.3">
      <c r="A3411" s="175">
        <v>92276</v>
      </c>
      <c r="B3411" s="176" t="s">
        <v>11628</v>
      </c>
      <c r="C3411" s="175" t="s">
        <v>236</v>
      </c>
      <c r="D3411" s="175">
        <v>81.239999999999995</v>
      </c>
    </row>
    <row r="3412" spans="1:4" ht="27.6" x14ac:dyDescent="0.3">
      <c r="A3412" s="175">
        <v>92277</v>
      </c>
      <c r="B3412" s="176" t="s">
        <v>11629</v>
      </c>
      <c r="C3412" s="175" t="s">
        <v>236</v>
      </c>
      <c r="D3412" s="175">
        <v>117.3</v>
      </c>
    </row>
    <row r="3413" spans="1:4" ht="27.6" x14ac:dyDescent="0.3">
      <c r="A3413" s="175">
        <v>92278</v>
      </c>
      <c r="B3413" s="176" t="s">
        <v>11630</v>
      </c>
      <c r="C3413" s="175" t="s">
        <v>236</v>
      </c>
      <c r="D3413" s="175">
        <v>157.82</v>
      </c>
    </row>
    <row r="3414" spans="1:4" ht="27.6" x14ac:dyDescent="0.3">
      <c r="A3414" s="175">
        <v>92279</v>
      </c>
      <c r="B3414" s="176" t="s">
        <v>11631</v>
      </c>
      <c r="C3414" s="175" t="s">
        <v>236</v>
      </c>
      <c r="D3414" s="175">
        <v>228.14</v>
      </c>
    </row>
    <row r="3415" spans="1:4" ht="27.6" x14ac:dyDescent="0.3">
      <c r="A3415" s="175">
        <v>92280</v>
      </c>
      <c r="B3415" s="176" t="s">
        <v>11632</v>
      </c>
      <c r="C3415" s="175" t="s">
        <v>236</v>
      </c>
      <c r="D3415" s="175">
        <v>320.44</v>
      </c>
    </row>
    <row r="3416" spans="1:4" ht="27.6" x14ac:dyDescent="0.3">
      <c r="A3416" s="175">
        <v>92281</v>
      </c>
      <c r="B3416" s="176" t="s">
        <v>11633</v>
      </c>
      <c r="C3416" s="175" t="s">
        <v>236</v>
      </c>
      <c r="D3416" s="175">
        <v>157.66</v>
      </c>
    </row>
    <row r="3417" spans="1:4" ht="27.6" x14ac:dyDescent="0.3">
      <c r="A3417" s="175">
        <v>92282</v>
      </c>
      <c r="B3417" s="176" t="s">
        <v>11634</v>
      </c>
      <c r="C3417" s="175" t="s">
        <v>236</v>
      </c>
      <c r="D3417" s="175">
        <v>178.54</v>
      </c>
    </row>
    <row r="3418" spans="1:4" ht="27.6" x14ac:dyDescent="0.3">
      <c r="A3418" s="175">
        <v>92283</v>
      </c>
      <c r="B3418" s="176" t="s">
        <v>11635</v>
      </c>
      <c r="C3418" s="175" t="s">
        <v>236</v>
      </c>
      <c r="D3418" s="175">
        <v>240.33</v>
      </c>
    </row>
    <row r="3419" spans="1:4" ht="27.6" x14ac:dyDescent="0.3">
      <c r="A3419" s="175">
        <v>92284</v>
      </c>
      <c r="B3419" s="176" t="s">
        <v>11636</v>
      </c>
      <c r="C3419" s="175" t="s">
        <v>236</v>
      </c>
      <c r="D3419" s="175">
        <v>298.14</v>
      </c>
    </row>
    <row r="3420" spans="1:4" ht="27.6" x14ac:dyDescent="0.3">
      <c r="A3420" s="175">
        <v>92285</v>
      </c>
      <c r="B3420" s="176" t="s">
        <v>11637</v>
      </c>
      <c r="C3420" s="175" t="s">
        <v>236</v>
      </c>
      <c r="D3420" s="175">
        <v>395.83</v>
      </c>
    </row>
    <row r="3421" spans="1:4" ht="27.6" x14ac:dyDescent="0.3">
      <c r="A3421" s="175">
        <v>92286</v>
      </c>
      <c r="B3421" s="176" t="s">
        <v>11638</v>
      </c>
      <c r="C3421" s="175" t="s">
        <v>236</v>
      </c>
      <c r="D3421" s="175">
        <v>490.5</v>
      </c>
    </row>
    <row r="3422" spans="1:4" ht="27.6" x14ac:dyDescent="0.3">
      <c r="A3422" s="175">
        <v>92305</v>
      </c>
      <c r="B3422" s="176" t="s">
        <v>11639</v>
      </c>
      <c r="C3422" s="175" t="s">
        <v>236</v>
      </c>
      <c r="D3422" s="175">
        <v>41.67</v>
      </c>
    </row>
    <row r="3423" spans="1:4" ht="27.6" x14ac:dyDescent="0.3">
      <c r="A3423" s="175">
        <v>92306</v>
      </c>
      <c r="B3423" s="176" t="s">
        <v>11640</v>
      </c>
      <c r="C3423" s="175" t="s">
        <v>236</v>
      </c>
      <c r="D3423" s="175">
        <v>68.5</v>
      </c>
    </row>
    <row r="3424" spans="1:4" ht="27.6" x14ac:dyDescent="0.3">
      <c r="A3424" s="175">
        <v>92307</v>
      </c>
      <c r="B3424" s="176" t="s">
        <v>11641</v>
      </c>
      <c r="C3424" s="175" t="s">
        <v>236</v>
      </c>
      <c r="D3424" s="175">
        <v>85.92</v>
      </c>
    </row>
    <row r="3425" spans="1:4" ht="27.6" x14ac:dyDescent="0.3">
      <c r="A3425" s="175">
        <v>92308</v>
      </c>
      <c r="B3425" s="176" t="s">
        <v>11642</v>
      </c>
      <c r="C3425" s="175" t="s">
        <v>236</v>
      </c>
      <c r="D3425" s="175">
        <v>63.55</v>
      </c>
    </row>
    <row r="3426" spans="1:4" ht="27.6" x14ac:dyDescent="0.3">
      <c r="A3426" s="175">
        <v>92309</v>
      </c>
      <c r="B3426" s="176" t="s">
        <v>11643</v>
      </c>
      <c r="C3426" s="175" t="s">
        <v>236</v>
      </c>
      <c r="D3426" s="175">
        <v>164.23</v>
      </c>
    </row>
    <row r="3427" spans="1:4" ht="27.6" x14ac:dyDescent="0.3">
      <c r="A3427" s="175">
        <v>92310</v>
      </c>
      <c r="B3427" s="176" t="s">
        <v>11644</v>
      </c>
      <c r="C3427" s="175" t="s">
        <v>236</v>
      </c>
      <c r="D3427" s="175">
        <v>185.47</v>
      </c>
    </row>
    <row r="3428" spans="1:4" ht="27.6" x14ac:dyDescent="0.3">
      <c r="A3428" s="175">
        <v>92320</v>
      </c>
      <c r="B3428" s="176" t="s">
        <v>11645</v>
      </c>
      <c r="C3428" s="175" t="s">
        <v>236</v>
      </c>
      <c r="D3428" s="175">
        <v>51.26</v>
      </c>
    </row>
    <row r="3429" spans="1:4" ht="27.6" x14ac:dyDescent="0.3">
      <c r="A3429" s="175">
        <v>92321</v>
      </c>
      <c r="B3429" s="176" t="s">
        <v>11646</v>
      </c>
      <c r="C3429" s="175" t="s">
        <v>236</v>
      </c>
      <c r="D3429" s="175">
        <v>84.97</v>
      </c>
    </row>
    <row r="3430" spans="1:4" ht="27.6" x14ac:dyDescent="0.3">
      <c r="A3430" s="175">
        <v>92322</v>
      </c>
      <c r="B3430" s="176" t="s">
        <v>11647</v>
      </c>
      <c r="C3430" s="175" t="s">
        <v>236</v>
      </c>
      <c r="D3430" s="175">
        <v>108.36</v>
      </c>
    </row>
    <row r="3431" spans="1:4" ht="27.6" x14ac:dyDescent="0.3">
      <c r="A3431" s="175">
        <v>92323</v>
      </c>
      <c r="B3431" s="176" t="s">
        <v>11648</v>
      </c>
      <c r="C3431" s="175" t="s">
        <v>236</v>
      </c>
      <c r="D3431" s="175">
        <v>70.84</v>
      </c>
    </row>
    <row r="3432" spans="1:4" ht="27.6" x14ac:dyDescent="0.3">
      <c r="A3432" s="175">
        <v>92324</v>
      </c>
      <c r="B3432" s="176" t="s">
        <v>11649</v>
      </c>
      <c r="C3432" s="175" t="s">
        <v>236</v>
      </c>
      <c r="D3432" s="175">
        <v>178.4</v>
      </c>
    </row>
    <row r="3433" spans="1:4" ht="27.6" x14ac:dyDescent="0.3">
      <c r="A3433" s="175">
        <v>92325</v>
      </c>
      <c r="B3433" s="176" t="s">
        <v>11650</v>
      </c>
      <c r="C3433" s="175" t="s">
        <v>236</v>
      </c>
      <c r="D3433" s="175">
        <v>205.58</v>
      </c>
    </row>
    <row r="3434" spans="1:4" ht="27.6" x14ac:dyDescent="0.3">
      <c r="A3434" s="175">
        <v>92335</v>
      </c>
      <c r="B3434" s="176" t="s">
        <v>11651</v>
      </c>
      <c r="C3434" s="175" t="s">
        <v>236</v>
      </c>
      <c r="D3434" s="175">
        <v>111.66</v>
      </c>
    </row>
    <row r="3435" spans="1:4" ht="27.6" x14ac:dyDescent="0.3">
      <c r="A3435" s="175">
        <v>92336</v>
      </c>
      <c r="B3435" s="176" t="s">
        <v>11652</v>
      </c>
      <c r="C3435" s="175" t="s">
        <v>236</v>
      </c>
      <c r="D3435" s="175">
        <v>137.53</v>
      </c>
    </row>
    <row r="3436" spans="1:4" ht="27.6" x14ac:dyDescent="0.3">
      <c r="A3436" s="175">
        <v>92337</v>
      </c>
      <c r="B3436" s="176" t="s">
        <v>11653</v>
      </c>
      <c r="C3436" s="175" t="s">
        <v>236</v>
      </c>
      <c r="D3436" s="175">
        <v>182.11</v>
      </c>
    </row>
    <row r="3437" spans="1:4" ht="27.6" x14ac:dyDescent="0.3">
      <c r="A3437" s="175">
        <v>92338</v>
      </c>
      <c r="B3437" s="176" t="s">
        <v>11654</v>
      </c>
      <c r="C3437" s="175" t="s">
        <v>236</v>
      </c>
      <c r="D3437" s="175">
        <v>125.01</v>
      </c>
    </row>
    <row r="3438" spans="1:4" ht="27.6" x14ac:dyDescent="0.3">
      <c r="A3438" s="175">
        <v>92339</v>
      </c>
      <c r="B3438" s="176" t="s">
        <v>11655</v>
      </c>
      <c r="C3438" s="175" t="s">
        <v>236</v>
      </c>
      <c r="D3438" s="175">
        <v>188.56</v>
      </c>
    </row>
    <row r="3439" spans="1:4" ht="27.6" x14ac:dyDescent="0.3">
      <c r="A3439" s="175">
        <v>92341</v>
      </c>
      <c r="B3439" s="176" t="s">
        <v>11656</v>
      </c>
      <c r="C3439" s="175" t="s">
        <v>236</v>
      </c>
      <c r="D3439" s="175">
        <v>121.22</v>
      </c>
    </row>
    <row r="3440" spans="1:4" ht="27.6" x14ac:dyDescent="0.3">
      <c r="A3440" s="175">
        <v>92342</v>
      </c>
      <c r="B3440" s="176" t="s">
        <v>11657</v>
      </c>
      <c r="C3440" s="175" t="s">
        <v>236</v>
      </c>
      <c r="D3440" s="175">
        <v>147.15</v>
      </c>
    </row>
    <row r="3441" spans="1:4" ht="27.6" x14ac:dyDescent="0.3">
      <c r="A3441" s="175">
        <v>92343</v>
      </c>
      <c r="B3441" s="176" t="s">
        <v>11658</v>
      </c>
      <c r="C3441" s="175" t="s">
        <v>236</v>
      </c>
      <c r="D3441" s="175">
        <v>191.83</v>
      </c>
    </row>
    <row r="3442" spans="1:4" ht="27.6" x14ac:dyDescent="0.3">
      <c r="A3442" s="175">
        <v>92359</v>
      </c>
      <c r="B3442" s="176" t="s">
        <v>11659</v>
      </c>
      <c r="C3442" s="175" t="s">
        <v>236</v>
      </c>
      <c r="D3442" s="175">
        <v>58.12</v>
      </c>
    </row>
    <row r="3443" spans="1:4" ht="27.6" x14ac:dyDescent="0.3">
      <c r="A3443" s="175">
        <v>92360</v>
      </c>
      <c r="B3443" s="176" t="s">
        <v>11660</v>
      </c>
      <c r="C3443" s="175" t="s">
        <v>236</v>
      </c>
      <c r="D3443" s="175">
        <v>77.680000000000007</v>
      </c>
    </row>
    <row r="3444" spans="1:4" ht="27.6" x14ac:dyDescent="0.3">
      <c r="A3444" s="175">
        <v>92361</v>
      </c>
      <c r="B3444" s="176" t="s">
        <v>11661</v>
      </c>
      <c r="C3444" s="175" t="s">
        <v>236</v>
      </c>
      <c r="D3444" s="175">
        <v>104.92</v>
      </c>
    </row>
    <row r="3445" spans="1:4" ht="27.6" x14ac:dyDescent="0.3">
      <c r="A3445" s="175">
        <v>92362</v>
      </c>
      <c r="B3445" s="176" t="s">
        <v>11662</v>
      </c>
      <c r="C3445" s="175" t="s">
        <v>236</v>
      </c>
      <c r="D3445" s="175">
        <v>167.7</v>
      </c>
    </row>
    <row r="3446" spans="1:4" ht="41.4" x14ac:dyDescent="0.3">
      <c r="A3446" s="175">
        <v>92364</v>
      </c>
      <c r="B3446" s="176" t="s">
        <v>11663</v>
      </c>
      <c r="C3446" s="175" t="s">
        <v>236</v>
      </c>
      <c r="D3446" s="175">
        <v>67.52</v>
      </c>
    </row>
    <row r="3447" spans="1:4" ht="41.4" x14ac:dyDescent="0.3">
      <c r="A3447" s="175">
        <v>92365</v>
      </c>
      <c r="B3447" s="176" t="s">
        <v>11664</v>
      </c>
      <c r="C3447" s="175" t="s">
        <v>236</v>
      </c>
      <c r="D3447" s="175">
        <v>77.88</v>
      </c>
    </row>
    <row r="3448" spans="1:4" ht="41.4" x14ac:dyDescent="0.3">
      <c r="A3448" s="175">
        <v>92366</v>
      </c>
      <c r="B3448" s="176" t="s">
        <v>11665</v>
      </c>
      <c r="C3448" s="175" t="s">
        <v>236</v>
      </c>
      <c r="D3448" s="175">
        <v>109.39</v>
      </c>
    </row>
    <row r="3449" spans="1:4" ht="41.4" x14ac:dyDescent="0.3">
      <c r="A3449" s="175">
        <v>92367</v>
      </c>
      <c r="B3449" s="176" t="s">
        <v>11666</v>
      </c>
      <c r="C3449" s="175" t="s">
        <v>236</v>
      </c>
      <c r="D3449" s="175">
        <v>134.78</v>
      </c>
    </row>
    <row r="3450" spans="1:4" ht="41.4" x14ac:dyDescent="0.3">
      <c r="A3450" s="175">
        <v>92368</v>
      </c>
      <c r="B3450" s="176" t="s">
        <v>11667</v>
      </c>
      <c r="C3450" s="175" t="s">
        <v>236</v>
      </c>
      <c r="D3450" s="175">
        <v>178.96</v>
      </c>
    </row>
    <row r="3451" spans="1:4" ht="27.6" x14ac:dyDescent="0.3">
      <c r="A3451" s="175">
        <v>92645</v>
      </c>
      <c r="B3451" s="176" t="s">
        <v>11668</v>
      </c>
      <c r="C3451" s="175" t="s">
        <v>236</v>
      </c>
      <c r="D3451" s="175">
        <v>61.73</v>
      </c>
    </row>
    <row r="3452" spans="1:4" ht="27.6" x14ac:dyDescent="0.3">
      <c r="A3452" s="175">
        <v>92646</v>
      </c>
      <c r="B3452" s="176" t="s">
        <v>11669</v>
      </c>
      <c r="C3452" s="175" t="s">
        <v>236</v>
      </c>
      <c r="D3452" s="175">
        <v>81.290000000000006</v>
      </c>
    </row>
    <row r="3453" spans="1:4" ht="27.6" x14ac:dyDescent="0.3">
      <c r="A3453" s="175">
        <v>92648</v>
      </c>
      <c r="B3453" s="176" t="s">
        <v>11670</v>
      </c>
      <c r="C3453" s="175" t="s">
        <v>236</v>
      </c>
      <c r="D3453" s="175">
        <v>89</v>
      </c>
    </row>
    <row r="3454" spans="1:4" ht="27.6" x14ac:dyDescent="0.3">
      <c r="A3454" s="175">
        <v>92649</v>
      </c>
      <c r="B3454" s="176" t="s">
        <v>11671</v>
      </c>
      <c r="C3454" s="175" t="s">
        <v>236</v>
      </c>
      <c r="D3454" s="175">
        <v>108.53</v>
      </c>
    </row>
    <row r="3455" spans="1:4" ht="27.6" x14ac:dyDescent="0.3">
      <c r="A3455" s="175">
        <v>92650</v>
      </c>
      <c r="B3455" s="176" t="s">
        <v>11672</v>
      </c>
      <c r="C3455" s="175" t="s">
        <v>236</v>
      </c>
      <c r="D3455" s="175">
        <v>171.3</v>
      </c>
    </row>
    <row r="3456" spans="1:4" ht="41.4" x14ac:dyDescent="0.3">
      <c r="A3456" s="175">
        <v>92652</v>
      </c>
      <c r="B3456" s="176" t="s">
        <v>11673</v>
      </c>
      <c r="C3456" s="175" t="s">
        <v>236</v>
      </c>
      <c r="D3456" s="175">
        <v>71.89</v>
      </c>
    </row>
    <row r="3457" spans="1:4" ht="41.4" x14ac:dyDescent="0.3">
      <c r="A3457" s="175">
        <v>92653</v>
      </c>
      <c r="B3457" s="176" t="s">
        <v>11674</v>
      </c>
      <c r="C3457" s="175" t="s">
        <v>236</v>
      </c>
      <c r="D3457" s="175">
        <v>82.28</v>
      </c>
    </row>
    <row r="3458" spans="1:4" ht="41.4" x14ac:dyDescent="0.3">
      <c r="A3458" s="175">
        <v>92654</v>
      </c>
      <c r="B3458" s="176" t="s">
        <v>11675</v>
      </c>
      <c r="C3458" s="175" t="s">
        <v>236</v>
      </c>
      <c r="D3458" s="175">
        <v>113.79</v>
      </c>
    </row>
    <row r="3459" spans="1:4" ht="41.4" x14ac:dyDescent="0.3">
      <c r="A3459" s="175">
        <v>92655</v>
      </c>
      <c r="B3459" s="176" t="s">
        <v>11676</v>
      </c>
      <c r="C3459" s="175" t="s">
        <v>236</v>
      </c>
      <c r="D3459" s="175">
        <v>139.27000000000001</v>
      </c>
    </row>
    <row r="3460" spans="1:4" ht="41.4" x14ac:dyDescent="0.3">
      <c r="A3460" s="175">
        <v>92656</v>
      </c>
      <c r="B3460" s="176" t="s">
        <v>11677</v>
      </c>
      <c r="C3460" s="175" t="s">
        <v>236</v>
      </c>
      <c r="D3460" s="175">
        <v>183.47</v>
      </c>
    </row>
    <row r="3461" spans="1:4" ht="41.4" x14ac:dyDescent="0.3">
      <c r="A3461" s="175">
        <v>92687</v>
      </c>
      <c r="B3461" s="176" t="s">
        <v>11678</v>
      </c>
      <c r="C3461" s="175" t="s">
        <v>236</v>
      </c>
      <c r="D3461" s="175">
        <v>32.92</v>
      </c>
    </row>
    <row r="3462" spans="1:4" ht="41.4" x14ac:dyDescent="0.3">
      <c r="A3462" s="175">
        <v>92688</v>
      </c>
      <c r="B3462" s="176" t="s">
        <v>11679</v>
      </c>
      <c r="C3462" s="175" t="s">
        <v>236</v>
      </c>
      <c r="D3462" s="175">
        <v>45.16</v>
      </c>
    </row>
    <row r="3463" spans="1:4" ht="41.4" x14ac:dyDescent="0.3">
      <c r="A3463" s="175">
        <v>92689</v>
      </c>
      <c r="B3463" s="176" t="s">
        <v>11680</v>
      </c>
      <c r="C3463" s="175" t="s">
        <v>236</v>
      </c>
      <c r="D3463" s="175">
        <v>43.73</v>
      </c>
    </row>
    <row r="3464" spans="1:4" ht="41.4" x14ac:dyDescent="0.3">
      <c r="A3464" s="175">
        <v>92690</v>
      </c>
      <c r="B3464" s="176" t="s">
        <v>11681</v>
      </c>
      <c r="C3464" s="175" t="s">
        <v>236</v>
      </c>
      <c r="D3464" s="175">
        <v>62.59</v>
      </c>
    </row>
    <row r="3465" spans="1:4" ht="41.4" x14ac:dyDescent="0.3">
      <c r="A3465" s="175">
        <v>92691</v>
      </c>
      <c r="B3465" s="176" t="s">
        <v>11682</v>
      </c>
      <c r="C3465" s="175" t="s">
        <v>236</v>
      </c>
      <c r="D3465" s="175">
        <v>82.09</v>
      </c>
    </row>
    <row r="3466" spans="1:4" ht="41.4" x14ac:dyDescent="0.3">
      <c r="A3466" s="175">
        <v>94462</v>
      </c>
      <c r="B3466" s="176" t="s">
        <v>11683</v>
      </c>
      <c r="C3466" s="175" t="s">
        <v>236</v>
      </c>
      <c r="D3466" s="175">
        <v>118.03</v>
      </c>
    </row>
    <row r="3467" spans="1:4" ht="41.4" x14ac:dyDescent="0.3">
      <c r="A3467" s="175">
        <v>94463</v>
      </c>
      <c r="B3467" s="176" t="s">
        <v>11684</v>
      </c>
      <c r="C3467" s="175" t="s">
        <v>236</v>
      </c>
      <c r="D3467" s="175">
        <v>140.19999999999999</v>
      </c>
    </row>
    <row r="3468" spans="1:4" ht="41.4" x14ac:dyDescent="0.3">
      <c r="A3468" s="175">
        <v>94464</v>
      </c>
      <c r="B3468" s="176" t="s">
        <v>11685</v>
      </c>
      <c r="C3468" s="175" t="s">
        <v>236</v>
      </c>
      <c r="D3468" s="175">
        <v>199.16</v>
      </c>
    </row>
    <row r="3469" spans="1:4" ht="41.4" x14ac:dyDescent="0.3">
      <c r="A3469" s="175">
        <v>94602</v>
      </c>
      <c r="B3469" s="176" t="s">
        <v>11686</v>
      </c>
      <c r="C3469" s="175" t="s">
        <v>236</v>
      </c>
      <c r="D3469" s="175">
        <v>239.44</v>
      </c>
    </row>
    <row r="3470" spans="1:4" ht="41.4" x14ac:dyDescent="0.3">
      <c r="A3470" s="175">
        <v>94603</v>
      </c>
      <c r="B3470" s="176" t="s">
        <v>11687</v>
      </c>
      <c r="C3470" s="175" t="s">
        <v>236</v>
      </c>
      <c r="D3470" s="175">
        <v>324.79000000000002</v>
      </c>
    </row>
    <row r="3471" spans="1:4" ht="41.4" x14ac:dyDescent="0.3">
      <c r="A3471" s="175">
        <v>94604</v>
      </c>
      <c r="B3471" s="176" t="s">
        <v>11688</v>
      </c>
      <c r="C3471" s="175" t="s">
        <v>236</v>
      </c>
      <c r="D3471" s="175">
        <v>446.19</v>
      </c>
    </row>
    <row r="3472" spans="1:4" ht="41.4" x14ac:dyDescent="0.3">
      <c r="A3472" s="175">
        <v>94605</v>
      </c>
      <c r="B3472" s="176" t="s">
        <v>11689</v>
      </c>
      <c r="C3472" s="175" t="s">
        <v>236</v>
      </c>
      <c r="D3472" s="175">
        <v>642.09</v>
      </c>
    </row>
    <row r="3473" spans="1:4" ht="41.4" x14ac:dyDescent="0.3">
      <c r="A3473" s="175">
        <v>94648</v>
      </c>
      <c r="B3473" s="176" t="s">
        <v>11690</v>
      </c>
      <c r="C3473" s="175" t="s">
        <v>236</v>
      </c>
      <c r="D3473" s="175">
        <v>11.19</v>
      </c>
    </row>
    <row r="3474" spans="1:4" ht="41.4" x14ac:dyDescent="0.3">
      <c r="A3474" s="175">
        <v>94649</v>
      </c>
      <c r="B3474" s="176" t="s">
        <v>11691</v>
      </c>
      <c r="C3474" s="175" t="s">
        <v>236</v>
      </c>
      <c r="D3474" s="175">
        <v>17.690000000000001</v>
      </c>
    </row>
    <row r="3475" spans="1:4" ht="41.4" x14ac:dyDescent="0.3">
      <c r="A3475" s="175">
        <v>94650</v>
      </c>
      <c r="B3475" s="176" t="s">
        <v>11692</v>
      </c>
      <c r="C3475" s="175" t="s">
        <v>236</v>
      </c>
      <c r="D3475" s="175">
        <v>25.29</v>
      </c>
    </row>
    <row r="3476" spans="1:4" ht="41.4" x14ac:dyDescent="0.3">
      <c r="A3476" s="175">
        <v>94651</v>
      </c>
      <c r="B3476" s="176" t="s">
        <v>11693</v>
      </c>
      <c r="C3476" s="175" t="s">
        <v>236</v>
      </c>
      <c r="D3476" s="175">
        <v>27.73</v>
      </c>
    </row>
    <row r="3477" spans="1:4" ht="41.4" x14ac:dyDescent="0.3">
      <c r="A3477" s="175">
        <v>94652</v>
      </c>
      <c r="B3477" s="176" t="s">
        <v>11694</v>
      </c>
      <c r="C3477" s="175" t="s">
        <v>236</v>
      </c>
      <c r="D3477" s="175">
        <v>45.13</v>
      </c>
    </row>
    <row r="3478" spans="1:4" ht="41.4" x14ac:dyDescent="0.3">
      <c r="A3478" s="175">
        <v>94653</v>
      </c>
      <c r="B3478" s="176" t="s">
        <v>11695</v>
      </c>
      <c r="C3478" s="175" t="s">
        <v>236</v>
      </c>
      <c r="D3478" s="175">
        <v>66.27</v>
      </c>
    </row>
    <row r="3479" spans="1:4" ht="41.4" x14ac:dyDescent="0.3">
      <c r="A3479" s="175">
        <v>94654</v>
      </c>
      <c r="B3479" s="176" t="s">
        <v>11696</v>
      </c>
      <c r="C3479" s="175" t="s">
        <v>236</v>
      </c>
      <c r="D3479" s="175">
        <v>86.53</v>
      </c>
    </row>
    <row r="3480" spans="1:4" ht="41.4" x14ac:dyDescent="0.3">
      <c r="A3480" s="175">
        <v>94655</v>
      </c>
      <c r="B3480" s="176" t="s">
        <v>11697</v>
      </c>
      <c r="C3480" s="175" t="s">
        <v>236</v>
      </c>
      <c r="D3480" s="175">
        <v>124.17</v>
      </c>
    </row>
    <row r="3481" spans="1:4" ht="41.4" x14ac:dyDescent="0.3">
      <c r="A3481" s="175">
        <v>94716</v>
      </c>
      <c r="B3481" s="176" t="s">
        <v>11698</v>
      </c>
      <c r="C3481" s="175" t="s">
        <v>236</v>
      </c>
      <c r="D3481" s="175">
        <v>25.38</v>
      </c>
    </row>
    <row r="3482" spans="1:4" ht="41.4" x14ac:dyDescent="0.3">
      <c r="A3482" s="175">
        <v>94717</v>
      </c>
      <c r="B3482" s="176" t="s">
        <v>11699</v>
      </c>
      <c r="C3482" s="175" t="s">
        <v>236</v>
      </c>
      <c r="D3482" s="175">
        <v>37.36</v>
      </c>
    </row>
    <row r="3483" spans="1:4" ht="41.4" x14ac:dyDescent="0.3">
      <c r="A3483" s="175">
        <v>94718</v>
      </c>
      <c r="B3483" s="176" t="s">
        <v>11700</v>
      </c>
      <c r="C3483" s="175" t="s">
        <v>236</v>
      </c>
      <c r="D3483" s="175">
        <v>46.2</v>
      </c>
    </row>
    <row r="3484" spans="1:4" ht="41.4" x14ac:dyDescent="0.3">
      <c r="A3484" s="175">
        <v>94719</v>
      </c>
      <c r="B3484" s="176" t="s">
        <v>11701</v>
      </c>
      <c r="C3484" s="175" t="s">
        <v>236</v>
      </c>
      <c r="D3484" s="175">
        <v>60.59</v>
      </c>
    </row>
    <row r="3485" spans="1:4" ht="41.4" x14ac:dyDescent="0.3">
      <c r="A3485" s="175">
        <v>94720</v>
      </c>
      <c r="B3485" s="176" t="s">
        <v>11702</v>
      </c>
      <c r="C3485" s="175" t="s">
        <v>236</v>
      </c>
      <c r="D3485" s="175">
        <v>91.4</v>
      </c>
    </row>
    <row r="3486" spans="1:4" ht="41.4" x14ac:dyDescent="0.3">
      <c r="A3486" s="175">
        <v>94721</v>
      </c>
      <c r="B3486" s="176" t="s">
        <v>11703</v>
      </c>
      <c r="C3486" s="175" t="s">
        <v>236</v>
      </c>
      <c r="D3486" s="175">
        <v>133.56</v>
      </c>
    </row>
    <row r="3487" spans="1:4" ht="41.4" x14ac:dyDescent="0.3">
      <c r="A3487" s="175">
        <v>94722</v>
      </c>
      <c r="B3487" s="176" t="s">
        <v>11704</v>
      </c>
      <c r="C3487" s="175" t="s">
        <v>236</v>
      </c>
      <c r="D3487" s="175">
        <v>232.69</v>
      </c>
    </row>
    <row r="3488" spans="1:4" ht="27.6" x14ac:dyDescent="0.3">
      <c r="A3488" s="175">
        <v>95697</v>
      </c>
      <c r="B3488" s="176" t="s">
        <v>11705</v>
      </c>
      <c r="C3488" s="175" t="s">
        <v>236</v>
      </c>
      <c r="D3488" s="175">
        <v>85.39</v>
      </c>
    </row>
    <row r="3489" spans="1:4" ht="27.6" x14ac:dyDescent="0.3">
      <c r="A3489" s="175">
        <v>96635</v>
      </c>
      <c r="B3489" s="176" t="s">
        <v>11706</v>
      </c>
      <c r="C3489" s="175" t="s">
        <v>236</v>
      </c>
      <c r="D3489" s="175">
        <v>31.46</v>
      </c>
    </row>
    <row r="3490" spans="1:4" ht="27.6" x14ac:dyDescent="0.3">
      <c r="A3490" s="175">
        <v>96636</v>
      </c>
      <c r="B3490" s="176" t="s">
        <v>11707</v>
      </c>
      <c r="C3490" s="175" t="s">
        <v>236</v>
      </c>
      <c r="D3490" s="175">
        <v>33.08</v>
      </c>
    </row>
    <row r="3491" spans="1:4" ht="27.6" x14ac:dyDescent="0.3">
      <c r="A3491" s="175">
        <v>96644</v>
      </c>
      <c r="B3491" s="176" t="s">
        <v>11708</v>
      </c>
      <c r="C3491" s="175" t="s">
        <v>236</v>
      </c>
      <c r="D3491" s="175">
        <v>21.52</v>
      </c>
    </row>
    <row r="3492" spans="1:4" ht="27.6" x14ac:dyDescent="0.3">
      <c r="A3492" s="175">
        <v>96645</v>
      </c>
      <c r="B3492" s="176" t="s">
        <v>11709</v>
      </c>
      <c r="C3492" s="175" t="s">
        <v>236</v>
      </c>
      <c r="D3492" s="175">
        <v>27.76</v>
      </c>
    </row>
    <row r="3493" spans="1:4" ht="27.6" x14ac:dyDescent="0.3">
      <c r="A3493" s="175">
        <v>96646</v>
      </c>
      <c r="B3493" s="176" t="s">
        <v>11710</v>
      </c>
      <c r="C3493" s="175" t="s">
        <v>236</v>
      </c>
      <c r="D3493" s="175">
        <v>42.95</v>
      </c>
    </row>
    <row r="3494" spans="1:4" ht="27.6" x14ac:dyDescent="0.3">
      <c r="A3494" s="175">
        <v>96647</v>
      </c>
      <c r="B3494" s="176" t="s">
        <v>11711</v>
      </c>
      <c r="C3494" s="175" t="s">
        <v>236</v>
      </c>
      <c r="D3494" s="175">
        <v>19.72</v>
      </c>
    </row>
    <row r="3495" spans="1:4" ht="27.6" x14ac:dyDescent="0.3">
      <c r="A3495" s="175">
        <v>96648</v>
      </c>
      <c r="B3495" s="176" t="s">
        <v>11712</v>
      </c>
      <c r="C3495" s="175" t="s">
        <v>236</v>
      </c>
      <c r="D3495" s="175">
        <v>35.49</v>
      </c>
    </row>
    <row r="3496" spans="1:4" ht="27.6" x14ac:dyDescent="0.3">
      <c r="A3496" s="175">
        <v>96649</v>
      </c>
      <c r="B3496" s="176" t="s">
        <v>11713</v>
      </c>
      <c r="C3496" s="175" t="s">
        <v>236</v>
      </c>
      <c r="D3496" s="175">
        <v>51.86</v>
      </c>
    </row>
    <row r="3497" spans="1:4" ht="27.6" x14ac:dyDescent="0.3">
      <c r="A3497" s="175">
        <v>96668</v>
      </c>
      <c r="B3497" s="176" t="s">
        <v>11714</v>
      </c>
      <c r="C3497" s="175" t="s">
        <v>236</v>
      </c>
      <c r="D3497" s="175">
        <v>14.6</v>
      </c>
    </row>
    <row r="3498" spans="1:4" ht="27.6" x14ac:dyDescent="0.3">
      <c r="A3498" s="175">
        <v>96669</v>
      </c>
      <c r="B3498" s="176" t="s">
        <v>11715</v>
      </c>
      <c r="C3498" s="175" t="s">
        <v>236</v>
      </c>
      <c r="D3498" s="175">
        <v>18.170000000000002</v>
      </c>
    </row>
    <row r="3499" spans="1:4" ht="27.6" x14ac:dyDescent="0.3">
      <c r="A3499" s="175">
        <v>96670</v>
      </c>
      <c r="B3499" s="176" t="s">
        <v>11716</v>
      </c>
      <c r="C3499" s="175" t="s">
        <v>236</v>
      </c>
      <c r="D3499" s="175">
        <v>27.61</v>
      </c>
    </row>
    <row r="3500" spans="1:4" ht="27.6" x14ac:dyDescent="0.3">
      <c r="A3500" s="175">
        <v>96671</v>
      </c>
      <c r="B3500" s="176" t="s">
        <v>11717</v>
      </c>
      <c r="C3500" s="175" t="s">
        <v>236</v>
      </c>
      <c r="D3500" s="175">
        <v>36.880000000000003</v>
      </c>
    </row>
    <row r="3501" spans="1:4" ht="27.6" x14ac:dyDescent="0.3">
      <c r="A3501" s="175">
        <v>96672</v>
      </c>
      <c r="B3501" s="176" t="s">
        <v>11718</v>
      </c>
      <c r="C3501" s="175" t="s">
        <v>236</v>
      </c>
      <c r="D3501" s="175">
        <v>54.08</v>
      </c>
    </row>
    <row r="3502" spans="1:4" ht="27.6" x14ac:dyDescent="0.3">
      <c r="A3502" s="175">
        <v>96673</v>
      </c>
      <c r="B3502" s="176" t="s">
        <v>11719</v>
      </c>
      <c r="C3502" s="175" t="s">
        <v>236</v>
      </c>
      <c r="D3502" s="175">
        <v>88.65</v>
      </c>
    </row>
    <row r="3503" spans="1:4" ht="27.6" x14ac:dyDescent="0.3">
      <c r="A3503" s="175">
        <v>96674</v>
      </c>
      <c r="B3503" s="176" t="s">
        <v>11720</v>
      </c>
      <c r="C3503" s="175" t="s">
        <v>236</v>
      </c>
      <c r="D3503" s="175">
        <v>124.49</v>
      </c>
    </row>
    <row r="3504" spans="1:4" ht="27.6" x14ac:dyDescent="0.3">
      <c r="A3504" s="175">
        <v>96675</v>
      </c>
      <c r="B3504" s="176" t="s">
        <v>11721</v>
      </c>
      <c r="C3504" s="175" t="s">
        <v>236</v>
      </c>
      <c r="D3504" s="175">
        <v>216.97</v>
      </c>
    </row>
    <row r="3505" spans="1:4" ht="27.6" x14ac:dyDescent="0.3">
      <c r="A3505" s="175">
        <v>96676</v>
      </c>
      <c r="B3505" s="176" t="s">
        <v>11722</v>
      </c>
      <c r="C3505" s="175" t="s">
        <v>236</v>
      </c>
      <c r="D3505" s="175">
        <v>14.55</v>
      </c>
    </row>
    <row r="3506" spans="1:4" ht="27.6" x14ac:dyDescent="0.3">
      <c r="A3506" s="175">
        <v>96677</v>
      </c>
      <c r="B3506" s="176" t="s">
        <v>11723</v>
      </c>
      <c r="C3506" s="175" t="s">
        <v>236</v>
      </c>
      <c r="D3506" s="175">
        <v>24.06</v>
      </c>
    </row>
    <row r="3507" spans="1:4" ht="27.6" x14ac:dyDescent="0.3">
      <c r="A3507" s="175">
        <v>96678</v>
      </c>
      <c r="B3507" s="176" t="s">
        <v>11724</v>
      </c>
      <c r="C3507" s="175" t="s">
        <v>236</v>
      </c>
      <c r="D3507" s="175">
        <v>33.42</v>
      </c>
    </row>
    <row r="3508" spans="1:4" ht="27.6" x14ac:dyDescent="0.3">
      <c r="A3508" s="175">
        <v>96679</v>
      </c>
      <c r="B3508" s="176" t="s">
        <v>11725</v>
      </c>
      <c r="C3508" s="175" t="s">
        <v>236</v>
      </c>
      <c r="D3508" s="175">
        <v>48.74</v>
      </c>
    </row>
    <row r="3509" spans="1:4" ht="27.6" x14ac:dyDescent="0.3">
      <c r="A3509" s="175">
        <v>96680</v>
      </c>
      <c r="B3509" s="176" t="s">
        <v>11726</v>
      </c>
      <c r="C3509" s="175" t="s">
        <v>236</v>
      </c>
      <c r="D3509" s="175">
        <v>65.5</v>
      </c>
    </row>
    <row r="3510" spans="1:4" ht="27.6" x14ac:dyDescent="0.3">
      <c r="A3510" s="175">
        <v>96681</v>
      </c>
      <c r="B3510" s="176" t="s">
        <v>11727</v>
      </c>
      <c r="C3510" s="175" t="s">
        <v>236</v>
      </c>
      <c r="D3510" s="175">
        <v>122.89</v>
      </c>
    </row>
    <row r="3511" spans="1:4" ht="27.6" x14ac:dyDescent="0.3">
      <c r="A3511" s="175">
        <v>96682</v>
      </c>
      <c r="B3511" s="176" t="s">
        <v>11728</v>
      </c>
      <c r="C3511" s="175" t="s">
        <v>236</v>
      </c>
      <c r="D3511" s="175">
        <v>181.38</v>
      </c>
    </row>
    <row r="3512" spans="1:4" ht="27.6" x14ac:dyDescent="0.3">
      <c r="A3512" s="175">
        <v>96683</v>
      </c>
      <c r="B3512" s="176" t="s">
        <v>11729</v>
      </c>
      <c r="C3512" s="175" t="s">
        <v>236</v>
      </c>
      <c r="D3512" s="175">
        <v>247.97</v>
      </c>
    </row>
    <row r="3513" spans="1:4" ht="41.4" x14ac:dyDescent="0.3">
      <c r="A3513" s="175">
        <v>96718</v>
      </c>
      <c r="B3513" s="176" t="s">
        <v>11730</v>
      </c>
      <c r="C3513" s="175" t="s">
        <v>236</v>
      </c>
      <c r="D3513" s="175">
        <v>9.6999999999999993</v>
      </c>
    </row>
    <row r="3514" spans="1:4" ht="41.4" x14ac:dyDescent="0.3">
      <c r="A3514" s="175">
        <v>96719</v>
      </c>
      <c r="B3514" s="176" t="s">
        <v>11731</v>
      </c>
      <c r="C3514" s="175" t="s">
        <v>236</v>
      </c>
      <c r="D3514" s="175">
        <v>18.64</v>
      </c>
    </row>
    <row r="3515" spans="1:4" ht="41.4" x14ac:dyDescent="0.3">
      <c r="A3515" s="175">
        <v>96720</v>
      </c>
      <c r="B3515" s="176" t="s">
        <v>11732</v>
      </c>
      <c r="C3515" s="175" t="s">
        <v>236</v>
      </c>
      <c r="D3515" s="175">
        <v>22.71</v>
      </c>
    </row>
    <row r="3516" spans="1:4" ht="41.4" x14ac:dyDescent="0.3">
      <c r="A3516" s="175">
        <v>96721</v>
      </c>
      <c r="B3516" s="176" t="s">
        <v>11733</v>
      </c>
      <c r="C3516" s="175" t="s">
        <v>236</v>
      </c>
      <c r="D3516" s="175">
        <v>30.99</v>
      </c>
    </row>
    <row r="3517" spans="1:4" ht="41.4" x14ac:dyDescent="0.3">
      <c r="A3517" s="175">
        <v>96722</v>
      </c>
      <c r="B3517" s="176" t="s">
        <v>11734</v>
      </c>
      <c r="C3517" s="175" t="s">
        <v>236</v>
      </c>
      <c r="D3517" s="175">
        <v>42.1</v>
      </c>
    </row>
    <row r="3518" spans="1:4" ht="41.4" x14ac:dyDescent="0.3">
      <c r="A3518" s="175">
        <v>96723</v>
      </c>
      <c r="B3518" s="176" t="s">
        <v>11735</v>
      </c>
      <c r="C3518" s="175" t="s">
        <v>236</v>
      </c>
      <c r="D3518" s="175">
        <v>56.6</v>
      </c>
    </row>
    <row r="3519" spans="1:4" ht="41.4" x14ac:dyDescent="0.3">
      <c r="A3519" s="175">
        <v>96724</v>
      </c>
      <c r="B3519" s="176" t="s">
        <v>11736</v>
      </c>
      <c r="C3519" s="175" t="s">
        <v>236</v>
      </c>
      <c r="D3519" s="175">
        <v>92.38</v>
      </c>
    </row>
    <row r="3520" spans="1:4" ht="41.4" x14ac:dyDescent="0.3">
      <c r="A3520" s="175">
        <v>96725</v>
      </c>
      <c r="B3520" s="176" t="s">
        <v>11737</v>
      </c>
      <c r="C3520" s="175" t="s">
        <v>236</v>
      </c>
      <c r="D3520" s="175">
        <v>122.61</v>
      </c>
    </row>
    <row r="3521" spans="1:4" ht="41.4" x14ac:dyDescent="0.3">
      <c r="A3521" s="175">
        <v>96726</v>
      </c>
      <c r="B3521" s="176" t="s">
        <v>11738</v>
      </c>
      <c r="C3521" s="175" t="s">
        <v>236</v>
      </c>
      <c r="D3521" s="175">
        <v>200.12</v>
      </c>
    </row>
    <row r="3522" spans="1:4" ht="41.4" x14ac:dyDescent="0.3">
      <c r="A3522" s="175">
        <v>96727</v>
      </c>
      <c r="B3522" s="176" t="s">
        <v>11739</v>
      </c>
      <c r="C3522" s="175" t="s">
        <v>236</v>
      </c>
      <c r="D3522" s="175">
        <v>15.82</v>
      </c>
    </row>
    <row r="3523" spans="1:4" ht="41.4" x14ac:dyDescent="0.3">
      <c r="A3523" s="175">
        <v>96728</v>
      </c>
      <c r="B3523" s="176" t="s">
        <v>11740</v>
      </c>
      <c r="C3523" s="175" t="s">
        <v>236</v>
      </c>
      <c r="D3523" s="175">
        <v>19.170000000000002</v>
      </c>
    </row>
    <row r="3524" spans="1:4" ht="41.4" x14ac:dyDescent="0.3">
      <c r="A3524" s="175">
        <v>96729</v>
      </c>
      <c r="B3524" s="176" t="s">
        <v>11741</v>
      </c>
      <c r="C3524" s="175" t="s">
        <v>236</v>
      </c>
      <c r="D3524" s="175">
        <v>29.34</v>
      </c>
    </row>
    <row r="3525" spans="1:4" ht="41.4" x14ac:dyDescent="0.3">
      <c r="A3525" s="175">
        <v>96730</v>
      </c>
      <c r="B3525" s="176" t="s">
        <v>11742</v>
      </c>
      <c r="C3525" s="175" t="s">
        <v>236</v>
      </c>
      <c r="D3525" s="175">
        <v>37.46</v>
      </c>
    </row>
    <row r="3526" spans="1:4" ht="41.4" x14ac:dyDescent="0.3">
      <c r="A3526" s="175">
        <v>96731</v>
      </c>
      <c r="B3526" s="176" t="s">
        <v>11743</v>
      </c>
      <c r="C3526" s="175" t="s">
        <v>236</v>
      </c>
      <c r="D3526" s="175">
        <v>54.72</v>
      </c>
    </row>
    <row r="3527" spans="1:4" ht="41.4" x14ac:dyDescent="0.3">
      <c r="A3527" s="175">
        <v>96732</v>
      </c>
      <c r="B3527" s="176" t="s">
        <v>11744</v>
      </c>
      <c r="C3527" s="175" t="s">
        <v>236</v>
      </c>
      <c r="D3527" s="175">
        <v>68.47</v>
      </c>
    </row>
    <row r="3528" spans="1:4" ht="41.4" x14ac:dyDescent="0.3">
      <c r="A3528" s="175">
        <v>96733</v>
      </c>
      <c r="B3528" s="176" t="s">
        <v>11745</v>
      </c>
      <c r="C3528" s="175" t="s">
        <v>236</v>
      </c>
      <c r="D3528" s="175">
        <v>126.14</v>
      </c>
    </row>
    <row r="3529" spans="1:4" ht="41.4" x14ac:dyDescent="0.3">
      <c r="A3529" s="175">
        <v>96734</v>
      </c>
      <c r="B3529" s="176" t="s">
        <v>11746</v>
      </c>
      <c r="C3529" s="175" t="s">
        <v>236</v>
      </c>
      <c r="D3529" s="175">
        <v>176.79</v>
      </c>
    </row>
    <row r="3530" spans="1:4" ht="41.4" x14ac:dyDescent="0.3">
      <c r="A3530" s="175">
        <v>96735</v>
      </c>
      <c r="B3530" s="176" t="s">
        <v>11747</v>
      </c>
      <c r="C3530" s="175" t="s">
        <v>236</v>
      </c>
      <c r="D3530" s="175">
        <v>229.48</v>
      </c>
    </row>
    <row r="3531" spans="1:4" ht="27.6" x14ac:dyDescent="0.3">
      <c r="A3531" s="175">
        <v>96794</v>
      </c>
      <c r="B3531" s="176" t="s">
        <v>11748</v>
      </c>
      <c r="C3531" s="175" t="s">
        <v>236</v>
      </c>
      <c r="D3531" s="175">
        <v>9.19</v>
      </c>
    </row>
    <row r="3532" spans="1:4" ht="27.6" x14ac:dyDescent="0.3">
      <c r="A3532" s="175">
        <v>96795</v>
      </c>
      <c r="B3532" s="176" t="s">
        <v>11749</v>
      </c>
      <c r="C3532" s="175" t="s">
        <v>236</v>
      </c>
      <c r="D3532" s="175">
        <v>11.68</v>
      </c>
    </row>
    <row r="3533" spans="1:4" ht="27.6" x14ac:dyDescent="0.3">
      <c r="A3533" s="175">
        <v>96796</v>
      </c>
      <c r="B3533" s="176" t="s">
        <v>11750</v>
      </c>
      <c r="C3533" s="175" t="s">
        <v>236</v>
      </c>
      <c r="D3533" s="175">
        <v>16.399999999999999</v>
      </c>
    </row>
    <row r="3534" spans="1:4" ht="27.6" x14ac:dyDescent="0.3">
      <c r="A3534" s="175">
        <v>96797</v>
      </c>
      <c r="B3534" s="176" t="s">
        <v>11751</v>
      </c>
      <c r="C3534" s="175" t="s">
        <v>236</v>
      </c>
      <c r="D3534" s="175">
        <v>24.83</v>
      </c>
    </row>
    <row r="3535" spans="1:4" ht="27.6" x14ac:dyDescent="0.3">
      <c r="A3535" s="175">
        <v>96798</v>
      </c>
      <c r="B3535" s="176" t="s">
        <v>11752</v>
      </c>
      <c r="C3535" s="175" t="s">
        <v>236</v>
      </c>
      <c r="D3535" s="175">
        <v>9.33</v>
      </c>
    </row>
    <row r="3536" spans="1:4" ht="27.6" x14ac:dyDescent="0.3">
      <c r="A3536" s="175">
        <v>96799</v>
      </c>
      <c r="B3536" s="176" t="s">
        <v>11753</v>
      </c>
      <c r="C3536" s="175" t="s">
        <v>236</v>
      </c>
      <c r="D3536" s="175">
        <v>12.47</v>
      </c>
    </row>
    <row r="3537" spans="1:4" ht="27.6" x14ac:dyDescent="0.3">
      <c r="A3537" s="175">
        <v>96800</v>
      </c>
      <c r="B3537" s="176" t="s">
        <v>11754</v>
      </c>
      <c r="C3537" s="175" t="s">
        <v>236</v>
      </c>
      <c r="D3537" s="175">
        <v>18.03</v>
      </c>
    </row>
    <row r="3538" spans="1:4" ht="27.6" x14ac:dyDescent="0.3">
      <c r="A3538" s="175">
        <v>96801</v>
      </c>
      <c r="B3538" s="176" t="s">
        <v>11755</v>
      </c>
      <c r="C3538" s="175" t="s">
        <v>236</v>
      </c>
      <c r="D3538" s="175">
        <v>27.63</v>
      </c>
    </row>
    <row r="3539" spans="1:4" ht="41.4" x14ac:dyDescent="0.3">
      <c r="A3539" s="175">
        <v>97327</v>
      </c>
      <c r="B3539" s="176" t="s">
        <v>11756</v>
      </c>
      <c r="C3539" s="175" t="s">
        <v>236</v>
      </c>
      <c r="D3539" s="175">
        <v>31.88</v>
      </c>
    </row>
    <row r="3540" spans="1:4" ht="41.4" x14ac:dyDescent="0.3">
      <c r="A3540" s="175">
        <v>97328</v>
      </c>
      <c r="B3540" s="176" t="s">
        <v>11757</v>
      </c>
      <c r="C3540" s="175" t="s">
        <v>236</v>
      </c>
      <c r="D3540" s="175">
        <v>54.64</v>
      </c>
    </row>
    <row r="3541" spans="1:4" ht="41.4" x14ac:dyDescent="0.3">
      <c r="A3541" s="175">
        <v>97329</v>
      </c>
      <c r="B3541" s="176" t="s">
        <v>11758</v>
      </c>
      <c r="C3541" s="175" t="s">
        <v>236</v>
      </c>
      <c r="D3541" s="175">
        <v>68.98</v>
      </c>
    </row>
    <row r="3542" spans="1:4" ht="41.4" x14ac:dyDescent="0.3">
      <c r="A3542" s="175">
        <v>97330</v>
      </c>
      <c r="B3542" s="176" t="s">
        <v>11759</v>
      </c>
      <c r="C3542" s="175" t="s">
        <v>236</v>
      </c>
      <c r="D3542" s="175">
        <v>84.36</v>
      </c>
    </row>
    <row r="3543" spans="1:4" ht="41.4" x14ac:dyDescent="0.3">
      <c r="A3543" s="175">
        <v>97331</v>
      </c>
      <c r="B3543" s="176" t="s">
        <v>11760</v>
      </c>
      <c r="C3543" s="175" t="s">
        <v>236</v>
      </c>
      <c r="D3543" s="175">
        <v>32.200000000000003</v>
      </c>
    </row>
    <row r="3544" spans="1:4" ht="41.4" x14ac:dyDescent="0.3">
      <c r="A3544" s="175">
        <v>97332</v>
      </c>
      <c r="B3544" s="176" t="s">
        <v>11761</v>
      </c>
      <c r="C3544" s="175" t="s">
        <v>236</v>
      </c>
      <c r="D3544" s="175">
        <v>55</v>
      </c>
    </row>
    <row r="3545" spans="1:4" ht="41.4" x14ac:dyDescent="0.3">
      <c r="A3545" s="175">
        <v>97333</v>
      </c>
      <c r="B3545" s="176" t="s">
        <v>11762</v>
      </c>
      <c r="C3545" s="175" t="s">
        <v>236</v>
      </c>
      <c r="D3545" s="175">
        <v>69.42</v>
      </c>
    </row>
    <row r="3546" spans="1:4" ht="41.4" x14ac:dyDescent="0.3">
      <c r="A3546" s="175">
        <v>97334</v>
      </c>
      <c r="B3546" s="176" t="s">
        <v>11763</v>
      </c>
      <c r="C3546" s="175" t="s">
        <v>236</v>
      </c>
      <c r="D3546" s="175">
        <v>84.85</v>
      </c>
    </row>
    <row r="3547" spans="1:4" ht="27.6" x14ac:dyDescent="0.3">
      <c r="A3547" s="175">
        <v>97335</v>
      </c>
      <c r="B3547" s="176" t="s">
        <v>11764</v>
      </c>
      <c r="C3547" s="175" t="s">
        <v>236</v>
      </c>
      <c r="D3547" s="175">
        <v>92.44</v>
      </c>
    </row>
    <row r="3548" spans="1:4" ht="27.6" x14ac:dyDescent="0.3">
      <c r="A3548" s="175">
        <v>97336</v>
      </c>
      <c r="B3548" s="176" t="s">
        <v>11765</v>
      </c>
      <c r="C3548" s="175" t="s">
        <v>236</v>
      </c>
      <c r="D3548" s="175">
        <v>117.44</v>
      </c>
    </row>
    <row r="3549" spans="1:4" ht="27.6" x14ac:dyDescent="0.3">
      <c r="A3549" s="175">
        <v>97337</v>
      </c>
      <c r="B3549" s="176" t="s">
        <v>11766</v>
      </c>
      <c r="C3549" s="175" t="s">
        <v>236</v>
      </c>
      <c r="D3549" s="175">
        <v>176.55</v>
      </c>
    </row>
    <row r="3550" spans="1:4" ht="27.6" x14ac:dyDescent="0.3">
      <c r="A3550" s="175">
        <v>97338</v>
      </c>
      <c r="B3550" s="176" t="s">
        <v>11767</v>
      </c>
      <c r="C3550" s="175" t="s">
        <v>236</v>
      </c>
      <c r="D3550" s="175">
        <v>212.26</v>
      </c>
    </row>
    <row r="3551" spans="1:4" ht="27.6" x14ac:dyDescent="0.3">
      <c r="A3551" s="175">
        <v>97339</v>
      </c>
      <c r="B3551" s="176" t="s">
        <v>11768</v>
      </c>
      <c r="C3551" s="175" t="s">
        <v>236</v>
      </c>
      <c r="D3551" s="175">
        <v>228.14</v>
      </c>
    </row>
    <row r="3552" spans="1:4" ht="27.6" x14ac:dyDescent="0.3">
      <c r="A3552" s="175">
        <v>97340</v>
      </c>
      <c r="B3552" s="176" t="s">
        <v>11769</v>
      </c>
      <c r="C3552" s="175" t="s">
        <v>236</v>
      </c>
      <c r="D3552" s="175">
        <v>228.9</v>
      </c>
    </row>
    <row r="3553" spans="1:4" ht="27.6" x14ac:dyDescent="0.3">
      <c r="A3553" s="175">
        <v>97341</v>
      </c>
      <c r="B3553" s="176" t="s">
        <v>11770</v>
      </c>
      <c r="C3553" s="175" t="s">
        <v>236</v>
      </c>
      <c r="D3553" s="175">
        <v>61.44</v>
      </c>
    </row>
    <row r="3554" spans="1:4" ht="27.6" x14ac:dyDescent="0.3">
      <c r="A3554" s="175">
        <v>97342</v>
      </c>
      <c r="B3554" s="176" t="s">
        <v>11771</v>
      </c>
      <c r="C3554" s="175" t="s">
        <v>236</v>
      </c>
      <c r="D3554" s="175">
        <v>96.8</v>
      </c>
    </row>
    <row r="3555" spans="1:4" ht="27.6" x14ac:dyDescent="0.3">
      <c r="A3555" s="175">
        <v>97343</v>
      </c>
      <c r="B3555" s="176" t="s">
        <v>11772</v>
      </c>
      <c r="C3555" s="175" t="s">
        <v>236</v>
      </c>
      <c r="D3555" s="175">
        <v>122.12</v>
      </c>
    </row>
    <row r="3556" spans="1:4" ht="27.6" x14ac:dyDescent="0.3">
      <c r="A3556" s="175">
        <v>97344</v>
      </c>
      <c r="B3556" s="176" t="s">
        <v>11773</v>
      </c>
      <c r="C3556" s="175" t="s">
        <v>236</v>
      </c>
      <c r="D3556" s="175">
        <v>71.03</v>
      </c>
    </row>
    <row r="3557" spans="1:4" ht="27.6" x14ac:dyDescent="0.3">
      <c r="A3557" s="175">
        <v>97345</v>
      </c>
      <c r="B3557" s="176" t="s">
        <v>11774</v>
      </c>
      <c r="C3557" s="175" t="s">
        <v>236</v>
      </c>
      <c r="D3557" s="175">
        <v>113.27</v>
      </c>
    </row>
    <row r="3558" spans="1:4" ht="27.6" x14ac:dyDescent="0.3">
      <c r="A3558" s="175">
        <v>97346</v>
      </c>
      <c r="B3558" s="176" t="s">
        <v>11775</v>
      </c>
      <c r="C3558" s="175" t="s">
        <v>236</v>
      </c>
      <c r="D3558" s="175">
        <v>144.56</v>
      </c>
    </row>
    <row r="3559" spans="1:4" ht="27.6" x14ac:dyDescent="0.3">
      <c r="A3559" s="175">
        <v>97347</v>
      </c>
      <c r="B3559" s="176" t="s">
        <v>11776</v>
      </c>
      <c r="C3559" s="175" t="s">
        <v>236</v>
      </c>
      <c r="D3559" s="175">
        <v>111.42</v>
      </c>
    </row>
    <row r="3560" spans="1:4" ht="27.6" x14ac:dyDescent="0.3">
      <c r="A3560" s="175">
        <v>97348</v>
      </c>
      <c r="B3560" s="176" t="s">
        <v>11777</v>
      </c>
      <c r="C3560" s="175" t="s">
        <v>236</v>
      </c>
      <c r="D3560" s="175">
        <v>153.97</v>
      </c>
    </row>
    <row r="3561" spans="1:4" ht="27.6" x14ac:dyDescent="0.3">
      <c r="A3561" s="175">
        <v>97349</v>
      </c>
      <c r="B3561" s="176" t="s">
        <v>11778</v>
      </c>
      <c r="C3561" s="175" t="s">
        <v>236</v>
      </c>
      <c r="D3561" s="175">
        <v>222.03</v>
      </c>
    </row>
    <row r="3562" spans="1:4" ht="27.6" x14ac:dyDescent="0.3">
      <c r="A3562" s="175">
        <v>97350</v>
      </c>
      <c r="B3562" s="176" t="s">
        <v>11779</v>
      </c>
      <c r="C3562" s="175" t="s">
        <v>236</v>
      </c>
      <c r="D3562" s="175">
        <v>269.63</v>
      </c>
    </row>
    <row r="3563" spans="1:4" ht="27.6" x14ac:dyDescent="0.3">
      <c r="A3563" s="175">
        <v>97351</v>
      </c>
      <c r="B3563" s="176" t="s">
        <v>11780</v>
      </c>
      <c r="C3563" s="175" t="s">
        <v>236</v>
      </c>
      <c r="D3563" s="175">
        <v>372.87</v>
      </c>
    </row>
    <row r="3564" spans="1:4" ht="27.6" x14ac:dyDescent="0.3">
      <c r="A3564" s="175">
        <v>97352</v>
      </c>
      <c r="B3564" s="176" t="s">
        <v>11781</v>
      </c>
      <c r="C3564" s="175" t="s">
        <v>236</v>
      </c>
      <c r="D3564" s="175">
        <v>483.3</v>
      </c>
    </row>
    <row r="3565" spans="1:4" ht="27.6" x14ac:dyDescent="0.3">
      <c r="A3565" s="175">
        <v>97353</v>
      </c>
      <c r="B3565" s="176" t="s">
        <v>11782</v>
      </c>
      <c r="C3565" s="175" t="s">
        <v>236</v>
      </c>
      <c r="D3565" s="175">
        <v>72.680000000000007</v>
      </c>
    </row>
    <row r="3566" spans="1:4" ht="27.6" x14ac:dyDescent="0.3">
      <c r="A3566" s="175">
        <v>97354</v>
      </c>
      <c r="B3566" s="176" t="s">
        <v>11783</v>
      </c>
      <c r="C3566" s="175" t="s">
        <v>236</v>
      </c>
      <c r="D3566" s="175">
        <v>115.78</v>
      </c>
    </row>
    <row r="3567" spans="1:4" ht="27.6" x14ac:dyDescent="0.3">
      <c r="A3567" s="175">
        <v>97355</v>
      </c>
      <c r="B3567" s="176" t="s">
        <v>11784</v>
      </c>
      <c r="C3567" s="175" t="s">
        <v>236</v>
      </c>
      <c r="D3567" s="175">
        <v>158.65</v>
      </c>
    </row>
    <row r="3568" spans="1:4" ht="27.6" x14ac:dyDescent="0.3">
      <c r="A3568" s="175">
        <v>97356</v>
      </c>
      <c r="B3568" s="176" t="s">
        <v>11785</v>
      </c>
      <c r="C3568" s="175" t="s">
        <v>236</v>
      </c>
      <c r="D3568" s="175">
        <v>82.27</v>
      </c>
    </row>
    <row r="3569" spans="1:4" ht="27.6" x14ac:dyDescent="0.3">
      <c r="A3569" s="175">
        <v>97357</v>
      </c>
      <c r="B3569" s="176" t="s">
        <v>11786</v>
      </c>
      <c r="C3569" s="175" t="s">
        <v>236</v>
      </c>
      <c r="D3569" s="175">
        <v>132.25</v>
      </c>
    </row>
    <row r="3570" spans="1:4" ht="27.6" x14ac:dyDescent="0.3">
      <c r="A3570" s="175">
        <v>97358</v>
      </c>
      <c r="B3570" s="176" t="s">
        <v>11787</v>
      </c>
      <c r="C3570" s="175" t="s">
        <v>236</v>
      </c>
      <c r="D3570" s="175">
        <v>181.09</v>
      </c>
    </row>
    <row r="3571" spans="1:4" ht="41.4" x14ac:dyDescent="0.3">
      <c r="A3571" s="175">
        <v>97498</v>
      </c>
      <c r="B3571" s="176" t="s">
        <v>11788</v>
      </c>
      <c r="C3571" s="175" t="s">
        <v>236</v>
      </c>
      <c r="D3571" s="175">
        <v>54.53</v>
      </c>
    </row>
    <row r="3572" spans="1:4" ht="41.4" x14ac:dyDescent="0.3">
      <c r="A3572" s="175">
        <v>97535</v>
      </c>
      <c r="B3572" s="176" t="s">
        <v>11789</v>
      </c>
      <c r="C3572" s="175" t="s">
        <v>236</v>
      </c>
      <c r="D3572" s="175">
        <v>58.9</v>
      </c>
    </row>
    <row r="3573" spans="1:4" ht="41.4" x14ac:dyDescent="0.3">
      <c r="A3573" s="175">
        <v>97536</v>
      </c>
      <c r="B3573" s="176" t="s">
        <v>11790</v>
      </c>
      <c r="C3573" s="175" t="s">
        <v>236</v>
      </c>
      <c r="D3573" s="175">
        <v>68.92</v>
      </c>
    </row>
    <row r="3574" spans="1:4" ht="41.4" x14ac:dyDescent="0.3">
      <c r="A3574" s="175">
        <v>100788</v>
      </c>
      <c r="B3574" s="176" t="s">
        <v>11791</v>
      </c>
      <c r="C3574" s="175" t="s">
        <v>128</v>
      </c>
      <c r="D3574" s="175">
        <v>592.92999999999995</v>
      </c>
    </row>
    <row r="3575" spans="1:4" ht="27.6" x14ac:dyDescent="0.3">
      <c r="A3575" s="175">
        <v>100791</v>
      </c>
      <c r="B3575" s="176" t="s">
        <v>11792</v>
      </c>
      <c r="C3575" s="175" t="s">
        <v>236</v>
      </c>
      <c r="D3575" s="175">
        <v>19.100000000000001</v>
      </c>
    </row>
    <row r="3576" spans="1:4" ht="27.6" x14ac:dyDescent="0.3">
      <c r="A3576" s="175">
        <v>100792</v>
      </c>
      <c r="B3576" s="176" t="s">
        <v>11793</v>
      </c>
      <c r="C3576" s="175" t="s">
        <v>236</v>
      </c>
      <c r="D3576" s="175">
        <v>28.08</v>
      </c>
    </row>
    <row r="3577" spans="1:4" ht="27.6" x14ac:dyDescent="0.3">
      <c r="A3577" s="175">
        <v>100793</v>
      </c>
      <c r="B3577" s="176" t="s">
        <v>11794</v>
      </c>
      <c r="C3577" s="175" t="s">
        <v>236</v>
      </c>
      <c r="D3577" s="175">
        <v>37.29</v>
      </c>
    </row>
    <row r="3578" spans="1:4" ht="27.6" x14ac:dyDescent="0.3">
      <c r="A3578" s="175">
        <v>100794</v>
      </c>
      <c r="B3578" s="176" t="s">
        <v>11795</v>
      </c>
      <c r="C3578" s="175" t="s">
        <v>236</v>
      </c>
      <c r="D3578" s="175">
        <v>50.36</v>
      </c>
    </row>
    <row r="3579" spans="1:4" ht="27.6" x14ac:dyDescent="0.3">
      <c r="A3579" s="175">
        <v>100799</v>
      </c>
      <c r="B3579" s="176" t="s">
        <v>11796</v>
      </c>
      <c r="C3579" s="175" t="s">
        <v>236</v>
      </c>
      <c r="D3579" s="175">
        <v>19.55</v>
      </c>
    </row>
    <row r="3580" spans="1:4" ht="27.6" x14ac:dyDescent="0.3">
      <c r="A3580" s="175">
        <v>100800</v>
      </c>
      <c r="B3580" s="176" t="s">
        <v>11797</v>
      </c>
      <c r="C3580" s="175" t="s">
        <v>236</v>
      </c>
      <c r="D3580" s="175">
        <v>28.52</v>
      </c>
    </row>
    <row r="3581" spans="1:4" ht="27.6" x14ac:dyDescent="0.3">
      <c r="A3581" s="175">
        <v>100801</v>
      </c>
      <c r="B3581" s="176" t="s">
        <v>11798</v>
      </c>
      <c r="C3581" s="175" t="s">
        <v>236</v>
      </c>
      <c r="D3581" s="175">
        <v>37.74</v>
      </c>
    </row>
    <row r="3582" spans="1:4" ht="27.6" x14ac:dyDescent="0.3">
      <c r="A3582" s="175">
        <v>100802</v>
      </c>
      <c r="B3582" s="176" t="s">
        <v>11799</v>
      </c>
      <c r="C3582" s="175" t="s">
        <v>236</v>
      </c>
      <c r="D3582" s="175">
        <v>50.8</v>
      </c>
    </row>
    <row r="3583" spans="1:4" ht="27.6" x14ac:dyDescent="0.3">
      <c r="A3583" s="175">
        <v>100803</v>
      </c>
      <c r="B3583" s="176" t="s">
        <v>11800</v>
      </c>
      <c r="C3583" s="175" t="s">
        <v>236</v>
      </c>
      <c r="D3583" s="175">
        <v>18.18</v>
      </c>
    </row>
    <row r="3584" spans="1:4" ht="27.6" x14ac:dyDescent="0.3">
      <c r="A3584" s="175">
        <v>100804</v>
      </c>
      <c r="B3584" s="176" t="s">
        <v>11801</v>
      </c>
      <c r="C3584" s="175" t="s">
        <v>236</v>
      </c>
      <c r="D3584" s="175">
        <v>26.98</v>
      </c>
    </row>
    <row r="3585" spans="1:4" ht="27.6" x14ac:dyDescent="0.3">
      <c r="A3585" s="175">
        <v>100805</v>
      </c>
      <c r="B3585" s="176" t="s">
        <v>11802</v>
      </c>
      <c r="C3585" s="175" t="s">
        <v>236</v>
      </c>
      <c r="D3585" s="175">
        <v>35.979999999999997</v>
      </c>
    </row>
    <row r="3586" spans="1:4" ht="27.6" x14ac:dyDescent="0.3">
      <c r="A3586" s="175">
        <v>100806</v>
      </c>
      <c r="B3586" s="176" t="s">
        <v>11803</v>
      </c>
      <c r="C3586" s="175" t="s">
        <v>236</v>
      </c>
      <c r="D3586" s="175">
        <v>48.75</v>
      </c>
    </row>
    <row r="3587" spans="1:4" ht="27.6" x14ac:dyDescent="0.3">
      <c r="A3587" s="175">
        <v>100807</v>
      </c>
      <c r="B3587" s="176" t="s">
        <v>11804</v>
      </c>
      <c r="C3587" s="175" t="s">
        <v>236</v>
      </c>
      <c r="D3587" s="175">
        <v>24.82</v>
      </c>
    </row>
    <row r="3588" spans="1:4" ht="27.6" x14ac:dyDescent="0.3">
      <c r="A3588" s="175">
        <v>100808</v>
      </c>
      <c r="B3588" s="176" t="s">
        <v>11805</v>
      </c>
      <c r="C3588" s="175" t="s">
        <v>236</v>
      </c>
      <c r="D3588" s="175">
        <v>34.770000000000003</v>
      </c>
    </row>
    <row r="3589" spans="1:4" ht="27.6" x14ac:dyDescent="0.3">
      <c r="A3589" s="175">
        <v>100809</v>
      </c>
      <c r="B3589" s="176" t="s">
        <v>11806</v>
      </c>
      <c r="C3589" s="175" t="s">
        <v>236</v>
      </c>
      <c r="D3589" s="175">
        <v>45.21</v>
      </c>
    </row>
    <row r="3590" spans="1:4" ht="27.6" x14ac:dyDescent="0.3">
      <c r="A3590" s="175">
        <v>100810</v>
      </c>
      <c r="B3590" s="176" t="s">
        <v>11807</v>
      </c>
      <c r="C3590" s="175" t="s">
        <v>236</v>
      </c>
      <c r="D3590" s="175">
        <v>59.99</v>
      </c>
    </row>
    <row r="3591" spans="1:4" ht="27.6" x14ac:dyDescent="0.3">
      <c r="A3591" s="175">
        <v>101918</v>
      </c>
      <c r="B3591" s="176" t="s">
        <v>11808</v>
      </c>
      <c r="C3591" s="175" t="s">
        <v>236</v>
      </c>
      <c r="D3591" s="175">
        <v>257.35000000000002</v>
      </c>
    </row>
    <row r="3592" spans="1:4" ht="27.6" x14ac:dyDescent="0.3">
      <c r="A3592" s="175">
        <v>101919</v>
      </c>
      <c r="B3592" s="176" t="s">
        <v>11809</v>
      </c>
      <c r="C3592" s="175" t="s">
        <v>128</v>
      </c>
      <c r="D3592" s="175">
        <v>366.79</v>
      </c>
    </row>
    <row r="3593" spans="1:4" ht="27.6" x14ac:dyDescent="0.3">
      <c r="A3593" s="175">
        <v>101920</v>
      </c>
      <c r="B3593" s="176" t="s">
        <v>11810</v>
      </c>
      <c r="C3593" s="175" t="s">
        <v>128</v>
      </c>
      <c r="D3593" s="175">
        <v>175.1</v>
      </c>
    </row>
    <row r="3594" spans="1:4" ht="27.6" x14ac:dyDescent="0.3">
      <c r="A3594" s="175">
        <v>101921</v>
      </c>
      <c r="B3594" s="176" t="s">
        <v>11811</v>
      </c>
      <c r="C3594" s="175" t="s">
        <v>128</v>
      </c>
      <c r="D3594" s="175">
        <v>199.78</v>
      </c>
    </row>
    <row r="3595" spans="1:4" ht="27.6" x14ac:dyDescent="0.3">
      <c r="A3595" s="175">
        <v>101922</v>
      </c>
      <c r="B3595" s="176" t="s">
        <v>11812</v>
      </c>
      <c r="C3595" s="175" t="s">
        <v>128</v>
      </c>
      <c r="D3595" s="175">
        <v>199.78</v>
      </c>
    </row>
    <row r="3596" spans="1:4" ht="27.6" x14ac:dyDescent="0.3">
      <c r="A3596" s="175">
        <v>101923</v>
      </c>
      <c r="B3596" s="176" t="s">
        <v>11813</v>
      </c>
      <c r="C3596" s="175" t="s">
        <v>128</v>
      </c>
      <c r="D3596" s="175">
        <v>199.78</v>
      </c>
    </row>
    <row r="3597" spans="1:4" ht="27.6" x14ac:dyDescent="0.3">
      <c r="A3597" s="175">
        <v>101924</v>
      </c>
      <c r="B3597" s="176" t="s">
        <v>11814</v>
      </c>
      <c r="C3597" s="175" t="s">
        <v>128</v>
      </c>
      <c r="D3597" s="175">
        <v>164.77</v>
      </c>
    </row>
    <row r="3598" spans="1:4" ht="27.6" x14ac:dyDescent="0.3">
      <c r="A3598" s="175">
        <v>101925</v>
      </c>
      <c r="B3598" s="176" t="s">
        <v>11815</v>
      </c>
      <c r="C3598" s="175" t="s">
        <v>128</v>
      </c>
      <c r="D3598" s="175">
        <v>275.57</v>
      </c>
    </row>
    <row r="3599" spans="1:4" ht="27.6" x14ac:dyDescent="0.3">
      <c r="A3599" s="175">
        <v>101926</v>
      </c>
      <c r="B3599" s="176" t="s">
        <v>11816</v>
      </c>
      <c r="C3599" s="175" t="s">
        <v>128</v>
      </c>
      <c r="D3599" s="175">
        <v>355.28</v>
      </c>
    </row>
    <row r="3600" spans="1:4" ht="41.4" x14ac:dyDescent="0.3">
      <c r="A3600" s="175">
        <v>101927</v>
      </c>
      <c r="B3600" s="176" t="s">
        <v>11817</v>
      </c>
      <c r="C3600" s="175" t="s">
        <v>236</v>
      </c>
      <c r="D3600" s="175">
        <v>243.74</v>
      </c>
    </row>
    <row r="3601" spans="1:4" ht="27.6" x14ac:dyDescent="0.3">
      <c r="A3601" s="175">
        <v>101928</v>
      </c>
      <c r="B3601" s="176" t="s">
        <v>11818</v>
      </c>
      <c r="C3601" s="175" t="s">
        <v>128</v>
      </c>
      <c r="D3601" s="175">
        <v>372</v>
      </c>
    </row>
    <row r="3602" spans="1:4" ht="27.6" x14ac:dyDescent="0.3">
      <c r="A3602" s="175">
        <v>101929</v>
      </c>
      <c r="B3602" s="176" t="s">
        <v>11819</v>
      </c>
      <c r="C3602" s="175" t="s">
        <v>128</v>
      </c>
      <c r="D3602" s="175">
        <v>180.31</v>
      </c>
    </row>
    <row r="3603" spans="1:4" ht="41.4" x14ac:dyDescent="0.3">
      <c r="A3603" s="175">
        <v>101930</v>
      </c>
      <c r="B3603" s="176" t="s">
        <v>11820</v>
      </c>
      <c r="C3603" s="175" t="s">
        <v>128</v>
      </c>
      <c r="D3603" s="175">
        <v>204.99</v>
      </c>
    </row>
    <row r="3604" spans="1:4" ht="27.6" x14ac:dyDescent="0.3">
      <c r="A3604" s="175">
        <v>101931</v>
      </c>
      <c r="B3604" s="176" t="s">
        <v>11821</v>
      </c>
      <c r="C3604" s="175" t="s">
        <v>128</v>
      </c>
      <c r="D3604" s="175">
        <v>204.99</v>
      </c>
    </row>
    <row r="3605" spans="1:4" ht="27.6" x14ac:dyDescent="0.3">
      <c r="A3605" s="175">
        <v>101932</v>
      </c>
      <c r="B3605" s="176" t="s">
        <v>11822</v>
      </c>
      <c r="C3605" s="175" t="s">
        <v>128</v>
      </c>
      <c r="D3605" s="175">
        <v>204.99</v>
      </c>
    </row>
    <row r="3606" spans="1:4" ht="27.6" x14ac:dyDescent="0.3">
      <c r="A3606" s="175">
        <v>101933</v>
      </c>
      <c r="B3606" s="176" t="s">
        <v>11823</v>
      </c>
      <c r="C3606" s="175" t="s">
        <v>128</v>
      </c>
      <c r="D3606" s="175">
        <v>169.98</v>
      </c>
    </row>
    <row r="3607" spans="1:4" ht="27.6" x14ac:dyDescent="0.3">
      <c r="A3607" s="175">
        <v>101934</v>
      </c>
      <c r="B3607" s="176" t="s">
        <v>11824</v>
      </c>
      <c r="C3607" s="175" t="s">
        <v>128</v>
      </c>
      <c r="D3607" s="175">
        <v>283.39999999999998</v>
      </c>
    </row>
    <row r="3608" spans="1:4" ht="27.6" x14ac:dyDescent="0.3">
      <c r="A3608" s="175">
        <v>101935</v>
      </c>
      <c r="B3608" s="176" t="s">
        <v>11825</v>
      </c>
      <c r="C3608" s="175" t="s">
        <v>128</v>
      </c>
      <c r="D3608" s="175">
        <v>365.71</v>
      </c>
    </row>
    <row r="3609" spans="1:4" ht="27.6" x14ac:dyDescent="0.3">
      <c r="A3609" s="175">
        <v>89358</v>
      </c>
      <c r="B3609" s="176" t="s">
        <v>11826</v>
      </c>
      <c r="C3609" s="175" t="s">
        <v>128</v>
      </c>
      <c r="D3609" s="175">
        <v>7.38</v>
      </c>
    </row>
    <row r="3610" spans="1:4" ht="27.6" x14ac:dyDescent="0.3">
      <c r="A3610" s="175">
        <v>89359</v>
      </c>
      <c r="B3610" s="176" t="s">
        <v>11827</v>
      </c>
      <c r="C3610" s="175" t="s">
        <v>128</v>
      </c>
      <c r="D3610" s="175">
        <v>7.86</v>
      </c>
    </row>
    <row r="3611" spans="1:4" ht="27.6" x14ac:dyDescent="0.3">
      <c r="A3611" s="175">
        <v>89360</v>
      </c>
      <c r="B3611" s="176" t="s">
        <v>11828</v>
      </c>
      <c r="C3611" s="175" t="s">
        <v>128</v>
      </c>
      <c r="D3611" s="175">
        <v>9.8800000000000008</v>
      </c>
    </row>
    <row r="3612" spans="1:4" ht="27.6" x14ac:dyDescent="0.3">
      <c r="A3612" s="175">
        <v>89361</v>
      </c>
      <c r="B3612" s="176" t="s">
        <v>11829</v>
      </c>
      <c r="C3612" s="175" t="s">
        <v>128</v>
      </c>
      <c r="D3612" s="175">
        <v>9.09</v>
      </c>
    </row>
    <row r="3613" spans="1:4" ht="27.6" x14ac:dyDescent="0.3">
      <c r="A3613" s="175">
        <v>89362</v>
      </c>
      <c r="B3613" s="176" t="s">
        <v>11830</v>
      </c>
      <c r="C3613" s="175" t="s">
        <v>128</v>
      </c>
      <c r="D3613" s="175">
        <v>8.84</v>
      </c>
    </row>
    <row r="3614" spans="1:4" ht="27.6" x14ac:dyDescent="0.3">
      <c r="A3614" s="175">
        <v>89363</v>
      </c>
      <c r="B3614" s="176" t="s">
        <v>11831</v>
      </c>
      <c r="C3614" s="175" t="s">
        <v>128</v>
      </c>
      <c r="D3614" s="175">
        <v>9.8699999999999992</v>
      </c>
    </row>
    <row r="3615" spans="1:4" ht="27.6" x14ac:dyDescent="0.3">
      <c r="A3615" s="175">
        <v>89364</v>
      </c>
      <c r="B3615" s="176" t="s">
        <v>11832</v>
      </c>
      <c r="C3615" s="175" t="s">
        <v>128</v>
      </c>
      <c r="D3615" s="175">
        <v>12</v>
      </c>
    </row>
    <row r="3616" spans="1:4" ht="27.6" x14ac:dyDescent="0.3">
      <c r="A3616" s="175">
        <v>89365</v>
      </c>
      <c r="B3616" s="176" t="s">
        <v>11833</v>
      </c>
      <c r="C3616" s="175" t="s">
        <v>128</v>
      </c>
      <c r="D3616" s="175">
        <v>11.05</v>
      </c>
    </row>
    <row r="3617" spans="1:4" ht="27.6" x14ac:dyDescent="0.3">
      <c r="A3617" s="175">
        <v>89366</v>
      </c>
      <c r="B3617" s="176" t="s">
        <v>11834</v>
      </c>
      <c r="C3617" s="175" t="s">
        <v>128</v>
      </c>
      <c r="D3617" s="175">
        <v>17.62</v>
      </c>
    </row>
    <row r="3618" spans="1:4" ht="27.6" x14ac:dyDescent="0.3">
      <c r="A3618" s="175">
        <v>89367</v>
      </c>
      <c r="B3618" s="176" t="s">
        <v>11835</v>
      </c>
      <c r="C3618" s="175" t="s">
        <v>128</v>
      </c>
      <c r="D3618" s="175">
        <v>12.45</v>
      </c>
    </row>
    <row r="3619" spans="1:4" ht="27.6" x14ac:dyDescent="0.3">
      <c r="A3619" s="175">
        <v>89368</v>
      </c>
      <c r="B3619" s="176" t="s">
        <v>11836</v>
      </c>
      <c r="C3619" s="175" t="s">
        <v>128</v>
      </c>
      <c r="D3619" s="175">
        <v>15.34</v>
      </c>
    </row>
    <row r="3620" spans="1:4" ht="27.6" x14ac:dyDescent="0.3">
      <c r="A3620" s="175">
        <v>89369</v>
      </c>
      <c r="B3620" s="176" t="s">
        <v>11837</v>
      </c>
      <c r="C3620" s="175" t="s">
        <v>128</v>
      </c>
      <c r="D3620" s="175">
        <v>18.920000000000002</v>
      </c>
    </row>
    <row r="3621" spans="1:4" ht="27.6" x14ac:dyDescent="0.3">
      <c r="A3621" s="175">
        <v>89370</v>
      </c>
      <c r="B3621" s="176" t="s">
        <v>11838</v>
      </c>
      <c r="C3621" s="175" t="s">
        <v>128</v>
      </c>
      <c r="D3621" s="175">
        <v>14.73</v>
      </c>
    </row>
    <row r="3622" spans="1:4" ht="27.6" x14ac:dyDescent="0.3">
      <c r="A3622" s="175">
        <v>89371</v>
      </c>
      <c r="B3622" s="176" t="s">
        <v>11839</v>
      </c>
      <c r="C3622" s="175" t="s">
        <v>128</v>
      </c>
      <c r="D3622" s="175">
        <v>5.6</v>
      </c>
    </row>
    <row r="3623" spans="1:4" ht="27.6" x14ac:dyDescent="0.3">
      <c r="A3623" s="175">
        <v>89372</v>
      </c>
      <c r="B3623" s="176" t="s">
        <v>11840</v>
      </c>
      <c r="C3623" s="175" t="s">
        <v>128</v>
      </c>
      <c r="D3623" s="175">
        <v>15.13</v>
      </c>
    </row>
    <row r="3624" spans="1:4" ht="27.6" x14ac:dyDescent="0.3">
      <c r="A3624" s="175">
        <v>89373</v>
      </c>
      <c r="B3624" s="176" t="s">
        <v>11841</v>
      </c>
      <c r="C3624" s="175" t="s">
        <v>128</v>
      </c>
      <c r="D3624" s="175">
        <v>6.47</v>
      </c>
    </row>
    <row r="3625" spans="1:4" ht="27.6" x14ac:dyDescent="0.3">
      <c r="A3625" s="175">
        <v>89374</v>
      </c>
      <c r="B3625" s="176" t="s">
        <v>11842</v>
      </c>
      <c r="C3625" s="175" t="s">
        <v>128</v>
      </c>
      <c r="D3625" s="175">
        <v>11.63</v>
      </c>
    </row>
    <row r="3626" spans="1:4" ht="27.6" x14ac:dyDescent="0.3">
      <c r="A3626" s="175">
        <v>89375</v>
      </c>
      <c r="B3626" s="176" t="s">
        <v>11843</v>
      </c>
      <c r="C3626" s="175" t="s">
        <v>128</v>
      </c>
      <c r="D3626" s="175">
        <v>14.75</v>
      </c>
    </row>
    <row r="3627" spans="1:4" ht="41.4" x14ac:dyDescent="0.3">
      <c r="A3627" s="175">
        <v>89376</v>
      </c>
      <c r="B3627" s="176" t="s">
        <v>11844</v>
      </c>
      <c r="C3627" s="175" t="s">
        <v>128</v>
      </c>
      <c r="D3627" s="175">
        <v>5.7</v>
      </c>
    </row>
    <row r="3628" spans="1:4" ht="27.6" x14ac:dyDescent="0.3">
      <c r="A3628" s="175">
        <v>89377</v>
      </c>
      <c r="B3628" s="176" t="s">
        <v>11845</v>
      </c>
      <c r="C3628" s="175" t="s">
        <v>128</v>
      </c>
      <c r="D3628" s="175">
        <v>10.3</v>
      </c>
    </row>
    <row r="3629" spans="1:4" ht="27.6" x14ac:dyDescent="0.3">
      <c r="A3629" s="175">
        <v>89378</v>
      </c>
      <c r="B3629" s="176" t="s">
        <v>11846</v>
      </c>
      <c r="C3629" s="175" t="s">
        <v>128</v>
      </c>
      <c r="D3629" s="175">
        <v>6.67</v>
      </c>
    </row>
    <row r="3630" spans="1:4" ht="27.6" x14ac:dyDescent="0.3">
      <c r="A3630" s="175">
        <v>89379</v>
      </c>
      <c r="B3630" s="176" t="s">
        <v>11847</v>
      </c>
      <c r="C3630" s="175" t="s">
        <v>128</v>
      </c>
      <c r="D3630" s="175">
        <v>19.36</v>
      </c>
    </row>
    <row r="3631" spans="1:4" ht="27.6" x14ac:dyDescent="0.3">
      <c r="A3631" s="175">
        <v>89380</v>
      </c>
      <c r="B3631" s="176" t="s">
        <v>11848</v>
      </c>
      <c r="C3631" s="175" t="s">
        <v>128</v>
      </c>
      <c r="D3631" s="175">
        <v>10.56</v>
      </c>
    </row>
    <row r="3632" spans="1:4" ht="27.6" x14ac:dyDescent="0.3">
      <c r="A3632" s="175">
        <v>89381</v>
      </c>
      <c r="B3632" s="176" t="s">
        <v>11849</v>
      </c>
      <c r="C3632" s="175" t="s">
        <v>128</v>
      </c>
      <c r="D3632" s="175">
        <v>14.69</v>
      </c>
    </row>
    <row r="3633" spans="1:4" ht="27.6" x14ac:dyDescent="0.3">
      <c r="A3633" s="175">
        <v>89382</v>
      </c>
      <c r="B3633" s="176" t="s">
        <v>11850</v>
      </c>
      <c r="C3633" s="175" t="s">
        <v>128</v>
      </c>
      <c r="D3633" s="175">
        <v>17.600000000000001</v>
      </c>
    </row>
    <row r="3634" spans="1:4" ht="41.4" x14ac:dyDescent="0.3">
      <c r="A3634" s="175">
        <v>89383</v>
      </c>
      <c r="B3634" s="176" t="s">
        <v>11851</v>
      </c>
      <c r="C3634" s="175" t="s">
        <v>128</v>
      </c>
      <c r="D3634" s="175">
        <v>6.79</v>
      </c>
    </row>
    <row r="3635" spans="1:4" ht="27.6" x14ac:dyDescent="0.3">
      <c r="A3635" s="175">
        <v>89384</v>
      </c>
      <c r="B3635" s="176" t="s">
        <v>11852</v>
      </c>
      <c r="C3635" s="175" t="s">
        <v>128</v>
      </c>
      <c r="D3635" s="175">
        <v>14.9</v>
      </c>
    </row>
    <row r="3636" spans="1:4" ht="27.6" x14ac:dyDescent="0.3">
      <c r="A3636" s="175">
        <v>89385</v>
      </c>
      <c r="B3636" s="176" t="s">
        <v>11853</v>
      </c>
      <c r="C3636" s="175" t="s">
        <v>128</v>
      </c>
      <c r="D3636" s="175">
        <v>7.8</v>
      </c>
    </row>
    <row r="3637" spans="1:4" ht="27.6" x14ac:dyDescent="0.3">
      <c r="A3637" s="175">
        <v>89386</v>
      </c>
      <c r="B3637" s="176" t="s">
        <v>11854</v>
      </c>
      <c r="C3637" s="175" t="s">
        <v>128</v>
      </c>
      <c r="D3637" s="175">
        <v>9.4</v>
      </c>
    </row>
    <row r="3638" spans="1:4" ht="27.6" x14ac:dyDescent="0.3">
      <c r="A3638" s="175">
        <v>89387</v>
      </c>
      <c r="B3638" s="176" t="s">
        <v>11855</v>
      </c>
      <c r="C3638" s="175" t="s">
        <v>128</v>
      </c>
      <c r="D3638" s="175">
        <v>39.69</v>
      </c>
    </row>
    <row r="3639" spans="1:4" ht="27.6" x14ac:dyDescent="0.3">
      <c r="A3639" s="175">
        <v>89388</v>
      </c>
      <c r="B3639" s="176" t="s">
        <v>11856</v>
      </c>
      <c r="C3639" s="175" t="s">
        <v>128</v>
      </c>
      <c r="D3639" s="175">
        <v>12.83</v>
      </c>
    </row>
    <row r="3640" spans="1:4" ht="27.6" x14ac:dyDescent="0.3">
      <c r="A3640" s="175">
        <v>89389</v>
      </c>
      <c r="B3640" s="176" t="s">
        <v>11857</v>
      </c>
      <c r="C3640" s="175" t="s">
        <v>128</v>
      </c>
      <c r="D3640" s="175">
        <v>14</v>
      </c>
    </row>
    <row r="3641" spans="1:4" ht="27.6" x14ac:dyDescent="0.3">
      <c r="A3641" s="175">
        <v>89390</v>
      </c>
      <c r="B3641" s="176" t="s">
        <v>11858</v>
      </c>
      <c r="C3641" s="175" t="s">
        <v>128</v>
      </c>
      <c r="D3641" s="175">
        <v>26.48</v>
      </c>
    </row>
    <row r="3642" spans="1:4" ht="41.4" x14ac:dyDescent="0.3">
      <c r="A3642" s="175">
        <v>89391</v>
      </c>
      <c r="B3642" s="176" t="s">
        <v>11859</v>
      </c>
      <c r="C3642" s="175" t="s">
        <v>128</v>
      </c>
      <c r="D3642" s="175">
        <v>9.26</v>
      </c>
    </row>
    <row r="3643" spans="1:4" ht="27.6" x14ac:dyDescent="0.3">
      <c r="A3643" s="175">
        <v>89392</v>
      </c>
      <c r="B3643" s="176" t="s">
        <v>11860</v>
      </c>
      <c r="C3643" s="175" t="s">
        <v>128</v>
      </c>
      <c r="D3643" s="175">
        <v>31.7</v>
      </c>
    </row>
    <row r="3644" spans="1:4" ht="27.6" x14ac:dyDescent="0.3">
      <c r="A3644" s="175">
        <v>89393</v>
      </c>
      <c r="B3644" s="176" t="s">
        <v>11861</v>
      </c>
      <c r="C3644" s="175" t="s">
        <v>128</v>
      </c>
      <c r="D3644" s="175">
        <v>10.34</v>
      </c>
    </row>
    <row r="3645" spans="1:4" ht="41.4" x14ac:dyDescent="0.3">
      <c r="A3645" s="175">
        <v>89394</v>
      </c>
      <c r="B3645" s="176" t="s">
        <v>11862</v>
      </c>
      <c r="C3645" s="175" t="s">
        <v>128</v>
      </c>
      <c r="D3645" s="175">
        <v>22.23</v>
      </c>
    </row>
    <row r="3646" spans="1:4" ht="27.6" x14ac:dyDescent="0.3">
      <c r="A3646" s="175">
        <v>89395</v>
      </c>
      <c r="B3646" s="176" t="s">
        <v>11863</v>
      </c>
      <c r="C3646" s="175" t="s">
        <v>128</v>
      </c>
      <c r="D3646" s="175">
        <v>12.36</v>
      </c>
    </row>
    <row r="3647" spans="1:4" ht="41.4" x14ac:dyDescent="0.3">
      <c r="A3647" s="175">
        <v>89396</v>
      </c>
      <c r="B3647" s="176" t="s">
        <v>11864</v>
      </c>
      <c r="C3647" s="175" t="s">
        <v>128</v>
      </c>
      <c r="D3647" s="175">
        <v>22.54</v>
      </c>
    </row>
    <row r="3648" spans="1:4" ht="27.6" x14ac:dyDescent="0.3">
      <c r="A3648" s="175">
        <v>89397</v>
      </c>
      <c r="B3648" s="176" t="s">
        <v>11865</v>
      </c>
      <c r="C3648" s="175" t="s">
        <v>128</v>
      </c>
      <c r="D3648" s="175">
        <v>15.08</v>
      </c>
    </row>
    <row r="3649" spans="1:4" ht="27.6" x14ac:dyDescent="0.3">
      <c r="A3649" s="175">
        <v>89398</v>
      </c>
      <c r="B3649" s="176" t="s">
        <v>11866</v>
      </c>
      <c r="C3649" s="175" t="s">
        <v>128</v>
      </c>
      <c r="D3649" s="175">
        <v>18.54</v>
      </c>
    </row>
    <row r="3650" spans="1:4" ht="41.4" x14ac:dyDescent="0.3">
      <c r="A3650" s="175">
        <v>89399</v>
      </c>
      <c r="B3650" s="176" t="s">
        <v>11867</v>
      </c>
      <c r="C3650" s="175" t="s">
        <v>128</v>
      </c>
      <c r="D3650" s="175">
        <v>35.81</v>
      </c>
    </row>
    <row r="3651" spans="1:4" ht="27.6" x14ac:dyDescent="0.3">
      <c r="A3651" s="175">
        <v>89400</v>
      </c>
      <c r="B3651" s="176" t="s">
        <v>11868</v>
      </c>
      <c r="C3651" s="175" t="s">
        <v>128</v>
      </c>
      <c r="D3651" s="175">
        <v>21.24</v>
      </c>
    </row>
    <row r="3652" spans="1:4" ht="27.6" x14ac:dyDescent="0.3">
      <c r="A3652" s="175">
        <v>89404</v>
      </c>
      <c r="B3652" s="176" t="s">
        <v>11869</v>
      </c>
      <c r="C3652" s="175" t="s">
        <v>128</v>
      </c>
      <c r="D3652" s="175">
        <v>5</v>
      </c>
    </row>
    <row r="3653" spans="1:4" ht="27.6" x14ac:dyDescent="0.3">
      <c r="A3653" s="175">
        <v>89405</v>
      </c>
      <c r="B3653" s="176" t="s">
        <v>11870</v>
      </c>
      <c r="C3653" s="175" t="s">
        <v>128</v>
      </c>
      <c r="D3653" s="175">
        <v>5.48</v>
      </c>
    </row>
    <row r="3654" spans="1:4" ht="27.6" x14ac:dyDescent="0.3">
      <c r="A3654" s="175">
        <v>89406</v>
      </c>
      <c r="B3654" s="176" t="s">
        <v>11871</v>
      </c>
      <c r="C3654" s="175" t="s">
        <v>128</v>
      </c>
      <c r="D3654" s="175">
        <v>7.5</v>
      </c>
    </row>
    <row r="3655" spans="1:4" ht="27.6" x14ac:dyDescent="0.3">
      <c r="A3655" s="175">
        <v>89407</v>
      </c>
      <c r="B3655" s="176" t="s">
        <v>11872</v>
      </c>
      <c r="C3655" s="175" t="s">
        <v>128</v>
      </c>
      <c r="D3655" s="175">
        <v>6.71</v>
      </c>
    </row>
    <row r="3656" spans="1:4" ht="27.6" x14ac:dyDescent="0.3">
      <c r="A3656" s="175">
        <v>89408</v>
      </c>
      <c r="B3656" s="176" t="s">
        <v>11873</v>
      </c>
      <c r="C3656" s="175" t="s">
        <v>128</v>
      </c>
      <c r="D3656" s="175">
        <v>6.09</v>
      </c>
    </row>
    <row r="3657" spans="1:4" ht="27.6" x14ac:dyDescent="0.3">
      <c r="A3657" s="175">
        <v>89409</v>
      </c>
      <c r="B3657" s="176" t="s">
        <v>11874</v>
      </c>
      <c r="C3657" s="175" t="s">
        <v>128</v>
      </c>
      <c r="D3657" s="175">
        <v>7.12</v>
      </c>
    </row>
    <row r="3658" spans="1:4" ht="27.6" x14ac:dyDescent="0.3">
      <c r="A3658" s="175">
        <v>89410</v>
      </c>
      <c r="B3658" s="176" t="s">
        <v>11875</v>
      </c>
      <c r="C3658" s="175" t="s">
        <v>128</v>
      </c>
      <c r="D3658" s="175">
        <v>9.25</v>
      </c>
    </row>
    <row r="3659" spans="1:4" ht="27.6" x14ac:dyDescent="0.3">
      <c r="A3659" s="175">
        <v>89411</v>
      </c>
      <c r="B3659" s="176" t="s">
        <v>11876</v>
      </c>
      <c r="C3659" s="175" t="s">
        <v>128</v>
      </c>
      <c r="D3659" s="175">
        <v>8.3000000000000007</v>
      </c>
    </row>
    <row r="3660" spans="1:4" ht="27.6" x14ac:dyDescent="0.3">
      <c r="A3660" s="175">
        <v>89412</v>
      </c>
      <c r="B3660" s="176" t="s">
        <v>11877</v>
      </c>
      <c r="C3660" s="175" t="s">
        <v>128</v>
      </c>
      <c r="D3660" s="175">
        <v>9.6</v>
      </c>
    </row>
    <row r="3661" spans="1:4" ht="27.6" x14ac:dyDescent="0.3">
      <c r="A3661" s="175">
        <v>89413</v>
      </c>
      <c r="B3661" s="176" t="s">
        <v>11878</v>
      </c>
      <c r="C3661" s="175" t="s">
        <v>128</v>
      </c>
      <c r="D3661" s="175">
        <v>9.15</v>
      </c>
    </row>
    <row r="3662" spans="1:4" ht="27.6" x14ac:dyDescent="0.3">
      <c r="A3662" s="175">
        <v>89414</v>
      </c>
      <c r="B3662" s="176" t="s">
        <v>11879</v>
      </c>
      <c r="C3662" s="175" t="s">
        <v>128</v>
      </c>
      <c r="D3662" s="175">
        <v>12.04</v>
      </c>
    </row>
    <row r="3663" spans="1:4" ht="27.6" x14ac:dyDescent="0.3">
      <c r="A3663" s="175">
        <v>89415</v>
      </c>
      <c r="B3663" s="176" t="s">
        <v>11880</v>
      </c>
      <c r="C3663" s="175" t="s">
        <v>128</v>
      </c>
      <c r="D3663" s="175">
        <v>15.62</v>
      </c>
    </row>
    <row r="3664" spans="1:4" ht="27.6" x14ac:dyDescent="0.3">
      <c r="A3664" s="175">
        <v>89416</v>
      </c>
      <c r="B3664" s="176" t="s">
        <v>11881</v>
      </c>
      <c r="C3664" s="175" t="s">
        <v>128</v>
      </c>
      <c r="D3664" s="175">
        <v>11.43</v>
      </c>
    </row>
    <row r="3665" spans="1:4" ht="27.6" x14ac:dyDescent="0.3">
      <c r="A3665" s="175">
        <v>89417</v>
      </c>
      <c r="B3665" s="176" t="s">
        <v>11882</v>
      </c>
      <c r="C3665" s="175" t="s">
        <v>128</v>
      </c>
      <c r="D3665" s="175">
        <v>4.03</v>
      </c>
    </row>
    <row r="3666" spans="1:4" ht="27.6" x14ac:dyDescent="0.3">
      <c r="A3666" s="175">
        <v>89418</v>
      </c>
      <c r="B3666" s="176" t="s">
        <v>11883</v>
      </c>
      <c r="C3666" s="175" t="s">
        <v>128</v>
      </c>
      <c r="D3666" s="175">
        <v>13.56</v>
      </c>
    </row>
    <row r="3667" spans="1:4" ht="27.6" x14ac:dyDescent="0.3">
      <c r="A3667" s="175">
        <v>89419</v>
      </c>
      <c r="B3667" s="176" t="s">
        <v>11884</v>
      </c>
      <c r="C3667" s="175" t="s">
        <v>128</v>
      </c>
      <c r="D3667" s="175">
        <v>4.9000000000000004</v>
      </c>
    </row>
    <row r="3668" spans="1:4" ht="27.6" x14ac:dyDescent="0.3">
      <c r="A3668" s="175">
        <v>89420</v>
      </c>
      <c r="B3668" s="176" t="s">
        <v>11885</v>
      </c>
      <c r="C3668" s="175" t="s">
        <v>128</v>
      </c>
      <c r="D3668" s="175">
        <v>10.06</v>
      </c>
    </row>
    <row r="3669" spans="1:4" ht="27.6" x14ac:dyDescent="0.3">
      <c r="A3669" s="175">
        <v>89421</v>
      </c>
      <c r="B3669" s="176" t="s">
        <v>11886</v>
      </c>
      <c r="C3669" s="175" t="s">
        <v>128</v>
      </c>
      <c r="D3669" s="175">
        <v>13.18</v>
      </c>
    </row>
    <row r="3670" spans="1:4" ht="41.4" x14ac:dyDescent="0.3">
      <c r="A3670" s="175">
        <v>89422</v>
      </c>
      <c r="B3670" s="176" t="s">
        <v>11887</v>
      </c>
      <c r="C3670" s="175" t="s">
        <v>128</v>
      </c>
      <c r="D3670" s="175">
        <v>4.13</v>
      </c>
    </row>
    <row r="3671" spans="1:4" ht="27.6" x14ac:dyDescent="0.3">
      <c r="A3671" s="175">
        <v>89423</v>
      </c>
      <c r="B3671" s="176" t="s">
        <v>11888</v>
      </c>
      <c r="C3671" s="175" t="s">
        <v>128</v>
      </c>
      <c r="D3671" s="175">
        <v>9.25</v>
      </c>
    </row>
    <row r="3672" spans="1:4" ht="27.6" x14ac:dyDescent="0.3">
      <c r="A3672" s="175">
        <v>89424</v>
      </c>
      <c r="B3672" s="176" t="s">
        <v>11889</v>
      </c>
      <c r="C3672" s="175" t="s">
        <v>128</v>
      </c>
      <c r="D3672" s="175">
        <v>4.82</v>
      </c>
    </row>
    <row r="3673" spans="1:4" ht="27.6" x14ac:dyDescent="0.3">
      <c r="A3673" s="175">
        <v>89425</v>
      </c>
      <c r="B3673" s="176" t="s">
        <v>11890</v>
      </c>
      <c r="C3673" s="175" t="s">
        <v>128</v>
      </c>
      <c r="D3673" s="175">
        <v>17.510000000000002</v>
      </c>
    </row>
    <row r="3674" spans="1:4" ht="27.6" x14ac:dyDescent="0.3">
      <c r="A3674" s="175">
        <v>89426</v>
      </c>
      <c r="B3674" s="176" t="s">
        <v>11891</v>
      </c>
      <c r="C3674" s="175" t="s">
        <v>128</v>
      </c>
      <c r="D3674" s="175">
        <v>8.7100000000000009</v>
      </c>
    </row>
    <row r="3675" spans="1:4" ht="27.6" x14ac:dyDescent="0.3">
      <c r="A3675" s="175">
        <v>89427</v>
      </c>
      <c r="B3675" s="176" t="s">
        <v>11892</v>
      </c>
      <c r="C3675" s="175" t="s">
        <v>128</v>
      </c>
      <c r="D3675" s="175">
        <v>12.84</v>
      </c>
    </row>
    <row r="3676" spans="1:4" ht="27.6" x14ac:dyDescent="0.3">
      <c r="A3676" s="175">
        <v>89428</v>
      </c>
      <c r="B3676" s="176" t="s">
        <v>11893</v>
      </c>
      <c r="C3676" s="175" t="s">
        <v>128</v>
      </c>
      <c r="D3676" s="175">
        <v>15.75</v>
      </c>
    </row>
    <row r="3677" spans="1:4" ht="41.4" x14ac:dyDescent="0.3">
      <c r="A3677" s="175">
        <v>89429</v>
      </c>
      <c r="B3677" s="176" t="s">
        <v>11894</v>
      </c>
      <c r="C3677" s="175" t="s">
        <v>128</v>
      </c>
      <c r="D3677" s="175">
        <v>4.9400000000000004</v>
      </c>
    </row>
    <row r="3678" spans="1:4" ht="27.6" x14ac:dyDescent="0.3">
      <c r="A3678" s="175">
        <v>89430</v>
      </c>
      <c r="B3678" s="176" t="s">
        <v>11895</v>
      </c>
      <c r="C3678" s="175" t="s">
        <v>128</v>
      </c>
      <c r="D3678" s="175">
        <v>13.05</v>
      </c>
    </row>
    <row r="3679" spans="1:4" ht="27.6" x14ac:dyDescent="0.3">
      <c r="A3679" s="175">
        <v>89431</v>
      </c>
      <c r="B3679" s="176" t="s">
        <v>11896</v>
      </c>
      <c r="C3679" s="175" t="s">
        <v>128</v>
      </c>
      <c r="D3679" s="175">
        <v>7.18</v>
      </c>
    </row>
    <row r="3680" spans="1:4" ht="27.6" x14ac:dyDescent="0.3">
      <c r="A3680" s="175">
        <v>89432</v>
      </c>
      <c r="B3680" s="176" t="s">
        <v>11897</v>
      </c>
      <c r="C3680" s="175" t="s">
        <v>128</v>
      </c>
      <c r="D3680" s="175">
        <v>37.47</v>
      </c>
    </row>
    <row r="3681" spans="1:4" ht="27.6" x14ac:dyDescent="0.3">
      <c r="A3681" s="175">
        <v>89433</v>
      </c>
      <c r="B3681" s="176" t="s">
        <v>11898</v>
      </c>
      <c r="C3681" s="175" t="s">
        <v>128</v>
      </c>
      <c r="D3681" s="175">
        <v>10.61</v>
      </c>
    </row>
    <row r="3682" spans="1:4" ht="27.6" x14ac:dyDescent="0.3">
      <c r="A3682" s="175">
        <v>89434</v>
      </c>
      <c r="B3682" s="176" t="s">
        <v>11899</v>
      </c>
      <c r="C3682" s="175" t="s">
        <v>128</v>
      </c>
      <c r="D3682" s="175">
        <v>11.78</v>
      </c>
    </row>
    <row r="3683" spans="1:4" ht="27.6" x14ac:dyDescent="0.3">
      <c r="A3683" s="175">
        <v>89435</v>
      </c>
      <c r="B3683" s="176" t="s">
        <v>11900</v>
      </c>
      <c r="C3683" s="175" t="s">
        <v>128</v>
      </c>
      <c r="D3683" s="175">
        <v>24.26</v>
      </c>
    </row>
    <row r="3684" spans="1:4" ht="41.4" x14ac:dyDescent="0.3">
      <c r="A3684" s="175">
        <v>89436</v>
      </c>
      <c r="B3684" s="176" t="s">
        <v>11901</v>
      </c>
      <c r="C3684" s="175" t="s">
        <v>128</v>
      </c>
      <c r="D3684" s="175">
        <v>7.04</v>
      </c>
    </row>
    <row r="3685" spans="1:4" ht="27.6" x14ac:dyDescent="0.3">
      <c r="A3685" s="175">
        <v>89437</v>
      </c>
      <c r="B3685" s="176" t="s">
        <v>11902</v>
      </c>
      <c r="C3685" s="175" t="s">
        <v>128</v>
      </c>
      <c r="D3685" s="175">
        <v>29.48</v>
      </c>
    </row>
    <row r="3686" spans="1:4" ht="27.6" x14ac:dyDescent="0.3">
      <c r="A3686" s="175">
        <v>89438</v>
      </c>
      <c r="B3686" s="176" t="s">
        <v>11903</v>
      </c>
      <c r="C3686" s="175" t="s">
        <v>128</v>
      </c>
      <c r="D3686" s="175">
        <v>7.18</v>
      </c>
    </row>
    <row r="3687" spans="1:4" ht="41.4" x14ac:dyDescent="0.3">
      <c r="A3687" s="175">
        <v>89439</v>
      </c>
      <c r="B3687" s="176" t="s">
        <v>11904</v>
      </c>
      <c r="C3687" s="175" t="s">
        <v>128</v>
      </c>
      <c r="D3687" s="175">
        <v>9.91</v>
      </c>
    </row>
    <row r="3688" spans="1:4" ht="27.6" x14ac:dyDescent="0.3">
      <c r="A3688" s="175">
        <v>89440</v>
      </c>
      <c r="B3688" s="176" t="s">
        <v>11905</v>
      </c>
      <c r="C3688" s="175" t="s">
        <v>128</v>
      </c>
      <c r="D3688" s="175">
        <v>8.69</v>
      </c>
    </row>
    <row r="3689" spans="1:4" ht="41.4" x14ac:dyDescent="0.3">
      <c r="A3689" s="175">
        <v>89441</v>
      </c>
      <c r="B3689" s="176" t="s">
        <v>11906</v>
      </c>
      <c r="C3689" s="175" t="s">
        <v>128</v>
      </c>
      <c r="D3689" s="175">
        <v>18.87</v>
      </c>
    </row>
    <row r="3690" spans="1:4" ht="27.6" x14ac:dyDescent="0.3">
      <c r="A3690" s="175">
        <v>89442</v>
      </c>
      <c r="B3690" s="176" t="s">
        <v>11907</v>
      </c>
      <c r="C3690" s="175" t="s">
        <v>128</v>
      </c>
      <c r="D3690" s="175">
        <v>11.41</v>
      </c>
    </row>
    <row r="3691" spans="1:4" ht="27.6" x14ac:dyDescent="0.3">
      <c r="A3691" s="175">
        <v>89443</v>
      </c>
      <c r="B3691" s="176" t="s">
        <v>11908</v>
      </c>
      <c r="C3691" s="175" t="s">
        <v>128</v>
      </c>
      <c r="D3691" s="175">
        <v>14.18</v>
      </c>
    </row>
    <row r="3692" spans="1:4" ht="41.4" x14ac:dyDescent="0.3">
      <c r="A3692" s="175">
        <v>89444</v>
      </c>
      <c r="B3692" s="176" t="s">
        <v>11909</v>
      </c>
      <c r="C3692" s="175" t="s">
        <v>128</v>
      </c>
      <c r="D3692" s="175">
        <v>31.45</v>
      </c>
    </row>
    <row r="3693" spans="1:4" ht="27.6" x14ac:dyDescent="0.3">
      <c r="A3693" s="175">
        <v>89445</v>
      </c>
      <c r="B3693" s="176" t="s">
        <v>11910</v>
      </c>
      <c r="C3693" s="175" t="s">
        <v>128</v>
      </c>
      <c r="D3693" s="175">
        <v>16.88</v>
      </c>
    </row>
    <row r="3694" spans="1:4" ht="27.6" x14ac:dyDescent="0.3">
      <c r="A3694" s="175">
        <v>89481</v>
      </c>
      <c r="B3694" s="176" t="s">
        <v>11911</v>
      </c>
      <c r="C3694" s="175" t="s">
        <v>128</v>
      </c>
      <c r="D3694" s="175">
        <v>4.7</v>
      </c>
    </row>
    <row r="3695" spans="1:4" ht="27.6" x14ac:dyDescent="0.3">
      <c r="A3695" s="175">
        <v>89485</v>
      </c>
      <c r="B3695" s="176" t="s">
        <v>11912</v>
      </c>
      <c r="C3695" s="175" t="s">
        <v>128</v>
      </c>
      <c r="D3695" s="175">
        <v>5.73</v>
      </c>
    </row>
    <row r="3696" spans="1:4" ht="27.6" x14ac:dyDescent="0.3">
      <c r="A3696" s="175">
        <v>89489</v>
      </c>
      <c r="B3696" s="176" t="s">
        <v>11913</v>
      </c>
      <c r="C3696" s="175" t="s">
        <v>128</v>
      </c>
      <c r="D3696" s="175">
        <v>7.86</v>
      </c>
    </row>
    <row r="3697" spans="1:4" ht="27.6" x14ac:dyDescent="0.3">
      <c r="A3697" s="175">
        <v>89490</v>
      </c>
      <c r="B3697" s="176" t="s">
        <v>11914</v>
      </c>
      <c r="C3697" s="175" t="s">
        <v>128</v>
      </c>
      <c r="D3697" s="175">
        <v>6.91</v>
      </c>
    </row>
    <row r="3698" spans="1:4" ht="27.6" x14ac:dyDescent="0.3">
      <c r="A3698" s="175">
        <v>89492</v>
      </c>
      <c r="B3698" s="176" t="s">
        <v>11915</v>
      </c>
      <c r="C3698" s="175" t="s">
        <v>128</v>
      </c>
      <c r="D3698" s="175">
        <v>7.58</v>
      </c>
    </row>
    <row r="3699" spans="1:4" ht="27.6" x14ac:dyDescent="0.3">
      <c r="A3699" s="175">
        <v>89493</v>
      </c>
      <c r="B3699" s="176" t="s">
        <v>11916</v>
      </c>
      <c r="C3699" s="175" t="s">
        <v>128</v>
      </c>
      <c r="D3699" s="175">
        <v>10.47</v>
      </c>
    </row>
    <row r="3700" spans="1:4" ht="27.6" x14ac:dyDescent="0.3">
      <c r="A3700" s="175">
        <v>89494</v>
      </c>
      <c r="B3700" s="176" t="s">
        <v>11917</v>
      </c>
      <c r="C3700" s="175" t="s">
        <v>128</v>
      </c>
      <c r="D3700" s="175">
        <v>14.05</v>
      </c>
    </row>
    <row r="3701" spans="1:4" ht="27.6" x14ac:dyDescent="0.3">
      <c r="A3701" s="175">
        <v>89496</v>
      </c>
      <c r="B3701" s="176" t="s">
        <v>11918</v>
      </c>
      <c r="C3701" s="175" t="s">
        <v>128</v>
      </c>
      <c r="D3701" s="175">
        <v>9.86</v>
      </c>
    </row>
    <row r="3702" spans="1:4" ht="27.6" x14ac:dyDescent="0.3">
      <c r="A3702" s="175">
        <v>89497</v>
      </c>
      <c r="B3702" s="176" t="s">
        <v>11919</v>
      </c>
      <c r="C3702" s="175" t="s">
        <v>128</v>
      </c>
      <c r="D3702" s="175">
        <v>12.76</v>
      </c>
    </row>
    <row r="3703" spans="1:4" ht="27.6" x14ac:dyDescent="0.3">
      <c r="A3703" s="175">
        <v>89498</v>
      </c>
      <c r="B3703" s="176" t="s">
        <v>11920</v>
      </c>
      <c r="C3703" s="175" t="s">
        <v>128</v>
      </c>
      <c r="D3703" s="175">
        <v>14.08</v>
      </c>
    </row>
    <row r="3704" spans="1:4" ht="27.6" x14ac:dyDescent="0.3">
      <c r="A3704" s="175">
        <v>89499</v>
      </c>
      <c r="B3704" s="176" t="s">
        <v>11921</v>
      </c>
      <c r="C3704" s="175" t="s">
        <v>128</v>
      </c>
      <c r="D3704" s="175">
        <v>22.49</v>
      </c>
    </row>
    <row r="3705" spans="1:4" ht="27.6" x14ac:dyDescent="0.3">
      <c r="A3705" s="175">
        <v>89500</v>
      </c>
      <c r="B3705" s="176" t="s">
        <v>11922</v>
      </c>
      <c r="C3705" s="175" t="s">
        <v>128</v>
      </c>
      <c r="D3705" s="175">
        <v>14.34</v>
      </c>
    </row>
    <row r="3706" spans="1:4" ht="27.6" x14ac:dyDescent="0.3">
      <c r="A3706" s="175">
        <v>89501</v>
      </c>
      <c r="B3706" s="176" t="s">
        <v>11923</v>
      </c>
      <c r="C3706" s="175" t="s">
        <v>128</v>
      </c>
      <c r="D3706" s="175">
        <v>15.15</v>
      </c>
    </row>
    <row r="3707" spans="1:4" ht="27.6" x14ac:dyDescent="0.3">
      <c r="A3707" s="175">
        <v>89502</v>
      </c>
      <c r="B3707" s="176" t="s">
        <v>11924</v>
      </c>
      <c r="C3707" s="175" t="s">
        <v>128</v>
      </c>
      <c r="D3707" s="175">
        <v>17.53</v>
      </c>
    </row>
    <row r="3708" spans="1:4" ht="27.6" x14ac:dyDescent="0.3">
      <c r="A3708" s="175">
        <v>89503</v>
      </c>
      <c r="B3708" s="176" t="s">
        <v>11925</v>
      </c>
      <c r="C3708" s="175" t="s">
        <v>128</v>
      </c>
      <c r="D3708" s="175">
        <v>27.95</v>
      </c>
    </row>
    <row r="3709" spans="1:4" ht="27.6" x14ac:dyDescent="0.3">
      <c r="A3709" s="175">
        <v>89504</v>
      </c>
      <c r="B3709" s="176" t="s">
        <v>11926</v>
      </c>
      <c r="C3709" s="175" t="s">
        <v>128</v>
      </c>
      <c r="D3709" s="175">
        <v>24.18</v>
      </c>
    </row>
    <row r="3710" spans="1:4" ht="27.6" x14ac:dyDescent="0.3">
      <c r="A3710" s="175">
        <v>89505</v>
      </c>
      <c r="B3710" s="176" t="s">
        <v>11927</v>
      </c>
      <c r="C3710" s="175" t="s">
        <v>128</v>
      </c>
      <c r="D3710" s="175">
        <v>42.25</v>
      </c>
    </row>
    <row r="3711" spans="1:4" ht="27.6" x14ac:dyDescent="0.3">
      <c r="A3711" s="175">
        <v>89506</v>
      </c>
      <c r="B3711" s="176" t="s">
        <v>11928</v>
      </c>
      <c r="C3711" s="175" t="s">
        <v>128</v>
      </c>
      <c r="D3711" s="175">
        <v>47.95</v>
      </c>
    </row>
    <row r="3712" spans="1:4" ht="27.6" x14ac:dyDescent="0.3">
      <c r="A3712" s="175">
        <v>89507</v>
      </c>
      <c r="B3712" s="176" t="s">
        <v>11929</v>
      </c>
      <c r="C3712" s="175" t="s">
        <v>128</v>
      </c>
      <c r="D3712" s="175">
        <v>59.8</v>
      </c>
    </row>
    <row r="3713" spans="1:4" ht="27.6" x14ac:dyDescent="0.3">
      <c r="A3713" s="175">
        <v>89510</v>
      </c>
      <c r="B3713" s="176" t="s">
        <v>11930</v>
      </c>
      <c r="C3713" s="175" t="s">
        <v>128</v>
      </c>
      <c r="D3713" s="175">
        <v>38.049999999999997</v>
      </c>
    </row>
    <row r="3714" spans="1:4" ht="27.6" x14ac:dyDescent="0.3">
      <c r="A3714" s="175">
        <v>89513</v>
      </c>
      <c r="B3714" s="176" t="s">
        <v>11931</v>
      </c>
      <c r="C3714" s="175" t="s">
        <v>128</v>
      </c>
      <c r="D3714" s="175">
        <v>136.44999999999999</v>
      </c>
    </row>
    <row r="3715" spans="1:4" ht="27.6" x14ac:dyDescent="0.3">
      <c r="A3715" s="175">
        <v>89514</v>
      </c>
      <c r="B3715" s="176" t="s">
        <v>11932</v>
      </c>
      <c r="C3715" s="175" t="s">
        <v>128</v>
      </c>
      <c r="D3715" s="175">
        <v>11.73</v>
      </c>
    </row>
    <row r="3716" spans="1:4" ht="27.6" x14ac:dyDescent="0.3">
      <c r="A3716" s="175">
        <v>89515</v>
      </c>
      <c r="B3716" s="176" t="s">
        <v>11933</v>
      </c>
      <c r="C3716" s="175" t="s">
        <v>128</v>
      </c>
      <c r="D3716" s="175">
        <v>101.78</v>
      </c>
    </row>
    <row r="3717" spans="1:4" ht="27.6" x14ac:dyDescent="0.3">
      <c r="A3717" s="175">
        <v>89516</v>
      </c>
      <c r="B3717" s="176" t="s">
        <v>11934</v>
      </c>
      <c r="C3717" s="175" t="s">
        <v>128</v>
      </c>
      <c r="D3717" s="175">
        <v>10.01</v>
      </c>
    </row>
    <row r="3718" spans="1:4" ht="27.6" x14ac:dyDescent="0.3">
      <c r="A3718" s="175">
        <v>89517</v>
      </c>
      <c r="B3718" s="176" t="s">
        <v>11935</v>
      </c>
      <c r="C3718" s="175" t="s">
        <v>128</v>
      </c>
      <c r="D3718" s="175">
        <v>84.92</v>
      </c>
    </row>
    <row r="3719" spans="1:4" ht="27.6" x14ac:dyDescent="0.3">
      <c r="A3719" s="175">
        <v>89518</v>
      </c>
      <c r="B3719" s="176" t="s">
        <v>11936</v>
      </c>
      <c r="C3719" s="175" t="s">
        <v>128</v>
      </c>
      <c r="D3719" s="175">
        <v>17.41</v>
      </c>
    </row>
    <row r="3720" spans="1:4" ht="27.6" x14ac:dyDescent="0.3">
      <c r="A3720" s="175">
        <v>89519</v>
      </c>
      <c r="B3720" s="176" t="s">
        <v>11937</v>
      </c>
      <c r="C3720" s="175" t="s">
        <v>128</v>
      </c>
      <c r="D3720" s="175">
        <v>55.81</v>
      </c>
    </row>
    <row r="3721" spans="1:4" ht="27.6" x14ac:dyDescent="0.3">
      <c r="A3721" s="175">
        <v>89520</v>
      </c>
      <c r="B3721" s="176" t="s">
        <v>11938</v>
      </c>
      <c r="C3721" s="175" t="s">
        <v>128</v>
      </c>
      <c r="D3721" s="175">
        <v>15.13</v>
      </c>
    </row>
    <row r="3722" spans="1:4" ht="27.6" x14ac:dyDescent="0.3">
      <c r="A3722" s="175">
        <v>89521</v>
      </c>
      <c r="B3722" s="176" t="s">
        <v>11939</v>
      </c>
      <c r="C3722" s="175" t="s">
        <v>128</v>
      </c>
      <c r="D3722" s="175">
        <v>160.96</v>
      </c>
    </row>
    <row r="3723" spans="1:4" ht="27.6" x14ac:dyDescent="0.3">
      <c r="A3723" s="175">
        <v>89522</v>
      </c>
      <c r="B3723" s="176" t="s">
        <v>11940</v>
      </c>
      <c r="C3723" s="175" t="s">
        <v>128</v>
      </c>
      <c r="D3723" s="175">
        <v>34.26</v>
      </c>
    </row>
    <row r="3724" spans="1:4" ht="27.6" x14ac:dyDescent="0.3">
      <c r="A3724" s="175">
        <v>89523</v>
      </c>
      <c r="B3724" s="176" t="s">
        <v>11941</v>
      </c>
      <c r="C3724" s="175" t="s">
        <v>128</v>
      </c>
      <c r="D3724" s="175">
        <v>120.13</v>
      </c>
    </row>
    <row r="3725" spans="1:4" ht="27.6" x14ac:dyDescent="0.3">
      <c r="A3725" s="175">
        <v>89524</v>
      </c>
      <c r="B3725" s="176" t="s">
        <v>11942</v>
      </c>
      <c r="C3725" s="175" t="s">
        <v>128</v>
      </c>
      <c r="D3725" s="175">
        <v>29.91</v>
      </c>
    </row>
    <row r="3726" spans="1:4" ht="27.6" x14ac:dyDescent="0.3">
      <c r="A3726" s="175">
        <v>89525</v>
      </c>
      <c r="B3726" s="176" t="s">
        <v>11943</v>
      </c>
      <c r="C3726" s="175" t="s">
        <v>128</v>
      </c>
      <c r="D3726" s="175">
        <v>118.06</v>
      </c>
    </row>
    <row r="3727" spans="1:4" ht="27.6" x14ac:dyDescent="0.3">
      <c r="A3727" s="175">
        <v>89526</v>
      </c>
      <c r="B3727" s="176" t="s">
        <v>11944</v>
      </c>
      <c r="C3727" s="175" t="s">
        <v>128</v>
      </c>
      <c r="D3727" s="175">
        <v>45.77</v>
      </c>
    </row>
    <row r="3728" spans="1:4" ht="27.6" x14ac:dyDescent="0.3">
      <c r="A3728" s="175">
        <v>89527</v>
      </c>
      <c r="B3728" s="176" t="s">
        <v>11945</v>
      </c>
      <c r="C3728" s="175" t="s">
        <v>128</v>
      </c>
      <c r="D3728" s="175">
        <v>89.43</v>
      </c>
    </row>
    <row r="3729" spans="1:4" ht="27.6" x14ac:dyDescent="0.3">
      <c r="A3729" s="175">
        <v>89528</v>
      </c>
      <c r="B3729" s="176" t="s">
        <v>11946</v>
      </c>
      <c r="C3729" s="175" t="s">
        <v>128</v>
      </c>
      <c r="D3729" s="175">
        <v>3.88</v>
      </c>
    </row>
    <row r="3730" spans="1:4" ht="27.6" x14ac:dyDescent="0.3">
      <c r="A3730" s="175">
        <v>89529</v>
      </c>
      <c r="B3730" s="176" t="s">
        <v>11947</v>
      </c>
      <c r="C3730" s="175" t="s">
        <v>128</v>
      </c>
      <c r="D3730" s="175">
        <v>51.55</v>
      </c>
    </row>
    <row r="3731" spans="1:4" ht="27.6" x14ac:dyDescent="0.3">
      <c r="A3731" s="175">
        <v>89530</v>
      </c>
      <c r="B3731" s="176" t="s">
        <v>11948</v>
      </c>
      <c r="C3731" s="175" t="s">
        <v>128</v>
      </c>
      <c r="D3731" s="175">
        <v>16.57</v>
      </c>
    </row>
    <row r="3732" spans="1:4" ht="27.6" x14ac:dyDescent="0.3">
      <c r="A3732" s="175">
        <v>89531</v>
      </c>
      <c r="B3732" s="176" t="s">
        <v>11949</v>
      </c>
      <c r="C3732" s="175" t="s">
        <v>128</v>
      </c>
      <c r="D3732" s="175">
        <v>40.97</v>
      </c>
    </row>
    <row r="3733" spans="1:4" ht="27.6" x14ac:dyDescent="0.3">
      <c r="A3733" s="175">
        <v>89532</v>
      </c>
      <c r="B3733" s="176" t="s">
        <v>11950</v>
      </c>
      <c r="C3733" s="175" t="s">
        <v>128</v>
      </c>
      <c r="D3733" s="175">
        <v>7.77</v>
      </c>
    </row>
    <row r="3734" spans="1:4" ht="27.6" x14ac:dyDescent="0.3">
      <c r="A3734" s="175">
        <v>89533</v>
      </c>
      <c r="B3734" s="176" t="s">
        <v>11951</v>
      </c>
      <c r="C3734" s="175" t="s">
        <v>128</v>
      </c>
      <c r="D3734" s="175">
        <v>40.97</v>
      </c>
    </row>
    <row r="3735" spans="1:4" ht="27.6" x14ac:dyDescent="0.3">
      <c r="A3735" s="175">
        <v>89534</v>
      </c>
      <c r="B3735" s="176" t="s">
        <v>11952</v>
      </c>
      <c r="C3735" s="175" t="s">
        <v>128</v>
      </c>
      <c r="D3735" s="175">
        <v>5.01</v>
      </c>
    </row>
    <row r="3736" spans="1:4" ht="27.6" x14ac:dyDescent="0.3">
      <c r="A3736" s="175">
        <v>89535</v>
      </c>
      <c r="B3736" s="176" t="s">
        <v>11953</v>
      </c>
      <c r="C3736" s="175" t="s">
        <v>128</v>
      </c>
      <c r="D3736" s="175">
        <v>68.16</v>
      </c>
    </row>
    <row r="3737" spans="1:4" ht="27.6" x14ac:dyDescent="0.3">
      <c r="A3737" s="175">
        <v>89536</v>
      </c>
      <c r="B3737" s="176" t="s">
        <v>11954</v>
      </c>
      <c r="C3737" s="175" t="s">
        <v>128</v>
      </c>
      <c r="D3737" s="175">
        <v>14.81</v>
      </c>
    </row>
    <row r="3738" spans="1:4" ht="27.6" x14ac:dyDescent="0.3">
      <c r="A3738" s="175">
        <v>89538</v>
      </c>
      <c r="B3738" s="176" t="s">
        <v>11955</v>
      </c>
      <c r="C3738" s="175" t="s">
        <v>128</v>
      </c>
      <c r="D3738" s="175">
        <v>4</v>
      </c>
    </row>
    <row r="3739" spans="1:4" ht="27.6" x14ac:dyDescent="0.3">
      <c r="A3739" s="175">
        <v>89539</v>
      </c>
      <c r="B3739" s="176" t="s">
        <v>11956</v>
      </c>
      <c r="C3739" s="175" t="s">
        <v>128</v>
      </c>
      <c r="D3739" s="175">
        <v>43.92</v>
      </c>
    </row>
    <row r="3740" spans="1:4" ht="27.6" x14ac:dyDescent="0.3">
      <c r="A3740" s="175">
        <v>89540</v>
      </c>
      <c r="B3740" s="176" t="s">
        <v>11957</v>
      </c>
      <c r="C3740" s="175" t="s">
        <v>128</v>
      </c>
      <c r="D3740" s="175">
        <v>12.11</v>
      </c>
    </row>
    <row r="3741" spans="1:4" ht="27.6" x14ac:dyDescent="0.3">
      <c r="A3741" s="175">
        <v>89541</v>
      </c>
      <c r="B3741" s="176" t="s">
        <v>11958</v>
      </c>
      <c r="C3741" s="175" t="s">
        <v>128</v>
      </c>
      <c r="D3741" s="175">
        <v>6.15</v>
      </c>
    </row>
    <row r="3742" spans="1:4" ht="27.6" x14ac:dyDescent="0.3">
      <c r="A3742" s="175">
        <v>89542</v>
      </c>
      <c r="B3742" s="176" t="s">
        <v>11959</v>
      </c>
      <c r="C3742" s="175" t="s">
        <v>128</v>
      </c>
      <c r="D3742" s="175">
        <v>36.44</v>
      </c>
    </row>
    <row r="3743" spans="1:4" ht="27.6" x14ac:dyDescent="0.3">
      <c r="A3743" s="175">
        <v>89544</v>
      </c>
      <c r="B3743" s="176" t="s">
        <v>11960</v>
      </c>
      <c r="C3743" s="175" t="s">
        <v>128</v>
      </c>
      <c r="D3743" s="175">
        <v>10.38</v>
      </c>
    </row>
    <row r="3744" spans="1:4" ht="27.6" x14ac:dyDescent="0.3">
      <c r="A3744" s="175">
        <v>89545</v>
      </c>
      <c r="B3744" s="176" t="s">
        <v>11961</v>
      </c>
      <c r="C3744" s="175" t="s">
        <v>128</v>
      </c>
      <c r="D3744" s="175">
        <v>16</v>
      </c>
    </row>
    <row r="3745" spans="1:4" ht="27.6" x14ac:dyDescent="0.3">
      <c r="A3745" s="175">
        <v>89546</v>
      </c>
      <c r="B3745" s="176" t="s">
        <v>11962</v>
      </c>
      <c r="C3745" s="175" t="s">
        <v>128</v>
      </c>
      <c r="D3745" s="175">
        <v>13.71</v>
      </c>
    </row>
    <row r="3746" spans="1:4" ht="27.6" x14ac:dyDescent="0.3">
      <c r="A3746" s="175">
        <v>89547</v>
      </c>
      <c r="B3746" s="176" t="s">
        <v>11963</v>
      </c>
      <c r="C3746" s="175" t="s">
        <v>128</v>
      </c>
      <c r="D3746" s="175">
        <v>22.51</v>
      </c>
    </row>
    <row r="3747" spans="1:4" ht="27.6" x14ac:dyDescent="0.3">
      <c r="A3747" s="175">
        <v>89548</v>
      </c>
      <c r="B3747" s="176" t="s">
        <v>11964</v>
      </c>
      <c r="C3747" s="175" t="s">
        <v>128</v>
      </c>
      <c r="D3747" s="175">
        <v>24.68</v>
      </c>
    </row>
    <row r="3748" spans="1:4" ht="27.6" x14ac:dyDescent="0.3">
      <c r="A3748" s="175">
        <v>89549</v>
      </c>
      <c r="B3748" s="176" t="s">
        <v>11965</v>
      </c>
      <c r="C3748" s="175" t="s">
        <v>128</v>
      </c>
      <c r="D3748" s="175">
        <v>16.72</v>
      </c>
    </row>
    <row r="3749" spans="1:4" ht="27.6" x14ac:dyDescent="0.3">
      <c r="A3749" s="175">
        <v>89550</v>
      </c>
      <c r="B3749" s="176" t="s">
        <v>11966</v>
      </c>
      <c r="C3749" s="175" t="s">
        <v>128</v>
      </c>
      <c r="D3749" s="175">
        <v>46.27</v>
      </c>
    </row>
    <row r="3750" spans="1:4" ht="27.6" x14ac:dyDescent="0.3">
      <c r="A3750" s="175">
        <v>89551</v>
      </c>
      <c r="B3750" s="176" t="s">
        <v>11967</v>
      </c>
      <c r="C3750" s="175" t="s">
        <v>128</v>
      </c>
      <c r="D3750" s="175">
        <v>10.75</v>
      </c>
    </row>
    <row r="3751" spans="1:4" ht="27.6" x14ac:dyDescent="0.3">
      <c r="A3751" s="175">
        <v>89552</v>
      </c>
      <c r="B3751" s="176" t="s">
        <v>11968</v>
      </c>
      <c r="C3751" s="175" t="s">
        <v>128</v>
      </c>
      <c r="D3751" s="175">
        <v>23.23</v>
      </c>
    </row>
    <row r="3752" spans="1:4" ht="27.6" x14ac:dyDescent="0.3">
      <c r="A3752" s="175">
        <v>89553</v>
      </c>
      <c r="B3752" s="176" t="s">
        <v>11969</v>
      </c>
      <c r="C3752" s="175" t="s">
        <v>128</v>
      </c>
      <c r="D3752" s="175">
        <v>6.01</v>
      </c>
    </row>
    <row r="3753" spans="1:4" ht="27.6" x14ac:dyDescent="0.3">
      <c r="A3753" s="175">
        <v>89554</v>
      </c>
      <c r="B3753" s="176" t="s">
        <v>11970</v>
      </c>
      <c r="C3753" s="175" t="s">
        <v>128</v>
      </c>
      <c r="D3753" s="175">
        <v>27.72</v>
      </c>
    </row>
    <row r="3754" spans="1:4" ht="27.6" x14ac:dyDescent="0.3">
      <c r="A3754" s="175">
        <v>89555</v>
      </c>
      <c r="B3754" s="176" t="s">
        <v>11971</v>
      </c>
      <c r="C3754" s="175" t="s">
        <v>128</v>
      </c>
      <c r="D3754" s="175">
        <v>28.45</v>
      </c>
    </row>
    <row r="3755" spans="1:4" ht="27.6" x14ac:dyDescent="0.3">
      <c r="A3755" s="175">
        <v>89556</v>
      </c>
      <c r="B3755" s="176" t="s">
        <v>11972</v>
      </c>
      <c r="C3755" s="175" t="s">
        <v>128</v>
      </c>
      <c r="D3755" s="175">
        <v>42.53</v>
      </c>
    </row>
    <row r="3756" spans="1:4" ht="27.6" x14ac:dyDescent="0.3">
      <c r="A3756" s="175">
        <v>89557</v>
      </c>
      <c r="B3756" s="176" t="s">
        <v>11973</v>
      </c>
      <c r="C3756" s="175" t="s">
        <v>128</v>
      </c>
      <c r="D3756" s="175">
        <v>32.799999999999997</v>
      </c>
    </row>
    <row r="3757" spans="1:4" ht="27.6" x14ac:dyDescent="0.3">
      <c r="A3757" s="175">
        <v>89558</v>
      </c>
      <c r="B3757" s="176" t="s">
        <v>11974</v>
      </c>
      <c r="C3757" s="175" t="s">
        <v>128</v>
      </c>
      <c r="D3757" s="175">
        <v>9.7200000000000006</v>
      </c>
    </row>
    <row r="3758" spans="1:4" ht="27.6" x14ac:dyDescent="0.3">
      <c r="A3758" s="175">
        <v>89559</v>
      </c>
      <c r="B3758" s="176" t="s">
        <v>11975</v>
      </c>
      <c r="C3758" s="175" t="s">
        <v>128</v>
      </c>
      <c r="D3758" s="175">
        <v>77.83</v>
      </c>
    </row>
    <row r="3759" spans="1:4" ht="27.6" x14ac:dyDescent="0.3">
      <c r="A3759" s="175">
        <v>89561</v>
      </c>
      <c r="B3759" s="176" t="s">
        <v>11976</v>
      </c>
      <c r="C3759" s="175" t="s">
        <v>128</v>
      </c>
      <c r="D3759" s="175">
        <v>14.91</v>
      </c>
    </row>
    <row r="3760" spans="1:4" ht="27.6" x14ac:dyDescent="0.3">
      <c r="A3760" s="175">
        <v>89562</v>
      </c>
      <c r="B3760" s="176" t="s">
        <v>11977</v>
      </c>
      <c r="C3760" s="175" t="s">
        <v>128</v>
      </c>
      <c r="D3760" s="175">
        <v>10.46</v>
      </c>
    </row>
    <row r="3761" spans="1:4" ht="27.6" x14ac:dyDescent="0.3">
      <c r="A3761" s="175">
        <v>89563</v>
      </c>
      <c r="B3761" s="176" t="s">
        <v>11978</v>
      </c>
      <c r="C3761" s="175" t="s">
        <v>128</v>
      </c>
      <c r="D3761" s="175">
        <v>25.9</v>
      </c>
    </row>
    <row r="3762" spans="1:4" ht="27.6" x14ac:dyDescent="0.3">
      <c r="A3762" s="175">
        <v>89564</v>
      </c>
      <c r="B3762" s="176" t="s">
        <v>11979</v>
      </c>
      <c r="C3762" s="175" t="s">
        <v>128</v>
      </c>
      <c r="D3762" s="175">
        <v>20.350000000000001</v>
      </c>
    </row>
    <row r="3763" spans="1:4" ht="27.6" x14ac:dyDescent="0.3">
      <c r="A3763" s="175">
        <v>89565</v>
      </c>
      <c r="B3763" s="176" t="s">
        <v>11980</v>
      </c>
      <c r="C3763" s="175" t="s">
        <v>128</v>
      </c>
      <c r="D3763" s="175">
        <v>62.63</v>
      </c>
    </row>
    <row r="3764" spans="1:4" ht="27.6" x14ac:dyDescent="0.3">
      <c r="A3764" s="175">
        <v>89566</v>
      </c>
      <c r="B3764" s="176" t="s">
        <v>11981</v>
      </c>
      <c r="C3764" s="175" t="s">
        <v>128</v>
      </c>
      <c r="D3764" s="175">
        <v>53.24</v>
      </c>
    </row>
    <row r="3765" spans="1:4" ht="27.6" x14ac:dyDescent="0.3">
      <c r="A3765" s="175">
        <v>89567</v>
      </c>
      <c r="B3765" s="176" t="s">
        <v>11982</v>
      </c>
      <c r="C3765" s="175" t="s">
        <v>128</v>
      </c>
      <c r="D3765" s="175">
        <v>94.14</v>
      </c>
    </row>
    <row r="3766" spans="1:4" ht="27.6" x14ac:dyDescent="0.3">
      <c r="A3766" s="175">
        <v>89568</v>
      </c>
      <c r="B3766" s="176" t="s">
        <v>11983</v>
      </c>
      <c r="C3766" s="175" t="s">
        <v>128</v>
      </c>
      <c r="D3766" s="175">
        <v>42.77</v>
      </c>
    </row>
    <row r="3767" spans="1:4" ht="27.6" x14ac:dyDescent="0.3">
      <c r="A3767" s="175">
        <v>89569</v>
      </c>
      <c r="B3767" s="176" t="s">
        <v>11984</v>
      </c>
      <c r="C3767" s="175" t="s">
        <v>128</v>
      </c>
      <c r="D3767" s="175">
        <v>88.73</v>
      </c>
    </row>
    <row r="3768" spans="1:4" ht="27.6" x14ac:dyDescent="0.3">
      <c r="A3768" s="175">
        <v>89570</v>
      </c>
      <c r="B3768" s="176" t="s">
        <v>11985</v>
      </c>
      <c r="C3768" s="175" t="s">
        <v>128</v>
      </c>
      <c r="D3768" s="175">
        <v>13.92</v>
      </c>
    </row>
    <row r="3769" spans="1:4" ht="27.6" x14ac:dyDescent="0.3">
      <c r="A3769" s="175">
        <v>89571</v>
      </c>
      <c r="B3769" s="176" t="s">
        <v>11986</v>
      </c>
      <c r="C3769" s="175" t="s">
        <v>128</v>
      </c>
      <c r="D3769" s="175">
        <v>85.9</v>
      </c>
    </row>
    <row r="3770" spans="1:4" ht="27.6" x14ac:dyDescent="0.3">
      <c r="A3770" s="175">
        <v>89572</v>
      </c>
      <c r="B3770" s="176" t="s">
        <v>11987</v>
      </c>
      <c r="C3770" s="175" t="s">
        <v>128</v>
      </c>
      <c r="D3770" s="175">
        <v>9.11</v>
      </c>
    </row>
    <row r="3771" spans="1:4" ht="27.6" x14ac:dyDescent="0.3">
      <c r="A3771" s="175">
        <v>89573</v>
      </c>
      <c r="B3771" s="176" t="s">
        <v>11988</v>
      </c>
      <c r="C3771" s="175" t="s">
        <v>128</v>
      </c>
      <c r="D3771" s="175">
        <v>77.59</v>
      </c>
    </row>
    <row r="3772" spans="1:4" ht="27.6" x14ac:dyDescent="0.3">
      <c r="A3772" s="175">
        <v>89574</v>
      </c>
      <c r="B3772" s="176" t="s">
        <v>11989</v>
      </c>
      <c r="C3772" s="175" t="s">
        <v>128</v>
      </c>
      <c r="D3772" s="175">
        <v>155.37</v>
      </c>
    </row>
    <row r="3773" spans="1:4" ht="27.6" x14ac:dyDescent="0.3">
      <c r="A3773" s="175">
        <v>89575</v>
      </c>
      <c r="B3773" s="176" t="s">
        <v>11990</v>
      </c>
      <c r="C3773" s="175" t="s">
        <v>128</v>
      </c>
      <c r="D3773" s="175">
        <v>12.16</v>
      </c>
    </row>
    <row r="3774" spans="1:4" ht="27.6" x14ac:dyDescent="0.3">
      <c r="A3774" s="175">
        <v>89577</v>
      </c>
      <c r="B3774" s="176" t="s">
        <v>11991</v>
      </c>
      <c r="C3774" s="175" t="s">
        <v>128</v>
      </c>
      <c r="D3774" s="175">
        <v>43.3</v>
      </c>
    </row>
    <row r="3775" spans="1:4" ht="27.6" x14ac:dyDescent="0.3">
      <c r="A3775" s="175">
        <v>89579</v>
      </c>
      <c r="B3775" s="176" t="s">
        <v>11992</v>
      </c>
      <c r="C3775" s="175" t="s">
        <v>128</v>
      </c>
      <c r="D3775" s="175">
        <v>12.51</v>
      </c>
    </row>
    <row r="3776" spans="1:4" ht="27.6" x14ac:dyDescent="0.3">
      <c r="A3776" s="175">
        <v>89581</v>
      </c>
      <c r="B3776" s="176" t="s">
        <v>11993</v>
      </c>
      <c r="C3776" s="175" t="s">
        <v>128</v>
      </c>
      <c r="D3776" s="175">
        <v>32.46</v>
      </c>
    </row>
    <row r="3777" spans="1:4" ht="27.6" x14ac:dyDescent="0.3">
      <c r="A3777" s="175">
        <v>89582</v>
      </c>
      <c r="B3777" s="176" t="s">
        <v>11994</v>
      </c>
      <c r="C3777" s="175" t="s">
        <v>128</v>
      </c>
      <c r="D3777" s="175">
        <v>28.11</v>
      </c>
    </row>
    <row r="3778" spans="1:4" ht="41.4" x14ac:dyDescent="0.3">
      <c r="A3778" s="175">
        <v>89583</v>
      </c>
      <c r="B3778" s="176" t="s">
        <v>11995</v>
      </c>
      <c r="C3778" s="175" t="s">
        <v>128</v>
      </c>
      <c r="D3778" s="175">
        <v>43.97</v>
      </c>
    </row>
    <row r="3779" spans="1:4" ht="27.6" x14ac:dyDescent="0.3">
      <c r="A3779" s="175">
        <v>89584</v>
      </c>
      <c r="B3779" s="176" t="s">
        <v>11996</v>
      </c>
      <c r="C3779" s="175" t="s">
        <v>128</v>
      </c>
      <c r="D3779" s="175">
        <v>49.76</v>
      </c>
    </row>
    <row r="3780" spans="1:4" ht="27.6" x14ac:dyDescent="0.3">
      <c r="A3780" s="175">
        <v>89585</v>
      </c>
      <c r="B3780" s="176" t="s">
        <v>11997</v>
      </c>
      <c r="C3780" s="175" t="s">
        <v>128</v>
      </c>
      <c r="D3780" s="175">
        <v>39.18</v>
      </c>
    </row>
    <row r="3781" spans="1:4" ht="41.4" x14ac:dyDescent="0.3">
      <c r="A3781" s="175">
        <v>89586</v>
      </c>
      <c r="B3781" s="176" t="s">
        <v>11998</v>
      </c>
      <c r="C3781" s="175" t="s">
        <v>128</v>
      </c>
      <c r="D3781" s="175">
        <v>39.18</v>
      </c>
    </row>
    <row r="3782" spans="1:4" ht="41.4" x14ac:dyDescent="0.3">
      <c r="A3782" s="175">
        <v>89587</v>
      </c>
      <c r="B3782" s="176" t="s">
        <v>11999</v>
      </c>
      <c r="C3782" s="175" t="s">
        <v>128</v>
      </c>
      <c r="D3782" s="175">
        <v>66.37</v>
      </c>
    </row>
    <row r="3783" spans="1:4" ht="27.6" x14ac:dyDescent="0.3">
      <c r="A3783" s="175">
        <v>89589</v>
      </c>
      <c r="B3783" s="176" t="s">
        <v>12000</v>
      </c>
      <c r="C3783" s="175" t="s">
        <v>128</v>
      </c>
      <c r="D3783" s="175">
        <v>42.13</v>
      </c>
    </row>
    <row r="3784" spans="1:4" ht="27.6" x14ac:dyDescent="0.3">
      <c r="A3784" s="175">
        <v>89590</v>
      </c>
      <c r="B3784" s="176" t="s">
        <v>12001</v>
      </c>
      <c r="C3784" s="175" t="s">
        <v>128</v>
      </c>
      <c r="D3784" s="175">
        <v>158.27000000000001</v>
      </c>
    </row>
    <row r="3785" spans="1:4" ht="27.6" x14ac:dyDescent="0.3">
      <c r="A3785" s="175">
        <v>89591</v>
      </c>
      <c r="B3785" s="176" t="s">
        <v>12002</v>
      </c>
      <c r="C3785" s="175" t="s">
        <v>128</v>
      </c>
      <c r="D3785" s="175">
        <v>127.86</v>
      </c>
    </row>
    <row r="3786" spans="1:4" ht="41.4" x14ac:dyDescent="0.3">
      <c r="A3786" s="175">
        <v>89592</v>
      </c>
      <c r="B3786" s="176" t="s">
        <v>12003</v>
      </c>
      <c r="C3786" s="175" t="s">
        <v>128</v>
      </c>
      <c r="D3786" s="175">
        <v>216.27</v>
      </c>
    </row>
    <row r="3787" spans="1:4" ht="27.6" x14ac:dyDescent="0.3">
      <c r="A3787" s="175">
        <v>89593</v>
      </c>
      <c r="B3787" s="176" t="s">
        <v>12004</v>
      </c>
      <c r="C3787" s="175" t="s">
        <v>128</v>
      </c>
      <c r="D3787" s="175">
        <v>38.99</v>
      </c>
    </row>
    <row r="3788" spans="1:4" ht="27.6" x14ac:dyDescent="0.3">
      <c r="A3788" s="175">
        <v>89594</v>
      </c>
      <c r="B3788" s="176" t="s">
        <v>12005</v>
      </c>
      <c r="C3788" s="175" t="s">
        <v>128</v>
      </c>
      <c r="D3788" s="175">
        <v>47.47</v>
      </c>
    </row>
    <row r="3789" spans="1:4" ht="27.6" x14ac:dyDescent="0.3">
      <c r="A3789" s="175">
        <v>89595</v>
      </c>
      <c r="B3789" s="176" t="s">
        <v>12006</v>
      </c>
      <c r="C3789" s="175" t="s">
        <v>128</v>
      </c>
      <c r="D3789" s="175">
        <v>16.899999999999999</v>
      </c>
    </row>
    <row r="3790" spans="1:4" ht="27.6" x14ac:dyDescent="0.3">
      <c r="A3790" s="175">
        <v>89596</v>
      </c>
      <c r="B3790" s="176" t="s">
        <v>12007</v>
      </c>
      <c r="C3790" s="175" t="s">
        <v>128</v>
      </c>
      <c r="D3790" s="175">
        <v>11.92</v>
      </c>
    </row>
    <row r="3791" spans="1:4" ht="27.6" x14ac:dyDescent="0.3">
      <c r="A3791" s="175">
        <v>89597</v>
      </c>
      <c r="B3791" s="176" t="s">
        <v>12008</v>
      </c>
      <c r="C3791" s="175" t="s">
        <v>128</v>
      </c>
      <c r="D3791" s="175">
        <v>23.65</v>
      </c>
    </row>
    <row r="3792" spans="1:4" ht="27.6" x14ac:dyDescent="0.3">
      <c r="A3792" s="175">
        <v>89598</v>
      </c>
      <c r="B3792" s="176" t="s">
        <v>12009</v>
      </c>
      <c r="C3792" s="175" t="s">
        <v>128</v>
      </c>
      <c r="D3792" s="175">
        <v>65.83</v>
      </c>
    </row>
    <row r="3793" spans="1:4" ht="27.6" x14ac:dyDescent="0.3">
      <c r="A3793" s="175">
        <v>89599</v>
      </c>
      <c r="B3793" s="176" t="s">
        <v>12010</v>
      </c>
      <c r="C3793" s="175" t="s">
        <v>128</v>
      </c>
      <c r="D3793" s="175">
        <v>21.17</v>
      </c>
    </row>
    <row r="3794" spans="1:4" ht="27.6" x14ac:dyDescent="0.3">
      <c r="A3794" s="175">
        <v>89600</v>
      </c>
      <c r="B3794" s="176" t="s">
        <v>12011</v>
      </c>
      <c r="C3794" s="175" t="s">
        <v>128</v>
      </c>
      <c r="D3794" s="175">
        <v>23.34</v>
      </c>
    </row>
    <row r="3795" spans="1:4" ht="27.6" x14ac:dyDescent="0.3">
      <c r="A3795" s="175">
        <v>89605</v>
      </c>
      <c r="B3795" s="176" t="s">
        <v>12012</v>
      </c>
      <c r="C3795" s="175" t="s">
        <v>128</v>
      </c>
      <c r="D3795" s="175">
        <v>23.03</v>
      </c>
    </row>
    <row r="3796" spans="1:4" ht="27.6" x14ac:dyDescent="0.3">
      <c r="A3796" s="175">
        <v>89609</v>
      </c>
      <c r="B3796" s="176" t="s">
        <v>12013</v>
      </c>
      <c r="C3796" s="175" t="s">
        <v>128</v>
      </c>
      <c r="D3796" s="175">
        <v>111.99</v>
      </c>
    </row>
    <row r="3797" spans="1:4" ht="27.6" x14ac:dyDescent="0.3">
      <c r="A3797" s="175">
        <v>89610</v>
      </c>
      <c r="B3797" s="176" t="s">
        <v>12014</v>
      </c>
      <c r="C3797" s="175" t="s">
        <v>128</v>
      </c>
      <c r="D3797" s="175">
        <v>23.67</v>
      </c>
    </row>
    <row r="3798" spans="1:4" ht="27.6" x14ac:dyDescent="0.3">
      <c r="A3798" s="175">
        <v>89611</v>
      </c>
      <c r="B3798" s="176" t="s">
        <v>12015</v>
      </c>
      <c r="C3798" s="175" t="s">
        <v>128</v>
      </c>
      <c r="D3798" s="175">
        <v>39.020000000000003</v>
      </c>
    </row>
    <row r="3799" spans="1:4" ht="27.6" x14ac:dyDescent="0.3">
      <c r="A3799" s="175">
        <v>89612</v>
      </c>
      <c r="B3799" s="176" t="s">
        <v>12016</v>
      </c>
      <c r="C3799" s="175" t="s">
        <v>128</v>
      </c>
      <c r="D3799" s="175">
        <v>221.77</v>
      </c>
    </row>
    <row r="3800" spans="1:4" ht="27.6" x14ac:dyDescent="0.3">
      <c r="A3800" s="175">
        <v>89613</v>
      </c>
      <c r="B3800" s="176" t="s">
        <v>12017</v>
      </c>
      <c r="C3800" s="175" t="s">
        <v>128</v>
      </c>
      <c r="D3800" s="175">
        <v>34.450000000000003</v>
      </c>
    </row>
    <row r="3801" spans="1:4" ht="27.6" x14ac:dyDescent="0.3">
      <c r="A3801" s="175">
        <v>89614</v>
      </c>
      <c r="B3801" s="176" t="s">
        <v>12018</v>
      </c>
      <c r="C3801" s="175" t="s">
        <v>128</v>
      </c>
      <c r="D3801" s="175">
        <v>76.78</v>
      </c>
    </row>
    <row r="3802" spans="1:4" ht="27.6" x14ac:dyDescent="0.3">
      <c r="A3802" s="175">
        <v>89615</v>
      </c>
      <c r="B3802" s="176" t="s">
        <v>12019</v>
      </c>
      <c r="C3802" s="175" t="s">
        <v>128</v>
      </c>
      <c r="D3802" s="175">
        <v>336.7</v>
      </c>
    </row>
    <row r="3803" spans="1:4" ht="27.6" x14ac:dyDescent="0.3">
      <c r="A3803" s="175">
        <v>89616</v>
      </c>
      <c r="B3803" s="176" t="s">
        <v>12020</v>
      </c>
      <c r="C3803" s="175" t="s">
        <v>128</v>
      </c>
      <c r="D3803" s="175">
        <v>51.13</v>
      </c>
    </row>
    <row r="3804" spans="1:4" ht="27.6" x14ac:dyDescent="0.3">
      <c r="A3804" s="175">
        <v>89617</v>
      </c>
      <c r="B3804" s="176" t="s">
        <v>12021</v>
      </c>
      <c r="C3804" s="175" t="s">
        <v>128</v>
      </c>
      <c r="D3804" s="175">
        <v>6.84</v>
      </c>
    </row>
    <row r="3805" spans="1:4" ht="27.6" x14ac:dyDescent="0.3">
      <c r="A3805" s="175">
        <v>89618</v>
      </c>
      <c r="B3805" s="176" t="s">
        <v>12022</v>
      </c>
      <c r="C3805" s="175" t="s">
        <v>128</v>
      </c>
      <c r="D3805" s="175">
        <v>17.02</v>
      </c>
    </row>
    <row r="3806" spans="1:4" ht="27.6" x14ac:dyDescent="0.3">
      <c r="A3806" s="175">
        <v>89619</v>
      </c>
      <c r="B3806" s="176" t="s">
        <v>12023</v>
      </c>
      <c r="C3806" s="175" t="s">
        <v>128</v>
      </c>
      <c r="D3806" s="175">
        <v>9.56</v>
      </c>
    </row>
    <row r="3807" spans="1:4" ht="27.6" x14ac:dyDescent="0.3">
      <c r="A3807" s="175">
        <v>89620</v>
      </c>
      <c r="B3807" s="176" t="s">
        <v>12024</v>
      </c>
      <c r="C3807" s="175" t="s">
        <v>128</v>
      </c>
      <c r="D3807" s="175">
        <v>12.1</v>
      </c>
    </row>
    <row r="3808" spans="1:4" ht="27.6" x14ac:dyDescent="0.3">
      <c r="A3808" s="175">
        <v>89621</v>
      </c>
      <c r="B3808" s="176" t="s">
        <v>12025</v>
      </c>
      <c r="C3808" s="175" t="s">
        <v>128</v>
      </c>
      <c r="D3808" s="175">
        <v>29.37</v>
      </c>
    </row>
    <row r="3809" spans="1:4" ht="27.6" x14ac:dyDescent="0.3">
      <c r="A3809" s="175">
        <v>89622</v>
      </c>
      <c r="B3809" s="176" t="s">
        <v>12026</v>
      </c>
      <c r="C3809" s="175" t="s">
        <v>128</v>
      </c>
      <c r="D3809" s="175">
        <v>14.8</v>
      </c>
    </row>
    <row r="3810" spans="1:4" ht="27.6" x14ac:dyDescent="0.3">
      <c r="A3810" s="175">
        <v>89623</v>
      </c>
      <c r="B3810" s="176" t="s">
        <v>12027</v>
      </c>
      <c r="C3810" s="175" t="s">
        <v>128</v>
      </c>
      <c r="D3810" s="175">
        <v>20.2</v>
      </c>
    </row>
    <row r="3811" spans="1:4" ht="27.6" x14ac:dyDescent="0.3">
      <c r="A3811" s="175">
        <v>89624</v>
      </c>
      <c r="B3811" s="176" t="s">
        <v>12028</v>
      </c>
      <c r="C3811" s="175" t="s">
        <v>128</v>
      </c>
      <c r="D3811" s="175">
        <v>21.56</v>
      </c>
    </row>
    <row r="3812" spans="1:4" ht="27.6" x14ac:dyDescent="0.3">
      <c r="A3812" s="175">
        <v>89625</v>
      </c>
      <c r="B3812" s="176" t="s">
        <v>12029</v>
      </c>
      <c r="C3812" s="175" t="s">
        <v>128</v>
      </c>
      <c r="D3812" s="175">
        <v>24.12</v>
      </c>
    </row>
    <row r="3813" spans="1:4" ht="27.6" x14ac:dyDescent="0.3">
      <c r="A3813" s="175">
        <v>89626</v>
      </c>
      <c r="B3813" s="176" t="s">
        <v>12030</v>
      </c>
      <c r="C3813" s="175" t="s">
        <v>128</v>
      </c>
      <c r="D3813" s="175">
        <v>34.590000000000003</v>
      </c>
    </row>
    <row r="3814" spans="1:4" ht="27.6" x14ac:dyDescent="0.3">
      <c r="A3814" s="175">
        <v>89627</v>
      </c>
      <c r="B3814" s="176" t="s">
        <v>12031</v>
      </c>
      <c r="C3814" s="175" t="s">
        <v>128</v>
      </c>
      <c r="D3814" s="175">
        <v>22.55</v>
      </c>
    </row>
    <row r="3815" spans="1:4" ht="27.6" x14ac:dyDescent="0.3">
      <c r="A3815" s="175">
        <v>89628</v>
      </c>
      <c r="B3815" s="176" t="s">
        <v>12032</v>
      </c>
      <c r="C3815" s="175" t="s">
        <v>128</v>
      </c>
      <c r="D3815" s="175">
        <v>53.68</v>
      </c>
    </row>
    <row r="3816" spans="1:4" ht="27.6" x14ac:dyDescent="0.3">
      <c r="A3816" s="175">
        <v>89629</v>
      </c>
      <c r="B3816" s="176" t="s">
        <v>12033</v>
      </c>
      <c r="C3816" s="175" t="s">
        <v>128</v>
      </c>
      <c r="D3816" s="175">
        <v>99.95</v>
      </c>
    </row>
    <row r="3817" spans="1:4" ht="27.6" x14ac:dyDescent="0.3">
      <c r="A3817" s="175">
        <v>89630</v>
      </c>
      <c r="B3817" s="176" t="s">
        <v>12034</v>
      </c>
      <c r="C3817" s="175" t="s">
        <v>128</v>
      </c>
      <c r="D3817" s="175">
        <v>85.69</v>
      </c>
    </row>
    <row r="3818" spans="1:4" ht="27.6" x14ac:dyDescent="0.3">
      <c r="A3818" s="175">
        <v>89631</v>
      </c>
      <c r="B3818" s="176" t="s">
        <v>12035</v>
      </c>
      <c r="C3818" s="175" t="s">
        <v>128</v>
      </c>
      <c r="D3818" s="175">
        <v>154.58000000000001</v>
      </c>
    </row>
    <row r="3819" spans="1:4" ht="27.6" x14ac:dyDescent="0.3">
      <c r="A3819" s="175">
        <v>89632</v>
      </c>
      <c r="B3819" s="176" t="s">
        <v>12036</v>
      </c>
      <c r="C3819" s="175" t="s">
        <v>128</v>
      </c>
      <c r="D3819" s="175">
        <v>125.4</v>
      </c>
    </row>
    <row r="3820" spans="1:4" ht="27.6" x14ac:dyDescent="0.3">
      <c r="A3820" s="175">
        <v>89637</v>
      </c>
      <c r="B3820" s="176" t="s">
        <v>12037</v>
      </c>
      <c r="C3820" s="175" t="s">
        <v>128</v>
      </c>
      <c r="D3820" s="175">
        <v>9.1199999999999992</v>
      </c>
    </row>
    <row r="3821" spans="1:4" ht="27.6" x14ac:dyDescent="0.3">
      <c r="A3821" s="175">
        <v>89638</v>
      </c>
      <c r="B3821" s="176" t="s">
        <v>12038</v>
      </c>
      <c r="C3821" s="175" t="s">
        <v>128</v>
      </c>
      <c r="D3821" s="175">
        <v>9.93</v>
      </c>
    </row>
    <row r="3822" spans="1:4" ht="27.6" x14ac:dyDescent="0.3">
      <c r="A3822" s="175">
        <v>89639</v>
      </c>
      <c r="B3822" s="176" t="s">
        <v>12039</v>
      </c>
      <c r="C3822" s="175" t="s">
        <v>128</v>
      </c>
      <c r="D3822" s="175">
        <v>10.25</v>
      </c>
    </row>
    <row r="3823" spans="1:4" ht="27.6" x14ac:dyDescent="0.3">
      <c r="A3823" s="175">
        <v>89640</v>
      </c>
      <c r="B3823" s="176" t="s">
        <v>12040</v>
      </c>
      <c r="C3823" s="175" t="s">
        <v>128</v>
      </c>
      <c r="D3823" s="175">
        <v>15.11</v>
      </c>
    </row>
    <row r="3824" spans="1:4" ht="27.6" x14ac:dyDescent="0.3">
      <c r="A3824" s="175">
        <v>89641</v>
      </c>
      <c r="B3824" s="176" t="s">
        <v>12041</v>
      </c>
      <c r="C3824" s="175" t="s">
        <v>128</v>
      </c>
      <c r="D3824" s="175">
        <v>12.76</v>
      </c>
    </row>
    <row r="3825" spans="1:4" ht="27.6" x14ac:dyDescent="0.3">
      <c r="A3825" s="175">
        <v>89642</v>
      </c>
      <c r="B3825" s="176" t="s">
        <v>12042</v>
      </c>
      <c r="C3825" s="175" t="s">
        <v>128</v>
      </c>
      <c r="D3825" s="175">
        <v>14.33</v>
      </c>
    </row>
    <row r="3826" spans="1:4" ht="27.6" x14ac:dyDescent="0.3">
      <c r="A3826" s="175">
        <v>89643</v>
      </c>
      <c r="B3826" s="176" t="s">
        <v>12043</v>
      </c>
      <c r="C3826" s="175" t="s">
        <v>128</v>
      </c>
      <c r="D3826" s="175">
        <v>14.85</v>
      </c>
    </row>
    <row r="3827" spans="1:4" ht="27.6" x14ac:dyDescent="0.3">
      <c r="A3827" s="175">
        <v>89644</v>
      </c>
      <c r="B3827" s="176" t="s">
        <v>12044</v>
      </c>
      <c r="C3827" s="175" t="s">
        <v>128</v>
      </c>
      <c r="D3827" s="175">
        <v>22.25</v>
      </c>
    </row>
    <row r="3828" spans="1:4" ht="27.6" x14ac:dyDescent="0.3">
      <c r="A3828" s="175">
        <v>89645</v>
      </c>
      <c r="B3828" s="176" t="s">
        <v>12045</v>
      </c>
      <c r="C3828" s="175" t="s">
        <v>128</v>
      </c>
      <c r="D3828" s="175">
        <v>23.83</v>
      </c>
    </row>
    <row r="3829" spans="1:4" ht="27.6" x14ac:dyDescent="0.3">
      <c r="A3829" s="175">
        <v>89646</v>
      </c>
      <c r="B3829" s="176" t="s">
        <v>12046</v>
      </c>
      <c r="C3829" s="175" t="s">
        <v>128</v>
      </c>
      <c r="D3829" s="175">
        <v>19.16</v>
      </c>
    </row>
    <row r="3830" spans="1:4" ht="27.6" x14ac:dyDescent="0.3">
      <c r="A3830" s="175">
        <v>89647</v>
      </c>
      <c r="B3830" s="176" t="s">
        <v>12047</v>
      </c>
      <c r="C3830" s="175" t="s">
        <v>128</v>
      </c>
      <c r="D3830" s="175">
        <v>18.79</v>
      </c>
    </row>
    <row r="3831" spans="1:4" ht="27.6" x14ac:dyDescent="0.3">
      <c r="A3831" s="175">
        <v>89648</v>
      </c>
      <c r="B3831" s="176" t="s">
        <v>12048</v>
      </c>
      <c r="C3831" s="175" t="s">
        <v>128</v>
      </c>
      <c r="D3831" s="175">
        <v>20.47</v>
      </c>
    </row>
    <row r="3832" spans="1:4" ht="27.6" x14ac:dyDescent="0.3">
      <c r="A3832" s="175">
        <v>89649</v>
      </c>
      <c r="B3832" s="176" t="s">
        <v>12049</v>
      </c>
      <c r="C3832" s="175" t="s">
        <v>128</v>
      </c>
      <c r="D3832" s="175">
        <v>27.47</v>
      </c>
    </row>
    <row r="3833" spans="1:4" ht="27.6" x14ac:dyDescent="0.3">
      <c r="A3833" s="175">
        <v>89650</v>
      </c>
      <c r="B3833" s="176" t="s">
        <v>12050</v>
      </c>
      <c r="C3833" s="175" t="s">
        <v>128</v>
      </c>
      <c r="D3833" s="175">
        <v>27.47</v>
      </c>
    </row>
    <row r="3834" spans="1:4" ht="27.6" x14ac:dyDescent="0.3">
      <c r="A3834" s="175">
        <v>89651</v>
      </c>
      <c r="B3834" s="176" t="s">
        <v>12051</v>
      </c>
      <c r="C3834" s="175" t="s">
        <v>128</v>
      </c>
      <c r="D3834" s="175">
        <v>6.47</v>
      </c>
    </row>
    <row r="3835" spans="1:4" ht="27.6" x14ac:dyDescent="0.3">
      <c r="A3835" s="175">
        <v>89652</v>
      </c>
      <c r="B3835" s="176" t="s">
        <v>12052</v>
      </c>
      <c r="C3835" s="175" t="s">
        <v>128</v>
      </c>
      <c r="D3835" s="175">
        <v>10.06</v>
      </c>
    </row>
    <row r="3836" spans="1:4" ht="27.6" x14ac:dyDescent="0.3">
      <c r="A3836" s="175">
        <v>89653</v>
      </c>
      <c r="B3836" s="176" t="s">
        <v>12053</v>
      </c>
      <c r="C3836" s="175" t="s">
        <v>128</v>
      </c>
      <c r="D3836" s="175">
        <v>15.58</v>
      </c>
    </row>
    <row r="3837" spans="1:4" ht="27.6" x14ac:dyDescent="0.3">
      <c r="A3837" s="175">
        <v>89654</v>
      </c>
      <c r="B3837" s="176" t="s">
        <v>12054</v>
      </c>
      <c r="C3837" s="175" t="s">
        <v>128</v>
      </c>
      <c r="D3837" s="175">
        <v>15.21</v>
      </c>
    </row>
    <row r="3838" spans="1:4" ht="27.6" x14ac:dyDescent="0.3">
      <c r="A3838" s="175">
        <v>89655</v>
      </c>
      <c r="B3838" s="176" t="s">
        <v>12055</v>
      </c>
      <c r="C3838" s="175" t="s">
        <v>128</v>
      </c>
      <c r="D3838" s="175">
        <v>21.96</v>
      </c>
    </row>
    <row r="3839" spans="1:4" ht="27.6" x14ac:dyDescent="0.3">
      <c r="A3839" s="175">
        <v>89656</v>
      </c>
      <c r="B3839" s="176" t="s">
        <v>12056</v>
      </c>
      <c r="C3839" s="175" t="s">
        <v>128</v>
      </c>
      <c r="D3839" s="175">
        <v>10.63</v>
      </c>
    </row>
    <row r="3840" spans="1:4" ht="27.6" x14ac:dyDescent="0.3">
      <c r="A3840" s="175">
        <v>89657</v>
      </c>
      <c r="B3840" s="176" t="s">
        <v>12057</v>
      </c>
      <c r="C3840" s="175" t="s">
        <v>128</v>
      </c>
      <c r="D3840" s="175">
        <v>10.81</v>
      </c>
    </row>
    <row r="3841" spans="1:4" ht="27.6" x14ac:dyDescent="0.3">
      <c r="A3841" s="175">
        <v>89658</v>
      </c>
      <c r="B3841" s="176" t="s">
        <v>12058</v>
      </c>
      <c r="C3841" s="175" t="s">
        <v>128</v>
      </c>
      <c r="D3841" s="175">
        <v>8.93</v>
      </c>
    </row>
    <row r="3842" spans="1:4" ht="27.6" x14ac:dyDescent="0.3">
      <c r="A3842" s="175">
        <v>89659</v>
      </c>
      <c r="B3842" s="176" t="s">
        <v>12059</v>
      </c>
      <c r="C3842" s="175" t="s">
        <v>128</v>
      </c>
      <c r="D3842" s="175">
        <v>14.42</v>
      </c>
    </row>
    <row r="3843" spans="1:4" ht="27.6" x14ac:dyDescent="0.3">
      <c r="A3843" s="175">
        <v>89660</v>
      </c>
      <c r="B3843" s="176" t="s">
        <v>12060</v>
      </c>
      <c r="C3843" s="175" t="s">
        <v>128</v>
      </c>
      <c r="D3843" s="175">
        <v>8.4499999999999993</v>
      </c>
    </row>
    <row r="3844" spans="1:4" ht="27.6" x14ac:dyDescent="0.3">
      <c r="A3844" s="175">
        <v>89661</v>
      </c>
      <c r="B3844" s="176" t="s">
        <v>12061</v>
      </c>
      <c r="C3844" s="175" t="s">
        <v>128</v>
      </c>
      <c r="D3844" s="175">
        <v>18.600000000000001</v>
      </c>
    </row>
    <row r="3845" spans="1:4" ht="27.6" x14ac:dyDescent="0.3">
      <c r="A3845" s="175">
        <v>89662</v>
      </c>
      <c r="B3845" s="176" t="s">
        <v>12062</v>
      </c>
      <c r="C3845" s="175" t="s">
        <v>128</v>
      </c>
      <c r="D3845" s="175">
        <v>27.55</v>
      </c>
    </row>
    <row r="3846" spans="1:4" ht="27.6" x14ac:dyDescent="0.3">
      <c r="A3846" s="175">
        <v>89663</v>
      </c>
      <c r="B3846" s="176" t="s">
        <v>12063</v>
      </c>
      <c r="C3846" s="175" t="s">
        <v>128</v>
      </c>
      <c r="D3846" s="175">
        <v>12.56</v>
      </c>
    </row>
    <row r="3847" spans="1:4" ht="27.6" x14ac:dyDescent="0.3">
      <c r="A3847" s="175">
        <v>89664</v>
      </c>
      <c r="B3847" s="176" t="s">
        <v>12064</v>
      </c>
      <c r="C3847" s="175" t="s">
        <v>128</v>
      </c>
      <c r="D3847" s="175">
        <v>14.42</v>
      </c>
    </row>
    <row r="3848" spans="1:4" ht="41.4" x14ac:dyDescent="0.3">
      <c r="A3848" s="175">
        <v>89665</v>
      </c>
      <c r="B3848" s="176" t="s">
        <v>12065</v>
      </c>
      <c r="C3848" s="175" t="s">
        <v>128</v>
      </c>
      <c r="D3848" s="175">
        <v>15.38</v>
      </c>
    </row>
    <row r="3849" spans="1:4" ht="27.6" x14ac:dyDescent="0.3">
      <c r="A3849" s="175">
        <v>89666</v>
      </c>
      <c r="B3849" s="176" t="s">
        <v>12066</v>
      </c>
      <c r="C3849" s="175" t="s">
        <v>128</v>
      </c>
      <c r="D3849" s="175">
        <v>7.64</v>
      </c>
    </row>
    <row r="3850" spans="1:4" ht="27.6" x14ac:dyDescent="0.3">
      <c r="A3850" s="175">
        <v>89667</v>
      </c>
      <c r="B3850" s="176" t="s">
        <v>12067</v>
      </c>
      <c r="C3850" s="175" t="s">
        <v>128</v>
      </c>
      <c r="D3850" s="175">
        <v>44.93</v>
      </c>
    </row>
    <row r="3851" spans="1:4" ht="27.6" x14ac:dyDescent="0.3">
      <c r="A3851" s="175">
        <v>89668</v>
      </c>
      <c r="B3851" s="176" t="s">
        <v>12068</v>
      </c>
      <c r="C3851" s="175" t="s">
        <v>128</v>
      </c>
      <c r="D3851" s="175">
        <v>26.23</v>
      </c>
    </row>
    <row r="3852" spans="1:4" ht="27.6" x14ac:dyDescent="0.3">
      <c r="A3852" s="175">
        <v>89669</v>
      </c>
      <c r="B3852" s="176" t="s">
        <v>12069</v>
      </c>
      <c r="C3852" s="175" t="s">
        <v>128</v>
      </c>
      <c r="D3852" s="175">
        <v>26.58</v>
      </c>
    </row>
    <row r="3853" spans="1:4" ht="27.6" x14ac:dyDescent="0.3">
      <c r="A3853" s="175">
        <v>89670</v>
      </c>
      <c r="B3853" s="176" t="s">
        <v>12070</v>
      </c>
      <c r="C3853" s="175" t="s">
        <v>128</v>
      </c>
      <c r="D3853" s="175">
        <v>12.81</v>
      </c>
    </row>
    <row r="3854" spans="1:4" ht="27.6" x14ac:dyDescent="0.3">
      <c r="A3854" s="175">
        <v>89671</v>
      </c>
      <c r="B3854" s="176" t="s">
        <v>12071</v>
      </c>
      <c r="C3854" s="175" t="s">
        <v>128</v>
      </c>
      <c r="D3854" s="175">
        <v>41.39</v>
      </c>
    </row>
    <row r="3855" spans="1:4" ht="27.6" x14ac:dyDescent="0.3">
      <c r="A3855" s="175">
        <v>89672</v>
      </c>
      <c r="B3855" s="176" t="s">
        <v>12072</v>
      </c>
      <c r="C3855" s="175" t="s">
        <v>128</v>
      </c>
      <c r="D3855" s="175">
        <v>19.100000000000001</v>
      </c>
    </row>
    <row r="3856" spans="1:4" ht="41.4" x14ac:dyDescent="0.3">
      <c r="A3856" s="175">
        <v>89673</v>
      </c>
      <c r="B3856" s="176" t="s">
        <v>12073</v>
      </c>
      <c r="C3856" s="175" t="s">
        <v>128</v>
      </c>
      <c r="D3856" s="175">
        <v>31.66</v>
      </c>
    </row>
    <row r="3857" spans="1:4" ht="27.6" x14ac:dyDescent="0.3">
      <c r="A3857" s="175">
        <v>89674</v>
      </c>
      <c r="B3857" s="176" t="s">
        <v>12074</v>
      </c>
      <c r="C3857" s="175" t="s">
        <v>128</v>
      </c>
      <c r="D3857" s="175">
        <v>27.12</v>
      </c>
    </row>
    <row r="3858" spans="1:4" ht="27.6" x14ac:dyDescent="0.3">
      <c r="A3858" s="175">
        <v>89675</v>
      </c>
      <c r="B3858" s="176" t="s">
        <v>12075</v>
      </c>
      <c r="C3858" s="175" t="s">
        <v>128</v>
      </c>
      <c r="D3858" s="175">
        <v>76.69</v>
      </c>
    </row>
    <row r="3859" spans="1:4" ht="27.6" x14ac:dyDescent="0.3">
      <c r="A3859" s="175">
        <v>89676</v>
      </c>
      <c r="B3859" s="176" t="s">
        <v>12076</v>
      </c>
      <c r="C3859" s="175" t="s">
        <v>128</v>
      </c>
      <c r="D3859" s="175">
        <v>40.19</v>
      </c>
    </row>
    <row r="3860" spans="1:4" ht="27.6" x14ac:dyDescent="0.3">
      <c r="A3860" s="175">
        <v>89677</v>
      </c>
      <c r="B3860" s="176" t="s">
        <v>12077</v>
      </c>
      <c r="C3860" s="175" t="s">
        <v>128</v>
      </c>
      <c r="D3860" s="175">
        <v>76.33</v>
      </c>
    </row>
    <row r="3861" spans="1:4" ht="27.6" x14ac:dyDescent="0.3">
      <c r="A3861" s="175">
        <v>89678</v>
      </c>
      <c r="B3861" s="176" t="s">
        <v>12078</v>
      </c>
      <c r="C3861" s="175" t="s">
        <v>128</v>
      </c>
      <c r="D3861" s="175">
        <v>10.02</v>
      </c>
    </row>
    <row r="3862" spans="1:4" ht="27.6" x14ac:dyDescent="0.3">
      <c r="A3862" s="175">
        <v>89679</v>
      </c>
      <c r="B3862" s="176" t="s">
        <v>12079</v>
      </c>
      <c r="C3862" s="175" t="s">
        <v>128</v>
      </c>
      <c r="D3862" s="175">
        <v>129.19</v>
      </c>
    </row>
    <row r="3863" spans="1:4" ht="27.6" x14ac:dyDescent="0.3">
      <c r="A3863" s="175">
        <v>89680</v>
      </c>
      <c r="B3863" s="176" t="s">
        <v>12080</v>
      </c>
      <c r="C3863" s="175" t="s">
        <v>128</v>
      </c>
      <c r="D3863" s="175">
        <v>19.260000000000002</v>
      </c>
    </row>
    <row r="3864" spans="1:4" ht="41.4" x14ac:dyDescent="0.3">
      <c r="A3864" s="175">
        <v>89681</v>
      </c>
      <c r="B3864" s="176" t="s">
        <v>12081</v>
      </c>
      <c r="C3864" s="175" t="s">
        <v>128</v>
      </c>
      <c r="D3864" s="175">
        <v>85.68</v>
      </c>
    </row>
    <row r="3865" spans="1:4" ht="27.6" x14ac:dyDescent="0.3">
      <c r="A3865" s="175">
        <v>89682</v>
      </c>
      <c r="B3865" s="176" t="s">
        <v>12082</v>
      </c>
      <c r="C3865" s="175" t="s">
        <v>128</v>
      </c>
      <c r="D3865" s="175">
        <v>28.66</v>
      </c>
    </row>
    <row r="3866" spans="1:4" ht="27.6" x14ac:dyDescent="0.3">
      <c r="A3866" s="175">
        <v>89683</v>
      </c>
      <c r="B3866" s="176" t="s">
        <v>12083</v>
      </c>
      <c r="C3866" s="175" t="s">
        <v>128</v>
      </c>
      <c r="D3866" s="175">
        <v>344.76</v>
      </c>
    </row>
    <row r="3867" spans="1:4" ht="27.6" x14ac:dyDescent="0.3">
      <c r="A3867" s="175">
        <v>89684</v>
      </c>
      <c r="B3867" s="176" t="s">
        <v>12084</v>
      </c>
      <c r="C3867" s="175" t="s">
        <v>128</v>
      </c>
      <c r="D3867" s="175">
        <v>38.74</v>
      </c>
    </row>
    <row r="3868" spans="1:4" ht="27.6" x14ac:dyDescent="0.3">
      <c r="A3868" s="175">
        <v>89685</v>
      </c>
      <c r="B3868" s="176" t="s">
        <v>12085</v>
      </c>
      <c r="C3868" s="175" t="s">
        <v>128</v>
      </c>
      <c r="D3868" s="175">
        <v>60.15</v>
      </c>
    </row>
    <row r="3869" spans="1:4" ht="27.6" x14ac:dyDescent="0.3">
      <c r="A3869" s="175">
        <v>89686</v>
      </c>
      <c r="B3869" s="176" t="s">
        <v>12086</v>
      </c>
      <c r="C3869" s="175" t="s">
        <v>128</v>
      </c>
      <c r="D3869" s="175">
        <v>138.44999999999999</v>
      </c>
    </row>
    <row r="3870" spans="1:4" ht="27.6" x14ac:dyDescent="0.3">
      <c r="A3870" s="175">
        <v>89687</v>
      </c>
      <c r="B3870" s="176" t="s">
        <v>12087</v>
      </c>
      <c r="C3870" s="175" t="s">
        <v>128</v>
      </c>
      <c r="D3870" s="175">
        <v>50.76</v>
      </c>
    </row>
    <row r="3871" spans="1:4" ht="27.6" x14ac:dyDescent="0.3">
      <c r="A3871" s="175">
        <v>89689</v>
      </c>
      <c r="B3871" s="176" t="s">
        <v>12088</v>
      </c>
      <c r="C3871" s="175" t="s">
        <v>128</v>
      </c>
      <c r="D3871" s="175">
        <v>30.68</v>
      </c>
    </row>
    <row r="3872" spans="1:4" ht="27.6" x14ac:dyDescent="0.3">
      <c r="A3872" s="175">
        <v>89690</v>
      </c>
      <c r="B3872" s="176" t="s">
        <v>12089</v>
      </c>
      <c r="C3872" s="175" t="s">
        <v>128</v>
      </c>
      <c r="D3872" s="175">
        <v>91.67</v>
      </c>
    </row>
    <row r="3873" spans="1:4" ht="27.6" x14ac:dyDescent="0.3">
      <c r="A3873" s="175">
        <v>89691</v>
      </c>
      <c r="B3873" s="176" t="s">
        <v>12090</v>
      </c>
      <c r="C3873" s="175" t="s">
        <v>128</v>
      </c>
      <c r="D3873" s="175">
        <v>11.95</v>
      </c>
    </row>
    <row r="3874" spans="1:4" ht="27.6" x14ac:dyDescent="0.3">
      <c r="A3874" s="175">
        <v>89692</v>
      </c>
      <c r="B3874" s="176" t="s">
        <v>12091</v>
      </c>
      <c r="C3874" s="175" t="s">
        <v>128</v>
      </c>
      <c r="D3874" s="175">
        <v>86.26</v>
      </c>
    </row>
    <row r="3875" spans="1:4" ht="27.6" x14ac:dyDescent="0.3">
      <c r="A3875" s="175">
        <v>89693</v>
      </c>
      <c r="B3875" s="176" t="s">
        <v>12092</v>
      </c>
      <c r="C3875" s="175" t="s">
        <v>128</v>
      </c>
      <c r="D3875" s="175">
        <v>83.43</v>
      </c>
    </row>
    <row r="3876" spans="1:4" ht="27.6" x14ac:dyDescent="0.3">
      <c r="A3876" s="175">
        <v>89694</v>
      </c>
      <c r="B3876" s="176" t="s">
        <v>12093</v>
      </c>
      <c r="C3876" s="175" t="s">
        <v>128</v>
      </c>
      <c r="D3876" s="175">
        <v>18.100000000000001</v>
      </c>
    </row>
    <row r="3877" spans="1:4" ht="27.6" x14ac:dyDescent="0.3">
      <c r="A3877" s="175">
        <v>89695</v>
      </c>
      <c r="B3877" s="176" t="s">
        <v>12094</v>
      </c>
      <c r="C3877" s="175" t="s">
        <v>128</v>
      </c>
      <c r="D3877" s="175">
        <v>16.940000000000001</v>
      </c>
    </row>
    <row r="3878" spans="1:4" ht="27.6" x14ac:dyDescent="0.3">
      <c r="A3878" s="175">
        <v>89696</v>
      </c>
      <c r="B3878" s="176" t="s">
        <v>12095</v>
      </c>
      <c r="C3878" s="175" t="s">
        <v>128</v>
      </c>
      <c r="D3878" s="175">
        <v>75.12</v>
      </c>
    </row>
    <row r="3879" spans="1:4" ht="27.6" x14ac:dyDescent="0.3">
      <c r="A3879" s="175">
        <v>89697</v>
      </c>
      <c r="B3879" s="176" t="s">
        <v>12096</v>
      </c>
      <c r="C3879" s="175" t="s">
        <v>128</v>
      </c>
      <c r="D3879" s="175">
        <v>13.27</v>
      </c>
    </row>
    <row r="3880" spans="1:4" ht="27.6" x14ac:dyDescent="0.3">
      <c r="A3880" s="175">
        <v>89698</v>
      </c>
      <c r="B3880" s="176" t="s">
        <v>12097</v>
      </c>
      <c r="C3880" s="175" t="s">
        <v>128</v>
      </c>
      <c r="D3880" s="175">
        <v>270.14</v>
      </c>
    </row>
    <row r="3881" spans="1:4" ht="27.6" x14ac:dyDescent="0.3">
      <c r="A3881" s="175">
        <v>89699</v>
      </c>
      <c r="B3881" s="176" t="s">
        <v>12098</v>
      </c>
      <c r="C3881" s="175" t="s">
        <v>128</v>
      </c>
      <c r="D3881" s="175">
        <v>234.34</v>
      </c>
    </row>
    <row r="3882" spans="1:4" ht="27.6" x14ac:dyDescent="0.3">
      <c r="A3882" s="175">
        <v>89700</v>
      </c>
      <c r="B3882" s="176" t="s">
        <v>12099</v>
      </c>
      <c r="C3882" s="175" t="s">
        <v>128</v>
      </c>
      <c r="D3882" s="175">
        <v>18.54</v>
      </c>
    </row>
    <row r="3883" spans="1:4" ht="27.6" x14ac:dyDescent="0.3">
      <c r="A3883" s="175">
        <v>89701</v>
      </c>
      <c r="B3883" s="176" t="s">
        <v>12100</v>
      </c>
      <c r="C3883" s="175" t="s">
        <v>128</v>
      </c>
      <c r="D3883" s="175">
        <v>205.64</v>
      </c>
    </row>
    <row r="3884" spans="1:4" ht="27.6" x14ac:dyDescent="0.3">
      <c r="A3884" s="175">
        <v>89702</v>
      </c>
      <c r="B3884" s="176" t="s">
        <v>12101</v>
      </c>
      <c r="C3884" s="175" t="s">
        <v>128</v>
      </c>
      <c r="D3884" s="175">
        <v>18.54</v>
      </c>
    </row>
    <row r="3885" spans="1:4" ht="27.6" x14ac:dyDescent="0.3">
      <c r="A3885" s="175">
        <v>89703</v>
      </c>
      <c r="B3885" s="176" t="s">
        <v>12102</v>
      </c>
      <c r="C3885" s="175" t="s">
        <v>128</v>
      </c>
      <c r="D3885" s="175">
        <v>39.92</v>
      </c>
    </row>
    <row r="3886" spans="1:4" ht="27.6" x14ac:dyDescent="0.3">
      <c r="A3886" s="175">
        <v>89704</v>
      </c>
      <c r="B3886" s="176" t="s">
        <v>12103</v>
      </c>
      <c r="C3886" s="175" t="s">
        <v>128</v>
      </c>
      <c r="D3886" s="175">
        <v>141.87</v>
      </c>
    </row>
    <row r="3887" spans="1:4" ht="27.6" x14ac:dyDescent="0.3">
      <c r="A3887" s="175">
        <v>89705</v>
      </c>
      <c r="B3887" s="176" t="s">
        <v>12104</v>
      </c>
      <c r="C3887" s="175" t="s">
        <v>128</v>
      </c>
      <c r="D3887" s="175">
        <v>23.49</v>
      </c>
    </row>
    <row r="3888" spans="1:4" ht="27.6" x14ac:dyDescent="0.3">
      <c r="A3888" s="175">
        <v>89706</v>
      </c>
      <c r="B3888" s="176" t="s">
        <v>12105</v>
      </c>
      <c r="C3888" s="175" t="s">
        <v>128</v>
      </c>
      <c r="D3888" s="175">
        <v>47.39</v>
      </c>
    </row>
    <row r="3889" spans="1:4" ht="27.6" x14ac:dyDescent="0.3">
      <c r="A3889" s="175">
        <v>89718</v>
      </c>
      <c r="B3889" s="176" t="s">
        <v>12106</v>
      </c>
      <c r="C3889" s="175" t="s">
        <v>236</v>
      </c>
      <c r="D3889" s="175">
        <v>47.13</v>
      </c>
    </row>
    <row r="3890" spans="1:4" ht="27.6" x14ac:dyDescent="0.3">
      <c r="A3890" s="175">
        <v>89719</v>
      </c>
      <c r="B3890" s="176" t="s">
        <v>12107</v>
      </c>
      <c r="C3890" s="175" t="s">
        <v>128</v>
      </c>
      <c r="D3890" s="175">
        <v>10.25</v>
      </c>
    </row>
    <row r="3891" spans="1:4" ht="27.6" x14ac:dyDescent="0.3">
      <c r="A3891" s="175">
        <v>89720</v>
      </c>
      <c r="B3891" s="176" t="s">
        <v>12108</v>
      </c>
      <c r="C3891" s="175" t="s">
        <v>128</v>
      </c>
      <c r="D3891" s="175">
        <v>11.82</v>
      </c>
    </row>
    <row r="3892" spans="1:4" ht="27.6" x14ac:dyDescent="0.3">
      <c r="A3892" s="175">
        <v>89721</v>
      </c>
      <c r="B3892" s="176" t="s">
        <v>12109</v>
      </c>
      <c r="C3892" s="175" t="s">
        <v>128</v>
      </c>
      <c r="D3892" s="175">
        <v>12.34</v>
      </c>
    </row>
    <row r="3893" spans="1:4" ht="27.6" x14ac:dyDescent="0.3">
      <c r="A3893" s="175">
        <v>89722</v>
      </c>
      <c r="B3893" s="176" t="s">
        <v>12110</v>
      </c>
      <c r="C3893" s="175" t="s">
        <v>128</v>
      </c>
      <c r="D3893" s="175">
        <v>19.739999999999998</v>
      </c>
    </row>
    <row r="3894" spans="1:4" ht="27.6" x14ac:dyDescent="0.3">
      <c r="A3894" s="175">
        <v>89723</v>
      </c>
      <c r="B3894" s="176" t="s">
        <v>12111</v>
      </c>
      <c r="C3894" s="175" t="s">
        <v>128</v>
      </c>
      <c r="D3894" s="175">
        <v>16.239999999999998</v>
      </c>
    </row>
    <row r="3895" spans="1:4" ht="41.4" x14ac:dyDescent="0.3">
      <c r="A3895" s="175">
        <v>89724</v>
      </c>
      <c r="B3895" s="176" t="s">
        <v>12112</v>
      </c>
      <c r="C3895" s="175" t="s">
        <v>128</v>
      </c>
      <c r="D3895" s="175">
        <v>11.03</v>
      </c>
    </row>
    <row r="3896" spans="1:4" ht="27.6" x14ac:dyDescent="0.3">
      <c r="A3896" s="175">
        <v>89725</v>
      </c>
      <c r="B3896" s="176" t="s">
        <v>12113</v>
      </c>
      <c r="C3896" s="175" t="s">
        <v>128</v>
      </c>
      <c r="D3896" s="175">
        <v>15.87</v>
      </c>
    </row>
    <row r="3897" spans="1:4" ht="41.4" x14ac:dyDescent="0.3">
      <c r="A3897" s="175">
        <v>89726</v>
      </c>
      <c r="B3897" s="176" t="s">
        <v>12114</v>
      </c>
      <c r="C3897" s="175" t="s">
        <v>128</v>
      </c>
      <c r="D3897" s="175">
        <v>7.6</v>
      </c>
    </row>
    <row r="3898" spans="1:4" ht="27.6" x14ac:dyDescent="0.3">
      <c r="A3898" s="175">
        <v>89727</v>
      </c>
      <c r="B3898" s="176" t="s">
        <v>12115</v>
      </c>
      <c r="C3898" s="175" t="s">
        <v>128</v>
      </c>
      <c r="D3898" s="175">
        <v>17.55</v>
      </c>
    </row>
    <row r="3899" spans="1:4" ht="41.4" x14ac:dyDescent="0.3">
      <c r="A3899" s="175">
        <v>89728</v>
      </c>
      <c r="B3899" s="176" t="s">
        <v>12116</v>
      </c>
      <c r="C3899" s="175" t="s">
        <v>128</v>
      </c>
      <c r="D3899" s="175">
        <v>11.87</v>
      </c>
    </row>
    <row r="3900" spans="1:4" ht="27.6" x14ac:dyDescent="0.3">
      <c r="A3900" s="175">
        <v>89729</v>
      </c>
      <c r="B3900" s="176" t="s">
        <v>12117</v>
      </c>
      <c r="C3900" s="175" t="s">
        <v>128</v>
      </c>
      <c r="D3900" s="175">
        <v>24.01</v>
      </c>
    </row>
    <row r="3901" spans="1:4" ht="41.4" x14ac:dyDescent="0.3">
      <c r="A3901" s="175">
        <v>89730</v>
      </c>
      <c r="B3901" s="176" t="s">
        <v>12118</v>
      </c>
      <c r="C3901" s="175" t="s">
        <v>128</v>
      </c>
      <c r="D3901" s="175">
        <v>12.99</v>
      </c>
    </row>
    <row r="3902" spans="1:4" ht="41.4" x14ac:dyDescent="0.3">
      <c r="A3902" s="175">
        <v>89731</v>
      </c>
      <c r="B3902" s="176" t="s">
        <v>12119</v>
      </c>
      <c r="C3902" s="175" t="s">
        <v>128</v>
      </c>
      <c r="D3902" s="175">
        <v>11.46</v>
      </c>
    </row>
    <row r="3903" spans="1:4" ht="41.4" x14ac:dyDescent="0.3">
      <c r="A3903" s="175">
        <v>89732</v>
      </c>
      <c r="B3903" s="176" t="s">
        <v>12120</v>
      </c>
      <c r="C3903" s="175" t="s">
        <v>128</v>
      </c>
      <c r="D3903" s="175">
        <v>12.27</v>
      </c>
    </row>
    <row r="3904" spans="1:4" ht="41.4" x14ac:dyDescent="0.3">
      <c r="A3904" s="175">
        <v>89733</v>
      </c>
      <c r="B3904" s="176" t="s">
        <v>12121</v>
      </c>
      <c r="C3904" s="175" t="s">
        <v>128</v>
      </c>
      <c r="D3904" s="175">
        <v>21</v>
      </c>
    </row>
    <row r="3905" spans="1:4" ht="27.6" x14ac:dyDescent="0.3">
      <c r="A3905" s="175">
        <v>89734</v>
      </c>
      <c r="B3905" s="176" t="s">
        <v>12122</v>
      </c>
      <c r="C3905" s="175" t="s">
        <v>128</v>
      </c>
      <c r="D3905" s="175">
        <v>24.01</v>
      </c>
    </row>
    <row r="3906" spans="1:4" ht="41.4" x14ac:dyDescent="0.3">
      <c r="A3906" s="175">
        <v>89735</v>
      </c>
      <c r="B3906" s="176" t="s">
        <v>12123</v>
      </c>
      <c r="C3906" s="175" t="s">
        <v>128</v>
      </c>
      <c r="D3906" s="175">
        <v>22.34</v>
      </c>
    </row>
    <row r="3907" spans="1:4" ht="27.6" x14ac:dyDescent="0.3">
      <c r="A3907" s="175">
        <v>89736</v>
      </c>
      <c r="B3907" s="176" t="s">
        <v>12124</v>
      </c>
      <c r="C3907" s="175" t="s">
        <v>128</v>
      </c>
      <c r="D3907" s="175">
        <v>7.26</v>
      </c>
    </row>
    <row r="3908" spans="1:4" ht="41.4" x14ac:dyDescent="0.3">
      <c r="A3908" s="175">
        <v>89737</v>
      </c>
      <c r="B3908" s="176" t="s">
        <v>12125</v>
      </c>
      <c r="C3908" s="175" t="s">
        <v>128</v>
      </c>
      <c r="D3908" s="175">
        <v>20.55</v>
      </c>
    </row>
    <row r="3909" spans="1:4" ht="27.6" x14ac:dyDescent="0.3">
      <c r="A3909" s="175">
        <v>89738</v>
      </c>
      <c r="B3909" s="176" t="s">
        <v>12126</v>
      </c>
      <c r="C3909" s="175" t="s">
        <v>128</v>
      </c>
      <c r="D3909" s="175">
        <v>12.75</v>
      </c>
    </row>
    <row r="3910" spans="1:4" ht="41.4" x14ac:dyDescent="0.3">
      <c r="A3910" s="175">
        <v>89739</v>
      </c>
      <c r="B3910" s="176" t="s">
        <v>12127</v>
      </c>
      <c r="C3910" s="175" t="s">
        <v>128</v>
      </c>
      <c r="D3910" s="175">
        <v>21.71</v>
      </c>
    </row>
    <row r="3911" spans="1:4" ht="27.6" x14ac:dyDescent="0.3">
      <c r="A3911" s="175">
        <v>89740</v>
      </c>
      <c r="B3911" s="176" t="s">
        <v>12128</v>
      </c>
      <c r="C3911" s="175" t="s">
        <v>128</v>
      </c>
      <c r="D3911" s="175">
        <v>6.78</v>
      </c>
    </row>
    <row r="3912" spans="1:4" ht="27.6" x14ac:dyDescent="0.3">
      <c r="A3912" s="175">
        <v>89741</v>
      </c>
      <c r="B3912" s="176" t="s">
        <v>12129</v>
      </c>
      <c r="C3912" s="175" t="s">
        <v>128</v>
      </c>
      <c r="D3912" s="175">
        <v>16.93</v>
      </c>
    </row>
    <row r="3913" spans="1:4" ht="41.4" x14ac:dyDescent="0.3">
      <c r="A3913" s="175">
        <v>89742</v>
      </c>
      <c r="B3913" s="176" t="s">
        <v>12130</v>
      </c>
      <c r="C3913" s="175" t="s">
        <v>128</v>
      </c>
      <c r="D3913" s="175">
        <v>37.11</v>
      </c>
    </row>
    <row r="3914" spans="1:4" ht="41.4" x14ac:dyDescent="0.3">
      <c r="A3914" s="175">
        <v>89743</v>
      </c>
      <c r="B3914" s="176" t="s">
        <v>12131</v>
      </c>
      <c r="C3914" s="175" t="s">
        <v>128</v>
      </c>
      <c r="D3914" s="175">
        <v>53.71</v>
      </c>
    </row>
    <row r="3915" spans="1:4" ht="41.4" x14ac:dyDescent="0.3">
      <c r="A3915" s="175">
        <v>89744</v>
      </c>
      <c r="B3915" s="176" t="s">
        <v>12132</v>
      </c>
      <c r="C3915" s="175" t="s">
        <v>128</v>
      </c>
      <c r="D3915" s="175">
        <v>26.53</v>
      </c>
    </row>
    <row r="3916" spans="1:4" ht="27.6" x14ac:dyDescent="0.3">
      <c r="A3916" s="175">
        <v>89745</v>
      </c>
      <c r="B3916" s="176" t="s">
        <v>12133</v>
      </c>
      <c r="C3916" s="175" t="s">
        <v>128</v>
      </c>
      <c r="D3916" s="175">
        <v>25.88</v>
      </c>
    </row>
    <row r="3917" spans="1:4" ht="41.4" x14ac:dyDescent="0.3">
      <c r="A3917" s="175">
        <v>89746</v>
      </c>
      <c r="B3917" s="176" t="s">
        <v>12134</v>
      </c>
      <c r="C3917" s="175" t="s">
        <v>128</v>
      </c>
      <c r="D3917" s="175">
        <v>26.45</v>
      </c>
    </row>
    <row r="3918" spans="1:4" ht="27.6" x14ac:dyDescent="0.3">
      <c r="A3918" s="175">
        <v>89747</v>
      </c>
      <c r="B3918" s="176" t="s">
        <v>12135</v>
      </c>
      <c r="C3918" s="175" t="s">
        <v>128</v>
      </c>
      <c r="D3918" s="175">
        <v>10.89</v>
      </c>
    </row>
    <row r="3919" spans="1:4" ht="41.4" x14ac:dyDescent="0.3">
      <c r="A3919" s="175">
        <v>89748</v>
      </c>
      <c r="B3919" s="176" t="s">
        <v>12136</v>
      </c>
      <c r="C3919" s="175" t="s">
        <v>128</v>
      </c>
      <c r="D3919" s="175">
        <v>44.53</v>
      </c>
    </row>
    <row r="3920" spans="1:4" ht="27.6" x14ac:dyDescent="0.3">
      <c r="A3920" s="175">
        <v>89749</v>
      </c>
      <c r="B3920" s="176" t="s">
        <v>12137</v>
      </c>
      <c r="C3920" s="175" t="s">
        <v>128</v>
      </c>
      <c r="D3920" s="175">
        <v>12.75</v>
      </c>
    </row>
    <row r="3921" spans="1:4" ht="41.4" x14ac:dyDescent="0.3">
      <c r="A3921" s="175">
        <v>89750</v>
      </c>
      <c r="B3921" s="176" t="s">
        <v>12138</v>
      </c>
      <c r="C3921" s="175" t="s">
        <v>128</v>
      </c>
      <c r="D3921" s="175">
        <v>76.47</v>
      </c>
    </row>
    <row r="3922" spans="1:4" ht="27.6" x14ac:dyDescent="0.3">
      <c r="A3922" s="175">
        <v>89751</v>
      </c>
      <c r="B3922" s="176" t="s">
        <v>12139</v>
      </c>
      <c r="C3922" s="175" t="s">
        <v>128</v>
      </c>
      <c r="D3922" s="175">
        <v>5.97</v>
      </c>
    </row>
    <row r="3923" spans="1:4" ht="41.4" x14ac:dyDescent="0.3">
      <c r="A3923" s="175">
        <v>89752</v>
      </c>
      <c r="B3923" s="176" t="s">
        <v>12140</v>
      </c>
      <c r="C3923" s="175" t="s">
        <v>128</v>
      </c>
      <c r="D3923" s="175">
        <v>6.57</v>
      </c>
    </row>
    <row r="3924" spans="1:4" ht="41.4" x14ac:dyDescent="0.3">
      <c r="A3924" s="175">
        <v>89753</v>
      </c>
      <c r="B3924" s="176" t="s">
        <v>12141</v>
      </c>
      <c r="C3924" s="175" t="s">
        <v>128</v>
      </c>
      <c r="D3924" s="175">
        <v>9.69</v>
      </c>
    </row>
    <row r="3925" spans="1:4" ht="41.4" x14ac:dyDescent="0.3">
      <c r="A3925" s="175">
        <v>89754</v>
      </c>
      <c r="B3925" s="176" t="s">
        <v>12142</v>
      </c>
      <c r="C3925" s="175" t="s">
        <v>128</v>
      </c>
      <c r="D3925" s="175">
        <v>19.39</v>
      </c>
    </row>
    <row r="3926" spans="1:4" ht="27.6" x14ac:dyDescent="0.3">
      <c r="A3926" s="175">
        <v>89755</v>
      </c>
      <c r="B3926" s="176" t="s">
        <v>12143</v>
      </c>
      <c r="C3926" s="175" t="s">
        <v>128</v>
      </c>
      <c r="D3926" s="175">
        <v>10.89</v>
      </c>
    </row>
    <row r="3927" spans="1:4" ht="27.6" x14ac:dyDescent="0.3">
      <c r="A3927" s="175">
        <v>89756</v>
      </c>
      <c r="B3927" s="176" t="s">
        <v>12144</v>
      </c>
      <c r="C3927" s="175" t="s">
        <v>128</v>
      </c>
      <c r="D3927" s="175">
        <v>17.18</v>
      </c>
    </row>
    <row r="3928" spans="1:4" ht="27.6" x14ac:dyDescent="0.3">
      <c r="A3928" s="175">
        <v>89757</v>
      </c>
      <c r="B3928" s="176" t="s">
        <v>12145</v>
      </c>
      <c r="C3928" s="175" t="s">
        <v>128</v>
      </c>
      <c r="D3928" s="175">
        <v>25.2</v>
      </c>
    </row>
    <row r="3929" spans="1:4" ht="27.6" x14ac:dyDescent="0.3">
      <c r="A3929" s="175">
        <v>89758</v>
      </c>
      <c r="B3929" s="176" t="s">
        <v>12146</v>
      </c>
      <c r="C3929" s="175" t="s">
        <v>128</v>
      </c>
      <c r="D3929" s="175">
        <v>38.270000000000003</v>
      </c>
    </row>
    <row r="3930" spans="1:4" ht="27.6" x14ac:dyDescent="0.3">
      <c r="A3930" s="175">
        <v>89759</v>
      </c>
      <c r="B3930" s="176" t="s">
        <v>12147</v>
      </c>
      <c r="C3930" s="175" t="s">
        <v>128</v>
      </c>
      <c r="D3930" s="175">
        <v>8.1</v>
      </c>
    </row>
    <row r="3931" spans="1:4" ht="27.6" x14ac:dyDescent="0.3">
      <c r="A3931" s="175">
        <v>89760</v>
      </c>
      <c r="B3931" s="176" t="s">
        <v>12148</v>
      </c>
      <c r="C3931" s="175" t="s">
        <v>128</v>
      </c>
      <c r="D3931" s="175">
        <v>16.97</v>
      </c>
    </row>
    <row r="3932" spans="1:4" ht="27.6" x14ac:dyDescent="0.3">
      <c r="A3932" s="175">
        <v>89761</v>
      </c>
      <c r="B3932" s="176" t="s">
        <v>12149</v>
      </c>
      <c r="C3932" s="175" t="s">
        <v>128</v>
      </c>
      <c r="D3932" s="175">
        <v>26.37</v>
      </c>
    </row>
    <row r="3933" spans="1:4" ht="27.6" x14ac:dyDescent="0.3">
      <c r="A3933" s="175">
        <v>89762</v>
      </c>
      <c r="B3933" s="176" t="s">
        <v>12150</v>
      </c>
      <c r="C3933" s="175" t="s">
        <v>128</v>
      </c>
      <c r="D3933" s="175">
        <v>36.450000000000003</v>
      </c>
    </row>
    <row r="3934" spans="1:4" ht="27.6" x14ac:dyDescent="0.3">
      <c r="A3934" s="175">
        <v>89763</v>
      </c>
      <c r="B3934" s="176" t="s">
        <v>12151</v>
      </c>
      <c r="C3934" s="175" t="s">
        <v>128</v>
      </c>
      <c r="D3934" s="175">
        <v>136.16</v>
      </c>
    </row>
    <row r="3935" spans="1:4" ht="27.6" x14ac:dyDescent="0.3">
      <c r="A3935" s="175">
        <v>89764</v>
      </c>
      <c r="B3935" s="176" t="s">
        <v>12152</v>
      </c>
      <c r="C3935" s="175" t="s">
        <v>128</v>
      </c>
      <c r="D3935" s="175">
        <v>28.39</v>
      </c>
    </row>
    <row r="3936" spans="1:4" ht="27.6" x14ac:dyDescent="0.3">
      <c r="A3936" s="175">
        <v>89765</v>
      </c>
      <c r="B3936" s="176" t="s">
        <v>12153</v>
      </c>
      <c r="C3936" s="175" t="s">
        <v>128</v>
      </c>
      <c r="D3936" s="175">
        <v>13.48</v>
      </c>
    </row>
    <row r="3937" spans="1:4" ht="27.6" x14ac:dyDescent="0.3">
      <c r="A3937" s="175">
        <v>89766</v>
      </c>
      <c r="B3937" s="176" t="s">
        <v>12154</v>
      </c>
      <c r="C3937" s="175" t="s">
        <v>128</v>
      </c>
      <c r="D3937" s="175">
        <v>18.75</v>
      </c>
    </row>
    <row r="3938" spans="1:4" ht="27.6" x14ac:dyDescent="0.3">
      <c r="A3938" s="175">
        <v>89767</v>
      </c>
      <c r="B3938" s="176" t="s">
        <v>12155</v>
      </c>
      <c r="C3938" s="175" t="s">
        <v>128</v>
      </c>
      <c r="D3938" s="175">
        <v>18.75</v>
      </c>
    </row>
    <row r="3939" spans="1:4" ht="27.6" x14ac:dyDescent="0.3">
      <c r="A3939" s="175">
        <v>89768</v>
      </c>
      <c r="B3939" s="176" t="s">
        <v>12156</v>
      </c>
      <c r="C3939" s="175" t="s">
        <v>128</v>
      </c>
      <c r="D3939" s="175">
        <v>19.579999999999998</v>
      </c>
    </row>
    <row r="3940" spans="1:4" ht="27.6" x14ac:dyDescent="0.3">
      <c r="A3940" s="175">
        <v>89769</v>
      </c>
      <c r="B3940" s="176" t="s">
        <v>12157</v>
      </c>
      <c r="C3940" s="175" t="s">
        <v>128</v>
      </c>
      <c r="D3940" s="175">
        <v>42.76</v>
      </c>
    </row>
    <row r="3941" spans="1:4" ht="27.6" x14ac:dyDescent="0.3">
      <c r="A3941" s="175">
        <v>89772</v>
      </c>
      <c r="B3941" s="176" t="s">
        <v>12158</v>
      </c>
      <c r="C3941" s="175" t="s">
        <v>236</v>
      </c>
      <c r="D3941" s="175">
        <v>86.36</v>
      </c>
    </row>
    <row r="3942" spans="1:4" ht="41.4" x14ac:dyDescent="0.3">
      <c r="A3942" s="175">
        <v>89774</v>
      </c>
      <c r="B3942" s="176" t="s">
        <v>12159</v>
      </c>
      <c r="C3942" s="175" t="s">
        <v>128</v>
      </c>
      <c r="D3942" s="175">
        <v>16.440000000000001</v>
      </c>
    </row>
    <row r="3943" spans="1:4" ht="41.4" x14ac:dyDescent="0.3">
      <c r="A3943" s="175">
        <v>89776</v>
      </c>
      <c r="B3943" s="176" t="s">
        <v>12160</v>
      </c>
      <c r="C3943" s="175" t="s">
        <v>128</v>
      </c>
      <c r="D3943" s="175">
        <v>23.94</v>
      </c>
    </row>
    <row r="3944" spans="1:4" ht="27.6" x14ac:dyDescent="0.3">
      <c r="A3944" s="175">
        <v>89777</v>
      </c>
      <c r="B3944" s="176" t="s">
        <v>12161</v>
      </c>
      <c r="C3944" s="175" t="s">
        <v>128</v>
      </c>
      <c r="D3944" s="175">
        <v>22.43</v>
      </c>
    </row>
    <row r="3945" spans="1:4" ht="41.4" x14ac:dyDescent="0.3">
      <c r="A3945" s="175">
        <v>89778</v>
      </c>
      <c r="B3945" s="176" t="s">
        <v>12162</v>
      </c>
      <c r="C3945" s="175" t="s">
        <v>128</v>
      </c>
      <c r="D3945" s="175">
        <v>20.34</v>
      </c>
    </row>
    <row r="3946" spans="1:4" ht="41.4" x14ac:dyDescent="0.3">
      <c r="A3946" s="175">
        <v>89779</v>
      </c>
      <c r="B3946" s="176" t="s">
        <v>12163</v>
      </c>
      <c r="C3946" s="175" t="s">
        <v>128</v>
      </c>
      <c r="D3946" s="175">
        <v>34.22</v>
      </c>
    </row>
    <row r="3947" spans="1:4" ht="27.6" x14ac:dyDescent="0.3">
      <c r="A3947" s="175">
        <v>89780</v>
      </c>
      <c r="B3947" s="176" t="s">
        <v>12164</v>
      </c>
      <c r="C3947" s="175" t="s">
        <v>128</v>
      </c>
      <c r="D3947" s="175">
        <v>22.43</v>
      </c>
    </row>
    <row r="3948" spans="1:4" ht="27.6" x14ac:dyDescent="0.3">
      <c r="A3948" s="175">
        <v>89781</v>
      </c>
      <c r="B3948" s="176" t="s">
        <v>12165</v>
      </c>
      <c r="C3948" s="175" t="s">
        <v>128</v>
      </c>
      <c r="D3948" s="175">
        <v>32.75</v>
      </c>
    </row>
    <row r="3949" spans="1:4" ht="41.4" x14ac:dyDescent="0.3">
      <c r="A3949" s="175">
        <v>89782</v>
      </c>
      <c r="B3949" s="176" t="s">
        <v>12166</v>
      </c>
      <c r="C3949" s="175" t="s">
        <v>128</v>
      </c>
      <c r="D3949" s="175">
        <v>12.85</v>
      </c>
    </row>
    <row r="3950" spans="1:4" ht="41.4" x14ac:dyDescent="0.3">
      <c r="A3950" s="175">
        <v>89783</v>
      </c>
      <c r="B3950" s="176" t="s">
        <v>12167</v>
      </c>
      <c r="C3950" s="175" t="s">
        <v>128</v>
      </c>
      <c r="D3950" s="175">
        <v>13.2</v>
      </c>
    </row>
    <row r="3951" spans="1:4" ht="41.4" x14ac:dyDescent="0.3">
      <c r="A3951" s="175">
        <v>89784</v>
      </c>
      <c r="B3951" s="176" t="s">
        <v>12168</v>
      </c>
      <c r="C3951" s="175" t="s">
        <v>128</v>
      </c>
      <c r="D3951" s="175">
        <v>21.58</v>
      </c>
    </row>
    <row r="3952" spans="1:4" ht="41.4" x14ac:dyDescent="0.3">
      <c r="A3952" s="175">
        <v>89785</v>
      </c>
      <c r="B3952" s="176" t="s">
        <v>12169</v>
      </c>
      <c r="C3952" s="175" t="s">
        <v>128</v>
      </c>
      <c r="D3952" s="175">
        <v>23.89</v>
      </c>
    </row>
    <row r="3953" spans="1:4" ht="41.4" x14ac:dyDescent="0.3">
      <c r="A3953" s="175">
        <v>89786</v>
      </c>
      <c r="B3953" s="176" t="s">
        <v>12170</v>
      </c>
      <c r="C3953" s="175" t="s">
        <v>128</v>
      </c>
      <c r="D3953" s="175">
        <v>36.69</v>
      </c>
    </row>
    <row r="3954" spans="1:4" ht="27.6" x14ac:dyDescent="0.3">
      <c r="A3954" s="175">
        <v>89787</v>
      </c>
      <c r="B3954" s="176" t="s">
        <v>12171</v>
      </c>
      <c r="C3954" s="175" t="s">
        <v>128</v>
      </c>
      <c r="D3954" s="175">
        <v>32.75</v>
      </c>
    </row>
    <row r="3955" spans="1:4" ht="27.6" x14ac:dyDescent="0.3">
      <c r="A3955" s="175">
        <v>89788</v>
      </c>
      <c r="B3955" s="176" t="s">
        <v>12172</v>
      </c>
      <c r="C3955" s="175" t="s">
        <v>128</v>
      </c>
      <c r="D3955" s="175">
        <v>62.08</v>
      </c>
    </row>
    <row r="3956" spans="1:4" ht="27.6" x14ac:dyDescent="0.3">
      <c r="A3956" s="175">
        <v>89789</v>
      </c>
      <c r="B3956" s="176" t="s">
        <v>12173</v>
      </c>
      <c r="C3956" s="175" t="s">
        <v>128</v>
      </c>
      <c r="D3956" s="175">
        <v>63.01</v>
      </c>
    </row>
    <row r="3957" spans="1:4" ht="27.6" x14ac:dyDescent="0.3">
      <c r="A3957" s="175">
        <v>89790</v>
      </c>
      <c r="B3957" s="176" t="s">
        <v>12174</v>
      </c>
      <c r="C3957" s="175" t="s">
        <v>128</v>
      </c>
      <c r="D3957" s="175">
        <v>150.05000000000001</v>
      </c>
    </row>
    <row r="3958" spans="1:4" ht="27.6" x14ac:dyDescent="0.3">
      <c r="A3958" s="175">
        <v>89791</v>
      </c>
      <c r="B3958" s="176" t="s">
        <v>12175</v>
      </c>
      <c r="C3958" s="175" t="s">
        <v>128</v>
      </c>
      <c r="D3958" s="175">
        <v>153.46</v>
      </c>
    </row>
    <row r="3959" spans="1:4" ht="27.6" x14ac:dyDescent="0.3">
      <c r="A3959" s="175">
        <v>89792</v>
      </c>
      <c r="B3959" s="176" t="s">
        <v>12176</v>
      </c>
      <c r="C3959" s="175" t="s">
        <v>128</v>
      </c>
      <c r="D3959" s="175">
        <v>177.44</v>
      </c>
    </row>
    <row r="3960" spans="1:4" ht="27.6" x14ac:dyDescent="0.3">
      <c r="A3960" s="175">
        <v>89793</v>
      </c>
      <c r="B3960" s="176" t="s">
        <v>12177</v>
      </c>
      <c r="C3960" s="175" t="s">
        <v>128</v>
      </c>
      <c r="D3960" s="175">
        <v>182.03</v>
      </c>
    </row>
    <row r="3961" spans="1:4" ht="27.6" x14ac:dyDescent="0.3">
      <c r="A3961" s="175">
        <v>89794</v>
      </c>
      <c r="B3961" s="176" t="s">
        <v>12178</v>
      </c>
      <c r="C3961" s="175" t="s">
        <v>128</v>
      </c>
      <c r="D3961" s="175">
        <v>15.93</v>
      </c>
    </row>
    <row r="3962" spans="1:4" ht="41.4" x14ac:dyDescent="0.3">
      <c r="A3962" s="175">
        <v>89795</v>
      </c>
      <c r="B3962" s="176" t="s">
        <v>12179</v>
      </c>
      <c r="C3962" s="175" t="s">
        <v>128</v>
      </c>
      <c r="D3962" s="175">
        <v>39.86</v>
      </c>
    </row>
    <row r="3963" spans="1:4" ht="41.4" x14ac:dyDescent="0.3">
      <c r="A3963" s="175">
        <v>89796</v>
      </c>
      <c r="B3963" s="176" t="s">
        <v>12180</v>
      </c>
      <c r="C3963" s="175" t="s">
        <v>128</v>
      </c>
      <c r="D3963" s="175">
        <v>44.57</v>
      </c>
    </row>
    <row r="3964" spans="1:4" ht="41.4" x14ac:dyDescent="0.3">
      <c r="A3964" s="175">
        <v>89797</v>
      </c>
      <c r="B3964" s="176" t="s">
        <v>12181</v>
      </c>
      <c r="C3964" s="175" t="s">
        <v>128</v>
      </c>
      <c r="D3964" s="175">
        <v>52.01</v>
      </c>
    </row>
    <row r="3965" spans="1:4" ht="41.4" x14ac:dyDescent="0.3">
      <c r="A3965" s="175">
        <v>89801</v>
      </c>
      <c r="B3965" s="176" t="s">
        <v>12182</v>
      </c>
      <c r="C3965" s="175" t="s">
        <v>128</v>
      </c>
      <c r="D3965" s="175">
        <v>7.41</v>
      </c>
    </row>
    <row r="3966" spans="1:4" ht="41.4" x14ac:dyDescent="0.3">
      <c r="A3966" s="175">
        <v>89802</v>
      </c>
      <c r="B3966" s="176" t="s">
        <v>12183</v>
      </c>
      <c r="C3966" s="175" t="s">
        <v>128</v>
      </c>
      <c r="D3966" s="175">
        <v>8.2200000000000006</v>
      </c>
    </row>
    <row r="3967" spans="1:4" ht="41.4" x14ac:dyDescent="0.3">
      <c r="A3967" s="175">
        <v>89803</v>
      </c>
      <c r="B3967" s="176" t="s">
        <v>12184</v>
      </c>
      <c r="C3967" s="175" t="s">
        <v>128</v>
      </c>
      <c r="D3967" s="175">
        <v>16.95</v>
      </c>
    </row>
    <row r="3968" spans="1:4" ht="41.4" x14ac:dyDescent="0.3">
      <c r="A3968" s="175">
        <v>89804</v>
      </c>
      <c r="B3968" s="176" t="s">
        <v>12185</v>
      </c>
      <c r="C3968" s="175" t="s">
        <v>128</v>
      </c>
      <c r="D3968" s="175">
        <v>18.29</v>
      </c>
    </row>
    <row r="3969" spans="1:4" ht="41.4" x14ac:dyDescent="0.3">
      <c r="A3969" s="175">
        <v>89805</v>
      </c>
      <c r="B3969" s="176" t="s">
        <v>12186</v>
      </c>
      <c r="C3969" s="175" t="s">
        <v>128</v>
      </c>
      <c r="D3969" s="175">
        <v>15.6</v>
      </c>
    </row>
    <row r="3970" spans="1:4" ht="41.4" x14ac:dyDescent="0.3">
      <c r="A3970" s="175">
        <v>89806</v>
      </c>
      <c r="B3970" s="176" t="s">
        <v>12187</v>
      </c>
      <c r="C3970" s="175" t="s">
        <v>128</v>
      </c>
      <c r="D3970" s="175">
        <v>16.760000000000002</v>
      </c>
    </row>
    <row r="3971" spans="1:4" ht="41.4" x14ac:dyDescent="0.3">
      <c r="A3971" s="175">
        <v>89807</v>
      </c>
      <c r="B3971" s="176" t="s">
        <v>12188</v>
      </c>
      <c r="C3971" s="175" t="s">
        <v>128</v>
      </c>
      <c r="D3971" s="175">
        <v>32.159999999999997</v>
      </c>
    </row>
    <row r="3972" spans="1:4" ht="41.4" x14ac:dyDescent="0.3">
      <c r="A3972" s="175">
        <v>89808</v>
      </c>
      <c r="B3972" s="176" t="s">
        <v>12189</v>
      </c>
      <c r="C3972" s="175" t="s">
        <v>128</v>
      </c>
      <c r="D3972" s="175">
        <v>48.76</v>
      </c>
    </row>
    <row r="3973" spans="1:4" ht="41.4" x14ac:dyDescent="0.3">
      <c r="A3973" s="175">
        <v>89809</v>
      </c>
      <c r="B3973" s="176" t="s">
        <v>12190</v>
      </c>
      <c r="C3973" s="175" t="s">
        <v>128</v>
      </c>
      <c r="D3973" s="175">
        <v>20.69</v>
      </c>
    </row>
    <row r="3974" spans="1:4" ht="41.4" x14ac:dyDescent="0.3">
      <c r="A3974" s="175">
        <v>89810</v>
      </c>
      <c r="B3974" s="176" t="s">
        <v>12191</v>
      </c>
      <c r="C3974" s="175" t="s">
        <v>128</v>
      </c>
      <c r="D3974" s="175">
        <v>20.61</v>
      </c>
    </row>
    <row r="3975" spans="1:4" ht="41.4" x14ac:dyDescent="0.3">
      <c r="A3975" s="175">
        <v>89811</v>
      </c>
      <c r="B3975" s="176" t="s">
        <v>12192</v>
      </c>
      <c r="C3975" s="175" t="s">
        <v>128</v>
      </c>
      <c r="D3975" s="175">
        <v>38.69</v>
      </c>
    </row>
    <row r="3976" spans="1:4" ht="41.4" x14ac:dyDescent="0.3">
      <c r="A3976" s="175">
        <v>89812</v>
      </c>
      <c r="B3976" s="176" t="s">
        <v>12193</v>
      </c>
      <c r="C3976" s="175" t="s">
        <v>128</v>
      </c>
      <c r="D3976" s="175">
        <v>70.63</v>
      </c>
    </row>
    <row r="3977" spans="1:4" ht="41.4" x14ac:dyDescent="0.3">
      <c r="A3977" s="175">
        <v>89813</v>
      </c>
      <c r="B3977" s="176" t="s">
        <v>12194</v>
      </c>
      <c r="C3977" s="175" t="s">
        <v>128</v>
      </c>
      <c r="D3977" s="175">
        <v>7.44</v>
      </c>
    </row>
    <row r="3978" spans="1:4" ht="41.4" x14ac:dyDescent="0.3">
      <c r="A3978" s="175">
        <v>89814</v>
      </c>
      <c r="B3978" s="176" t="s">
        <v>12195</v>
      </c>
      <c r="C3978" s="175" t="s">
        <v>128</v>
      </c>
      <c r="D3978" s="175">
        <v>17.14</v>
      </c>
    </row>
    <row r="3979" spans="1:4" ht="27.6" x14ac:dyDescent="0.3">
      <c r="A3979" s="175">
        <v>89815</v>
      </c>
      <c r="B3979" s="176" t="s">
        <v>12196</v>
      </c>
      <c r="C3979" s="175" t="s">
        <v>128</v>
      </c>
      <c r="D3979" s="175">
        <v>25.33</v>
      </c>
    </row>
    <row r="3980" spans="1:4" ht="27.6" x14ac:dyDescent="0.3">
      <c r="A3980" s="175">
        <v>89816</v>
      </c>
      <c r="B3980" s="176" t="s">
        <v>12197</v>
      </c>
      <c r="C3980" s="175" t="s">
        <v>128</v>
      </c>
      <c r="D3980" s="175">
        <v>35.409999999999997</v>
      </c>
    </row>
    <row r="3981" spans="1:4" ht="41.4" x14ac:dyDescent="0.3">
      <c r="A3981" s="175">
        <v>89817</v>
      </c>
      <c r="B3981" s="176" t="s">
        <v>12198</v>
      </c>
      <c r="C3981" s="175" t="s">
        <v>128</v>
      </c>
      <c r="D3981" s="175">
        <v>13.29</v>
      </c>
    </row>
    <row r="3982" spans="1:4" ht="27.6" x14ac:dyDescent="0.3">
      <c r="A3982" s="175">
        <v>89818</v>
      </c>
      <c r="B3982" s="176" t="s">
        <v>12199</v>
      </c>
      <c r="C3982" s="175" t="s">
        <v>128</v>
      </c>
      <c r="D3982" s="175">
        <v>135.12</v>
      </c>
    </row>
    <row r="3983" spans="1:4" ht="41.4" x14ac:dyDescent="0.3">
      <c r="A3983" s="175">
        <v>89819</v>
      </c>
      <c r="B3983" s="176" t="s">
        <v>12200</v>
      </c>
      <c r="C3983" s="175" t="s">
        <v>128</v>
      </c>
      <c r="D3983" s="175">
        <v>20.79</v>
      </c>
    </row>
    <row r="3984" spans="1:4" ht="27.6" x14ac:dyDescent="0.3">
      <c r="A3984" s="175">
        <v>89820</v>
      </c>
      <c r="B3984" s="176" t="s">
        <v>12201</v>
      </c>
      <c r="C3984" s="175" t="s">
        <v>128</v>
      </c>
      <c r="D3984" s="175">
        <v>27.35</v>
      </c>
    </row>
    <row r="3985" spans="1:4" ht="41.4" x14ac:dyDescent="0.3">
      <c r="A3985" s="175">
        <v>89821</v>
      </c>
      <c r="B3985" s="176" t="s">
        <v>12202</v>
      </c>
      <c r="C3985" s="175" t="s">
        <v>128</v>
      </c>
      <c r="D3985" s="175">
        <v>16.29</v>
      </c>
    </row>
    <row r="3986" spans="1:4" ht="27.6" x14ac:dyDescent="0.3">
      <c r="A3986" s="175">
        <v>89822</v>
      </c>
      <c r="B3986" s="176" t="s">
        <v>12203</v>
      </c>
      <c r="C3986" s="175" t="s">
        <v>128</v>
      </c>
      <c r="D3986" s="175">
        <v>20.68</v>
      </c>
    </row>
    <row r="3987" spans="1:4" ht="41.4" x14ac:dyDescent="0.3">
      <c r="A3987" s="175">
        <v>89823</v>
      </c>
      <c r="B3987" s="176" t="s">
        <v>12204</v>
      </c>
      <c r="C3987" s="175" t="s">
        <v>128</v>
      </c>
      <c r="D3987" s="175">
        <v>30.17</v>
      </c>
    </row>
    <row r="3988" spans="1:4" ht="27.6" x14ac:dyDescent="0.3">
      <c r="A3988" s="175">
        <v>89824</v>
      </c>
      <c r="B3988" s="176" t="s">
        <v>12205</v>
      </c>
      <c r="C3988" s="175" t="s">
        <v>128</v>
      </c>
      <c r="D3988" s="175">
        <v>34.08</v>
      </c>
    </row>
    <row r="3989" spans="1:4" ht="41.4" x14ac:dyDescent="0.3">
      <c r="A3989" s="175">
        <v>89825</v>
      </c>
      <c r="B3989" s="176" t="s">
        <v>12206</v>
      </c>
      <c r="C3989" s="175" t="s">
        <v>128</v>
      </c>
      <c r="D3989" s="175">
        <v>16.63</v>
      </c>
    </row>
    <row r="3990" spans="1:4" ht="27.6" x14ac:dyDescent="0.3">
      <c r="A3990" s="175">
        <v>89826</v>
      </c>
      <c r="B3990" s="176" t="s">
        <v>12207</v>
      </c>
      <c r="C3990" s="175" t="s">
        <v>128</v>
      </c>
      <c r="D3990" s="175">
        <v>138.35</v>
      </c>
    </row>
    <row r="3991" spans="1:4" ht="41.4" x14ac:dyDescent="0.3">
      <c r="A3991" s="175">
        <v>89827</v>
      </c>
      <c r="B3991" s="176" t="s">
        <v>12208</v>
      </c>
      <c r="C3991" s="175" t="s">
        <v>128</v>
      </c>
      <c r="D3991" s="175">
        <v>18.940000000000001</v>
      </c>
    </row>
    <row r="3992" spans="1:4" ht="27.6" x14ac:dyDescent="0.3">
      <c r="A3992" s="175">
        <v>89828</v>
      </c>
      <c r="B3992" s="176" t="s">
        <v>12209</v>
      </c>
      <c r="C3992" s="175" t="s">
        <v>128</v>
      </c>
      <c r="D3992" s="175">
        <v>50.6</v>
      </c>
    </row>
    <row r="3993" spans="1:4" ht="41.4" x14ac:dyDescent="0.3">
      <c r="A3993" s="175">
        <v>89829</v>
      </c>
      <c r="B3993" s="176" t="s">
        <v>12210</v>
      </c>
      <c r="C3993" s="175" t="s">
        <v>128</v>
      </c>
      <c r="D3993" s="175">
        <v>30.39</v>
      </c>
    </row>
    <row r="3994" spans="1:4" ht="41.4" x14ac:dyDescent="0.3">
      <c r="A3994" s="175">
        <v>89830</v>
      </c>
      <c r="B3994" s="176" t="s">
        <v>12211</v>
      </c>
      <c r="C3994" s="175" t="s">
        <v>128</v>
      </c>
      <c r="D3994" s="175">
        <v>33.56</v>
      </c>
    </row>
    <row r="3995" spans="1:4" ht="27.6" x14ac:dyDescent="0.3">
      <c r="A3995" s="175">
        <v>89831</v>
      </c>
      <c r="B3995" s="176" t="s">
        <v>12212</v>
      </c>
      <c r="C3995" s="175" t="s">
        <v>128</v>
      </c>
      <c r="D3995" s="175">
        <v>164.93</v>
      </c>
    </row>
    <row r="3996" spans="1:4" ht="27.6" x14ac:dyDescent="0.3">
      <c r="A3996" s="175">
        <v>89832</v>
      </c>
      <c r="B3996" s="176" t="s">
        <v>12213</v>
      </c>
      <c r="C3996" s="175" t="s">
        <v>128</v>
      </c>
      <c r="D3996" s="175">
        <v>35.6</v>
      </c>
    </row>
    <row r="3997" spans="1:4" ht="41.4" x14ac:dyDescent="0.3">
      <c r="A3997" s="175">
        <v>89833</v>
      </c>
      <c r="B3997" s="176" t="s">
        <v>12214</v>
      </c>
      <c r="C3997" s="175" t="s">
        <v>128</v>
      </c>
      <c r="D3997" s="175">
        <v>36.93</v>
      </c>
    </row>
    <row r="3998" spans="1:4" ht="41.4" x14ac:dyDescent="0.3">
      <c r="A3998" s="175">
        <v>89834</v>
      </c>
      <c r="B3998" s="176" t="s">
        <v>12215</v>
      </c>
      <c r="C3998" s="175" t="s">
        <v>128</v>
      </c>
      <c r="D3998" s="175">
        <v>44.37</v>
      </c>
    </row>
    <row r="3999" spans="1:4" ht="27.6" x14ac:dyDescent="0.3">
      <c r="A3999" s="175">
        <v>89835</v>
      </c>
      <c r="B3999" s="176" t="s">
        <v>12216</v>
      </c>
      <c r="C3999" s="175" t="s">
        <v>128</v>
      </c>
      <c r="D3999" s="175">
        <v>35.729999999999997</v>
      </c>
    </row>
    <row r="4000" spans="1:4" ht="27.6" x14ac:dyDescent="0.3">
      <c r="A4000" s="175">
        <v>89836</v>
      </c>
      <c r="B4000" s="176" t="s">
        <v>12217</v>
      </c>
      <c r="C4000" s="175" t="s">
        <v>128</v>
      </c>
      <c r="D4000" s="175">
        <v>222.62</v>
      </c>
    </row>
    <row r="4001" spans="1:4" ht="27.6" x14ac:dyDescent="0.3">
      <c r="A4001" s="175">
        <v>89837</v>
      </c>
      <c r="B4001" s="176" t="s">
        <v>12218</v>
      </c>
      <c r="C4001" s="175" t="s">
        <v>128</v>
      </c>
      <c r="D4001" s="175">
        <v>112.42</v>
      </c>
    </row>
    <row r="4002" spans="1:4" ht="27.6" x14ac:dyDescent="0.3">
      <c r="A4002" s="175">
        <v>89838</v>
      </c>
      <c r="B4002" s="176" t="s">
        <v>12219</v>
      </c>
      <c r="C4002" s="175" t="s">
        <v>128</v>
      </c>
      <c r="D4002" s="175">
        <v>123.22</v>
      </c>
    </row>
    <row r="4003" spans="1:4" ht="27.6" x14ac:dyDescent="0.3">
      <c r="A4003" s="175">
        <v>89839</v>
      </c>
      <c r="B4003" s="176" t="s">
        <v>12220</v>
      </c>
      <c r="C4003" s="175" t="s">
        <v>128</v>
      </c>
      <c r="D4003" s="175">
        <v>162.82</v>
      </c>
    </row>
    <row r="4004" spans="1:4" ht="27.6" x14ac:dyDescent="0.3">
      <c r="A4004" s="175">
        <v>89840</v>
      </c>
      <c r="B4004" s="176" t="s">
        <v>12221</v>
      </c>
      <c r="C4004" s="175" t="s">
        <v>128</v>
      </c>
      <c r="D4004" s="175">
        <v>143.94</v>
      </c>
    </row>
    <row r="4005" spans="1:4" ht="27.6" x14ac:dyDescent="0.3">
      <c r="A4005" s="175">
        <v>89841</v>
      </c>
      <c r="B4005" s="176" t="s">
        <v>12222</v>
      </c>
      <c r="C4005" s="175" t="s">
        <v>128</v>
      </c>
      <c r="D4005" s="175">
        <v>238.68</v>
      </c>
    </row>
    <row r="4006" spans="1:4" ht="27.6" x14ac:dyDescent="0.3">
      <c r="A4006" s="175">
        <v>89842</v>
      </c>
      <c r="B4006" s="176" t="s">
        <v>12223</v>
      </c>
      <c r="C4006" s="175" t="s">
        <v>128</v>
      </c>
      <c r="D4006" s="175">
        <v>40.68</v>
      </c>
    </row>
    <row r="4007" spans="1:4" ht="27.6" x14ac:dyDescent="0.3">
      <c r="A4007" s="175">
        <v>89844</v>
      </c>
      <c r="B4007" s="176" t="s">
        <v>12224</v>
      </c>
      <c r="C4007" s="175" t="s">
        <v>128</v>
      </c>
      <c r="D4007" s="175">
        <v>51.58</v>
      </c>
    </row>
    <row r="4008" spans="1:4" ht="27.6" x14ac:dyDescent="0.3">
      <c r="A4008" s="175">
        <v>89845</v>
      </c>
      <c r="B4008" s="176" t="s">
        <v>12225</v>
      </c>
      <c r="C4008" s="175" t="s">
        <v>128</v>
      </c>
      <c r="D4008" s="175">
        <v>78.91</v>
      </c>
    </row>
    <row r="4009" spans="1:4" ht="27.6" x14ac:dyDescent="0.3">
      <c r="A4009" s="175">
        <v>89846</v>
      </c>
      <c r="B4009" s="176" t="s">
        <v>12226</v>
      </c>
      <c r="C4009" s="175" t="s">
        <v>128</v>
      </c>
      <c r="D4009" s="175">
        <v>173.71</v>
      </c>
    </row>
    <row r="4010" spans="1:4" ht="27.6" x14ac:dyDescent="0.3">
      <c r="A4010" s="175">
        <v>89847</v>
      </c>
      <c r="B4010" s="176" t="s">
        <v>12227</v>
      </c>
      <c r="C4010" s="175" t="s">
        <v>128</v>
      </c>
      <c r="D4010" s="175">
        <v>214.6</v>
      </c>
    </row>
    <row r="4011" spans="1:4" ht="41.4" x14ac:dyDescent="0.3">
      <c r="A4011" s="175">
        <v>89850</v>
      </c>
      <c r="B4011" s="176" t="s">
        <v>12228</v>
      </c>
      <c r="C4011" s="175" t="s">
        <v>128</v>
      </c>
      <c r="D4011" s="175">
        <v>26.09</v>
      </c>
    </row>
    <row r="4012" spans="1:4" ht="41.4" x14ac:dyDescent="0.3">
      <c r="A4012" s="175">
        <v>89851</v>
      </c>
      <c r="B4012" s="176" t="s">
        <v>12229</v>
      </c>
      <c r="C4012" s="175" t="s">
        <v>128</v>
      </c>
      <c r="D4012" s="175">
        <v>26.01</v>
      </c>
    </row>
    <row r="4013" spans="1:4" ht="41.4" x14ac:dyDescent="0.3">
      <c r="A4013" s="175">
        <v>89852</v>
      </c>
      <c r="B4013" s="176" t="s">
        <v>12230</v>
      </c>
      <c r="C4013" s="175" t="s">
        <v>128</v>
      </c>
      <c r="D4013" s="175">
        <v>44.09</v>
      </c>
    </row>
    <row r="4014" spans="1:4" ht="41.4" x14ac:dyDescent="0.3">
      <c r="A4014" s="175">
        <v>89853</v>
      </c>
      <c r="B4014" s="176" t="s">
        <v>12231</v>
      </c>
      <c r="C4014" s="175" t="s">
        <v>128</v>
      </c>
      <c r="D4014" s="175">
        <v>76.03</v>
      </c>
    </row>
    <row r="4015" spans="1:4" ht="41.4" x14ac:dyDescent="0.3">
      <c r="A4015" s="175">
        <v>89854</v>
      </c>
      <c r="B4015" s="176" t="s">
        <v>12232</v>
      </c>
      <c r="C4015" s="175" t="s">
        <v>128</v>
      </c>
      <c r="D4015" s="175">
        <v>95.05</v>
      </c>
    </row>
    <row r="4016" spans="1:4" ht="41.4" x14ac:dyDescent="0.3">
      <c r="A4016" s="175">
        <v>89855</v>
      </c>
      <c r="B4016" s="176" t="s">
        <v>12233</v>
      </c>
      <c r="C4016" s="175" t="s">
        <v>128</v>
      </c>
      <c r="D4016" s="175">
        <v>101.49</v>
      </c>
    </row>
    <row r="4017" spans="1:4" ht="27.6" x14ac:dyDescent="0.3">
      <c r="A4017" s="175">
        <v>89856</v>
      </c>
      <c r="B4017" s="176" t="s">
        <v>12234</v>
      </c>
      <c r="C4017" s="175" t="s">
        <v>128</v>
      </c>
      <c r="D4017" s="175">
        <v>19.89</v>
      </c>
    </row>
    <row r="4018" spans="1:4" ht="41.4" x14ac:dyDescent="0.3">
      <c r="A4018" s="175">
        <v>89857</v>
      </c>
      <c r="B4018" s="176" t="s">
        <v>12235</v>
      </c>
      <c r="C4018" s="175" t="s">
        <v>128</v>
      </c>
      <c r="D4018" s="175">
        <v>33.770000000000003</v>
      </c>
    </row>
    <row r="4019" spans="1:4" ht="41.4" x14ac:dyDescent="0.3">
      <c r="A4019" s="175">
        <v>89859</v>
      </c>
      <c r="B4019" s="176" t="s">
        <v>12236</v>
      </c>
      <c r="C4019" s="175" t="s">
        <v>128</v>
      </c>
      <c r="D4019" s="175">
        <v>118.56</v>
      </c>
    </row>
    <row r="4020" spans="1:4" ht="27.6" x14ac:dyDescent="0.3">
      <c r="A4020" s="175">
        <v>89860</v>
      </c>
      <c r="B4020" s="176" t="s">
        <v>12237</v>
      </c>
      <c r="C4020" s="175" t="s">
        <v>128</v>
      </c>
      <c r="D4020" s="175">
        <v>44.12</v>
      </c>
    </row>
    <row r="4021" spans="1:4" ht="41.4" x14ac:dyDescent="0.3">
      <c r="A4021" s="175">
        <v>89861</v>
      </c>
      <c r="B4021" s="176" t="s">
        <v>12238</v>
      </c>
      <c r="C4021" s="175" t="s">
        <v>128</v>
      </c>
      <c r="D4021" s="175">
        <v>51.56</v>
      </c>
    </row>
    <row r="4022" spans="1:4" ht="27.6" x14ac:dyDescent="0.3">
      <c r="A4022" s="175">
        <v>89862</v>
      </c>
      <c r="B4022" s="176" t="s">
        <v>12239</v>
      </c>
      <c r="C4022" s="175" t="s">
        <v>128</v>
      </c>
      <c r="D4022" s="175">
        <v>96.72</v>
      </c>
    </row>
    <row r="4023" spans="1:4" ht="41.4" x14ac:dyDescent="0.3">
      <c r="A4023" s="175">
        <v>89863</v>
      </c>
      <c r="B4023" s="176" t="s">
        <v>12240</v>
      </c>
      <c r="C4023" s="175" t="s">
        <v>128</v>
      </c>
      <c r="D4023" s="175">
        <v>221.04</v>
      </c>
    </row>
    <row r="4024" spans="1:4" ht="27.6" x14ac:dyDescent="0.3">
      <c r="A4024" s="175">
        <v>89866</v>
      </c>
      <c r="B4024" s="176" t="s">
        <v>12241</v>
      </c>
      <c r="C4024" s="175" t="s">
        <v>128</v>
      </c>
      <c r="D4024" s="175">
        <v>5.16</v>
      </c>
    </row>
    <row r="4025" spans="1:4" ht="27.6" x14ac:dyDescent="0.3">
      <c r="A4025" s="175">
        <v>89867</v>
      </c>
      <c r="B4025" s="176" t="s">
        <v>12242</v>
      </c>
      <c r="C4025" s="175" t="s">
        <v>128</v>
      </c>
      <c r="D4025" s="175">
        <v>6.19</v>
      </c>
    </row>
    <row r="4026" spans="1:4" ht="27.6" x14ac:dyDescent="0.3">
      <c r="A4026" s="175">
        <v>89868</v>
      </c>
      <c r="B4026" s="176" t="s">
        <v>12243</v>
      </c>
      <c r="C4026" s="175" t="s">
        <v>128</v>
      </c>
      <c r="D4026" s="175">
        <v>3.9</v>
      </c>
    </row>
    <row r="4027" spans="1:4" ht="27.6" x14ac:dyDescent="0.3">
      <c r="A4027" s="175">
        <v>89869</v>
      </c>
      <c r="B4027" s="176" t="s">
        <v>12244</v>
      </c>
      <c r="C4027" s="175" t="s">
        <v>128</v>
      </c>
      <c r="D4027" s="175">
        <v>8.31</v>
      </c>
    </row>
    <row r="4028" spans="1:4" ht="27.6" x14ac:dyDescent="0.3">
      <c r="A4028" s="175">
        <v>89979</v>
      </c>
      <c r="B4028" s="176" t="s">
        <v>12245</v>
      </c>
      <c r="C4028" s="175" t="s">
        <v>128</v>
      </c>
      <c r="D4028" s="175">
        <v>31.54</v>
      </c>
    </row>
    <row r="4029" spans="1:4" ht="27.6" x14ac:dyDescent="0.3">
      <c r="A4029" s="175">
        <v>89980</v>
      </c>
      <c r="B4029" s="176" t="s">
        <v>12246</v>
      </c>
      <c r="C4029" s="175" t="s">
        <v>128</v>
      </c>
      <c r="D4029" s="175">
        <v>11.9</v>
      </c>
    </row>
    <row r="4030" spans="1:4" ht="27.6" x14ac:dyDescent="0.3">
      <c r="A4030" s="175">
        <v>89981</v>
      </c>
      <c r="B4030" s="176" t="s">
        <v>12247</v>
      </c>
      <c r="C4030" s="175" t="s">
        <v>128</v>
      </c>
      <c r="D4030" s="175">
        <v>28.29</v>
      </c>
    </row>
    <row r="4031" spans="1:4" ht="27.6" x14ac:dyDescent="0.3">
      <c r="A4031" s="175">
        <v>90373</v>
      </c>
      <c r="B4031" s="176" t="s">
        <v>12248</v>
      </c>
      <c r="C4031" s="175" t="s">
        <v>128</v>
      </c>
      <c r="D4031" s="175">
        <v>16.09</v>
      </c>
    </row>
    <row r="4032" spans="1:4" ht="41.4" x14ac:dyDescent="0.3">
      <c r="A4032" s="175">
        <v>90374</v>
      </c>
      <c r="B4032" s="176" t="s">
        <v>12249</v>
      </c>
      <c r="C4032" s="175" t="s">
        <v>128</v>
      </c>
      <c r="D4032" s="175">
        <v>25.49</v>
      </c>
    </row>
    <row r="4033" spans="1:4" ht="27.6" x14ac:dyDescent="0.3">
      <c r="A4033" s="175">
        <v>90375</v>
      </c>
      <c r="B4033" s="176" t="s">
        <v>12250</v>
      </c>
      <c r="C4033" s="175" t="s">
        <v>128</v>
      </c>
      <c r="D4033" s="175">
        <v>9.4499999999999993</v>
      </c>
    </row>
    <row r="4034" spans="1:4" ht="27.6" x14ac:dyDescent="0.3">
      <c r="A4034" s="175">
        <v>92287</v>
      </c>
      <c r="B4034" s="176" t="s">
        <v>12251</v>
      </c>
      <c r="C4034" s="175" t="s">
        <v>128</v>
      </c>
      <c r="D4034" s="175">
        <v>19.77</v>
      </c>
    </row>
    <row r="4035" spans="1:4" ht="27.6" x14ac:dyDescent="0.3">
      <c r="A4035" s="175">
        <v>92288</v>
      </c>
      <c r="B4035" s="176" t="s">
        <v>12252</v>
      </c>
      <c r="C4035" s="175" t="s">
        <v>128</v>
      </c>
      <c r="D4035" s="175">
        <v>30.86</v>
      </c>
    </row>
    <row r="4036" spans="1:4" ht="27.6" x14ac:dyDescent="0.3">
      <c r="A4036" s="175">
        <v>92289</v>
      </c>
      <c r="B4036" s="176" t="s">
        <v>12253</v>
      </c>
      <c r="C4036" s="175" t="s">
        <v>128</v>
      </c>
      <c r="D4036" s="175">
        <v>54.82</v>
      </c>
    </row>
    <row r="4037" spans="1:4" ht="27.6" x14ac:dyDescent="0.3">
      <c r="A4037" s="175">
        <v>92290</v>
      </c>
      <c r="B4037" s="176" t="s">
        <v>12254</v>
      </c>
      <c r="C4037" s="175" t="s">
        <v>128</v>
      </c>
      <c r="D4037" s="175">
        <v>83.76</v>
      </c>
    </row>
    <row r="4038" spans="1:4" ht="27.6" x14ac:dyDescent="0.3">
      <c r="A4038" s="175">
        <v>92291</v>
      </c>
      <c r="B4038" s="176" t="s">
        <v>12255</v>
      </c>
      <c r="C4038" s="175" t="s">
        <v>128</v>
      </c>
      <c r="D4038" s="175">
        <v>128.78</v>
      </c>
    </row>
    <row r="4039" spans="1:4" ht="27.6" x14ac:dyDescent="0.3">
      <c r="A4039" s="175">
        <v>92292</v>
      </c>
      <c r="B4039" s="176" t="s">
        <v>12256</v>
      </c>
      <c r="C4039" s="175" t="s">
        <v>128</v>
      </c>
      <c r="D4039" s="175">
        <v>406</v>
      </c>
    </row>
    <row r="4040" spans="1:4" ht="27.6" x14ac:dyDescent="0.3">
      <c r="A4040" s="175">
        <v>92293</v>
      </c>
      <c r="B4040" s="176" t="s">
        <v>12257</v>
      </c>
      <c r="C4040" s="175" t="s">
        <v>128</v>
      </c>
      <c r="D4040" s="175">
        <v>11.28</v>
      </c>
    </row>
    <row r="4041" spans="1:4" ht="27.6" x14ac:dyDescent="0.3">
      <c r="A4041" s="175">
        <v>92294</v>
      </c>
      <c r="B4041" s="176" t="s">
        <v>12258</v>
      </c>
      <c r="C4041" s="175" t="s">
        <v>128</v>
      </c>
      <c r="D4041" s="175">
        <v>18.87</v>
      </c>
    </row>
    <row r="4042" spans="1:4" ht="27.6" x14ac:dyDescent="0.3">
      <c r="A4042" s="175">
        <v>92295</v>
      </c>
      <c r="B4042" s="176" t="s">
        <v>12259</v>
      </c>
      <c r="C4042" s="175" t="s">
        <v>128</v>
      </c>
      <c r="D4042" s="175">
        <v>35.659999999999997</v>
      </c>
    </row>
    <row r="4043" spans="1:4" ht="27.6" x14ac:dyDescent="0.3">
      <c r="A4043" s="175">
        <v>92296</v>
      </c>
      <c r="B4043" s="176" t="s">
        <v>12260</v>
      </c>
      <c r="C4043" s="175" t="s">
        <v>128</v>
      </c>
      <c r="D4043" s="175">
        <v>47.67</v>
      </c>
    </row>
    <row r="4044" spans="1:4" ht="27.6" x14ac:dyDescent="0.3">
      <c r="A4044" s="175">
        <v>92297</v>
      </c>
      <c r="B4044" s="176" t="s">
        <v>12261</v>
      </c>
      <c r="C4044" s="175" t="s">
        <v>128</v>
      </c>
      <c r="D4044" s="175">
        <v>73.98</v>
      </c>
    </row>
    <row r="4045" spans="1:4" ht="27.6" x14ac:dyDescent="0.3">
      <c r="A4045" s="175">
        <v>92298</v>
      </c>
      <c r="B4045" s="176" t="s">
        <v>12262</v>
      </c>
      <c r="C4045" s="175" t="s">
        <v>128</v>
      </c>
      <c r="D4045" s="175">
        <v>209.8</v>
      </c>
    </row>
    <row r="4046" spans="1:4" ht="27.6" x14ac:dyDescent="0.3">
      <c r="A4046" s="175">
        <v>92299</v>
      </c>
      <c r="B4046" s="176" t="s">
        <v>12263</v>
      </c>
      <c r="C4046" s="175" t="s">
        <v>128</v>
      </c>
      <c r="D4046" s="175">
        <v>26.05</v>
      </c>
    </row>
    <row r="4047" spans="1:4" ht="27.6" x14ac:dyDescent="0.3">
      <c r="A4047" s="175">
        <v>92300</v>
      </c>
      <c r="B4047" s="176" t="s">
        <v>12264</v>
      </c>
      <c r="C4047" s="175" t="s">
        <v>128</v>
      </c>
      <c r="D4047" s="175">
        <v>39.24</v>
      </c>
    </row>
    <row r="4048" spans="1:4" ht="27.6" x14ac:dyDescent="0.3">
      <c r="A4048" s="175">
        <v>92301</v>
      </c>
      <c r="B4048" s="176" t="s">
        <v>12265</v>
      </c>
      <c r="C4048" s="175" t="s">
        <v>128</v>
      </c>
      <c r="D4048" s="175">
        <v>78.09</v>
      </c>
    </row>
    <row r="4049" spans="1:4" ht="27.6" x14ac:dyDescent="0.3">
      <c r="A4049" s="175">
        <v>92302</v>
      </c>
      <c r="B4049" s="176" t="s">
        <v>12266</v>
      </c>
      <c r="C4049" s="175" t="s">
        <v>128</v>
      </c>
      <c r="D4049" s="175">
        <v>103.7</v>
      </c>
    </row>
    <row r="4050" spans="1:4" ht="27.6" x14ac:dyDescent="0.3">
      <c r="A4050" s="175">
        <v>92303</v>
      </c>
      <c r="B4050" s="176" t="s">
        <v>12267</v>
      </c>
      <c r="C4050" s="175" t="s">
        <v>128</v>
      </c>
      <c r="D4050" s="175">
        <v>191.2</v>
      </c>
    </row>
    <row r="4051" spans="1:4" ht="27.6" x14ac:dyDescent="0.3">
      <c r="A4051" s="175">
        <v>92304</v>
      </c>
      <c r="B4051" s="176" t="s">
        <v>12268</v>
      </c>
      <c r="C4051" s="175" t="s">
        <v>128</v>
      </c>
      <c r="D4051" s="175">
        <v>500.82</v>
      </c>
    </row>
    <row r="4052" spans="1:4" ht="27.6" x14ac:dyDescent="0.3">
      <c r="A4052" s="175">
        <v>92311</v>
      </c>
      <c r="B4052" s="176" t="s">
        <v>12269</v>
      </c>
      <c r="C4052" s="175" t="s">
        <v>128</v>
      </c>
      <c r="D4052" s="175">
        <v>13.35</v>
      </c>
    </row>
    <row r="4053" spans="1:4" ht="27.6" x14ac:dyDescent="0.3">
      <c r="A4053" s="175">
        <v>92312</v>
      </c>
      <c r="B4053" s="176" t="s">
        <v>12270</v>
      </c>
      <c r="C4053" s="175" t="s">
        <v>128</v>
      </c>
      <c r="D4053" s="175">
        <v>22.58</v>
      </c>
    </row>
    <row r="4054" spans="1:4" ht="27.6" x14ac:dyDescent="0.3">
      <c r="A4054" s="175">
        <v>92313</v>
      </c>
      <c r="B4054" s="176" t="s">
        <v>12271</v>
      </c>
      <c r="C4054" s="175" t="s">
        <v>128</v>
      </c>
      <c r="D4054" s="175">
        <v>33.65</v>
      </c>
    </row>
    <row r="4055" spans="1:4" ht="27.6" x14ac:dyDescent="0.3">
      <c r="A4055" s="175">
        <v>92314</v>
      </c>
      <c r="B4055" s="176" t="s">
        <v>12272</v>
      </c>
      <c r="C4055" s="175" t="s">
        <v>128</v>
      </c>
      <c r="D4055" s="175">
        <v>8.64</v>
      </c>
    </row>
    <row r="4056" spans="1:4" ht="27.6" x14ac:dyDescent="0.3">
      <c r="A4056" s="175">
        <v>92315</v>
      </c>
      <c r="B4056" s="176" t="s">
        <v>12273</v>
      </c>
      <c r="C4056" s="175" t="s">
        <v>128</v>
      </c>
      <c r="D4056" s="175">
        <v>13.18</v>
      </c>
    </row>
    <row r="4057" spans="1:4" ht="27.6" x14ac:dyDescent="0.3">
      <c r="A4057" s="175">
        <v>92316</v>
      </c>
      <c r="B4057" s="176" t="s">
        <v>12274</v>
      </c>
      <c r="C4057" s="175" t="s">
        <v>128</v>
      </c>
      <c r="D4057" s="175">
        <v>20.77</v>
      </c>
    </row>
    <row r="4058" spans="1:4" ht="27.6" x14ac:dyDescent="0.3">
      <c r="A4058" s="175">
        <v>92317</v>
      </c>
      <c r="B4058" s="176" t="s">
        <v>12275</v>
      </c>
      <c r="C4058" s="175" t="s">
        <v>128</v>
      </c>
      <c r="D4058" s="175">
        <v>18.18</v>
      </c>
    </row>
    <row r="4059" spans="1:4" ht="27.6" x14ac:dyDescent="0.3">
      <c r="A4059" s="175">
        <v>92318</v>
      </c>
      <c r="B4059" s="176" t="s">
        <v>12276</v>
      </c>
      <c r="C4059" s="175" t="s">
        <v>128</v>
      </c>
      <c r="D4059" s="175">
        <v>29.81</v>
      </c>
    </row>
    <row r="4060" spans="1:4" ht="27.6" x14ac:dyDescent="0.3">
      <c r="A4060" s="175">
        <v>92319</v>
      </c>
      <c r="B4060" s="176" t="s">
        <v>12277</v>
      </c>
      <c r="C4060" s="175" t="s">
        <v>128</v>
      </c>
      <c r="D4060" s="175">
        <v>43</v>
      </c>
    </row>
    <row r="4061" spans="1:4" ht="27.6" x14ac:dyDescent="0.3">
      <c r="A4061" s="175">
        <v>92326</v>
      </c>
      <c r="B4061" s="176" t="s">
        <v>12278</v>
      </c>
      <c r="C4061" s="175" t="s">
        <v>128</v>
      </c>
      <c r="D4061" s="175">
        <v>14.44</v>
      </c>
    </row>
    <row r="4062" spans="1:4" ht="27.6" x14ac:dyDescent="0.3">
      <c r="A4062" s="175">
        <v>92327</v>
      </c>
      <c r="B4062" s="176" t="s">
        <v>12279</v>
      </c>
      <c r="C4062" s="175" t="s">
        <v>128</v>
      </c>
      <c r="D4062" s="175">
        <v>25.18</v>
      </c>
    </row>
    <row r="4063" spans="1:4" ht="27.6" x14ac:dyDescent="0.3">
      <c r="A4063" s="175">
        <v>92328</v>
      </c>
      <c r="B4063" s="176" t="s">
        <v>12280</v>
      </c>
      <c r="C4063" s="175" t="s">
        <v>128</v>
      </c>
      <c r="D4063" s="175">
        <v>38.270000000000003</v>
      </c>
    </row>
    <row r="4064" spans="1:4" ht="27.6" x14ac:dyDescent="0.3">
      <c r="A4064" s="175">
        <v>92329</v>
      </c>
      <c r="B4064" s="176" t="s">
        <v>12281</v>
      </c>
      <c r="C4064" s="175" t="s">
        <v>128</v>
      </c>
      <c r="D4064" s="175">
        <v>8.83</v>
      </c>
    </row>
    <row r="4065" spans="1:4" ht="27.6" x14ac:dyDescent="0.3">
      <c r="A4065" s="175">
        <v>92330</v>
      </c>
      <c r="B4065" s="176" t="s">
        <v>12282</v>
      </c>
      <c r="C4065" s="175" t="s">
        <v>128</v>
      </c>
      <c r="D4065" s="175">
        <v>14.89</v>
      </c>
    </row>
    <row r="4066" spans="1:4" ht="27.6" x14ac:dyDescent="0.3">
      <c r="A4066" s="175">
        <v>92331</v>
      </c>
      <c r="B4066" s="176" t="s">
        <v>12283</v>
      </c>
      <c r="C4066" s="175" t="s">
        <v>128</v>
      </c>
      <c r="D4066" s="175">
        <v>23.86</v>
      </c>
    </row>
    <row r="4067" spans="1:4" ht="27.6" x14ac:dyDescent="0.3">
      <c r="A4067" s="175">
        <v>92332</v>
      </c>
      <c r="B4067" s="176" t="s">
        <v>12284</v>
      </c>
      <c r="C4067" s="175" t="s">
        <v>128</v>
      </c>
      <c r="D4067" s="175">
        <v>18.45</v>
      </c>
    </row>
    <row r="4068" spans="1:4" ht="27.6" x14ac:dyDescent="0.3">
      <c r="A4068" s="175">
        <v>92333</v>
      </c>
      <c r="B4068" s="176" t="s">
        <v>12285</v>
      </c>
      <c r="C4068" s="175" t="s">
        <v>128</v>
      </c>
      <c r="D4068" s="175">
        <v>33.24</v>
      </c>
    </row>
    <row r="4069" spans="1:4" ht="27.6" x14ac:dyDescent="0.3">
      <c r="A4069" s="175">
        <v>92334</v>
      </c>
      <c r="B4069" s="176" t="s">
        <v>12286</v>
      </c>
      <c r="C4069" s="175" t="s">
        <v>128</v>
      </c>
      <c r="D4069" s="175">
        <v>49.14</v>
      </c>
    </row>
    <row r="4070" spans="1:4" ht="27.6" x14ac:dyDescent="0.3">
      <c r="A4070" s="175">
        <v>92344</v>
      </c>
      <c r="B4070" s="176" t="s">
        <v>12287</v>
      </c>
      <c r="C4070" s="175" t="s">
        <v>128</v>
      </c>
      <c r="D4070" s="175">
        <v>60.96</v>
      </c>
    </row>
    <row r="4071" spans="1:4" ht="27.6" x14ac:dyDescent="0.3">
      <c r="A4071" s="175">
        <v>92345</v>
      </c>
      <c r="B4071" s="176" t="s">
        <v>12288</v>
      </c>
      <c r="C4071" s="175" t="s">
        <v>128</v>
      </c>
      <c r="D4071" s="175">
        <v>60.93</v>
      </c>
    </row>
    <row r="4072" spans="1:4" ht="27.6" x14ac:dyDescent="0.3">
      <c r="A4072" s="175">
        <v>92346</v>
      </c>
      <c r="B4072" s="176" t="s">
        <v>12289</v>
      </c>
      <c r="C4072" s="175" t="s">
        <v>128</v>
      </c>
      <c r="D4072" s="175">
        <v>80.319999999999993</v>
      </c>
    </row>
    <row r="4073" spans="1:4" ht="27.6" x14ac:dyDescent="0.3">
      <c r="A4073" s="175">
        <v>92347</v>
      </c>
      <c r="B4073" s="176" t="s">
        <v>12290</v>
      </c>
      <c r="C4073" s="175" t="s">
        <v>128</v>
      </c>
      <c r="D4073" s="175">
        <v>89.52</v>
      </c>
    </row>
    <row r="4074" spans="1:4" ht="27.6" x14ac:dyDescent="0.3">
      <c r="A4074" s="175">
        <v>92348</v>
      </c>
      <c r="B4074" s="176" t="s">
        <v>12291</v>
      </c>
      <c r="C4074" s="175" t="s">
        <v>128</v>
      </c>
      <c r="D4074" s="175">
        <v>113.13</v>
      </c>
    </row>
    <row r="4075" spans="1:4" ht="27.6" x14ac:dyDescent="0.3">
      <c r="A4075" s="175">
        <v>92349</v>
      </c>
      <c r="B4075" s="176" t="s">
        <v>12292</v>
      </c>
      <c r="C4075" s="175" t="s">
        <v>128</v>
      </c>
      <c r="D4075" s="175">
        <v>121.32</v>
      </c>
    </row>
    <row r="4076" spans="1:4" ht="27.6" x14ac:dyDescent="0.3">
      <c r="A4076" s="175">
        <v>92350</v>
      </c>
      <c r="B4076" s="176" t="s">
        <v>12293</v>
      </c>
      <c r="C4076" s="175" t="s">
        <v>128</v>
      </c>
      <c r="D4076" s="175">
        <v>90.69</v>
      </c>
    </row>
    <row r="4077" spans="1:4" ht="27.6" x14ac:dyDescent="0.3">
      <c r="A4077" s="175">
        <v>92351</v>
      </c>
      <c r="B4077" s="176" t="s">
        <v>12294</v>
      </c>
      <c r="C4077" s="175" t="s">
        <v>128</v>
      </c>
      <c r="D4077" s="175">
        <v>88.64</v>
      </c>
    </row>
    <row r="4078" spans="1:4" ht="27.6" x14ac:dyDescent="0.3">
      <c r="A4078" s="175">
        <v>92352</v>
      </c>
      <c r="B4078" s="176" t="s">
        <v>12295</v>
      </c>
      <c r="C4078" s="175" t="s">
        <v>128</v>
      </c>
      <c r="D4078" s="175">
        <v>138.21</v>
      </c>
    </row>
    <row r="4079" spans="1:4" ht="27.6" x14ac:dyDescent="0.3">
      <c r="A4079" s="175">
        <v>92353</v>
      </c>
      <c r="B4079" s="176" t="s">
        <v>12296</v>
      </c>
      <c r="C4079" s="175" t="s">
        <v>128</v>
      </c>
      <c r="D4079" s="175">
        <v>129.19999999999999</v>
      </c>
    </row>
    <row r="4080" spans="1:4" ht="27.6" x14ac:dyDescent="0.3">
      <c r="A4080" s="175">
        <v>92354</v>
      </c>
      <c r="B4080" s="176" t="s">
        <v>12297</v>
      </c>
      <c r="C4080" s="175" t="s">
        <v>128</v>
      </c>
      <c r="D4080" s="175">
        <v>183.86</v>
      </c>
    </row>
    <row r="4081" spans="1:4" ht="27.6" x14ac:dyDescent="0.3">
      <c r="A4081" s="175">
        <v>92355</v>
      </c>
      <c r="B4081" s="176" t="s">
        <v>12298</v>
      </c>
      <c r="C4081" s="175" t="s">
        <v>128</v>
      </c>
      <c r="D4081" s="175">
        <v>166.5</v>
      </c>
    </row>
    <row r="4082" spans="1:4" ht="27.6" x14ac:dyDescent="0.3">
      <c r="A4082" s="175">
        <v>92356</v>
      </c>
      <c r="B4082" s="176" t="s">
        <v>12299</v>
      </c>
      <c r="C4082" s="175" t="s">
        <v>128</v>
      </c>
      <c r="D4082" s="175">
        <v>118.13</v>
      </c>
    </row>
    <row r="4083" spans="1:4" ht="27.6" x14ac:dyDescent="0.3">
      <c r="A4083" s="175">
        <v>92357</v>
      </c>
      <c r="B4083" s="176" t="s">
        <v>12300</v>
      </c>
      <c r="C4083" s="175" t="s">
        <v>128</v>
      </c>
      <c r="D4083" s="175">
        <v>176.78</v>
      </c>
    </row>
    <row r="4084" spans="1:4" ht="27.6" x14ac:dyDescent="0.3">
      <c r="A4084" s="175">
        <v>92358</v>
      </c>
      <c r="B4084" s="176" t="s">
        <v>12301</v>
      </c>
      <c r="C4084" s="175" t="s">
        <v>128</v>
      </c>
      <c r="D4084" s="175">
        <v>220.3</v>
      </c>
    </row>
    <row r="4085" spans="1:4" ht="27.6" x14ac:dyDescent="0.3">
      <c r="A4085" s="175">
        <v>92369</v>
      </c>
      <c r="B4085" s="176" t="s">
        <v>12302</v>
      </c>
      <c r="C4085" s="175" t="s">
        <v>128</v>
      </c>
      <c r="D4085" s="175">
        <v>32.619999999999997</v>
      </c>
    </row>
    <row r="4086" spans="1:4" ht="27.6" x14ac:dyDescent="0.3">
      <c r="A4086" s="175">
        <v>92370</v>
      </c>
      <c r="B4086" s="176" t="s">
        <v>12303</v>
      </c>
      <c r="C4086" s="175" t="s">
        <v>128</v>
      </c>
      <c r="D4086" s="175">
        <v>34.270000000000003</v>
      </c>
    </row>
    <row r="4087" spans="1:4" ht="27.6" x14ac:dyDescent="0.3">
      <c r="A4087" s="175">
        <v>92371</v>
      </c>
      <c r="B4087" s="176" t="s">
        <v>12304</v>
      </c>
      <c r="C4087" s="175" t="s">
        <v>128</v>
      </c>
      <c r="D4087" s="175">
        <v>39.53</v>
      </c>
    </row>
    <row r="4088" spans="1:4" ht="27.6" x14ac:dyDescent="0.3">
      <c r="A4088" s="175">
        <v>92372</v>
      </c>
      <c r="B4088" s="176" t="s">
        <v>12305</v>
      </c>
      <c r="C4088" s="175" t="s">
        <v>128</v>
      </c>
      <c r="D4088" s="175">
        <v>41.07</v>
      </c>
    </row>
    <row r="4089" spans="1:4" ht="27.6" x14ac:dyDescent="0.3">
      <c r="A4089" s="175">
        <v>92373</v>
      </c>
      <c r="B4089" s="176" t="s">
        <v>12306</v>
      </c>
      <c r="C4089" s="175" t="s">
        <v>128</v>
      </c>
      <c r="D4089" s="175">
        <v>46.79</v>
      </c>
    </row>
    <row r="4090" spans="1:4" ht="27.6" x14ac:dyDescent="0.3">
      <c r="A4090" s="175">
        <v>92374</v>
      </c>
      <c r="B4090" s="176" t="s">
        <v>12307</v>
      </c>
      <c r="C4090" s="175" t="s">
        <v>128</v>
      </c>
      <c r="D4090" s="175">
        <v>47.09</v>
      </c>
    </row>
    <row r="4091" spans="1:4" ht="27.6" x14ac:dyDescent="0.3">
      <c r="A4091" s="175">
        <v>92375</v>
      </c>
      <c r="B4091" s="176" t="s">
        <v>12308</v>
      </c>
      <c r="C4091" s="175" t="s">
        <v>128</v>
      </c>
      <c r="D4091" s="175">
        <v>60.92</v>
      </c>
    </row>
    <row r="4092" spans="1:4" ht="27.6" x14ac:dyDescent="0.3">
      <c r="A4092" s="175">
        <v>92376</v>
      </c>
      <c r="B4092" s="176" t="s">
        <v>12309</v>
      </c>
      <c r="C4092" s="175" t="s">
        <v>128</v>
      </c>
      <c r="D4092" s="175">
        <v>60.89</v>
      </c>
    </row>
    <row r="4093" spans="1:4" ht="27.6" x14ac:dyDescent="0.3">
      <c r="A4093" s="175">
        <v>92377</v>
      </c>
      <c r="B4093" s="176" t="s">
        <v>12310</v>
      </c>
      <c r="C4093" s="175" t="s">
        <v>128</v>
      </c>
      <c r="D4093" s="175">
        <v>81.849999999999994</v>
      </c>
    </row>
    <row r="4094" spans="1:4" ht="27.6" x14ac:dyDescent="0.3">
      <c r="A4094" s="175">
        <v>92378</v>
      </c>
      <c r="B4094" s="176" t="s">
        <v>12311</v>
      </c>
      <c r="C4094" s="175" t="s">
        <v>128</v>
      </c>
      <c r="D4094" s="175">
        <v>91.05</v>
      </c>
    </row>
    <row r="4095" spans="1:4" ht="27.6" x14ac:dyDescent="0.3">
      <c r="A4095" s="175">
        <v>92379</v>
      </c>
      <c r="B4095" s="176" t="s">
        <v>12312</v>
      </c>
      <c r="C4095" s="175" t="s">
        <v>128</v>
      </c>
      <c r="D4095" s="175">
        <v>116.27</v>
      </c>
    </row>
    <row r="4096" spans="1:4" ht="27.6" x14ac:dyDescent="0.3">
      <c r="A4096" s="175">
        <v>92380</v>
      </c>
      <c r="B4096" s="176" t="s">
        <v>12313</v>
      </c>
      <c r="C4096" s="175" t="s">
        <v>128</v>
      </c>
      <c r="D4096" s="175">
        <v>124.46</v>
      </c>
    </row>
    <row r="4097" spans="1:4" ht="41.4" x14ac:dyDescent="0.3">
      <c r="A4097" s="175">
        <v>92381</v>
      </c>
      <c r="B4097" s="176" t="s">
        <v>12314</v>
      </c>
      <c r="C4097" s="175" t="s">
        <v>128</v>
      </c>
      <c r="D4097" s="175">
        <v>49.43</v>
      </c>
    </row>
    <row r="4098" spans="1:4" ht="41.4" x14ac:dyDescent="0.3">
      <c r="A4098" s="175">
        <v>92382</v>
      </c>
      <c r="B4098" s="176" t="s">
        <v>12315</v>
      </c>
      <c r="C4098" s="175" t="s">
        <v>128</v>
      </c>
      <c r="D4098" s="175">
        <v>47.24</v>
      </c>
    </row>
    <row r="4099" spans="1:4" ht="41.4" x14ac:dyDescent="0.3">
      <c r="A4099" s="175">
        <v>92383</v>
      </c>
      <c r="B4099" s="176" t="s">
        <v>12316</v>
      </c>
      <c r="C4099" s="175" t="s">
        <v>128</v>
      </c>
      <c r="D4099" s="175">
        <v>62.49</v>
      </c>
    </row>
    <row r="4100" spans="1:4" ht="41.4" x14ac:dyDescent="0.3">
      <c r="A4100" s="175">
        <v>92384</v>
      </c>
      <c r="B4100" s="176" t="s">
        <v>12317</v>
      </c>
      <c r="C4100" s="175" t="s">
        <v>128</v>
      </c>
      <c r="D4100" s="175">
        <v>58.12</v>
      </c>
    </row>
    <row r="4101" spans="1:4" ht="41.4" x14ac:dyDescent="0.3">
      <c r="A4101" s="175">
        <v>92385</v>
      </c>
      <c r="B4101" s="176" t="s">
        <v>12318</v>
      </c>
      <c r="C4101" s="175" t="s">
        <v>128</v>
      </c>
      <c r="D4101" s="175">
        <v>71.72</v>
      </c>
    </row>
    <row r="4102" spans="1:4" ht="41.4" x14ac:dyDescent="0.3">
      <c r="A4102" s="175">
        <v>92386</v>
      </c>
      <c r="B4102" s="176" t="s">
        <v>12319</v>
      </c>
      <c r="C4102" s="175" t="s">
        <v>128</v>
      </c>
      <c r="D4102" s="175">
        <v>68.709999999999994</v>
      </c>
    </row>
    <row r="4103" spans="1:4" ht="41.4" x14ac:dyDescent="0.3">
      <c r="A4103" s="175">
        <v>92387</v>
      </c>
      <c r="B4103" s="176" t="s">
        <v>12320</v>
      </c>
      <c r="C4103" s="175" t="s">
        <v>128</v>
      </c>
      <c r="D4103" s="175">
        <v>90.61</v>
      </c>
    </row>
    <row r="4104" spans="1:4" ht="41.4" x14ac:dyDescent="0.3">
      <c r="A4104" s="175">
        <v>92388</v>
      </c>
      <c r="B4104" s="176" t="s">
        <v>12321</v>
      </c>
      <c r="C4104" s="175" t="s">
        <v>128</v>
      </c>
      <c r="D4104" s="175">
        <v>88.56</v>
      </c>
    </row>
    <row r="4105" spans="1:4" ht="41.4" x14ac:dyDescent="0.3">
      <c r="A4105" s="175">
        <v>92389</v>
      </c>
      <c r="B4105" s="176" t="s">
        <v>12322</v>
      </c>
      <c r="C4105" s="175" t="s">
        <v>128</v>
      </c>
      <c r="D4105" s="175">
        <v>140.54</v>
      </c>
    </row>
    <row r="4106" spans="1:4" ht="41.4" x14ac:dyDescent="0.3">
      <c r="A4106" s="175">
        <v>92390</v>
      </c>
      <c r="B4106" s="176" t="s">
        <v>12323</v>
      </c>
      <c r="C4106" s="175" t="s">
        <v>128</v>
      </c>
      <c r="D4106" s="175">
        <v>131.53</v>
      </c>
    </row>
    <row r="4107" spans="1:4" ht="41.4" x14ac:dyDescent="0.3">
      <c r="A4107" s="175">
        <v>92635</v>
      </c>
      <c r="B4107" s="176" t="s">
        <v>12324</v>
      </c>
      <c r="C4107" s="175" t="s">
        <v>128</v>
      </c>
      <c r="D4107" s="175">
        <v>188.57</v>
      </c>
    </row>
    <row r="4108" spans="1:4" ht="41.4" x14ac:dyDescent="0.3">
      <c r="A4108" s="175">
        <v>92636</v>
      </c>
      <c r="B4108" s="176" t="s">
        <v>12325</v>
      </c>
      <c r="C4108" s="175" t="s">
        <v>128</v>
      </c>
      <c r="D4108" s="175">
        <v>171.21</v>
      </c>
    </row>
    <row r="4109" spans="1:4" ht="27.6" x14ac:dyDescent="0.3">
      <c r="A4109" s="175">
        <v>92637</v>
      </c>
      <c r="B4109" s="176" t="s">
        <v>12326</v>
      </c>
      <c r="C4109" s="175" t="s">
        <v>128</v>
      </c>
      <c r="D4109" s="175">
        <v>63.8</v>
      </c>
    </row>
    <row r="4110" spans="1:4" ht="27.6" x14ac:dyDescent="0.3">
      <c r="A4110" s="175">
        <v>92638</v>
      </c>
      <c r="B4110" s="176" t="s">
        <v>12327</v>
      </c>
      <c r="C4110" s="175" t="s">
        <v>128</v>
      </c>
      <c r="D4110" s="175">
        <v>78.03</v>
      </c>
    </row>
    <row r="4111" spans="1:4" ht="27.6" x14ac:dyDescent="0.3">
      <c r="A4111" s="175">
        <v>92639</v>
      </c>
      <c r="B4111" s="176" t="s">
        <v>12328</v>
      </c>
      <c r="C4111" s="175" t="s">
        <v>128</v>
      </c>
      <c r="D4111" s="175">
        <v>90.42</v>
      </c>
    </row>
    <row r="4112" spans="1:4" ht="27.6" x14ac:dyDescent="0.3">
      <c r="A4112" s="175">
        <v>92640</v>
      </c>
      <c r="B4112" s="176" t="s">
        <v>12329</v>
      </c>
      <c r="C4112" s="175" t="s">
        <v>128</v>
      </c>
      <c r="D4112" s="175">
        <v>118</v>
      </c>
    </row>
    <row r="4113" spans="1:4" ht="27.6" x14ac:dyDescent="0.3">
      <c r="A4113" s="175">
        <v>92642</v>
      </c>
      <c r="B4113" s="176" t="s">
        <v>12330</v>
      </c>
      <c r="C4113" s="175" t="s">
        <v>128</v>
      </c>
      <c r="D4113" s="175">
        <v>179.84</v>
      </c>
    </row>
    <row r="4114" spans="1:4" ht="27.6" x14ac:dyDescent="0.3">
      <c r="A4114" s="175">
        <v>92644</v>
      </c>
      <c r="B4114" s="176" t="s">
        <v>12331</v>
      </c>
      <c r="C4114" s="175" t="s">
        <v>128</v>
      </c>
      <c r="D4114" s="175">
        <v>226.59</v>
      </c>
    </row>
    <row r="4115" spans="1:4" ht="27.6" x14ac:dyDescent="0.3">
      <c r="A4115" s="175">
        <v>92657</v>
      </c>
      <c r="B4115" s="176" t="s">
        <v>12332</v>
      </c>
      <c r="C4115" s="175" t="s">
        <v>128</v>
      </c>
      <c r="D4115" s="175">
        <v>24.12</v>
      </c>
    </row>
    <row r="4116" spans="1:4" ht="27.6" x14ac:dyDescent="0.3">
      <c r="A4116" s="175">
        <v>92658</v>
      </c>
      <c r="B4116" s="176" t="s">
        <v>12333</v>
      </c>
      <c r="C4116" s="175" t="s">
        <v>128</v>
      </c>
      <c r="D4116" s="175">
        <v>25.77</v>
      </c>
    </row>
    <row r="4117" spans="1:4" ht="27.6" x14ac:dyDescent="0.3">
      <c r="A4117" s="175">
        <v>92659</v>
      </c>
      <c r="B4117" s="176" t="s">
        <v>12334</v>
      </c>
      <c r="C4117" s="175" t="s">
        <v>128</v>
      </c>
      <c r="D4117" s="175">
        <v>29.86</v>
      </c>
    </row>
    <row r="4118" spans="1:4" ht="27.6" x14ac:dyDescent="0.3">
      <c r="A4118" s="175">
        <v>92660</v>
      </c>
      <c r="B4118" s="176" t="s">
        <v>12335</v>
      </c>
      <c r="C4118" s="175" t="s">
        <v>128</v>
      </c>
      <c r="D4118" s="175">
        <v>31.4</v>
      </c>
    </row>
    <row r="4119" spans="1:4" ht="27.6" x14ac:dyDescent="0.3">
      <c r="A4119" s="175">
        <v>92661</v>
      </c>
      <c r="B4119" s="176" t="s">
        <v>12336</v>
      </c>
      <c r="C4119" s="175" t="s">
        <v>128</v>
      </c>
      <c r="D4119" s="175">
        <v>35.770000000000003</v>
      </c>
    </row>
    <row r="4120" spans="1:4" ht="27.6" x14ac:dyDescent="0.3">
      <c r="A4120" s="175">
        <v>92662</v>
      </c>
      <c r="B4120" s="176" t="s">
        <v>12337</v>
      </c>
      <c r="C4120" s="175" t="s">
        <v>128</v>
      </c>
      <c r="D4120" s="175">
        <v>36.07</v>
      </c>
    </row>
    <row r="4121" spans="1:4" ht="27.6" x14ac:dyDescent="0.3">
      <c r="A4121" s="175">
        <v>92663</v>
      </c>
      <c r="B4121" s="176" t="s">
        <v>12338</v>
      </c>
      <c r="C4121" s="175" t="s">
        <v>128</v>
      </c>
      <c r="D4121" s="175">
        <v>48.23</v>
      </c>
    </row>
    <row r="4122" spans="1:4" ht="27.6" x14ac:dyDescent="0.3">
      <c r="A4122" s="175">
        <v>92664</v>
      </c>
      <c r="B4122" s="176" t="s">
        <v>12339</v>
      </c>
      <c r="C4122" s="175" t="s">
        <v>128</v>
      </c>
      <c r="D4122" s="175">
        <v>48.2</v>
      </c>
    </row>
    <row r="4123" spans="1:4" ht="27.6" x14ac:dyDescent="0.3">
      <c r="A4123" s="175">
        <v>92665</v>
      </c>
      <c r="B4123" s="176" t="s">
        <v>12340</v>
      </c>
      <c r="C4123" s="175" t="s">
        <v>128</v>
      </c>
      <c r="D4123" s="175">
        <v>66.650000000000006</v>
      </c>
    </row>
    <row r="4124" spans="1:4" ht="27.6" x14ac:dyDescent="0.3">
      <c r="A4124" s="175">
        <v>92666</v>
      </c>
      <c r="B4124" s="176" t="s">
        <v>12341</v>
      </c>
      <c r="C4124" s="175" t="s">
        <v>128</v>
      </c>
      <c r="D4124" s="175">
        <v>75.849999999999994</v>
      </c>
    </row>
    <row r="4125" spans="1:4" ht="27.6" x14ac:dyDescent="0.3">
      <c r="A4125" s="175">
        <v>92667</v>
      </c>
      <c r="B4125" s="176" t="s">
        <v>12342</v>
      </c>
      <c r="C4125" s="175" t="s">
        <v>128</v>
      </c>
      <c r="D4125" s="175">
        <v>98.6</v>
      </c>
    </row>
    <row r="4126" spans="1:4" ht="27.6" x14ac:dyDescent="0.3">
      <c r="A4126" s="175">
        <v>92668</v>
      </c>
      <c r="B4126" s="176" t="s">
        <v>12343</v>
      </c>
      <c r="C4126" s="175" t="s">
        <v>128</v>
      </c>
      <c r="D4126" s="175">
        <v>106.79</v>
      </c>
    </row>
    <row r="4127" spans="1:4" ht="41.4" x14ac:dyDescent="0.3">
      <c r="A4127" s="175">
        <v>92669</v>
      </c>
      <c r="B4127" s="176" t="s">
        <v>12344</v>
      </c>
      <c r="C4127" s="175" t="s">
        <v>128</v>
      </c>
      <c r="D4127" s="175">
        <v>36.65</v>
      </c>
    </row>
    <row r="4128" spans="1:4" ht="41.4" x14ac:dyDescent="0.3">
      <c r="A4128" s="175">
        <v>92670</v>
      </c>
      <c r="B4128" s="176" t="s">
        <v>12345</v>
      </c>
      <c r="C4128" s="175" t="s">
        <v>128</v>
      </c>
      <c r="D4128" s="175">
        <v>34.46</v>
      </c>
    </row>
    <row r="4129" spans="1:4" ht="41.4" x14ac:dyDescent="0.3">
      <c r="A4129" s="175">
        <v>92671</v>
      </c>
      <c r="B4129" s="176" t="s">
        <v>12346</v>
      </c>
      <c r="C4129" s="175" t="s">
        <v>128</v>
      </c>
      <c r="D4129" s="175">
        <v>48.01</v>
      </c>
    </row>
    <row r="4130" spans="1:4" ht="41.4" x14ac:dyDescent="0.3">
      <c r="A4130" s="175">
        <v>92672</v>
      </c>
      <c r="B4130" s="176" t="s">
        <v>12347</v>
      </c>
      <c r="C4130" s="175" t="s">
        <v>128</v>
      </c>
      <c r="D4130" s="175">
        <v>43.64</v>
      </c>
    </row>
    <row r="4131" spans="1:4" ht="41.4" x14ac:dyDescent="0.3">
      <c r="A4131" s="175">
        <v>92673</v>
      </c>
      <c r="B4131" s="176" t="s">
        <v>12348</v>
      </c>
      <c r="C4131" s="175" t="s">
        <v>128</v>
      </c>
      <c r="D4131" s="175">
        <v>55.21</v>
      </c>
    </row>
    <row r="4132" spans="1:4" ht="41.4" x14ac:dyDescent="0.3">
      <c r="A4132" s="175">
        <v>92674</v>
      </c>
      <c r="B4132" s="176" t="s">
        <v>12349</v>
      </c>
      <c r="C4132" s="175" t="s">
        <v>128</v>
      </c>
      <c r="D4132" s="175">
        <v>52.2</v>
      </c>
    </row>
    <row r="4133" spans="1:4" ht="41.4" x14ac:dyDescent="0.3">
      <c r="A4133" s="175">
        <v>92675</v>
      </c>
      <c r="B4133" s="176" t="s">
        <v>12350</v>
      </c>
      <c r="C4133" s="175" t="s">
        <v>128</v>
      </c>
      <c r="D4133" s="175">
        <v>71.63</v>
      </c>
    </row>
    <row r="4134" spans="1:4" ht="41.4" x14ac:dyDescent="0.3">
      <c r="A4134" s="175">
        <v>92676</v>
      </c>
      <c r="B4134" s="176" t="s">
        <v>12351</v>
      </c>
      <c r="C4134" s="175" t="s">
        <v>128</v>
      </c>
      <c r="D4134" s="175">
        <v>69.58</v>
      </c>
    </row>
    <row r="4135" spans="1:4" ht="41.4" x14ac:dyDescent="0.3">
      <c r="A4135" s="175">
        <v>92677</v>
      </c>
      <c r="B4135" s="176" t="s">
        <v>12352</v>
      </c>
      <c r="C4135" s="175" t="s">
        <v>128</v>
      </c>
      <c r="D4135" s="175">
        <v>117.79</v>
      </c>
    </row>
    <row r="4136" spans="1:4" ht="41.4" x14ac:dyDescent="0.3">
      <c r="A4136" s="175">
        <v>92678</v>
      </c>
      <c r="B4136" s="176" t="s">
        <v>12353</v>
      </c>
      <c r="C4136" s="175" t="s">
        <v>128</v>
      </c>
      <c r="D4136" s="175">
        <v>108.78</v>
      </c>
    </row>
    <row r="4137" spans="1:4" ht="41.4" x14ac:dyDescent="0.3">
      <c r="A4137" s="175">
        <v>92679</v>
      </c>
      <c r="B4137" s="176" t="s">
        <v>12354</v>
      </c>
      <c r="C4137" s="175" t="s">
        <v>128</v>
      </c>
      <c r="D4137" s="175">
        <v>162.09</v>
      </c>
    </row>
    <row r="4138" spans="1:4" ht="41.4" x14ac:dyDescent="0.3">
      <c r="A4138" s="175">
        <v>92680</v>
      </c>
      <c r="B4138" s="176" t="s">
        <v>12355</v>
      </c>
      <c r="C4138" s="175" t="s">
        <v>128</v>
      </c>
      <c r="D4138" s="175">
        <v>144.72999999999999</v>
      </c>
    </row>
    <row r="4139" spans="1:4" ht="27.6" x14ac:dyDescent="0.3">
      <c r="A4139" s="175">
        <v>92681</v>
      </c>
      <c r="B4139" s="176" t="s">
        <v>12356</v>
      </c>
      <c r="C4139" s="175" t="s">
        <v>128</v>
      </c>
      <c r="D4139" s="175">
        <v>46.75</v>
      </c>
    </row>
    <row r="4140" spans="1:4" ht="27.6" x14ac:dyDescent="0.3">
      <c r="A4140" s="175">
        <v>92682</v>
      </c>
      <c r="B4140" s="176" t="s">
        <v>12357</v>
      </c>
      <c r="C4140" s="175" t="s">
        <v>128</v>
      </c>
      <c r="D4140" s="175">
        <v>58.64</v>
      </c>
    </row>
    <row r="4141" spans="1:4" ht="27.6" x14ac:dyDescent="0.3">
      <c r="A4141" s="175">
        <v>92683</v>
      </c>
      <c r="B4141" s="176" t="s">
        <v>12358</v>
      </c>
      <c r="C4141" s="175" t="s">
        <v>128</v>
      </c>
      <c r="D4141" s="175">
        <v>68.42</v>
      </c>
    </row>
    <row r="4142" spans="1:4" ht="27.6" x14ac:dyDescent="0.3">
      <c r="A4142" s="175">
        <v>92684</v>
      </c>
      <c r="B4142" s="176" t="s">
        <v>12359</v>
      </c>
      <c r="C4142" s="175" t="s">
        <v>128</v>
      </c>
      <c r="D4142" s="175">
        <v>92.68</v>
      </c>
    </row>
    <row r="4143" spans="1:4" ht="27.6" x14ac:dyDescent="0.3">
      <c r="A4143" s="175">
        <v>92685</v>
      </c>
      <c r="B4143" s="176" t="s">
        <v>12360</v>
      </c>
      <c r="C4143" s="175" t="s">
        <v>128</v>
      </c>
      <c r="D4143" s="175">
        <v>149.52000000000001</v>
      </c>
    </row>
    <row r="4144" spans="1:4" ht="27.6" x14ac:dyDescent="0.3">
      <c r="A4144" s="175">
        <v>92686</v>
      </c>
      <c r="B4144" s="176" t="s">
        <v>12361</v>
      </c>
      <c r="C4144" s="175" t="s">
        <v>128</v>
      </c>
      <c r="D4144" s="175">
        <v>191.24</v>
      </c>
    </row>
    <row r="4145" spans="1:4" ht="27.6" x14ac:dyDescent="0.3">
      <c r="A4145" s="175">
        <v>92692</v>
      </c>
      <c r="B4145" s="176" t="s">
        <v>12362</v>
      </c>
      <c r="C4145" s="175" t="s">
        <v>128</v>
      </c>
      <c r="D4145" s="175">
        <v>12.99</v>
      </c>
    </row>
    <row r="4146" spans="1:4" ht="27.6" x14ac:dyDescent="0.3">
      <c r="A4146" s="175">
        <v>92693</v>
      </c>
      <c r="B4146" s="176" t="s">
        <v>12363</v>
      </c>
      <c r="C4146" s="175" t="s">
        <v>128</v>
      </c>
      <c r="D4146" s="175">
        <v>13.35</v>
      </c>
    </row>
    <row r="4147" spans="1:4" ht="27.6" x14ac:dyDescent="0.3">
      <c r="A4147" s="175">
        <v>92694</v>
      </c>
      <c r="B4147" s="176" t="s">
        <v>12364</v>
      </c>
      <c r="C4147" s="175" t="s">
        <v>128</v>
      </c>
      <c r="D4147" s="175">
        <v>20.58</v>
      </c>
    </row>
    <row r="4148" spans="1:4" ht="27.6" x14ac:dyDescent="0.3">
      <c r="A4148" s="175">
        <v>92695</v>
      </c>
      <c r="B4148" s="176" t="s">
        <v>12365</v>
      </c>
      <c r="C4148" s="175" t="s">
        <v>128</v>
      </c>
      <c r="D4148" s="175">
        <v>20.95</v>
      </c>
    </row>
    <row r="4149" spans="1:4" ht="27.6" x14ac:dyDescent="0.3">
      <c r="A4149" s="175">
        <v>92696</v>
      </c>
      <c r="B4149" s="176" t="s">
        <v>12366</v>
      </c>
      <c r="C4149" s="175" t="s">
        <v>128</v>
      </c>
      <c r="D4149" s="175">
        <v>32.270000000000003</v>
      </c>
    </row>
    <row r="4150" spans="1:4" ht="27.6" x14ac:dyDescent="0.3">
      <c r="A4150" s="175">
        <v>92697</v>
      </c>
      <c r="B4150" s="176" t="s">
        <v>12367</v>
      </c>
      <c r="C4150" s="175" t="s">
        <v>128</v>
      </c>
      <c r="D4150" s="175">
        <v>33.92</v>
      </c>
    </row>
    <row r="4151" spans="1:4" ht="41.4" x14ac:dyDescent="0.3">
      <c r="A4151" s="175">
        <v>92698</v>
      </c>
      <c r="B4151" s="176" t="s">
        <v>12368</v>
      </c>
      <c r="C4151" s="175" t="s">
        <v>128</v>
      </c>
      <c r="D4151" s="175">
        <v>19.2</v>
      </c>
    </row>
    <row r="4152" spans="1:4" ht="41.4" x14ac:dyDescent="0.3">
      <c r="A4152" s="175">
        <v>92699</v>
      </c>
      <c r="B4152" s="176" t="s">
        <v>12369</v>
      </c>
      <c r="C4152" s="175" t="s">
        <v>128</v>
      </c>
      <c r="D4152" s="175">
        <v>18.010000000000002</v>
      </c>
    </row>
    <row r="4153" spans="1:4" ht="41.4" x14ac:dyDescent="0.3">
      <c r="A4153" s="175">
        <v>92700</v>
      </c>
      <c r="B4153" s="176" t="s">
        <v>12370</v>
      </c>
      <c r="C4153" s="175" t="s">
        <v>128</v>
      </c>
      <c r="D4153" s="175">
        <v>31.3</v>
      </c>
    </row>
    <row r="4154" spans="1:4" ht="41.4" x14ac:dyDescent="0.3">
      <c r="A4154" s="175">
        <v>92701</v>
      </c>
      <c r="B4154" s="176" t="s">
        <v>12371</v>
      </c>
      <c r="C4154" s="175" t="s">
        <v>128</v>
      </c>
      <c r="D4154" s="175">
        <v>29.52</v>
      </c>
    </row>
    <row r="4155" spans="1:4" ht="41.4" x14ac:dyDescent="0.3">
      <c r="A4155" s="175">
        <v>92702</v>
      </c>
      <c r="B4155" s="176" t="s">
        <v>12372</v>
      </c>
      <c r="C4155" s="175" t="s">
        <v>128</v>
      </c>
      <c r="D4155" s="175">
        <v>48.94</v>
      </c>
    </row>
    <row r="4156" spans="1:4" ht="41.4" x14ac:dyDescent="0.3">
      <c r="A4156" s="175">
        <v>92703</v>
      </c>
      <c r="B4156" s="176" t="s">
        <v>12373</v>
      </c>
      <c r="C4156" s="175" t="s">
        <v>128</v>
      </c>
      <c r="D4156" s="175">
        <v>46.75</v>
      </c>
    </row>
    <row r="4157" spans="1:4" ht="27.6" x14ac:dyDescent="0.3">
      <c r="A4157" s="175">
        <v>92704</v>
      </c>
      <c r="B4157" s="176" t="s">
        <v>12374</v>
      </c>
      <c r="C4157" s="175" t="s">
        <v>128</v>
      </c>
      <c r="D4157" s="175">
        <v>24.23</v>
      </c>
    </row>
    <row r="4158" spans="1:4" ht="27.6" x14ac:dyDescent="0.3">
      <c r="A4158" s="175">
        <v>92705</v>
      </c>
      <c r="B4158" s="176" t="s">
        <v>12375</v>
      </c>
      <c r="C4158" s="175" t="s">
        <v>128</v>
      </c>
      <c r="D4158" s="175">
        <v>38.99</v>
      </c>
    </row>
    <row r="4159" spans="1:4" ht="27.6" x14ac:dyDescent="0.3">
      <c r="A4159" s="175">
        <v>92706</v>
      </c>
      <c r="B4159" s="176" t="s">
        <v>12376</v>
      </c>
      <c r="C4159" s="175" t="s">
        <v>128</v>
      </c>
      <c r="D4159" s="175">
        <v>63.13</v>
      </c>
    </row>
    <row r="4160" spans="1:4" ht="27.6" x14ac:dyDescent="0.3">
      <c r="A4160" s="175">
        <v>92889</v>
      </c>
      <c r="B4160" s="176" t="s">
        <v>12377</v>
      </c>
      <c r="C4160" s="175" t="s">
        <v>128</v>
      </c>
      <c r="D4160" s="175">
        <v>120.69</v>
      </c>
    </row>
    <row r="4161" spans="1:4" ht="27.6" x14ac:dyDescent="0.3">
      <c r="A4161" s="175">
        <v>92890</v>
      </c>
      <c r="B4161" s="176" t="s">
        <v>12378</v>
      </c>
      <c r="C4161" s="175" t="s">
        <v>128</v>
      </c>
      <c r="D4161" s="175">
        <v>183.04</v>
      </c>
    </row>
    <row r="4162" spans="1:4" ht="27.6" x14ac:dyDescent="0.3">
      <c r="A4162" s="175">
        <v>92891</v>
      </c>
      <c r="B4162" s="176" t="s">
        <v>12379</v>
      </c>
      <c r="C4162" s="175" t="s">
        <v>128</v>
      </c>
      <c r="D4162" s="175">
        <v>268.54000000000002</v>
      </c>
    </row>
    <row r="4163" spans="1:4" ht="27.6" x14ac:dyDescent="0.3">
      <c r="A4163" s="175">
        <v>92892</v>
      </c>
      <c r="B4163" s="176" t="s">
        <v>12380</v>
      </c>
      <c r="C4163" s="175" t="s">
        <v>128</v>
      </c>
      <c r="D4163" s="175">
        <v>52.05</v>
      </c>
    </row>
    <row r="4164" spans="1:4" ht="27.6" x14ac:dyDescent="0.3">
      <c r="A4164" s="175">
        <v>92893</v>
      </c>
      <c r="B4164" s="176" t="s">
        <v>12381</v>
      </c>
      <c r="C4164" s="175" t="s">
        <v>128</v>
      </c>
      <c r="D4164" s="175">
        <v>74.12</v>
      </c>
    </row>
    <row r="4165" spans="1:4" ht="27.6" x14ac:dyDescent="0.3">
      <c r="A4165" s="175">
        <v>92894</v>
      </c>
      <c r="B4165" s="176" t="s">
        <v>12382</v>
      </c>
      <c r="C4165" s="175" t="s">
        <v>128</v>
      </c>
      <c r="D4165" s="175">
        <v>88.57</v>
      </c>
    </row>
    <row r="4166" spans="1:4" ht="27.6" x14ac:dyDescent="0.3">
      <c r="A4166" s="175">
        <v>92895</v>
      </c>
      <c r="B4166" s="176" t="s">
        <v>12383</v>
      </c>
      <c r="C4166" s="175" t="s">
        <v>128</v>
      </c>
      <c r="D4166" s="175">
        <v>120.65</v>
      </c>
    </row>
    <row r="4167" spans="1:4" ht="27.6" x14ac:dyDescent="0.3">
      <c r="A4167" s="175">
        <v>92896</v>
      </c>
      <c r="B4167" s="176" t="s">
        <v>12384</v>
      </c>
      <c r="C4167" s="175" t="s">
        <v>128</v>
      </c>
      <c r="D4167" s="175">
        <v>184.57</v>
      </c>
    </row>
    <row r="4168" spans="1:4" ht="27.6" x14ac:dyDescent="0.3">
      <c r="A4168" s="175">
        <v>92897</v>
      </c>
      <c r="B4168" s="176" t="s">
        <v>12385</v>
      </c>
      <c r="C4168" s="175" t="s">
        <v>128</v>
      </c>
      <c r="D4168" s="175">
        <v>271.68</v>
      </c>
    </row>
    <row r="4169" spans="1:4" ht="27.6" x14ac:dyDescent="0.3">
      <c r="A4169" s="175">
        <v>92898</v>
      </c>
      <c r="B4169" s="176" t="s">
        <v>12386</v>
      </c>
      <c r="C4169" s="175" t="s">
        <v>128</v>
      </c>
      <c r="D4169" s="175">
        <v>43.55</v>
      </c>
    </row>
    <row r="4170" spans="1:4" ht="27.6" x14ac:dyDescent="0.3">
      <c r="A4170" s="175">
        <v>92899</v>
      </c>
      <c r="B4170" s="176" t="s">
        <v>12387</v>
      </c>
      <c r="C4170" s="175" t="s">
        <v>128</v>
      </c>
      <c r="D4170" s="175">
        <v>64.45</v>
      </c>
    </row>
    <row r="4171" spans="1:4" ht="27.6" x14ac:dyDescent="0.3">
      <c r="A4171" s="175">
        <v>92900</v>
      </c>
      <c r="B4171" s="176" t="s">
        <v>12388</v>
      </c>
      <c r="C4171" s="175" t="s">
        <v>128</v>
      </c>
      <c r="D4171" s="175">
        <v>77.55</v>
      </c>
    </row>
    <row r="4172" spans="1:4" ht="27.6" x14ac:dyDescent="0.3">
      <c r="A4172" s="175">
        <v>92901</v>
      </c>
      <c r="B4172" s="176" t="s">
        <v>12389</v>
      </c>
      <c r="C4172" s="175" t="s">
        <v>128</v>
      </c>
      <c r="D4172" s="175">
        <v>107.96</v>
      </c>
    </row>
    <row r="4173" spans="1:4" ht="27.6" x14ac:dyDescent="0.3">
      <c r="A4173" s="175">
        <v>92902</v>
      </c>
      <c r="B4173" s="176" t="s">
        <v>12390</v>
      </c>
      <c r="C4173" s="175" t="s">
        <v>128</v>
      </c>
      <c r="D4173" s="175">
        <v>169.37</v>
      </c>
    </row>
    <row r="4174" spans="1:4" ht="27.6" x14ac:dyDescent="0.3">
      <c r="A4174" s="175">
        <v>92903</v>
      </c>
      <c r="B4174" s="176" t="s">
        <v>12391</v>
      </c>
      <c r="C4174" s="175" t="s">
        <v>128</v>
      </c>
      <c r="D4174" s="175">
        <v>254.01</v>
      </c>
    </row>
    <row r="4175" spans="1:4" ht="27.6" x14ac:dyDescent="0.3">
      <c r="A4175" s="175">
        <v>92904</v>
      </c>
      <c r="B4175" s="176" t="s">
        <v>12392</v>
      </c>
      <c r="C4175" s="175" t="s">
        <v>128</v>
      </c>
      <c r="D4175" s="175">
        <v>29.68</v>
      </c>
    </row>
    <row r="4176" spans="1:4" ht="27.6" x14ac:dyDescent="0.3">
      <c r="A4176" s="175">
        <v>92905</v>
      </c>
      <c r="B4176" s="176" t="s">
        <v>12393</v>
      </c>
      <c r="C4176" s="175" t="s">
        <v>128</v>
      </c>
      <c r="D4176" s="175">
        <v>42.37</v>
      </c>
    </row>
    <row r="4177" spans="1:4" ht="27.6" x14ac:dyDescent="0.3">
      <c r="A4177" s="175">
        <v>92906</v>
      </c>
      <c r="B4177" s="176" t="s">
        <v>12394</v>
      </c>
      <c r="C4177" s="175" t="s">
        <v>128</v>
      </c>
      <c r="D4177" s="175">
        <v>51.7</v>
      </c>
    </row>
    <row r="4178" spans="1:4" ht="27.6" x14ac:dyDescent="0.3">
      <c r="A4178" s="175">
        <v>92907</v>
      </c>
      <c r="B4178" s="176" t="s">
        <v>12395</v>
      </c>
      <c r="C4178" s="175" t="s">
        <v>128</v>
      </c>
      <c r="D4178" s="175">
        <v>64.41</v>
      </c>
    </row>
    <row r="4179" spans="1:4" ht="27.6" x14ac:dyDescent="0.3">
      <c r="A4179" s="175">
        <v>92908</v>
      </c>
      <c r="B4179" s="176" t="s">
        <v>12396</v>
      </c>
      <c r="C4179" s="175" t="s">
        <v>128</v>
      </c>
      <c r="D4179" s="175">
        <v>64.41</v>
      </c>
    </row>
    <row r="4180" spans="1:4" ht="27.6" x14ac:dyDescent="0.3">
      <c r="A4180" s="175">
        <v>92909</v>
      </c>
      <c r="B4180" s="176" t="s">
        <v>12397</v>
      </c>
      <c r="C4180" s="175" t="s">
        <v>128</v>
      </c>
      <c r="D4180" s="175">
        <v>64.41</v>
      </c>
    </row>
    <row r="4181" spans="1:4" ht="27.6" x14ac:dyDescent="0.3">
      <c r="A4181" s="175">
        <v>92910</v>
      </c>
      <c r="B4181" s="176" t="s">
        <v>12398</v>
      </c>
      <c r="C4181" s="175" t="s">
        <v>128</v>
      </c>
      <c r="D4181" s="175">
        <v>93.41</v>
      </c>
    </row>
    <row r="4182" spans="1:4" ht="27.6" x14ac:dyDescent="0.3">
      <c r="A4182" s="175">
        <v>92911</v>
      </c>
      <c r="B4182" s="176" t="s">
        <v>12399</v>
      </c>
      <c r="C4182" s="175" t="s">
        <v>128</v>
      </c>
      <c r="D4182" s="175">
        <v>93.41</v>
      </c>
    </row>
    <row r="4183" spans="1:4" ht="27.6" x14ac:dyDescent="0.3">
      <c r="A4183" s="175">
        <v>92912</v>
      </c>
      <c r="B4183" s="176" t="s">
        <v>12400</v>
      </c>
      <c r="C4183" s="175" t="s">
        <v>128</v>
      </c>
      <c r="D4183" s="175">
        <v>125.48</v>
      </c>
    </row>
    <row r="4184" spans="1:4" ht="27.6" x14ac:dyDescent="0.3">
      <c r="A4184" s="175">
        <v>92913</v>
      </c>
      <c r="B4184" s="176" t="s">
        <v>12401</v>
      </c>
      <c r="C4184" s="175" t="s">
        <v>128</v>
      </c>
      <c r="D4184" s="175">
        <v>128.1</v>
      </c>
    </row>
    <row r="4185" spans="1:4" ht="27.6" x14ac:dyDescent="0.3">
      <c r="A4185" s="175">
        <v>92914</v>
      </c>
      <c r="B4185" s="176" t="s">
        <v>12402</v>
      </c>
      <c r="C4185" s="175" t="s">
        <v>128</v>
      </c>
      <c r="D4185" s="175">
        <v>128.1</v>
      </c>
    </row>
    <row r="4186" spans="1:4" ht="41.4" x14ac:dyDescent="0.3">
      <c r="A4186" s="175">
        <v>92918</v>
      </c>
      <c r="B4186" s="176" t="s">
        <v>12403</v>
      </c>
      <c r="C4186" s="175" t="s">
        <v>128</v>
      </c>
      <c r="D4186" s="175">
        <v>34.130000000000003</v>
      </c>
    </row>
    <row r="4187" spans="1:4" ht="41.4" x14ac:dyDescent="0.3">
      <c r="A4187" s="175">
        <v>92920</v>
      </c>
      <c r="B4187" s="176" t="s">
        <v>12404</v>
      </c>
      <c r="C4187" s="175" t="s">
        <v>128</v>
      </c>
      <c r="D4187" s="175">
        <v>34.369999999999997</v>
      </c>
    </row>
    <row r="4188" spans="1:4" ht="41.4" x14ac:dyDescent="0.3">
      <c r="A4188" s="175">
        <v>92925</v>
      </c>
      <c r="B4188" s="176" t="s">
        <v>12405</v>
      </c>
      <c r="C4188" s="175" t="s">
        <v>128</v>
      </c>
      <c r="D4188" s="175">
        <v>42.3</v>
      </c>
    </row>
    <row r="4189" spans="1:4" ht="41.4" x14ac:dyDescent="0.3">
      <c r="A4189" s="175">
        <v>92926</v>
      </c>
      <c r="B4189" s="176" t="s">
        <v>12406</v>
      </c>
      <c r="C4189" s="175" t="s">
        <v>128</v>
      </c>
      <c r="D4189" s="175">
        <v>42.29</v>
      </c>
    </row>
    <row r="4190" spans="1:4" ht="41.4" x14ac:dyDescent="0.3">
      <c r="A4190" s="175">
        <v>92927</v>
      </c>
      <c r="B4190" s="176" t="s">
        <v>12407</v>
      </c>
      <c r="C4190" s="175" t="s">
        <v>128</v>
      </c>
      <c r="D4190" s="175">
        <v>42.29</v>
      </c>
    </row>
    <row r="4191" spans="1:4" ht="41.4" x14ac:dyDescent="0.3">
      <c r="A4191" s="175">
        <v>92928</v>
      </c>
      <c r="B4191" s="176" t="s">
        <v>12408</v>
      </c>
      <c r="C4191" s="175" t="s">
        <v>128</v>
      </c>
      <c r="D4191" s="175">
        <v>48.36</v>
      </c>
    </row>
    <row r="4192" spans="1:4" ht="41.4" x14ac:dyDescent="0.3">
      <c r="A4192" s="175">
        <v>92929</v>
      </c>
      <c r="B4192" s="176" t="s">
        <v>12409</v>
      </c>
      <c r="C4192" s="175" t="s">
        <v>128</v>
      </c>
      <c r="D4192" s="175">
        <v>48.36</v>
      </c>
    </row>
    <row r="4193" spans="1:4" ht="41.4" x14ac:dyDescent="0.3">
      <c r="A4193" s="175">
        <v>92930</v>
      </c>
      <c r="B4193" s="176" t="s">
        <v>12410</v>
      </c>
      <c r="C4193" s="175" t="s">
        <v>128</v>
      </c>
      <c r="D4193" s="175">
        <v>48.36</v>
      </c>
    </row>
    <row r="4194" spans="1:4" ht="41.4" x14ac:dyDescent="0.3">
      <c r="A4194" s="175">
        <v>92931</v>
      </c>
      <c r="B4194" s="176" t="s">
        <v>12411</v>
      </c>
      <c r="C4194" s="175" t="s">
        <v>128</v>
      </c>
      <c r="D4194" s="175">
        <v>64.37</v>
      </c>
    </row>
    <row r="4195" spans="1:4" ht="41.4" x14ac:dyDescent="0.3">
      <c r="A4195" s="175">
        <v>92932</v>
      </c>
      <c r="B4195" s="176" t="s">
        <v>12412</v>
      </c>
      <c r="C4195" s="175" t="s">
        <v>128</v>
      </c>
      <c r="D4195" s="175">
        <v>64.37</v>
      </c>
    </row>
    <row r="4196" spans="1:4" ht="27.6" x14ac:dyDescent="0.3">
      <c r="A4196" s="175">
        <v>92933</v>
      </c>
      <c r="B4196" s="176" t="s">
        <v>12413</v>
      </c>
      <c r="C4196" s="175" t="s">
        <v>128</v>
      </c>
      <c r="D4196" s="175">
        <v>64.37</v>
      </c>
    </row>
    <row r="4197" spans="1:4" ht="41.4" x14ac:dyDescent="0.3">
      <c r="A4197" s="175">
        <v>92934</v>
      </c>
      <c r="B4197" s="176" t="s">
        <v>12414</v>
      </c>
      <c r="C4197" s="175" t="s">
        <v>128</v>
      </c>
      <c r="D4197" s="175">
        <v>94.94</v>
      </c>
    </row>
    <row r="4198" spans="1:4" ht="41.4" x14ac:dyDescent="0.3">
      <c r="A4198" s="175">
        <v>92935</v>
      </c>
      <c r="B4198" s="176" t="s">
        <v>12415</v>
      </c>
      <c r="C4198" s="175" t="s">
        <v>128</v>
      </c>
      <c r="D4198" s="175">
        <v>94.94</v>
      </c>
    </row>
    <row r="4199" spans="1:4" ht="41.4" x14ac:dyDescent="0.3">
      <c r="A4199" s="175">
        <v>92936</v>
      </c>
      <c r="B4199" s="176" t="s">
        <v>12416</v>
      </c>
      <c r="C4199" s="175" t="s">
        <v>128</v>
      </c>
      <c r="D4199" s="175">
        <v>131.24</v>
      </c>
    </row>
    <row r="4200" spans="1:4" ht="27.6" x14ac:dyDescent="0.3">
      <c r="A4200" s="175">
        <v>92937</v>
      </c>
      <c r="B4200" s="176" t="s">
        <v>12417</v>
      </c>
      <c r="C4200" s="175" t="s">
        <v>128</v>
      </c>
      <c r="D4200" s="175">
        <v>131.24</v>
      </c>
    </row>
    <row r="4201" spans="1:4" ht="41.4" x14ac:dyDescent="0.3">
      <c r="A4201" s="175">
        <v>92938</v>
      </c>
      <c r="B4201" s="176" t="s">
        <v>12418</v>
      </c>
      <c r="C4201" s="175" t="s">
        <v>128</v>
      </c>
      <c r="D4201" s="175">
        <v>25.63</v>
      </c>
    </row>
    <row r="4202" spans="1:4" ht="41.4" x14ac:dyDescent="0.3">
      <c r="A4202" s="175">
        <v>92939</v>
      </c>
      <c r="B4202" s="176" t="s">
        <v>12419</v>
      </c>
      <c r="C4202" s="175" t="s">
        <v>128</v>
      </c>
      <c r="D4202" s="175">
        <v>25.87</v>
      </c>
    </row>
    <row r="4203" spans="1:4" ht="41.4" x14ac:dyDescent="0.3">
      <c r="A4203" s="175">
        <v>92940</v>
      </c>
      <c r="B4203" s="176" t="s">
        <v>12420</v>
      </c>
      <c r="C4203" s="175" t="s">
        <v>128</v>
      </c>
      <c r="D4203" s="175">
        <v>32.630000000000003</v>
      </c>
    </row>
    <row r="4204" spans="1:4" ht="41.4" x14ac:dyDescent="0.3">
      <c r="A4204" s="175">
        <v>92941</v>
      </c>
      <c r="B4204" s="176" t="s">
        <v>12421</v>
      </c>
      <c r="C4204" s="175" t="s">
        <v>128</v>
      </c>
      <c r="D4204" s="175">
        <v>32.619999999999997</v>
      </c>
    </row>
    <row r="4205" spans="1:4" ht="41.4" x14ac:dyDescent="0.3">
      <c r="A4205" s="175">
        <v>92942</v>
      </c>
      <c r="B4205" s="176" t="s">
        <v>12422</v>
      </c>
      <c r="C4205" s="175" t="s">
        <v>128</v>
      </c>
      <c r="D4205" s="175">
        <v>32.619999999999997</v>
      </c>
    </row>
    <row r="4206" spans="1:4" ht="41.4" x14ac:dyDescent="0.3">
      <c r="A4206" s="175">
        <v>92943</v>
      </c>
      <c r="B4206" s="176" t="s">
        <v>12423</v>
      </c>
      <c r="C4206" s="175" t="s">
        <v>128</v>
      </c>
      <c r="D4206" s="175">
        <v>37.340000000000003</v>
      </c>
    </row>
    <row r="4207" spans="1:4" ht="41.4" x14ac:dyDescent="0.3">
      <c r="A4207" s="175">
        <v>92944</v>
      </c>
      <c r="B4207" s="176" t="s">
        <v>12424</v>
      </c>
      <c r="C4207" s="175" t="s">
        <v>128</v>
      </c>
      <c r="D4207" s="175">
        <v>37.340000000000003</v>
      </c>
    </row>
    <row r="4208" spans="1:4" ht="41.4" x14ac:dyDescent="0.3">
      <c r="A4208" s="175">
        <v>92945</v>
      </c>
      <c r="B4208" s="176" t="s">
        <v>12425</v>
      </c>
      <c r="C4208" s="175" t="s">
        <v>128</v>
      </c>
      <c r="D4208" s="175">
        <v>37.340000000000003</v>
      </c>
    </row>
    <row r="4209" spans="1:4" ht="41.4" x14ac:dyDescent="0.3">
      <c r="A4209" s="175">
        <v>92946</v>
      </c>
      <c r="B4209" s="176" t="s">
        <v>12426</v>
      </c>
      <c r="C4209" s="175" t="s">
        <v>128</v>
      </c>
      <c r="D4209" s="175">
        <v>51.68</v>
      </c>
    </row>
    <row r="4210" spans="1:4" ht="41.4" x14ac:dyDescent="0.3">
      <c r="A4210" s="175">
        <v>92947</v>
      </c>
      <c r="B4210" s="176" t="s">
        <v>12427</v>
      </c>
      <c r="C4210" s="175" t="s">
        <v>128</v>
      </c>
      <c r="D4210" s="175">
        <v>51.68</v>
      </c>
    </row>
    <row r="4211" spans="1:4" ht="41.4" x14ac:dyDescent="0.3">
      <c r="A4211" s="175">
        <v>92948</v>
      </c>
      <c r="B4211" s="176" t="s">
        <v>12428</v>
      </c>
      <c r="C4211" s="175" t="s">
        <v>128</v>
      </c>
      <c r="D4211" s="175">
        <v>51.68</v>
      </c>
    </row>
    <row r="4212" spans="1:4" ht="41.4" x14ac:dyDescent="0.3">
      <c r="A4212" s="175">
        <v>92949</v>
      </c>
      <c r="B4212" s="176" t="s">
        <v>12429</v>
      </c>
      <c r="C4212" s="175" t="s">
        <v>128</v>
      </c>
      <c r="D4212" s="175">
        <v>79.739999999999995</v>
      </c>
    </row>
    <row r="4213" spans="1:4" ht="41.4" x14ac:dyDescent="0.3">
      <c r="A4213" s="175">
        <v>92950</v>
      </c>
      <c r="B4213" s="176" t="s">
        <v>12430</v>
      </c>
      <c r="C4213" s="175" t="s">
        <v>128</v>
      </c>
      <c r="D4213" s="175">
        <v>79.739999999999995</v>
      </c>
    </row>
    <row r="4214" spans="1:4" ht="41.4" x14ac:dyDescent="0.3">
      <c r="A4214" s="175">
        <v>92951</v>
      </c>
      <c r="B4214" s="176" t="s">
        <v>12431</v>
      </c>
      <c r="C4214" s="175" t="s">
        <v>128</v>
      </c>
      <c r="D4214" s="175">
        <v>113.57</v>
      </c>
    </row>
    <row r="4215" spans="1:4" ht="41.4" x14ac:dyDescent="0.3">
      <c r="A4215" s="175">
        <v>92952</v>
      </c>
      <c r="B4215" s="176" t="s">
        <v>12432</v>
      </c>
      <c r="C4215" s="175" t="s">
        <v>128</v>
      </c>
      <c r="D4215" s="175">
        <v>113.57</v>
      </c>
    </row>
    <row r="4216" spans="1:4" ht="41.4" x14ac:dyDescent="0.3">
      <c r="A4216" s="175">
        <v>92953</v>
      </c>
      <c r="B4216" s="176" t="s">
        <v>12433</v>
      </c>
      <c r="C4216" s="175" t="s">
        <v>128</v>
      </c>
      <c r="D4216" s="175">
        <v>22.15</v>
      </c>
    </row>
    <row r="4217" spans="1:4" ht="27.6" x14ac:dyDescent="0.3">
      <c r="A4217" s="175">
        <v>93050</v>
      </c>
      <c r="B4217" s="176" t="s">
        <v>12434</v>
      </c>
      <c r="C4217" s="175" t="s">
        <v>128</v>
      </c>
      <c r="D4217" s="175">
        <v>12.8</v>
      </c>
    </row>
    <row r="4218" spans="1:4" ht="27.6" x14ac:dyDescent="0.3">
      <c r="A4218" s="175">
        <v>93051</v>
      </c>
      <c r="B4218" s="176" t="s">
        <v>12435</v>
      </c>
      <c r="C4218" s="175" t="s">
        <v>128</v>
      </c>
      <c r="D4218" s="175">
        <v>11.76</v>
      </c>
    </row>
    <row r="4219" spans="1:4" ht="27.6" x14ac:dyDescent="0.3">
      <c r="A4219" s="175">
        <v>93052</v>
      </c>
      <c r="B4219" s="176" t="s">
        <v>12436</v>
      </c>
      <c r="C4219" s="175" t="s">
        <v>128</v>
      </c>
      <c r="D4219" s="175">
        <v>598.29999999999995</v>
      </c>
    </row>
    <row r="4220" spans="1:4" ht="27.6" x14ac:dyDescent="0.3">
      <c r="A4220" s="175">
        <v>93054</v>
      </c>
      <c r="B4220" s="176" t="s">
        <v>12437</v>
      </c>
      <c r="C4220" s="175" t="s">
        <v>128</v>
      </c>
      <c r="D4220" s="175">
        <v>25.01</v>
      </c>
    </row>
    <row r="4221" spans="1:4" ht="27.6" x14ac:dyDescent="0.3">
      <c r="A4221" s="175">
        <v>93055</v>
      </c>
      <c r="B4221" s="176" t="s">
        <v>12438</v>
      </c>
      <c r="C4221" s="175" t="s">
        <v>128</v>
      </c>
      <c r="D4221" s="175">
        <v>51.58</v>
      </c>
    </row>
    <row r="4222" spans="1:4" ht="27.6" x14ac:dyDescent="0.3">
      <c r="A4222" s="175">
        <v>93056</v>
      </c>
      <c r="B4222" s="176" t="s">
        <v>12439</v>
      </c>
      <c r="C4222" s="175" t="s">
        <v>128</v>
      </c>
      <c r="D4222" s="175">
        <v>18.87</v>
      </c>
    </row>
    <row r="4223" spans="1:4" ht="27.6" x14ac:dyDescent="0.3">
      <c r="A4223" s="175">
        <v>93057</v>
      </c>
      <c r="B4223" s="176" t="s">
        <v>12440</v>
      </c>
      <c r="C4223" s="175" t="s">
        <v>128</v>
      </c>
      <c r="D4223" s="175">
        <v>16.39</v>
      </c>
    </row>
    <row r="4224" spans="1:4" ht="27.6" x14ac:dyDescent="0.3">
      <c r="A4224" s="175">
        <v>93058</v>
      </c>
      <c r="B4224" s="176" t="s">
        <v>12441</v>
      </c>
      <c r="C4224" s="175" t="s">
        <v>128</v>
      </c>
      <c r="D4224" s="175">
        <v>657.87</v>
      </c>
    </row>
    <row r="4225" spans="1:4" ht="27.6" x14ac:dyDescent="0.3">
      <c r="A4225" s="175">
        <v>93059</v>
      </c>
      <c r="B4225" s="176" t="s">
        <v>12442</v>
      </c>
      <c r="C4225" s="175" t="s">
        <v>128</v>
      </c>
      <c r="D4225" s="175">
        <v>34.44</v>
      </c>
    </row>
    <row r="4226" spans="1:4" ht="27.6" x14ac:dyDescent="0.3">
      <c r="A4226" s="175">
        <v>93060</v>
      </c>
      <c r="B4226" s="176" t="s">
        <v>12443</v>
      </c>
      <c r="C4226" s="175" t="s">
        <v>128</v>
      </c>
      <c r="D4226" s="175">
        <v>90.17</v>
      </c>
    </row>
    <row r="4227" spans="1:4" ht="27.6" x14ac:dyDescent="0.3">
      <c r="A4227" s="175">
        <v>93061</v>
      </c>
      <c r="B4227" s="176" t="s">
        <v>12444</v>
      </c>
      <c r="C4227" s="175" t="s">
        <v>128</v>
      </c>
      <c r="D4227" s="175">
        <v>35.81</v>
      </c>
    </row>
    <row r="4228" spans="1:4" ht="27.6" x14ac:dyDescent="0.3">
      <c r="A4228" s="175">
        <v>93062</v>
      </c>
      <c r="B4228" s="176" t="s">
        <v>12445</v>
      </c>
      <c r="C4228" s="175" t="s">
        <v>128</v>
      </c>
      <c r="D4228" s="175">
        <v>30.99</v>
      </c>
    </row>
    <row r="4229" spans="1:4" ht="27.6" x14ac:dyDescent="0.3">
      <c r="A4229" s="175">
        <v>93063</v>
      </c>
      <c r="B4229" s="176" t="s">
        <v>12446</v>
      </c>
      <c r="C4229" s="175" t="s">
        <v>128</v>
      </c>
      <c r="D4229" s="175">
        <v>753.51</v>
      </c>
    </row>
    <row r="4230" spans="1:4" ht="27.6" x14ac:dyDescent="0.3">
      <c r="A4230" s="175">
        <v>93064</v>
      </c>
      <c r="B4230" s="176" t="s">
        <v>12447</v>
      </c>
      <c r="C4230" s="175" t="s">
        <v>128</v>
      </c>
      <c r="D4230" s="175">
        <v>55.57</v>
      </c>
    </row>
    <row r="4231" spans="1:4" ht="27.6" x14ac:dyDescent="0.3">
      <c r="A4231" s="175">
        <v>93065</v>
      </c>
      <c r="B4231" s="176" t="s">
        <v>12448</v>
      </c>
      <c r="C4231" s="175" t="s">
        <v>128</v>
      </c>
      <c r="D4231" s="175">
        <v>52.01</v>
      </c>
    </row>
    <row r="4232" spans="1:4" ht="27.6" x14ac:dyDescent="0.3">
      <c r="A4232" s="175">
        <v>93066</v>
      </c>
      <c r="B4232" s="176" t="s">
        <v>12449</v>
      </c>
      <c r="C4232" s="175" t="s">
        <v>128</v>
      </c>
      <c r="D4232" s="175">
        <v>945.95</v>
      </c>
    </row>
    <row r="4233" spans="1:4" ht="27.6" x14ac:dyDescent="0.3">
      <c r="A4233" s="175">
        <v>93067</v>
      </c>
      <c r="B4233" s="176" t="s">
        <v>12450</v>
      </c>
      <c r="C4233" s="175" t="s">
        <v>128</v>
      </c>
      <c r="D4233" s="175">
        <v>82.58</v>
      </c>
    </row>
    <row r="4234" spans="1:4" ht="27.6" x14ac:dyDescent="0.3">
      <c r="A4234" s="175">
        <v>93068</v>
      </c>
      <c r="B4234" s="176" t="s">
        <v>12451</v>
      </c>
      <c r="C4234" s="175" t="s">
        <v>128</v>
      </c>
      <c r="D4234" s="175">
        <v>72.14</v>
      </c>
    </row>
    <row r="4235" spans="1:4" ht="27.6" x14ac:dyDescent="0.3">
      <c r="A4235" s="175">
        <v>93069</v>
      </c>
      <c r="B4235" s="176" t="s">
        <v>12452</v>
      </c>
      <c r="C4235" s="175" t="s">
        <v>128</v>
      </c>
      <c r="D4235" s="177">
        <v>1311.08</v>
      </c>
    </row>
    <row r="4236" spans="1:4" ht="27.6" x14ac:dyDescent="0.3">
      <c r="A4236" s="175">
        <v>93070</v>
      </c>
      <c r="B4236" s="176" t="s">
        <v>12453</v>
      </c>
      <c r="C4236" s="175" t="s">
        <v>128</v>
      </c>
      <c r="D4236" s="175">
        <v>209.8</v>
      </c>
    </row>
    <row r="4237" spans="1:4" ht="27.6" x14ac:dyDescent="0.3">
      <c r="A4237" s="175">
        <v>93071</v>
      </c>
      <c r="B4237" s="176" t="s">
        <v>12454</v>
      </c>
      <c r="C4237" s="175" t="s">
        <v>128</v>
      </c>
      <c r="D4237" s="175">
        <v>194.73</v>
      </c>
    </row>
    <row r="4238" spans="1:4" ht="27.6" x14ac:dyDescent="0.3">
      <c r="A4238" s="175">
        <v>93072</v>
      </c>
      <c r="B4238" s="176" t="s">
        <v>12455</v>
      </c>
      <c r="C4238" s="175" t="s">
        <v>128</v>
      </c>
      <c r="D4238" s="177">
        <v>1729.98</v>
      </c>
    </row>
    <row r="4239" spans="1:4" ht="41.4" x14ac:dyDescent="0.3">
      <c r="A4239" s="175">
        <v>93073</v>
      </c>
      <c r="B4239" s="176" t="s">
        <v>12456</v>
      </c>
      <c r="C4239" s="175" t="s">
        <v>128</v>
      </c>
      <c r="D4239" s="175">
        <v>94.23</v>
      </c>
    </row>
    <row r="4240" spans="1:4" ht="27.6" x14ac:dyDescent="0.3">
      <c r="A4240" s="175">
        <v>93074</v>
      </c>
      <c r="B4240" s="176" t="s">
        <v>12457</v>
      </c>
      <c r="C4240" s="175" t="s">
        <v>128</v>
      </c>
      <c r="D4240" s="175">
        <v>13.31</v>
      </c>
    </row>
    <row r="4241" spans="1:4" ht="41.4" x14ac:dyDescent="0.3">
      <c r="A4241" s="175">
        <v>93075</v>
      </c>
      <c r="B4241" s="176" t="s">
        <v>12458</v>
      </c>
      <c r="C4241" s="175" t="s">
        <v>128</v>
      </c>
      <c r="D4241" s="175">
        <v>23.26</v>
      </c>
    </row>
    <row r="4242" spans="1:4" ht="27.6" x14ac:dyDescent="0.3">
      <c r="A4242" s="175">
        <v>93076</v>
      </c>
      <c r="B4242" s="176" t="s">
        <v>12459</v>
      </c>
      <c r="C4242" s="175" t="s">
        <v>128</v>
      </c>
      <c r="D4242" s="175">
        <v>22.25</v>
      </c>
    </row>
    <row r="4243" spans="1:4" ht="41.4" x14ac:dyDescent="0.3">
      <c r="A4243" s="175">
        <v>93077</v>
      </c>
      <c r="B4243" s="176" t="s">
        <v>12460</v>
      </c>
      <c r="C4243" s="175" t="s">
        <v>128</v>
      </c>
      <c r="D4243" s="175">
        <v>33.409999999999997</v>
      </c>
    </row>
    <row r="4244" spans="1:4" ht="41.4" x14ac:dyDescent="0.3">
      <c r="A4244" s="175">
        <v>93078</v>
      </c>
      <c r="B4244" s="176" t="s">
        <v>12461</v>
      </c>
      <c r="C4244" s="175" t="s">
        <v>128</v>
      </c>
      <c r="D4244" s="175">
        <v>36.35</v>
      </c>
    </row>
    <row r="4245" spans="1:4" ht="27.6" x14ac:dyDescent="0.3">
      <c r="A4245" s="175">
        <v>93079</v>
      </c>
      <c r="B4245" s="176" t="s">
        <v>12462</v>
      </c>
      <c r="C4245" s="175" t="s">
        <v>128</v>
      </c>
      <c r="D4245" s="175">
        <v>31.61</v>
      </c>
    </row>
    <row r="4246" spans="1:4" ht="27.6" x14ac:dyDescent="0.3">
      <c r="A4246" s="175">
        <v>93080</v>
      </c>
      <c r="B4246" s="176" t="s">
        <v>12463</v>
      </c>
      <c r="C4246" s="175" t="s">
        <v>128</v>
      </c>
      <c r="D4246" s="175">
        <v>8.67</v>
      </c>
    </row>
    <row r="4247" spans="1:4" ht="27.6" x14ac:dyDescent="0.3">
      <c r="A4247" s="175">
        <v>93081</v>
      </c>
      <c r="B4247" s="176" t="s">
        <v>12464</v>
      </c>
      <c r="C4247" s="175" t="s">
        <v>128</v>
      </c>
      <c r="D4247" s="175">
        <v>21.29</v>
      </c>
    </row>
    <row r="4248" spans="1:4" ht="41.4" x14ac:dyDescent="0.3">
      <c r="A4248" s="175">
        <v>93082</v>
      </c>
      <c r="B4248" s="176" t="s">
        <v>12465</v>
      </c>
      <c r="C4248" s="175" t="s">
        <v>128</v>
      </c>
      <c r="D4248" s="175">
        <v>26.32</v>
      </c>
    </row>
    <row r="4249" spans="1:4" ht="27.6" x14ac:dyDescent="0.3">
      <c r="A4249" s="175">
        <v>93083</v>
      </c>
      <c r="B4249" s="176" t="s">
        <v>12466</v>
      </c>
      <c r="C4249" s="175" t="s">
        <v>128</v>
      </c>
      <c r="D4249" s="175">
        <v>516.88</v>
      </c>
    </row>
    <row r="4250" spans="1:4" ht="27.6" x14ac:dyDescent="0.3">
      <c r="A4250" s="175">
        <v>93084</v>
      </c>
      <c r="B4250" s="176" t="s">
        <v>12467</v>
      </c>
      <c r="C4250" s="175" t="s">
        <v>128</v>
      </c>
      <c r="D4250" s="175">
        <v>14.7</v>
      </c>
    </row>
    <row r="4251" spans="1:4" ht="41.4" x14ac:dyDescent="0.3">
      <c r="A4251" s="175">
        <v>93085</v>
      </c>
      <c r="B4251" s="176" t="s">
        <v>12468</v>
      </c>
      <c r="C4251" s="175" t="s">
        <v>128</v>
      </c>
      <c r="D4251" s="175">
        <v>13.66</v>
      </c>
    </row>
    <row r="4252" spans="1:4" ht="27.6" x14ac:dyDescent="0.3">
      <c r="A4252" s="175">
        <v>93086</v>
      </c>
      <c r="B4252" s="176" t="s">
        <v>12469</v>
      </c>
      <c r="C4252" s="175" t="s">
        <v>128</v>
      </c>
      <c r="D4252" s="175">
        <v>600.20000000000005</v>
      </c>
    </row>
    <row r="4253" spans="1:4" ht="27.6" x14ac:dyDescent="0.3">
      <c r="A4253" s="175">
        <v>93087</v>
      </c>
      <c r="B4253" s="176" t="s">
        <v>12470</v>
      </c>
      <c r="C4253" s="175" t="s">
        <v>128</v>
      </c>
      <c r="D4253" s="175">
        <v>23.01</v>
      </c>
    </row>
    <row r="4254" spans="1:4" ht="27.6" x14ac:dyDescent="0.3">
      <c r="A4254" s="175">
        <v>93088</v>
      </c>
      <c r="B4254" s="176" t="s">
        <v>12471</v>
      </c>
      <c r="C4254" s="175" t="s">
        <v>128</v>
      </c>
      <c r="D4254" s="175">
        <v>27.07</v>
      </c>
    </row>
    <row r="4255" spans="1:4" ht="41.4" x14ac:dyDescent="0.3">
      <c r="A4255" s="175">
        <v>93089</v>
      </c>
      <c r="B4255" s="176" t="s">
        <v>12472</v>
      </c>
      <c r="C4255" s="175" t="s">
        <v>128</v>
      </c>
      <c r="D4255" s="175">
        <v>53.48</v>
      </c>
    </row>
    <row r="4256" spans="1:4" ht="27.6" x14ac:dyDescent="0.3">
      <c r="A4256" s="175">
        <v>93090</v>
      </c>
      <c r="B4256" s="176" t="s">
        <v>12473</v>
      </c>
      <c r="C4256" s="175" t="s">
        <v>128</v>
      </c>
      <c r="D4256" s="175">
        <v>20.77</v>
      </c>
    </row>
    <row r="4257" spans="1:4" ht="27.6" x14ac:dyDescent="0.3">
      <c r="A4257" s="175">
        <v>93091</v>
      </c>
      <c r="B4257" s="176" t="s">
        <v>12474</v>
      </c>
      <c r="C4257" s="175" t="s">
        <v>128</v>
      </c>
      <c r="D4257" s="175">
        <v>18.29</v>
      </c>
    </row>
    <row r="4258" spans="1:4" ht="27.6" x14ac:dyDescent="0.3">
      <c r="A4258" s="175">
        <v>93092</v>
      </c>
      <c r="B4258" s="176" t="s">
        <v>12475</v>
      </c>
      <c r="C4258" s="175" t="s">
        <v>128</v>
      </c>
      <c r="D4258" s="175">
        <v>659.77</v>
      </c>
    </row>
    <row r="4259" spans="1:4" ht="27.6" x14ac:dyDescent="0.3">
      <c r="A4259" s="175">
        <v>93093</v>
      </c>
      <c r="B4259" s="176" t="s">
        <v>12476</v>
      </c>
      <c r="C4259" s="175" t="s">
        <v>128</v>
      </c>
      <c r="D4259" s="175">
        <v>36.340000000000003</v>
      </c>
    </row>
    <row r="4260" spans="1:4" ht="41.4" x14ac:dyDescent="0.3">
      <c r="A4260" s="175">
        <v>93094</v>
      </c>
      <c r="B4260" s="176" t="s">
        <v>12477</v>
      </c>
      <c r="C4260" s="175" t="s">
        <v>128</v>
      </c>
      <c r="D4260" s="175">
        <v>92.07</v>
      </c>
    </row>
    <row r="4261" spans="1:4" ht="41.4" x14ac:dyDescent="0.3">
      <c r="A4261" s="175">
        <v>93095</v>
      </c>
      <c r="B4261" s="176" t="s">
        <v>12478</v>
      </c>
      <c r="C4261" s="175" t="s">
        <v>128</v>
      </c>
      <c r="D4261" s="175">
        <v>68.36</v>
      </c>
    </row>
    <row r="4262" spans="1:4" ht="41.4" x14ac:dyDescent="0.3">
      <c r="A4262" s="175">
        <v>93096</v>
      </c>
      <c r="B4262" s="176" t="s">
        <v>12479</v>
      </c>
      <c r="C4262" s="175" t="s">
        <v>128</v>
      </c>
      <c r="D4262" s="175">
        <v>97.99</v>
      </c>
    </row>
    <row r="4263" spans="1:4" ht="27.6" x14ac:dyDescent="0.3">
      <c r="A4263" s="175">
        <v>93097</v>
      </c>
      <c r="B4263" s="176" t="s">
        <v>12480</v>
      </c>
      <c r="C4263" s="175" t="s">
        <v>128</v>
      </c>
      <c r="D4263" s="175">
        <v>13.52</v>
      </c>
    </row>
    <row r="4264" spans="1:4" ht="41.4" x14ac:dyDescent="0.3">
      <c r="A4264" s="175">
        <v>93098</v>
      </c>
      <c r="B4264" s="176" t="s">
        <v>12481</v>
      </c>
      <c r="C4264" s="175" t="s">
        <v>128</v>
      </c>
      <c r="D4264" s="175">
        <v>23.47</v>
      </c>
    </row>
    <row r="4265" spans="1:4" ht="27.6" x14ac:dyDescent="0.3">
      <c r="A4265" s="175">
        <v>93099</v>
      </c>
      <c r="B4265" s="176" t="s">
        <v>12482</v>
      </c>
      <c r="C4265" s="175" t="s">
        <v>128</v>
      </c>
      <c r="D4265" s="175">
        <v>24.85</v>
      </c>
    </row>
    <row r="4266" spans="1:4" ht="41.4" x14ac:dyDescent="0.3">
      <c r="A4266" s="175">
        <v>93100</v>
      </c>
      <c r="B4266" s="176" t="s">
        <v>12483</v>
      </c>
      <c r="C4266" s="175" t="s">
        <v>128</v>
      </c>
      <c r="D4266" s="175">
        <v>36.01</v>
      </c>
    </row>
    <row r="4267" spans="1:4" ht="41.4" x14ac:dyDescent="0.3">
      <c r="A4267" s="175">
        <v>93101</v>
      </c>
      <c r="B4267" s="176" t="s">
        <v>12484</v>
      </c>
      <c r="C4267" s="175" t="s">
        <v>128</v>
      </c>
      <c r="D4267" s="175">
        <v>38.950000000000003</v>
      </c>
    </row>
    <row r="4268" spans="1:4" ht="27.6" x14ac:dyDescent="0.3">
      <c r="A4268" s="175">
        <v>93102</v>
      </c>
      <c r="B4268" s="176" t="s">
        <v>12485</v>
      </c>
      <c r="C4268" s="175" t="s">
        <v>128</v>
      </c>
      <c r="D4268" s="175">
        <v>33.99</v>
      </c>
    </row>
    <row r="4269" spans="1:4" ht="27.6" x14ac:dyDescent="0.3">
      <c r="A4269" s="175">
        <v>93103</v>
      </c>
      <c r="B4269" s="176" t="s">
        <v>12486</v>
      </c>
      <c r="C4269" s="175" t="s">
        <v>128</v>
      </c>
      <c r="D4269" s="175">
        <v>8.86</v>
      </c>
    </row>
    <row r="4270" spans="1:4" ht="27.6" x14ac:dyDescent="0.3">
      <c r="A4270" s="175">
        <v>93104</v>
      </c>
      <c r="B4270" s="176" t="s">
        <v>12487</v>
      </c>
      <c r="C4270" s="175" t="s">
        <v>128</v>
      </c>
      <c r="D4270" s="175">
        <v>21.48</v>
      </c>
    </row>
    <row r="4271" spans="1:4" ht="27.6" x14ac:dyDescent="0.3">
      <c r="A4271" s="175">
        <v>93105</v>
      </c>
      <c r="B4271" s="176" t="s">
        <v>12488</v>
      </c>
      <c r="C4271" s="175" t="s">
        <v>128</v>
      </c>
      <c r="D4271" s="175">
        <v>26.51</v>
      </c>
    </row>
    <row r="4272" spans="1:4" ht="27.6" x14ac:dyDescent="0.3">
      <c r="A4272" s="175">
        <v>93106</v>
      </c>
      <c r="B4272" s="176" t="s">
        <v>12489</v>
      </c>
      <c r="C4272" s="175" t="s">
        <v>128</v>
      </c>
      <c r="D4272" s="175">
        <v>517.07000000000005</v>
      </c>
    </row>
    <row r="4273" spans="1:4" ht="27.6" x14ac:dyDescent="0.3">
      <c r="A4273" s="175">
        <v>93107</v>
      </c>
      <c r="B4273" s="176" t="s">
        <v>12490</v>
      </c>
      <c r="C4273" s="175" t="s">
        <v>128</v>
      </c>
      <c r="D4273" s="175">
        <v>16.41</v>
      </c>
    </row>
    <row r="4274" spans="1:4" ht="27.6" x14ac:dyDescent="0.3">
      <c r="A4274" s="175">
        <v>93108</v>
      </c>
      <c r="B4274" s="176" t="s">
        <v>12491</v>
      </c>
      <c r="C4274" s="175" t="s">
        <v>128</v>
      </c>
      <c r="D4274" s="175">
        <v>15.37</v>
      </c>
    </row>
    <row r="4275" spans="1:4" ht="27.6" x14ac:dyDescent="0.3">
      <c r="A4275" s="175">
        <v>93109</v>
      </c>
      <c r="B4275" s="176" t="s">
        <v>12492</v>
      </c>
      <c r="C4275" s="175" t="s">
        <v>128</v>
      </c>
      <c r="D4275" s="175">
        <v>601.91</v>
      </c>
    </row>
    <row r="4276" spans="1:4" ht="27.6" x14ac:dyDescent="0.3">
      <c r="A4276" s="175">
        <v>93110</v>
      </c>
      <c r="B4276" s="176" t="s">
        <v>12493</v>
      </c>
      <c r="C4276" s="175" t="s">
        <v>128</v>
      </c>
      <c r="D4276" s="175">
        <v>24.72</v>
      </c>
    </row>
    <row r="4277" spans="1:4" ht="27.6" x14ac:dyDescent="0.3">
      <c r="A4277" s="175">
        <v>93111</v>
      </c>
      <c r="B4277" s="176" t="s">
        <v>12494</v>
      </c>
      <c r="C4277" s="175" t="s">
        <v>128</v>
      </c>
      <c r="D4277" s="175">
        <v>28.62</v>
      </c>
    </row>
    <row r="4278" spans="1:4" ht="27.6" x14ac:dyDescent="0.3">
      <c r="A4278" s="175">
        <v>93112</v>
      </c>
      <c r="B4278" s="176" t="s">
        <v>12495</v>
      </c>
      <c r="C4278" s="175" t="s">
        <v>128</v>
      </c>
      <c r="D4278" s="175">
        <v>55.19</v>
      </c>
    </row>
    <row r="4279" spans="1:4" ht="27.6" x14ac:dyDescent="0.3">
      <c r="A4279" s="175">
        <v>93113</v>
      </c>
      <c r="B4279" s="176" t="s">
        <v>12496</v>
      </c>
      <c r="C4279" s="175" t="s">
        <v>128</v>
      </c>
      <c r="D4279" s="175">
        <v>23.86</v>
      </c>
    </row>
    <row r="4280" spans="1:4" ht="27.6" x14ac:dyDescent="0.3">
      <c r="A4280" s="175">
        <v>93114</v>
      </c>
      <c r="B4280" s="176" t="s">
        <v>12497</v>
      </c>
      <c r="C4280" s="175" t="s">
        <v>128</v>
      </c>
      <c r="D4280" s="175">
        <v>39.43</v>
      </c>
    </row>
    <row r="4281" spans="1:4" ht="27.6" x14ac:dyDescent="0.3">
      <c r="A4281" s="175">
        <v>93115</v>
      </c>
      <c r="B4281" s="176" t="s">
        <v>12498</v>
      </c>
      <c r="C4281" s="175" t="s">
        <v>128</v>
      </c>
      <c r="D4281" s="175">
        <v>95.16</v>
      </c>
    </row>
    <row r="4282" spans="1:4" ht="27.6" x14ac:dyDescent="0.3">
      <c r="A4282" s="175">
        <v>93116</v>
      </c>
      <c r="B4282" s="176" t="s">
        <v>12499</v>
      </c>
      <c r="C4282" s="175" t="s">
        <v>128</v>
      </c>
      <c r="D4282" s="175">
        <v>662.86</v>
      </c>
    </row>
    <row r="4283" spans="1:4" ht="41.4" x14ac:dyDescent="0.3">
      <c r="A4283" s="175">
        <v>93117</v>
      </c>
      <c r="B4283" s="176" t="s">
        <v>12500</v>
      </c>
      <c r="C4283" s="175" t="s">
        <v>128</v>
      </c>
      <c r="D4283" s="175">
        <v>68.63</v>
      </c>
    </row>
    <row r="4284" spans="1:4" ht="41.4" x14ac:dyDescent="0.3">
      <c r="A4284" s="175">
        <v>93118</v>
      </c>
      <c r="B4284" s="176" t="s">
        <v>12501</v>
      </c>
      <c r="C4284" s="175" t="s">
        <v>128</v>
      </c>
      <c r="D4284" s="175">
        <v>101.42</v>
      </c>
    </row>
    <row r="4285" spans="1:4" ht="27.6" x14ac:dyDescent="0.3">
      <c r="A4285" s="175">
        <v>93119</v>
      </c>
      <c r="B4285" s="176" t="s">
        <v>12502</v>
      </c>
      <c r="C4285" s="175" t="s">
        <v>128</v>
      </c>
      <c r="D4285" s="175">
        <v>19.440000000000001</v>
      </c>
    </row>
    <row r="4286" spans="1:4" ht="27.6" x14ac:dyDescent="0.3">
      <c r="A4286" s="175">
        <v>93120</v>
      </c>
      <c r="B4286" s="176" t="s">
        <v>12503</v>
      </c>
      <c r="C4286" s="175" t="s">
        <v>128</v>
      </c>
      <c r="D4286" s="175">
        <v>30.6</v>
      </c>
    </row>
    <row r="4287" spans="1:4" ht="27.6" x14ac:dyDescent="0.3">
      <c r="A4287" s="175">
        <v>93121</v>
      </c>
      <c r="B4287" s="176" t="s">
        <v>12504</v>
      </c>
      <c r="C4287" s="175" t="s">
        <v>128</v>
      </c>
      <c r="D4287" s="175">
        <v>33.54</v>
      </c>
    </row>
    <row r="4288" spans="1:4" ht="27.6" x14ac:dyDescent="0.3">
      <c r="A4288" s="175">
        <v>93122</v>
      </c>
      <c r="B4288" s="176" t="s">
        <v>12505</v>
      </c>
      <c r="C4288" s="175" t="s">
        <v>128</v>
      </c>
      <c r="D4288" s="175">
        <v>28.82</v>
      </c>
    </row>
    <row r="4289" spans="1:4" ht="27.6" x14ac:dyDescent="0.3">
      <c r="A4289" s="175">
        <v>93123</v>
      </c>
      <c r="B4289" s="176" t="s">
        <v>12506</v>
      </c>
      <c r="C4289" s="175" t="s">
        <v>128</v>
      </c>
      <c r="D4289" s="175">
        <v>64.819999999999993</v>
      </c>
    </row>
    <row r="4290" spans="1:4" ht="27.6" x14ac:dyDescent="0.3">
      <c r="A4290" s="175">
        <v>93124</v>
      </c>
      <c r="B4290" s="176" t="s">
        <v>12507</v>
      </c>
      <c r="C4290" s="175" t="s">
        <v>128</v>
      </c>
      <c r="D4290" s="175">
        <v>102.54</v>
      </c>
    </row>
    <row r="4291" spans="1:4" ht="27.6" x14ac:dyDescent="0.3">
      <c r="A4291" s="175">
        <v>93125</v>
      </c>
      <c r="B4291" s="176" t="s">
        <v>12508</v>
      </c>
      <c r="C4291" s="175" t="s">
        <v>128</v>
      </c>
      <c r="D4291" s="175">
        <v>149.58000000000001</v>
      </c>
    </row>
    <row r="4292" spans="1:4" ht="27.6" x14ac:dyDescent="0.3">
      <c r="A4292" s="175">
        <v>93126</v>
      </c>
      <c r="B4292" s="176" t="s">
        <v>12509</v>
      </c>
      <c r="C4292" s="175" t="s">
        <v>128</v>
      </c>
      <c r="D4292" s="175">
        <v>333.68</v>
      </c>
    </row>
    <row r="4293" spans="1:4" ht="27.6" x14ac:dyDescent="0.3">
      <c r="A4293" s="175">
        <v>93133</v>
      </c>
      <c r="B4293" s="176" t="s">
        <v>12510</v>
      </c>
      <c r="C4293" s="175" t="s">
        <v>128</v>
      </c>
      <c r="D4293" s="175">
        <v>21.38</v>
      </c>
    </row>
    <row r="4294" spans="1:4" ht="41.4" x14ac:dyDescent="0.3">
      <c r="A4294" s="175">
        <v>94465</v>
      </c>
      <c r="B4294" s="176" t="s">
        <v>12511</v>
      </c>
      <c r="C4294" s="175" t="s">
        <v>128</v>
      </c>
      <c r="D4294" s="175">
        <v>47.49</v>
      </c>
    </row>
    <row r="4295" spans="1:4" ht="41.4" x14ac:dyDescent="0.3">
      <c r="A4295" s="175">
        <v>94466</v>
      </c>
      <c r="B4295" s="176" t="s">
        <v>12512</v>
      </c>
      <c r="C4295" s="175" t="s">
        <v>128</v>
      </c>
      <c r="D4295" s="175">
        <v>47.52</v>
      </c>
    </row>
    <row r="4296" spans="1:4" ht="41.4" x14ac:dyDescent="0.3">
      <c r="A4296" s="175">
        <v>94467</v>
      </c>
      <c r="B4296" s="176" t="s">
        <v>12513</v>
      </c>
      <c r="C4296" s="175" t="s">
        <v>128</v>
      </c>
      <c r="D4296" s="175">
        <v>73.42</v>
      </c>
    </row>
    <row r="4297" spans="1:4" ht="41.4" x14ac:dyDescent="0.3">
      <c r="A4297" s="175">
        <v>94468</v>
      </c>
      <c r="B4297" s="176" t="s">
        <v>12514</v>
      </c>
      <c r="C4297" s="175" t="s">
        <v>128</v>
      </c>
      <c r="D4297" s="175">
        <v>64.22</v>
      </c>
    </row>
    <row r="4298" spans="1:4" ht="41.4" x14ac:dyDescent="0.3">
      <c r="A4298" s="175">
        <v>94469</v>
      </c>
      <c r="B4298" s="176" t="s">
        <v>12515</v>
      </c>
      <c r="C4298" s="175" t="s">
        <v>128</v>
      </c>
      <c r="D4298" s="175">
        <v>106.65</v>
      </c>
    </row>
    <row r="4299" spans="1:4" ht="41.4" x14ac:dyDescent="0.3">
      <c r="A4299" s="175">
        <v>94470</v>
      </c>
      <c r="B4299" s="176" t="s">
        <v>12516</v>
      </c>
      <c r="C4299" s="175" t="s">
        <v>128</v>
      </c>
      <c r="D4299" s="175">
        <v>98.46</v>
      </c>
    </row>
    <row r="4300" spans="1:4" ht="41.4" x14ac:dyDescent="0.3">
      <c r="A4300" s="175">
        <v>94471</v>
      </c>
      <c r="B4300" s="176" t="s">
        <v>12517</v>
      </c>
      <c r="C4300" s="175" t="s">
        <v>128</v>
      </c>
      <c r="D4300" s="175">
        <v>68.55</v>
      </c>
    </row>
    <row r="4301" spans="1:4" ht="41.4" x14ac:dyDescent="0.3">
      <c r="A4301" s="175">
        <v>94472</v>
      </c>
      <c r="B4301" s="176" t="s">
        <v>12518</v>
      </c>
      <c r="C4301" s="175" t="s">
        <v>128</v>
      </c>
      <c r="D4301" s="175">
        <v>70.599999999999994</v>
      </c>
    </row>
    <row r="4302" spans="1:4" ht="41.4" x14ac:dyDescent="0.3">
      <c r="A4302" s="175">
        <v>94473</v>
      </c>
      <c r="B4302" s="176" t="s">
        <v>12519</v>
      </c>
      <c r="C4302" s="175" t="s">
        <v>128</v>
      </c>
      <c r="D4302" s="175">
        <v>105.18</v>
      </c>
    </row>
    <row r="4303" spans="1:4" ht="41.4" x14ac:dyDescent="0.3">
      <c r="A4303" s="175">
        <v>94474</v>
      </c>
      <c r="B4303" s="176" t="s">
        <v>12520</v>
      </c>
      <c r="C4303" s="175" t="s">
        <v>128</v>
      </c>
      <c r="D4303" s="175">
        <v>114.19</v>
      </c>
    </row>
    <row r="4304" spans="1:4" ht="41.4" x14ac:dyDescent="0.3">
      <c r="A4304" s="175">
        <v>94475</v>
      </c>
      <c r="B4304" s="176" t="s">
        <v>12521</v>
      </c>
      <c r="C4304" s="175" t="s">
        <v>128</v>
      </c>
      <c r="D4304" s="175">
        <v>144.54</v>
      </c>
    </row>
    <row r="4305" spans="1:4" ht="41.4" x14ac:dyDescent="0.3">
      <c r="A4305" s="175">
        <v>94476</v>
      </c>
      <c r="B4305" s="176" t="s">
        <v>12522</v>
      </c>
      <c r="C4305" s="175" t="s">
        <v>128</v>
      </c>
      <c r="D4305" s="175">
        <v>161.9</v>
      </c>
    </row>
    <row r="4306" spans="1:4" ht="41.4" x14ac:dyDescent="0.3">
      <c r="A4306" s="175">
        <v>94477</v>
      </c>
      <c r="B4306" s="176" t="s">
        <v>12523</v>
      </c>
      <c r="C4306" s="175" t="s">
        <v>128</v>
      </c>
      <c r="D4306" s="175">
        <v>91.21</v>
      </c>
    </row>
    <row r="4307" spans="1:4" ht="41.4" x14ac:dyDescent="0.3">
      <c r="A4307" s="175">
        <v>94478</v>
      </c>
      <c r="B4307" s="176" t="s">
        <v>12524</v>
      </c>
      <c r="C4307" s="175" t="s">
        <v>128</v>
      </c>
      <c r="D4307" s="175">
        <v>144.6</v>
      </c>
    </row>
    <row r="4308" spans="1:4" ht="41.4" x14ac:dyDescent="0.3">
      <c r="A4308" s="175">
        <v>94479</v>
      </c>
      <c r="B4308" s="176" t="s">
        <v>12525</v>
      </c>
      <c r="C4308" s="175" t="s">
        <v>128</v>
      </c>
      <c r="D4308" s="175">
        <v>190.87</v>
      </c>
    </row>
    <row r="4309" spans="1:4" ht="41.4" x14ac:dyDescent="0.3">
      <c r="A4309" s="175">
        <v>94606</v>
      </c>
      <c r="B4309" s="176" t="s">
        <v>12526</v>
      </c>
      <c r="C4309" s="175" t="s">
        <v>128</v>
      </c>
      <c r="D4309" s="175">
        <v>87.69</v>
      </c>
    </row>
    <row r="4310" spans="1:4" ht="41.4" x14ac:dyDescent="0.3">
      <c r="A4310" s="175">
        <v>94608</v>
      </c>
      <c r="B4310" s="176" t="s">
        <v>12527</v>
      </c>
      <c r="C4310" s="175" t="s">
        <v>128</v>
      </c>
      <c r="D4310" s="175">
        <v>220.19</v>
      </c>
    </row>
    <row r="4311" spans="1:4" ht="41.4" x14ac:dyDescent="0.3">
      <c r="A4311" s="175">
        <v>94610</v>
      </c>
      <c r="B4311" s="176" t="s">
        <v>12528</v>
      </c>
      <c r="C4311" s="175" t="s">
        <v>128</v>
      </c>
      <c r="D4311" s="175">
        <v>328.35</v>
      </c>
    </row>
    <row r="4312" spans="1:4" ht="41.4" x14ac:dyDescent="0.3">
      <c r="A4312" s="175">
        <v>94612</v>
      </c>
      <c r="B4312" s="176" t="s">
        <v>12529</v>
      </c>
      <c r="C4312" s="175" t="s">
        <v>128</v>
      </c>
      <c r="D4312" s="175">
        <v>462.11</v>
      </c>
    </row>
    <row r="4313" spans="1:4" ht="41.4" x14ac:dyDescent="0.3">
      <c r="A4313" s="175">
        <v>94614</v>
      </c>
      <c r="B4313" s="176" t="s">
        <v>12530</v>
      </c>
      <c r="C4313" s="175" t="s">
        <v>128</v>
      </c>
      <c r="D4313" s="175">
        <v>148.91</v>
      </c>
    </row>
    <row r="4314" spans="1:4" ht="41.4" x14ac:dyDescent="0.3">
      <c r="A4314" s="175">
        <v>94615</v>
      </c>
      <c r="B4314" s="176" t="s">
        <v>12531</v>
      </c>
      <c r="C4314" s="175" t="s">
        <v>128</v>
      </c>
      <c r="D4314" s="175">
        <v>169.71</v>
      </c>
    </row>
    <row r="4315" spans="1:4" ht="41.4" x14ac:dyDescent="0.3">
      <c r="A4315" s="175">
        <v>94616</v>
      </c>
      <c r="B4315" s="176" t="s">
        <v>12532</v>
      </c>
      <c r="C4315" s="175" t="s">
        <v>128</v>
      </c>
      <c r="D4315" s="175">
        <v>422.28</v>
      </c>
    </row>
    <row r="4316" spans="1:4" ht="41.4" x14ac:dyDescent="0.3">
      <c r="A4316" s="175">
        <v>94617</v>
      </c>
      <c r="B4316" s="176" t="s">
        <v>12533</v>
      </c>
      <c r="C4316" s="175" t="s">
        <v>128</v>
      </c>
      <c r="D4316" s="175">
        <v>349.96</v>
      </c>
    </row>
    <row r="4317" spans="1:4" ht="41.4" x14ac:dyDescent="0.3">
      <c r="A4317" s="175">
        <v>94618</v>
      </c>
      <c r="B4317" s="176" t="s">
        <v>12534</v>
      </c>
      <c r="C4317" s="175" t="s">
        <v>128</v>
      </c>
      <c r="D4317" s="175">
        <v>414.2</v>
      </c>
    </row>
    <row r="4318" spans="1:4" ht="41.4" x14ac:dyDescent="0.3">
      <c r="A4318" s="175">
        <v>94620</v>
      </c>
      <c r="B4318" s="176" t="s">
        <v>12535</v>
      </c>
      <c r="C4318" s="175" t="s">
        <v>128</v>
      </c>
      <c r="D4318" s="175">
        <v>955.17</v>
      </c>
    </row>
    <row r="4319" spans="1:4" ht="41.4" x14ac:dyDescent="0.3">
      <c r="A4319" s="175">
        <v>94622</v>
      </c>
      <c r="B4319" s="176" t="s">
        <v>12536</v>
      </c>
      <c r="C4319" s="175" t="s">
        <v>128</v>
      </c>
      <c r="D4319" s="175">
        <v>218.48</v>
      </c>
    </row>
    <row r="4320" spans="1:4" ht="41.4" x14ac:dyDescent="0.3">
      <c r="A4320" s="175">
        <v>94623</v>
      </c>
      <c r="B4320" s="176" t="s">
        <v>12537</v>
      </c>
      <c r="C4320" s="175" t="s">
        <v>128</v>
      </c>
      <c r="D4320" s="175">
        <v>522.54999999999995</v>
      </c>
    </row>
    <row r="4321" spans="1:4" ht="41.4" x14ac:dyDescent="0.3">
      <c r="A4321" s="175">
        <v>94624</v>
      </c>
      <c r="B4321" s="176" t="s">
        <v>12538</v>
      </c>
      <c r="C4321" s="175" t="s">
        <v>128</v>
      </c>
      <c r="D4321" s="175">
        <v>797.95</v>
      </c>
    </row>
    <row r="4322" spans="1:4" ht="41.4" x14ac:dyDescent="0.3">
      <c r="A4322" s="175">
        <v>94625</v>
      </c>
      <c r="B4322" s="176" t="s">
        <v>12539</v>
      </c>
      <c r="C4322" s="175" t="s">
        <v>128</v>
      </c>
      <c r="D4322" s="177">
        <v>1668.06</v>
      </c>
    </row>
    <row r="4323" spans="1:4" ht="41.4" x14ac:dyDescent="0.3">
      <c r="A4323" s="175">
        <v>94656</v>
      </c>
      <c r="B4323" s="176" t="s">
        <v>12540</v>
      </c>
      <c r="C4323" s="175" t="s">
        <v>128</v>
      </c>
      <c r="D4323" s="175">
        <v>6.31</v>
      </c>
    </row>
    <row r="4324" spans="1:4" ht="41.4" x14ac:dyDescent="0.3">
      <c r="A4324" s="175">
        <v>94657</v>
      </c>
      <c r="B4324" s="176" t="s">
        <v>12541</v>
      </c>
      <c r="C4324" s="175" t="s">
        <v>128</v>
      </c>
      <c r="D4324" s="175">
        <v>6.19</v>
      </c>
    </row>
    <row r="4325" spans="1:4" ht="41.4" x14ac:dyDescent="0.3">
      <c r="A4325" s="175">
        <v>94658</v>
      </c>
      <c r="B4325" s="176" t="s">
        <v>12542</v>
      </c>
      <c r="C4325" s="175" t="s">
        <v>128</v>
      </c>
      <c r="D4325" s="175">
        <v>7.58</v>
      </c>
    </row>
    <row r="4326" spans="1:4" ht="41.4" x14ac:dyDescent="0.3">
      <c r="A4326" s="175">
        <v>94659</v>
      </c>
      <c r="B4326" s="176" t="s">
        <v>12543</v>
      </c>
      <c r="C4326" s="175" t="s">
        <v>128</v>
      </c>
      <c r="D4326" s="175">
        <v>7.72</v>
      </c>
    </row>
    <row r="4327" spans="1:4" ht="41.4" x14ac:dyDescent="0.3">
      <c r="A4327" s="175">
        <v>94660</v>
      </c>
      <c r="B4327" s="176" t="s">
        <v>12544</v>
      </c>
      <c r="C4327" s="175" t="s">
        <v>128</v>
      </c>
      <c r="D4327" s="175">
        <v>12.55</v>
      </c>
    </row>
    <row r="4328" spans="1:4" ht="41.4" x14ac:dyDescent="0.3">
      <c r="A4328" s="175">
        <v>94661</v>
      </c>
      <c r="B4328" s="176" t="s">
        <v>12545</v>
      </c>
      <c r="C4328" s="175" t="s">
        <v>128</v>
      </c>
      <c r="D4328" s="175">
        <v>13.16</v>
      </c>
    </row>
    <row r="4329" spans="1:4" ht="41.4" x14ac:dyDescent="0.3">
      <c r="A4329" s="175">
        <v>94662</v>
      </c>
      <c r="B4329" s="176" t="s">
        <v>12546</v>
      </c>
      <c r="C4329" s="175" t="s">
        <v>128</v>
      </c>
      <c r="D4329" s="175">
        <v>13.83</v>
      </c>
    </row>
    <row r="4330" spans="1:4" ht="41.4" x14ac:dyDescent="0.3">
      <c r="A4330" s="175">
        <v>94663</v>
      </c>
      <c r="B4330" s="176" t="s">
        <v>12547</v>
      </c>
      <c r="C4330" s="175" t="s">
        <v>128</v>
      </c>
      <c r="D4330" s="175">
        <v>14.07</v>
      </c>
    </row>
    <row r="4331" spans="1:4" ht="41.4" x14ac:dyDescent="0.3">
      <c r="A4331" s="175">
        <v>94664</v>
      </c>
      <c r="B4331" s="176" t="s">
        <v>12548</v>
      </c>
      <c r="C4331" s="175" t="s">
        <v>128</v>
      </c>
      <c r="D4331" s="175">
        <v>30.54</v>
      </c>
    </row>
    <row r="4332" spans="1:4" ht="41.4" x14ac:dyDescent="0.3">
      <c r="A4332" s="175">
        <v>94665</v>
      </c>
      <c r="B4332" s="176" t="s">
        <v>12549</v>
      </c>
      <c r="C4332" s="175" t="s">
        <v>128</v>
      </c>
      <c r="D4332" s="175">
        <v>30.52</v>
      </c>
    </row>
    <row r="4333" spans="1:4" ht="41.4" x14ac:dyDescent="0.3">
      <c r="A4333" s="175">
        <v>94666</v>
      </c>
      <c r="B4333" s="176" t="s">
        <v>12550</v>
      </c>
      <c r="C4333" s="175" t="s">
        <v>128</v>
      </c>
      <c r="D4333" s="175">
        <v>37.880000000000003</v>
      </c>
    </row>
    <row r="4334" spans="1:4" ht="41.4" x14ac:dyDescent="0.3">
      <c r="A4334" s="175">
        <v>94667</v>
      </c>
      <c r="B4334" s="176" t="s">
        <v>12551</v>
      </c>
      <c r="C4334" s="175" t="s">
        <v>128</v>
      </c>
      <c r="D4334" s="175">
        <v>42.45</v>
      </c>
    </row>
    <row r="4335" spans="1:4" ht="41.4" x14ac:dyDescent="0.3">
      <c r="A4335" s="175">
        <v>94668</v>
      </c>
      <c r="B4335" s="176" t="s">
        <v>12552</v>
      </c>
      <c r="C4335" s="175" t="s">
        <v>128</v>
      </c>
      <c r="D4335" s="175">
        <v>64.53</v>
      </c>
    </row>
    <row r="4336" spans="1:4" ht="41.4" x14ac:dyDescent="0.3">
      <c r="A4336" s="175">
        <v>94669</v>
      </c>
      <c r="B4336" s="176" t="s">
        <v>12553</v>
      </c>
      <c r="C4336" s="175" t="s">
        <v>128</v>
      </c>
      <c r="D4336" s="175">
        <v>90.18</v>
      </c>
    </row>
    <row r="4337" spans="1:4" ht="41.4" x14ac:dyDescent="0.3">
      <c r="A4337" s="175">
        <v>94670</v>
      </c>
      <c r="B4337" s="176" t="s">
        <v>12554</v>
      </c>
      <c r="C4337" s="175" t="s">
        <v>128</v>
      </c>
      <c r="D4337" s="175">
        <v>87.36</v>
      </c>
    </row>
    <row r="4338" spans="1:4" ht="41.4" x14ac:dyDescent="0.3">
      <c r="A4338" s="175">
        <v>94671</v>
      </c>
      <c r="B4338" s="176" t="s">
        <v>12555</v>
      </c>
      <c r="C4338" s="175" t="s">
        <v>128</v>
      </c>
      <c r="D4338" s="175">
        <v>130.13</v>
      </c>
    </row>
    <row r="4339" spans="1:4" ht="41.4" x14ac:dyDescent="0.3">
      <c r="A4339" s="175">
        <v>94672</v>
      </c>
      <c r="B4339" s="176" t="s">
        <v>12556</v>
      </c>
      <c r="C4339" s="175" t="s">
        <v>128</v>
      </c>
      <c r="D4339" s="175">
        <v>11.43</v>
      </c>
    </row>
    <row r="4340" spans="1:4" ht="41.4" x14ac:dyDescent="0.3">
      <c r="A4340" s="175">
        <v>94673</v>
      </c>
      <c r="B4340" s="176" t="s">
        <v>12557</v>
      </c>
      <c r="C4340" s="175" t="s">
        <v>128</v>
      </c>
      <c r="D4340" s="175">
        <v>11.08</v>
      </c>
    </row>
    <row r="4341" spans="1:4" ht="41.4" x14ac:dyDescent="0.3">
      <c r="A4341" s="175">
        <v>94674</v>
      </c>
      <c r="B4341" s="176" t="s">
        <v>12558</v>
      </c>
      <c r="C4341" s="175" t="s">
        <v>128</v>
      </c>
      <c r="D4341" s="175">
        <v>9.8800000000000008</v>
      </c>
    </row>
    <row r="4342" spans="1:4" ht="41.4" x14ac:dyDescent="0.3">
      <c r="A4342" s="175">
        <v>94675</v>
      </c>
      <c r="B4342" s="176" t="s">
        <v>12559</v>
      </c>
      <c r="C4342" s="175" t="s">
        <v>128</v>
      </c>
      <c r="D4342" s="175">
        <v>16.350000000000001</v>
      </c>
    </row>
    <row r="4343" spans="1:4" ht="41.4" x14ac:dyDescent="0.3">
      <c r="A4343" s="175">
        <v>94676</v>
      </c>
      <c r="B4343" s="176" t="s">
        <v>12560</v>
      </c>
      <c r="C4343" s="175" t="s">
        <v>128</v>
      </c>
      <c r="D4343" s="175">
        <v>17.440000000000001</v>
      </c>
    </row>
    <row r="4344" spans="1:4" ht="41.4" x14ac:dyDescent="0.3">
      <c r="A4344" s="175">
        <v>94677</v>
      </c>
      <c r="B4344" s="176" t="s">
        <v>12561</v>
      </c>
      <c r="C4344" s="175" t="s">
        <v>128</v>
      </c>
      <c r="D4344" s="175">
        <v>27.17</v>
      </c>
    </row>
    <row r="4345" spans="1:4" ht="41.4" x14ac:dyDescent="0.3">
      <c r="A4345" s="175">
        <v>94678</v>
      </c>
      <c r="B4345" s="176" t="s">
        <v>12562</v>
      </c>
      <c r="C4345" s="175" t="s">
        <v>128</v>
      </c>
      <c r="D4345" s="175">
        <v>18.02</v>
      </c>
    </row>
    <row r="4346" spans="1:4" ht="41.4" x14ac:dyDescent="0.3">
      <c r="A4346" s="175">
        <v>94679</v>
      </c>
      <c r="B4346" s="176" t="s">
        <v>12563</v>
      </c>
      <c r="C4346" s="175" t="s">
        <v>128</v>
      </c>
      <c r="D4346" s="175">
        <v>30.82</v>
      </c>
    </row>
    <row r="4347" spans="1:4" ht="41.4" x14ac:dyDescent="0.3">
      <c r="A4347" s="175">
        <v>94680</v>
      </c>
      <c r="B4347" s="176" t="s">
        <v>12564</v>
      </c>
      <c r="C4347" s="175" t="s">
        <v>128</v>
      </c>
      <c r="D4347" s="175">
        <v>51.35</v>
      </c>
    </row>
    <row r="4348" spans="1:4" ht="41.4" x14ac:dyDescent="0.3">
      <c r="A4348" s="175">
        <v>94681</v>
      </c>
      <c r="B4348" s="176" t="s">
        <v>12565</v>
      </c>
      <c r="C4348" s="175" t="s">
        <v>128</v>
      </c>
      <c r="D4348" s="175">
        <v>68.900000000000006</v>
      </c>
    </row>
    <row r="4349" spans="1:4" ht="41.4" x14ac:dyDescent="0.3">
      <c r="A4349" s="175">
        <v>94682</v>
      </c>
      <c r="B4349" s="176" t="s">
        <v>12566</v>
      </c>
      <c r="C4349" s="175" t="s">
        <v>128</v>
      </c>
      <c r="D4349" s="175">
        <v>141.66</v>
      </c>
    </row>
    <row r="4350" spans="1:4" ht="41.4" x14ac:dyDescent="0.3">
      <c r="A4350" s="175">
        <v>94683</v>
      </c>
      <c r="B4350" s="176" t="s">
        <v>12567</v>
      </c>
      <c r="C4350" s="175" t="s">
        <v>128</v>
      </c>
      <c r="D4350" s="175">
        <v>90.13</v>
      </c>
    </row>
    <row r="4351" spans="1:4" ht="41.4" x14ac:dyDescent="0.3">
      <c r="A4351" s="175">
        <v>94684</v>
      </c>
      <c r="B4351" s="176" t="s">
        <v>12568</v>
      </c>
      <c r="C4351" s="175" t="s">
        <v>128</v>
      </c>
      <c r="D4351" s="175">
        <v>179.02</v>
      </c>
    </row>
    <row r="4352" spans="1:4" ht="41.4" x14ac:dyDescent="0.3">
      <c r="A4352" s="175">
        <v>94685</v>
      </c>
      <c r="B4352" s="176" t="s">
        <v>12569</v>
      </c>
      <c r="C4352" s="175" t="s">
        <v>128</v>
      </c>
      <c r="D4352" s="175">
        <v>136.12</v>
      </c>
    </row>
    <row r="4353" spans="1:4" ht="41.4" x14ac:dyDescent="0.3">
      <c r="A4353" s="175">
        <v>94686</v>
      </c>
      <c r="B4353" s="176" t="s">
        <v>12570</v>
      </c>
      <c r="C4353" s="175" t="s">
        <v>128</v>
      </c>
      <c r="D4353" s="175">
        <v>340.72</v>
      </c>
    </row>
    <row r="4354" spans="1:4" ht="41.4" x14ac:dyDescent="0.3">
      <c r="A4354" s="175">
        <v>94687</v>
      </c>
      <c r="B4354" s="176" t="s">
        <v>12571</v>
      </c>
      <c r="C4354" s="175" t="s">
        <v>128</v>
      </c>
      <c r="D4354" s="175">
        <v>276.06</v>
      </c>
    </row>
    <row r="4355" spans="1:4" ht="41.4" x14ac:dyDescent="0.3">
      <c r="A4355" s="175">
        <v>94688</v>
      </c>
      <c r="B4355" s="176" t="s">
        <v>12572</v>
      </c>
      <c r="C4355" s="175" t="s">
        <v>128</v>
      </c>
      <c r="D4355" s="175">
        <v>11.09</v>
      </c>
    </row>
    <row r="4356" spans="1:4" ht="41.4" x14ac:dyDescent="0.3">
      <c r="A4356" s="175">
        <v>94689</v>
      </c>
      <c r="B4356" s="176" t="s">
        <v>12573</v>
      </c>
      <c r="C4356" s="175" t="s">
        <v>128</v>
      </c>
      <c r="D4356" s="175">
        <v>15.74</v>
      </c>
    </row>
    <row r="4357" spans="1:4" ht="41.4" x14ac:dyDescent="0.3">
      <c r="A4357" s="175">
        <v>94690</v>
      </c>
      <c r="B4357" s="176" t="s">
        <v>12574</v>
      </c>
      <c r="C4357" s="175" t="s">
        <v>128</v>
      </c>
      <c r="D4357" s="175">
        <v>14.98</v>
      </c>
    </row>
    <row r="4358" spans="1:4" ht="41.4" x14ac:dyDescent="0.3">
      <c r="A4358" s="175">
        <v>94691</v>
      </c>
      <c r="B4358" s="176" t="s">
        <v>12575</v>
      </c>
      <c r="C4358" s="175" t="s">
        <v>128</v>
      </c>
      <c r="D4358" s="175">
        <v>17.68</v>
      </c>
    </row>
    <row r="4359" spans="1:4" ht="41.4" x14ac:dyDescent="0.3">
      <c r="A4359" s="175">
        <v>94692</v>
      </c>
      <c r="B4359" s="176" t="s">
        <v>12576</v>
      </c>
      <c r="C4359" s="175" t="s">
        <v>128</v>
      </c>
      <c r="D4359" s="175">
        <v>26.56</v>
      </c>
    </row>
    <row r="4360" spans="1:4" ht="41.4" x14ac:dyDescent="0.3">
      <c r="A4360" s="175">
        <v>94693</v>
      </c>
      <c r="B4360" s="176" t="s">
        <v>12577</v>
      </c>
      <c r="C4360" s="175" t="s">
        <v>128</v>
      </c>
      <c r="D4360" s="175">
        <v>27.92</v>
      </c>
    </row>
    <row r="4361" spans="1:4" ht="41.4" x14ac:dyDescent="0.3">
      <c r="A4361" s="175">
        <v>94694</v>
      </c>
      <c r="B4361" s="176" t="s">
        <v>12578</v>
      </c>
      <c r="C4361" s="175" t="s">
        <v>128</v>
      </c>
      <c r="D4361" s="175">
        <v>27.99</v>
      </c>
    </row>
    <row r="4362" spans="1:4" ht="41.4" x14ac:dyDescent="0.3">
      <c r="A4362" s="175">
        <v>94695</v>
      </c>
      <c r="B4362" s="176" t="s">
        <v>12579</v>
      </c>
      <c r="C4362" s="175" t="s">
        <v>128</v>
      </c>
      <c r="D4362" s="175">
        <v>38.46</v>
      </c>
    </row>
    <row r="4363" spans="1:4" ht="41.4" x14ac:dyDescent="0.3">
      <c r="A4363" s="175">
        <v>94696</v>
      </c>
      <c r="B4363" s="176" t="s">
        <v>12580</v>
      </c>
      <c r="C4363" s="175" t="s">
        <v>128</v>
      </c>
      <c r="D4363" s="175">
        <v>66.38</v>
      </c>
    </row>
    <row r="4364" spans="1:4" ht="41.4" x14ac:dyDescent="0.3">
      <c r="A4364" s="175">
        <v>94697</v>
      </c>
      <c r="B4364" s="176" t="s">
        <v>12581</v>
      </c>
      <c r="C4364" s="175" t="s">
        <v>128</v>
      </c>
      <c r="D4364" s="175">
        <v>106.94</v>
      </c>
    </row>
    <row r="4365" spans="1:4" ht="41.4" x14ac:dyDescent="0.3">
      <c r="A4365" s="175">
        <v>94698</v>
      </c>
      <c r="B4365" s="176" t="s">
        <v>12582</v>
      </c>
      <c r="C4365" s="175" t="s">
        <v>128</v>
      </c>
      <c r="D4365" s="175">
        <v>92.68</v>
      </c>
    </row>
    <row r="4366" spans="1:4" ht="41.4" x14ac:dyDescent="0.3">
      <c r="A4366" s="175">
        <v>94699</v>
      </c>
      <c r="B4366" s="176" t="s">
        <v>12583</v>
      </c>
      <c r="C4366" s="175" t="s">
        <v>128</v>
      </c>
      <c r="D4366" s="175">
        <v>179.31</v>
      </c>
    </row>
    <row r="4367" spans="1:4" ht="41.4" x14ac:dyDescent="0.3">
      <c r="A4367" s="175">
        <v>94700</v>
      </c>
      <c r="B4367" s="176" t="s">
        <v>12584</v>
      </c>
      <c r="C4367" s="175" t="s">
        <v>128</v>
      </c>
      <c r="D4367" s="175">
        <v>150.13</v>
      </c>
    </row>
    <row r="4368" spans="1:4" ht="41.4" x14ac:dyDescent="0.3">
      <c r="A4368" s="175">
        <v>94701</v>
      </c>
      <c r="B4368" s="176" t="s">
        <v>12585</v>
      </c>
      <c r="C4368" s="175" t="s">
        <v>128</v>
      </c>
      <c r="D4368" s="175">
        <v>271.87</v>
      </c>
    </row>
    <row r="4369" spans="1:4" ht="41.4" x14ac:dyDescent="0.3">
      <c r="A4369" s="175">
        <v>94702</v>
      </c>
      <c r="B4369" s="176" t="s">
        <v>12586</v>
      </c>
      <c r="C4369" s="175" t="s">
        <v>128</v>
      </c>
      <c r="D4369" s="175">
        <v>256.94</v>
      </c>
    </row>
    <row r="4370" spans="1:4" ht="41.4" x14ac:dyDescent="0.3">
      <c r="A4370" s="175">
        <v>94703</v>
      </c>
      <c r="B4370" s="176" t="s">
        <v>12587</v>
      </c>
      <c r="C4370" s="175" t="s">
        <v>128</v>
      </c>
      <c r="D4370" s="175">
        <v>22.87</v>
      </c>
    </row>
    <row r="4371" spans="1:4" ht="41.4" x14ac:dyDescent="0.3">
      <c r="A4371" s="175">
        <v>94704</v>
      </c>
      <c r="B4371" s="176" t="s">
        <v>12588</v>
      </c>
      <c r="C4371" s="175" t="s">
        <v>128</v>
      </c>
      <c r="D4371" s="175">
        <v>27.35</v>
      </c>
    </row>
    <row r="4372" spans="1:4" ht="41.4" x14ac:dyDescent="0.3">
      <c r="A4372" s="175">
        <v>94705</v>
      </c>
      <c r="B4372" s="176" t="s">
        <v>12589</v>
      </c>
      <c r="C4372" s="175" t="s">
        <v>128</v>
      </c>
      <c r="D4372" s="175">
        <v>34.130000000000003</v>
      </c>
    </row>
    <row r="4373" spans="1:4" ht="41.4" x14ac:dyDescent="0.3">
      <c r="A4373" s="175">
        <v>94706</v>
      </c>
      <c r="B4373" s="176" t="s">
        <v>12590</v>
      </c>
      <c r="C4373" s="175" t="s">
        <v>128</v>
      </c>
      <c r="D4373" s="175">
        <v>47.72</v>
      </c>
    </row>
    <row r="4374" spans="1:4" ht="41.4" x14ac:dyDescent="0.3">
      <c r="A4374" s="175">
        <v>94707</v>
      </c>
      <c r="B4374" s="176" t="s">
        <v>12591</v>
      </c>
      <c r="C4374" s="175" t="s">
        <v>128</v>
      </c>
      <c r="D4374" s="175">
        <v>60.31</v>
      </c>
    </row>
    <row r="4375" spans="1:4" ht="41.4" x14ac:dyDescent="0.3">
      <c r="A4375" s="175">
        <v>94708</v>
      </c>
      <c r="B4375" s="176" t="s">
        <v>12592</v>
      </c>
      <c r="C4375" s="175" t="s">
        <v>128</v>
      </c>
      <c r="D4375" s="175">
        <v>29.03</v>
      </c>
    </row>
    <row r="4376" spans="1:4" ht="41.4" x14ac:dyDescent="0.3">
      <c r="A4376" s="175">
        <v>94709</v>
      </c>
      <c r="B4376" s="176" t="s">
        <v>12593</v>
      </c>
      <c r="C4376" s="175" t="s">
        <v>128</v>
      </c>
      <c r="D4376" s="175">
        <v>37.96</v>
      </c>
    </row>
    <row r="4377" spans="1:4" ht="41.4" x14ac:dyDescent="0.3">
      <c r="A4377" s="175">
        <v>94710</v>
      </c>
      <c r="B4377" s="176" t="s">
        <v>12594</v>
      </c>
      <c r="C4377" s="175" t="s">
        <v>128</v>
      </c>
      <c r="D4377" s="175">
        <v>60.13</v>
      </c>
    </row>
    <row r="4378" spans="1:4" ht="41.4" x14ac:dyDescent="0.3">
      <c r="A4378" s="175">
        <v>94711</v>
      </c>
      <c r="B4378" s="176" t="s">
        <v>12595</v>
      </c>
      <c r="C4378" s="175" t="s">
        <v>128</v>
      </c>
      <c r="D4378" s="175">
        <v>69.77</v>
      </c>
    </row>
    <row r="4379" spans="1:4" ht="41.4" x14ac:dyDescent="0.3">
      <c r="A4379" s="175">
        <v>94712</v>
      </c>
      <c r="B4379" s="176" t="s">
        <v>12596</v>
      </c>
      <c r="C4379" s="175" t="s">
        <v>128</v>
      </c>
      <c r="D4379" s="175">
        <v>95.22</v>
      </c>
    </row>
    <row r="4380" spans="1:4" ht="41.4" x14ac:dyDescent="0.3">
      <c r="A4380" s="175">
        <v>94713</v>
      </c>
      <c r="B4380" s="176" t="s">
        <v>12597</v>
      </c>
      <c r="C4380" s="175" t="s">
        <v>128</v>
      </c>
      <c r="D4380" s="175">
        <v>256.7</v>
      </c>
    </row>
    <row r="4381" spans="1:4" ht="41.4" x14ac:dyDescent="0.3">
      <c r="A4381" s="175">
        <v>94714</v>
      </c>
      <c r="B4381" s="176" t="s">
        <v>12598</v>
      </c>
      <c r="C4381" s="175" t="s">
        <v>128</v>
      </c>
      <c r="D4381" s="175">
        <v>349.82</v>
      </c>
    </row>
    <row r="4382" spans="1:4" ht="41.4" x14ac:dyDescent="0.3">
      <c r="A4382" s="175">
        <v>94715</v>
      </c>
      <c r="B4382" s="176" t="s">
        <v>12599</v>
      </c>
      <c r="C4382" s="175" t="s">
        <v>128</v>
      </c>
      <c r="D4382" s="175">
        <v>484.84</v>
      </c>
    </row>
    <row r="4383" spans="1:4" ht="41.4" x14ac:dyDescent="0.3">
      <c r="A4383" s="175">
        <v>94724</v>
      </c>
      <c r="B4383" s="176" t="s">
        <v>12600</v>
      </c>
      <c r="C4383" s="175" t="s">
        <v>128</v>
      </c>
      <c r="D4383" s="175">
        <v>23.38</v>
      </c>
    </row>
    <row r="4384" spans="1:4" ht="41.4" x14ac:dyDescent="0.3">
      <c r="A4384" s="175">
        <v>94725</v>
      </c>
      <c r="B4384" s="176" t="s">
        <v>12601</v>
      </c>
      <c r="C4384" s="175" t="s">
        <v>128</v>
      </c>
      <c r="D4384" s="175">
        <v>6.08</v>
      </c>
    </row>
    <row r="4385" spans="1:4" ht="41.4" x14ac:dyDescent="0.3">
      <c r="A4385" s="175">
        <v>94726</v>
      </c>
      <c r="B4385" s="176" t="s">
        <v>12602</v>
      </c>
      <c r="C4385" s="175" t="s">
        <v>128</v>
      </c>
      <c r="D4385" s="175">
        <v>35.75</v>
      </c>
    </row>
    <row r="4386" spans="1:4" ht="41.4" x14ac:dyDescent="0.3">
      <c r="A4386" s="175">
        <v>94727</v>
      </c>
      <c r="B4386" s="176" t="s">
        <v>12603</v>
      </c>
      <c r="C4386" s="175" t="s">
        <v>128</v>
      </c>
      <c r="D4386" s="175">
        <v>8.3699999999999992</v>
      </c>
    </row>
    <row r="4387" spans="1:4" ht="41.4" x14ac:dyDescent="0.3">
      <c r="A4387" s="175">
        <v>94728</v>
      </c>
      <c r="B4387" s="176" t="s">
        <v>12604</v>
      </c>
      <c r="C4387" s="175" t="s">
        <v>128</v>
      </c>
      <c r="D4387" s="175">
        <v>133.72</v>
      </c>
    </row>
    <row r="4388" spans="1:4" ht="41.4" x14ac:dyDescent="0.3">
      <c r="A4388" s="175">
        <v>94729</v>
      </c>
      <c r="B4388" s="176" t="s">
        <v>12605</v>
      </c>
      <c r="C4388" s="175" t="s">
        <v>128</v>
      </c>
      <c r="D4388" s="175">
        <v>14.53</v>
      </c>
    </row>
    <row r="4389" spans="1:4" ht="41.4" x14ac:dyDescent="0.3">
      <c r="A4389" s="175">
        <v>94730</v>
      </c>
      <c r="B4389" s="176" t="s">
        <v>12606</v>
      </c>
      <c r="C4389" s="175" t="s">
        <v>128</v>
      </c>
      <c r="D4389" s="175">
        <v>162.25</v>
      </c>
    </row>
    <row r="4390" spans="1:4" ht="41.4" x14ac:dyDescent="0.3">
      <c r="A4390" s="175">
        <v>94731</v>
      </c>
      <c r="B4390" s="176" t="s">
        <v>12607</v>
      </c>
      <c r="C4390" s="175" t="s">
        <v>128</v>
      </c>
      <c r="D4390" s="175">
        <v>18</v>
      </c>
    </row>
    <row r="4391" spans="1:4" ht="41.4" x14ac:dyDescent="0.3">
      <c r="A4391" s="175">
        <v>94733</v>
      </c>
      <c r="B4391" s="176" t="s">
        <v>12608</v>
      </c>
      <c r="C4391" s="175" t="s">
        <v>128</v>
      </c>
      <c r="D4391" s="175">
        <v>34.69</v>
      </c>
    </row>
    <row r="4392" spans="1:4" ht="41.4" x14ac:dyDescent="0.3">
      <c r="A4392" s="175">
        <v>94737</v>
      </c>
      <c r="B4392" s="176" t="s">
        <v>12609</v>
      </c>
      <c r="C4392" s="175" t="s">
        <v>128</v>
      </c>
      <c r="D4392" s="175">
        <v>141.75</v>
      </c>
    </row>
    <row r="4393" spans="1:4" ht="41.4" x14ac:dyDescent="0.3">
      <c r="A4393" s="175">
        <v>94740</v>
      </c>
      <c r="B4393" s="176" t="s">
        <v>12610</v>
      </c>
      <c r="C4393" s="175" t="s">
        <v>128</v>
      </c>
      <c r="D4393" s="175">
        <v>9.52</v>
      </c>
    </row>
    <row r="4394" spans="1:4" ht="41.4" x14ac:dyDescent="0.3">
      <c r="A4394" s="175">
        <v>94741</v>
      </c>
      <c r="B4394" s="176" t="s">
        <v>12611</v>
      </c>
      <c r="C4394" s="175" t="s">
        <v>128</v>
      </c>
      <c r="D4394" s="175">
        <v>11.61</v>
      </c>
    </row>
    <row r="4395" spans="1:4" ht="41.4" x14ac:dyDescent="0.3">
      <c r="A4395" s="175">
        <v>94742</v>
      </c>
      <c r="B4395" s="176" t="s">
        <v>12612</v>
      </c>
      <c r="C4395" s="175" t="s">
        <v>128</v>
      </c>
      <c r="D4395" s="175">
        <v>13.95</v>
      </c>
    </row>
    <row r="4396" spans="1:4" ht="41.4" x14ac:dyDescent="0.3">
      <c r="A4396" s="175">
        <v>94743</v>
      </c>
      <c r="B4396" s="176" t="s">
        <v>12613</v>
      </c>
      <c r="C4396" s="175" t="s">
        <v>128</v>
      </c>
      <c r="D4396" s="175">
        <v>15.26</v>
      </c>
    </row>
    <row r="4397" spans="1:4" ht="41.4" x14ac:dyDescent="0.3">
      <c r="A4397" s="175">
        <v>94744</v>
      </c>
      <c r="B4397" s="176" t="s">
        <v>12614</v>
      </c>
      <c r="C4397" s="175" t="s">
        <v>128</v>
      </c>
      <c r="D4397" s="175">
        <v>22.01</v>
      </c>
    </row>
    <row r="4398" spans="1:4" ht="41.4" x14ac:dyDescent="0.3">
      <c r="A4398" s="175">
        <v>94746</v>
      </c>
      <c r="B4398" s="176" t="s">
        <v>12615</v>
      </c>
      <c r="C4398" s="175" t="s">
        <v>128</v>
      </c>
      <c r="D4398" s="175">
        <v>30.82</v>
      </c>
    </row>
    <row r="4399" spans="1:4" ht="41.4" x14ac:dyDescent="0.3">
      <c r="A4399" s="175">
        <v>94748</v>
      </c>
      <c r="B4399" s="176" t="s">
        <v>12616</v>
      </c>
      <c r="C4399" s="175" t="s">
        <v>128</v>
      </c>
      <c r="D4399" s="175">
        <v>63.09</v>
      </c>
    </row>
    <row r="4400" spans="1:4" ht="41.4" x14ac:dyDescent="0.3">
      <c r="A4400" s="175">
        <v>94750</v>
      </c>
      <c r="B4400" s="176" t="s">
        <v>12617</v>
      </c>
      <c r="C4400" s="175" t="s">
        <v>128</v>
      </c>
      <c r="D4400" s="175">
        <v>146.4</v>
      </c>
    </row>
    <row r="4401" spans="1:4" ht="41.4" x14ac:dyDescent="0.3">
      <c r="A4401" s="175">
        <v>94752</v>
      </c>
      <c r="B4401" s="176" t="s">
        <v>12618</v>
      </c>
      <c r="C4401" s="175" t="s">
        <v>128</v>
      </c>
      <c r="D4401" s="175">
        <v>180.29</v>
      </c>
    </row>
    <row r="4402" spans="1:4" ht="41.4" x14ac:dyDescent="0.3">
      <c r="A4402" s="175">
        <v>94756</v>
      </c>
      <c r="B4402" s="176" t="s">
        <v>12619</v>
      </c>
      <c r="C4402" s="175" t="s">
        <v>128</v>
      </c>
      <c r="D4402" s="175">
        <v>12.11</v>
      </c>
    </row>
    <row r="4403" spans="1:4" ht="41.4" x14ac:dyDescent="0.3">
      <c r="A4403" s="175">
        <v>94757</v>
      </c>
      <c r="B4403" s="176" t="s">
        <v>12620</v>
      </c>
      <c r="C4403" s="175" t="s">
        <v>128</v>
      </c>
      <c r="D4403" s="175">
        <v>16.059999999999999</v>
      </c>
    </row>
    <row r="4404" spans="1:4" ht="41.4" x14ac:dyDescent="0.3">
      <c r="A4404" s="175">
        <v>94758</v>
      </c>
      <c r="B4404" s="176" t="s">
        <v>12621</v>
      </c>
      <c r="C4404" s="175" t="s">
        <v>128</v>
      </c>
      <c r="D4404" s="175">
        <v>39.46</v>
      </c>
    </row>
    <row r="4405" spans="1:4" ht="41.4" x14ac:dyDescent="0.3">
      <c r="A4405" s="175">
        <v>94759</v>
      </c>
      <c r="B4405" s="176" t="s">
        <v>12622</v>
      </c>
      <c r="C4405" s="175" t="s">
        <v>128</v>
      </c>
      <c r="D4405" s="175">
        <v>48.25</v>
      </c>
    </row>
    <row r="4406" spans="1:4" ht="41.4" x14ac:dyDescent="0.3">
      <c r="A4406" s="175">
        <v>94760</v>
      </c>
      <c r="B4406" s="176" t="s">
        <v>12623</v>
      </c>
      <c r="C4406" s="175" t="s">
        <v>128</v>
      </c>
      <c r="D4406" s="175">
        <v>79.400000000000006</v>
      </c>
    </row>
    <row r="4407" spans="1:4" ht="41.4" x14ac:dyDescent="0.3">
      <c r="A4407" s="175">
        <v>94761</v>
      </c>
      <c r="B4407" s="176" t="s">
        <v>12624</v>
      </c>
      <c r="C4407" s="175" t="s">
        <v>128</v>
      </c>
      <c r="D4407" s="175">
        <v>167.46</v>
      </c>
    </row>
    <row r="4408" spans="1:4" ht="41.4" x14ac:dyDescent="0.3">
      <c r="A4408" s="175">
        <v>94762</v>
      </c>
      <c r="B4408" s="176" t="s">
        <v>12625</v>
      </c>
      <c r="C4408" s="175" t="s">
        <v>128</v>
      </c>
      <c r="D4408" s="175">
        <v>216.43</v>
      </c>
    </row>
    <row r="4409" spans="1:4" ht="41.4" x14ac:dyDescent="0.3">
      <c r="A4409" s="175">
        <v>94783</v>
      </c>
      <c r="B4409" s="176" t="s">
        <v>12626</v>
      </c>
      <c r="C4409" s="175" t="s">
        <v>128</v>
      </c>
      <c r="D4409" s="175">
        <v>20.91</v>
      </c>
    </row>
    <row r="4410" spans="1:4" ht="41.4" x14ac:dyDescent="0.3">
      <c r="A4410" s="175">
        <v>94785</v>
      </c>
      <c r="B4410" s="176" t="s">
        <v>12627</v>
      </c>
      <c r="C4410" s="175" t="s">
        <v>128</v>
      </c>
      <c r="D4410" s="175">
        <v>38.6</v>
      </c>
    </row>
    <row r="4411" spans="1:4" ht="41.4" x14ac:dyDescent="0.3">
      <c r="A4411" s="175">
        <v>94786</v>
      </c>
      <c r="B4411" s="176" t="s">
        <v>12628</v>
      </c>
      <c r="C4411" s="175" t="s">
        <v>128</v>
      </c>
      <c r="D4411" s="175">
        <v>51.26</v>
      </c>
    </row>
    <row r="4412" spans="1:4" ht="41.4" x14ac:dyDescent="0.3">
      <c r="A4412" s="175">
        <v>94787</v>
      </c>
      <c r="B4412" s="176" t="s">
        <v>12629</v>
      </c>
      <c r="C4412" s="175" t="s">
        <v>128</v>
      </c>
      <c r="D4412" s="175">
        <v>66.42</v>
      </c>
    </row>
    <row r="4413" spans="1:4" ht="41.4" x14ac:dyDescent="0.3">
      <c r="A4413" s="175">
        <v>94788</v>
      </c>
      <c r="B4413" s="176" t="s">
        <v>12630</v>
      </c>
      <c r="C4413" s="175" t="s">
        <v>128</v>
      </c>
      <c r="D4413" s="175">
        <v>98.25</v>
      </c>
    </row>
    <row r="4414" spans="1:4" ht="41.4" x14ac:dyDescent="0.3">
      <c r="A4414" s="175">
        <v>94789</v>
      </c>
      <c r="B4414" s="176" t="s">
        <v>12631</v>
      </c>
      <c r="C4414" s="175" t="s">
        <v>128</v>
      </c>
      <c r="D4414" s="175">
        <v>319.11</v>
      </c>
    </row>
    <row r="4415" spans="1:4" ht="41.4" x14ac:dyDescent="0.3">
      <c r="A4415" s="175">
        <v>94790</v>
      </c>
      <c r="B4415" s="176" t="s">
        <v>12632</v>
      </c>
      <c r="C4415" s="175" t="s">
        <v>128</v>
      </c>
      <c r="D4415" s="175">
        <v>369.91</v>
      </c>
    </row>
    <row r="4416" spans="1:4" ht="41.4" x14ac:dyDescent="0.3">
      <c r="A4416" s="175">
        <v>94791</v>
      </c>
      <c r="B4416" s="176" t="s">
        <v>12633</v>
      </c>
      <c r="C4416" s="175" t="s">
        <v>128</v>
      </c>
      <c r="D4416" s="175">
        <v>520.21</v>
      </c>
    </row>
    <row r="4417" spans="1:4" ht="41.4" x14ac:dyDescent="0.3">
      <c r="A4417" s="175">
        <v>94863</v>
      </c>
      <c r="B4417" s="176" t="s">
        <v>12634</v>
      </c>
      <c r="C4417" s="175" t="s">
        <v>128</v>
      </c>
      <c r="D4417" s="175">
        <v>119.76</v>
      </c>
    </row>
    <row r="4418" spans="1:4" ht="41.4" x14ac:dyDescent="0.3">
      <c r="A4418" s="175">
        <v>95141</v>
      </c>
      <c r="B4418" s="176" t="s">
        <v>12635</v>
      </c>
      <c r="C4418" s="175" t="s">
        <v>128</v>
      </c>
      <c r="D4418" s="175">
        <v>35.85</v>
      </c>
    </row>
    <row r="4419" spans="1:4" ht="27.6" x14ac:dyDescent="0.3">
      <c r="A4419" s="175">
        <v>95237</v>
      </c>
      <c r="B4419" s="176" t="s">
        <v>12636</v>
      </c>
      <c r="C4419" s="175" t="s">
        <v>128</v>
      </c>
      <c r="D4419" s="175">
        <v>29.32</v>
      </c>
    </row>
    <row r="4420" spans="1:4" ht="27.6" x14ac:dyDescent="0.3">
      <c r="A4420" s="175">
        <v>95693</v>
      </c>
      <c r="B4420" s="176" t="s">
        <v>12637</v>
      </c>
      <c r="C4420" s="175" t="s">
        <v>128</v>
      </c>
      <c r="D4420" s="175">
        <v>61.46</v>
      </c>
    </row>
    <row r="4421" spans="1:4" ht="27.6" x14ac:dyDescent="0.3">
      <c r="A4421" s="175">
        <v>95694</v>
      </c>
      <c r="B4421" s="176" t="s">
        <v>12638</v>
      </c>
      <c r="C4421" s="175" t="s">
        <v>128</v>
      </c>
      <c r="D4421" s="175">
        <v>86.1</v>
      </c>
    </row>
    <row r="4422" spans="1:4" ht="27.6" x14ac:dyDescent="0.3">
      <c r="A4422" s="175">
        <v>95695</v>
      </c>
      <c r="B4422" s="176" t="s">
        <v>12639</v>
      </c>
      <c r="C4422" s="175" t="s">
        <v>128</v>
      </c>
      <c r="D4422" s="175">
        <v>84.31</v>
      </c>
    </row>
    <row r="4423" spans="1:4" ht="27.6" x14ac:dyDescent="0.3">
      <c r="A4423" s="175">
        <v>95696</v>
      </c>
      <c r="B4423" s="176" t="s">
        <v>12640</v>
      </c>
      <c r="C4423" s="175" t="s">
        <v>128</v>
      </c>
      <c r="D4423" s="175">
        <v>36.909999999999997</v>
      </c>
    </row>
    <row r="4424" spans="1:4" ht="27.6" x14ac:dyDescent="0.3">
      <c r="A4424" s="175">
        <v>96637</v>
      </c>
      <c r="B4424" s="176" t="s">
        <v>12641</v>
      </c>
      <c r="C4424" s="175" t="s">
        <v>128</v>
      </c>
      <c r="D4424" s="175">
        <v>14.02</v>
      </c>
    </row>
    <row r="4425" spans="1:4" ht="27.6" x14ac:dyDescent="0.3">
      <c r="A4425" s="175">
        <v>96638</v>
      </c>
      <c r="B4425" s="176" t="s">
        <v>12642</v>
      </c>
      <c r="C4425" s="175" t="s">
        <v>128</v>
      </c>
      <c r="D4425" s="175">
        <v>13.4</v>
      </c>
    </row>
    <row r="4426" spans="1:4" ht="27.6" x14ac:dyDescent="0.3">
      <c r="A4426" s="175">
        <v>96639</v>
      </c>
      <c r="B4426" s="176" t="s">
        <v>12643</v>
      </c>
      <c r="C4426" s="175" t="s">
        <v>128</v>
      </c>
      <c r="D4426" s="175">
        <v>9.86</v>
      </c>
    </row>
    <row r="4427" spans="1:4" ht="27.6" x14ac:dyDescent="0.3">
      <c r="A4427" s="175">
        <v>96640</v>
      </c>
      <c r="B4427" s="176" t="s">
        <v>12644</v>
      </c>
      <c r="C4427" s="175" t="s">
        <v>128</v>
      </c>
      <c r="D4427" s="175">
        <v>27.4</v>
      </c>
    </row>
    <row r="4428" spans="1:4" ht="27.6" x14ac:dyDescent="0.3">
      <c r="A4428" s="175">
        <v>96641</v>
      </c>
      <c r="B4428" s="176" t="s">
        <v>12645</v>
      </c>
      <c r="C4428" s="175" t="s">
        <v>128</v>
      </c>
      <c r="D4428" s="175">
        <v>21.13</v>
      </c>
    </row>
    <row r="4429" spans="1:4" ht="27.6" x14ac:dyDescent="0.3">
      <c r="A4429" s="175">
        <v>96642</v>
      </c>
      <c r="B4429" s="176" t="s">
        <v>12646</v>
      </c>
      <c r="C4429" s="175" t="s">
        <v>128</v>
      </c>
      <c r="D4429" s="175">
        <v>18.53</v>
      </c>
    </row>
    <row r="4430" spans="1:4" ht="27.6" x14ac:dyDescent="0.3">
      <c r="A4430" s="175">
        <v>96643</v>
      </c>
      <c r="B4430" s="176" t="s">
        <v>12647</v>
      </c>
      <c r="C4430" s="175" t="s">
        <v>128</v>
      </c>
      <c r="D4430" s="175">
        <v>55.24</v>
      </c>
    </row>
    <row r="4431" spans="1:4" ht="27.6" x14ac:dyDescent="0.3">
      <c r="A4431" s="175">
        <v>96650</v>
      </c>
      <c r="B4431" s="176" t="s">
        <v>12648</v>
      </c>
      <c r="C4431" s="175" t="s">
        <v>128</v>
      </c>
      <c r="D4431" s="175">
        <v>10.6</v>
      </c>
    </row>
    <row r="4432" spans="1:4" ht="27.6" x14ac:dyDescent="0.3">
      <c r="A4432" s="175">
        <v>96651</v>
      </c>
      <c r="B4432" s="176" t="s">
        <v>12649</v>
      </c>
      <c r="C4432" s="175" t="s">
        <v>128</v>
      </c>
      <c r="D4432" s="175">
        <v>9.98</v>
      </c>
    </row>
    <row r="4433" spans="1:4" ht="27.6" x14ac:dyDescent="0.3">
      <c r="A4433" s="175">
        <v>96652</v>
      </c>
      <c r="B4433" s="176" t="s">
        <v>12650</v>
      </c>
      <c r="C4433" s="175" t="s">
        <v>128</v>
      </c>
      <c r="D4433" s="175">
        <v>19.97</v>
      </c>
    </row>
    <row r="4434" spans="1:4" ht="27.6" x14ac:dyDescent="0.3">
      <c r="A4434" s="175">
        <v>96653</v>
      </c>
      <c r="B4434" s="176" t="s">
        <v>12651</v>
      </c>
      <c r="C4434" s="175" t="s">
        <v>128</v>
      </c>
      <c r="D4434" s="175">
        <v>19.899999999999999</v>
      </c>
    </row>
    <row r="4435" spans="1:4" ht="27.6" x14ac:dyDescent="0.3">
      <c r="A4435" s="175">
        <v>96654</v>
      </c>
      <c r="B4435" s="176" t="s">
        <v>12652</v>
      </c>
      <c r="C4435" s="175" t="s">
        <v>128</v>
      </c>
      <c r="D4435" s="175">
        <v>33.31</v>
      </c>
    </row>
    <row r="4436" spans="1:4" ht="27.6" x14ac:dyDescent="0.3">
      <c r="A4436" s="175">
        <v>96655</v>
      </c>
      <c r="B4436" s="176" t="s">
        <v>12653</v>
      </c>
      <c r="C4436" s="175" t="s">
        <v>128</v>
      </c>
      <c r="D4436" s="175">
        <v>32.619999999999997</v>
      </c>
    </row>
    <row r="4437" spans="1:4" ht="27.6" x14ac:dyDescent="0.3">
      <c r="A4437" s="175">
        <v>96656</v>
      </c>
      <c r="B4437" s="176" t="s">
        <v>12654</v>
      </c>
      <c r="C4437" s="175" t="s">
        <v>128</v>
      </c>
      <c r="D4437" s="175">
        <v>7.61</v>
      </c>
    </row>
    <row r="4438" spans="1:4" ht="27.6" x14ac:dyDescent="0.3">
      <c r="A4438" s="175">
        <v>96657</v>
      </c>
      <c r="B4438" s="176" t="s">
        <v>12655</v>
      </c>
      <c r="C4438" s="175" t="s">
        <v>128</v>
      </c>
      <c r="D4438" s="175">
        <v>25.15</v>
      </c>
    </row>
    <row r="4439" spans="1:4" ht="27.6" x14ac:dyDescent="0.3">
      <c r="A4439" s="175">
        <v>96658</v>
      </c>
      <c r="B4439" s="176" t="s">
        <v>12656</v>
      </c>
      <c r="C4439" s="175" t="s">
        <v>128</v>
      </c>
      <c r="D4439" s="175">
        <v>18.88</v>
      </c>
    </row>
    <row r="4440" spans="1:4" ht="27.6" x14ac:dyDescent="0.3">
      <c r="A4440" s="175">
        <v>96659</v>
      </c>
      <c r="B4440" s="176" t="s">
        <v>12657</v>
      </c>
      <c r="C4440" s="175" t="s">
        <v>128</v>
      </c>
      <c r="D4440" s="175">
        <v>13.54</v>
      </c>
    </row>
    <row r="4441" spans="1:4" ht="27.6" x14ac:dyDescent="0.3">
      <c r="A4441" s="175">
        <v>96660</v>
      </c>
      <c r="B4441" s="176" t="s">
        <v>12658</v>
      </c>
      <c r="C4441" s="175" t="s">
        <v>128</v>
      </c>
      <c r="D4441" s="175">
        <v>42.77</v>
      </c>
    </row>
    <row r="4442" spans="1:4" ht="27.6" x14ac:dyDescent="0.3">
      <c r="A4442" s="175">
        <v>96661</v>
      </c>
      <c r="B4442" s="176" t="s">
        <v>12659</v>
      </c>
      <c r="C4442" s="175" t="s">
        <v>128</v>
      </c>
      <c r="D4442" s="175">
        <v>33.14</v>
      </c>
    </row>
    <row r="4443" spans="1:4" ht="27.6" x14ac:dyDescent="0.3">
      <c r="A4443" s="175">
        <v>96662</v>
      </c>
      <c r="B4443" s="176" t="s">
        <v>12660</v>
      </c>
      <c r="C4443" s="175" t="s">
        <v>128</v>
      </c>
      <c r="D4443" s="175">
        <v>13.86</v>
      </c>
    </row>
    <row r="4444" spans="1:4" ht="27.6" x14ac:dyDescent="0.3">
      <c r="A4444" s="175">
        <v>96663</v>
      </c>
      <c r="B4444" s="176" t="s">
        <v>12661</v>
      </c>
      <c r="C4444" s="175" t="s">
        <v>128</v>
      </c>
      <c r="D4444" s="175">
        <v>24.98</v>
      </c>
    </row>
    <row r="4445" spans="1:4" ht="27.6" x14ac:dyDescent="0.3">
      <c r="A4445" s="175">
        <v>96664</v>
      </c>
      <c r="B4445" s="176" t="s">
        <v>12662</v>
      </c>
      <c r="C4445" s="175" t="s">
        <v>128</v>
      </c>
      <c r="D4445" s="175">
        <v>27.05</v>
      </c>
    </row>
    <row r="4446" spans="1:4" ht="27.6" x14ac:dyDescent="0.3">
      <c r="A4446" s="175">
        <v>96665</v>
      </c>
      <c r="B4446" s="176" t="s">
        <v>12663</v>
      </c>
      <c r="C4446" s="175" t="s">
        <v>128</v>
      </c>
      <c r="D4446" s="175">
        <v>13.94</v>
      </c>
    </row>
    <row r="4447" spans="1:4" ht="27.6" x14ac:dyDescent="0.3">
      <c r="A4447" s="175">
        <v>96666</v>
      </c>
      <c r="B4447" s="176" t="s">
        <v>12664</v>
      </c>
      <c r="C4447" s="175" t="s">
        <v>128</v>
      </c>
      <c r="D4447" s="175">
        <v>26.78</v>
      </c>
    </row>
    <row r="4448" spans="1:4" ht="27.6" x14ac:dyDescent="0.3">
      <c r="A4448" s="175">
        <v>96667</v>
      </c>
      <c r="B4448" s="176" t="s">
        <v>12665</v>
      </c>
      <c r="C4448" s="175" t="s">
        <v>128</v>
      </c>
      <c r="D4448" s="175">
        <v>47.26</v>
      </c>
    </row>
    <row r="4449" spans="1:4" ht="27.6" x14ac:dyDescent="0.3">
      <c r="A4449" s="175">
        <v>96684</v>
      </c>
      <c r="B4449" s="176" t="s">
        <v>12666</v>
      </c>
      <c r="C4449" s="175" t="s">
        <v>128</v>
      </c>
      <c r="D4449" s="175">
        <v>5.47</v>
      </c>
    </row>
    <row r="4450" spans="1:4" ht="27.6" x14ac:dyDescent="0.3">
      <c r="A4450" s="175">
        <v>96685</v>
      </c>
      <c r="B4450" s="176" t="s">
        <v>12667</v>
      </c>
      <c r="C4450" s="175" t="s">
        <v>128</v>
      </c>
      <c r="D4450" s="175">
        <v>4.8499999999999996</v>
      </c>
    </row>
    <row r="4451" spans="1:4" ht="27.6" x14ac:dyDescent="0.3">
      <c r="A4451" s="175">
        <v>96686</v>
      </c>
      <c r="B4451" s="176" t="s">
        <v>12668</v>
      </c>
      <c r="C4451" s="175" t="s">
        <v>128</v>
      </c>
      <c r="D4451" s="175">
        <v>8.24</v>
      </c>
    </row>
    <row r="4452" spans="1:4" ht="27.6" x14ac:dyDescent="0.3">
      <c r="A4452" s="175">
        <v>96687</v>
      </c>
      <c r="B4452" s="176" t="s">
        <v>12669</v>
      </c>
      <c r="C4452" s="175" t="s">
        <v>128</v>
      </c>
      <c r="D4452" s="175">
        <v>8.17</v>
      </c>
    </row>
    <row r="4453" spans="1:4" ht="27.6" x14ac:dyDescent="0.3">
      <c r="A4453" s="175">
        <v>96688</v>
      </c>
      <c r="B4453" s="176" t="s">
        <v>12670</v>
      </c>
      <c r="C4453" s="175" t="s">
        <v>128</v>
      </c>
      <c r="D4453" s="175">
        <v>14.33</v>
      </c>
    </row>
    <row r="4454" spans="1:4" ht="27.6" x14ac:dyDescent="0.3">
      <c r="A4454" s="175">
        <v>96689</v>
      </c>
      <c r="B4454" s="176" t="s">
        <v>12671</v>
      </c>
      <c r="C4454" s="175" t="s">
        <v>128</v>
      </c>
      <c r="D4454" s="175">
        <v>13.64</v>
      </c>
    </row>
    <row r="4455" spans="1:4" ht="27.6" x14ac:dyDescent="0.3">
      <c r="A4455" s="175">
        <v>96690</v>
      </c>
      <c r="B4455" s="176" t="s">
        <v>12672</v>
      </c>
      <c r="C4455" s="175" t="s">
        <v>128</v>
      </c>
      <c r="D4455" s="175">
        <v>27.04</v>
      </c>
    </row>
    <row r="4456" spans="1:4" ht="27.6" x14ac:dyDescent="0.3">
      <c r="A4456" s="175">
        <v>96691</v>
      </c>
      <c r="B4456" s="176" t="s">
        <v>12673</v>
      </c>
      <c r="C4456" s="175" t="s">
        <v>128</v>
      </c>
      <c r="D4456" s="175">
        <v>27.98</v>
      </c>
    </row>
    <row r="4457" spans="1:4" ht="27.6" x14ac:dyDescent="0.3">
      <c r="A4457" s="175">
        <v>96692</v>
      </c>
      <c r="B4457" s="176" t="s">
        <v>12674</v>
      </c>
      <c r="C4457" s="175" t="s">
        <v>128</v>
      </c>
      <c r="D4457" s="175">
        <v>40.85</v>
      </c>
    </row>
    <row r="4458" spans="1:4" ht="27.6" x14ac:dyDescent="0.3">
      <c r="A4458" s="175">
        <v>96693</v>
      </c>
      <c r="B4458" s="176" t="s">
        <v>12675</v>
      </c>
      <c r="C4458" s="175" t="s">
        <v>128</v>
      </c>
      <c r="D4458" s="175">
        <v>38.549999999999997</v>
      </c>
    </row>
    <row r="4459" spans="1:4" ht="27.6" x14ac:dyDescent="0.3">
      <c r="A4459" s="175">
        <v>96694</v>
      </c>
      <c r="B4459" s="176" t="s">
        <v>12676</v>
      </c>
      <c r="C4459" s="175" t="s">
        <v>128</v>
      </c>
      <c r="D4459" s="175">
        <v>91.83</v>
      </c>
    </row>
    <row r="4460" spans="1:4" ht="27.6" x14ac:dyDescent="0.3">
      <c r="A4460" s="175">
        <v>96695</v>
      </c>
      <c r="B4460" s="176" t="s">
        <v>12677</v>
      </c>
      <c r="C4460" s="175" t="s">
        <v>128</v>
      </c>
      <c r="D4460" s="175">
        <v>89.13</v>
      </c>
    </row>
    <row r="4461" spans="1:4" ht="27.6" x14ac:dyDescent="0.3">
      <c r="A4461" s="175">
        <v>96696</v>
      </c>
      <c r="B4461" s="176" t="s">
        <v>12678</v>
      </c>
      <c r="C4461" s="175" t="s">
        <v>128</v>
      </c>
      <c r="D4461" s="175">
        <v>138.56</v>
      </c>
    </row>
    <row r="4462" spans="1:4" ht="27.6" x14ac:dyDescent="0.3">
      <c r="A4462" s="175">
        <v>96697</v>
      </c>
      <c r="B4462" s="176" t="s">
        <v>12679</v>
      </c>
      <c r="C4462" s="175" t="s">
        <v>128</v>
      </c>
      <c r="D4462" s="175">
        <v>207.38</v>
      </c>
    </row>
    <row r="4463" spans="1:4" ht="27.6" x14ac:dyDescent="0.3">
      <c r="A4463" s="175">
        <v>96698</v>
      </c>
      <c r="B4463" s="176" t="s">
        <v>12680</v>
      </c>
      <c r="C4463" s="175" t="s">
        <v>128</v>
      </c>
      <c r="D4463" s="175">
        <v>4.2</v>
      </c>
    </row>
    <row r="4464" spans="1:4" ht="27.6" x14ac:dyDescent="0.3">
      <c r="A4464" s="175">
        <v>96699</v>
      </c>
      <c r="B4464" s="176" t="s">
        <v>12681</v>
      </c>
      <c r="C4464" s="175" t="s">
        <v>128</v>
      </c>
      <c r="D4464" s="175">
        <v>21.74</v>
      </c>
    </row>
    <row r="4465" spans="1:4" ht="27.6" x14ac:dyDescent="0.3">
      <c r="A4465" s="175">
        <v>96700</v>
      </c>
      <c r="B4465" s="176" t="s">
        <v>12682</v>
      </c>
      <c r="C4465" s="175" t="s">
        <v>128</v>
      </c>
      <c r="D4465" s="175">
        <v>15.47</v>
      </c>
    </row>
    <row r="4466" spans="1:4" ht="27.6" x14ac:dyDescent="0.3">
      <c r="A4466" s="175">
        <v>96701</v>
      </c>
      <c r="B4466" s="176" t="s">
        <v>12683</v>
      </c>
      <c r="C4466" s="175" t="s">
        <v>128</v>
      </c>
      <c r="D4466" s="175">
        <v>5.71</v>
      </c>
    </row>
    <row r="4467" spans="1:4" ht="27.6" x14ac:dyDescent="0.3">
      <c r="A4467" s="175">
        <v>96702</v>
      </c>
      <c r="B4467" s="176" t="s">
        <v>12684</v>
      </c>
      <c r="C4467" s="175" t="s">
        <v>128</v>
      </c>
      <c r="D4467" s="175">
        <v>6.03</v>
      </c>
    </row>
    <row r="4468" spans="1:4" ht="27.6" x14ac:dyDescent="0.3">
      <c r="A4468" s="175">
        <v>96703</v>
      </c>
      <c r="B4468" s="176" t="s">
        <v>12685</v>
      </c>
      <c r="C4468" s="175" t="s">
        <v>128</v>
      </c>
      <c r="D4468" s="175">
        <v>12.31</v>
      </c>
    </row>
    <row r="4469" spans="1:4" ht="27.6" x14ac:dyDescent="0.3">
      <c r="A4469" s="175">
        <v>96704</v>
      </c>
      <c r="B4469" s="176" t="s">
        <v>12686</v>
      </c>
      <c r="C4469" s="175" t="s">
        <v>128</v>
      </c>
      <c r="D4469" s="175">
        <v>14.38</v>
      </c>
    </row>
    <row r="4470" spans="1:4" ht="27.6" x14ac:dyDescent="0.3">
      <c r="A4470" s="175">
        <v>96705</v>
      </c>
      <c r="B4470" s="176" t="s">
        <v>12687</v>
      </c>
      <c r="C4470" s="175" t="s">
        <v>128</v>
      </c>
      <c r="D4470" s="175">
        <v>18.559999999999999</v>
      </c>
    </row>
    <row r="4471" spans="1:4" ht="27.6" x14ac:dyDescent="0.3">
      <c r="A4471" s="175">
        <v>96706</v>
      </c>
      <c r="B4471" s="176" t="s">
        <v>12688</v>
      </c>
      <c r="C4471" s="175" t="s">
        <v>128</v>
      </c>
      <c r="D4471" s="175">
        <v>27.82</v>
      </c>
    </row>
    <row r="4472" spans="1:4" ht="27.6" x14ac:dyDescent="0.3">
      <c r="A4472" s="175">
        <v>96707</v>
      </c>
      <c r="B4472" s="176" t="s">
        <v>12689</v>
      </c>
      <c r="C4472" s="175" t="s">
        <v>128</v>
      </c>
      <c r="D4472" s="175">
        <v>58.93</v>
      </c>
    </row>
    <row r="4473" spans="1:4" ht="27.6" x14ac:dyDescent="0.3">
      <c r="A4473" s="175">
        <v>96708</v>
      </c>
      <c r="B4473" s="176" t="s">
        <v>12690</v>
      </c>
      <c r="C4473" s="175" t="s">
        <v>128</v>
      </c>
      <c r="D4473" s="175">
        <v>93.31</v>
      </c>
    </row>
    <row r="4474" spans="1:4" ht="27.6" x14ac:dyDescent="0.3">
      <c r="A4474" s="175">
        <v>96709</v>
      </c>
      <c r="B4474" s="176" t="s">
        <v>12691</v>
      </c>
      <c r="C4474" s="175" t="s">
        <v>128</v>
      </c>
      <c r="D4474" s="175">
        <v>147.72</v>
      </c>
    </row>
    <row r="4475" spans="1:4" ht="27.6" x14ac:dyDescent="0.3">
      <c r="A4475" s="175">
        <v>96710</v>
      </c>
      <c r="B4475" s="176" t="s">
        <v>12692</v>
      </c>
      <c r="C4475" s="175" t="s">
        <v>128</v>
      </c>
      <c r="D4475" s="175">
        <v>7.15</v>
      </c>
    </row>
    <row r="4476" spans="1:4" ht="27.6" x14ac:dyDescent="0.3">
      <c r="A4476" s="175">
        <v>96711</v>
      </c>
      <c r="B4476" s="176" t="s">
        <v>12693</v>
      </c>
      <c r="C4476" s="175" t="s">
        <v>128</v>
      </c>
      <c r="D4476" s="175">
        <v>11.17</v>
      </c>
    </row>
    <row r="4477" spans="1:4" ht="27.6" x14ac:dyDescent="0.3">
      <c r="A4477" s="175">
        <v>96712</v>
      </c>
      <c r="B4477" s="176" t="s">
        <v>12694</v>
      </c>
      <c r="C4477" s="175" t="s">
        <v>128</v>
      </c>
      <c r="D4477" s="175">
        <v>21.9</v>
      </c>
    </row>
    <row r="4478" spans="1:4" ht="27.6" x14ac:dyDescent="0.3">
      <c r="A4478" s="175">
        <v>96713</v>
      </c>
      <c r="B4478" s="176" t="s">
        <v>12695</v>
      </c>
      <c r="C4478" s="175" t="s">
        <v>128</v>
      </c>
      <c r="D4478" s="175">
        <v>30.25</v>
      </c>
    </row>
    <row r="4479" spans="1:4" ht="27.6" x14ac:dyDescent="0.3">
      <c r="A4479" s="175">
        <v>96714</v>
      </c>
      <c r="B4479" s="176" t="s">
        <v>12696</v>
      </c>
      <c r="C4479" s="175" t="s">
        <v>128</v>
      </c>
      <c r="D4479" s="175">
        <v>51.35</v>
      </c>
    </row>
    <row r="4480" spans="1:4" ht="27.6" x14ac:dyDescent="0.3">
      <c r="A4480" s="175">
        <v>96715</v>
      </c>
      <c r="B4480" s="176" t="s">
        <v>12697</v>
      </c>
      <c r="C4480" s="175" t="s">
        <v>128</v>
      </c>
      <c r="D4480" s="175">
        <v>97.97</v>
      </c>
    </row>
    <row r="4481" spans="1:4" ht="27.6" x14ac:dyDescent="0.3">
      <c r="A4481" s="175">
        <v>96716</v>
      </c>
      <c r="B4481" s="176" t="s">
        <v>12698</v>
      </c>
      <c r="C4481" s="175" t="s">
        <v>128</v>
      </c>
      <c r="D4481" s="175">
        <v>147.49</v>
      </c>
    </row>
    <row r="4482" spans="1:4" ht="27.6" x14ac:dyDescent="0.3">
      <c r="A4482" s="175">
        <v>96717</v>
      </c>
      <c r="B4482" s="176" t="s">
        <v>12699</v>
      </c>
      <c r="C4482" s="175" t="s">
        <v>128</v>
      </c>
      <c r="D4482" s="175">
        <v>232.85</v>
      </c>
    </row>
    <row r="4483" spans="1:4" ht="41.4" x14ac:dyDescent="0.3">
      <c r="A4483" s="175">
        <v>96736</v>
      </c>
      <c r="B4483" s="176" t="s">
        <v>12700</v>
      </c>
      <c r="C4483" s="175" t="s">
        <v>128</v>
      </c>
      <c r="D4483" s="175">
        <v>5.72</v>
      </c>
    </row>
    <row r="4484" spans="1:4" ht="41.4" x14ac:dyDescent="0.3">
      <c r="A4484" s="175">
        <v>96737</v>
      </c>
      <c r="B4484" s="176" t="s">
        <v>12701</v>
      </c>
      <c r="C4484" s="175" t="s">
        <v>128</v>
      </c>
      <c r="D4484" s="175">
        <v>6.67</v>
      </c>
    </row>
    <row r="4485" spans="1:4" ht="41.4" x14ac:dyDescent="0.3">
      <c r="A4485" s="175">
        <v>96738</v>
      </c>
      <c r="B4485" s="176" t="s">
        <v>12702</v>
      </c>
      <c r="C4485" s="175" t="s">
        <v>128</v>
      </c>
      <c r="D4485" s="175">
        <v>24.21</v>
      </c>
    </row>
    <row r="4486" spans="1:4" ht="41.4" x14ac:dyDescent="0.3">
      <c r="A4486" s="175">
        <v>96739</v>
      </c>
      <c r="B4486" s="176" t="s">
        <v>12703</v>
      </c>
      <c r="C4486" s="175" t="s">
        <v>128</v>
      </c>
      <c r="D4486" s="175">
        <v>8.6300000000000008</v>
      </c>
    </row>
    <row r="4487" spans="1:4" ht="41.4" x14ac:dyDescent="0.3">
      <c r="A4487" s="175">
        <v>96740</v>
      </c>
      <c r="B4487" s="176" t="s">
        <v>12704</v>
      </c>
      <c r="C4487" s="175" t="s">
        <v>128</v>
      </c>
      <c r="D4487" s="175">
        <v>37.86</v>
      </c>
    </row>
    <row r="4488" spans="1:4" ht="41.4" x14ac:dyDescent="0.3">
      <c r="A4488" s="175">
        <v>96741</v>
      </c>
      <c r="B4488" s="176" t="s">
        <v>12705</v>
      </c>
      <c r="C4488" s="175" t="s">
        <v>128</v>
      </c>
      <c r="D4488" s="175">
        <v>14.32</v>
      </c>
    </row>
    <row r="4489" spans="1:4" ht="41.4" x14ac:dyDescent="0.3">
      <c r="A4489" s="175">
        <v>96742</v>
      </c>
      <c r="B4489" s="176" t="s">
        <v>12706</v>
      </c>
      <c r="C4489" s="175" t="s">
        <v>128</v>
      </c>
      <c r="D4489" s="175">
        <v>21.75</v>
      </c>
    </row>
    <row r="4490" spans="1:4" ht="41.4" x14ac:dyDescent="0.3">
      <c r="A4490" s="175">
        <v>96743</v>
      </c>
      <c r="B4490" s="176" t="s">
        <v>12707</v>
      </c>
      <c r="C4490" s="175" t="s">
        <v>128</v>
      </c>
      <c r="D4490" s="175">
        <v>28.68</v>
      </c>
    </row>
    <row r="4491" spans="1:4" ht="41.4" x14ac:dyDescent="0.3">
      <c r="A4491" s="175">
        <v>96744</v>
      </c>
      <c r="B4491" s="176" t="s">
        <v>12708</v>
      </c>
      <c r="C4491" s="175" t="s">
        <v>128</v>
      </c>
      <c r="D4491" s="175">
        <v>62.07</v>
      </c>
    </row>
    <row r="4492" spans="1:4" ht="41.4" x14ac:dyDescent="0.3">
      <c r="A4492" s="175">
        <v>96745</v>
      </c>
      <c r="B4492" s="176" t="s">
        <v>12709</v>
      </c>
      <c r="C4492" s="175" t="s">
        <v>128</v>
      </c>
      <c r="D4492" s="175">
        <v>92.54</v>
      </c>
    </row>
    <row r="4493" spans="1:4" ht="41.4" x14ac:dyDescent="0.3">
      <c r="A4493" s="175">
        <v>96746</v>
      </c>
      <c r="B4493" s="176" t="s">
        <v>12710</v>
      </c>
      <c r="C4493" s="175" t="s">
        <v>128</v>
      </c>
      <c r="D4493" s="175">
        <v>147.66999999999999</v>
      </c>
    </row>
    <row r="4494" spans="1:4" ht="41.4" x14ac:dyDescent="0.3">
      <c r="A4494" s="175">
        <v>96747</v>
      </c>
      <c r="B4494" s="176" t="s">
        <v>12711</v>
      </c>
      <c r="C4494" s="175" t="s">
        <v>128</v>
      </c>
      <c r="D4494" s="175">
        <v>8</v>
      </c>
    </row>
    <row r="4495" spans="1:4" ht="41.4" x14ac:dyDescent="0.3">
      <c r="A4495" s="175">
        <v>96748</v>
      </c>
      <c r="B4495" s="176" t="s">
        <v>12712</v>
      </c>
      <c r="C4495" s="175" t="s">
        <v>128</v>
      </c>
      <c r="D4495" s="175">
        <v>9.1999999999999993</v>
      </c>
    </row>
    <row r="4496" spans="1:4" ht="41.4" x14ac:dyDescent="0.3">
      <c r="A4496" s="175">
        <v>96749</v>
      </c>
      <c r="B4496" s="176" t="s">
        <v>12713</v>
      </c>
      <c r="C4496" s="175" t="s">
        <v>128</v>
      </c>
      <c r="D4496" s="175">
        <v>12.64</v>
      </c>
    </row>
    <row r="4497" spans="1:4" ht="41.4" x14ac:dyDescent="0.3">
      <c r="A4497" s="175">
        <v>96750</v>
      </c>
      <c r="B4497" s="176" t="s">
        <v>12714</v>
      </c>
      <c r="C4497" s="175" t="s">
        <v>128</v>
      </c>
      <c r="D4497" s="175">
        <v>17.34</v>
      </c>
    </row>
    <row r="4498" spans="1:4" ht="41.4" x14ac:dyDescent="0.3">
      <c r="A4498" s="175">
        <v>96751</v>
      </c>
      <c r="B4498" s="176" t="s">
        <v>12715</v>
      </c>
      <c r="C4498" s="175" t="s">
        <v>128</v>
      </c>
      <c r="D4498" s="175">
        <v>31.81</v>
      </c>
    </row>
    <row r="4499" spans="1:4" ht="41.4" x14ac:dyDescent="0.3">
      <c r="A4499" s="175">
        <v>96752</v>
      </c>
      <c r="B4499" s="176" t="s">
        <v>12716</v>
      </c>
      <c r="C4499" s="175" t="s">
        <v>128</v>
      </c>
      <c r="D4499" s="175">
        <v>42.11</v>
      </c>
    </row>
    <row r="4500" spans="1:4" ht="41.4" x14ac:dyDescent="0.3">
      <c r="A4500" s="175">
        <v>96753</v>
      </c>
      <c r="B4500" s="176" t="s">
        <v>12717</v>
      </c>
      <c r="C4500" s="175" t="s">
        <v>128</v>
      </c>
      <c r="D4500" s="175">
        <v>96.54</v>
      </c>
    </row>
    <row r="4501" spans="1:4" ht="41.4" x14ac:dyDescent="0.3">
      <c r="A4501" s="175">
        <v>96754</v>
      </c>
      <c r="B4501" s="176" t="s">
        <v>12718</v>
      </c>
      <c r="C4501" s="175" t="s">
        <v>128</v>
      </c>
      <c r="D4501" s="175">
        <v>137.38</v>
      </c>
    </row>
    <row r="4502" spans="1:4" ht="41.4" x14ac:dyDescent="0.3">
      <c r="A4502" s="175">
        <v>96755</v>
      </c>
      <c r="B4502" s="176" t="s">
        <v>12719</v>
      </c>
      <c r="C4502" s="175" t="s">
        <v>128</v>
      </c>
      <c r="D4502" s="175">
        <v>207.34</v>
      </c>
    </row>
    <row r="4503" spans="1:4" ht="41.4" x14ac:dyDescent="0.3">
      <c r="A4503" s="175">
        <v>96756</v>
      </c>
      <c r="B4503" s="176" t="s">
        <v>12720</v>
      </c>
      <c r="C4503" s="175" t="s">
        <v>128</v>
      </c>
      <c r="D4503" s="175">
        <v>15.22</v>
      </c>
    </row>
    <row r="4504" spans="1:4" ht="41.4" x14ac:dyDescent="0.3">
      <c r="A4504" s="175">
        <v>96757</v>
      </c>
      <c r="B4504" s="176" t="s">
        <v>12721</v>
      </c>
      <c r="C4504" s="175" t="s">
        <v>128</v>
      </c>
      <c r="D4504" s="175">
        <v>14.59</v>
      </c>
    </row>
    <row r="4505" spans="1:4" ht="41.4" x14ac:dyDescent="0.3">
      <c r="A4505" s="175">
        <v>96758</v>
      </c>
      <c r="B4505" s="176" t="s">
        <v>12722</v>
      </c>
      <c r="C4505" s="175" t="s">
        <v>128</v>
      </c>
      <c r="D4505" s="175">
        <v>17.010000000000002</v>
      </c>
    </row>
    <row r="4506" spans="1:4" ht="41.4" x14ac:dyDescent="0.3">
      <c r="A4506" s="175">
        <v>96759</v>
      </c>
      <c r="B4506" s="176" t="s">
        <v>12723</v>
      </c>
      <c r="C4506" s="175" t="s">
        <v>128</v>
      </c>
      <c r="D4506" s="175">
        <v>25.94</v>
      </c>
    </row>
    <row r="4507" spans="1:4" ht="41.4" x14ac:dyDescent="0.3">
      <c r="A4507" s="175">
        <v>96760</v>
      </c>
      <c r="B4507" s="176" t="s">
        <v>12724</v>
      </c>
      <c r="C4507" s="175" t="s">
        <v>128</v>
      </c>
      <c r="D4507" s="175">
        <v>36.590000000000003</v>
      </c>
    </row>
    <row r="4508" spans="1:4" ht="41.4" x14ac:dyDescent="0.3">
      <c r="A4508" s="175">
        <v>96761</v>
      </c>
      <c r="B4508" s="176" t="s">
        <v>12725</v>
      </c>
      <c r="C4508" s="175" t="s">
        <v>128</v>
      </c>
      <c r="D4508" s="175">
        <v>53.06</v>
      </c>
    </row>
    <row r="4509" spans="1:4" ht="41.4" x14ac:dyDescent="0.3">
      <c r="A4509" s="175">
        <v>96762</v>
      </c>
      <c r="B4509" s="176" t="s">
        <v>12726</v>
      </c>
      <c r="C4509" s="175" t="s">
        <v>128</v>
      </c>
      <c r="D4509" s="175">
        <v>104.22</v>
      </c>
    </row>
    <row r="4510" spans="1:4" ht="41.4" x14ac:dyDescent="0.3">
      <c r="A4510" s="175">
        <v>96763</v>
      </c>
      <c r="B4510" s="176" t="s">
        <v>12727</v>
      </c>
      <c r="C4510" s="175" t="s">
        <v>128</v>
      </c>
      <c r="D4510" s="175">
        <v>145.91999999999999</v>
      </c>
    </row>
    <row r="4511" spans="1:4" ht="41.4" x14ac:dyDescent="0.3">
      <c r="A4511" s="175">
        <v>96764</v>
      </c>
      <c r="B4511" s="176" t="s">
        <v>12728</v>
      </c>
      <c r="C4511" s="175" t="s">
        <v>128</v>
      </c>
      <c r="D4511" s="175">
        <v>232.76</v>
      </c>
    </row>
    <row r="4512" spans="1:4" ht="27.6" x14ac:dyDescent="0.3">
      <c r="A4512" s="175">
        <v>96802</v>
      </c>
      <c r="B4512" s="176" t="s">
        <v>12729</v>
      </c>
      <c r="C4512" s="175" t="s">
        <v>128</v>
      </c>
      <c r="D4512" s="175">
        <v>301.26</v>
      </c>
    </row>
    <row r="4513" spans="1:4" ht="27.6" x14ac:dyDescent="0.3">
      <c r="A4513" s="175">
        <v>96803</v>
      </c>
      <c r="B4513" s="176" t="s">
        <v>12730</v>
      </c>
      <c r="C4513" s="175" t="s">
        <v>128</v>
      </c>
      <c r="D4513" s="175">
        <v>154.18</v>
      </c>
    </row>
    <row r="4514" spans="1:4" ht="27.6" x14ac:dyDescent="0.3">
      <c r="A4514" s="175">
        <v>96804</v>
      </c>
      <c r="B4514" s="176" t="s">
        <v>12731</v>
      </c>
      <c r="C4514" s="175" t="s">
        <v>128</v>
      </c>
      <c r="D4514" s="175">
        <v>274.51</v>
      </c>
    </row>
    <row r="4515" spans="1:4" ht="27.6" x14ac:dyDescent="0.3">
      <c r="A4515" s="175">
        <v>96805</v>
      </c>
      <c r="B4515" s="176" t="s">
        <v>12732</v>
      </c>
      <c r="C4515" s="175" t="s">
        <v>128</v>
      </c>
      <c r="D4515" s="175">
        <v>310.05</v>
      </c>
    </row>
    <row r="4516" spans="1:4" ht="27.6" x14ac:dyDescent="0.3">
      <c r="A4516" s="175">
        <v>96806</v>
      </c>
      <c r="B4516" s="176" t="s">
        <v>12733</v>
      </c>
      <c r="C4516" s="175" t="s">
        <v>128</v>
      </c>
      <c r="D4516" s="175">
        <v>149.35</v>
      </c>
    </row>
    <row r="4517" spans="1:4" ht="41.4" x14ac:dyDescent="0.3">
      <c r="A4517" s="175">
        <v>96807</v>
      </c>
      <c r="B4517" s="176" t="s">
        <v>12734</v>
      </c>
      <c r="C4517" s="175" t="s">
        <v>128</v>
      </c>
      <c r="D4517" s="175">
        <v>248.13</v>
      </c>
    </row>
    <row r="4518" spans="1:4" ht="27.6" x14ac:dyDescent="0.3">
      <c r="A4518" s="175">
        <v>96808</v>
      </c>
      <c r="B4518" s="176" t="s">
        <v>12735</v>
      </c>
      <c r="C4518" s="175" t="s">
        <v>128</v>
      </c>
      <c r="D4518" s="175">
        <v>13.62</v>
      </c>
    </row>
    <row r="4519" spans="1:4" ht="27.6" x14ac:dyDescent="0.3">
      <c r="A4519" s="175">
        <v>96809</v>
      </c>
      <c r="B4519" s="176" t="s">
        <v>12736</v>
      </c>
      <c r="C4519" s="175" t="s">
        <v>128</v>
      </c>
      <c r="D4519" s="175">
        <v>15.67</v>
      </c>
    </row>
    <row r="4520" spans="1:4" ht="27.6" x14ac:dyDescent="0.3">
      <c r="A4520" s="175">
        <v>96810</v>
      </c>
      <c r="B4520" s="176" t="s">
        <v>12737</v>
      </c>
      <c r="C4520" s="175" t="s">
        <v>128</v>
      </c>
      <c r="D4520" s="175">
        <v>17.05</v>
      </c>
    </row>
    <row r="4521" spans="1:4" ht="27.6" x14ac:dyDescent="0.3">
      <c r="A4521" s="175">
        <v>96811</v>
      </c>
      <c r="B4521" s="176" t="s">
        <v>12738</v>
      </c>
      <c r="C4521" s="175" t="s">
        <v>128</v>
      </c>
      <c r="D4521" s="175">
        <v>18.28</v>
      </c>
    </row>
    <row r="4522" spans="1:4" ht="27.6" x14ac:dyDescent="0.3">
      <c r="A4522" s="175">
        <v>96812</v>
      </c>
      <c r="B4522" s="176" t="s">
        <v>12739</v>
      </c>
      <c r="C4522" s="175" t="s">
        <v>128</v>
      </c>
      <c r="D4522" s="175">
        <v>17.55</v>
      </c>
    </row>
    <row r="4523" spans="1:4" ht="27.6" x14ac:dyDescent="0.3">
      <c r="A4523" s="175">
        <v>96813</v>
      </c>
      <c r="B4523" s="176" t="s">
        <v>12740</v>
      </c>
      <c r="C4523" s="175" t="s">
        <v>128</v>
      </c>
      <c r="D4523" s="175">
        <v>20.3</v>
      </c>
    </row>
    <row r="4524" spans="1:4" ht="27.6" x14ac:dyDescent="0.3">
      <c r="A4524" s="175">
        <v>96814</v>
      </c>
      <c r="B4524" s="176" t="s">
        <v>12741</v>
      </c>
      <c r="C4524" s="175" t="s">
        <v>128</v>
      </c>
      <c r="D4524" s="175">
        <v>17.09</v>
      </c>
    </row>
    <row r="4525" spans="1:4" ht="27.6" x14ac:dyDescent="0.3">
      <c r="A4525" s="175">
        <v>96815</v>
      </c>
      <c r="B4525" s="176" t="s">
        <v>12742</v>
      </c>
      <c r="C4525" s="175" t="s">
        <v>128</v>
      </c>
      <c r="D4525" s="175">
        <v>29.03</v>
      </c>
    </row>
    <row r="4526" spans="1:4" ht="27.6" x14ac:dyDescent="0.3">
      <c r="A4526" s="175">
        <v>96816</v>
      </c>
      <c r="B4526" s="176" t="s">
        <v>12743</v>
      </c>
      <c r="C4526" s="175" t="s">
        <v>128</v>
      </c>
      <c r="D4526" s="175">
        <v>23.79</v>
      </c>
    </row>
    <row r="4527" spans="1:4" ht="27.6" x14ac:dyDescent="0.3">
      <c r="A4527" s="175">
        <v>96817</v>
      </c>
      <c r="B4527" s="176" t="s">
        <v>12744</v>
      </c>
      <c r="C4527" s="175" t="s">
        <v>128</v>
      </c>
      <c r="D4527" s="175">
        <v>27.13</v>
      </c>
    </row>
    <row r="4528" spans="1:4" ht="27.6" x14ac:dyDescent="0.3">
      <c r="A4528" s="175">
        <v>96818</v>
      </c>
      <c r="B4528" s="176" t="s">
        <v>12745</v>
      </c>
      <c r="C4528" s="175" t="s">
        <v>128</v>
      </c>
      <c r="D4528" s="175">
        <v>25.23</v>
      </c>
    </row>
    <row r="4529" spans="1:4" ht="27.6" x14ac:dyDescent="0.3">
      <c r="A4529" s="175">
        <v>96819</v>
      </c>
      <c r="B4529" s="176" t="s">
        <v>12746</v>
      </c>
      <c r="C4529" s="175" t="s">
        <v>128</v>
      </c>
      <c r="D4529" s="175">
        <v>25.23</v>
      </c>
    </row>
    <row r="4530" spans="1:4" ht="27.6" x14ac:dyDescent="0.3">
      <c r="A4530" s="175">
        <v>96820</v>
      </c>
      <c r="B4530" s="176" t="s">
        <v>12747</v>
      </c>
      <c r="C4530" s="175" t="s">
        <v>128</v>
      </c>
      <c r="D4530" s="175">
        <v>46.21</v>
      </c>
    </row>
    <row r="4531" spans="1:4" ht="27.6" x14ac:dyDescent="0.3">
      <c r="A4531" s="175">
        <v>96821</v>
      </c>
      <c r="B4531" s="176" t="s">
        <v>12748</v>
      </c>
      <c r="C4531" s="175" t="s">
        <v>128</v>
      </c>
      <c r="D4531" s="175">
        <v>39.270000000000003</v>
      </c>
    </row>
    <row r="4532" spans="1:4" ht="27.6" x14ac:dyDescent="0.3">
      <c r="A4532" s="175">
        <v>96822</v>
      </c>
      <c r="B4532" s="176" t="s">
        <v>12749</v>
      </c>
      <c r="C4532" s="175" t="s">
        <v>128</v>
      </c>
      <c r="D4532" s="175">
        <v>39.81</v>
      </c>
    </row>
    <row r="4533" spans="1:4" ht="27.6" x14ac:dyDescent="0.3">
      <c r="A4533" s="175">
        <v>96823</v>
      </c>
      <c r="B4533" s="176" t="s">
        <v>12750</v>
      </c>
      <c r="C4533" s="175" t="s">
        <v>128</v>
      </c>
      <c r="D4533" s="175">
        <v>16.399999999999999</v>
      </c>
    </row>
    <row r="4534" spans="1:4" ht="27.6" x14ac:dyDescent="0.3">
      <c r="A4534" s="175">
        <v>96824</v>
      </c>
      <c r="B4534" s="176" t="s">
        <v>12751</v>
      </c>
      <c r="C4534" s="175" t="s">
        <v>128</v>
      </c>
      <c r="D4534" s="175">
        <v>18.53</v>
      </c>
    </row>
    <row r="4535" spans="1:4" ht="27.6" x14ac:dyDescent="0.3">
      <c r="A4535" s="175">
        <v>96825</v>
      </c>
      <c r="B4535" s="176" t="s">
        <v>12752</v>
      </c>
      <c r="C4535" s="175" t="s">
        <v>128</v>
      </c>
      <c r="D4535" s="175">
        <v>25.21</v>
      </c>
    </row>
    <row r="4536" spans="1:4" ht="27.6" x14ac:dyDescent="0.3">
      <c r="A4536" s="175">
        <v>96826</v>
      </c>
      <c r="B4536" s="176" t="s">
        <v>12753</v>
      </c>
      <c r="C4536" s="175" t="s">
        <v>128</v>
      </c>
      <c r="D4536" s="175">
        <v>22.79</v>
      </c>
    </row>
    <row r="4537" spans="1:4" ht="27.6" x14ac:dyDescent="0.3">
      <c r="A4537" s="175">
        <v>96827</v>
      </c>
      <c r="B4537" s="176" t="s">
        <v>12754</v>
      </c>
      <c r="C4537" s="175" t="s">
        <v>128</v>
      </c>
      <c r="D4537" s="175">
        <v>23.65</v>
      </c>
    </row>
    <row r="4538" spans="1:4" ht="27.6" x14ac:dyDescent="0.3">
      <c r="A4538" s="175">
        <v>96828</v>
      </c>
      <c r="B4538" s="176" t="s">
        <v>12755</v>
      </c>
      <c r="C4538" s="175" t="s">
        <v>128</v>
      </c>
      <c r="D4538" s="175">
        <v>29.77</v>
      </c>
    </row>
    <row r="4539" spans="1:4" ht="27.6" x14ac:dyDescent="0.3">
      <c r="A4539" s="175">
        <v>96829</v>
      </c>
      <c r="B4539" s="176" t="s">
        <v>12756</v>
      </c>
      <c r="C4539" s="175" t="s">
        <v>128</v>
      </c>
      <c r="D4539" s="175">
        <v>22.75</v>
      </c>
    </row>
    <row r="4540" spans="1:4" ht="27.6" x14ac:dyDescent="0.3">
      <c r="A4540" s="175">
        <v>96830</v>
      </c>
      <c r="B4540" s="176" t="s">
        <v>12757</v>
      </c>
      <c r="C4540" s="175" t="s">
        <v>128</v>
      </c>
      <c r="D4540" s="175">
        <v>33.15</v>
      </c>
    </row>
    <row r="4541" spans="1:4" ht="27.6" x14ac:dyDescent="0.3">
      <c r="A4541" s="175">
        <v>96831</v>
      </c>
      <c r="B4541" s="176" t="s">
        <v>12758</v>
      </c>
      <c r="C4541" s="175" t="s">
        <v>128</v>
      </c>
      <c r="D4541" s="175">
        <v>26.96</v>
      </c>
    </row>
    <row r="4542" spans="1:4" ht="27.6" x14ac:dyDescent="0.3">
      <c r="A4542" s="175">
        <v>96832</v>
      </c>
      <c r="B4542" s="176" t="s">
        <v>12759</v>
      </c>
      <c r="C4542" s="175" t="s">
        <v>128</v>
      </c>
      <c r="D4542" s="175">
        <v>31.22</v>
      </c>
    </row>
    <row r="4543" spans="1:4" ht="27.6" x14ac:dyDescent="0.3">
      <c r="A4543" s="175">
        <v>96833</v>
      </c>
      <c r="B4543" s="176" t="s">
        <v>12760</v>
      </c>
      <c r="C4543" s="175" t="s">
        <v>128</v>
      </c>
      <c r="D4543" s="175">
        <v>29.22</v>
      </c>
    </row>
    <row r="4544" spans="1:4" ht="27.6" x14ac:dyDescent="0.3">
      <c r="A4544" s="175">
        <v>96834</v>
      </c>
      <c r="B4544" s="176" t="s">
        <v>12761</v>
      </c>
      <c r="C4544" s="175" t="s">
        <v>128</v>
      </c>
      <c r="D4544" s="175">
        <v>48.4</v>
      </c>
    </row>
    <row r="4545" spans="1:4" ht="27.6" x14ac:dyDescent="0.3">
      <c r="A4545" s="175">
        <v>96835</v>
      </c>
      <c r="B4545" s="176" t="s">
        <v>12762</v>
      </c>
      <c r="C4545" s="175" t="s">
        <v>128</v>
      </c>
      <c r="D4545" s="175">
        <v>41.79</v>
      </c>
    </row>
    <row r="4546" spans="1:4" ht="27.6" x14ac:dyDescent="0.3">
      <c r="A4546" s="175">
        <v>96836</v>
      </c>
      <c r="B4546" s="176" t="s">
        <v>12763</v>
      </c>
      <c r="C4546" s="175" t="s">
        <v>128</v>
      </c>
      <c r="D4546" s="175">
        <v>44.54</v>
      </c>
    </row>
    <row r="4547" spans="1:4" ht="27.6" x14ac:dyDescent="0.3">
      <c r="A4547" s="175">
        <v>96837</v>
      </c>
      <c r="B4547" s="176" t="s">
        <v>12764</v>
      </c>
      <c r="C4547" s="175" t="s">
        <v>128</v>
      </c>
      <c r="D4547" s="175">
        <v>23.89</v>
      </c>
    </row>
    <row r="4548" spans="1:4" ht="41.4" x14ac:dyDescent="0.3">
      <c r="A4548" s="175">
        <v>96838</v>
      </c>
      <c r="B4548" s="176" t="s">
        <v>12765</v>
      </c>
      <c r="C4548" s="175" t="s">
        <v>128</v>
      </c>
      <c r="D4548" s="175">
        <v>21.91</v>
      </c>
    </row>
    <row r="4549" spans="1:4" ht="41.4" x14ac:dyDescent="0.3">
      <c r="A4549" s="175">
        <v>96839</v>
      </c>
      <c r="B4549" s="176" t="s">
        <v>12766</v>
      </c>
      <c r="C4549" s="175" t="s">
        <v>128</v>
      </c>
      <c r="D4549" s="175">
        <v>21.56</v>
      </c>
    </row>
    <row r="4550" spans="1:4" ht="27.6" x14ac:dyDescent="0.3">
      <c r="A4550" s="175">
        <v>96840</v>
      </c>
      <c r="B4550" s="176" t="s">
        <v>12767</v>
      </c>
      <c r="C4550" s="175" t="s">
        <v>128</v>
      </c>
      <c r="D4550" s="175">
        <v>27.91</v>
      </c>
    </row>
    <row r="4551" spans="1:4" ht="41.4" x14ac:dyDescent="0.3">
      <c r="A4551" s="175">
        <v>96841</v>
      </c>
      <c r="B4551" s="176" t="s">
        <v>12768</v>
      </c>
      <c r="C4551" s="175" t="s">
        <v>128</v>
      </c>
      <c r="D4551" s="175">
        <v>24.35</v>
      </c>
    </row>
    <row r="4552" spans="1:4" ht="41.4" x14ac:dyDescent="0.3">
      <c r="A4552" s="175">
        <v>96842</v>
      </c>
      <c r="B4552" s="176" t="s">
        <v>12769</v>
      </c>
      <c r="C4552" s="175" t="s">
        <v>128</v>
      </c>
      <c r="D4552" s="175">
        <v>31.16</v>
      </c>
    </row>
    <row r="4553" spans="1:4" ht="41.4" x14ac:dyDescent="0.3">
      <c r="A4553" s="175">
        <v>96843</v>
      </c>
      <c r="B4553" s="176" t="s">
        <v>12770</v>
      </c>
      <c r="C4553" s="175" t="s">
        <v>128</v>
      </c>
      <c r="D4553" s="175">
        <v>29.94</v>
      </c>
    </row>
    <row r="4554" spans="1:4" ht="27.6" x14ac:dyDescent="0.3">
      <c r="A4554" s="175">
        <v>96844</v>
      </c>
      <c r="B4554" s="176" t="s">
        <v>12771</v>
      </c>
      <c r="C4554" s="175" t="s">
        <v>128</v>
      </c>
      <c r="D4554" s="175">
        <v>41.04</v>
      </c>
    </row>
    <row r="4555" spans="1:4" ht="27.6" x14ac:dyDescent="0.3">
      <c r="A4555" s="175">
        <v>96845</v>
      </c>
      <c r="B4555" s="176" t="s">
        <v>12772</v>
      </c>
      <c r="C4555" s="175" t="s">
        <v>128</v>
      </c>
      <c r="D4555" s="175">
        <v>43.86</v>
      </c>
    </row>
    <row r="4556" spans="1:4" ht="41.4" x14ac:dyDescent="0.3">
      <c r="A4556" s="175">
        <v>96846</v>
      </c>
      <c r="B4556" s="176" t="s">
        <v>12773</v>
      </c>
      <c r="C4556" s="175" t="s">
        <v>128</v>
      </c>
      <c r="D4556" s="175">
        <v>34.380000000000003</v>
      </c>
    </row>
    <row r="4557" spans="1:4" ht="41.4" x14ac:dyDescent="0.3">
      <c r="A4557" s="175">
        <v>96847</v>
      </c>
      <c r="B4557" s="176" t="s">
        <v>12774</v>
      </c>
      <c r="C4557" s="175" t="s">
        <v>128</v>
      </c>
      <c r="D4557" s="175">
        <v>37.85</v>
      </c>
    </row>
    <row r="4558" spans="1:4" ht="27.6" x14ac:dyDescent="0.3">
      <c r="A4558" s="175">
        <v>96848</v>
      </c>
      <c r="B4558" s="176" t="s">
        <v>12775</v>
      </c>
      <c r="C4558" s="175" t="s">
        <v>128</v>
      </c>
      <c r="D4558" s="175">
        <v>56.94</v>
      </c>
    </row>
    <row r="4559" spans="1:4" ht="27.6" x14ac:dyDescent="0.3">
      <c r="A4559" s="175">
        <v>96849</v>
      </c>
      <c r="B4559" s="176" t="s">
        <v>12776</v>
      </c>
      <c r="C4559" s="175" t="s">
        <v>128</v>
      </c>
      <c r="D4559" s="175">
        <v>20.6</v>
      </c>
    </row>
    <row r="4560" spans="1:4" ht="27.6" x14ac:dyDescent="0.3">
      <c r="A4560" s="175">
        <v>96850</v>
      </c>
      <c r="B4560" s="176" t="s">
        <v>12777</v>
      </c>
      <c r="C4560" s="175" t="s">
        <v>128</v>
      </c>
      <c r="D4560" s="175">
        <v>24.16</v>
      </c>
    </row>
    <row r="4561" spans="1:4" ht="27.6" x14ac:dyDescent="0.3">
      <c r="A4561" s="175">
        <v>96851</v>
      </c>
      <c r="B4561" s="176" t="s">
        <v>12778</v>
      </c>
      <c r="C4561" s="175" t="s">
        <v>128</v>
      </c>
      <c r="D4561" s="175">
        <v>32.1</v>
      </c>
    </row>
    <row r="4562" spans="1:4" ht="27.6" x14ac:dyDescent="0.3">
      <c r="A4562" s="175">
        <v>96852</v>
      </c>
      <c r="B4562" s="176" t="s">
        <v>12779</v>
      </c>
      <c r="C4562" s="175" t="s">
        <v>128</v>
      </c>
      <c r="D4562" s="175">
        <v>27.47</v>
      </c>
    </row>
    <row r="4563" spans="1:4" ht="27.6" x14ac:dyDescent="0.3">
      <c r="A4563" s="175">
        <v>96853</v>
      </c>
      <c r="B4563" s="176" t="s">
        <v>12780</v>
      </c>
      <c r="C4563" s="175" t="s">
        <v>128</v>
      </c>
      <c r="D4563" s="175">
        <v>30.93</v>
      </c>
    </row>
    <row r="4564" spans="1:4" ht="27.6" x14ac:dyDescent="0.3">
      <c r="A4564" s="175">
        <v>96854</v>
      </c>
      <c r="B4564" s="176" t="s">
        <v>12781</v>
      </c>
      <c r="C4564" s="175" t="s">
        <v>128</v>
      </c>
      <c r="D4564" s="175">
        <v>37.08</v>
      </c>
    </row>
    <row r="4565" spans="1:4" ht="27.6" x14ac:dyDescent="0.3">
      <c r="A4565" s="175">
        <v>96855</v>
      </c>
      <c r="B4565" s="176" t="s">
        <v>12782</v>
      </c>
      <c r="C4565" s="175" t="s">
        <v>128</v>
      </c>
      <c r="D4565" s="175">
        <v>34.119999999999997</v>
      </c>
    </row>
    <row r="4566" spans="1:4" ht="27.6" x14ac:dyDescent="0.3">
      <c r="A4566" s="175">
        <v>96856</v>
      </c>
      <c r="B4566" s="176" t="s">
        <v>12783</v>
      </c>
      <c r="C4566" s="175" t="s">
        <v>128</v>
      </c>
      <c r="D4566" s="175">
        <v>34.630000000000003</v>
      </c>
    </row>
    <row r="4567" spans="1:4" ht="27.6" x14ac:dyDescent="0.3">
      <c r="A4567" s="175">
        <v>96857</v>
      </c>
      <c r="B4567" s="176" t="s">
        <v>12784</v>
      </c>
      <c r="C4567" s="175" t="s">
        <v>128</v>
      </c>
      <c r="D4567" s="175">
        <v>55.42</v>
      </c>
    </row>
    <row r="4568" spans="1:4" ht="27.6" x14ac:dyDescent="0.3">
      <c r="A4568" s="175">
        <v>96858</v>
      </c>
      <c r="B4568" s="176" t="s">
        <v>12785</v>
      </c>
      <c r="C4568" s="175" t="s">
        <v>128</v>
      </c>
      <c r="D4568" s="175">
        <v>55.93</v>
      </c>
    </row>
    <row r="4569" spans="1:4" ht="27.6" x14ac:dyDescent="0.3">
      <c r="A4569" s="175">
        <v>96859</v>
      </c>
      <c r="B4569" s="176" t="s">
        <v>12786</v>
      </c>
      <c r="C4569" s="175" t="s">
        <v>128</v>
      </c>
      <c r="D4569" s="175">
        <v>69.430000000000007</v>
      </c>
    </row>
    <row r="4570" spans="1:4" ht="27.6" x14ac:dyDescent="0.3">
      <c r="A4570" s="175">
        <v>96860</v>
      </c>
      <c r="B4570" s="176" t="s">
        <v>12787</v>
      </c>
      <c r="C4570" s="175" t="s">
        <v>128</v>
      </c>
      <c r="D4570" s="175">
        <v>27.66</v>
      </c>
    </row>
    <row r="4571" spans="1:4" ht="27.6" x14ac:dyDescent="0.3">
      <c r="A4571" s="175">
        <v>96861</v>
      </c>
      <c r="B4571" s="176" t="s">
        <v>12788</v>
      </c>
      <c r="C4571" s="175" t="s">
        <v>128</v>
      </c>
      <c r="D4571" s="175">
        <v>29.9</v>
      </c>
    </row>
    <row r="4572" spans="1:4" ht="27.6" x14ac:dyDescent="0.3">
      <c r="A4572" s="175">
        <v>96862</v>
      </c>
      <c r="B4572" s="176" t="s">
        <v>12789</v>
      </c>
      <c r="C4572" s="175" t="s">
        <v>128</v>
      </c>
      <c r="D4572" s="175">
        <v>33.340000000000003</v>
      </c>
    </row>
    <row r="4573" spans="1:4" ht="27.6" x14ac:dyDescent="0.3">
      <c r="A4573" s="175">
        <v>96863</v>
      </c>
      <c r="B4573" s="176" t="s">
        <v>12790</v>
      </c>
      <c r="C4573" s="175" t="s">
        <v>128</v>
      </c>
      <c r="D4573" s="175">
        <v>32.97</v>
      </c>
    </row>
    <row r="4574" spans="1:4" ht="27.6" x14ac:dyDescent="0.3">
      <c r="A4574" s="175">
        <v>96864</v>
      </c>
      <c r="B4574" s="176" t="s">
        <v>12791</v>
      </c>
      <c r="C4574" s="175" t="s">
        <v>128</v>
      </c>
      <c r="D4574" s="175">
        <v>52.46</v>
      </c>
    </row>
    <row r="4575" spans="1:4" ht="27.6" x14ac:dyDescent="0.3">
      <c r="A4575" s="175">
        <v>96865</v>
      </c>
      <c r="B4575" s="176" t="s">
        <v>12792</v>
      </c>
      <c r="C4575" s="175" t="s">
        <v>128</v>
      </c>
      <c r="D4575" s="175">
        <v>51.36</v>
      </c>
    </row>
    <row r="4576" spans="1:4" ht="27.6" x14ac:dyDescent="0.3">
      <c r="A4576" s="175">
        <v>96866</v>
      </c>
      <c r="B4576" s="176" t="s">
        <v>12793</v>
      </c>
      <c r="C4576" s="175" t="s">
        <v>128</v>
      </c>
      <c r="D4576" s="175">
        <v>69.02</v>
      </c>
    </row>
    <row r="4577" spans="1:4" ht="27.6" x14ac:dyDescent="0.3">
      <c r="A4577" s="175">
        <v>96867</v>
      </c>
      <c r="B4577" s="176" t="s">
        <v>12794</v>
      </c>
      <c r="C4577" s="175" t="s">
        <v>128</v>
      </c>
      <c r="D4577" s="175">
        <v>80.36</v>
      </c>
    </row>
    <row r="4578" spans="1:4" ht="27.6" x14ac:dyDescent="0.3">
      <c r="A4578" s="175">
        <v>96868</v>
      </c>
      <c r="B4578" s="176" t="s">
        <v>12795</v>
      </c>
      <c r="C4578" s="175" t="s">
        <v>128</v>
      </c>
      <c r="D4578" s="175">
        <v>31.99</v>
      </c>
    </row>
    <row r="4579" spans="1:4" ht="27.6" x14ac:dyDescent="0.3">
      <c r="A4579" s="175">
        <v>96869</v>
      </c>
      <c r="B4579" s="176" t="s">
        <v>12796</v>
      </c>
      <c r="C4579" s="175" t="s">
        <v>128</v>
      </c>
      <c r="D4579" s="175">
        <v>38.229999999999997</v>
      </c>
    </row>
    <row r="4580" spans="1:4" ht="27.6" x14ac:dyDescent="0.3">
      <c r="A4580" s="175">
        <v>96870</v>
      </c>
      <c r="B4580" s="176" t="s">
        <v>12797</v>
      </c>
      <c r="C4580" s="175" t="s">
        <v>128</v>
      </c>
      <c r="D4580" s="175">
        <v>60.57</v>
      </c>
    </row>
    <row r="4581" spans="1:4" ht="27.6" x14ac:dyDescent="0.3">
      <c r="A4581" s="175">
        <v>96871</v>
      </c>
      <c r="B4581" s="176" t="s">
        <v>12798</v>
      </c>
      <c r="C4581" s="175" t="s">
        <v>128</v>
      </c>
      <c r="D4581" s="175">
        <v>87.93</v>
      </c>
    </row>
    <row r="4582" spans="1:4" ht="41.4" x14ac:dyDescent="0.3">
      <c r="A4582" s="175">
        <v>96872</v>
      </c>
      <c r="B4582" s="176" t="s">
        <v>12799</v>
      </c>
      <c r="C4582" s="175" t="s">
        <v>128</v>
      </c>
      <c r="D4582" s="175">
        <v>78.209999999999994</v>
      </c>
    </row>
    <row r="4583" spans="1:4" ht="41.4" x14ac:dyDescent="0.3">
      <c r="A4583" s="175">
        <v>96873</v>
      </c>
      <c r="B4583" s="176" t="s">
        <v>12800</v>
      </c>
      <c r="C4583" s="175" t="s">
        <v>128</v>
      </c>
      <c r="D4583" s="175">
        <v>90.72</v>
      </c>
    </row>
    <row r="4584" spans="1:4" ht="41.4" x14ac:dyDescent="0.3">
      <c r="A4584" s="175">
        <v>96874</v>
      </c>
      <c r="B4584" s="176" t="s">
        <v>12801</v>
      </c>
      <c r="C4584" s="175" t="s">
        <v>128</v>
      </c>
      <c r="D4584" s="175">
        <v>95.56</v>
      </c>
    </row>
    <row r="4585" spans="1:4" ht="41.4" x14ac:dyDescent="0.3">
      <c r="A4585" s="175">
        <v>96875</v>
      </c>
      <c r="B4585" s="176" t="s">
        <v>12802</v>
      </c>
      <c r="C4585" s="175" t="s">
        <v>128</v>
      </c>
      <c r="D4585" s="175">
        <v>115.68</v>
      </c>
    </row>
    <row r="4586" spans="1:4" ht="27.6" x14ac:dyDescent="0.3">
      <c r="A4586" s="175">
        <v>96876</v>
      </c>
      <c r="B4586" s="176" t="s">
        <v>12803</v>
      </c>
      <c r="C4586" s="175" t="s">
        <v>128</v>
      </c>
      <c r="D4586" s="175">
        <v>208.86</v>
      </c>
    </row>
    <row r="4587" spans="1:4" ht="27.6" x14ac:dyDescent="0.3">
      <c r="A4587" s="175">
        <v>96877</v>
      </c>
      <c r="B4587" s="176" t="s">
        <v>12804</v>
      </c>
      <c r="C4587" s="175" t="s">
        <v>128</v>
      </c>
      <c r="D4587" s="175">
        <v>223.46</v>
      </c>
    </row>
    <row r="4588" spans="1:4" ht="27.6" x14ac:dyDescent="0.3">
      <c r="A4588" s="175">
        <v>96878</v>
      </c>
      <c r="B4588" s="176" t="s">
        <v>12805</v>
      </c>
      <c r="C4588" s="175" t="s">
        <v>128</v>
      </c>
      <c r="D4588" s="175">
        <v>226.19</v>
      </c>
    </row>
    <row r="4589" spans="1:4" ht="27.6" x14ac:dyDescent="0.3">
      <c r="A4589" s="175">
        <v>96879</v>
      </c>
      <c r="B4589" s="176" t="s">
        <v>12806</v>
      </c>
      <c r="C4589" s="175" t="s">
        <v>128</v>
      </c>
      <c r="D4589" s="175">
        <v>226.83</v>
      </c>
    </row>
    <row r="4590" spans="1:4" ht="27.6" x14ac:dyDescent="0.3">
      <c r="A4590" s="175">
        <v>96880</v>
      </c>
      <c r="B4590" s="176" t="s">
        <v>12807</v>
      </c>
      <c r="C4590" s="175" t="s">
        <v>128</v>
      </c>
      <c r="D4590" s="175">
        <v>259.52999999999997</v>
      </c>
    </row>
    <row r="4591" spans="1:4" ht="27.6" x14ac:dyDescent="0.3">
      <c r="A4591" s="175">
        <v>96881</v>
      </c>
      <c r="B4591" s="176" t="s">
        <v>12808</v>
      </c>
      <c r="C4591" s="175" t="s">
        <v>128</v>
      </c>
      <c r="D4591" s="175">
        <v>274.33999999999997</v>
      </c>
    </row>
    <row r="4592" spans="1:4" ht="41.4" x14ac:dyDescent="0.3">
      <c r="A4592" s="175">
        <v>97425</v>
      </c>
      <c r="B4592" s="176" t="s">
        <v>12809</v>
      </c>
      <c r="C4592" s="175" t="s">
        <v>128</v>
      </c>
      <c r="D4592" s="175">
        <v>28.46</v>
      </c>
    </row>
    <row r="4593" spans="1:4" ht="41.4" x14ac:dyDescent="0.3">
      <c r="A4593" s="175">
        <v>97426</v>
      </c>
      <c r="B4593" s="176" t="s">
        <v>12810</v>
      </c>
      <c r="C4593" s="175" t="s">
        <v>128</v>
      </c>
      <c r="D4593" s="175">
        <v>34.479999999999997</v>
      </c>
    </row>
    <row r="4594" spans="1:4" ht="41.4" x14ac:dyDescent="0.3">
      <c r="A4594" s="175">
        <v>97427</v>
      </c>
      <c r="B4594" s="176" t="s">
        <v>12811</v>
      </c>
      <c r="C4594" s="175" t="s">
        <v>128</v>
      </c>
      <c r="D4594" s="175">
        <v>39.04</v>
      </c>
    </row>
    <row r="4595" spans="1:4" ht="41.4" x14ac:dyDescent="0.3">
      <c r="A4595" s="175">
        <v>97428</v>
      </c>
      <c r="B4595" s="176" t="s">
        <v>12812</v>
      </c>
      <c r="C4595" s="175" t="s">
        <v>128</v>
      </c>
      <c r="D4595" s="175">
        <v>49.61</v>
      </c>
    </row>
    <row r="4596" spans="1:4" ht="41.4" x14ac:dyDescent="0.3">
      <c r="A4596" s="175">
        <v>97429</v>
      </c>
      <c r="B4596" s="176" t="s">
        <v>12813</v>
      </c>
      <c r="C4596" s="175" t="s">
        <v>128</v>
      </c>
      <c r="D4596" s="175">
        <v>59.34</v>
      </c>
    </row>
    <row r="4597" spans="1:4" ht="27.6" x14ac:dyDescent="0.3">
      <c r="A4597" s="175">
        <v>97430</v>
      </c>
      <c r="B4597" s="176" t="s">
        <v>12814</v>
      </c>
      <c r="C4597" s="175" t="s">
        <v>128</v>
      </c>
      <c r="D4597" s="175">
        <v>46.89</v>
      </c>
    </row>
    <row r="4598" spans="1:4" ht="27.6" x14ac:dyDescent="0.3">
      <c r="A4598" s="175">
        <v>97431</v>
      </c>
      <c r="B4598" s="176" t="s">
        <v>12815</v>
      </c>
      <c r="C4598" s="175" t="s">
        <v>128</v>
      </c>
      <c r="D4598" s="175">
        <v>52.04</v>
      </c>
    </row>
    <row r="4599" spans="1:4" ht="27.6" x14ac:dyDescent="0.3">
      <c r="A4599" s="175">
        <v>97432</v>
      </c>
      <c r="B4599" s="176" t="s">
        <v>12816</v>
      </c>
      <c r="C4599" s="175" t="s">
        <v>128</v>
      </c>
      <c r="D4599" s="175">
        <v>58.66</v>
      </c>
    </row>
    <row r="4600" spans="1:4" ht="27.6" x14ac:dyDescent="0.3">
      <c r="A4600" s="175">
        <v>97433</v>
      </c>
      <c r="B4600" s="176" t="s">
        <v>12817</v>
      </c>
      <c r="C4600" s="175" t="s">
        <v>128</v>
      </c>
      <c r="D4600" s="175">
        <v>112.56</v>
      </c>
    </row>
    <row r="4601" spans="1:4" ht="27.6" x14ac:dyDescent="0.3">
      <c r="A4601" s="175">
        <v>97434</v>
      </c>
      <c r="B4601" s="176" t="s">
        <v>12818</v>
      </c>
      <c r="C4601" s="175" t="s">
        <v>128</v>
      </c>
      <c r="D4601" s="175">
        <v>114.88</v>
      </c>
    </row>
    <row r="4602" spans="1:4" ht="27.6" x14ac:dyDescent="0.3">
      <c r="A4602" s="175">
        <v>97435</v>
      </c>
      <c r="B4602" s="176" t="s">
        <v>12819</v>
      </c>
      <c r="C4602" s="175" t="s">
        <v>128</v>
      </c>
      <c r="D4602" s="175">
        <v>131.85</v>
      </c>
    </row>
    <row r="4603" spans="1:4" ht="27.6" x14ac:dyDescent="0.3">
      <c r="A4603" s="175">
        <v>97436</v>
      </c>
      <c r="B4603" s="176" t="s">
        <v>12820</v>
      </c>
      <c r="C4603" s="175" t="s">
        <v>128</v>
      </c>
      <c r="D4603" s="175">
        <v>136.29</v>
      </c>
    </row>
    <row r="4604" spans="1:4" ht="27.6" x14ac:dyDescent="0.3">
      <c r="A4604" s="175">
        <v>97437</v>
      </c>
      <c r="B4604" s="176" t="s">
        <v>12821</v>
      </c>
      <c r="C4604" s="175" t="s">
        <v>128</v>
      </c>
      <c r="D4604" s="175">
        <v>150.99</v>
      </c>
    </row>
    <row r="4605" spans="1:4" ht="27.6" x14ac:dyDescent="0.3">
      <c r="A4605" s="175">
        <v>97438</v>
      </c>
      <c r="B4605" s="176" t="s">
        <v>12822</v>
      </c>
      <c r="C4605" s="175" t="s">
        <v>128</v>
      </c>
      <c r="D4605" s="175">
        <v>155.75</v>
      </c>
    </row>
    <row r="4606" spans="1:4" ht="27.6" x14ac:dyDescent="0.3">
      <c r="A4606" s="175">
        <v>97439</v>
      </c>
      <c r="B4606" s="176" t="s">
        <v>12823</v>
      </c>
      <c r="C4606" s="175" t="s">
        <v>128</v>
      </c>
      <c r="D4606" s="175">
        <v>172.26</v>
      </c>
    </row>
    <row r="4607" spans="1:4" ht="27.6" x14ac:dyDescent="0.3">
      <c r="A4607" s="175">
        <v>97440</v>
      </c>
      <c r="B4607" s="176" t="s">
        <v>12824</v>
      </c>
      <c r="C4607" s="175" t="s">
        <v>128</v>
      </c>
      <c r="D4607" s="175">
        <v>207.13</v>
      </c>
    </row>
    <row r="4608" spans="1:4" ht="27.6" x14ac:dyDescent="0.3">
      <c r="A4608" s="175">
        <v>97442</v>
      </c>
      <c r="B4608" s="176" t="s">
        <v>12825</v>
      </c>
      <c r="C4608" s="175" t="s">
        <v>128</v>
      </c>
      <c r="D4608" s="175">
        <v>228.48</v>
      </c>
    </row>
    <row r="4609" spans="1:4" ht="27.6" x14ac:dyDescent="0.3">
      <c r="A4609" s="175">
        <v>97443</v>
      </c>
      <c r="B4609" s="176" t="s">
        <v>12826</v>
      </c>
      <c r="C4609" s="175" t="s">
        <v>128</v>
      </c>
      <c r="D4609" s="175">
        <v>114.68</v>
      </c>
    </row>
    <row r="4610" spans="1:4" ht="27.6" x14ac:dyDescent="0.3">
      <c r="A4610" s="175">
        <v>97444</v>
      </c>
      <c r="B4610" s="176" t="s">
        <v>12827</v>
      </c>
      <c r="C4610" s="175" t="s">
        <v>128</v>
      </c>
      <c r="D4610" s="175">
        <v>136.31</v>
      </c>
    </row>
    <row r="4611" spans="1:4" ht="27.6" x14ac:dyDescent="0.3">
      <c r="A4611" s="175">
        <v>97446</v>
      </c>
      <c r="B4611" s="176" t="s">
        <v>12828</v>
      </c>
      <c r="C4611" s="175" t="s">
        <v>128</v>
      </c>
      <c r="D4611" s="175">
        <v>240.42</v>
      </c>
    </row>
    <row r="4612" spans="1:4" ht="27.6" x14ac:dyDescent="0.3">
      <c r="A4612" s="175">
        <v>97447</v>
      </c>
      <c r="B4612" s="176" t="s">
        <v>12829</v>
      </c>
      <c r="C4612" s="175" t="s">
        <v>128</v>
      </c>
      <c r="D4612" s="175">
        <v>240.42</v>
      </c>
    </row>
    <row r="4613" spans="1:4" ht="27.6" x14ac:dyDescent="0.3">
      <c r="A4613" s="175">
        <v>97449</v>
      </c>
      <c r="B4613" s="176" t="s">
        <v>12830</v>
      </c>
      <c r="C4613" s="175" t="s">
        <v>128</v>
      </c>
      <c r="D4613" s="175">
        <v>255.76</v>
      </c>
    </row>
    <row r="4614" spans="1:4" ht="27.6" x14ac:dyDescent="0.3">
      <c r="A4614" s="175">
        <v>97450</v>
      </c>
      <c r="B4614" s="176" t="s">
        <v>12831</v>
      </c>
      <c r="C4614" s="175" t="s">
        <v>128</v>
      </c>
      <c r="D4614" s="175">
        <v>314.66000000000003</v>
      </c>
    </row>
    <row r="4615" spans="1:4" ht="27.6" x14ac:dyDescent="0.3">
      <c r="A4615" s="175">
        <v>97452</v>
      </c>
      <c r="B4615" s="176" t="s">
        <v>12832</v>
      </c>
      <c r="C4615" s="175" t="s">
        <v>128</v>
      </c>
      <c r="D4615" s="175">
        <v>189.77</v>
      </c>
    </row>
    <row r="4616" spans="1:4" ht="27.6" x14ac:dyDescent="0.3">
      <c r="A4616" s="175">
        <v>97453</v>
      </c>
      <c r="B4616" s="176" t="s">
        <v>12833</v>
      </c>
      <c r="C4616" s="175" t="s">
        <v>128</v>
      </c>
      <c r="D4616" s="175">
        <v>202.11</v>
      </c>
    </row>
    <row r="4617" spans="1:4" ht="27.6" x14ac:dyDescent="0.3">
      <c r="A4617" s="175">
        <v>97454</v>
      </c>
      <c r="B4617" s="176" t="s">
        <v>12834</v>
      </c>
      <c r="C4617" s="175" t="s">
        <v>128</v>
      </c>
      <c r="D4617" s="175">
        <v>329.5</v>
      </c>
    </row>
    <row r="4618" spans="1:4" ht="27.6" x14ac:dyDescent="0.3">
      <c r="A4618" s="175">
        <v>97455</v>
      </c>
      <c r="B4618" s="176" t="s">
        <v>12835</v>
      </c>
      <c r="C4618" s="175" t="s">
        <v>128</v>
      </c>
      <c r="D4618" s="175">
        <v>349.24</v>
      </c>
    </row>
    <row r="4619" spans="1:4" ht="27.6" x14ac:dyDescent="0.3">
      <c r="A4619" s="175">
        <v>97456</v>
      </c>
      <c r="B4619" s="176" t="s">
        <v>12836</v>
      </c>
      <c r="C4619" s="175" t="s">
        <v>128</v>
      </c>
      <c r="D4619" s="175">
        <v>760.57</v>
      </c>
    </row>
    <row r="4620" spans="1:4" ht="27.6" x14ac:dyDescent="0.3">
      <c r="A4620" s="175">
        <v>97457</v>
      </c>
      <c r="B4620" s="176" t="s">
        <v>12837</v>
      </c>
      <c r="C4620" s="175" t="s">
        <v>128</v>
      </c>
      <c r="D4620" s="175">
        <v>671.99</v>
      </c>
    </row>
    <row r="4621" spans="1:4" ht="27.6" x14ac:dyDescent="0.3">
      <c r="A4621" s="175">
        <v>97458</v>
      </c>
      <c r="B4621" s="176" t="s">
        <v>12838</v>
      </c>
      <c r="C4621" s="175" t="s">
        <v>128</v>
      </c>
      <c r="D4621" s="175">
        <v>302.62</v>
      </c>
    </row>
    <row r="4622" spans="1:4" ht="27.6" x14ac:dyDescent="0.3">
      <c r="A4622" s="175">
        <v>97459</v>
      </c>
      <c r="B4622" s="176" t="s">
        <v>12839</v>
      </c>
      <c r="C4622" s="175" t="s">
        <v>128</v>
      </c>
      <c r="D4622" s="175">
        <v>528.01</v>
      </c>
    </row>
    <row r="4623" spans="1:4" ht="27.6" x14ac:dyDescent="0.3">
      <c r="A4623" s="175">
        <v>97460</v>
      </c>
      <c r="B4623" s="176" t="s">
        <v>12840</v>
      </c>
      <c r="C4623" s="175" t="s">
        <v>128</v>
      </c>
      <c r="D4623" s="175">
        <v>818.65</v>
      </c>
    </row>
    <row r="4624" spans="1:4" ht="27.6" x14ac:dyDescent="0.3">
      <c r="A4624" s="175">
        <v>97461</v>
      </c>
      <c r="B4624" s="176" t="s">
        <v>12841</v>
      </c>
      <c r="C4624" s="175" t="s">
        <v>128</v>
      </c>
      <c r="D4624" s="175">
        <v>36.299999999999997</v>
      </c>
    </row>
    <row r="4625" spans="1:4" ht="41.4" x14ac:dyDescent="0.3">
      <c r="A4625" s="175">
        <v>97462</v>
      </c>
      <c r="B4625" s="176" t="s">
        <v>12842</v>
      </c>
      <c r="C4625" s="175" t="s">
        <v>128</v>
      </c>
      <c r="D4625" s="175">
        <v>29.97</v>
      </c>
    </row>
    <row r="4626" spans="1:4" ht="27.6" x14ac:dyDescent="0.3">
      <c r="A4626" s="175">
        <v>97464</v>
      </c>
      <c r="B4626" s="176" t="s">
        <v>12843</v>
      </c>
      <c r="C4626" s="175" t="s">
        <v>128</v>
      </c>
      <c r="D4626" s="175">
        <v>52.62</v>
      </c>
    </row>
    <row r="4627" spans="1:4" ht="41.4" x14ac:dyDescent="0.3">
      <c r="A4627" s="175">
        <v>97465</v>
      </c>
      <c r="B4627" s="176" t="s">
        <v>12844</v>
      </c>
      <c r="C4627" s="175" t="s">
        <v>128</v>
      </c>
      <c r="D4627" s="175">
        <v>63.3</v>
      </c>
    </row>
    <row r="4628" spans="1:4" ht="27.6" x14ac:dyDescent="0.3">
      <c r="A4628" s="175">
        <v>97467</v>
      </c>
      <c r="B4628" s="176" t="s">
        <v>12845</v>
      </c>
      <c r="C4628" s="175" t="s">
        <v>128</v>
      </c>
      <c r="D4628" s="175">
        <v>66.819999999999993</v>
      </c>
    </row>
    <row r="4629" spans="1:4" ht="41.4" x14ac:dyDescent="0.3">
      <c r="A4629" s="175">
        <v>97468</v>
      </c>
      <c r="B4629" s="176" t="s">
        <v>12846</v>
      </c>
      <c r="C4629" s="175" t="s">
        <v>128</v>
      </c>
      <c r="D4629" s="175">
        <v>80.5</v>
      </c>
    </row>
    <row r="4630" spans="1:4" ht="27.6" x14ac:dyDescent="0.3">
      <c r="A4630" s="175">
        <v>97470</v>
      </c>
      <c r="B4630" s="176" t="s">
        <v>12847</v>
      </c>
      <c r="C4630" s="175" t="s">
        <v>128</v>
      </c>
      <c r="D4630" s="175">
        <v>99.44</v>
      </c>
    </row>
    <row r="4631" spans="1:4" ht="41.4" x14ac:dyDescent="0.3">
      <c r="A4631" s="175">
        <v>97471</v>
      </c>
      <c r="B4631" s="176" t="s">
        <v>12848</v>
      </c>
      <c r="C4631" s="175" t="s">
        <v>128</v>
      </c>
      <c r="D4631" s="175">
        <v>121.07</v>
      </c>
    </row>
    <row r="4632" spans="1:4" ht="27.6" x14ac:dyDescent="0.3">
      <c r="A4632" s="175">
        <v>97474</v>
      </c>
      <c r="B4632" s="176" t="s">
        <v>12849</v>
      </c>
      <c r="C4632" s="175" t="s">
        <v>128</v>
      </c>
      <c r="D4632" s="175">
        <v>184.05</v>
      </c>
    </row>
    <row r="4633" spans="1:4" ht="41.4" x14ac:dyDescent="0.3">
      <c r="A4633" s="175">
        <v>97475</v>
      </c>
      <c r="B4633" s="176" t="s">
        <v>12850</v>
      </c>
      <c r="C4633" s="175" t="s">
        <v>128</v>
      </c>
      <c r="D4633" s="175">
        <v>227.78</v>
      </c>
    </row>
    <row r="4634" spans="1:4" ht="27.6" x14ac:dyDescent="0.3">
      <c r="A4634" s="175">
        <v>97477</v>
      </c>
      <c r="B4634" s="176" t="s">
        <v>12851</v>
      </c>
      <c r="C4634" s="175" t="s">
        <v>128</v>
      </c>
      <c r="D4634" s="175">
        <v>245.72</v>
      </c>
    </row>
    <row r="4635" spans="1:4" ht="41.4" x14ac:dyDescent="0.3">
      <c r="A4635" s="175">
        <v>97478</v>
      </c>
      <c r="B4635" s="176" t="s">
        <v>12852</v>
      </c>
      <c r="C4635" s="175" t="s">
        <v>128</v>
      </c>
      <c r="D4635" s="175">
        <v>304.62</v>
      </c>
    </row>
    <row r="4636" spans="1:4" ht="27.6" x14ac:dyDescent="0.3">
      <c r="A4636" s="175">
        <v>97479</v>
      </c>
      <c r="B4636" s="176" t="s">
        <v>12853</v>
      </c>
      <c r="C4636" s="175" t="s">
        <v>128</v>
      </c>
      <c r="D4636" s="175">
        <v>58.79</v>
      </c>
    </row>
    <row r="4637" spans="1:4" ht="27.6" x14ac:dyDescent="0.3">
      <c r="A4637" s="175">
        <v>97480</v>
      </c>
      <c r="B4637" s="176" t="s">
        <v>12854</v>
      </c>
      <c r="C4637" s="175" t="s">
        <v>128</v>
      </c>
      <c r="D4637" s="175">
        <v>58.79</v>
      </c>
    </row>
    <row r="4638" spans="1:4" ht="27.6" x14ac:dyDescent="0.3">
      <c r="A4638" s="175">
        <v>97481</v>
      </c>
      <c r="B4638" s="176" t="s">
        <v>12855</v>
      </c>
      <c r="C4638" s="175" t="s">
        <v>128</v>
      </c>
      <c r="D4638" s="175">
        <v>85.7</v>
      </c>
    </row>
    <row r="4639" spans="1:4" ht="27.6" x14ac:dyDescent="0.3">
      <c r="A4639" s="175">
        <v>97482</v>
      </c>
      <c r="B4639" s="176" t="s">
        <v>12856</v>
      </c>
      <c r="C4639" s="175" t="s">
        <v>128</v>
      </c>
      <c r="D4639" s="175">
        <v>85.7</v>
      </c>
    </row>
    <row r="4640" spans="1:4" ht="27.6" x14ac:dyDescent="0.3">
      <c r="A4640" s="175">
        <v>97483</v>
      </c>
      <c r="B4640" s="176" t="s">
        <v>12857</v>
      </c>
      <c r="C4640" s="175" t="s">
        <v>128</v>
      </c>
      <c r="D4640" s="175">
        <v>120.61</v>
      </c>
    </row>
    <row r="4641" spans="1:4" ht="27.6" x14ac:dyDescent="0.3">
      <c r="A4641" s="175">
        <v>97484</v>
      </c>
      <c r="B4641" s="176" t="s">
        <v>12858</v>
      </c>
      <c r="C4641" s="175" t="s">
        <v>128</v>
      </c>
      <c r="D4641" s="175">
        <v>120.61</v>
      </c>
    </row>
    <row r="4642" spans="1:4" ht="27.6" x14ac:dyDescent="0.3">
      <c r="A4642" s="175">
        <v>97485</v>
      </c>
      <c r="B4642" s="176" t="s">
        <v>12859</v>
      </c>
      <c r="C4642" s="175" t="s">
        <v>128</v>
      </c>
      <c r="D4642" s="175">
        <v>166.95</v>
      </c>
    </row>
    <row r="4643" spans="1:4" ht="27.6" x14ac:dyDescent="0.3">
      <c r="A4643" s="175">
        <v>97486</v>
      </c>
      <c r="B4643" s="176" t="s">
        <v>12860</v>
      </c>
      <c r="C4643" s="175" t="s">
        <v>128</v>
      </c>
      <c r="D4643" s="175">
        <v>179.29</v>
      </c>
    </row>
    <row r="4644" spans="1:4" ht="27.6" x14ac:dyDescent="0.3">
      <c r="A4644" s="175">
        <v>97487</v>
      </c>
      <c r="B4644" s="176" t="s">
        <v>12861</v>
      </c>
      <c r="C4644" s="175" t="s">
        <v>128</v>
      </c>
      <c r="D4644" s="175">
        <v>310.58</v>
      </c>
    </row>
    <row r="4645" spans="1:4" ht="27.6" x14ac:dyDescent="0.3">
      <c r="A4645" s="175">
        <v>97488</v>
      </c>
      <c r="B4645" s="176" t="s">
        <v>12862</v>
      </c>
      <c r="C4645" s="175" t="s">
        <v>128</v>
      </c>
      <c r="D4645" s="175">
        <v>330.32</v>
      </c>
    </row>
    <row r="4646" spans="1:4" ht="27.6" x14ac:dyDescent="0.3">
      <c r="A4646" s="175">
        <v>97489</v>
      </c>
      <c r="B4646" s="176" t="s">
        <v>12863</v>
      </c>
      <c r="C4646" s="175" t="s">
        <v>128</v>
      </c>
      <c r="D4646" s="175">
        <v>745.46</v>
      </c>
    </row>
    <row r="4647" spans="1:4" ht="27.6" x14ac:dyDescent="0.3">
      <c r="A4647" s="175">
        <v>97490</v>
      </c>
      <c r="B4647" s="176" t="s">
        <v>12864</v>
      </c>
      <c r="C4647" s="175" t="s">
        <v>128</v>
      </c>
      <c r="D4647" s="175">
        <v>656.88</v>
      </c>
    </row>
    <row r="4648" spans="1:4" ht="27.6" x14ac:dyDescent="0.3">
      <c r="A4648" s="175">
        <v>97491</v>
      </c>
      <c r="B4648" s="176" t="s">
        <v>12865</v>
      </c>
      <c r="C4648" s="175" t="s">
        <v>128</v>
      </c>
      <c r="D4648" s="175">
        <v>91.47</v>
      </c>
    </row>
    <row r="4649" spans="1:4" ht="27.6" x14ac:dyDescent="0.3">
      <c r="A4649" s="175">
        <v>97492</v>
      </c>
      <c r="B4649" s="176" t="s">
        <v>12866</v>
      </c>
      <c r="C4649" s="175" t="s">
        <v>128</v>
      </c>
      <c r="D4649" s="175">
        <v>134.91999999999999</v>
      </c>
    </row>
    <row r="4650" spans="1:4" ht="27.6" x14ac:dyDescent="0.3">
      <c r="A4650" s="175">
        <v>97493</v>
      </c>
      <c r="B4650" s="176" t="s">
        <v>12867</v>
      </c>
      <c r="C4650" s="175" t="s">
        <v>128</v>
      </c>
      <c r="D4650" s="175">
        <v>174.21</v>
      </c>
    </row>
    <row r="4651" spans="1:4" ht="27.6" x14ac:dyDescent="0.3">
      <c r="A4651" s="175">
        <v>97494</v>
      </c>
      <c r="B4651" s="176" t="s">
        <v>12868</v>
      </c>
      <c r="C4651" s="175" t="s">
        <v>128</v>
      </c>
      <c r="D4651" s="175">
        <v>272.14999999999998</v>
      </c>
    </row>
    <row r="4652" spans="1:4" ht="27.6" x14ac:dyDescent="0.3">
      <c r="A4652" s="175">
        <v>97495</v>
      </c>
      <c r="B4652" s="176" t="s">
        <v>12869</v>
      </c>
      <c r="C4652" s="175" t="s">
        <v>128</v>
      </c>
      <c r="D4652" s="175">
        <v>502.73</v>
      </c>
    </row>
    <row r="4653" spans="1:4" ht="27.6" x14ac:dyDescent="0.3">
      <c r="A4653" s="175">
        <v>97496</v>
      </c>
      <c r="B4653" s="176" t="s">
        <v>12870</v>
      </c>
      <c r="C4653" s="175" t="s">
        <v>128</v>
      </c>
      <c r="D4653" s="175">
        <v>798.56</v>
      </c>
    </row>
    <row r="4654" spans="1:4" ht="27.6" x14ac:dyDescent="0.3">
      <c r="A4654" s="175">
        <v>97499</v>
      </c>
      <c r="B4654" s="176" t="s">
        <v>12871</v>
      </c>
      <c r="C4654" s="175" t="s">
        <v>128</v>
      </c>
      <c r="D4654" s="175">
        <v>33.85</v>
      </c>
    </row>
    <row r="4655" spans="1:4" ht="41.4" x14ac:dyDescent="0.3">
      <c r="A4655" s="175">
        <v>97500</v>
      </c>
      <c r="B4655" s="176" t="s">
        <v>12872</v>
      </c>
      <c r="C4655" s="175" t="s">
        <v>128</v>
      </c>
      <c r="D4655" s="175">
        <v>27.52</v>
      </c>
    </row>
    <row r="4656" spans="1:4" ht="27.6" x14ac:dyDescent="0.3">
      <c r="A4656" s="175">
        <v>97502</v>
      </c>
      <c r="B4656" s="176" t="s">
        <v>12873</v>
      </c>
      <c r="C4656" s="175" t="s">
        <v>128</v>
      </c>
      <c r="D4656" s="175">
        <v>48.05</v>
      </c>
    </row>
    <row r="4657" spans="1:4" ht="41.4" x14ac:dyDescent="0.3">
      <c r="A4657" s="175">
        <v>97503</v>
      </c>
      <c r="B4657" s="176" t="s">
        <v>12874</v>
      </c>
      <c r="C4657" s="175" t="s">
        <v>128</v>
      </c>
      <c r="D4657" s="175">
        <v>58.96</v>
      </c>
    </row>
    <row r="4658" spans="1:4" ht="27.6" x14ac:dyDescent="0.3">
      <c r="A4658" s="175">
        <v>97505</v>
      </c>
      <c r="B4658" s="176" t="s">
        <v>12875</v>
      </c>
      <c r="C4658" s="175" t="s">
        <v>128</v>
      </c>
      <c r="D4658" s="175">
        <v>60.38</v>
      </c>
    </row>
    <row r="4659" spans="1:4" ht="41.4" x14ac:dyDescent="0.3">
      <c r="A4659" s="175">
        <v>97506</v>
      </c>
      <c r="B4659" s="176" t="s">
        <v>12876</v>
      </c>
      <c r="C4659" s="175" t="s">
        <v>128</v>
      </c>
      <c r="D4659" s="175">
        <v>74.06</v>
      </c>
    </row>
    <row r="4660" spans="1:4" ht="27.6" x14ac:dyDescent="0.3">
      <c r="A4660" s="175">
        <v>97508</v>
      </c>
      <c r="B4660" s="176" t="s">
        <v>12877</v>
      </c>
      <c r="C4660" s="175" t="s">
        <v>128</v>
      </c>
      <c r="D4660" s="175">
        <v>90.33</v>
      </c>
    </row>
    <row r="4661" spans="1:4" ht="41.4" x14ac:dyDescent="0.3">
      <c r="A4661" s="175">
        <v>97509</v>
      </c>
      <c r="B4661" s="176" t="s">
        <v>12878</v>
      </c>
      <c r="C4661" s="175" t="s">
        <v>128</v>
      </c>
      <c r="D4661" s="175">
        <v>111.96</v>
      </c>
    </row>
    <row r="4662" spans="1:4" ht="27.6" x14ac:dyDescent="0.3">
      <c r="A4662" s="175">
        <v>97511</v>
      </c>
      <c r="B4662" s="176" t="s">
        <v>12879</v>
      </c>
      <c r="C4662" s="175" t="s">
        <v>128</v>
      </c>
      <c r="D4662" s="175">
        <v>170.98</v>
      </c>
    </row>
    <row r="4663" spans="1:4" ht="41.4" x14ac:dyDescent="0.3">
      <c r="A4663" s="175">
        <v>97512</v>
      </c>
      <c r="B4663" s="176" t="s">
        <v>12880</v>
      </c>
      <c r="C4663" s="175" t="s">
        <v>128</v>
      </c>
      <c r="D4663" s="175">
        <v>214.71</v>
      </c>
    </row>
    <row r="4664" spans="1:4" ht="27.6" x14ac:dyDescent="0.3">
      <c r="A4664" s="175">
        <v>97514</v>
      </c>
      <c r="B4664" s="176" t="s">
        <v>12881</v>
      </c>
      <c r="C4664" s="175" t="s">
        <v>128</v>
      </c>
      <c r="D4664" s="175">
        <v>228.53</v>
      </c>
    </row>
    <row r="4665" spans="1:4" ht="41.4" x14ac:dyDescent="0.3">
      <c r="A4665" s="175">
        <v>97515</v>
      </c>
      <c r="B4665" s="176" t="s">
        <v>12882</v>
      </c>
      <c r="C4665" s="175" t="s">
        <v>128</v>
      </c>
      <c r="D4665" s="175">
        <v>287.43</v>
      </c>
    </row>
    <row r="4666" spans="1:4" ht="27.6" x14ac:dyDescent="0.3">
      <c r="A4666" s="175">
        <v>97517</v>
      </c>
      <c r="B4666" s="176" t="s">
        <v>12883</v>
      </c>
      <c r="C4666" s="175" t="s">
        <v>128</v>
      </c>
      <c r="D4666" s="175">
        <v>55.1</v>
      </c>
    </row>
    <row r="4667" spans="1:4" ht="27.6" x14ac:dyDescent="0.3">
      <c r="A4667" s="175">
        <v>97518</v>
      </c>
      <c r="B4667" s="176" t="s">
        <v>12884</v>
      </c>
      <c r="C4667" s="175" t="s">
        <v>128</v>
      </c>
      <c r="D4667" s="175">
        <v>55.1</v>
      </c>
    </row>
    <row r="4668" spans="1:4" ht="27.6" x14ac:dyDescent="0.3">
      <c r="A4668" s="175">
        <v>97519</v>
      </c>
      <c r="B4668" s="176" t="s">
        <v>12885</v>
      </c>
      <c r="C4668" s="175" t="s">
        <v>128</v>
      </c>
      <c r="D4668" s="175">
        <v>79.209999999999994</v>
      </c>
    </row>
    <row r="4669" spans="1:4" ht="27.6" x14ac:dyDescent="0.3">
      <c r="A4669" s="175">
        <v>97520</v>
      </c>
      <c r="B4669" s="176" t="s">
        <v>12886</v>
      </c>
      <c r="C4669" s="175" t="s">
        <v>128</v>
      </c>
      <c r="D4669" s="175">
        <v>79.209999999999994</v>
      </c>
    </row>
    <row r="4670" spans="1:4" ht="27.6" x14ac:dyDescent="0.3">
      <c r="A4670" s="175">
        <v>97521</v>
      </c>
      <c r="B4670" s="176" t="s">
        <v>12887</v>
      </c>
      <c r="C4670" s="175" t="s">
        <v>128</v>
      </c>
      <c r="D4670" s="175">
        <v>110.93</v>
      </c>
    </row>
    <row r="4671" spans="1:4" ht="27.6" x14ac:dyDescent="0.3">
      <c r="A4671" s="175">
        <v>97522</v>
      </c>
      <c r="B4671" s="176" t="s">
        <v>12888</v>
      </c>
      <c r="C4671" s="175" t="s">
        <v>128</v>
      </c>
      <c r="D4671" s="175">
        <v>110.93</v>
      </c>
    </row>
    <row r="4672" spans="1:4" ht="27.6" x14ac:dyDescent="0.3">
      <c r="A4672" s="175">
        <v>97523</v>
      </c>
      <c r="B4672" s="176" t="s">
        <v>12889</v>
      </c>
      <c r="C4672" s="175" t="s">
        <v>128</v>
      </c>
      <c r="D4672" s="175">
        <v>153.30000000000001</v>
      </c>
    </row>
    <row r="4673" spans="1:4" ht="27.6" x14ac:dyDescent="0.3">
      <c r="A4673" s="175">
        <v>97524</v>
      </c>
      <c r="B4673" s="176" t="s">
        <v>12890</v>
      </c>
      <c r="C4673" s="175" t="s">
        <v>128</v>
      </c>
      <c r="D4673" s="175">
        <v>165.64</v>
      </c>
    </row>
    <row r="4674" spans="1:4" ht="27.6" x14ac:dyDescent="0.3">
      <c r="A4674" s="175">
        <v>97525</v>
      </c>
      <c r="B4674" s="176" t="s">
        <v>12891</v>
      </c>
      <c r="C4674" s="175" t="s">
        <v>128</v>
      </c>
      <c r="D4674" s="175">
        <v>290.85000000000002</v>
      </c>
    </row>
    <row r="4675" spans="1:4" ht="27.6" x14ac:dyDescent="0.3">
      <c r="A4675" s="175">
        <v>97526</v>
      </c>
      <c r="B4675" s="176" t="s">
        <v>12892</v>
      </c>
      <c r="C4675" s="175" t="s">
        <v>128</v>
      </c>
      <c r="D4675" s="175">
        <v>310.58999999999997</v>
      </c>
    </row>
    <row r="4676" spans="1:4" ht="27.6" x14ac:dyDescent="0.3">
      <c r="A4676" s="175">
        <v>97527</v>
      </c>
      <c r="B4676" s="176" t="s">
        <v>12893</v>
      </c>
      <c r="C4676" s="175" t="s">
        <v>128</v>
      </c>
      <c r="D4676" s="175">
        <v>719.75</v>
      </c>
    </row>
    <row r="4677" spans="1:4" ht="27.6" x14ac:dyDescent="0.3">
      <c r="A4677" s="175">
        <v>97528</v>
      </c>
      <c r="B4677" s="176" t="s">
        <v>12894</v>
      </c>
      <c r="C4677" s="175" t="s">
        <v>128</v>
      </c>
      <c r="D4677" s="175">
        <v>631.16999999999996</v>
      </c>
    </row>
    <row r="4678" spans="1:4" ht="27.6" x14ac:dyDescent="0.3">
      <c r="A4678" s="175">
        <v>97529</v>
      </c>
      <c r="B4678" s="176" t="s">
        <v>12895</v>
      </c>
      <c r="C4678" s="175" t="s">
        <v>128</v>
      </c>
      <c r="D4678" s="175">
        <v>86.64</v>
      </c>
    </row>
    <row r="4679" spans="1:4" ht="27.6" x14ac:dyDescent="0.3">
      <c r="A4679" s="175">
        <v>97530</v>
      </c>
      <c r="B4679" s="176" t="s">
        <v>12896</v>
      </c>
      <c r="C4679" s="175" t="s">
        <v>128</v>
      </c>
      <c r="D4679" s="175">
        <v>126.26</v>
      </c>
    </row>
    <row r="4680" spans="1:4" ht="27.6" x14ac:dyDescent="0.3">
      <c r="A4680" s="175">
        <v>97531</v>
      </c>
      <c r="B4680" s="176" t="s">
        <v>12897</v>
      </c>
      <c r="C4680" s="175" t="s">
        <v>128</v>
      </c>
      <c r="D4680" s="175">
        <v>161.28</v>
      </c>
    </row>
    <row r="4681" spans="1:4" ht="27.6" x14ac:dyDescent="0.3">
      <c r="A4681" s="175">
        <v>97532</v>
      </c>
      <c r="B4681" s="176" t="s">
        <v>12898</v>
      </c>
      <c r="C4681" s="175" t="s">
        <v>128</v>
      </c>
      <c r="D4681" s="175">
        <v>253.94</v>
      </c>
    </row>
    <row r="4682" spans="1:4" ht="27.6" x14ac:dyDescent="0.3">
      <c r="A4682" s="175">
        <v>97533</v>
      </c>
      <c r="B4682" s="176" t="s">
        <v>12899</v>
      </c>
      <c r="C4682" s="175" t="s">
        <v>128</v>
      </c>
      <c r="D4682" s="175">
        <v>480.34</v>
      </c>
    </row>
    <row r="4683" spans="1:4" ht="27.6" x14ac:dyDescent="0.3">
      <c r="A4683" s="175">
        <v>97534</v>
      </c>
      <c r="B4683" s="176" t="s">
        <v>12900</v>
      </c>
      <c r="C4683" s="175" t="s">
        <v>128</v>
      </c>
      <c r="D4683" s="175">
        <v>764.25</v>
      </c>
    </row>
    <row r="4684" spans="1:4" ht="27.6" x14ac:dyDescent="0.3">
      <c r="A4684" s="175">
        <v>97537</v>
      </c>
      <c r="B4684" s="176" t="s">
        <v>12901</v>
      </c>
      <c r="C4684" s="175" t="s">
        <v>128</v>
      </c>
      <c r="D4684" s="175">
        <v>25.04</v>
      </c>
    </row>
    <row r="4685" spans="1:4" ht="27.6" x14ac:dyDescent="0.3">
      <c r="A4685" s="175">
        <v>97540</v>
      </c>
      <c r="B4685" s="176" t="s">
        <v>12902</v>
      </c>
      <c r="C4685" s="175" t="s">
        <v>128</v>
      </c>
      <c r="D4685" s="175">
        <v>33.090000000000003</v>
      </c>
    </row>
    <row r="4686" spans="1:4" ht="41.4" x14ac:dyDescent="0.3">
      <c r="A4686" s="175">
        <v>97541</v>
      </c>
      <c r="B4686" s="176" t="s">
        <v>12903</v>
      </c>
      <c r="C4686" s="175" t="s">
        <v>128</v>
      </c>
      <c r="D4686" s="175">
        <v>27.83</v>
      </c>
    </row>
    <row r="4687" spans="1:4" ht="27.6" x14ac:dyDescent="0.3">
      <c r="A4687" s="175">
        <v>97543</v>
      </c>
      <c r="B4687" s="176" t="s">
        <v>12904</v>
      </c>
      <c r="C4687" s="175" t="s">
        <v>128</v>
      </c>
      <c r="D4687" s="175">
        <v>52.98</v>
      </c>
    </row>
    <row r="4688" spans="1:4" ht="41.4" x14ac:dyDescent="0.3">
      <c r="A4688" s="175">
        <v>97544</v>
      </c>
      <c r="B4688" s="176" t="s">
        <v>12905</v>
      </c>
      <c r="C4688" s="175" t="s">
        <v>128</v>
      </c>
      <c r="D4688" s="175">
        <v>46.65</v>
      </c>
    </row>
    <row r="4689" spans="1:4" ht="27.6" x14ac:dyDescent="0.3">
      <c r="A4689" s="175">
        <v>97546</v>
      </c>
      <c r="B4689" s="176" t="s">
        <v>12906</v>
      </c>
      <c r="C4689" s="175" t="s">
        <v>128</v>
      </c>
      <c r="D4689" s="175">
        <v>34.869999999999997</v>
      </c>
    </row>
    <row r="4690" spans="1:4" ht="27.6" x14ac:dyDescent="0.3">
      <c r="A4690" s="175">
        <v>97547</v>
      </c>
      <c r="B4690" s="176" t="s">
        <v>12907</v>
      </c>
      <c r="C4690" s="175" t="s">
        <v>128</v>
      </c>
      <c r="D4690" s="175">
        <v>34.869999999999997</v>
      </c>
    </row>
    <row r="4691" spans="1:4" ht="27.6" x14ac:dyDescent="0.3">
      <c r="A4691" s="175">
        <v>97548</v>
      </c>
      <c r="B4691" s="176" t="s">
        <v>12908</v>
      </c>
      <c r="C4691" s="175" t="s">
        <v>128</v>
      </c>
      <c r="D4691" s="175">
        <v>51.17</v>
      </c>
    </row>
    <row r="4692" spans="1:4" ht="27.6" x14ac:dyDescent="0.3">
      <c r="A4692" s="175">
        <v>97549</v>
      </c>
      <c r="B4692" s="176" t="s">
        <v>12909</v>
      </c>
      <c r="C4692" s="175" t="s">
        <v>128</v>
      </c>
      <c r="D4692" s="175">
        <v>51.17</v>
      </c>
    </row>
    <row r="4693" spans="1:4" ht="27.6" x14ac:dyDescent="0.3">
      <c r="A4693" s="175">
        <v>97550</v>
      </c>
      <c r="B4693" s="176" t="s">
        <v>12910</v>
      </c>
      <c r="C4693" s="175" t="s">
        <v>128</v>
      </c>
      <c r="D4693" s="175">
        <v>83.85</v>
      </c>
    </row>
    <row r="4694" spans="1:4" ht="27.6" x14ac:dyDescent="0.3">
      <c r="A4694" s="175">
        <v>97551</v>
      </c>
      <c r="B4694" s="176" t="s">
        <v>12911</v>
      </c>
      <c r="C4694" s="175" t="s">
        <v>128</v>
      </c>
      <c r="D4694" s="175">
        <v>83.85</v>
      </c>
    </row>
    <row r="4695" spans="1:4" ht="27.6" x14ac:dyDescent="0.3">
      <c r="A4695" s="175">
        <v>97552</v>
      </c>
      <c r="B4695" s="176" t="s">
        <v>12912</v>
      </c>
      <c r="C4695" s="175" t="s">
        <v>128</v>
      </c>
      <c r="D4695" s="175">
        <v>51.09</v>
      </c>
    </row>
    <row r="4696" spans="1:4" ht="27.6" x14ac:dyDescent="0.3">
      <c r="A4696" s="175">
        <v>97553</v>
      </c>
      <c r="B4696" s="176" t="s">
        <v>12913</v>
      </c>
      <c r="C4696" s="175" t="s">
        <v>128</v>
      </c>
      <c r="D4696" s="175">
        <v>72.819999999999993</v>
      </c>
    </row>
    <row r="4697" spans="1:4" ht="27.6" x14ac:dyDescent="0.3">
      <c r="A4697" s="175">
        <v>97554</v>
      </c>
      <c r="B4697" s="176" t="s">
        <v>12914</v>
      </c>
      <c r="C4697" s="175" t="s">
        <v>128</v>
      </c>
      <c r="D4697" s="175">
        <v>124.99</v>
      </c>
    </row>
    <row r="4698" spans="1:4" ht="27.6" x14ac:dyDescent="0.3">
      <c r="A4698" s="175">
        <v>98602</v>
      </c>
      <c r="B4698" s="176" t="s">
        <v>12915</v>
      </c>
      <c r="C4698" s="175" t="s">
        <v>128</v>
      </c>
      <c r="D4698" s="175">
        <v>21.11</v>
      </c>
    </row>
    <row r="4699" spans="1:4" ht="27.6" x14ac:dyDescent="0.3">
      <c r="A4699" s="175">
        <v>97895</v>
      </c>
      <c r="B4699" s="176" t="s">
        <v>12916</v>
      </c>
      <c r="C4699" s="175" t="s">
        <v>128</v>
      </c>
      <c r="D4699" s="175">
        <v>157.84</v>
      </c>
    </row>
    <row r="4700" spans="1:4" ht="27.6" x14ac:dyDescent="0.3">
      <c r="A4700" s="175">
        <v>97896</v>
      </c>
      <c r="B4700" s="176" t="s">
        <v>12917</v>
      </c>
      <c r="C4700" s="175" t="s">
        <v>128</v>
      </c>
      <c r="D4700" s="175">
        <v>291.22000000000003</v>
      </c>
    </row>
    <row r="4701" spans="1:4" ht="27.6" x14ac:dyDescent="0.3">
      <c r="A4701" s="175">
        <v>97897</v>
      </c>
      <c r="B4701" s="176" t="s">
        <v>12918</v>
      </c>
      <c r="C4701" s="175" t="s">
        <v>128</v>
      </c>
      <c r="D4701" s="175">
        <v>377.81</v>
      </c>
    </row>
    <row r="4702" spans="1:4" ht="27.6" x14ac:dyDescent="0.3">
      <c r="A4702" s="175">
        <v>97898</v>
      </c>
      <c r="B4702" s="176" t="s">
        <v>12919</v>
      </c>
      <c r="C4702" s="175" t="s">
        <v>128</v>
      </c>
      <c r="D4702" s="175">
        <v>736.91</v>
      </c>
    </row>
    <row r="4703" spans="1:4" ht="27.6" x14ac:dyDescent="0.3">
      <c r="A4703" s="175">
        <v>97900</v>
      </c>
      <c r="B4703" s="176" t="s">
        <v>12920</v>
      </c>
      <c r="C4703" s="175" t="s">
        <v>128</v>
      </c>
      <c r="D4703" s="175">
        <v>185.95</v>
      </c>
    </row>
    <row r="4704" spans="1:4" ht="27.6" x14ac:dyDescent="0.3">
      <c r="A4704" s="175">
        <v>97901</v>
      </c>
      <c r="B4704" s="176" t="s">
        <v>12921</v>
      </c>
      <c r="C4704" s="175" t="s">
        <v>128</v>
      </c>
      <c r="D4704" s="175">
        <v>295.86</v>
      </c>
    </row>
    <row r="4705" spans="1:4" ht="27.6" x14ac:dyDescent="0.3">
      <c r="A4705" s="175">
        <v>97902</v>
      </c>
      <c r="B4705" s="176" t="s">
        <v>12922</v>
      </c>
      <c r="C4705" s="175" t="s">
        <v>128</v>
      </c>
      <c r="D4705" s="175">
        <v>585.76</v>
      </c>
    </row>
    <row r="4706" spans="1:4" ht="27.6" x14ac:dyDescent="0.3">
      <c r="A4706" s="175">
        <v>97903</v>
      </c>
      <c r="B4706" s="176" t="s">
        <v>12923</v>
      </c>
      <c r="C4706" s="175" t="s">
        <v>128</v>
      </c>
      <c r="D4706" s="175">
        <v>804.43</v>
      </c>
    </row>
    <row r="4707" spans="1:4" ht="27.6" x14ac:dyDescent="0.3">
      <c r="A4707" s="175">
        <v>97904</v>
      </c>
      <c r="B4707" s="176" t="s">
        <v>12924</v>
      </c>
      <c r="C4707" s="175" t="s">
        <v>128</v>
      </c>
      <c r="D4707" s="175">
        <v>950.06</v>
      </c>
    </row>
    <row r="4708" spans="1:4" ht="27.6" x14ac:dyDescent="0.3">
      <c r="A4708" s="175">
        <v>97905</v>
      </c>
      <c r="B4708" s="176" t="s">
        <v>12925</v>
      </c>
      <c r="C4708" s="175" t="s">
        <v>128</v>
      </c>
      <c r="D4708" s="175">
        <v>222.08</v>
      </c>
    </row>
    <row r="4709" spans="1:4" ht="27.6" x14ac:dyDescent="0.3">
      <c r="A4709" s="175">
        <v>97906</v>
      </c>
      <c r="B4709" s="176" t="s">
        <v>12926</v>
      </c>
      <c r="C4709" s="175" t="s">
        <v>128</v>
      </c>
      <c r="D4709" s="175">
        <v>413.27</v>
      </c>
    </row>
    <row r="4710" spans="1:4" ht="27.6" x14ac:dyDescent="0.3">
      <c r="A4710" s="175">
        <v>97907</v>
      </c>
      <c r="B4710" s="176" t="s">
        <v>12927</v>
      </c>
      <c r="C4710" s="175" t="s">
        <v>128</v>
      </c>
      <c r="D4710" s="175">
        <v>584.34</v>
      </c>
    </row>
    <row r="4711" spans="1:4" ht="27.6" x14ac:dyDescent="0.3">
      <c r="A4711" s="175">
        <v>97908</v>
      </c>
      <c r="B4711" s="176" t="s">
        <v>12928</v>
      </c>
      <c r="C4711" s="175" t="s">
        <v>128</v>
      </c>
      <c r="D4711" s="175">
        <v>689.63</v>
      </c>
    </row>
    <row r="4712" spans="1:4" ht="27.6" x14ac:dyDescent="0.3">
      <c r="A4712" s="175">
        <v>98102</v>
      </c>
      <c r="B4712" s="176" t="s">
        <v>12929</v>
      </c>
      <c r="C4712" s="175" t="s">
        <v>128</v>
      </c>
      <c r="D4712" s="175">
        <v>149.72999999999999</v>
      </c>
    </row>
    <row r="4713" spans="1:4" ht="41.4" x14ac:dyDescent="0.3">
      <c r="A4713" s="175">
        <v>98104</v>
      </c>
      <c r="B4713" s="176" t="s">
        <v>12930</v>
      </c>
      <c r="C4713" s="175" t="s">
        <v>128</v>
      </c>
      <c r="D4713" s="175">
        <v>399.34</v>
      </c>
    </row>
    <row r="4714" spans="1:4" ht="41.4" x14ac:dyDescent="0.3">
      <c r="A4714" s="175">
        <v>98105</v>
      </c>
      <c r="B4714" s="176" t="s">
        <v>12931</v>
      </c>
      <c r="C4714" s="175" t="s">
        <v>128</v>
      </c>
      <c r="D4714" s="175">
        <v>687.17</v>
      </c>
    </row>
    <row r="4715" spans="1:4" ht="41.4" x14ac:dyDescent="0.3">
      <c r="A4715" s="175">
        <v>98106</v>
      </c>
      <c r="B4715" s="176" t="s">
        <v>12932</v>
      </c>
      <c r="C4715" s="175" t="s">
        <v>128</v>
      </c>
      <c r="D4715" s="177">
        <v>1139.0999999999999</v>
      </c>
    </row>
    <row r="4716" spans="1:4" ht="41.4" x14ac:dyDescent="0.3">
      <c r="A4716" s="175">
        <v>98107</v>
      </c>
      <c r="B4716" s="176" t="s">
        <v>12933</v>
      </c>
      <c r="C4716" s="175" t="s">
        <v>128</v>
      </c>
      <c r="D4716" s="175">
        <v>265.11</v>
      </c>
    </row>
    <row r="4717" spans="1:4" ht="41.4" x14ac:dyDescent="0.3">
      <c r="A4717" s="175">
        <v>98108</v>
      </c>
      <c r="B4717" s="176" t="s">
        <v>12934</v>
      </c>
      <c r="C4717" s="175" t="s">
        <v>128</v>
      </c>
      <c r="D4717" s="175">
        <v>470.81</v>
      </c>
    </row>
    <row r="4718" spans="1:4" ht="27.6" x14ac:dyDescent="0.3">
      <c r="A4718" s="175">
        <v>99250</v>
      </c>
      <c r="B4718" s="176" t="s">
        <v>12935</v>
      </c>
      <c r="C4718" s="175" t="s">
        <v>128</v>
      </c>
      <c r="D4718" s="175">
        <v>181.75</v>
      </c>
    </row>
    <row r="4719" spans="1:4" ht="27.6" x14ac:dyDescent="0.3">
      <c r="A4719" s="175">
        <v>99251</v>
      </c>
      <c r="B4719" s="176" t="s">
        <v>12936</v>
      </c>
      <c r="C4719" s="175" t="s">
        <v>128</v>
      </c>
      <c r="D4719" s="175">
        <v>288.64</v>
      </c>
    </row>
    <row r="4720" spans="1:4" ht="27.6" x14ac:dyDescent="0.3">
      <c r="A4720" s="175">
        <v>99253</v>
      </c>
      <c r="B4720" s="176" t="s">
        <v>12937</v>
      </c>
      <c r="C4720" s="175" t="s">
        <v>128</v>
      </c>
      <c r="D4720" s="175">
        <v>569.57000000000005</v>
      </c>
    </row>
    <row r="4721" spans="1:4" ht="27.6" x14ac:dyDescent="0.3">
      <c r="A4721" s="175">
        <v>99255</v>
      </c>
      <c r="B4721" s="176" t="s">
        <v>12938</v>
      </c>
      <c r="C4721" s="175" t="s">
        <v>128</v>
      </c>
      <c r="D4721" s="175">
        <v>782.23</v>
      </c>
    </row>
    <row r="4722" spans="1:4" ht="27.6" x14ac:dyDescent="0.3">
      <c r="A4722" s="175">
        <v>99257</v>
      </c>
      <c r="B4722" s="176" t="s">
        <v>12939</v>
      </c>
      <c r="C4722" s="175" t="s">
        <v>128</v>
      </c>
      <c r="D4722" s="175">
        <v>921.35</v>
      </c>
    </row>
    <row r="4723" spans="1:4" ht="27.6" x14ac:dyDescent="0.3">
      <c r="A4723" s="175">
        <v>99258</v>
      </c>
      <c r="B4723" s="176" t="s">
        <v>12940</v>
      </c>
      <c r="C4723" s="175" t="s">
        <v>128</v>
      </c>
      <c r="D4723" s="175">
        <v>216.13</v>
      </c>
    </row>
    <row r="4724" spans="1:4" ht="27.6" x14ac:dyDescent="0.3">
      <c r="A4724" s="175">
        <v>99260</v>
      </c>
      <c r="B4724" s="176" t="s">
        <v>12941</v>
      </c>
      <c r="C4724" s="175" t="s">
        <v>128</v>
      </c>
      <c r="D4724" s="175">
        <v>403.08</v>
      </c>
    </row>
    <row r="4725" spans="1:4" ht="27.6" x14ac:dyDescent="0.3">
      <c r="A4725" s="175">
        <v>99262</v>
      </c>
      <c r="B4725" s="176" t="s">
        <v>12942</v>
      </c>
      <c r="C4725" s="175" t="s">
        <v>128</v>
      </c>
      <c r="D4725" s="175">
        <v>569.78</v>
      </c>
    </row>
    <row r="4726" spans="1:4" ht="27.6" x14ac:dyDescent="0.3">
      <c r="A4726" s="175">
        <v>99264</v>
      </c>
      <c r="B4726" s="176" t="s">
        <v>12943</v>
      </c>
      <c r="C4726" s="175" t="s">
        <v>128</v>
      </c>
      <c r="D4726" s="175">
        <v>669.97</v>
      </c>
    </row>
    <row r="4727" spans="1:4" ht="27.6" x14ac:dyDescent="0.3">
      <c r="A4727" s="175">
        <v>102587</v>
      </c>
      <c r="B4727" s="176" t="s">
        <v>12944</v>
      </c>
      <c r="C4727" s="175" t="s">
        <v>128</v>
      </c>
      <c r="D4727" s="175">
        <v>3.13</v>
      </c>
    </row>
    <row r="4728" spans="1:4" ht="27.6" x14ac:dyDescent="0.3">
      <c r="A4728" s="175">
        <v>102588</v>
      </c>
      <c r="B4728" s="176" t="s">
        <v>12945</v>
      </c>
      <c r="C4728" s="175" t="s">
        <v>128</v>
      </c>
      <c r="D4728" s="175">
        <v>4.54</v>
      </c>
    </row>
    <row r="4729" spans="1:4" ht="27.6" x14ac:dyDescent="0.3">
      <c r="A4729" s="175">
        <v>102589</v>
      </c>
      <c r="B4729" s="176" t="s">
        <v>12946</v>
      </c>
      <c r="C4729" s="175" t="s">
        <v>128</v>
      </c>
      <c r="D4729" s="175">
        <v>3.49</v>
      </c>
    </row>
    <row r="4730" spans="1:4" ht="27.6" x14ac:dyDescent="0.3">
      <c r="A4730" s="175">
        <v>102590</v>
      </c>
      <c r="B4730" s="176" t="s">
        <v>12947</v>
      </c>
      <c r="C4730" s="175" t="s">
        <v>128</v>
      </c>
      <c r="D4730" s="175">
        <v>4.9000000000000004</v>
      </c>
    </row>
    <row r="4731" spans="1:4" ht="27.6" x14ac:dyDescent="0.3">
      <c r="A4731" s="175">
        <v>102591</v>
      </c>
      <c r="B4731" s="176" t="s">
        <v>12948</v>
      </c>
      <c r="C4731" s="175" t="s">
        <v>128</v>
      </c>
      <c r="D4731" s="175">
        <v>3.84</v>
      </c>
    </row>
    <row r="4732" spans="1:4" ht="27.6" x14ac:dyDescent="0.3">
      <c r="A4732" s="175">
        <v>102592</v>
      </c>
      <c r="B4732" s="176" t="s">
        <v>12949</v>
      </c>
      <c r="C4732" s="175" t="s">
        <v>128</v>
      </c>
      <c r="D4732" s="175">
        <v>5.25</v>
      </c>
    </row>
    <row r="4733" spans="1:4" ht="27.6" x14ac:dyDescent="0.3">
      <c r="A4733" s="175">
        <v>102593</v>
      </c>
      <c r="B4733" s="176" t="s">
        <v>12950</v>
      </c>
      <c r="C4733" s="175" t="s">
        <v>128</v>
      </c>
      <c r="D4733" s="175">
        <v>4.34</v>
      </c>
    </row>
    <row r="4734" spans="1:4" ht="27.6" x14ac:dyDescent="0.3">
      <c r="A4734" s="175">
        <v>102594</v>
      </c>
      <c r="B4734" s="176" t="s">
        <v>12951</v>
      </c>
      <c r="C4734" s="175" t="s">
        <v>128</v>
      </c>
      <c r="D4734" s="175">
        <v>5.75</v>
      </c>
    </row>
    <row r="4735" spans="1:4" ht="27.6" x14ac:dyDescent="0.3">
      <c r="A4735" s="175">
        <v>102595</v>
      </c>
      <c r="B4735" s="176" t="s">
        <v>12952</v>
      </c>
      <c r="C4735" s="175" t="s">
        <v>128</v>
      </c>
      <c r="D4735" s="175">
        <v>4.91</v>
      </c>
    </row>
    <row r="4736" spans="1:4" ht="27.6" x14ac:dyDescent="0.3">
      <c r="A4736" s="175">
        <v>102596</v>
      </c>
      <c r="B4736" s="176" t="s">
        <v>12953</v>
      </c>
      <c r="C4736" s="175" t="s">
        <v>128</v>
      </c>
      <c r="D4736" s="175">
        <v>6.32</v>
      </c>
    </row>
    <row r="4737" spans="1:4" ht="27.6" x14ac:dyDescent="0.3">
      <c r="A4737" s="175">
        <v>102597</v>
      </c>
      <c r="B4737" s="176" t="s">
        <v>12954</v>
      </c>
      <c r="C4737" s="175" t="s">
        <v>128</v>
      </c>
      <c r="D4737" s="175">
        <v>5.62</v>
      </c>
    </row>
    <row r="4738" spans="1:4" ht="27.6" x14ac:dyDescent="0.3">
      <c r="A4738" s="175">
        <v>102598</v>
      </c>
      <c r="B4738" s="176" t="s">
        <v>12955</v>
      </c>
      <c r="C4738" s="175" t="s">
        <v>128</v>
      </c>
      <c r="D4738" s="175">
        <v>7.02</v>
      </c>
    </row>
    <row r="4739" spans="1:4" ht="27.6" x14ac:dyDescent="0.3">
      <c r="A4739" s="175">
        <v>102599</v>
      </c>
      <c r="B4739" s="176" t="s">
        <v>12956</v>
      </c>
      <c r="C4739" s="175" t="s">
        <v>128</v>
      </c>
      <c r="D4739" s="175">
        <v>6.32</v>
      </c>
    </row>
    <row r="4740" spans="1:4" ht="27.6" x14ac:dyDescent="0.3">
      <c r="A4740" s="175">
        <v>102600</v>
      </c>
      <c r="B4740" s="176" t="s">
        <v>12957</v>
      </c>
      <c r="C4740" s="175" t="s">
        <v>128</v>
      </c>
      <c r="D4740" s="175">
        <v>7.73</v>
      </c>
    </row>
    <row r="4741" spans="1:4" ht="27.6" x14ac:dyDescent="0.3">
      <c r="A4741" s="175">
        <v>102601</v>
      </c>
      <c r="B4741" s="176" t="s">
        <v>12958</v>
      </c>
      <c r="C4741" s="175" t="s">
        <v>128</v>
      </c>
      <c r="D4741" s="175">
        <v>7.39</v>
      </c>
    </row>
    <row r="4742" spans="1:4" ht="27.6" x14ac:dyDescent="0.3">
      <c r="A4742" s="175">
        <v>102602</v>
      </c>
      <c r="B4742" s="176" t="s">
        <v>12959</v>
      </c>
      <c r="C4742" s="175" t="s">
        <v>128</v>
      </c>
      <c r="D4742" s="175">
        <v>8.7899999999999991</v>
      </c>
    </row>
    <row r="4743" spans="1:4" ht="27.6" x14ac:dyDescent="0.3">
      <c r="A4743" s="175">
        <v>102603</v>
      </c>
      <c r="B4743" s="176" t="s">
        <v>12960</v>
      </c>
      <c r="C4743" s="175" t="s">
        <v>128</v>
      </c>
      <c r="D4743" s="175">
        <v>9.16</v>
      </c>
    </row>
    <row r="4744" spans="1:4" ht="27.6" x14ac:dyDescent="0.3">
      <c r="A4744" s="175">
        <v>102604</v>
      </c>
      <c r="B4744" s="176" t="s">
        <v>12961</v>
      </c>
      <c r="C4744" s="175" t="s">
        <v>128</v>
      </c>
      <c r="D4744" s="175">
        <v>10.57</v>
      </c>
    </row>
    <row r="4745" spans="1:4" ht="27.6" x14ac:dyDescent="0.3">
      <c r="A4745" s="175">
        <v>102605</v>
      </c>
      <c r="B4745" s="176" t="s">
        <v>12962</v>
      </c>
      <c r="C4745" s="175" t="s">
        <v>128</v>
      </c>
      <c r="D4745" s="175">
        <v>255.65</v>
      </c>
    </row>
    <row r="4746" spans="1:4" ht="27.6" x14ac:dyDescent="0.3">
      <c r="A4746" s="175">
        <v>102606</v>
      </c>
      <c r="B4746" s="176" t="s">
        <v>12963</v>
      </c>
      <c r="C4746" s="175" t="s">
        <v>128</v>
      </c>
      <c r="D4746" s="175">
        <v>436.13</v>
      </c>
    </row>
    <row r="4747" spans="1:4" ht="27.6" x14ac:dyDescent="0.3">
      <c r="A4747" s="175">
        <v>102607</v>
      </c>
      <c r="B4747" s="176" t="s">
        <v>12964</v>
      </c>
      <c r="C4747" s="175" t="s">
        <v>128</v>
      </c>
      <c r="D4747" s="175">
        <v>443.83</v>
      </c>
    </row>
    <row r="4748" spans="1:4" ht="27.6" x14ac:dyDescent="0.3">
      <c r="A4748" s="175">
        <v>102608</v>
      </c>
      <c r="B4748" s="176" t="s">
        <v>12965</v>
      </c>
      <c r="C4748" s="175" t="s">
        <v>128</v>
      </c>
      <c r="D4748" s="175">
        <v>896.66</v>
      </c>
    </row>
    <row r="4749" spans="1:4" ht="27.6" x14ac:dyDescent="0.3">
      <c r="A4749" s="175">
        <v>102609</v>
      </c>
      <c r="B4749" s="176" t="s">
        <v>12966</v>
      </c>
      <c r="C4749" s="175" t="s">
        <v>128</v>
      </c>
      <c r="D4749" s="177">
        <v>1009.12</v>
      </c>
    </row>
    <row r="4750" spans="1:4" ht="27.6" x14ac:dyDescent="0.3">
      <c r="A4750" s="175">
        <v>102611</v>
      </c>
      <c r="B4750" s="176" t="s">
        <v>12967</v>
      </c>
      <c r="C4750" s="175" t="s">
        <v>128</v>
      </c>
      <c r="D4750" s="175">
        <v>398.16</v>
      </c>
    </row>
    <row r="4751" spans="1:4" ht="27.6" x14ac:dyDescent="0.3">
      <c r="A4751" s="175">
        <v>102613</v>
      </c>
      <c r="B4751" s="176" t="s">
        <v>12968</v>
      </c>
      <c r="C4751" s="175" t="s">
        <v>128</v>
      </c>
      <c r="D4751" s="175">
        <v>547.03</v>
      </c>
    </row>
    <row r="4752" spans="1:4" ht="27.6" x14ac:dyDescent="0.3">
      <c r="A4752" s="175">
        <v>102614</v>
      </c>
      <c r="B4752" s="176" t="s">
        <v>12969</v>
      </c>
      <c r="C4752" s="175" t="s">
        <v>128</v>
      </c>
      <c r="D4752" s="175">
        <v>885.22</v>
      </c>
    </row>
    <row r="4753" spans="1:4" ht="27.6" x14ac:dyDescent="0.3">
      <c r="A4753" s="175">
        <v>102615</v>
      </c>
      <c r="B4753" s="176" t="s">
        <v>12970</v>
      </c>
      <c r="C4753" s="175" t="s">
        <v>128</v>
      </c>
      <c r="D4753" s="177">
        <v>1140.77</v>
      </c>
    </row>
    <row r="4754" spans="1:4" ht="27.6" x14ac:dyDescent="0.3">
      <c r="A4754" s="175">
        <v>102617</v>
      </c>
      <c r="B4754" s="176" t="s">
        <v>12971</v>
      </c>
      <c r="C4754" s="175" t="s">
        <v>128</v>
      </c>
      <c r="D4754" s="177">
        <v>2985.43</v>
      </c>
    </row>
    <row r="4755" spans="1:4" ht="27.6" x14ac:dyDescent="0.3">
      <c r="A4755" s="175">
        <v>102619</v>
      </c>
      <c r="B4755" s="176" t="s">
        <v>12972</v>
      </c>
      <c r="C4755" s="175" t="s">
        <v>128</v>
      </c>
      <c r="D4755" s="177">
        <v>5686.49</v>
      </c>
    </row>
    <row r="4756" spans="1:4" ht="27.6" x14ac:dyDescent="0.3">
      <c r="A4756" s="175">
        <v>102622</v>
      </c>
      <c r="B4756" s="176" t="s">
        <v>12973</v>
      </c>
      <c r="C4756" s="175" t="s">
        <v>128</v>
      </c>
      <c r="D4756" s="175">
        <v>652.04999999999995</v>
      </c>
    </row>
    <row r="4757" spans="1:4" ht="27.6" x14ac:dyDescent="0.3">
      <c r="A4757" s="175">
        <v>102623</v>
      </c>
      <c r="B4757" s="176" t="s">
        <v>12974</v>
      </c>
      <c r="C4757" s="175" t="s">
        <v>128</v>
      </c>
      <c r="D4757" s="175">
        <v>899.12</v>
      </c>
    </row>
    <row r="4758" spans="1:4" ht="27.6" x14ac:dyDescent="0.3">
      <c r="A4758" s="175">
        <v>89482</v>
      </c>
      <c r="B4758" s="176" t="s">
        <v>12975</v>
      </c>
      <c r="C4758" s="175" t="s">
        <v>128</v>
      </c>
      <c r="D4758" s="175">
        <v>38.07</v>
      </c>
    </row>
    <row r="4759" spans="1:4" ht="27.6" x14ac:dyDescent="0.3">
      <c r="A4759" s="175">
        <v>89491</v>
      </c>
      <c r="B4759" s="176" t="s">
        <v>12976</v>
      </c>
      <c r="C4759" s="175" t="s">
        <v>128</v>
      </c>
      <c r="D4759" s="175">
        <v>91.66</v>
      </c>
    </row>
    <row r="4760" spans="1:4" ht="27.6" x14ac:dyDescent="0.3">
      <c r="A4760" s="175">
        <v>89495</v>
      </c>
      <c r="B4760" s="176" t="s">
        <v>12977</v>
      </c>
      <c r="C4760" s="175" t="s">
        <v>128</v>
      </c>
      <c r="D4760" s="175">
        <v>15.71</v>
      </c>
    </row>
    <row r="4761" spans="1:4" ht="27.6" x14ac:dyDescent="0.3">
      <c r="A4761" s="175">
        <v>89707</v>
      </c>
      <c r="B4761" s="176" t="s">
        <v>12978</v>
      </c>
      <c r="C4761" s="175" t="s">
        <v>128</v>
      </c>
      <c r="D4761" s="175">
        <v>42.72</v>
      </c>
    </row>
    <row r="4762" spans="1:4" ht="27.6" x14ac:dyDescent="0.3">
      <c r="A4762" s="175">
        <v>89708</v>
      </c>
      <c r="B4762" s="176" t="s">
        <v>12979</v>
      </c>
      <c r="C4762" s="175" t="s">
        <v>128</v>
      </c>
      <c r="D4762" s="175">
        <v>99.12</v>
      </c>
    </row>
    <row r="4763" spans="1:4" ht="27.6" x14ac:dyDescent="0.3">
      <c r="A4763" s="175">
        <v>89709</v>
      </c>
      <c r="B4763" s="176" t="s">
        <v>12980</v>
      </c>
      <c r="C4763" s="175" t="s">
        <v>128</v>
      </c>
      <c r="D4763" s="175">
        <v>17.29</v>
      </c>
    </row>
    <row r="4764" spans="1:4" ht="27.6" x14ac:dyDescent="0.3">
      <c r="A4764" s="175">
        <v>89710</v>
      </c>
      <c r="B4764" s="176" t="s">
        <v>12981</v>
      </c>
      <c r="C4764" s="175" t="s">
        <v>128</v>
      </c>
      <c r="D4764" s="175">
        <v>14.43</v>
      </c>
    </row>
    <row r="4765" spans="1:4" ht="27.6" x14ac:dyDescent="0.3">
      <c r="A4765" s="175">
        <v>86872</v>
      </c>
      <c r="B4765" s="176" t="s">
        <v>12982</v>
      </c>
      <c r="C4765" s="175" t="s">
        <v>128</v>
      </c>
      <c r="D4765" s="175">
        <v>558.55999999999995</v>
      </c>
    </row>
    <row r="4766" spans="1:4" ht="27.6" x14ac:dyDescent="0.3">
      <c r="A4766" s="175">
        <v>86874</v>
      </c>
      <c r="B4766" s="176" t="s">
        <v>12983</v>
      </c>
      <c r="C4766" s="175" t="s">
        <v>128</v>
      </c>
      <c r="D4766" s="175">
        <v>387.47</v>
      </c>
    </row>
    <row r="4767" spans="1:4" ht="27.6" x14ac:dyDescent="0.3">
      <c r="A4767" s="175">
        <v>86875</v>
      </c>
      <c r="B4767" s="176" t="s">
        <v>12984</v>
      </c>
      <c r="C4767" s="175" t="s">
        <v>128</v>
      </c>
      <c r="D4767" s="175">
        <v>520.32000000000005</v>
      </c>
    </row>
    <row r="4768" spans="1:4" ht="27.6" x14ac:dyDescent="0.3">
      <c r="A4768" s="175">
        <v>86876</v>
      </c>
      <c r="B4768" s="176" t="s">
        <v>12985</v>
      </c>
      <c r="C4768" s="175" t="s">
        <v>128</v>
      </c>
      <c r="D4768" s="175">
        <v>295.18</v>
      </c>
    </row>
    <row r="4769" spans="1:4" ht="27.6" x14ac:dyDescent="0.3">
      <c r="A4769" s="175">
        <v>86877</v>
      </c>
      <c r="B4769" s="176" t="s">
        <v>12986</v>
      </c>
      <c r="C4769" s="175" t="s">
        <v>128</v>
      </c>
      <c r="D4769" s="175">
        <v>50.71</v>
      </c>
    </row>
    <row r="4770" spans="1:4" ht="27.6" x14ac:dyDescent="0.3">
      <c r="A4770" s="175">
        <v>86878</v>
      </c>
      <c r="B4770" s="176" t="s">
        <v>12987</v>
      </c>
      <c r="C4770" s="175" t="s">
        <v>128</v>
      </c>
      <c r="D4770" s="175">
        <v>54.57</v>
      </c>
    </row>
    <row r="4771" spans="1:4" ht="27.6" x14ac:dyDescent="0.3">
      <c r="A4771" s="175">
        <v>86879</v>
      </c>
      <c r="B4771" s="176" t="s">
        <v>12988</v>
      </c>
      <c r="C4771" s="175" t="s">
        <v>128</v>
      </c>
      <c r="D4771" s="175">
        <v>8.3000000000000007</v>
      </c>
    </row>
    <row r="4772" spans="1:4" ht="27.6" x14ac:dyDescent="0.3">
      <c r="A4772" s="175">
        <v>86880</v>
      </c>
      <c r="B4772" s="176" t="s">
        <v>12989</v>
      </c>
      <c r="C4772" s="175" t="s">
        <v>128</v>
      </c>
      <c r="D4772" s="175">
        <v>25.23</v>
      </c>
    </row>
    <row r="4773" spans="1:4" ht="27.6" x14ac:dyDescent="0.3">
      <c r="A4773" s="175">
        <v>86881</v>
      </c>
      <c r="B4773" s="176" t="s">
        <v>12990</v>
      </c>
      <c r="C4773" s="175" t="s">
        <v>128</v>
      </c>
      <c r="D4773" s="175">
        <v>151.97999999999999</v>
      </c>
    </row>
    <row r="4774" spans="1:4" ht="27.6" x14ac:dyDescent="0.3">
      <c r="A4774" s="175">
        <v>86882</v>
      </c>
      <c r="B4774" s="176" t="s">
        <v>12991</v>
      </c>
      <c r="C4774" s="175" t="s">
        <v>128</v>
      </c>
      <c r="D4774" s="175">
        <v>25.83</v>
      </c>
    </row>
    <row r="4775" spans="1:4" ht="27.6" x14ac:dyDescent="0.3">
      <c r="A4775" s="175">
        <v>86883</v>
      </c>
      <c r="B4775" s="176" t="s">
        <v>12992</v>
      </c>
      <c r="C4775" s="175" t="s">
        <v>128</v>
      </c>
      <c r="D4775" s="175">
        <v>14.69</v>
      </c>
    </row>
    <row r="4776" spans="1:4" ht="27.6" x14ac:dyDescent="0.3">
      <c r="A4776" s="175">
        <v>86884</v>
      </c>
      <c r="B4776" s="176" t="s">
        <v>12993</v>
      </c>
      <c r="C4776" s="175" t="s">
        <v>128</v>
      </c>
      <c r="D4776" s="175">
        <v>10.28</v>
      </c>
    </row>
    <row r="4777" spans="1:4" ht="27.6" x14ac:dyDescent="0.3">
      <c r="A4777" s="175">
        <v>86885</v>
      </c>
      <c r="B4777" s="176" t="s">
        <v>12994</v>
      </c>
      <c r="C4777" s="175" t="s">
        <v>128</v>
      </c>
      <c r="D4777" s="175">
        <v>14.89</v>
      </c>
    </row>
    <row r="4778" spans="1:4" x14ac:dyDescent="0.3">
      <c r="A4778" s="175">
        <v>86886</v>
      </c>
      <c r="B4778" s="176" t="s">
        <v>12995</v>
      </c>
      <c r="C4778" s="175" t="s">
        <v>128</v>
      </c>
      <c r="D4778" s="175">
        <v>37.75</v>
      </c>
    </row>
    <row r="4779" spans="1:4" x14ac:dyDescent="0.3">
      <c r="A4779" s="175">
        <v>86887</v>
      </c>
      <c r="B4779" s="176" t="s">
        <v>12996</v>
      </c>
      <c r="C4779" s="175" t="s">
        <v>128</v>
      </c>
      <c r="D4779" s="175">
        <v>40.85</v>
      </c>
    </row>
    <row r="4780" spans="1:4" ht="27.6" x14ac:dyDescent="0.3">
      <c r="A4780" s="175">
        <v>86888</v>
      </c>
      <c r="B4780" s="176" t="s">
        <v>12997</v>
      </c>
      <c r="C4780" s="175" t="s">
        <v>128</v>
      </c>
      <c r="D4780" s="175">
        <v>379.13</v>
      </c>
    </row>
    <row r="4781" spans="1:4" ht="27.6" x14ac:dyDescent="0.3">
      <c r="A4781" s="175">
        <v>86889</v>
      </c>
      <c r="B4781" s="176" t="s">
        <v>12998</v>
      </c>
      <c r="C4781" s="175" t="s">
        <v>128</v>
      </c>
      <c r="D4781" s="175">
        <v>651.32000000000005</v>
      </c>
    </row>
    <row r="4782" spans="1:4" ht="27.6" x14ac:dyDescent="0.3">
      <c r="A4782" s="175">
        <v>86893</v>
      </c>
      <c r="B4782" s="176" t="s">
        <v>12999</v>
      </c>
      <c r="C4782" s="175" t="s">
        <v>128</v>
      </c>
      <c r="D4782" s="175">
        <v>600.96</v>
      </c>
    </row>
    <row r="4783" spans="1:4" ht="27.6" x14ac:dyDescent="0.3">
      <c r="A4783" s="175">
        <v>86894</v>
      </c>
      <c r="B4783" s="176" t="s">
        <v>13000</v>
      </c>
      <c r="C4783" s="175" t="s">
        <v>128</v>
      </c>
      <c r="D4783" s="175">
        <v>313.95</v>
      </c>
    </row>
    <row r="4784" spans="1:4" ht="27.6" x14ac:dyDescent="0.3">
      <c r="A4784" s="175">
        <v>86895</v>
      </c>
      <c r="B4784" s="176" t="s">
        <v>13001</v>
      </c>
      <c r="C4784" s="175" t="s">
        <v>128</v>
      </c>
      <c r="D4784" s="175">
        <v>324.45</v>
      </c>
    </row>
    <row r="4785" spans="1:4" ht="27.6" x14ac:dyDescent="0.3">
      <c r="A4785" s="175">
        <v>86899</v>
      </c>
      <c r="B4785" s="176" t="s">
        <v>13002</v>
      </c>
      <c r="C4785" s="175" t="s">
        <v>128</v>
      </c>
      <c r="D4785" s="175">
        <v>305.56</v>
      </c>
    </row>
    <row r="4786" spans="1:4" ht="27.6" x14ac:dyDescent="0.3">
      <c r="A4786" s="175">
        <v>86900</v>
      </c>
      <c r="B4786" s="176" t="s">
        <v>13003</v>
      </c>
      <c r="C4786" s="175" t="s">
        <v>128</v>
      </c>
      <c r="D4786" s="175">
        <v>171.16</v>
      </c>
    </row>
    <row r="4787" spans="1:4" ht="27.6" x14ac:dyDescent="0.3">
      <c r="A4787" s="175">
        <v>86901</v>
      </c>
      <c r="B4787" s="176" t="s">
        <v>13004</v>
      </c>
      <c r="C4787" s="175" t="s">
        <v>128</v>
      </c>
      <c r="D4787" s="175">
        <v>119.53</v>
      </c>
    </row>
    <row r="4788" spans="1:4" ht="27.6" x14ac:dyDescent="0.3">
      <c r="A4788" s="175">
        <v>86902</v>
      </c>
      <c r="B4788" s="176" t="s">
        <v>13005</v>
      </c>
      <c r="C4788" s="175" t="s">
        <v>128</v>
      </c>
      <c r="D4788" s="175">
        <v>248.4</v>
      </c>
    </row>
    <row r="4789" spans="1:4" ht="27.6" x14ac:dyDescent="0.3">
      <c r="A4789" s="175">
        <v>86903</v>
      </c>
      <c r="B4789" s="176" t="s">
        <v>13006</v>
      </c>
      <c r="C4789" s="175" t="s">
        <v>128</v>
      </c>
      <c r="D4789" s="175">
        <v>283.35000000000002</v>
      </c>
    </row>
    <row r="4790" spans="1:4" ht="27.6" x14ac:dyDescent="0.3">
      <c r="A4790" s="175">
        <v>86904</v>
      </c>
      <c r="B4790" s="176" t="s">
        <v>13007</v>
      </c>
      <c r="C4790" s="175" t="s">
        <v>128</v>
      </c>
      <c r="D4790" s="175">
        <v>115.59</v>
      </c>
    </row>
    <row r="4791" spans="1:4" ht="27.6" x14ac:dyDescent="0.3">
      <c r="A4791" s="175">
        <v>86905</v>
      </c>
      <c r="B4791" s="176" t="s">
        <v>13008</v>
      </c>
      <c r="C4791" s="175" t="s">
        <v>128</v>
      </c>
      <c r="D4791" s="175">
        <v>295.27999999999997</v>
      </c>
    </row>
    <row r="4792" spans="1:4" ht="27.6" x14ac:dyDescent="0.3">
      <c r="A4792" s="175">
        <v>86906</v>
      </c>
      <c r="B4792" s="176" t="s">
        <v>13009</v>
      </c>
      <c r="C4792" s="175" t="s">
        <v>128</v>
      </c>
      <c r="D4792" s="175">
        <v>54.71</v>
      </c>
    </row>
    <row r="4793" spans="1:4" ht="27.6" x14ac:dyDescent="0.3">
      <c r="A4793" s="175">
        <v>86908</v>
      </c>
      <c r="B4793" s="176" t="s">
        <v>13010</v>
      </c>
      <c r="C4793" s="175" t="s">
        <v>128</v>
      </c>
      <c r="D4793" s="175">
        <v>350.77</v>
      </c>
    </row>
    <row r="4794" spans="1:4" ht="27.6" x14ac:dyDescent="0.3">
      <c r="A4794" s="175">
        <v>86909</v>
      </c>
      <c r="B4794" s="176" t="s">
        <v>13011</v>
      </c>
      <c r="C4794" s="175" t="s">
        <v>128</v>
      </c>
      <c r="D4794" s="175">
        <v>95.01</v>
      </c>
    </row>
    <row r="4795" spans="1:4" ht="27.6" x14ac:dyDescent="0.3">
      <c r="A4795" s="175">
        <v>86910</v>
      </c>
      <c r="B4795" s="176" t="s">
        <v>13012</v>
      </c>
      <c r="C4795" s="175" t="s">
        <v>128</v>
      </c>
      <c r="D4795" s="175">
        <v>93.13</v>
      </c>
    </row>
    <row r="4796" spans="1:4" ht="27.6" x14ac:dyDescent="0.3">
      <c r="A4796" s="175">
        <v>86911</v>
      </c>
      <c r="B4796" s="176" t="s">
        <v>13013</v>
      </c>
      <c r="C4796" s="175" t="s">
        <v>128</v>
      </c>
      <c r="D4796" s="175">
        <v>64.069999999999993</v>
      </c>
    </row>
    <row r="4797" spans="1:4" ht="27.6" x14ac:dyDescent="0.3">
      <c r="A4797" s="175">
        <v>86913</v>
      </c>
      <c r="B4797" s="176" t="s">
        <v>13014</v>
      </c>
      <c r="C4797" s="175" t="s">
        <v>128</v>
      </c>
      <c r="D4797" s="175">
        <v>40.81</v>
      </c>
    </row>
    <row r="4798" spans="1:4" ht="27.6" x14ac:dyDescent="0.3">
      <c r="A4798" s="175">
        <v>86914</v>
      </c>
      <c r="B4798" s="176" t="s">
        <v>13015</v>
      </c>
      <c r="C4798" s="175" t="s">
        <v>128</v>
      </c>
      <c r="D4798" s="175">
        <v>72.12</v>
      </c>
    </row>
    <row r="4799" spans="1:4" ht="27.6" x14ac:dyDescent="0.3">
      <c r="A4799" s="175">
        <v>86915</v>
      </c>
      <c r="B4799" s="176" t="s">
        <v>13016</v>
      </c>
      <c r="C4799" s="175" t="s">
        <v>128</v>
      </c>
      <c r="D4799" s="175">
        <v>103.97</v>
      </c>
    </row>
    <row r="4800" spans="1:4" x14ac:dyDescent="0.3">
      <c r="A4800" s="175">
        <v>86916</v>
      </c>
      <c r="B4800" s="176" t="s">
        <v>13017</v>
      </c>
      <c r="C4800" s="175" t="s">
        <v>128</v>
      </c>
      <c r="D4800" s="175">
        <v>49.15</v>
      </c>
    </row>
    <row r="4801" spans="1:4" ht="41.4" x14ac:dyDescent="0.3">
      <c r="A4801" s="175">
        <v>86919</v>
      </c>
      <c r="B4801" s="176" t="s">
        <v>13018</v>
      </c>
      <c r="C4801" s="175" t="s">
        <v>128</v>
      </c>
      <c r="D4801" s="175">
        <v>696.08</v>
      </c>
    </row>
    <row r="4802" spans="1:4" ht="41.4" x14ac:dyDescent="0.3">
      <c r="A4802" s="175">
        <v>86920</v>
      </c>
      <c r="B4802" s="176" t="s">
        <v>13019</v>
      </c>
      <c r="C4802" s="175" t="s">
        <v>128</v>
      </c>
      <c r="D4802" s="175">
        <v>622.36</v>
      </c>
    </row>
    <row r="4803" spans="1:4" ht="41.4" x14ac:dyDescent="0.3">
      <c r="A4803" s="175">
        <v>86921</v>
      </c>
      <c r="B4803" s="176" t="s">
        <v>13020</v>
      </c>
      <c r="C4803" s="175" t="s">
        <v>128</v>
      </c>
      <c r="D4803" s="175">
        <v>630.70000000000005</v>
      </c>
    </row>
    <row r="4804" spans="1:4" ht="41.4" x14ac:dyDescent="0.3">
      <c r="A4804" s="175">
        <v>86922</v>
      </c>
      <c r="B4804" s="176" t="s">
        <v>13021</v>
      </c>
      <c r="C4804" s="175" t="s">
        <v>128</v>
      </c>
      <c r="D4804" s="175">
        <v>662.28</v>
      </c>
    </row>
    <row r="4805" spans="1:4" ht="41.4" x14ac:dyDescent="0.3">
      <c r="A4805" s="175">
        <v>86923</v>
      </c>
      <c r="B4805" s="176" t="s">
        <v>13022</v>
      </c>
      <c r="C4805" s="175" t="s">
        <v>128</v>
      </c>
      <c r="D4805" s="175">
        <v>462.41</v>
      </c>
    </row>
    <row r="4806" spans="1:4" ht="41.4" x14ac:dyDescent="0.3">
      <c r="A4806" s="175">
        <v>86924</v>
      </c>
      <c r="B4806" s="176" t="s">
        <v>13023</v>
      </c>
      <c r="C4806" s="175" t="s">
        <v>128</v>
      </c>
      <c r="D4806" s="175">
        <v>470.75</v>
      </c>
    </row>
    <row r="4807" spans="1:4" ht="41.4" x14ac:dyDescent="0.3">
      <c r="A4807" s="175">
        <v>86925</v>
      </c>
      <c r="B4807" s="176" t="s">
        <v>13024</v>
      </c>
      <c r="C4807" s="175" t="s">
        <v>128</v>
      </c>
      <c r="D4807" s="175">
        <v>584.12</v>
      </c>
    </row>
    <row r="4808" spans="1:4" ht="41.4" x14ac:dyDescent="0.3">
      <c r="A4808" s="175">
        <v>86926</v>
      </c>
      <c r="B4808" s="176" t="s">
        <v>13025</v>
      </c>
      <c r="C4808" s="175" t="s">
        <v>128</v>
      </c>
      <c r="D4808" s="175">
        <v>592.46</v>
      </c>
    </row>
    <row r="4809" spans="1:4" ht="41.4" x14ac:dyDescent="0.3">
      <c r="A4809" s="175">
        <v>86927</v>
      </c>
      <c r="B4809" s="176" t="s">
        <v>13026</v>
      </c>
      <c r="C4809" s="175" t="s">
        <v>128</v>
      </c>
      <c r="D4809" s="175">
        <v>370.12</v>
      </c>
    </row>
    <row r="4810" spans="1:4" ht="41.4" x14ac:dyDescent="0.3">
      <c r="A4810" s="175">
        <v>86928</v>
      </c>
      <c r="B4810" s="176" t="s">
        <v>13027</v>
      </c>
      <c r="C4810" s="175" t="s">
        <v>128</v>
      </c>
      <c r="D4810" s="175">
        <v>378.46</v>
      </c>
    </row>
    <row r="4811" spans="1:4" ht="41.4" x14ac:dyDescent="0.3">
      <c r="A4811" s="175">
        <v>86929</v>
      </c>
      <c r="B4811" s="176" t="s">
        <v>13028</v>
      </c>
      <c r="C4811" s="175" t="s">
        <v>128</v>
      </c>
      <c r="D4811" s="175">
        <v>358.98</v>
      </c>
    </row>
    <row r="4812" spans="1:4" ht="41.4" x14ac:dyDescent="0.3">
      <c r="A4812" s="175">
        <v>86930</v>
      </c>
      <c r="B4812" s="176" t="s">
        <v>13029</v>
      </c>
      <c r="C4812" s="175" t="s">
        <v>128</v>
      </c>
      <c r="D4812" s="175">
        <v>367.32</v>
      </c>
    </row>
    <row r="4813" spans="1:4" ht="41.4" x14ac:dyDescent="0.3">
      <c r="A4813" s="175">
        <v>86931</v>
      </c>
      <c r="B4813" s="176" t="s">
        <v>13030</v>
      </c>
      <c r="C4813" s="175" t="s">
        <v>128</v>
      </c>
      <c r="D4813" s="175">
        <v>394.02</v>
      </c>
    </row>
    <row r="4814" spans="1:4" ht="41.4" x14ac:dyDescent="0.3">
      <c r="A4814" s="175">
        <v>86932</v>
      </c>
      <c r="B4814" s="176" t="s">
        <v>13031</v>
      </c>
      <c r="C4814" s="175" t="s">
        <v>128</v>
      </c>
      <c r="D4814" s="175">
        <v>419.98</v>
      </c>
    </row>
    <row r="4815" spans="1:4" ht="55.2" x14ac:dyDescent="0.3">
      <c r="A4815" s="175">
        <v>86933</v>
      </c>
      <c r="B4815" s="176" t="s">
        <v>13032</v>
      </c>
      <c r="C4815" s="175" t="s">
        <v>128</v>
      </c>
      <c r="D4815" s="175">
        <v>429.08</v>
      </c>
    </row>
    <row r="4816" spans="1:4" ht="55.2" x14ac:dyDescent="0.3">
      <c r="A4816" s="175">
        <v>86934</v>
      </c>
      <c r="B4816" s="176" t="s">
        <v>13033</v>
      </c>
      <c r="C4816" s="175" t="s">
        <v>128</v>
      </c>
      <c r="D4816" s="175">
        <v>417.94</v>
      </c>
    </row>
    <row r="4817" spans="1:4" ht="41.4" x14ac:dyDescent="0.3">
      <c r="A4817" s="175">
        <v>86935</v>
      </c>
      <c r="B4817" s="176" t="s">
        <v>13034</v>
      </c>
      <c r="C4817" s="175" t="s">
        <v>128</v>
      </c>
      <c r="D4817" s="175">
        <v>240.42</v>
      </c>
    </row>
    <row r="4818" spans="1:4" ht="27.6" x14ac:dyDescent="0.3">
      <c r="A4818" s="175">
        <v>86936</v>
      </c>
      <c r="B4818" s="176" t="s">
        <v>13035</v>
      </c>
      <c r="C4818" s="175" t="s">
        <v>128</v>
      </c>
      <c r="D4818" s="175">
        <v>377.71</v>
      </c>
    </row>
    <row r="4819" spans="1:4" ht="41.4" x14ac:dyDescent="0.3">
      <c r="A4819" s="175">
        <v>86937</v>
      </c>
      <c r="B4819" s="176" t="s">
        <v>13036</v>
      </c>
      <c r="C4819" s="175" t="s">
        <v>128</v>
      </c>
      <c r="D4819" s="175">
        <v>184.93</v>
      </c>
    </row>
    <row r="4820" spans="1:4" ht="41.4" x14ac:dyDescent="0.3">
      <c r="A4820" s="175">
        <v>86938</v>
      </c>
      <c r="B4820" s="176" t="s">
        <v>13037</v>
      </c>
      <c r="C4820" s="175" t="s">
        <v>128</v>
      </c>
      <c r="D4820" s="175">
        <v>322.22000000000003</v>
      </c>
    </row>
    <row r="4821" spans="1:4" ht="41.4" x14ac:dyDescent="0.3">
      <c r="A4821" s="175">
        <v>86939</v>
      </c>
      <c r="B4821" s="176" t="s">
        <v>13038</v>
      </c>
      <c r="C4821" s="175" t="s">
        <v>128</v>
      </c>
      <c r="D4821" s="175">
        <v>336.38</v>
      </c>
    </row>
    <row r="4822" spans="1:4" ht="55.2" x14ac:dyDescent="0.3">
      <c r="A4822" s="175">
        <v>86940</v>
      </c>
      <c r="B4822" s="176" t="s">
        <v>13039</v>
      </c>
      <c r="C4822" s="175" t="s">
        <v>128</v>
      </c>
      <c r="D4822" s="175">
        <v>863.02</v>
      </c>
    </row>
    <row r="4823" spans="1:4" ht="55.2" x14ac:dyDescent="0.3">
      <c r="A4823" s="175">
        <v>86941</v>
      </c>
      <c r="B4823" s="176" t="s">
        <v>13040</v>
      </c>
      <c r="C4823" s="175" t="s">
        <v>128</v>
      </c>
      <c r="D4823" s="175">
        <v>630.86</v>
      </c>
    </row>
    <row r="4824" spans="1:4" ht="55.2" x14ac:dyDescent="0.3">
      <c r="A4824" s="175">
        <v>86942</v>
      </c>
      <c r="B4824" s="176" t="s">
        <v>13041</v>
      </c>
      <c r="C4824" s="175" t="s">
        <v>128</v>
      </c>
      <c r="D4824" s="175">
        <v>214.71</v>
      </c>
    </row>
    <row r="4825" spans="1:4" ht="55.2" x14ac:dyDescent="0.3">
      <c r="A4825" s="175">
        <v>86943</v>
      </c>
      <c r="B4825" s="176" t="s">
        <v>13042</v>
      </c>
      <c r="C4825" s="175" t="s">
        <v>128</v>
      </c>
      <c r="D4825" s="175">
        <v>203.57</v>
      </c>
    </row>
    <row r="4826" spans="1:4" ht="55.2" x14ac:dyDescent="0.3">
      <c r="A4826" s="175">
        <v>86947</v>
      </c>
      <c r="B4826" s="176" t="s">
        <v>13043</v>
      </c>
      <c r="C4826" s="175" t="s">
        <v>128</v>
      </c>
      <c r="D4826" s="177">
        <v>1004.76</v>
      </c>
    </row>
    <row r="4827" spans="1:4" ht="55.2" x14ac:dyDescent="0.3">
      <c r="A4827" s="175">
        <v>93396</v>
      </c>
      <c r="B4827" s="176" t="s">
        <v>13044</v>
      </c>
      <c r="C4827" s="175" t="s">
        <v>128</v>
      </c>
      <c r="D4827" s="175">
        <v>574.37</v>
      </c>
    </row>
    <row r="4828" spans="1:4" ht="55.2" x14ac:dyDescent="0.3">
      <c r="A4828" s="175">
        <v>93441</v>
      </c>
      <c r="B4828" s="176" t="s">
        <v>13045</v>
      </c>
      <c r="C4828" s="175" t="s">
        <v>128</v>
      </c>
      <c r="D4828" s="175">
        <v>966.09</v>
      </c>
    </row>
    <row r="4829" spans="1:4" ht="55.2" x14ac:dyDescent="0.3">
      <c r="A4829" s="175">
        <v>93442</v>
      </c>
      <c r="B4829" s="176" t="s">
        <v>13046</v>
      </c>
      <c r="C4829" s="175" t="s">
        <v>128</v>
      </c>
      <c r="D4829" s="177">
        <v>1083.96</v>
      </c>
    </row>
    <row r="4830" spans="1:4" ht="27.6" x14ac:dyDescent="0.3">
      <c r="A4830" s="175">
        <v>95469</v>
      </c>
      <c r="B4830" s="176" t="s">
        <v>13047</v>
      </c>
      <c r="C4830" s="175" t="s">
        <v>128</v>
      </c>
      <c r="D4830" s="175">
        <v>234.58</v>
      </c>
    </row>
    <row r="4831" spans="1:4" ht="41.4" x14ac:dyDescent="0.3">
      <c r="A4831" s="175">
        <v>95470</v>
      </c>
      <c r="B4831" s="176" t="s">
        <v>13048</v>
      </c>
      <c r="C4831" s="175" t="s">
        <v>128</v>
      </c>
      <c r="D4831" s="175">
        <v>243.65</v>
      </c>
    </row>
    <row r="4832" spans="1:4" ht="27.6" x14ac:dyDescent="0.3">
      <c r="A4832" s="175">
        <v>95471</v>
      </c>
      <c r="B4832" s="176" t="s">
        <v>13049</v>
      </c>
      <c r="C4832" s="175" t="s">
        <v>128</v>
      </c>
      <c r="D4832" s="175">
        <v>590.23</v>
      </c>
    </row>
    <row r="4833" spans="1:4" ht="41.4" x14ac:dyDescent="0.3">
      <c r="A4833" s="175">
        <v>95472</v>
      </c>
      <c r="B4833" s="176" t="s">
        <v>13050</v>
      </c>
      <c r="C4833" s="175" t="s">
        <v>128</v>
      </c>
      <c r="D4833" s="175">
        <v>599.29999999999995</v>
      </c>
    </row>
    <row r="4834" spans="1:4" ht="27.6" x14ac:dyDescent="0.3">
      <c r="A4834" s="175">
        <v>95542</v>
      </c>
      <c r="B4834" s="176" t="s">
        <v>13051</v>
      </c>
      <c r="C4834" s="175" t="s">
        <v>128</v>
      </c>
      <c r="D4834" s="175">
        <v>48.8</v>
      </c>
    </row>
    <row r="4835" spans="1:4" x14ac:dyDescent="0.3">
      <c r="A4835" s="175">
        <v>95543</v>
      </c>
      <c r="B4835" s="176" t="s">
        <v>13052</v>
      </c>
      <c r="C4835" s="175" t="s">
        <v>128</v>
      </c>
      <c r="D4835" s="175">
        <v>80.45</v>
      </c>
    </row>
    <row r="4836" spans="1:4" x14ac:dyDescent="0.3">
      <c r="A4836" s="175">
        <v>95544</v>
      </c>
      <c r="B4836" s="176" t="s">
        <v>13053</v>
      </c>
      <c r="C4836" s="175" t="s">
        <v>128</v>
      </c>
      <c r="D4836" s="175">
        <v>60.76</v>
      </c>
    </row>
    <row r="4837" spans="1:4" x14ac:dyDescent="0.3">
      <c r="A4837" s="175">
        <v>95545</v>
      </c>
      <c r="B4837" s="176" t="s">
        <v>13054</v>
      </c>
      <c r="C4837" s="175" t="s">
        <v>128</v>
      </c>
      <c r="D4837" s="175">
        <v>59.49</v>
      </c>
    </row>
    <row r="4838" spans="1:4" ht="27.6" x14ac:dyDescent="0.3">
      <c r="A4838" s="175">
        <v>95546</v>
      </c>
      <c r="B4838" s="176" t="s">
        <v>13055</v>
      </c>
      <c r="C4838" s="175" t="s">
        <v>128</v>
      </c>
      <c r="D4838" s="175">
        <v>190.78</v>
      </c>
    </row>
    <row r="4839" spans="1:4" ht="27.6" x14ac:dyDescent="0.3">
      <c r="A4839" s="175">
        <v>95547</v>
      </c>
      <c r="B4839" s="176" t="s">
        <v>13056</v>
      </c>
      <c r="C4839" s="175" t="s">
        <v>128</v>
      </c>
      <c r="D4839" s="175">
        <v>71.78</v>
      </c>
    </row>
    <row r="4840" spans="1:4" x14ac:dyDescent="0.3">
      <c r="A4840" s="175">
        <v>100848</v>
      </c>
      <c r="B4840" s="176" t="s">
        <v>13057</v>
      </c>
      <c r="C4840" s="175" t="s">
        <v>128</v>
      </c>
      <c r="D4840" s="175">
        <v>424.17</v>
      </c>
    </row>
    <row r="4841" spans="1:4" x14ac:dyDescent="0.3">
      <c r="A4841" s="175">
        <v>100849</v>
      </c>
      <c r="B4841" s="176" t="s">
        <v>13058</v>
      </c>
      <c r="C4841" s="175" t="s">
        <v>128</v>
      </c>
      <c r="D4841" s="175">
        <v>41.27</v>
      </c>
    </row>
    <row r="4842" spans="1:4" x14ac:dyDescent="0.3">
      <c r="A4842" s="175">
        <v>100851</v>
      </c>
      <c r="B4842" s="176" t="s">
        <v>13059</v>
      </c>
      <c r="C4842" s="175" t="s">
        <v>128</v>
      </c>
      <c r="D4842" s="175">
        <v>82.3</v>
      </c>
    </row>
    <row r="4843" spans="1:4" ht="27.6" x14ac:dyDescent="0.3">
      <c r="A4843" s="175">
        <v>100852</v>
      </c>
      <c r="B4843" s="176" t="s">
        <v>13060</v>
      </c>
      <c r="C4843" s="175" t="s">
        <v>128</v>
      </c>
      <c r="D4843" s="175">
        <v>187.44</v>
      </c>
    </row>
    <row r="4844" spans="1:4" x14ac:dyDescent="0.3">
      <c r="A4844" s="175">
        <v>100853</v>
      </c>
      <c r="B4844" s="176" t="s">
        <v>13061</v>
      </c>
      <c r="C4844" s="175" t="s">
        <v>128</v>
      </c>
      <c r="D4844" s="175">
        <v>251.55</v>
      </c>
    </row>
    <row r="4845" spans="1:4" x14ac:dyDescent="0.3">
      <c r="A4845" s="175">
        <v>100854</v>
      </c>
      <c r="B4845" s="176" t="s">
        <v>13062</v>
      </c>
      <c r="C4845" s="175" t="s">
        <v>128</v>
      </c>
      <c r="D4845" s="177">
        <v>1295.94</v>
      </c>
    </row>
    <row r="4846" spans="1:4" ht="27.6" x14ac:dyDescent="0.3">
      <c r="A4846" s="175">
        <v>100855</v>
      </c>
      <c r="B4846" s="176" t="s">
        <v>13063</v>
      </c>
      <c r="C4846" s="175" t="s">
        <v>128</v>
      </c>
      <c r="D4846" s="175">
        <v>59.49</v>
      </c>
    </row>
    <row r="4847" spans="1:4" x14ac:dyDescent="0.3">
      <c r="A4847" s="175">
        <v>100856</v>
      </c>
      <c r="B4847" s="176" t="s">
        <v>13064</v>
      </c>
      <c r="C4847" s="175" t="s">
        <v>128</v>
      </c>
      <c r="D4847" s="175">
        <v>28.15</v>
      </c>
    </row>
    <row r="4848" spans="1:4" x14ac:dyDescent="0.3">
      <c r="A4848" s="175">
        <v>100857</v>
      </c>
      <c r="B4848" s="176" t="s">
        <v>13065</v>
      </c>
      <c r="C4848" s="175" t="s">
        <v>128</v>
      </c>
      <c r="D4848" s="175">
        <v>381.13</v>
      </c>
    </row>
    <row r="4849" spans="1:4" ht="27.6" x14ac:dyDescent="0.3">
      <c r="A4849" s="175">
        <v>100858</v>
      </c>
      <c r="B4849" s="176" t="s">
        <v>13066</v>
      </c>
      <c r="C4849" s="175" t="s">
        <v>128</v>
      </c>
      <c r="D4849" s="175">
        <v>595.54999999999995</v>
      </c>
    </row>
    <row r="4850" spans="1:4" ht="27.6" x14ac:dyDescent="0.3">
      <c r="A4850" s="175">
        <v>100859</v>
      </c>
      <c r="B4850" s="176" t="s">
        <v>13067</v>
      </c>
      <c r="C4850" s="175" t="s">
        <v>128</v>
      </c>
      <c r="D4850" s="175">
        <v>775.26</v>
      </c>
    </row>
    <row r="4851" spans="1:4" ht="27.6" x14ac:dyDescent="0.3">
      <c r="A4851" s="175">
        <v>100860</v>
      </c>
      <c r="B4851" s="176" t="s">
        <v>13068</v>
      </c>
      <c r="C4851" s="175" t="s">
        <v>128</v>
      </c>
      <c r="D4851" s="175">
        <v>94.21</v>
      </c>
    </row>
    <row r="4852" spans="1:4" ht="27.6" x14ac:dyDescent="0.3">
      <c r="A4852" s="175">
        <v>100861</v>
      </c>
      <c r="B4852" s="176" t="s">
        <v>13069</v>
      </c>
      <c r="C4852" s="175" t="s">
        <v>128</v>
      </c>
      <c r="D4852" s="175">
        <v>39.17</v>
      </c>
    </row>
    <row r="4853" spans="1:4" ht="27.6" x14ac:dyDescent="0.3">
      <c r="A4853" s="175">
        <v>100862</v>
      </c>
      <c r="B4853" s="176" t="s">
        <v>13070</v>
      </c>
      <c r="C4853" s="175" t="s">
        <v>128</v>
      </c>
      <c r="D4853" s="175">
        <v>43.69</v>
      </c>
    </row>
    <row r="4854" spans="1:4" ht="27.6" x14ac:dyDescent="0.3">
      <c r="A4854" s="175">
        <v>100863</v>
      </c>
      <c r="B4854" s="176" t="s">
        <v>13071</v>
      </c>
      <c r="C4854" s="175" t="s">
        <v>128</v>
      </c>
      <c r="D4854" s="175">
        <v>505.78</v>
      </c>
    </row>
    <row r="4855" spans="1:4" ht="27.6" x14ac:dyDescent="0.3">
      <c r="A4855" s="175">
        <v>100864</v>
      </c>
      <c r="B4855" s="176" t="s">
        <v>13072</v>
      </c>
      <c r="C4855" s="175" t="s">
        <v>128</v>
      </c>
      <c r="D4855" s="175">
        <v>554.62</v>
      </c>
    </row>
    <row r="4856" spans="1:4" ht="27.6" x14ac:dyDescent="0.3">
      <c r="A4856" s="175">
        <v>100865</v>
      </c>
      <c r="B4856" s="176" t="s">
        <v>13073</v>
      </c>
      <c r="C4856" s="175" t="s">
        <v>128</v>
      </c>
      <c r="D4856" s="175">
        <v>488.5</v>
      </c>
    </row>
    <row r="4857" spans="1:4" ht="27.6" x14ac:dyDescent="0.3">
      <c r="A4857" s="175">
        <v>100866</v>
      </c>
      <c r="B4857" s="176" t="s">
        <v>13074</v>
      </c>
      <c r="C4857" s="175" t="s">
        <v>128</v>
      </c>
      <c r="D4857" s="175">
        <v>262.3</v>
      </c>
    </row>
    <row r="4858" spans="1:4" ht="27.6" x14ac:dyDescent="0.3">
      <c r="A4858" s="175">
        <v>100867</v>
      </c>
      <c r="B4858" s="176" t="s">
        <v>13075</v>
      </c>
      <c r="C4858" s="175" t="s">
        <v>128</v>
      </c>
      <c r="D4858" s="175">
        <v>278.39999999999998</v>
      </c>
    </row>
    <row r="4859" spans="1:4" ht="27.6" x14ac:dyDescent="0.3">
      <c r="A4859" s="175">
        <v>100868</v>
      </c>
      <c r="B4859" s="176" t="s">
        <v>13076</v>
      </c>
      <c r="C4859" s="175" t="s">
        <v>128</v>
      </c>
      <c r="D4859" s="175">
        <v>289.12</v>
      </c>
    </row>
    <row r="4860" spans="1:4" ht="27.6" x14ac:dyDescent="0.3">
      <c r="A4860" s="175">
        <v>100869</v>
      </c>
      <c r="B4860" s="176" t="s">
        <v>13077</v>
      </c>
      <c r="C4860" s="175" t="s">
        <v>128</v>
      </c>
      <c r="D4860" s="175">
        <v>297.33999999999997</v>
      </c>
    </row>
    <row r="4861" spans="1:4" ht="27.6" x14ac:dyDescent="0.3">
      <c r="A4861" s="175">
        <v>100870</v>
      </c>
      <c r="B4861" s="176" t="s">
        <v>13078</v>
      </c>
      <c r="C4861" s="175" t="s">
        <v>128</v>
      </c>
      <c r="D4861" s="175">
        <v>243.89</v>
      </c>
    </row>
    <row r="4862" spans="1:4" ht="27.6" x14ac:dyDescent="0.3">
      <c r="A4862" s="175">
        <v>100871</v>
      </c>
      <c r="B4862" s="176" t="s">
        <v>13079</v>
      </c>
      <c r="C4862" s="175" t="s">
        <v>128</v>
      </c>
      <c r="D4862" s="175">
        <v>262.56</v>
      </c>
    </row>
    <row r="4863" spans="1:4" ht="27.6" x14ac:dyDescent="0.3">
      <c r="A4863" s="175">
        <v>100872</v>
      </c>
      <c r="B4863" s="176" t="s">
        <v>13080</v>
      </c>
      <c r="C4863" s="175" t="s">
        <v>128</v>
      </c>
      <c r="D4863" s="175">
        <v>274.47000000000003</v>
      </c>
    </row>
    <row r="4864" spans="1:4" ht="27.6" x14ac:dyDescent="0.3">
      <c r="A4864" s="175">
        <v>100873</v>
      </c>
      <c r="B4864" s="176" t="s">
        <v>13081</v>
      </c>
      <c r="C4864" s="175" t="s">
        <v>128</v>
      </c>
      <c r="D4864" s="175">
        <v>281.91000000000003</v>
      </c>
    </row>
    <row r="4865" spans="1:4" x14ac:dyDescent="0.3">
      <c r="A4865" s="175">
        <v>100874</v>
      </c>
      <c r="B4865" s="176" t="s">
        <v>13082</v>
      </c>
      <c r="C4865" s="175" t="s">
        <v>128</v>
      </c>
      <c r="D4865" s="175">
        <v>262.3</v>
      </c>
    </row>
    <row r="4866" spans="1:4" ht="27.6" x14ac:dyDescent="0.3">
      <c r="A4866" s="175">
        <v>100875</v>
      </c>
      <c r="B4866" s="176" t="s">
        <v>13083</v>
      </c>
      <c r="C4866" s="175" t="s">
        <v>128</v>
      </c>
      <c r="D4866" s="175">
        <v>902.34</v>
      </c>
    </row>
    <row r="4867" spans="1:4" ht="27.6" x14ac:dyDescent="0.3">
      <c r="A4867" s="175">
        <v>100878</v>
      </c>
      <c r="B4867" s="176" t="s">
        <v>13084</v>
      </c>
      <c r="C4867" s="175" t="s">
        <v>128</v>
      </c>
      <c r="D4867" s="175">
        <v>508.16</v>
      </c>
    </row>
    <row r="4868" spans="1:4" ht="41.4" x14ac:dyDescent="0.3">
      <c r="A4868" s="175">
        <v>98052</v>
      </c>
      <c r="B4868" s="176" t="s">
        <v>13085</v>
      </c>
      <c r="C4868" s="175" t="s">
        <v>128</v>
      </c>
      <c r="D4868" s="177">
        <v>1919.9</v>
      </c>
    </row>
    <row r="4869" spans="1:4" ht="41.4" x14ac:dyDescent="0.3">
      <c r="A4869" s="175">
        <v>98053</v>
      </c>
      <c r="B4869" s="176" t="s">
        <v>13086</v>
      </c>
      <c r="C4869" s="175" t="s">
        <v>128</v>
      </c>
      <c r="D4869" s="177">
        <v>2623.65</v>
      </c>
    </row>
    <row r="4870" spans="1:4" ht="41.4" x14ac:dyDescent="0.3">
      <c r="A4870" s="175">
        <v>98054</v>
      </c>
      <c r="B4870" s="176" t="s">
        <v>13087</v>
      </c>
      <c r="C4870" s="175" t="s">
        <v>128</v>
      </c>
      <c r="D4870" s="177">
        <v>4200.72</v>
      </c>
    </row>
    <row r="4871" spans="1:4" ht="41.4" x14ac:dyDescent="0.3">
      <c r="A4871" s="175">
        <v>98055</v>
      </c>
      <c r="B4871" s="176" t="s">
        <v>13088</v>
      </c>
      <c r="C4871" s="175" t="s">
        <v>128</v>
      </c>
      <c r="D4871" s="177">
        <v>5680.52</v>
      </c>
    </row>
    <row r="4872" spans="1:4" ht="41.4" x14ac:dyDescent="0.3">
      <c r="A4872" s="175">
        <v>98056</v>
      </c>
      <c r="B4872" s="176" t="s">
        <v>13089</v>
      </c>
      <c r="C4872" s="175" t="s">
        <v>128</v>
      </c>
      <c r="D4872" s="177">
        <v>6624.98</v>
      </c>
    </row>
    <row r="4873" spans="1:4" ht="41.4" x14ac:dyDescent="0.3">
      <c r="A4873" s="175">
        <v>98057</v>
      </c>
      <c r="B4873" s="176" t="s">
        <v>13090</v>
      </c>
      <c r="C4873" s="175" t="s">
        <v>128</v>
      </c>
      <c r="D4873" s="177">
        <v>7822.09</v>
      </c>
    </row>
    <row r="4874" spans="1:4" ht="41.4" x14ac:dyDescent="0.3">
      <c r="A4874" s="175">
        <v>98058</v>
      </c>
      <c r="B4874" s="176" t="s">
        <v>13091</v>
      </c>
      <c r="C4874" s="175" t="s">
        <v>128</v>
      </c>
      <c r="D4874" s="177">
        <v>1634.02</v>
      </c>
    </row>
    <row r="4875" spans="1:4" ht="41.4" x14ac:dyDescent="0.3">
      <c r="A4875" s="175">
        <v>98059</v>
      </c>
      <c r="B4875" s="176" t="s">
        <v>13092</v>
      </c>
      <c r="C4875" s="175" t="s">
        <v>128</v>
      </c>
      <c r="D4875" s="177">
        <v>3455.94</v>
      </c>
    </row>
    <row r="4876" spans="1:4" ht="41.4" x14ac:dyDescent="0.3">
      <c r="A4876" s="175">
        <v>98060</v>
      </c>
      <c r="B4876" s="176" t="s">
        <v>13093</v>
      </c>
      <c r="C4876" s="175" t="s">
        <v>128</v>
      </c>
      <c r="D4876" s="177">
        <v>4795.04</v>
      </c>
    </row>
    <row r="4877" spans="1:4" ht="41.4" x14ac:dyDescent="0.3">
      <c r="A4877" s="175">
        <v>98061</v>
      </c>
      <c r="B4877" s="176" t="s">
        <v>13094</v>
      </c>
      <c r="C4877" s="175" t="s">
        <v>128</v>
      </c>
      <c r="D4877" s="177">
        <v>6633.77</v>
      </c>
    </row>
    <row r="4878" spans="1:4" ht="41.4" x14ac:dyDescent="0.3">
      <c r="A4878" s="175">
        <v>98062</v>
      </c>
      <c r="B4878" s="176" t="s">
        <v>13095</v>
      </c>
      <c r="C4878" s="175" t="s">
        <v>128</v>
      </c>
      <c r="D4878" s="177">
        <v>2667.83</v>
      </c>
    </row>
    <row r="4879" spans="1:4" ht="41.4" x14ac:dyDescent="0.3">
      <c r="A4879" s="175">
        <v>98063</v>
      </c>
      <c r="B4879" s="176" t="s">
        <v>13096</v>
      </c>
      <c r="C4879" s="175" t="s">
        <v>128</v>
      </c>
      <c r="D4879" s="177">
        <v>4059.2</v>
      </c>
    </row>
    <row r="4880" spans="1:4" ht="41.4" x14ac:dyDescent="0.3">
      <c r="A4880" s="175">
        <v>98064</v>
      </c>
      <c r="B4880" s="176" t="s">
        <v>13097</v>
      </c>
      <c r="C4880" s="175" t="s">
        <v>128</v>
      </c>
      <c r="D4880" s="177">
        <v>4683.21</v>
      </c>
    </row>
    <row r="4881" spans="1:4" ht="41.4" x14ac:dyDescent="0.3">
      <c r="A4881" s="175">
        <v>98065</v>
      </c>
      <c r="B4881" s="176" t="s">
        <v>13098</v>
      </c>
      <c r="C4881" s="175" t="s">
        <v>128</v>
      </c>
      <c r="D4881" s="177">
        <v>6482.9</v>
      </c>
    </row>
    <row r="4882" spans="1:4" ht="41.4" x14ac:dyDescent="0.3">
      <c r="A4882" s="175">
        <v>98066</v>
      </c>
      <c r="B4882" s="176" t="s">
        <v>13099</v>
      </c>
      <c r="C4882" s="175" t="s">
        <v>128</v>
      </c>
      <c r="D4882" s="177">
        <v>5168.4399999999996</v>
      </c>
    </row>
    <row r="4883" spans="1:4" ht="41.4" x14ac:dyDescent="0.3">
      <c r="A4883" s="175">
        <v>98067</v>
      </c>
      <c r="B4883" s="176" t="s">
        <v>13100</v>
      </c>
      <c r="C4883" s="175" t="s">
        <v>128</v>
      </c>
      <c r="D4883" s="177">
        <v>6908.13</v>
      </c>
    </row>
    <row r="4884" spans="1:4" ht="41.4" x14ac:dyDescent="0.3">
      <c r="A4884" s="175">
        <v>98068</v>
      </c>
      <c r="B4884" s="176" t="s">
        <v>13101</v>
      </c>
      <c r="C4884" s="175" t="s">
        <v>128</v>
      </c>
      <c r="D4884" s="177">
        <v>9762.7900000000009</v>
      </c>
    </row>
    <row r="4885" spans="1:4" ht="41.4" x14ac:dyDescent="0.3">
      <c r="A4885" s="175">
        <v>98069</v>
      </c>
      <c r="B4885" s="176" t="s">
        <v>13102</v>
      </c>
      <c r="C4885" s="175" t="s">
        <v>128</v>
      </c>
      <c r="D4885" s="177">
        <v>13036.72</v>
      </c>
    </row>
    <row r="4886" spans="1:4" ht="41.4" x14ac:dyDescent="0.3">
      <c r="A4886" s="175">
        <v>98070</v>
      </c>
      <c r="B4886" s="176" t="s">
        <v>13103</v>
      </c>
      <c r="C4886" s="175" t="s">
        <v>128</v>
      </c>
      <c r="D4886" s="177">
        <v>14976.36</v>
      </c>
    </row>
    <row r="4887" spans="1:4" ht="41.4" x14ac:dyDescent="0.3">
      <c r="A4887" s="175">
        <v>98071</v>
      </c>
      <c r="B4887" s="176" t="s">
        <v>13104</v>
      </c>
      <c r="C4887" s="175" t="s">
        <v>128</v>
      </c>
      <c r="D4887" s="177">
        <v>16521.13</v>
      </c>
    </row>
    <row r="4888" spans="1:4" ht="41.4" x14ac:dyDescent="0.3">
      <c r="A4888" s="175">
        <v>98072</v>
      </c>
      <c r="B4888" s="176" t="s">
        <v>13105</v>
      </c>
      <c r="C4888" s="175" t="s">
        <v>128</v>
      </c>
      <c r="D4888" s="177">
        <v>4286.5200000000004</v>
      </c>
    </row>
    <row r="4889" spans="1:4" ht="41.4" x14ac:dyDescent="0.3">
      <c r="A4889" s="175">
        <v>98073</v>
      </c>
      <c r="B4889" s="176" t="s">
        <v>13106</v>
      </c>
      <c r="C4889" s="175" t="s">
        <v>128</v>
      </c>
      <c r="D4889" s="177">
        <v>6622.13</v>
      </c>
    </row>
    <row r="4890" spans="1:4" ht="41.4" x14ac:dyDescent="0.3">
      <c r="A4890" s="175">
        <v>98074</v>
      </c>
      <c r="B4890" s="176" t="s">
        <v>13107</v>
      </c>
      <c r="C4890" s="175" t="s">
        <v>128</v>
      </c>
      <c r="D4890" s="177">
        <v>10172.17</v>
      </c>
    </row>
    <row r="4891" spans="1:4" ht="41.4" x14ac:dyDescent="0.3">
      <c r="A4891" s="175">
        <v>98075</v>
      </c>
      <c r="B4891" s="176" t="s">
        <v>13108</v>
      </c>
      <c r="C4891" s="175" t="s">
        <v>128</v>
      </c>
      <c r="D4891" s="177">
        <v>13169.65</v>
      </c>
    </row>
    <row r="4892" spans="1:4" ht="41.4" x14ac:dyDescent="0.3">
      <c r="A4892" s="175">
        <v>98076</v>
      </c>
      <c r="B4892" s="176" t="s">
        <v>13109</v>
      </c>
      <c r="C4892" s="175" t="s">
        <v>128</v>
      </c>
      <c r="D4892" s="177">
        <v>15107.33</v>
      </c>
    </row>
    <row r="4893" spans="1:4" ht="41.4" x14ac:dyDescent="0.3">
      <c r="A4893" s="175">
        <v>98077</v>
      </c>
      <c r="B4893" s="176" t="s">
        <v>13110</v>
      </c>
      <c r="C4893" s="175" t="s">
        <v>128</v>
      </c>
      <c r="D4893" s="177">
        <v>17745.7</v>
      </c>
    </row>
    <row r="4894" spans="1:4" ht="41.4" x14ac:dyDescent="0.3">
      <c r="A4894" s="175">
        <v>98078</v>
      </c>
      <c r="B4894" s="176" t="s">
        <v>13111</v>
      </c>
      <c r="C4894" s="175" t="s">
        <v>128</v>
      </c>
      <c r="D4894" s="177">
        <v>4561.84</v>
      </c>
    </row>
    <row r="4895" spans="1:4" ht="41.4" x14ac:dyDescent="0.3">
      <c r="A4895" s="175">
        <v>98079</v>
      </c>
      <c r="B4895" s="176" t="s">
        <v>13112</v>
      </c>
      <c r="C4895" s="175" t="s">
        <v>128</v>
      </c>
      <c r="D4895" s="177">
        <v>7951.02</v>
      </c>
    </row>
    <row r="4896" spans="1:4" ht="41.4" x14ac:dyDescent="0.3">
      <c r="A4896" s="175">
        <v>98080</v>
      </c>
      <c r="B4896" s="176" t="s">
        <v>13113</v>
      </c>
      <c r="C4896" s="175" t="s">
        <v>128</v>
      </c>
      <c r="D4896" s="177">
        <v>10156.69</v>
      </c>
    </row>
    <row r="4897" spans="1:4" ht="41.4" x14ac:dyDescent="0.3">
      <c r="A4897" s="175">
        <v>98081</v>
      </c>
      <c r="B4897" s="176" t="s">
        <v>13114</v>
      </c>
      <c r="C4897" s="175" t="s">
        <v>128</v>
      </c>
      <c r="D4897" s="177">
        <v>14994.35</v>
      </c>
    </row>
    <row r="4898" spans="1:4" ht="41.4" x14ac:dyDescent="0.3">
      <c r="A4898" s="175">
        <v>98082</v>
      </c>
      <c r="B4898" s="176" t="s">
        <v>13115</v>
      </c>
      <c r="C4898" s="175" t="s">
        <v>128</v>
      </c>
      <c r="D4898" s="177">
        <v>3630.71</v>
      </c>
    </row>
    <row r="4899" spans="1:4" ht="41.4" x14ac:dyDescent="0.3">
      <c r="A4899" s="175">
        <v>98083</v>
      </c>
      <c r="B4899" s="176" t="s">
        <v>13116</v>
      </c>
      <c r="C4899" s="175" t="s">
        <v>128</v>
      </c>
      <c r="D4899" s="177">
        <v>4796.28</v>
      </c>
    </row>
    <row r="4900" spans="1:4" ht="41.4" x14ac:dyDescent="0.3">
      <c r="A4900" s="175">
        <v>98084</v>
      </c>
      <c r="B4900" s="176" t="s">
        <v>13117</v>
      </c>
      <c r="C4900" s="175" t="s">
        <v>128</v>
      </c>
      <c r="D4900" s="177">
        <v>6732.94</v>
      </c>
    </row>
    <row r="4901" spans="1:4" ht="41.4" x14ac:dyDescent="0.3">
      <c r="A4901" s="175">
        <v>98085</v>
      </c>
      <c r="B4901" s="176" t="s">
        <v>13118</v>
      </c>
      <c r="C4901" s="175" t="s">
        <v>128</v>
      </c>
      <c r="D4901" s="177">
        <v>9121.91</v>
      </c>
    </row>
    <row r="4902" spans="1:4" ht="41.4" x14ac:dyDescent="0.3">
      <c r="A4902" s="175">
        <v>98086</v>
      </c>
      <c r="B4902" s="176" t="s">
        <v>13119</v>
      </c>
      <c r="C4902" s="175" t="s">
        <v>128</v>
      </c>
      <c r="D4902" s="177">
        <v>10312.35</v>
      </c>
    </row>
    <row r="4903" spans="1:4" ht="41.4" x14ac:dyDescent="0.3">
      <c r="A4903" s="175">
        <v>98087</v>
      </c>
      <c r="B4903" s="176" t="s">
        <v>13120</v>
      </c>
      <c r="C4903" s="175" t="s">
        <v>128</v>
      </c>
      <c r="D4903" s="177">
        <v>11037.71</v>
      </c>
    </row>
    <row r="4904" spans="1:4" ht="41.4" x14ac:dyDescent="0.3">
      <c r="A4904" s="175">
        <v>98088</v>
      </c>
      <c r="B4904" s="176" t="s">
        <v>13121</v>
      </c>
      <c r="C4904" s="175" t="s">
        <v>128</v>
      </c>
      <c r="D4904" s="177">
        <v>3098.07</v>
      </c>
    </row>
    <row r="4905" spans="1:4" ht="41.4" x14ac:dyDescent="0.3">
      <c r="A4905" s="175">
        <v>98089</v>
      </c>
      <c r="B4905" s="176" t="s">
        <v>13122</v>
      </c>
      <c r="C4905" s="175" t="s">
        <v>128</v>
      </c>
      <c r="D4905" s="177">
        <v>4879.4799999999996</v>
      </c>
    </row>
    <row r="4906" spans="1:4" ht="41.4" x14ac:dyDescent="0.3">
      <c r="A4906" s="175">
        <v>98090</v>
      </c>
      <c r="B4906" s="176" t="s">
        <v>13123</v>
      </c>
      <c r="C4906" s="175" t="s">
        <v>128</v>
      </c>
      <c r="D4906" s="177">
        <v>7638.38</v>
      </c>
    </row>
    <row r="4907" spans="1:4" ht="41.4" x14ac:dyDescent="0.3">
      <c r="A4907" s="175">
        <v>98091</v>
      </c>
      <c r="B4907" s="176" t="s">
        <v>13124</v>
      </c>
      <c r="C4907" s="175" t="s">
        <v>128</v>
      </c>
      <c r="D4907" s="177">
        <v>9843.68</v>
      </c>
    </row>
    <row r="4908" spans="1:4" ht="41.4" x14ac:dyDescent="0.3">
      <c r="A4908" s="175">
        <v>98092</v>
      </c>
      <c r="B4908" s="176" t="s">
        <v>13125</v>
      </c>
      <c r="C4908" s="175" t="s">
        <v>128</v>
      </c>
      <c r="D4908" s="177">
        <v>11555.62</v>
      </c>
    </row>
    <row r="4909" spans="1:4" ht="41.4" x14ac:dyDescent="0.3">
      <c r="A4909" s="175">
        <v>98093</v>
      </c>
      <c r="B4909" s="176" t="s">
        <v>13126</v>
      </c>
      <c r="C4909" s="175" t="s">
        <v>128</v>
      </c>
      <c r="D4909" s="177">
        <v>13630.43</v>
      </c>
    </row>
    <row r="4910" spans="1:4" ht="41.4" x14ac:dyDescent="0.3">
      <c r="A4910" s="175">
        <v>98094</v>
      </c>
      <c r="B4910" s="176" t="s">
        <v>13127</v>
      </c>
      <c r="C4910" s="175" t="s">
        <v>128</v>
      </c>
      <c r="D4910" s="177">
        <v>2543.5100000000002</v>
      </c>
    </row>
    <row r="4911" spans="1:4" ht="41.4" x14ac:dyDescent="0.3">
      <c r="A4911" s="175">
        <v>98099</v>
      </c>
      <c r="B4911" s="176" t="s">
        <v>13128</v>
      </c>
      <c r="C4911" s="175" t="s">
        <v>128</v>
      </c>
      <c r="D4911" s="177">
        <v>4343.3100000000004</v>
      </c>
    </row>
    <row r="4912" spans="1:4" ht="41.4" x14ac:dyDescent="0.3">
      <c r="A4912" s="175">
        <v>98100</v>
      </c>
      <c r="B4912" s="176" t="s">
        <v>13129</v>
      </c>
      <c r="C4912" s="175" t="s">
        <v>128</v>
      </c>
      <c r="D4912" s="177">
        <v>5665.95</v>
      </c>
    </row>
    <row r="4913" spans="1:4" ht="41.4" x14ac:dyDescent="0.3">
      <c r="A4913" s="175">
        <v>98101</v>
      </c>
      <c r="B4913" s="176" t="s">
        <v>13130</v>
      </c>
      <c r="C4913" s="175" t="s">
        <v>128</v>
      </c>
      <c r="D4913" s="177">
        <v>8366.41</v>
      </c>
    </row>
    <row r="4914" spans="1:4" ht="41.4" x14ac:dyDescent="0.3">
      <c r="A4914" s="175">
        <v>98109</v>
      </c>
      <c r="B4914" s="176" t="s">
        <v>13131</v>
      </c>
      <c r="C4914" s="175" t="s">
        <v>128</v>
      </c>
      <c r="D4914" s="175">
        <v>765.76</v>
      </c>
    </row>
    <row r="4915" spans="1:4" ht="27.6" x14ac:dyDescent="0.3">
      <c r="A4915" s="175">
        <v>98110</v>
      </c>
      <c r="B4915" s="176" t="s">
        <v>13132</v>
      </c>
      <c r="C4915" s="175" t="s">
        <v>128</v>
      </c>
      <c r="D4915" s="175">
        <v>437.21</v>
      </c>
    </row>
    <row r="4916" spans="1:4" ht="27.6" x14ac:dyDescent="0.3">
      <c r="A4916" s="175">
        <v>98111</v>
      </c>
      <c r="B4916" s="176" t="s">
        <v>13133</v>
      </c>
      <c r="C4916" s="175" t="s">
        <v>128</v>
      </c>
      <c r="D4916" s="175">
        <v>58.56</v>
      </c>
    </row>
    <row r="4917" spans="1:4" ht="27.6" x14ac:dyDescent="0.3">
      <c r="A4917" s="175">
        <v>98112</v>
      </c>
      <c r="B4917" s="176" t="s">
        <v>13134</v>
      </c>
      <c r="C4917" s="175" t="s">
        <v>128</v>
      </c>
      <c r="D4917" s="175">
        <v>135.02000000000001</v>
      </c>
    </row>
    <row r="4918" spans="1:4" ht="27.6" x14ac:dyDescent="0.3">
      <c r="A4918" s="175">
        <v>98114</v>
      </c>
      <c r="B4918" s="176" t="s">
        <v>13135</v>
      </c>
      <c r="C4918" s="175" t="s">
        <v>128</v>
      </c>
      <c r="D4918" s="175">
        <v>733.75</v>
      </c>
    </row>
    <row r="4919" spans="1:4" ht="27.6" x14ac:dyDescent="0.3">
      <c r="A4919" s="175">
        <v>98115</v>
      </c>
      <c r="B4919" s="176" t="s">
        <v>13136</v>
      </c>
      <c r="C4919" s="175" t="s">
        <v>128</v>
      </c>
      <c r="D4919" s="175">
        <v>129.47</v>
      </c>
    </row>
    <row r="4920" spans="1:4" ht="41.4" x14ac:dyDescent="0.3">
      <c r="A4920" s="175">
        <v>89957</v>
      </c>
      <c r="B4920" s="176" t="s">
        <v>13137</v>
      </c>
      <c r="C4920" s="175" t="s">
        <v>128</v>
      </c>
      <c r="D4920" s="175">
        <v>140.43</v>
      </c>
    </row>
    <row r="4921" spans="1:4" ht="41.4" x14ac:dyDescent="0.3">
      <c r="A4921" s="175">
        <v>89959</v>
      </c>
      <c r="B4921" s="176" t="s">
        <v>13138</v>
      </c>
      <c r="C4921" s="175" t="s">
        <v>128</v>
      </c>
      <c r="D4921" s="175">
        <v>223.49</v>
      </c>
    </row>
    <row r="4922" spans="1:4" ht="27.6" x14ac:dyDescent="0.3">
      <c r="A4922" s="175">
        <v>89349</v>
      </c>
      <c r="B4922" s="176" t="s">
        <v>13139</v>
      </c>
      <c r="C4922" s="175" t="s">
        <v>128</v>
      </c>
      <c r="D4922" s="175">
        <v>20.02</v>
      </c>
    </row>
    <row r="4923" spans="1:4" ht="27.6" x14ac:dyDescent="0.3">
      <c r="A4923" s="175">
        <v>89351</v>
      </c>
      <c r="B4923" s="176" t="s">
        <v>13140</v>
      </c>
      <c r="C4923" s="175" t="s">
        <v>128</v>
      </c>
      <c r="D4923" s="175">
        <v>25.01</v>
      </c>
    </row>
    <row r="4924" spans="1:4" ht="27.6" x14ac:dyDescent="0.3">
      <c r="A4924" s="175">
        <v>89352</v>
      </c>
      <c r="B4924" s="176" t="s">
        <v>13141</v>
      </c>
      <c r="C4924" s="175" t="s">
        <v>128</v>
      </c>
      <c r="D4924" s="175">
        <v>26.9</v>
      </c>
    </row>
    <row r="4925" spans="1:4" ht="27.6" x14ac:dyDescent="0.3">
      <c r="A4925" s="175">
        <v>89353</v>
      </c>
      <c r="B4925" s="176" t="s">
        <v>13142</v>
      </c>
      <c r="C4925" s="175" t="s">
        <v>128</v>
      </c>
      <c r="D4925" s="175">
        <v>29.94</v>
      </c>
    </row>
    <row r="4926" spans="1:4" ht="27.6" x14ac:dyDescent="0.3">
      <c r="A4926" s="175">
        <v>89354</v>
      </c>
      <c r="B4926" s="176" t="s">
        <v>13143</v>
      </c>
      <c r="C4926" s="175" t="s">
        <v>128</v>
      </c>
      <c r="D4926" s="175">
        <v>398.19</v>
      </c>
    </row>
    <row r="4927" spans="1:4" ht="27.6" x14ac:dyDescent="0.3">
      <c r="A4927" s="175">
        <v>89969</v>
      </c>
      <c r="B4927" s="176" t="s">
        <v>13144</v>
      </c>
      <c r="C4927" s="175" t="s">
        <v>128</v>
      </c>
      <c r="D4927" s="175">
        <v>35.78</v>
      </c>
    </row>
    <row r="4928" spans="1:4" ht="27.6" x14ac:dyDescent="0.3">
      <c r="A4928" s="175">
        <v>89970</v>
      </c>
      <c r="B4928" s="176" t="s">
        <v>13145</v>
      </c>
      <c r="C4928" s="175" t="s">
        <v>128</v>
      </c>
      <c r="D4928" s="175">
        <v>39.6</v>
      </c>
    </row>
    <row r="4929" spans="1:4" ht="27.6" x14ac:dyDescent="0.3">
      <c r="A4929" s="175">
        <v>89971</v>
      </c>
      <c r="B4929" s="176" t="s">
        <v>13146</v>
      </c>
      <c r="C4929" s="175" t="s">
        <v>128</v>
      </c>
      <c r="D4929" s="175">
        <v>38.299999999999997</v>
      </c>
    </row>
    <row r="4930" spans="1:4" ht="27.6" x14ac:dyDescent="0.3">
      <c r="A4930" s="175">
        <v>89972</v>
      </c>
      <c r="B4930" s="176" t="s">
        <v>13147</v>
      </c>
      <c r="C4930" s="175" t="s">
        <v>128</v>
      </c>
      <c r="D4930" s="175">
        <v>43.52</v>
      </c>
    </row>
    <row r="4931" spans="1:4" ht="41.4" x14ac:dyDescent="0.3">
      <c r="A4931" s="175">
        <v>89973</v>
      </c>
      <c r="B4931" s="176" t="s">
        <v>13148</v>
      </c>
      <c r="C4931" s="175" t="s">
        <v>128</v>
      </c>
      <c r="D4931" s="175">
        <v>593.32000000000005</v>
      </c>
    </row>
    <row r="4932" spans="1:4" ht="27.6" x14ac:dyDescent="0.3">
      <c r="A4932" s="175">
        <v>89974</v>
      </c>
      <c r="B4932" s="176" t="s">
        <v>13149</v>
      </c>
      <c r="C4932" s="175" t="s">
        <v>128</v>
      </c>
      <c r="D4932" s="175">
        <v>258.83999999999997</v>
      </c>
    </row>
    <row r="4933" spans="1:4" ht="27.6" x14ac:dyDescent="0.3">
      <c r="A4933" s="175">
        <v>89984</v>
      </c>
      <c r="B4933" s="176" t="s">
        <v>13150</v>
      </c>
      <c r="C4933" s="175" t="s">
        <v>128</v>
      </c>
      <c r="D4933" s="175">
        <v>63.69</v>
      </c>
    </row>
    <row r="4934" spans="1:4" ht="27.6" x14ac:dyDescent="0.3">
      <c r="A4934" s="175">
        <v>89985</v>
      </c>
      <c r="B4934" s="176" t="s">
        <v>13151</v>
      </c>
      <c r="C4934" s="175" t="s">
        <v>128</v>
      </c>
      <c r="D4934" s="175">
        <v>67.290000000000006</v>
      </c>
    </row>
    <row r="4935" spans="1:4" ht="27.6" x14ac:dyDescent="0.3">
      <c r="A4935" s="175">
        <v>89986</v>
      </c>
      <c r="B4935" s="176" t="s">
        <v>13152</v>
      </c>
      <c r="C4935" s="175" t="s">
        <v>128</v>
      </c>
      <c r="D4935" s="175">
        <v>62.12</v>
      </c>
    </row>
    <row r="4936" spans="1:4" ht="27.6" x14ac:dyDescent="0.3">
      <c r="A4936" s="175">
        <v>89987</v>
      </c>
      <c r="B4936" s="176" t="s">
        <v>13153</v>
      </c>
      <c r="C4936" s="175" t="s">
        <v>128</v>
      </c>
      <c r="D4936" s="175">
        <v>70.739999999999995</v>
      </c>
    </row>
    <row r="4937" spans="1:4" ht="27.6" x14ac:dyDescent="0.3">
      <c r="A4937" s="175">
        <v>90371</v>
      </c>
      <c r="B4937" s="176" t="s">
        <v>13154</v>
      </c>
      <c r="C4937" s="175" t="s">
        <v>128</v>
      </c>
      <c r="D4937" s="175">
        <v>34.76</v>
      </c>
    </row>
    <row r="4938" spans="1:4" ht="27.6" x14ac:dyDescent="0.3">
      <c r="A4938" s="175">
        <v>94489</v>
      </c>
      <c r="B4938" s="176" t="s">
        <v>13155</v>
      </c>
      <c r="C4938" s="175" t="s">
        <v>128</v>
      </c>
      <c r="D4938" s="175">
        <v>35.18</v>
      </c>
    </row>
    <row r="4939" spans="1:4" ht="27.6" x14ac:dyDescent="0.3">
      <c r="A4939" s="175">
        <v>94490</v>
      </c>
      <c r="B4939" s="176" t="s">
        <v>13156</v>
      </c>
      <c r="C4939" s="175" t="s">
        <v>128</v>
      </c>
      <c r="D4939" s="175">
        <v>52.88</v>
      </c>
    </row>
    <row r="4940" spans="1:4" ht="27.6" x14ac:dyDescent="0.3">
      <c r="A4940" s="175">
        <v>94491</v>
      </c>
      <c r="B4940" s="176" t="s">
        <v>13157</v>
      </c>
      <c r="C4940" s="175" t="s">
        <v>128</v>
      </c>
      <c r="D4940" s="175">
        <v>71.81</v>
      </c>
    </row>
    <row r="4941" spans="1:4" ht="27.6" x14ac:dyDescent="0.3">
      <c r="A4941" s="175">
        <v>94492</v>
      </c>
      <c r="B4941" s="176" t="s">
        <v>13158</v>
      </c>
      <c r="C4941" s="175" t="s">
        <v>128</v>
      </c>
      <c r="D4941" s="175">
        <v>73.91</v>
      </c>
    </row>
    <row r="4942" spans="1:4" ht="27.6" x14ac:dyDescent="0.3">
      <c r="A4942" s="175">
        <v>94493</v>
      </c>
      <c r="B4942" s="176" t="s">
        <v>13159</v>
      </c>
      <c r="C4942" s="175" t="s">
        <v>128</v>
      </c>
      <c r="D4942" s="175">
        <v>135.36000000000001</v>
      </c>
    </row>
    <row r="4943" spans="1:4" ht="27.6" x14ac:dyDescent="0.3">
      <c r="A4943" s="175">
        <v>94495</v>
      </c>
      <c r="B4943" s="176" t="s">
        <v>13160</v>
      </c>
      <c r="C4943" s="175" t="s">
        <v>128</v>
      </c>
      <c r="D4943" s="175">
        <v>46.08</v>
      </c>
    </row>
    <row r="4944" spans="1:4" ht="27.6" x14ac:dyDescent="0.3">
      <c r="A4944" s="175">
        <v>94496</v>
      </c>
      <c r="B4944" s="176" t="s">
        <v>13161</v>
      </c>
      <c r="C4944" s="175" t="s">
        <v>128</v>
      </c>
      <c r="D4944" s="175">
        <v>62.79</v>
      </c>
    </row>
    <row r="4945" spans="1:4" ht="27.6" x14ac:dyDescent="0.3">
      <c r="A4945" s="175">
        <v>94497</v>
      </c>
      <c r="B4945" s="176" t="s">
        <v>13162</v>
      </c>
      <c r="C4945" s="175" t="s">
        <v>128</v>
      </c>
      <c r="D4945" s="175">
        <v>79.61</v>
      </c>
    </row>
    <row r="4946" spans="1:4" ht="27.6" x14ac:dyDescent="0.3">
      <c r="A4946" s="175">
        <v>94498</v>
      </c>
      <c r="B4946" s="176" t="s">
        <v>13163</v>
      </c>
      <c r="C4946" s="175" t="s">
        <v>128</v>
      </c>
      <c r="D4946" s="175">
        <v>109.66</v>
      </c>
    </row>
    <row r="4947" spans="1:4" ht="27.6" x14ac:dyDescent="0.3">
      <c r="A4947" s="175">
        <v>94499</v>
      </c>
      <c r="B4947" s="176" t="s">
        <v>13164</v>
      </c>
      <c r="C4947" s="175" t="s">
        <v>128</v>
      </c>
      <c r="D4947" s="175">
        <v>215.98</v>
      </c>
    </row>
    <row r="4948" spans="1:4" ht="27.6" x14ac:dyDescent="0.3">
      <c r="A4948" s="175">
        <v>94500</v>
      </c>
      <c r="B4948" s="176" t="s">
        <v>13165</v>
      </c>
      <c r="C4948" s="175" t="s">
        <v>128</v>
      </c>
      <c r="D4948" s="175">
        <v>262.33</v>
      </c>
    </row>
    <row r="4949" spans="1:4" ht="27.6" x14ac:dyDescent="0.3">
      <c r="A4949" s="175">
        <v>94501</v>
      </c>
      <c r="B4949" s="176" t="s">
        <v>13166</v>
      </c>
      <c r="C4949" s="175" t="s">
        <v>128</v>
      </c>
      <c r="D4949" s="175">
        <v>525.41999999999996</v>
      </c>
    </row>
    <row r="4950" spans="1:4" ht="27.6" x14ac:dyDescent="0.3">
      <c r="A4950" s="175">
        <v>94792</v>
      </c>
      <c r="B4950" s="176" t="s">
        <v>13167</v>
      </c>
      <c r="C4950" s="175" t="s">
        <v>128</v>
      </c>
      <c r="D4950" s="175">
        <v>86.1</v>
      </c>
    </row>
    <row r="4951" spans="1:4" ht="27.6" x14ac:dyDescent="0.3">
      <c r="A4951" s="175">
        <v>94793</v>
      </c>
      <c r="B4951" s="176" t="s">
        <v>13168</v>
      </c>
      <c r="C4951" s="175" t="s">
        <v>128</v>
      </c>
      <c r="D4951" s="175">
        <v>117.58</v>
      </c>
    </row>
    <row r="4952" spans="1:4" ht="27.6" x14ac:dyDescent="0.3">
      <c r="A4952" s="175">
        <v>94794</v>
      </c>
      <c r="B4952" s="176" t="s">
        <v>13169</v>
      </c>
      <c r="C4952" s="175" t="s">
        <v>128</v>
      </c>
      <c r="D4952" s="175">
        <v>125.08</v>
      </c>
    </row>
    <row r="4953" spans="1:4" ht="27.6" x14ac:dyDescent="0.3">
      <c r="A4953" s="175">
        <v>94795</v>
      </c>
      <c r="B4953" s="176" t="s">
        <v>13170</v>
      </c>
      <c r="C4953" s="175" t="s">
        <v>128</v>
      </c>
      <c r="D4953" s="175">
        <v>64.16</v>
      </c>
    </row>
    <row r="4954" spans="1:4" ht="27.6" x14ac:dyDescent="0.3">
      <c r="A4954" s="175">
        <v>94796</v>
      </c>
      <c r="B4954" s="176" t="s">
        <v>13171</v>
      </c>
      <c r="C4954" s="175" t="s">
        <v>128</v>
      </c>
      <c r="D4954" s="175">
        <v>71.84</v>
      </c>
    </row>
    <row r="4955" spans="1:4" ht="27.6" x14ac:dyDescent="0.3">
      <c r="A4955" s="175">
        <v>94797</v>
      </c>
      <c r="B4955" s="176" t="s">
        <v>13172</v>
      </c>
      <c r="C4955" s="175" t="s">
        <v>128</v>
      </c>
      <c r="D4955" s="175">
        <v>153.84</v>
      </c>
    </row>
    <row r="4956" spans="1:4" ht="27.6" x14ac:dyDescent="0.3">
      <c r="A4956" s="175">
        <v>94798</v>
      </c>
      <c r="B4956" s="176" t="s">
        <v>13173</v>
      </c>
      <c r="C4956" s="175" t="s">
        <v>128</v>
      </c>
      <c r="D4956" s="175">
        <v>258.02</v>
      </c>
    </row>
    <row r="4957" spans="1:4" ht="27.6" x14ac:dyDescent="0.3">
      <c r="A4957" s="175">
        <v>94799</v>
      </c>
      <c r="B4957" s="176" t="s">
        <v>13174</v>
      </c>
      <c r="C4957" s="175" t="s">
        <v>128</v>
      </c>
      <c r="D4957" s="175">
        <v>315.82</v>
      </c>
    </row>
    <row r="4958" spans="1:4" ht="27.6" x14ac:dyDescent="0.3">
      <c r="A4958" s="175">
        <v>94800</v>
      </c>
      <c r="B4958" s="176" t="s">
        <v>13175</v>
      </c>
      <c r="C4958" s="175" t="s">
        <v>128</v>
      </c>
      <c r="D4958" s="175">
        <v>405.36</v>
      </c>
    </row>
    <row r="4959" spans="1:4" ht="27.6" x14ac:dyDescent="0.3">
      <c r="A4959" s="175">
        <v>95248</v>
      </c>
      <c r="B4959" s="176" t="s">
        <v>13176</v>
      </c>
      <c r="C4959" s="175" t="s">
        <v>128</v>
      </c>
      <c r="D4959" s="175">
        <v>38.67</v>
      </c>
    </row>
    <row r="4960" spans="1:4" ht="27.6" x14ac:dyDescent="0.3">
      <c r="A4960" s="175">
        <v>95249</v>
      </c>
      <c r="B4960" s="176" t="s">
        <v>13177</v>
      </c>
      <c r="C4960" s="175" t="s">
        <v>128</v>
      </c>
      <c r="D4960" s="175">
        <v>45.87</v>
      </c>
    </row>
    <row r="4961" spans="1:4" ht="27.6" x14ac:dyDescent="0.3">
      <c r="A4961" s="175">
        <v>95250</v>
      </c>
      <c r="B4961" s="176" t="s">
        <v>13178</v>
      </c>
      <c r="C4961" s="175" t="s">
        <v>128</v>
      </c>
      <c r="D4961" s="175">
        <v>61.91</v>
      </c>
    </row>
    <row r="4962" spans="1:4" ht="27.6" x14ac:dyDescent="0.3">
      <c r="A4962" s="175">
        <v>95251</v>
      </c>
      <c r="B4962" s="176" t="s">
        <v>13179</v>
      </c>
      <c r="C4962" s="175" t="s">
        <v>128</v>
      </c>
      <c r="D4962" s="175">
        <v>91.39</v>
      </c>
    </row>
    <row r="4963" spans="1:4" ht="27.6" x14ac:dyDescent="0.3">
      <c r="A4963" s="175">
        <v>95252</v>
      </c>
      <c r="B4963" s="176" t="s">
        <v>13180</v>
      </c>
      <c r="C4963" s="175" t="s">
        <v>128</v>
      </c>
      <c r="D4963" s="175">
        <v>111</v>
      </c>
    </row>
    <row r="4964" spans="1:4" ht="27.6" x14ac:dyDescent="0.3">
      <c r="A4964" s="175">
        <v>95253</v>
      </c>
      <c r="B4964" s="176" t="s">
        <v>13181</v>
      </c>
      <c r="C4964" s="175" t="s">
        <v>128</v>
      </c>
      <c r="D4964" s="175">
        <v>168.14</v>
      </c>
    </row>
    <row r="4965" spans="1:4" ht="27.6" x14ac:dyDescent="0.3">
      <c r="A4965" s="175">
        <v>99619</v>
      </c>
      <c r="B4965" s="176" t="s">
        <v>13182</v>
      </c>
      <c r="C4965" s="175" t="s">
        <v>128</v>
      </c>
      <c r="D4965" s="175">
        <v>98.91</v>
      </c>
    </row>
    <row r="4966" spans="1:4" ht="27.6" x14ac:dyDescent="0.3">
      <c r="A4966" s="175">
        <v>99620</v>
      </c>
      <c r="B4966" s="176" t="s">
        <v>13183</v>
      </c>
      <c r="C4966" s="175" t="s">
        <v>128</v>
      </c>
      <c r="D4966" s="175">
        <v>134.37</v>
      </c>
    </row>
    <row r="4967" spans="1:4" ht="27.6" x14ac:dyDescent="0.3">
      <c r="A4967" s="175">
        <v>99621</v>
      </c>
      <c r="B4967" s="176" t="s">
        <v>13184</v>
      </c>
      <c r="C4967" s="175" t="s">
        <v>128</v>
      </c>
      <c r="D4967" s="175">
        <v>200.23</v>
      </c>
    </row>
    <row r="4968" spans="1:4" ht="27.6" x14ac:dyDescent="0.3">
      <c r="A4968" s="175">
        <v>99622</v>
      </c>
      <c r="B4968" s="176" t="s">
        <v>13185</v>
      </c>
      <c r="C4968" s="175" t="s">
        <v>128</v>
      </c>
      <c r="D4968" s="175">
        <v>225.45</v>
      </c>
    </row>
    <row r="4969" spans="1:4" ht="27.6" x14ac:dyDescent="0.3">
      <c r="A4969" s="175">
        <v>99623</v>
      </c>
      <c r="B4969" s="176" t="s">
        <v>13186</v>
      </c>
      <c r="C4969" s="175" t="s">
        <v>128</v>
      </c>
      <c r="D4969" s="175">
        <v>314.52999999999997</v>
      </c>
    </row>
    <row r="4970" spans="1:4" ht="27.6" x14ac:dyDescent="0.3">
      <c r="A4970" s="175">
        <v>99624</v>
      </c>
      <c r="B4970" s="176" t="s">
        <v>13187</v>
      </c>
      <c r="C4970" s="175" t="s">
        <v>128</v>
      </c>
      <c r="D4970" s="175">
        <v>448.35</v>
      </c>
    </row>
    <row r="4971" spans="1:4" ht="27.6" x14ac:dyDescent="0.3">
      <c r="A4971" s="175">
        <v>99625</v>
      </c>
      <c r="B4971" s="176" t="s">
        <v>13188</v>
      </c>
      <c r="C4971" s="175" t="s">
        <v>128</v>
      </c>
      <c r="D4971" s="175">
        <v>616.57000000000005</v>
      </c>
    </row>
    <row r="4972" spans="1:4" ht="27.6" x14ac:dyDescent="0.3">
      <c r="A4972" s="175">
        <v>99626</v>
      </c>
      <c r="B4972" s="176" t="s">
        <v>13189</v>
      </c>
      <c r="C4972" s="175" t="s">
        <v>128</v>
      </c>
      <c r="D4972" s="175">
        <v>948.97</v>
      </c>
    </row>
    <row r="4973" spans="1:4" ht="27.6" x14ac:dyDescent="0.3">
      <c r="A4973" s="175">
        <v>99627</v>
      </c>
      <c r="B4973" s="176" t="s">
        <v>13190</v>
      </c>
      <c r="C4973" s="175" t="s">
        <v>128</v>
      </c>
      <c r="D4973" s="175">
        <v>59.69</v>
      </c>
    </row>
    <row r="4974" spans="1:4" ht="27.6" x14ac:dyDescent="0.3">
      <c r="A4974" s="175">
        <v>99628</v>
      </c>
      <c r="B4974" s="176" t="s">
        <v>13191</v>
      </c>
      <c r="C4974" s="175" t="s">
        <v>128</v>
      </c>
      <c r="D4974" s="175">
        <v>65.22</v>
      </c>
    </row>
    <row r="4975" spans="1:4" ht="27.6" x14ac:dyDescent="0.3">
      <c r="A4975" s="175">
        <v>99629</v>
      </c>
      <c r="B4975" s="176" t="s">
        <v>13192</v>
      </c>
      <c r="C4975" s="175" t="s">
        <v>128</v>
      </c>
      <c r="D4975" s="175">
        <v>72.540000000000006</v>
      </c>
    </row>
    <row r="4976" spans="1:4" ht="27.6" x14ac:dyDescent="0.3">
      <c r="A4976" s="175">
        <v>99630</v>
      </c>
      <c r="B4976" s="176" t="s">
        <v>13193</v>
      </c>
      <c r="C4976" s="175" t="s">
        <v>128</v>
      </c>
      <c r="D4976" s="175">
        <v>107.89</v>
      </c>
    </row>
    <row r="4977" spans="1:4" ht="27.6" x14ac:dyDescent="0.3">
      <c r="A4977" s="175">
        <v>99631</v>
      </c>
      <c r="B4977" s="176" t="s">
        <v>13194</v>
      </c>
      <c r="C4977" s="175" t="s">
        <v>128</v>
      </c>
      <c r="D4977" s="175">
        <v>125.65</v>
      </c>
    </row>
    <row r="4978" spans="1:4" ht="27.6" x14ac:dyDescent="0.3">
      <c r="A4978" s="175">
        <v>99632</v>
      </c>
      <c r="B4978" s="176" t="s">
        <v>13195</v>
      </c>
      <c r="C4978" s="175" t="s">
        <v>128</v>
      </c>
      <c r="D4978" s="175">
        <v>181.08</v>
      </c>
    </row>
    <row r="4979" spans="1:4" ht="27.6" x14ac:dyDescent="0.3">
      <c r="A4979" s="175">
        <v>99633</v>
      </c>
      <c r="B4979" s="176" t="s">
        <v>13196</v>
      </c>
      <c r="C4979" s="175" t="s">
        <v>128</v>
      </c>
      <c r="D4979" s="175">
        <v>388.25</v>
      </c>
    </row>
    <row r="4980" spans="1:4" ht="27.6" x14ac:dyDescent="0.3">
      <c r="A4980" s="175">
        <v>99634</v>
      </c>
      <c r="B4980" s="176" t="s">
        <v>13197</v>
      </c>
      <c r="C4980" s="175" t="s">
        <v>128</v>
      </c>
      <c r="D4980" s="175">
        <v>661.69</v>
      </c>
    </row>
    <row r="4981" spans="1:4" ht="27.6" x14ac:dyDescent="0.3">
      <c r="A4981" s="175">
        <v>99635</v>
      </c>
      <c r="B4981" s="176" t="s">
        <v>13198</v>
      </c>
      <c r="C4981" s="175" t="s">
        <v>128</v>
      </c>
      <c r="D4981" s="175">
        <v>336.7</v>
      </c>
    </row>
    <row r="4982" spans="1:4" ht="27.6" x14ac:dyDescent="0.3">
      <c r="A4982" s="175">
        <v>103008</v>
      </c>
      <c r="B4982" s="176" t="s">
        <v>13199</v>
      </c>
      <c r="C4982" s="175" t="s">
        <v>128</v>
      </c>
      <c r="D4982" s="175">
        <v>80.75</v>
      </c>
    </row>
    <row r="4983" spans="1:4" ht="27.6" x14ac:dyDescent="0.3">
      <c r="A4983" s="175">
        <v>103009</v>
      </c>
      <c r="B4983" s="176" t="s">
        <v>13200</v>
      </c>
      <c r="C4983" s="175" t="s">
        <v>128</v>
      </c>
      <c r="D4983" s="175">
        <v>286.05</v>
      </c>
    </row>
    <row r="4984" spans="1:4" ht="27.6" x14ac:dyDescent="0.3">
      <c r="A4984" s="175">
        <v>103010</v>
      </c>
      <c r="B4984" s="176" t="s">
        <v>13201</v>
      </c>
      <c r="C4984" s="175" t="s">
        <v>128</v>
      </c>
      <c r="D4984" s="175">
        <v>61.24</v>
      </c>
    </row>
    <row r="4985" spans="1:4" ht="27.6" x14ac:dyDescent="0.3">
      <c r="A4985" s="175">
        <v>103011</v>
      </c>
      <c r="B4985" s="176" t="s">
        <v>13202</v>
      </c>
      <c r="C4985" s="175" t="s">
        <v>128</v>
      </c>
      <c r="D4985" s="175">
        <v>68.33</v>
      </c>
    </row>
    <row r="4986" spans="1:4" ht="27.6" x14ac:dyDescent="0.3">
      <c r="A4986" s="175">
        <v>103012</v>
      </c>
      <c r="B4986" s="176" t="s">
        <v>13203</v>
      </c>
      <c r="C4986" s="175" t="s">
        <v>128</v>
      </c>
      <c r="D4986" s="175">
        <v>107.7</v>
      </c>
    </row>
    <row r="4987" spans="1:4" ht="27.6" x14ac:dyDescent="0.3">
      <c r="A4987" s="175">
        <v>103013</v>
      </c>
      <c r="B4987" s="176" t="s">
        <v>13204</v>
      </c>
      <c r="C4987" s="175" t="s">
        <v>128</v>
      </c>
      <c r="D4987" s="175">
        <v>116</v>
      </c>
    </row>
    <row r="4988" spans="1:4" ht="27.6" x14ac:dyDescent="0.3">
      <c r="A4988" s="175">
        <v>103014</v>
      </c>
      <c r="B4988" s="176" t="s">
        <v>13205</v>
      </c>
      <c r="C4988" s="175" t="s">
        <v>128</v>
      </c>
      <c r="D4988" s="175">
        <v>174.37</v>
      </c>
    </row>
    <row r="4989" spans="1:4" ht="27.6" x14ac:dyDescent="0.3">
      <c r="A4989" s="175">
        <v>103015</v>
      </c>
      <c r="B4989" s="176" t="s">
        <v>13206</v>
      </c>
      <c r="C4989" s="175" t="s">
        <v>128</v>
      </c>
      <c r="D4989" s="175">
        <v>308.13</v>
      </c>
    </row>
    <row r="4990" spans="1:4" ht="27.6" x14ac:dyDescent="0.3">
      <c r="A4990" s="175">
        <v>103016</v>
      </c>
      <c r="B4990" s="176" t="s">
        <v>13207</v>
      </c>
      <c r="C4990" s="175" t="s">
        <v>128</v>
      </c>
      <c r="D4990" s="175">
        <v>421.17</v>
      </c>
    </row>
    <row r="4991" spans="1:4" ht="27.6" x14ac:dyDescent="0.3">
      <c r="A4991" s="175">
        <v>103017</v>
      </c>
      <c r="B4991" s="176" t="s">
        <v>13208</v>
      </c>
      <c r="C4991" s="175" t="s">
        <v>128</v>
      </c>
      <c r="D4991" s="175">
        <v>734.85</v>
      </c>
    </row>
    <row r="4992" spans="1:4" ht="27.6" x14ac:dyDescent="0.3">
      <c r="A4992" s="175">
        <v>103018</v>
      </c>
      <c r="B4992" s="176" t="s">
        <v>13209</v>
      </c>
      <c r="C4992" s="175" t="s">
        <v>128</v>
      </c>
      <c r="D4992" s="175">
        <v>275.17</v>
      </c>
    </row>
    <row r="4993" spans="1:4" ht="41.4" x14ac:dyDescent="0.3">
      <c r="A4993" s="175">
        <v>103019</v>
      </c>
      <c r="B4993" s="176" t="s">
        <v>13210</v>
      </c>
      <c r="C4993" s="175" t="s">
        <v>128</v>
      </c>
      <c r="D4993" s="175">
        <v>261.77999999999997</v>
      </c>
    </row>
    <row r="4994" spans="1:4" ht="27.6" x14ac:dyDescent="0.3">
      <c r="A4994" s="175">
        <v>103029</v>
      </c>
      <c r="B4994" s="176" t="s">
        <v>13211</v>
      </c>
      <c r="C4994" s="175" t="s">
        <v>128</v>
      </c>
      <c r="D4994" s="175">
        <v>34.049999999999997</v>
      </c>
    </row>
    <row r="4995" spans="1:4" ht="27.6" x14ac:dyDescent="0.3">
      <c r="A4995" s="175">
        <v>103036</v>
      </c>
      <c r="B4995" s="176" t="s">
        <v>13212</v>
      </c>
      <c r="C4995" s="175" t="s">
        <v>128</v>
      </c>
      <c r="D4995" s="175">
        <v>28.1</v>
      </c>
    </row>
    <row r="4996" spans="1:4" ht="27.6" x14ac:dyDescent="0.3">
      <c r="A4996" s="175">
        <v>103037</v>
      </c>
      <c r="B4996" s="176" t="s">
        <v>13213</v>
      </c>
      <c r="C4996" s="175" t="s">
        <v>128</v>
      </c>
      <c r="D4996" s="175">
        <v>55.27</v>
      </c>
    </row>
    <row r="4997" spans="1:4" ht="27.6" x14ac:dyDescent="0.3">
      <c r="A4997" s="175">
        <v>103038</v>
      </c>
      <c r="B4997" s="176" t="s">
        <v>13214</v>
      </c>
      <c r="C4997" s="175" t="s">
        <v>128</v>
      </c>
      <c r="D4997" s="175">
        <v>73.98</v>
      </c>
    </row>
    <row r="4998" spans="1:4" ht="27.6" x14ac:dyDescent="0.3">
      <c r="A4998" s="175">
        <v>103039</v>
      </c>
      <c r="B4998" s="176" t="s">
        <v>13215</v>
      </c>
      <c r="C4998" s="175" t="s">
        <v>128</v>
      </c>
      <c r="D4998" s="175">
        <v>79.98</v>
      </c>
    </row>
    <row r="4999" spans="1:4" ht="27.6" x14ac:dyDescent="0.3">
      <c r="A4999" s="175">
        <v>103040</v>
      </c>
      <c r="B4999" s="176" t="s">
        <v>13216</v>
      </c>
      <c r="C4999" s="175" t="s">
        <v>128</v>
      </c>
      <c r="D4999" s="175">
        <v>119.52</v>
      </c>
    </row>
    <row r="5000" spans="1:4" ht="27.6" x14ac:dyDescent="0.3">
      <c r="A5000" s="175">
        <v>103041</v>
      </c>
      <c r="B5000" s="176" t="s">
        <v>13217</v>
      </c>
      <c r="C5000" s="175" t="s">
        <v>128</v>
      </c>
      <c r="D5000" s="175">
        <v>23.27</v>
      </c>
    </row>
    <row r="5001" spans="1:4" ht="27.6" x14ac:dyDescent="0.3">
      <c r="A5001" s="175">
        <v>103042</v>
      </c>
      <c r="B5001" s="176" t="s">
        <v>13218</v>
      </c>
      <c r="C5001" s="175" t="s">
        <v>128</v>
      </c>
      <c r="D5001" s="175">
        <v>28.51</v>
      </c>
    </row>
    <row r="5002" spans="1:4" ht="27.6" x14ac:dyDescent="0.3">
      <c r="A5002" s="175">
        <v>103043</v>
      </c>
      <c r="B5002" s="176" t="s">
        <v>13219</v>
      </c>
      <c r="C5002" s="175" t="s">
        <v>128</v>
      </c>
      <c r="D5002" s="175">
        <v>27.01</v>
      </c>
    </row>
    <row r="5003" spans="1:4" ht="27.6" x14ac:dyDescent="0.3">
      <c r="A5003" s="175">
        <v>103044</v>
      </c>
      <c r="B5003" s="176" t="s">
        <v>13220</v>
      </c>
      <c r="C5003" s="175" t="s">
        <v>128</v>
      </c>
      <c r="D5003" s="175">
        <v>36.29</v>
      </c>
    </row>
    <row r="5004" spans="1:4" ht="27.6" x14ac:dyDescent="0.3">
      <c r="A5004" s="175">
        <v>103045</v>
      </c>
      <c r="B5004" s="176" t="s">
        <v>13221</v>
      </c>
      <c r="C5004" s="175" t="s">
        <v>128</v>
      </c>
      <c r="D5004" s="175">
        <v>10.98</v>
      </c>
    </row>
    <row r="5005" spans="1:4" ht="27.6" x14ac:dyDescent="0.3">
      <c r="A5005" s="175">
        <v>103046</v>
      </c>
      <c r="B5005" s="176" t="s">
        <v>13222</v>
      </c>
      <c r="C5005" s="175" t="s">
        <v>128</v>
      </c>
      <c r="D5005" s="175">
        <v>26.94</v>
      </c>
    </row>
    <row r="5006" spans="1:4" ht="27.6" x14ac:dyDescent="0.3">
      <c r="A5006" s="175">
        <v>103047</v>
      </c>
      <c r="B5006" s="176" t="s">
        <v>13223</v>
      </c>
      <c r="C5006" s="175" t="s">
        <v>128</v>
      </c>
      <c r="D5006" s="175">
        <v>28.34</v>
      </c>
    </row>
    <row r="5007" spans="1:4" ht="27.6" x14ac:dyDescent="0.3">
      <c r="A5007" s="175">
        <v>103048</v>
      </c>
      <c r="B5007" s="176" t="s">
        <v>13224</v>
      </c>
      <c r="C5007" s="175" t="s">
        <v>128</v>
      </c>
      <c r="D5007" s="175">
        <v>20.91</v>
      </c>
    </row>
    <row r="5008" spans="1:4" ht="27.6" x14ac:dyDescent="0.3">
      <c r="A5008" s="175">
        <v>103049</v>
      </c>
      <c r="B5008" s="176" t="s">
        <v>13225</v>
      </c>
      <c r="C5008" s="175" t="s">
        <v>128</v>
      </c>
      <c r="D5008" s="175">
        <v>22.81</v>
      </c>
    </row>
    <row r="5009" spans="1:4" x14ac:dyDescent="0.3">
      <c r="A5009" s="175">
        <v>103050</v>
      </c>
      <c r="B5009" s="176" t="s">
        <v>13226</v>
      </c>
      <c r="C5009" s="175" t="s">
        <v>128</v>
      </c>
      <c r="D5009" s="175">
        <v>23.93</v>
      </c>
    </row>
    <row r="5010" spans="1:4" x14ac:dyDescent="0.3">
      <c r="A5010" s="175">
        <v>103051</v>
      </c>
      <c r="B5010" s="176" t="s">
        <v>13227</v>
      </c>
      <c r="C5010" s="175" t="s">
        <v>128</v>
      </c>
      <c r="D5010" s="175">
        <v>29.27</v>
      </c>
    </row>
    <row r="5011" spans="1:4" x14ac:dyDescent="0.3">
      <c r="A5011" s="175">
        <v>103052</v>
      </c>
      <c r="B5011" s="176" t="s">
        <v>13228</v>
      </c>
      <c r="C5011" s="175" t="s">
        <v>128</v>
      </c>
      <c r="D5011" s="175">
        <v>40.39</v>
      </c>
    </row>
    <row r="5012" spans="1:4" ht="27.6" x14ac:dyDescent="0.3">
      <c r="A5012" s="175">
        <v>95634</v>
      </c>
      <c r="B5012" s="176" t="s">
        <v>13229</v>
      </c>
      <c r="C5012" s="175" t="s">
        <v>128</v>
      </c>
      <c r="D5012" s="175">
        <v>180.53</v>
      </c>
    </row>
    <row r="5013" spans="1:4" ht="27.6" x14ac:dyDescent="0.3">
      <c r="A5013" s="175">
        <v>95635</v>
      </c>
      <c r="B5013" s="176" t="s">
        <v>13230</v>
      </c>
      <c r="C5013" s="175" t="s">
        <v>128</v>
      </c>
      <c r="D5013" s="175">
        <v>193.27</v>
      </c>
    </row>
    <row r="5014" spans="1:4" ht="27.6" x14ac:dyDescent="0.3">
      <c r="A5014" s="175">
        <v>95636</v>
      </c>
      <c r="B5014" s="176" t="s">
        <v>13231</v>
      </c>
      <c r="C5014" s="175" t="s">
        <v>128</v>
      </c>
      <c r="D5014" s="175">
        <v>336.96</v>
      </c>
    </row>
    <row r="5015" spans="1:4" ht="27.6" x14ac:dyDescent="0.3">
      <c r="A5015" s="175">
        <v>95637</v>
      </c>
      <c r="B5015" s="176" t="s">
        <v>13232</v>
      </c>
      <c r="C5015" s="175" t="s">
        <v>128</v>
      </c>
      <c r="D5015" s="175">
        <v>522.16</v>
      </c>
    </row>
    <row r="5016" spans="1:4" ht="27.6" x14ac:dyDescent="0.3">
      <c r="A5016" s="175">
        <v>95638</v>
      </c>
      <c r="B5016" s="176" t="s">
        <v>13233</v>
      </c>
      <c r="C5016" s="175" t="s">
        <v>128</v>
      </c>
      <c r="D5016" s="175">
        <v>632.82000000000005</v>
      </c>
    </row>
    <row r="5017" spans="1:4" ht="27.6" x14ac:dyDescent="0.3">
      <c r="A5017" s="175">
        <v>95639</v>
      </c>
      <c r="B5017" s="176" t="s">
        <v>13234</v>
      </c>
      <c r="C5017" s="175" t="s">
        <v>128</v>
      </c>
      <c r="D5017" s="175">
        <v>809.05</v>
      </c>
    </row>
    <row r="5018" spans="1:4" ht="41.4" x14ac:dyDescent="0.3">
      <c r="A5018" s="175">
        <v>95641</v>
      </c>
      <c r="B5018" s="176" t="s">
        <v>13235</v>
      </c>
      <c r="C5018" s="175" t="s">
        <v>128</v>
      </c>
      <c r="D5018" s="175">
        <v>294.43</v>
      </c>
    </row>
    <row r="5019" spans="1:4" ht="41.4" x14ac:dyDescent="0.3">
      <c r="A5019" s="175">
        <v>95642</v>
      </c>
      <c r="B5019" s="176" t="s">
        <v>13236</v>
      </c>
      <c r="C5019" s="175" t="s">
        <v>128</v>
      </c>
      <c r="D5019" s="175">
        <v>434.61</v>
      </c>
    </row>
    <row r="5020" spans="1:4" ht="41.4" x14ac:dyDescent="0.3">
      <c r="A5020" s="175">
        <v>95643</v>
      </c>
      <c r="B5020" s="176" t="s">
        <v>13237</v>
      </c>
      <c r="C5020" s="175" t="s">
        <v>128</v>
      </c>
      <c r="D5020" s="175">
        <v>568.01</v>
      </c>
    </row>
    <row r="5021" spans="1:4" ht="41.4" x14ac:dyDescent="0.3">
      <c r="A5021" s="175">
        <v>95644</v>
      </c>
      <c r="B5021" s="176" t="s">
        <v>13238</v>
      </c>
      <c r="C5021" s="175" t="s">
        <v>128</v>
      </c>
      <c r="D5021" s="175">
        <v>217.27</v>
      </c>
    </row>
    <row r="5022" spans="1:4" ht="41.4" x14ac:dyDescent="0.3">
      <c r="A5022" s="175">
        <v>95645</v>
      </c>
      <c r="B5022" s="176" t="s">
        <v>13239</v>
      </c>
      <c r="C5022" s="175" t="s">
        <v>128</v>
      </c>
      <c r="D5022" s="175">
        <v>395.44</v>
      </c>
    </row>
    <row r="5023" spans="1:4" ht="41.4" x14ac:dyDescent="0.3">
      <c r="A5023" s="175">
        <v>95646</v>
      </c>
      <c r="B5023" s="176" t="s">
        <v>13240</v>
      </c>
      <c r="C5023" s="175" t="s">
        <v>128</v>
      </c>
      <c r="D5023" s="175">
        <v>589.1</v>
      </c>
    </row>
    <row r="5024" spans="1:4" ht="41.4" x14ac:dyDescent="0.3">
      <c r="A5024" s="175">
        <v>95647</v>
      </c>
      <c r="B5024" s="176" t="s">
        <v>13241</v>
      </c>
      <c r="C5024" s="175" t="s">
        <v>128</v>
      </c>
      <c r="D5024" s="175">
        <v>771.57</v>
      </c>
    </row>
    <row r="5025" spans="1:4" x14ac:dyDescent="0.3">
      <c r="A5025" s="175">
        <v>95673</v>
      </c>
      <c r="B5025" s="176" t="s">
        <v>13242</v>
      </c>
      <c r="C5025" s="175" t="s">
        <v>128</v>
      </c>
      <c r="D5025" s="175">
        <v>116.61</v>
      </c>
    </row>
    <row r="5026" spans="1:4" x14ac:dyDescent="0.3">
      <c r="A5026" s="175">
        <v>95674</v>
      </c>
      <c r="B5026" s="176" t="s">
        <v>13243</v>
      </c>
      <c r="C5026" s="175" t="s">
        <v>128</v>
      </c>
      <c r="D5026" s="175">
        <v>123.66</v>
      </c>
    </row>
    <row r="5027" spans="1:4" x14ac:dyDescent="0.3">
      <c r="A5027" s="175">
        <v>95675</v>
      </c>
      <c r="B5027" s="176" t="s">
        <v>13244</v>
      </c>
      <c r="C5027" s="175" t="s">
        <v>128</v>
      </c>
      <c r="D5027" s="175">
        <v>150.91</v>
      </c>
    </row>
    <row r="5028" spans="1:4" ht="27.6" x14ac:dyDescent="0.3">
      <c r="A5028" s="175">
        <v>95676</v>
      </c>
      <c r="B5028" s="176" t="s">
        <v>13245</v>
      </c>
      <c r="C5028" s="175" t="s">
        <v>128</v>
      </c>
      <c r="D5028" s="175">
        <v>109.7</v>
      </c>
    </row>
    <row r="5029" spans="1:4" ht="41.4" x14ac:dyDescent="0.3">
      <c r="A5029" s="175">
        <v>97741</v>
      </c>
      <c r="B5029" s="176" t="s">
        <v>13246</v>
      </c>
      <c r="C5029" s="175" t="s">
        <v>128</v>
      </c>
      <c r="D5029" s="175">
        <v>166.18</v>
      </c>
    </row>
    <row r="5030" spans="1:4" x14ac:dyDescent="0.3">
      <c r="A5030" s="175">
        <v>90436</v>
      </c>
      <c r="B5030" s="176" t="s">
        <v>13247</v>
      </c>
      <c r="C5030" s="175" t="s">
        <v>128</v>
      </c>
      <c r="D5030" s="175">
        <v>13.99</v>
      </c>
    </row>
    <row r="5031" spans="1:4" ht="27.6" x14ac:dyDescent="0.3">
      <c r="A5031" s="175">
        <v>90437</v>
      </c>
      <c r="B5031" s="176" t="s">
        <v>13248</v>
      </c>
      <c r="C5031" s="175" t="s">
        <v>128</v>
      </c>
      <c r="D5031" s="175">
        <v>34</v>
      </c>
    </row>
    <row r="5032" spans="1:4" x14ac:dyDescent="0.3">
      <c r="A5032" s="175">
        <v>90438</v>
      </c>
      <c r="B5032" s="176" t="s">
        <v>13249</v>
      </c>
      <c r="C5032" s="175" t="s">
        <v>128</v>
      </c>
      <c r="D5032" s="175">
        <v>48.73</v>
      </c>
    </row>
    <row r="5033" spans="1:4" x14ac:dyDescent="0.3">
      <c r="A5033" s="175">
        <v>90439</v>
      </c>
      <c r="B5033" s="176" t="s">
        <v>13250</v>
      </c>
      <c r="C5033" s="175" t="s">
        <v>128</v>
      </c>
      <c r="D5033" s="175">
        <v>60.37</v>
      </c>
    </row>
    <row r="5034" spans="1:4" ht="27.6" x14ac:dyDescent="0.3">
      <c r="A5034" s="175">
        <v>90440</v>
      </c>
      <c r="B5034" s="176" t="s">
        <v>13251</v>
      </c>
      <c r="C5034" s="175" t="s">
        <v>128</v>
      </c>
      <c r="D5034" s="175">
        <v>96.71</v>
      </c>
    </row>
    <row r="5035" spans="1:4" x14ac:dyDescent="0.3">
      <c r="A5035" s="175">
        <v>90441</v>
      </c>
      <c r="B5035" s="176" t="s">
        <v>13252</v>
      </c>
      <c r="C5035" s="175" t="s">
        <v>128</v>
      </c>
      <c r="D5035" s="175">
        <v>123.53</v>
      </c>
    </row>
    <row r="5036" spans="1:4" ht="27.6" x14ac:dyDescent="0.3">
      <c r="A5036" s="175">
        <v>90443</v>
      </c>
      <c r="B5036" s="176" t="s">
        <v>13253</v>
      </c>
      <c r="C5036" s="175" t="s">
        <v>236</v>
      </c>
      <c r="D5036" s="175">
        <v>12.71</v>
      </c>
    </row>
    <row r="5037" spans="1:4" ht="27.6" x14ac:dyDescent="0.3">
      <c r="A5037" s="175">
        <v>90444</v>
      </c>
      <c r="B5037" s="176" t="s">
        <v>13254</v>
      </c>
      <c r="C5037" s="175" t="s">
        <v>236</v>
      </c>
      <c r="D5037" s="175">
        <v>25.91</v>
      </c>
    </row>
    <row r="5038" spans="1:4" ht="27.6" x14ac:dyDescent="0.3">
      <c r="A5038" s="175">
        <v>90445</v>
      </c>
      <c r="B5038" s="176" t="s">
        <v>13255</v>
      </c>
      <c r="C5038" s="175" t="s">
        <v>236</v>
      </c>
      <c r="D5038" s="175">
        <v>27.65</v>
      </c>
    </row>
    <row r="5039" spans="1:4" ht="27.6" x14ac:dyDescent="0.3">
      <c r="A5039" s="175">
        <v>90446</v>
      </c>
      <c r="B5039" s="176" t="s">
        <v>13256</v>
      </c>
      <c r="C5039" s="175" t="s">
        <v>236</v>
      </c>
      <c r="D5039" s="175">
        <v>30.05</v>
      </c>
    </row>
    <row r="5040" spans="1:4" ht="27.6" x14ac:dyDescent="0.3">
      <c r="A5040" s="175">
        <v>90447</v>
      </c>
      <c r="B5040" s="176" t="s">
        <v>13257</v>
      </c>
      <c r="C5040" s="175" t="s">
        <v>236</v>
      </c>
      <c r="D5040" s="175">
        <v>6.12</v>
      </c>
    </row>
    <row r="5041" spans="1:4" ht="27.6" x14ac:dyDescent="0.3">
      <c r="A5041" s="175">
        <v>90451</v>
      </c>
      <c r="B5041" s="176" t="s">
        <v>13258</v>
      </c>
      <c r="C5041" s="175" t="s">
        <v>128</v>
      </c>
      <c r="D5041" s="175">
        <v>4.3099999999999996</v>
      </c>
    </row>
    <row r="5042" spans="1:4" ht="27.6" x14ac:dyDescent="0.3">
      <c r="A5042" s="175">
        <v>90452</v>
      </c>
      <c r="B5042" s="176" t="s">
        <v>13259</v>
      </c>
      <c r="C5042" s="175" t="s">
        <v>128</v>
      </c>
      <c r="D5042" s="175">
        <v>18.309999999999999</v>
      </c>
    </row>
    <row r="5043" spans="1:4" ht="27.6" x14ac:dyDescent="0.3">
      <c r="A5043" s="175">
        <v>90453</v>
      </c>
      <c r="B5043" s="176" t="s">
        <v>13260</v>
      </c>
      <c r="C5043" s="175" t="s">
        <v>128</v>
      </c>
      <c r="D5043" s="175">
        <v>2.98</v>
      </c>
    </row>
    <row r="5044" spans="1:4" ht="27.6" x14ac:dyDescent="0.3">
      <c r="A5044" s="175">
        <v>90454</v>
      </c>
      <c r="B5044" s="176" t="s">
        <v>13261</v>
      </c>
      <c r="C5044" s="175" t="s">
        <v>128</v>
      </c>
      <c r="D5044" s="175">
        <v>5.51</v>
      </c>
    </row>
    <row r="5045" spans="1:4" x14ac:dyDescent="0.3">
      <c r="A5045" s="175">
        <v>90455</v>
      </c>
      <c r="B5045" s="176" t="s">
        <v>13262</v>
      </c>
      <c r="C5045" s="175" t="s">
        <v>128</v>
      </c>
      <c r="D5045" s="175">
        <v>7.14</v>
      </c>
    </row>
    <row r="5046" spans="1:4" ht="27.6" x14ac:dyDescent="0.3">
      <c r="A5046" s="175">
        <v>90456</v>
      </c>
      <c r="B5046" s="176" t="s">
        <v>13263</v>
      </c>
      <c r="C5046" s="175" t="s">
        <v>128</v>
      </c>
      <c r="D5046" s="175">
        <v>4.08</v>
      </c>
    </row>
    <row r="5047" spans="1:4" ht="27.6" x14ac:dyDescent="0.3">
      <c r="A5047" s="175">
        <v>90457</v>
      </c>
      <c r="B5047" s="176" t="s">
        <v>13264</v>
      </c>
      <c r="C5047" s="175" t="s">
        <v>128</v>
      </c>
      <c r="D5047" s="175">
        <v>9.31</v>
      </c>
    </row>
    <row r="5048" spans="1:4" ht="27.6" x14ac:dyDescent="0.3">
      <c r="A5048" s="175">
        <v>90458</v>
      </c>
      <c r="B5048" s="176" t="s">
        <v>13265</v>
      </c>
      <c r="C5048" s="175" t="s">
        <v>128</v>
      </c>
      <c r="D5048" s="175">
        <v>26.42</v>
      </c>
    </row>
    <row r="5049" spans="1:4" ht="27.6" x14ac:dyDescent="0.3">
      <c r="A5049" s="175">
        <v>90459</v>
      </c>
      <c r="B5049" s="176" t="s">
        <v>13266</v>
      </c>
      <c r="C5049" s="175" t="s">
        <v>128</v>
      </c>
      <c r="D5049" s="175">
        <v>37.270000000000003</v>
      </c>
    </row>
    <row r="5050" spans="1:4" ht="27.6" x14ac:dyDescent="0.3">
      <c r="A5050" s="175">
        <v>90460</v>
      </c>
      <c r="B5050" s="176" t="s">
        <v>13267</v>
      </c>
      <c r="C5050" s="175" t="s">
        <v>236</v>
      </c>
      <c r="D5050" s="175">
        <v>9.77</v>
      </c>
    </row>
    <row r="5051" spans="1:4" ht="27.6" x14ac:dyDescent="0.3">
      <c r="A5051" s="175">
        <v>90461</v>
      </c>
      <c r="B5051" s="176" t="s">
        <v>13268</v>
      </c>
      <c r="C5051" s="175" t="s">
        <v>236</v>
      </c>
      <c r="D5051" s="175">
        <v>6.44</v>
      </c>
    </row>
    <row r="5052" spans="1:4" ht="27.6" x14ac:dyDescent="0.3">
      <c r="A5052" s="175">
        <v>90462</v>
      </c>
      <c r="B5052" s="176" t="s">
        <v>13269</v>
      </c>
      <c r="C5052" s="175" t="s">
        <v>236</v>
      </c>
      <c r="D5052" s="175">
        <v>1.34</v>
      </c>
    </row>
    <row r="5053" spans="1:4" ht="27.6" x14ac:dyDescent="0.3">
      <c r="A5053" s="175">
        <v>90463</v>
      </c>
      <c r="B5053" s="176" t="s">
        <v>13270</v>
      </c>
      <c r="C5053" s="175" t="s">
        <v>236</v>
      </c>
      <c r="D5053" s="175">
        <v>1.17</v>
      </c>
    </row>
    <row r="5054" spans="1:4" ht="27.6" x14ac:dyDescent="0.3">
      <c r="A5054" s="175">
        <v>90466</v>
      </c>
      <c r="B5054" s="176" t="s">
        <v>13271</v>
      </c>
      <c r="C5054" s="175" t="s">
        <v>236</v>
      </c>
      <c r="D5054" s="175">
        <v>12.51</v>
      </c>
    </row>
    <row r="5055" spans="1:4" ht="27.6" x14ac:dyDescent="0.3">
      <c r="A5055" s="175">
        <v>90467</v>
      </c>
      <c r="B5055" s="176" t="s">
        <v>13272</v>
      </c>
      <c r="C5055" s="175" t="s">
        <v>236</v>
      </c>
      <c r="D5055" s="175">
        <v>19.760000000000002</v>
      </c>
    </row>
    <row r="5056" spans="1:4" ht="27.6" x14ac:dyDescent="0.3">
      <c r="A5056" s="175">
        <v>90468</v>
      </c>
      <c r="B5056" s="176" t="s">
        <v>13273</v>
      </c>
      <c r="C5056" s="175" t="s">
        <v>236</v>
      </c>
      <c r="D5056" s="175">
        <v>5.38</v>
      </c>
    </row>
    <row r="5057" spans="1:4" ht="27.6" x14ac:dyDescent="0.3">
      <c r="A5057" s="175">
        <v>90469</v>
      </c>
      <c r="B5057" s="176" t="s">
        <v>13274</v>
      </c>
      <c r="C5057" s="175" t="s">
        <v>236</v>
      </c>
      <c r="D5057" s="175">
        <v>8.6</v>
      </c>
    </row>
    <row r="5058" spans="1:4" ht="27.6" x14ac:dyDescent="0.3">
      <c r="A5058" s="175">
        <v>90470</v>
      </c>
      <c r="B5058" s="176" t="s">
        <v>13275</v>
      </c>
      <c r="C5058" s="175" t="s">
        <v>236</v>
      </c>
      <c r="D5058" s="175">
        <v>11.75</v>
      </c>
    </row>
    <row r="5059" spans="1:4" ht="27.6" x14ac:dyDescent="0.3">
      <c r="A5059" s="175">
        <v>91166</v>
      </c>
      <c r="B5059" s="176" t="s">
        <v>13276</v>
      </c>
      <c r="C5059" s="175" t="s">
        <v>236</v>
      </c>
      <c r="D5059" s="175">
        <v>3.75</v>
      </c>
    </row>
    <row r="5060" spans="1:4" ht="41.4" x14ac:dyDescent="0.3">
      <c r="A5060" s="175">
        <v>91167</v>
      </c>
      <c r="B5060" s="176" t="s">
        <v>13277</v>
      </c>
      <c r="C5060" s="175" t="s">
        <v>236</v>
      </c>
      <c r="D5060" s="175">
        <v>10.39</v>
      </c>
    </row>
    <row r="5061" spans="1:4" ht="41.4" x14ac:dyDescent="0.3">
      <c r="A5061" s="175">
        <v>91168</v>
      </c>
      <c r="B5061" s="176" t="s">
        <v>13278</v>
      </c>
      <c r="C5061" s="175" t="s">
        <v>236</v>
      </c>
      <c r="D5061" s="175">
        <v>7.83</v>
      </c>
    </row>
    <row r="5062" spans="1:4" ht="41.4" x14ac:dyDescent="0.3">
      <c r="A5062" s="175">
        <v>91169</v>
      </c>
      <c r="B5062" s="176" t="s">
        <v>13279</v>
      </c>
      <c r="C5062" s="175" t="s">
        <v>236</v>
      </c>
      <c r="D5062" s="175">
        <v>9.3000000000000007</v>
      </c>
    </row>
    <row r="5063" spans="1:4" ht="41.4" x14ac:dyDescent="0.3">
      <c r="A5063" s="175">
        <v>91170</v>
      </c>
      <c r="B5063" s="176" t="s">
        <v>13280</v>
      </c>
      <c r="C5063" s="175" t="s">
        <v>236</v>
      </c>
      <c r="D5063" s="175">
        <v>2.67</v>
      </c>
    </row>
    <row r="5064" spans="1:4" ht="41.4" x14ac:dyDescent="0.3">
      <c r="A5064" s="175">
        <v>91171</v>
      </c>
      <c r="B5064" s="176" t="s">
        <v>13281</v>
      </c>
      <c r="C5064" s="175" t="s">
        <v>236</v>
      </c>
      <c r="D5064" s="175">
        <v>3.33</v>
      </c>
    </row>
    <row r="5065" spans="1:4" ht="41.4" x14ac:dyDescent="0.3">
      <c r="A5065" s="175">
        <v>91172</v>
      </c>
      <c r="B5065" s="176" t="s">
        <v>13282</v>
      </c>
      <c r="C5065" s="175" t="s">
        <v>236</v>
      </c>
      <c r="D5065" s="175">
        <v>4.9000000000000004</v>
      </c>
    </row>
    <row r="5066" spans="1:4" ht="41.4" x14ac:dyDescent="0.3">
      <c r="A5066" s="175">
        <v>91173</v>
      </c>
      <c r="B5066" s="176" t="s">
        <v>13283</v>
      </c>
      <c r="C5066" s="175" t="s">
        <v>236</v>
      </c>
      <c r="D5066" s="175">
        <v>1.35</v>
      </c>
    </row>
    <row r="5067" spans="1:4" ht="41.4" x14ac:dyDescent="0.3">
      <c r="A5067" s="175">
        <v>91174</v>
      </c>
      <c r="B5067" s="176" t="s">
        <v>13284</v>
      </c>
      <c r="C5067" s="175" t="s">
        <v>236</v>
      </c>
      <c r="D5067" s="175">
        <v>2.64</v>
      </c>
    </row>
    <row r="5068" spans="1:4" ht="41.4" x14ac:dyDescent="0.3">
      <c r="A5068" s="175">
        <v>91175</v>
      </c>
      <c r="B5068" s="176" t="s">
        <v>13285</v>
      </c>
      <c r="C5068" s="175" t="s">
        <v>236</v>
      </c>
      <c r="D5068" s="175">
        <v>4.3099999999999996</v>
      </c>
    </row>
    <row r="5069" spans="1:4" ht="41.4" x14ac:dyDescent="0.3">
      <c r="A5069" s="175">
        <v>91176</v>
      </c>
      <c r="B5069" s="176" t="s">
        <v>13286</v>
      </c>
      <c r="C5069" s="175" t="s">
        <v>236</v>
      </c>
      <c r="D5069" s="175">
        <v>24.69</v>
      </c>
    </row>
    <row r="5070" spans="1:4" ht="41.4" x14ac:dyDescent="0.3">
      <c r="A5070" s="175">
        <v>91177</v>
      </c>
      <c r="B5070" s="176" t="s">
        <v>13287</v>
      </c>
      <c r="C5070" s="175" t="s">
        <v>236</v>
      </c>
      <c r="D5070" s="175">
        <v>12.17</v>
      </c>
    </row>
    <row r="5071" spans="1:4" ht="41.4" x14ac:dyDescent="0.3">
      <c r="A5071" s="175">
        <v>91178</v>
      </c>
      <c r="B5071" s="176" t="s">
        <v>13288</v>
      </c>
      <c r="C5071" s="175" t="s">
        <v>236</v>
      </c>
      <c r="D5071" s="175">
        <v>13.32</v>
      </c>
    </row>
    <row r="5072" spans="1:4" ht="41.4" x14ac:dyDescent="0.3">
      <c r="A5072" s="175">
        <v>91179</v>
      </c>
      <c r="B5072" s="176" t="s">
        <v>13289</v>
      </c>
      <c r="C5072" s="175" t="s">
        <v>236</v>
      </c>
      <c r="D5072" s="175">
        <v>6.33</v>
      </c>
    </row>
    <row r="5073" spans="1:4" ht="41.4" x14ac:dyDescent="0.3">
      <c r="A5073" s="175">
        <v>91180</v>
      </c>
      <c r="B5073" s="176" t="s">
        <v>13290</v>
      </c>
      <c r="C5073" s="175" t="s">
        <v>236</v>
      </c>
      <c r="D5073" s="175">
        <v>5.66</v>
      </c>
    </row>
    <row r="5074" spans="1:4" ht="41.4" x14ac:dyDescent="0.3">
      <c r="A5074" s="175">
        <v>91181</v>
      </c>
      <c r="B5074" s="176" t="s">
        <v>13291</v>
      </c>
      <c r="C5074" s="175" t="s">
        <v>236</v>
      </c>
      <c r="D5074" s="175">
        <v>6.5</v>
      </c>
    </row>
    <row r="5075" spans="1:4" ht="27.6" x14ac:dyDescent="0.3">
      <c r="A5075" s="175">
        <v>91182</v>
      </c>
      <c r="B5075" s="176" t="s">
        <v>13292</v>
      </c>
      <c r="C5075" s="175" t="s">
        <v>236</v>
      </c>
      <c r="D5075" s="175">
        <v>26.84</v>
      </c>
    </row>
    <row r="5076" spans="1:4" ht="41.4" x14ac:dyDescent="0.3">
      <c r="A5076" s="175">
        <v>91183</v>
      </c>
      <c r="B5076" s="176" t="s">
        <v>13293</v>
      </c>
      <c r="C5076" s="175" t="s">
        <v>236</v>
      </c>
      <c r="D5076" s="175">
        <v>13.21</v>
      </c>
    </row>
    <row r="5077" spans="1:4" ht="27.6" x14ac:dyDescent="0.3">
      <c r="A5077" s="175">
        <v>91184</v>
      </c>
      <c r="B5077" s="176" t="s">
        <v>13294</v>
      </c>
      <c r="C5077" s="175" t="s">
        <v>236</v>
      </c>
      <c r="D5077" s="175">
        <v>12.33</v>
      </c>
    </row>
    <row r="5078" spans="1:4" ht="41.4" x14ac:dyDescent="0.3">
      <c r="A5078" s="175">
        <v>91185</v>
      </c>
      <c r="B5078" s="176" t="s">
        <v>13295</v>
      </c>
      <c r="C5078" s="175" t="s">
        <v>236</v>
      </c>
      <c r="D5078" s="175">
        <v>6.89</v>
      </c>
    </row>
    <row r="5079" spans="1:4" ht="41.4" x14ac:dyDescent="0.3">
      <c r="A5079" s="175">
        <v>91186</v>
      </c>
      <c r="B5079" s="176" t="s">
        <v>13296</v>
      </c>
      <c r="C5079" s="175" t="s">
        <v>236</v>
      </c>
      <c r="D5079" s="175">
        <v>5.64</v>
      </c>
    </row>
    <row r="5080" spans="1:4" ht="41.4" x14ac:dyDescent="0.3">
      <c r="A5080" s="175">
        <v>91187</v>
      </c>
      <c r="B5080" s="176" t="s">
        <v>13297</v>
      </c>
      <c r="C5080" s="175" t="s">
        <v>236</v>
      </c>
      <c r="D5080" s="175">
        <v>6.51</v>
      </c>
    </row>
    <row r="5081" spans="1:4" ht="27.6" x14ac:dyDescent="0.3">
      <c r="A5081" s="175">
        <v>91188</v>
      </c>
      <c r="B5081" s="176" t="s">
        <v>13298</v>
      </c>
      <c r="C5081" s="175" t="s">
        <v>128</v>
      </c>
      <c r="D5081" s="175">
        <v>6.92</v>
      </c>
    </row>
    <row r="5082" spans="1:4" ht="27.6" x14ac:dyDescent="0.3">
      <c r="A5082" s="175">
        <v>91189</v>
      </c>
      <c r="B5082" s="176" t="s">
        <v>13299</v>
      </c>
      <c r="C5082" s="175" t="s">
        <v>128</v>
      </c>
      <c r="D5082" s="175">
        <v>47.95</v>
      </c>
    </row>
    <row r="5083" spans="1:4" ht="27.6" x14ac:dyDescent="0.3">
      <c r="A5083" s="175">
        <v>91190</v>
      </c>
      <c r="B5083" s="176" t="s">
        <v>13300</v>
      </c>
      <c r="C5083" s="175" t="s">
        <v>128</v>
      </c>
      <c r="D5083" s="175">
        <v>4.8499999999999996</v>
      </c>
    </row>
    <row r="5084" spans="1:4" ht="27.6" x14ac:dyDescent="0.3">
      <c r="A5084" s="175">
        <v>91191</v>
      </c>
      <c r="B5084" s="176" t="s">
        <v>13301</v>
      </c>
      <c r="C5084" s="175" t="s">
        <v>128</v>
      </c>
      <c r="D5084" s="175">
        <v>5.15</v>
      </c>
    </row>
    <row r="5085" spans="1:4" ht="27.6" x14ac:dyDescent="0.3">
      <c r="A5085" s="175">
        <v>91192</v>
      </c>
      <c r="B5085" s="176" t="s">
        <v>13302</v>
      </c>
      <c r="C5085" s="175" t="s">
        <v>128</v>
      </c>
      <c r="D5085" s="175">
        <v>5.72</v>
      </c>
    </row>
    <row r="5086" spans="1:4" ht="27.6" x14ac:dyDescent="0.3">
      <c r="A5086" s="175">
        <v>91222</v>
      </c>
      <c r="B5086" s="176" t="s">
        <v>13303</v>
      </c>
      <c r="C5086" s="175" t="s">
        <v>236</v>
      </c>
      <c r="D5086" s="175">
        <v>13.69</v>
      </c>
    </row>
    <row r="5087" spans="1:4" ht="41.4" x14ac:dyDescent="0.3">
      <c r="A5087" s="175">
        <v>94480</v>
      </c>
      <c r="B5087" s="176" t="s">
        <v>13304</v>
      </c>
      <c r="C5087" s="175" t="s">
        <v>128</v>
      </c>
      <c r="D5087" s="177">
        <v>2464.1799999999998</v>
      </c>
    </row>
    <row r="5088" spans="1:4" ht="41.4" x14ac:dyDescent="0.3">
      <c r="A5088" s="175">
        <v>94481</v>
      </c>
      <c r="B5088" s="176" t="s">
        <v>13305</v>
      </c>
      <c r="C5088" s="175" t="s">
        <v>128</v>
      </c>
      <c r="D5088" s="177">
        <v>1746.21</v>
      </c>
    </row>
    <row r="5089" spans="1:4" ht="41.4" x14ac:dyDescent="0.3">
      <c r="A5089" s="175">
        <v>94482</v>
      </c>
      <c r="B5089" s="176" t="s">
        <v>13306</v>
      </c>
      <c r="C5089" s="175" t="s">
        <v>128</v>
      </c>
      <c r="D5089" s="177">
        <v>1383.84</v>
      </c>
    </row>
    <row r="5090" spans="1:4" ht="41.4" x14ac:dyDescent="0.3">
      <c r="A5090" s="175">
        <v>94483</v>
      </c>
      <c r="B5090" s="176" t="s">
        <v>13307</v>
      </c>
      <c r="C5090" s="175" t="s">
        <v>128</v>
      </c>
      <c r="D5090" s="177">
        <v>1168.47</v>
      </c>
    </row>
    <row r="5091" spans="1:4" ht="27.6" x14ac:dyDescent="0.3">
      <c r="A5091" s="175">
        <v>95541</v>
      </c>
      <c r="B5091" s="176" t="s">
        <v>13308</v>
      </c>
      <c r="C5091" s="175" t="s">
        <v>128</v>
      </c>
      <c r="D5091" s="175">
        <v>4.53</v>
      </c>
    </row>
    <row r="5092" spans="1:4" ht="27.6" x14ac:dyDescent="0.3">
      <c r="A5092" s="175">
        <v>96559</v>
      </c>
      <c r="B5092" s="176" t="s">
        <v>13309</v>
      </c>
      <c r="C5092" s="175" t="s">
        <v>180</v>
      </c>
      <c r="D5092" s="175">
        <v>27.14</v>
      </c>
    </row>
    <row r="5093" spans="1:4" ht="27.6" x14ac:dyDescent="0.3">
      <c r="A5093" s="175">
        <v>96560</v>
      </c>
      <c r="B5093" s="176" t="s">
        <v>13310</v>
      </c>
      <c r="C5093" s="175" t="s">
        <v>180</v>
      </c>
      <c r="D5093" s="175">
        <v>18.690000000000001</v>
      </c>
    </row>
    <row r="5094" spans="1:4" ht="27.6" x14ac:dyDescent="0.3">
      <c r="A5094" s="175">
        <v>96561</v>
      </c>
      <c r="B5094" s="176" t="s">
        <v>13311</v>
      </c>
      <c r="C5094" s="175" t="s">
        <v>180</v>
      </c>
      <c r="D5094" s="175">
        <v>13.8</v>
      </c>
    </row>
    <row r="5095" spans="1:4" ht="41.4" x14ac:dyDescent="0.3">
      <c r="A5095" s="175">
        <v>96562</v>
      </c>
      <c r="B5095" s="176" t="s">
        <v>13312</v>
      </c>
      <c r="C5095" s="175" t="s">
        <v>236</v>
      </c>
      <c r="D5095" s="175">
        <v>17.309999999999999</v>
      </c>
    </row>
    <row r="5096" spans="1:4" ht="41.4" x14ac:dyDescent="0.3">
      <c r="A5096" s="175">
        <v>96563</v>
      </c>
      <c r="B5096" s="176" t="s">
        <v>13313</v>
      </c>
      <c r="C5096" s="175" t="s">
        <v>236</v>
      </c>
      <c r="D5096" s="175">
        <v>21.95</v>
      </c>
    </row>
    <row r="5097" spans="1:4" ht="41.4" x14ac:dyDescent="0.3">
      <c r="A5097" s="175">
        <v>101802</v>
      </c>
      <c r="B5097" s="176" t="s">
        <v>13314</v>
      </c>
      <c r="C5097" s="175" t="s">
        <v>128</v>
      </c>
      <c r="D5097" s="177">
        <v>1378.81</v>
      </c>
    </row>
    <row r="5098" spans="1:4" ht="41.4" x14ac:dyDescent="0.3">
      <c r="A5098" s="175">
        <v>101803</v>
      </c>
      <c r="B5098" s="176" t="s">
        <v>13315</v>
      </c>
      <c r="C5098" s="175" t="s">
        <v>128</v>
      </c>
      <c r="D5098" s="175">
        <v>861.26</v>
      </c>
    </row>
    <row r="5099" spans="1:4" ht="41.4" x14ac:dyDescent="0.3">
      <c r="A5099" s="175">
        <v>101804</v>
      </c>
      <c r="B5099" s="176" t="s">
        <v>13316</v>
      </c>
      <c r="C5099" s="175" t="s">
        <v>128</v>
      </c>
      <c r="D5099" s="177">
        <v>1078.5899999999999</v>
      </c>
    </row>
    <row r="5100" spans="1:4" ht="41.4" x14ac:dyDescent="0.3">
      <c r="A5100" s="175">
        <v>101805</v>
      </c>
      <c r="B5100" s="176" t="s">
        <v>13317</v>
      </c>
      <c r="C5100" s="175" t="s">
        <v>128</v>
      </c>
      <c r="D5100" s="177">
        <v>1376.85</v>
      </c>
    </row>
    <row r="5101" spans="1:4" ht="27.6" x14ac:dyDescent="0.3">
      <c r="A5101" s="175">
        <v>102111</v>
      </c>
      <c r="B5101" s="176" t="s">
        <v>13318</v>
      </c>
      <c r="C5101" s="175" t="s">
        <v>128</v>
      </c>
      <c r="D5101" s="177">
        <v>1040.48</v>
      </c>
    </row>
    <row r="5102" spans="1:4" ht="27.6" x14ac:dyDescent="0.3">
      <c r="A5102" s="175">
        <v>102112</v>
      </c>
      <c r="B5102" s="176" t="s">
        <v>13319</v>
      </c>
      <c r="C5102" s="175" t="s">
        <v>128</v>
      </c>
      <c r="D5102" s="175">
        <v>125.63</v>
      </c>
    </row>
    <row r="5103" spans="1:4" ht="27.6" x14ac:dyDescent="0.3">
      <c r="A5103" s="175">
        <v>102113</v>
      </c>
      <c r="B5103" s="176" t="s">
        <v>13320</v>
      </c>
      <c r="C5103" s="175" t="s">
        <v>128</v>
      </c>
      <c r="D5103" s="177">
        <v>1671.01</v>
      </c>
    </row>
    <row r="5104" spans="1:4" ht="27.6" x14ac:dyDescent="0.3">
      <c r="A5104" s="175">
        <v>102114</v>
      </c>
      <c r="B5104" s="176" t="s">
        <v>13321</v>
      </c>
      <c r="C5104" s="175" t="s">
        <v>128</v>
      </c>
      <c r="D5104" s="175">
        <v>128.87</v>
      </c>
    </row>
    <row r="5105" spans="1:4" ht="27.6" x14ac:dyDescent="0.3">
      <c r="A5105" s="175">
        <v>102115</v>
      </c>
      <c r="B5105" s="176" t="s">
        <v>13322</v>
      </c>
      <c r="C5105" s="175" t="s">
        <v>128</v>
      </c>
      <c r="D5105" s="177">
        <v>2925.08</v>
      </c>
    </row>
    <row r="5106" spans="1:4" ht="27.6" x14ac:dyDescent="0.3">
      <c r="A5106" s="175">
        <v>102116</v>
      </c>
      <c r="B5106" s="176" t="s">
        <v>13323</v>
      </c>
      <c r="C5106" s="175" t="s">
        <v>128</v>
      </c>
      <c r="D5106" s="177">
        <v>1785.98</v>
      </c>
    </row>
    <row r="5107" spans="1:4" ht="27.6" x14ac:dyDescent="0.3">
      <c r="A5107" s="175">
        <v>102117</v>
      </c>
      <c r="B5107" s="176" t="s">
        <v>13324</v>
      </c>
      <c r="C5107" s="175" t="s">
        <v>128</v>
      </c>
      <c r="D5107" s="175">
        <v>132.81</v>
      </c>
    </row>
    <row r="5108" spans="1:4" ht="27.6" x14ac:dyDescent="0.3">
      <c r="A5108" s="175">
        <v>102118</v>
      </c>
      <c r="B5108" s="176" t="s">
        <v>13325</v>
      </c>
      <c r="C5108" s="175" t="s">
        <v>128</v>
      </c>
      <c r="D5108" s="177">
        <v>2442.88</v>
      </c>
    </row>
    <row r="5109" spans="1:4" ht="27.6" x14ac:dyDescent="0.3">
      <c r="A5109" s="175">
        <v>102119</v>
      </c>
      <c r="B5109" s="176" t="s">
        <v>13326</v>
      </c>
      <c r="C5109" s="175" t="s">
        <v>128</v>
      </c>
      <c r="D5109" s="175">
        <v>136.19</v>
      </c>
    </row>
    <row r="5110" spans="1:4" ht="27.6" x14ac:dyDescent="0.3">
      <c r="A5110" s="175">
        <v>102121</v>
      </c>
      <c r="B5110" s="176" t="s">
        <v>13327</v>
      </c>
      <c r="C5110" s="175" t="s">
        <v>128</v>
      </c>
      <c r="D5110" s="175">
        <v>171.61</v>
      </c>
    </row>
    <row r="5111" spans="1:4" ht="27.6" x14ac:dyDescent="0.3">
      <c r="A5111" s="175">
        <v>102122</v>
      </c>
      <c r="B5111" s="176" t="s">
        <v>13328</v>
      </c>
      <c r="C5111" s="175" t="s">
        <v>128</v>
      </c>
      <c r="D5111" s="177">
        <v>8317.0499999999993</v>
      </c>
    </row>
    <row r="5112" spans="1:4" ht="27.6" x14ac:dyDescent="0.3">
      <c r="A5112" s="175">
        <v>102123</v>
      </c>
      <c r="B5112" s="176" t="s">
        <v>13329</v>
      </c>
      <c r="C5112" s="175" t="s">
        <v>128</v>
      </c>
      <c r="D5112" s="175">
        <v>181.7</v>
      </c>
    </row>
    <row r="5113" spans="1:4" ht="27.6" x14ac:dyDescent="0.3">
      <c r="A5113" s="175">
        <v>102136</v>
      </c>
      <c r="B5113" s="176" t="s">
        <v>13330</v>
      </c>
      <c r="C5113" s="175" t="s">
        <v>128</v>
      </c>
      <c r="D5113" s="175">
        <v>63.9</v>
      </c>
    </row>
    <row r="5114" spans="1:4" ht="27.6" x14ac:dyDescent="0.3">
      <c r="A5114" s="175">
        <v>102137</v>
      </c>
      <c r="B5114" s="176" t="s">
        <v>13331</v>
      </c>
      <c r="C5114" s="175" t="s">
        <v>128</v>
      </c>
      <c r="D5114" s="175">
        <v>66.739999999999995</v>
      </c>
    </row>
    <row r="5115" spans="1:4" ht="27.6" x14ac:dyDescent="0.3">
      <c r="A5115" s="175">
        <v>102138</v>
      </c>
      <c r="B5115" s="176" t="s">
        <v>13332</v>
      </c>
      <c r="C5115" s="175" t="s">
        <v>128</v>
      </c>
      <c r="D5115" s="175">
        <v>198.12</v>
      </c>
    </row>
    <row r="5116" spans="1:4" ht="55.2" x14ac:dyDescent="0.3">
      <c r="A5116" s="175">
        <v>93350</v>
      </c>
      <c r="B5116" s="176" t="s">
        <v>13333</v>
      </c>
      <c r="C5116" s="175" t="s">
        <v>128</v>
      </c>
      <c r="D5116" s="177">
        <v>1245.92</v>
      </c>
    </row>
    <row r="5117" spans="1:4" ht="55.2" x14ac:dyDescent="0.3">
      <c r="A5117" s="175">
        <v>93351</v>
      </c>
      <c r="B5117" s="176" t="s">
        <v>13334</v>
      </c>
      <c r="C5117" s="175" t="s">
        <v>128</v>
      </c>
      <c r="D5117" s="177">
        <v>1021.66</v>
      </c>
    </row>
    <row r="5118" spans="1:4" ht="55.2" x14ac:dyDescent="0.3">
      <c r="A5118" s="175">
        <v>93352</v>
      </c>
      <c r="B5118" s="176" t="s">
        <v>13335</v>
      </c>
      <c r="C5118" s="175" t="s">
        <v>128</v>
      </c>
      <c r="D5118" s="175">
        <v>798.76</v>
      </c>
    </row>
    <row r="5119" spans="1:4" ht="55.2" x14ac:dyDescent="0.3">
      <c r="A5119" s="175">
        <v>93353</v>
      </c>
      <c r="B5119" s="176" t="s">
        <v>13336</v>
      </c>
      <c r="C5119" s="175" t="s">
        <v>128</v>
      </c>
      <c r="D5119" s="175">
        <v>580.46</v>
      </c>
    </row>
    <row r="5120" spans="1:4" ht="55.2" x14ac:dyDescent="0.3">
      <c r="A5120" s="175">
        <v>93354</v>
      </c>
      <c r="B5120" s="176" t="s">
        <v>13337</v>
      </c>
      <c r="C5120" s="175" t="s">
        <v>128</v>
      </c>
      <c r="D5120" s="175">
        <v>871.09</v>
      </c>
    </row>
    <row r="5121" spans="1:4" ht="55.2" x14ac:dyDescent="0.3">
      <c r="A5121" s="175">
        <v>93355</v>
      </c>
      <c r="B5121" s="176" t="s">
        <v>13338</v>
      </c>
      <c r="C5121" s="175" t="s">
        <v>128</v>
      </c>
      <c r="D5121" s="175">
        <v>726.22</v>
      </c>
    </row>
    <row r="5122" spans="1:4" ht="55.2" x14ac:dyDescent="0.3">
      <c r="A5122" s="175">
        <v>93356</v>
      </c>
      <c r="B5122" s="176" t="s">
        <v>13339</v>
      </c>
      <c r="C5122" s="175" t="s">
        <v>128</v>
      </c>
      <c r="D5122" s="175">
        <v>580.51</v>
      </c>
    </row>
    <row r="5123" spans="1:4" ht="55.2" x14ac:dyDescent="0.3">
      <c r="A5123" s="175">
        <v>93357</v>
      </c>
      <c r="B5123" s="176" t="s">
        <v>13340</v>
      </c>
      <c r="C5123" s="175" t="s">
        <v>128</v>
      </c>
      <c r="D5123" s="175">
        <v>437.17</v>
      </c>
    </row>
    <row r="5124" spans="1:4" ht="27.6" x14ac:dyDescent="0.3">
      <c r="A5124" s="175">
        <v>96520</v>
      </c>
      <c r="B5124" s="176" t="s">
        <v>13341</v>
      </c>
      <c r="C5124" s="175" t="s">
        <v>261</v>
      </c>
      <c r="D5124" s="175">
        <v>90.92</v>
      </c>
    </row>
    <row r="5125" spans="1:4" ht="27.6" x14ac:dyDescent="0.3">
      <c r="A5125" s="175">
        <v>96521</v>
      </c>
      <c r="B5125" s="176" t="s">
        <v>13342</v>
      </c>
      <c r="C5125" s="175" t="s">
        <v>261</v>
      </c>
      <c r="D5125" s="175">
        <v>38.520000000000003</v>
      </c>
    </row>
    <row r="5126" spans="1:4" ht="27.6" x14ac:dyDescent="0.3">
      <c r="A5126" s="175">
        <v>96522</v>
      </c>
      <c r="B5126" s="176" t="s">
        <v>13343</v>
      </c>
      <c r="C5126" s="175" t="s">
        <v>261</v>
      </c>
      <c r="D5126" s="175">
        <v>144.62</v>
      </c>
    </row>
    <row r="5127" spans="1:4" ht="27.6" x14ac:dyDescent="0.3">
      <c r="A5127" s="175">
        <v>96523</v>
      </c>
      <c r="B5127" s="176" t="s">
        <v>13344</v>
      </c>
      <c r="C5127" s="175" t="s">
        <v>261</v>
      </c>
      <c r="D5127" s="175">
        <v>93.19</v>
      </c>
    </row>
    <row r="5128" spans="1:4" ht="27.6" x14ac:dyDescent="0.3">
      <c r="A5128" s="175">
        <v>96524</v>
      </c>
      <c r="B5128" s="176" t="s">
        <v>13345</v>
      </c>
      <c r="C5128" s="175" t="s">
        <v>261</v>
      </c>
      <c r="D5128" s="175">
        <v>166.92</v>
      </c>
    </row>
    <row r="5129" spans="1:4" ht="27.6" x14ac:dyDescent="0.3">
      <c r="A5129" s="175">
        <v>96525</v>
      </c>
      <c r="B5129" s="176" t="s">
        <v>13346</v>
      </c>
      <c r="C5129" s="175" t="s">
        <v>261</v>
      </c>
      <c r="D5129" s="175">
        <v>35.04</v>
      </c>
    </row>
    <row r="5130" spans="1:4" ht="27.6" x14ac:dyDescent="0.3">
      <c r="A5130" s="175">
        <v>96526</v>
      </c>
      <c r="B5130" s="176" t="s">
        <v>13347</v>
      </c>
      <c r="C5130" s="175" t="s">
        <v>261</v>
      </c>
      <c r="D5130" s="175">
        <v>291.04000000000002</v>
      </c>
    </row>
    <row r="5131" spans="1:4" ht="27.6" x14ac:dyDescent="0.3">
      <c r="A5131" s="175">
        <v>96527</v>
      </c>
      <c r="B5131" s="176" t="s">
        <v>13348</v>
      </c>
      <c r="C5131" s="175" t="s">
        <v>261</v>
      </c>
      <c r="D5131" s="175">
        <v>122.63</v>
      </c>
    </row>
    <row r="5132" spans="1:4" ht="27.6" x14ac:dyDescent="0.3">
      <c r="A5132" s="175">
        <v>96528</v>
      </c>
      <c r="B5132" s="176" t="s">
        <v>13349</v>
      </c>
      <c r="C5132" s="175" t="s">
        <v>180</v>
      </c>
      <c r="D5132" s="175">
        <v>204.15</v>
      </c>
    </row>
    <row r="5133" spans="1:4" ht="27.6" x14ac:dyDescent="0.3">
      <c r="A5133" s="175">
        <v>101114</v>
      </c>
      <c r="B5133" s="176" t="s">
        <v>13350</v>
      </c>
      <c r="C5133" s="175" t="s">
        <v>261</v>
      </c>
      <c r="D5133" s="175">
        <v>3.64</v>
      </c>
    </row>
    <row r="5134" spans="1:4" ht="27.6" x14ac:dyDescent="0.3">
      <c r="A5134" s="175">
        <v>101115</v>
      </c>
      <c r="B5134" s="176" t="s">
        <v>13351</v>
      </c>
      <c r="C5134" s="175" t="s">
        <v>261</v>
      </c>
      <c r="D5134" s="175">
        <v>3.03</v>
      </c>
    </row>
    <row r="5135" spans="1:4" ht="27.6" x14ac:dyDescent="0.3">
      <c r="A5135" s="175">
        <v>101116</v>
      </c>
      <c r="B5135" s="176" t="s">
        <v>13352</v>
      </c>
      <c r="C5135" s="175" t="s">
        <v>261</v>
      </c>
      <c r="D5135" s="175">
        <v>1.89</v>
      </c>
    </row>
    <row r="5136" spans="1:4" ht="27.6" x14ac:dyDescent="0.3">
      <c r="A5136" s="175">
        <v>101117</v>
      </c>
      <c r="B5136" s="176" t="s">
        <v>13353</v>
      </c>
      <c r="C5136" s="175" t="s">
        <v>261</v>
      </c>
      <c r="D5136" s="175">
        <v>2.57</v>
      </c>
    </row>
    <row r="5137" spans="1:4" ht="27.6" x14ac:dyDescent="0.3">
      <c r="A5137" s="175">
        <v>101118</v>
      </c>
      <c r="B5137" s="176" t="s">
        <v>13354</v>
      </c>
      <c r="C5137" s="175" t="s">
        <v>261</v>
      </c>
      <c r="D5137" s="175">
        <v>3.14</v>
      </c>
    </row>
    <row r="5138" spans="1:4" ht="27.6" x14ac:dyDescent="0.3">
      <c r="A5138" s="175">
        <v>101119</v>
      </c>
      <c r="B5138" s="176" t="s">
        <v>13355</v>
      </c>
      <c r="C5138" s="175" t="s">
        <v>261</v>
      </c>
      <c r="D5138" s="175">
        <v>6.95</v>
      </c>
    </row>
    <row r="5139" spans="1:4" ht="27.6" x14ac:dyDescent="0.3">
      <c r="A5139" s="175">
        <v>101120</v>
      </c>
      <c r="B5139" s="176" t="s">
        <v>13356</v>
      </c>
      <c r="C5139" s="175" t="s">
        <v>261</v>
      </c>
      <c r="D5139" s="175">
        <v>5.81</v>
      </c>
    </row>
    <row r="5140" spans="1:4" ht="27.6" x14ac:dyDescent="0.3">
      <c r="A5140" s="175">
        <v>101121</v>
      </c>
      <c r="B5140" s="176" t="s">
        <v>13357</v>
      </c>
      <c r="C5140" s="175" t="s">
        <v>261</v>
      </c>
      <c r="D5140" s="175">
        <v>3.64</v>
      </c>
    </row>
    <row r="5141" spans="1:4" ht="27.6" x14ac:dyDescent="0.3">
      <c r="A5141" s="175">
        <v>101122</v>
      </c>
      <c r="B5141" s="176" t="s">
        <v>13358</v>
      </c>
      <c r="C5141" s="175" t="s">
        <v>261</v>
      </c>
      <c r="D5141" s="175">
        <v>4.91</v>
      </c>
    </row>
    <row r="5142" spans="1:4" ht="27.6" x14ac:dyDescent="0.3">
      <c r="A5142" s="175">
        <v>101123</v>
      </c>
      <c r="B5142" s="176" t="s">
        <v>13359</v>
      </c>
      <c r="C5142" s="175" t="s">
        <v>261</v>
      </c>
      <c r="D5142" s="175">
        <v>5.99</v>
      </c>
    </row>
    <row r="5143" spans="1:4" ht="27.6" x14ac:dyDescent="0.3">
      <c r="A5143" s="175">
        <v>101124</v>
      </c>
      <c r="B5143" s="176" t="s">
        <v>13360</v>
      </c>
      <c r="C5143" s="175" t="s">
        <v>261</v>
      </c>
      <c r="D5143" s="175">
        <v>12.42</v>
      </c>
    </row>
    <row r="5144" spans="1:4" ht="27.6" x14ac:dyDescent="0.3">
      <c r="A5144" s="175">
        <v>101125</v>
      </c>
      <c r="B5144" s="176" t="s">
        <v>13361</v>
      </c>
      <c r="C5144" s="175" t="s">
        <v>261</v>
      </c>
      <c r="D5144" s="175">
        <v>11.81</v>
      </c>
    </row>
    <row r="5145" spans="1:4" ht="27.6" x14ac:dyDescent="0.3">
      <c r="A5145" s="175">
        <v>101126</v>
      </c>
      <c r="B5145" s="176" t="s">
        <v>13362</v>
      </c>
      <c r="C5145" s="175" t="s">
        <v>261</v>
      </c>
      <c r="D5145" s="175">
        <v>10.67</v>
      </c>
    </row>
    <row r="5146" spans="1:4" ht="27.6" x14ac:dyDescent="0.3">
      <c r="A5146" s="175">
        <v>101127</v>
      </c>
      <c r="B5146" s="176" t="s">
        <v>13363</v>
      </c>
      <c r="C5146" s="175" t="s">
        <v>261</v>
      </c>
      <c r="D5146" s="175">
        <v>11.35</v>
      </c>
    </row>
    <row r="5147" spans="1:4" ht="27.6" x14ac:dyDescent="0.3">
      <c r="A5147" s="175">
        <v>101128</v>
      </c>
      <c r="B5147" s="176" t="s">
        <v>13364</v>
      </c>
      <c r="C5147" s="175" t="s">
        <v>261</v>
      </c>
      <c r="D5147" s="175">
        <v>11.92</v>
      </c>
    </row>
    <row r="5148" spans="1:4" ht="27.6" x14ac:dyDescent="0.3">
      <c r="A5148" s="175">
        <v>101129</v>
      </c>
      <c r="B5148" s="176" t="s">
        <v>13365</v>
      </c>
      <c r="C5148" s="175" t="s">
        <v>261</v>
      </c>
      <c r="D5148" s="175">
        <v>16.079999999999998</v>
      </c>
    </row>
    <row r="5149" spans="1:4" ht="27.6" x14ac:dyDescent="0.3">
      <c r="A5149" s="175">
        <v>101130</v>
      </c>
      <c r="B5149" s="176" t="s">
        <v>13366</v>
      </c>
      <c r="C5149" s="175" t="s">
        <v>261</v>
      </c>
      <c r="D5149" s="175">
        <v>14.94</v>
      </c>
    </row>
    <row r="5150" spans="1:4" ht="27.6" x14ac:dyDescent="0.3">
      <c r="A5150" s="175">
        <v>101131</v>
      </c>
      <c r="B5150" s="176" t="s">
        <v>13367</v>
      </c>
      <c r="C5150" s="175" t="s">
        <v>261</v>
      </c>
      <c r="D5150" s="175">
        <v>12.77</v>
      </c>
    </row>
    <row r="5151" spans="1:4" ht="27.6" x14ac:dyDescent="0.3">
      <c r="A5151" s="175">
        <v>101132</v>
      </c>
      <c r="B5151" s="176" t="s">
        <v>13368</v>
      </c>
      <c r="C5151" s="175" t="s">
        <v>261</v>
      </c>
      <c r="D5151" s="175">
        <v>14.04</v>
      </c>
    </row>
    <row r="5152" spans="1:4" ht="27.6" x14ac:dyDescent="0.3">
      <c r="A5152" s="175">
        <v>101133</v>
      </c>
      <c r="B5152" s="176" t="s">
        <v>13369</v>
      </c>
      <c r="C5152" s="175" t="s">
        <v>261</v>
      </c>
      <c r="D5152" s="175">
        <v>15.12</v>
      </c>
    </row>
    <row r="5153" spans="1:4" ht="41.4" x14ac:dyDescent="0.3">
      <c r="A5153" s="175">
        <v>101134</v>
      </c>
      <c r="B5153" s="176" t="s">
        <v>13370</v>
      </c>
      <c r="C5153" s="175" t="s">
        <v>261</v>
      </c>
      <c r="D5153" s="175">
        <v>12.95</v>
      </c>
    </row>
    <row r="5154" spans="1:4" ht="41.4" x14ac:dyDescent="0.3">
      <c r="A5154" s="175">
        <v>101135</v>
      </c>
      <c r="B5154" s="176" t="s">
        <v>13371</v>
      </c>
      <c r="C5154" s="175" t="s">
        <v>261</v>
      </c>
      <c r="D5154" s="175">
        <v>12.34</v>
      </c>
    </row>
    <row r="5155" spans="1:4" ht="41.4" x14ac:dyDescent="0.3">
      <c r="A5155" s="175">
        <v>101136</v>
      </c>
      <c r="B5155" s="176" t="s">
        <v>13372</v>
      </c>
      <c r="C5155" s="175" t="s">
        <v>261</v>
      </c>
      <c r="D5155" s="175">
        <v>11.2</v>
      </c>
    </row>
    <row r="5156" spans="1:4" ht="41.4" x14ac:dyDescent="0.3">
      <c r="A5156" s="175">
        <v>101137</v>
      </c>
      <c r="B5156" s="176" t="s">
        <v>13373</v>
      </c>
      <c r="C5156" s="175" t="s">
        <v>261</v>
      </c>
      <c r="D5156" s="175">
        <v>11.88</v>
      </c>
    </row>
    <row r="5157" spans="1:4" ht="41.4" x14ac:dyDescent="0.3">
      <c r="A5157" s="175">
        <v>101138</v>
      </c>
      <c r="B5157" s="176" t="s">
        <v>13374</v>
      </c>
      <c r="C5157" s="175" t="s">
        <v>261</v>
      </c>
      <c r="D5157" s="175">
        <v>12.45</v>
      </c>
    </row>
    <row r="5158" spans="1:4" ht="41.4" x14ac:dyDescent="0.3">
      <c r="A5158" s="175">
        <v>101139</v>
      </c>
      <c r="B5158" s="176" t="s">
        <v>13375</v>
      </c>
      <c r="C5158" s="175" t="s">
        <v>261</v>
      </c>
      <c r="D5158" s="175">
        <v>16.63</v>
      </c>
    </row>
    <row r="5159" spans="1:4" ht="41.4" x14ac:dyDescent="0.3">
      <c r="A5159" s="175">
        <v>101140</v>
      </c>
      <c r="B5159" s="176" t="s">
        <v>13376</v>
      </c>
      <c r="C5159" s="175" t="s">
        <v>261</v>
      </c>
      <c r="D5159" s="175">
        <v>15.49</v>
      </c>
    </row>
    <row r="5160" spans="1:4" ht="41.4" x14ac:dyDescent="0.3">
      <c r="A5160" s="175">
        <v>101141</v>
      </c>
      <c r="B5160" s="176" t="s">
        <v>13377</v>
      </c>
      <c r="C5160" s="175" t="s">
        <v>261</v>
      </c>
      <c r="D5160" s="175">
        <v>13.32</v>
      </c>
    </row>
    <row r="5161" spans="1:4" ht="41.4" x14ac:dyDescent="0.3">
      <c r="A5161" s="175">
        <v>101142</v>
      </c>
      <c r="B5161" s="176" t="s">
        <v>13378</v>
      </c>
      <c r="C5161" s="175" t="s">
        <v>261</v>
      </c>
      <c r="D5161" s="175">
        <v>14.59</v>
      </c>
    </row>
    <row r="5162" spans="1:4" ht="41.4" x14ac:dyDescent="0.3">
      <c r="A5162" s="175">
        <v>101143</v>
      </c>
      <c r="B5162" s="176" t="s">
        <v>13379</v>
      </c>
      <c r="C5162" s="175" t="s">
        <v>261</v>
      </c>
      <c r="D5162" s="175">
        <v>15.67</v>
      </c>
    </row>
    <row r="5163" spans="1:4" ht="41.4" x14ac:dyDescent="0.3">
      <c r="A5163" s="175">
        <v>101144</v>
      </c>
      <c r="B5163" s="176" t="s">
        <v>13380</v>
      </c>
      <c r="C5163" s="175" t="s">
        <v>261</v>
      </c>
      <c r="D5163" s="175">
        <v>13.1</v>
      </c>
    </row>
    <row r="5164" spans="1:4" ht="41.4" x14ac:dyDescent="0.3">
      <c r="A5164" s="175">
        <v>101145</v>
      </c>
      <c r="B5164" s="176" t="s">
        <v>13381</v>
      </c>
      <c r="C5164" s="175" t="s">
        <v>261</v>
      </c>
      <c r="D5164" s="175">
        <v>12.49</v>
      </c>
    </row>
    <row r="5165" spans="1:4" ht="41.4" x14ac:dyDescent="0.3">
      <c r="A5165" s="175">
        <v>101146</v>
      </c>
      <c r="B5165" s="176" t="s">
        <v>13382</v>
      </c>
      <c r="C5165" s="175" t="s">
        <v>261</v>
      </c>
      <c r="D5165" s="175">
        <v>11.35</v>
      </c>
    </row>
    <row r="5166" spans="1:4" ht="41.4" x14ac:dyDescent="0.3">
      <c r="A5166" s="175">
        <v>101147</v>
      </c>
      <c r="B5166" s="176" t="s">
        <v>13383</v>
      </c>
      <c r="C5166" s="175" t="s">
        <v>261</v>
      </c>
      <c r="D5166" s="175">
        <v>12.03</v>
      </c>
    </row>
    <row r="5167" spans="1:4" ht="41.4" x14ac:dyDescent="0.3">
      <c r="A5167" s="175">
        <v>101148</v>
      </c>
      <c r="B5167" s="176" t="s">
        <v>13384</v>
      </c>
      <c r="C5167" s="175" t="s">
        <v>261</v>
      </c>
      <c r="D5167" s="175">
        <v>12.6</v>
      </c>
    </row>
    <row r="5168" spans="1:4" ht="41.4" x14ac:dyDescent="0.3">
      <c r="A5168" s="175">
        <v>101149</v>
      </c>
      <c r="B5168" s="176" t="s">
        <v>13385</v>
      </c>
      <c r="C5168" s="175" t="s">
        <v>261</v>
      </c>
      <c r="D5168" s="175">
        <v>16.79</v>
      </c>
    </row>
    <row r="5169" spans="1:4" ht="41.4" x14ac:dyDescent="0.3">
      <c r="A5169" s="175">
        <v>101150</v>
      </c>
      <c r="B5169" s="176" t="s">
        <v>13386</v>
      </c>
      <c r="C5169" s="175" t="s">
        <v>261</v>
      </c>
      <c r="D5169" s="175">
        <v>15.65</v>
      </c>
    </row>
    <row r="5170" spans="1:4" ht="41.4" x14ac:dyDescent="0.3">
      <c r="A5170" s="175">
        <v>101151</v>
      </c>
      <c r="B5170" s="176" t="s">
        <v>13387</v>
      </c>
      <c r="C5170" s="175" t="s">
        <v>261</v>
      </c>
      <c r="D5170" s="175">
        <v>13.48</v>
      </c>
    </row>
    <row r="5171" spans="1:4" ht="41.4" x14ac:dyDescent="0.3">
      <c r="A5171" s="175">
        <v>101152</v>
      </c>
      <c r="B5171" s="176" t="s">
        <v>13388</v>
      </c>
      <c r="C5171" s="175" t="s">
        <v>261</v>
      </c>
      <c r="D5171" s="175">
        <v>14.75</v>
      </c>
    </row>
    <row r="5172" spans="1:4" ht="41.4" x14ac:dyDescent="0.3">
      <c r="A5172" s="175">
        <v>101153</v>
      </c>
      <c r="B5172" s="176" t="s">
        <v>13389</v>
      </c>
      <c r="C5172" s="175" t="s">
        <v>261</v>
      </c>
      <c r="D5172" s="175">
        <v>15.83</v>
      </c>
    </row>
    <row r="5173" spans="1:4" ht="55.2" x14ac:dyDescent="0.3">
      <c r="A5173" s="175">
        <v>101206</v>
      </c>
      <c r="B5173" s="176" t="s">
        <v>13390</v>
      </c>
      <c r="C5173" s="175" t="s">
        <v>261</v>
      </c>
      <c r="D5173" s="175">
        <v>10.29</v>
      </c>
    </row>
    <row r="5174" spans="1:4" ht="55.2" x14ac:dyDescent="0.3">
      <c r="A5174" s="175">
        <v>101207</v>
      </c>
      <c r="B5174" s="176" t="s">
        <v>13391</v>
      </c>
      <c r="C5174" s="175" t="s">
        <v>261</v>
      </c>
      <c r="D5174" s="175">
        <v>9</v>
      </c>
    </row>
    <row r="5175" spans="1:4" ht="55.2" x14ac:dyDescent="0.3">
      <c r="A5175" s="175">
        <v>101208</v>
      </c>
      <c r="B5175" s="176" t="s">
        <v>13392</v>
      </c>
      <c r="C5175" s="175" t="s">
        <v>261</v>
      </c>
      <c r="D5175" s="175">
        <v>8.7200000000000006</v>
      </c>
    </row>
    <row r="5176" spans="1:4" ht="55.2" x14ac:dyDescent="0.3">
      <c r="A5176" s="175">
        <v>101209</v>
      </c>
      <c r="B5176" s="176" t="s">
        <v>13393</v>
      </c>
      <c r="C5176" s="175" t="s">
        <v>261</v>
      </c>
      <c r="D5176" s="175">
        <v>8.08</v>
      </c>
    </row>
    <row r="5177" spans="1:4" ht="55.2" x14ac:dyDescent="0.3">
      <c r="A5177" s="175">
        <v>101210</v>
      </c>
      <c r="B5177" s="176" t="s">
        <v>13394</v>
      </c>
      <c r="C5177" s="175" t="s">
        <v>261</v>
      </c>
      <c r="D5177" s="175">
        <v>14.52</v>
      </c>
    </row>
    <row r="5178" spans="1:4" ht="55.2" x14ac:dyDescent="0.3">
      <c r="A5178" s="175">
        <v>101211</v>
      </c>
      <c r="B5178" s="176" t="s">
        <v>13395</v>
      </c>
      <c r="C5178" s="175" t="s">
        <v>261</v>
      </c>
      <c r="D5178" s="175">
        <v>15.58</v>
      </c>
    </row>
    <row r="5179" spans="1:4" ht="55.2" x14ac:dyDescent="0.3">
      <c r="A5179" s="175">
        <v>101212</v>
      </c>
      <c r="B5179" s="176" t="s">
        <v>13396</v>
      </c>
      <c r="C5179" s="175" t="s">
        <v>261</v>
      </c>
      <c r="D5179" s="175">
        <v>18.14</v>
      </c>
    </row>
    <row r="5180" spans="1:4" ht="55.2" x14ac:dyDescent="0.3">
      <c r="A5180" s="175">
        <v>101213</v>
      </c>
      <c r="B5180" s="176" t="s">
        <v>13397</v>
      </c>
      <c r="C5180" s="175" t="s">
        <v>261</v>
      </c>
      <c r="D5180" s="175">
        <v>20.21</v>
      </c>
    </row>
    <row r="5181" spans="1:4" ht="55.2" x14ac:dyDescent="0.3">
      <c r="A5181" s="175">
        <v>101214</v>
      </c>
      <c r="B5181" s="176" t="s">
        <v>13398</v>
      </c>
      <c r="C5181" s="175" t="s">
        <v>261</v>
      </c>
      <c r="D5181" s="175">
        <v>24.51</v>
      </c>
    </row>
    <row r="5182" spans="1:4" ht="55.2" x14ac:dyDescent="0.3">
      <c r="A5182" s="175">
        <v>101215</v>
      </c>
      <c r="B5182" s="176" t="s">
        <v>13399</v>
      </c>
      <c r="C5182" s="175" t="s">
        <v>261</v>
      </c>
      <c r="D5182" s="175">
        <v>13.86</v>
      </c>
    </row>
    <row r="5183" spans="1:4" ht="55.2" x14ac:dyDescent="0.3">
      <c r="A5183" s="175">
        <v>101216</v>
      </c>
      <c r="B5183" s="176" t="s">
        <v>13400</v>
      </c>
      <c r="C5183" s="175" t="s">
        <v>261</v>
      </c>
      <c r="D5183" s="175">
        <v>14.57</v>
      </c>
    </row>
    <row r="5184" spans="1:4" ht="55.2" x14ac:dyDescent="0.3">
      <c r="A5184" s="175">
        <v>101217</v>
      </c>
      <c r="B5184" s="176" t="s">
        <v>13401</v>
      </c>
      <c r="C5184" s="175" t="s">
        <v>261</v>
      </c>
      <c r="D5184" s="175">
        <v>16.920000000000002</v>
      </c>
    </row>
    <row r="5185" spans="1:4" ht="55.2" x14ac:dyDescent="0.3">
      <c r="A5185" s="175">
        <v>101218</v>
      </c>
      <c r="B5185" s="176" t="s">
        <v>13402</v>
      </c>
      <c r="C5185" s="175" t="s">
        <v>261</v>
      </c>
      <c r="D5185" s="175">
        <v>17.97</v>
      </c>
    </row>
    <row r="5186" spans="1:4" ht="55.2" x14ac:dyDescent="0.3">
      <c r="A5186" s="175">
        <v>101219</v>
      </c>
      <c r="B5186" s="176" t="s">
        <v>13403</v>
      </c>
      <c r="C5186" s="175" t="s">
        <v>261</v>
      </c>
      <c r="D5186" s="175">
        <v>21.82</v>
      </c>
    </row>
    <row r="5187" spans="1:4" ht="55.2" x14ac:dyDescent="0.3">
      <c r="A5187" s="175">
        <v>101220</v>
      </c>
      <c r="B5187" s="176" t="s">
        <v>13404</v>
      </c>
      <c r="C5187" s="175" t="s">
        <v>261</v>
      </c>
      <c r="D5187" s="175">
        <v>13.64</v>
      </c>
    </row>
    <row r="5188" spans="1:4" ht="55.2" x14ac:dyDescent="0.3">
      <c r="A5188" s="175">
        <v>101221</v>
      </c>
      <c r="B5188" s="176" t="s">
        <v>13405</v>
      </c>
      <c r="C5188" s="175" t="s">
        <v>261</v>
      </c>
      <c r="D5188" s="175">
        <v>14.46</v>
      </c>
    </row>
    <row r="5189" spans="1:4" ht="55.2" x14ac:dyDescent="0.3">
      <c r="A5189" s="175">
        <v>101222</v>
      </c>
      <c r="B5189" s="176" t="s">
        <v>13406</v>
      </c>
      <c r="C5189" s="175" t="s">
        <v>261</v>
      </c>
      <c r="D5189" s="175">
        <v>16.809999999999999</v>
      </c>
    </row>
    <row r="5190" spans="1:4" ht="55.2" x14ac:dyDescent="0.3">
      <c r="A5190" s="175">
        <v>101223</v>
      </c>
      <c r="B5190" s="176" t="s">
        <v>13407</v>
      </c>
      <c r="C5190" s="175" t="s">
        <v>261</v>
      </c>
      <c r="D5190" s="175">
        <v>18.670000000000002</v>
      </c>
    </row>
    <row r="5191" spans="1:4" ht="55.2" x14ac:dyDescent="0.3">
      <c r="A5191" s="175">
        <v>101224</v>
      </c>
      <c r="B5191" s="176" t="s">
        <v>13408</v>
      </c>
      <c r="C5191" s="175" t="s">
        <v>261</v>
      </c>
      <c r="D5191" s="175">
        <v>23.4</v>
      </c>
    </row>
    <row r="5192" spans="1:4" ht="55.2" x14ac:dyDescent="0.3">
      <c r="A5192" s="175">
        <v>101225</v>
      </c>
      <c r="B5192" s="176" t="s">
        <v>13409</v>
      </c>
      <c r="C5192" s="175" t="s">
        <v>261</v>
      </c>
      <c r="D5192" s="175">
        <v>12.48</v>
      </c>
    </row>
    <row r="5193" spans="1:4" ht="55.2" x14ac:dyDescent="0.3">
      <c r="A5193" s="175">
        <v>101226</v>
      </c>
      <c r="B5193" s="176" t="s">
        <v>13410</v>
      </c>
      <c r="C5193" s="175" t="s">
        <v>261</v>
      </c>
      <c r="D5193" s="175">
        <v>13.2</v>
      </c>
    </row>
    <row r="5194" spans="1:4" ht="55.2" x14ac:dyDescent="0.3">
      <c r="A5194" s="175">
        <v>101227</v>
      </c>
      <c r="B5194" s="176" t="s">
        <v>13411</v>
      </c>
      <c r="C5194" s="175" t="s">
        <v>261</v>
      </c>
      <c r="D5194" s="175">
        <v>15.29</v>
      </c>
    </row>
    <row r="5195" spans="1:4" ht="55.2" x14ac:dyDescent="0.3">
      <c r="A5195" s="175">
        <v>101228</v>
      </c>
      <c r="B5195" s="176" t="s">
        <v>13412</v>
      </c>
      <c r="C5195" s="175" t="s">
        <v>261</v>
      </c>
      <c r="D5195" s="175">
        <v>16.37</v>
      </c>
    </row>
    <row r="5196" spans="1:4" ht="55.2" x14ac:dyDescent="0.3">
      <c r="A5196" s="175">
        <v>101229</v>
      </c>
      <c r="B5196" s="176" t="s">
        <v>13413</v>
      </c>
      <c r="C5196" s="175" t="s">
        <v>261</v>
      </c>
      <c r="D5196" s="175">
        <v>20.6</v>
      </c>
    </row>
    <row r="5197" spans="1:4" ht="55.2" x14ac:dyDescent="0.3">
      <c r="A5197" s="175">
        <v>101230</v>
      </c>
      <c r="B5197" s="176" t="s">
        <v>13414</v>
      </c>
      <c r="C5197" s="175" t="s">
        <v>261</v>
      </c>
      <c r="D5197" s="175">
        <v>9.11</v>
      </c>
    </row>
    <row r="5198" spans="1:4" ht="55.2" x14ac:dyDescent="0.3">
      <c r="A5198" s="175">
        <v>101231</v>
      </c>
      <c r="B5198" s="176" t="s">
        <v>13415</v>
      </c>
      <c r="C5198" s="175" t="s">
        <v>261</v>
      </c>
      <c r="D5198" s="175">
        <v>8.6199999999999992</v>
      </c>
    </row>
    <row r="5199" spans="1:4" ht="55.2" x14ac:dyDescent="0.3">
      <c r="A5199" s="175">
        <v>101232</v>
      </c>
      <c r="B5199" s="176" t="s">
        <v>13416</v>
      </c>
      <c r="C5199" s="175" t="s">
        <v>261</v>
      </c>
      <c r="D5199" s="175">
        <v>7.83</v>
      </c>
    </row>
    <row r="5200" spans="1:4" ht="55.2" x14ac:dyDescent="0.3">
      <c r="A5200" s="175">
        <v>101233</v>
      </c>
      <c r="B5200" s="176" t="s">
        <v>13417</v>
      </c>
      <c r="C5200" s="175" t="s">
        <v>261</v>
      </c>
      <c r="D5200" s="175">
        <v>7.21</v>
      </c>
    </row>
    <row r="5201" spans="1:4" ht="55.2" x14ac:dyDescent="0.3">
      <c r="A5201" s="175">
        <v>101234</v>
      </c>
      <c r="B5201" s="176" t="s">
        <v>13418</v>
      </c>
      <c r="C5201" s="175" t="s">
        <v>261</v>
      </c>
      <c r="D5201" s="175">
        <v>14.16</v>
      </c>
    </row>
    <row r="5202" spans="1:4" ht="55.2" x14ac:dyDescent="0.3">
      <c r="A5202" s="175">
        <v>101235</v>
      </c>
      <c r="B5202" s="176" t="s">
        <v>13419</v>
      </c>
      <c r="C5202" s="175" t="s">
        <v>261</v>
      </c>
      <c r="D5202" s="175">
        <v>14.96</v>
      </c>
    </row>
    <row r="5203" spans="1:4" ht="55.2" x14ac:dyDescent="0.3">
      <c r="A5203" s="175">
        <v>101236</v>
      </c>
      <c r="B5203" s="176" t="s">
        <v>13420</v>
      </c>
      <c r="C5203" s="175" t="s">
        <v>261</v>
      </c>
      <c r="D5203" s="175">
        <v>17.41</v>
      </c>
    </row>
    <row r="5204" spans="1:4" ht="55.2" x14ac:dyDescent="0.3">
      <c r="A5204" s="175">
        <v>101237</v>
      </c>
      <c r="B5204" s="176" t="s">
        <v>13421</v>
      </c>
      <c r="C5204" s="175" t="s">
        <v>261</v>
      </c>
      <c r="D5204" s="175">
        <v>18.61</v>
      </c>
    </row>
    <row r="5205" spans="1:4" ht="55.2" x14ac:dyDescent="0.3">
      <c r="A5205" s="175">
        <v>101238</v>
      </c>
      <c r="B5205" s="176" t="s">
        <v>13422</v>
      </c>
      <c r="C5205" s="175" t="s">
        <v>261</v>
      </c>
      <c r="D5205" s="175">
        <v>23.5</v>
      </c>
    </row>
    <row r="5206" spans="1:4" ht="55.2" x14ac:dyDescent="0.3">
      <c r="A5206" s="175">
        <v>101239</v>
      </c>
      <c r="B5206" s="176" t="s">
        <v>13423</v>
      </c>
      <c r="C5206" s="175" t="s">
        <v>261</v>
      </c>
      <c r="D5206" s="175">
        <v>12.47</v>
      </c>
    </row>
    <row r="5207" spans="1:4" ht="55.2" x14ac:dyDescent="0.3">
      <c r="A5207" s="175">
        <v>101240</v>
      </c>
      <c r="B5207" s="176" t="s">
        <v>13424</v>
      </c>
      <c r="C5207" s="175" t="s">
        <v>261</v>
      </c>
      <c r="D5207" s="175">
        <v>13.2</v>
      </c>
    </row>
    <row r="5208" spans="1:4" ht="55.2" x14ac:dyDescent="0.3">
      <c r="A5208" s="175">
        <v>101241</v>
      </c>
      <c r="B5208" s="176" t="s">
        <v>13425</v>
      </c>
      <c r="C5208" s="175" t="s">
        <v>261</v>
      </c>
      <c r="D5208" s="175">
        <v>15.39</v>
      </c>
    </row>
    <row r="5209" spans="1:4" ht="55.2" x14ac:dyDescent="0.3">
      <c r="A5209" s="175">
        <v>101242</v>
      </c>
      <c r="B5209" s="176" t="s">
        <v>13426</v>
      </c>
      <c r="C5209" s="175" t="s">
        <v>261</v>
      </c>
      <c r="D5209" s="175">
        <v>17.149999999999999</v>
      </c>
    </row>
    <row r="5210" spans="1:4" ht="55.2" x14ac:dyDescent="0.3">
      <c r="A5210" s="175">
        <v>101243</v>
      </c>
      <c r="B5210" s="176" t="s">
        <v>13427</v>
      </c>
      <c r="C5210" s="175" t="s">
        <v>261</v>
      </c>
      <c r="D5210" s="175">
        <v>20.85</v>
      </c>
    </row>
    <row r="5211" spans="1:4" ht="55.2" x14ac:dyDescent="0.3">
      <c r="A5211" s="175">
        <v>101244</v>
      </c>
      <c r="B5211" s="176" t="s">
        <v>13428</v>
      </c>
      <c r="C5211" s="175" t="s">
        <v>261</v>
      </c>
      <c r="D5211" s="175">
        <v>13.08</v>
      </c>
    </row>
    <row r="5212" spans="1:4" ht="55.2" x14ac:dyDescent="0.3">
      <c r="A5212" s="175">
        <v>101245</v>
      </c>
      <c r="B5212" s="176" t="s">
        <v>13429</v>
      </c>
      <c r="C5212" s="175" t="s">
        <v>261</v>
      </c>
      <c r="D5212" s="175">
        <v>13.89</v>
      </c>
    </row>
    <row r="5213" spans="1:4" ht="55.2" x14ac:dyDescent="0.3">
      <c r="A5213" s="175">
        <v>101246</v>
      </c>
      <c r="B5213" s="176" t="s">
        <v>13430</v>
      </c>
      <c r="C5213" s="175" t="s">
        <v>261</v>
      </c>
      <c r="D5213" s="175">
        <v>16.149999999999999</v>
      </c>
    </row>
    <row r="5214" spans="1:4" ht="55.2" x14ac:dyDescent="0.3">
      <c r="A5214" s="175">
        <v>101247</v>
      </c>
      <c r="B5214" s="176" t="s">
        <v>13431</v>
      </c>
      <c r="C5214" s="175" t="s">
        <v>261</v>
      </c>
      <c r="D5214" s="175">
        <v>17.920000000000002</v>
      </c>
    </row>
    <row r="5215" spans="1:4" ht="55.2" x14ac:dyDescent="0.3">
      <c r="A5215" s="175">
        <v>101248</v>
      </c>
      <c r="B5215" s="176" t="s">
        <v>13432</v>
      </c>
      <c r="C5215" s="175" t="s">
        <v>261</v>
      </c>
      <c r="D5215" s="175">
        <v>22.45</v>
      </c>
    </row>
    <row r="5216" spans="1:4" ht="55.2" x14ac:dyDescent="0.3">
      <c r="A5216" s="175">
        <v>101249</v>
      </c>
      <c r="B5216" s="176" t="s">
        <v>13433</v>
      </c>
      <c r="C5216" s="175" t="s">
        <v>261</v>
      </c>
      <c r="D5216" s="175">
        <v>11.42</v>
      </c>
    </row>
    <row r="5217" spans="1:4" ht="55.2" x14ac:dyDescent="0.3">
      <c r="A5217" s="175">
        <v>101250</v>
      </c>
      <c r="B5217" s="176" t="s">
        <v>13434</v>
      </c>
      <c r="C5217" s="175" t="s">
        <v>261</v>
      </c>
      <c r="D5217" s="175">
        <v>12.64</v>
      </c>
    </row>
    <row r="5218" spans="1:4" ht="55.2" x14ac:dyDescent="0.3">
      <c r="A5218" s="175">
        <v>101251</v>
      </c>
      <c r="B5218" s="176" t="s">
        <v>13435</v>
      </c>
      <c r="C5218" s="175" t="s">
        <v>261</v>
      </c>
      <c r="D5218" s="175">
        <v>14.46</v>
      </c>
    </row>
    <row r="5219" spans="1:4" ht="55.2" x14ac:dyDescent="0.3">
      <c r="A5219" s="175">
        <v>101252</v>
      </c>
      <c r="B5219" s="176" t="s">
        <v>13436</v>
      </c>
      <c r="C5219" s="175" t="s">
        <v>261</v>
      </c>
      <c r="D5219" s="175">
        <v>15.69</v>
      </c>
    </row>
    <row r="5220" spans="1:4" ht="55.2" x14ac:dyDescent="0.3">
      <c r="A5220" s="175">
        <v>101253</v>
      </c>
      <c r="B5220" s="176" t="s">
        <v>13437</v>
      </c>
      <c r="C5220" s="175" t="s">
        <v>261</v>
      </c>
      <c r="D5220" s="175">
        <v>19.77</v>
      </c>
    </row>
    <row r="5221" spans="1:4" ht="55.2" x14ac:dyDescent="0.3">
      <c r="A5221" s="175">
        <v>101254</v>
      </c>
      <c r="B5221" s="176" t="s">
        <v>13438</v>
      </c>
      <c r="C5221" s="175" t="s">
        <v>261</v>
      </c>
      <c r="D5221" s="175">
        <v>10.34</v>
      </c>
    </row>
    <row r="5222" spans="1:4" ht="55.2" x14ac:dyDescent="0.3">
      <c r="A5222" s="175">
        <v>101255</v>
      </c>
      <c r="B5222" s="176" t="s">
        <v>13439</v>
      </c>
      <c r="C5222" s="175" t="s">
        <v>261</v>
      </c>
      <c r="D5222" s="175">
        <v>9.19</v>
      </c>
    </row>
    <row r="5223" spans="1:4" ht="55.2" x14ac:dyDescent="0.3">
      <c r="A5223" s="175">
        <v>101256</v>
      </c>
      <c r="B5223" s="176" t="s">
        <v>13440</v>
      </c>
      <c r="C5223" s="175" t="s">
        <v>261</v>
      </c>
      <c r="D5223" s="175">
        <v>15.94</v>
      </c>
    </row>
    <row r="5224" spans="1:4" ht="55.2" x14ac:dyDescent="0.3">
      <c r="A5224" s="175">
        <v>101257</v>
      </c>
      <c r="B5224" s="176" t="s">
        <v>13441</v>
      </c>
      <c r="C5224" s="175" t="s">
        <v>261</v>
      </c>
      <c r="D5224" s="175">
        <v>16.850000000000001</v>
      </c>
    </row>
    <row r="5225" spans="1:4" ht="55.2" x14ac:dyDescent="0.3">
      <c r="A5225" s="175">
        <v>101258</v>
      </c>
      <c r="B5225" s="176" t="s">
        <v>13442</v>
      </c>
      <c r="C5225" s="175" t="s">
        <v>261</v>
      </c>
      <c r="D5225" s="175">
        <v>19.52</v>
      </c>
    </row>
    <row r="5226" spans="1:4" ht="55.2" x14ac:dyDescent="0.3">
      <c r="A5226" s="175">
        <v>101259</v>
      </c>
      <c r="B5226" s="176" t="s">
        <v>13443</v>
      </c>
      <c r="C5226" s="175" t="s">
        <v>261</v>
      </c>
      <c r="D5226" s="175">
        <v>21.64</v>
      </c>
    </row>
    <row r="5227" spans="1:4" ht="55.2" x14ac:dyDescent="0.3">
      <c r="A5227" s="175">
        <v>101260</v>
      </c>
      <c r="B5227" s="176" t="s">
        <v>13444</v>
      </c>
      <c r="C5227" s="175" t="s">
        <v>261</v>
      </c>
      <c r="D5227" s="175">
        <v>27.02</v>
      </c>
    </row>
    <row r="5228" spans="1:4" ht="55.2" x14ac:dyDescent="0.3">
      <c r="A5228" s="175">
        <v>101261</v>
      </c>
      <c r="B5228" s="176" t="s">
        <v>13445</v>
      </c>
      <c r="C5228" s="175" t="s">
        <v>261</v>
      </c>
      <c r="D5228" s="175">
        <v>15.08</v>
      </c>
    </row>
    <row r="5229" spans="1:4" ht="55.2" x14ac:dyDescent="0.3">
      <c r="A5229" s="175">
        <v>101262</v>
      </c>
      <c r="B5229" s="176" t="s">
        <v>13446</v>
      </c>
      <c r="C5229" s="175" t="s">
        <v>261</v>
      </c>
      <c r="D5229" s="175">
        <v>15.98</v>
      </c>
    </row>
    <row r="5230" spans="1:4" ht="55.2" x14ac:dyDescent="0.3">
      <c r="A5230" s="175">
        <v>101263</v>
      </c>
      <c r="B5230" s="176" t="s">
        <v>13447</v>
      </c>
      <c r="C5230" s="175" t="s">
        <v>261</v>
      </c>
      <c r="D5230" s="175">
        <v>18.48</v>
      </c>
    </row>
    <row r="5231" spans="1:4" ht="55.2" x14ac:dyDescent="0.3">
      <c r="A5231" s="175">
        <v>101264</v>
      </c>
      <c r="B5231" s="176" t="s">
        <v>13448</v>
      </c>
      <c r="C5231" s="175" t="s">
        <v>261</v>
      </c>
      <c r="D5231" s="175">
        <v>20.45</v>
      </c>
    </row>
    <row r="5232" spans="1:4" ht="55.2" x14ac:dyDescent="0.3">
      <c r="A5232" s="175">
        <v>101265</v>
      </c>
      <c r="B5232" s="176" t="s">
        <v>13449</v>
      </c>
      <c r="C5232" s="175" t="s">
        <v>261</v>
      </c>
      <c r="D5232" s="175">
        <v>25.5</v>
      </c>
    </row>
    <row r="5233" spans="1:4" ht="55.2" x14ac:dyDescent="0.3">
      <c r="A5233" s="175">
        <v>101266</v>
      </c>
      <c r="B5233" s="176" t="s">
        <v>13450</v>
      </c>
      <c r="C5233" s="175" t="s">
        <v>261</v>
      </c>
      <c r="D5233" s="175">
        <v>9.23</v>
      </c>
    </row>
    <row r="5234" spans="1:4" ht="55.2" x14ac:dyDescent="0.3">
      <c r="A5234" s="175">
        <v>101267</v>
      </c>
      <c r="B5234" s="176" t="s">
        <v>13451</v>
      </c>
      <c r="C5234" s="175" t="s">
        <v>261</v>
      </c>
      <c r="D5234" s="175">
        <v>8.81</v>
      </c>
    </row>
    <row r="5235" spans="1:4" ht="55.2" x14ac:dyDescent="0.3">
      <c r="A5235" s="175">
        <v>101268</v>
      </c>
      <c r="B5235" s="176" t="s">
        <v>13452</v>
      </c>
      <c r="C5235" s="175" t="s">
        <v>261</v>
      </c>
      <c r="D5235" s="175">
        <v>14.54</v>
      </c>
    </row>
    <row r="5236" spans="1:4" ht="55.2" x14ac:dyDescent="0.3">
      <c r="A5236" s="175">
        <v>101269</v>
      </c>
      <c r="B5236" s="176" t="s">
        <v>13453</v>
      </c>
      <c r="C5236" s="175" t="s">
        <v>261</v>
      </c>
      <c r="D5236" s="175">
        <v>16.14</v>
      </c>
    </row>
    <row r="5237" spans="1:4" ht="55.2" x14ac:dyDescent="0.3">
      <c r="A5237" s="175">
        <v>101270</v>
      </c>
      <c r="B5237" s="176" t="s">
        <v>13454</v>
      </c>
      <c r="C5237" s="175" t="s">
        <v>261</v>
      </c>
      <c r="D5237" s="175">
        <v>18.690000000000001</v>
      </c>
    </row>
    <row r="5238" spans="1:4" ht="55.2" x14ac:dyDescent="0.3">
      <c r="A5238" s="175">
        <v>101271</v>
      </c>
      <c r="B5238" s="176" t="s">
        <v>13455</v>
      </c>
      <c r="C5238" s="175" t="s">
        <v>261</v>
      </c>
      <c r="D5238" s="175">
        <v>20.7</v>
      </c>
    </row>
    <row r="5239" spans="1:4" ht="55.2" x14ac:dyDescent="0.3">
      <c r="A5239" s="175">
        <v>101272</v>
      </c>
      <c r="B5239" s="176" t="s">
        <v>13456</v>
      </c>
      <c r="C5239" s="175" t="s">
        <v>261</v>
      </c>
      <c r="D5239" s="175">
        <v>25.84</v>
      </c>
    </row>
    <row r="5240" spans="1:4" ht="55.2" x14ac:dyDescent="0.3">
      <c r="A5240" s="175">
        <v>101273</v>
      </c>
      <c r="B5240" s="176" t="s">
        <v>13457</v>
      </c>
      <c r="C5240" s="175" t="s">
        <v>261</v>
      </c>
      <c r="D5240" s="175">
        <v>13.89</v>
      </c>
    </row>
    <row r="5241" spans="1:4" ht="55.2" x14ac:dyDescent="0.3">
      <c r="A5241" s="175">
        <v>101274</v>
      </c>
      <c r="B5241" s="176" t="s">
        <v>13458</v>
      </c>
      <c r="C5241" s="175" t="s">
        <v>261</v>
      </c>
      <c r="D5241" s="175">
        <v>15.32</v>
      </c>
    </row>
    <row r="5242" spans="1:4" ht="55.2" x14ac:dyDescent="0.3">
      <c r="A5242" s="175">
        <v>101275</v>
      </c>
      <c r="B5242" s="176" t="s">
        <v>13459</v>
      </c>
      <c r="C5242" s="175" t="s">
        <v>261</v>
      </c>
      <c r="D5242" s="175">
        <v>17.75</v>
      </c>
    </row>
    <row r="5243" spans="1:4" ht="55.2" x14ac:dyDescent="0.3">
      <c r="A5243" s="175">
        <v>101276</v>
      </c>
      <c r="B5243" s="176" t="s">
        <v>13460</v>
      </c>
      <c r="C5243" s="175" t="s">
        <v>261</v>
      </c>
      <c r="D5243" s="175">
        <v>19.61</v>
      </c>
    </row>
    <row r="5244" spans="1:4" ht="55.2" x14ac:dyDescent="0.3">
      <c r="A5244" s="175">
        <v>101277</v>
      </c>
      <c r="B5244" s="176" t="s">
        <v>13461</v>
      </c>
      <c r="C5244" s="175" t="s">
        <v>261</v>
      </c>
      <c r="D5244" s="175">
        <v>25.02</v>
      </c>
    </row>
    <row r="5245" spans="1:4" ht="27.6" x14ac:dyDescent="0.3">
      <c r="A5245" s="175">
        <v>102354</v>
      </c>
      <c r="B5245" s="176" t="s">
        <v>13462</v>
      </c>
      <c r="C5245" s="175" t="s">
        <v>261</v>
      </c>
      <c r="D5245" s="175">
        <v>130.49</v>
      </c>
    </row>
    <row r="5246" spans="1:4" ht="41.4" x14ac:dyDescent="0.3">
      <c r="A5246" s="175">
        <v>102355</v>
      </c>
      <c r="B5246" s="176" t="s">
        <v>13463</v>
      </c>
      <c r="C5246" s="175" t="s">
        <v>261</v>
      </c>
      <c r="D5246" s="175">
        <v>152.91</v>
      </c>
    </row>
    <row r="5247" spans="1:4" ht="27.6" x14ac:dyDescent="0.3">
      <c r="A5247" s="175">
        <v>102360</v>
      </c>
      <c r="B5247" s="176" t="s">
        <v>13464</v>
      </c>
      <c r="C5247" s="175" t="s">
        <v>261</v>
      </c>
      <c r="D5247" s="175">
        <v>19.66</v>
      </c>
    </row>
    <row r="5248" spans="1:4" ht="27.6" x14ac:dyDescent="0.3">
      <c r="A5248" s="175">
        <v>102361</v>
      </c>
      <c r="B5248" s="176" t="s">
        <v>13465</v>
      </c>
      <c r="C5248" s="175" t="s">
        <v>261</v>
      </c>
      <c r="D5248" s="175">
        <v>29.67</v>
      </c>
    </row>
    <row r="5249" spans="1:4" ht="55.2" x14ac:dyDescent="0.3">
      <c r="A5249" s="175">
        <v>90082</v>
      </c>
      <c r="B5249" s="176" t="s">
        <v>13466</v>
      </c>
      <c r="C5249" s="175" t="s">
        <v>261</v>
      </c>
      <c r="D5249" s="175">
        <v>9.5299999999999994</v>
      </c>
    </row>
    <row r="5250" spans="1:4" ht="55.2" x14ac:dyDescent="0.3">
      <c r="A5250" s="175">
        <v>90084</v>
      </c>
      <c r="B5250" s="176" t="s">
        <v>13467</v>
      </c>
      <c r="C5250" s="175" t="s">
        <v>261</v>
      </c>
      <c r="D5250" s="175">
        <v>9.24</v>
      </c>
    </row>
    <row r="5251" spans="1:4" ht="55.2" x14ac:dyDescent="0.3">
      <c r="A5251" s="175">
        <v>90086</v>
      </c>
      <c r="B5251" s="176" t="s">
        <v>13468</v>
      </c>
      <c r="C5251" s="175" t="s">
        <v>261</v>
      </c>
      <c r="D5251" s="175">
        <v>8.73</v>
      </c>
    </row>
    <row r="5252" spans="1:4" ht="55.2" x14ac:dyDescent="0.3">
      <c r="A5252" s="175">
        <v>90087</v>
      </c>
      <c r="B5252" s="176" t="s">
        <v>13469</v>
      </c>
      <c r="C5252" s="175" t="s">
        <v>261</v>
      </c>
      <c r="D5252" s="175">
        <v>7.95</v>
      </c>
    </row>
    <row r="5253" spans="1:4" ht="55.2" x14ac:dyDescent="0.3">
      <c r="A5253" s="175">
        <v>90090</v>
      </c>
      <c r="B5253" s="176" t="s">
        <v>13470</v>
      </c>
      <c r="C5253" s="175" t="s">
        <v>261</v>
      </c>
      <c r="D5253" s="175">
        <v>7.77</v>
      </c>
    </row>
    <row r="5254" spans="1:4" ht="55.2" x14ac:dyDescent="0.3">
      <c r="A5254" s="175">
        <v>90091</v>
      </c>
      <c r="B5254" s="176" t="s">
        <v>13471</v>
      </c>
      <c r="C5254" s="175" t="s">
        <v>261</v>
      </c>
      <c r="D5254" s="175">
        <v>5.16</v>
      </c>
    </row>
    <row r="5255" spans="1:4" ht="55.2" x14ac:dyDescent="0.3">
      <c r="A5255" s="175">
        <v>90092</v>
      </c>
      <c r="B5255" s="176" t="s">
        <v>13472</v>
      </c>
      <c r="C5255" s="175" t="s">
        <v>261</v>
      </c>
      <c r="D5255" s="175">
        <v>5.09</v>
      </c>
    </row>
    <row r="5256" spans="1:4" ht="55.2" x14ac:dyDescent="0.3">
      <c r="A5256" s="175">
        <v>90094</v>
      </c>
      <c r="B5256" s="176" t="s">
        <v>13473</v>
      </c>
      <c r="C5256" s="175" t="s">
        <v>261</v>
      </c>
      <c r="D5256" s="175">
        <v>4.82</v>
      </c>
    </row>
    <row r="5257" spans="1:4" ht="55.2" x14ac:dyDescent="0.3">
      <c r="A5257" s="175">
        <v>90095</v>
      </c>
      <c r="B5257" s="176" t="s">
        <v>13474</v>
      </c>
      <c r="C5257" s="175" t="s">
        <v>261</v>
      </c>
      <c r="D5257" s="175">
        <v>4.37</v>
      </c>
    </row>
    <row r="5258" spans="1:4" ht="55.2" x14ac:dyDescent="0.3">
      <c r="A5258" s="175">
        <v>90098</v>
      </c>
      <c r="B5258" s="176" t="s">
        <v>13475</v>
      </c>
      <c r="C5258" s="175" t="s">
        <v>261</v>
      </c>
      <c r="D5258" s="175">
        <v>4.29</v>
      </c>
    </row>
    <row r="5259" spans="1:4" ht="55.2" x14ac:dyDescent="0.3">
      <c r="A5259" s="175">
        <v>90099</v>
      </c>
      <c r="B5259" s="176" t="s">
        <v>13476</v>
      </c>
      <c r="C5259" s="175" t="s">
        <v>261</v>
      </c>
      <c r="D5259" s="175">
        <v>13.51</v>
      </c>
    </row>
    <row r="5260" spans="1:4" ht="55.2" x14ac:dyDescent="0.3">
      <c r="A5260" s="175">
        <v>90100</v>
      </c>
      <c r="B5260" s="176" t="s">
        <v>13477</v>
      </c>
      <c r="C5260" s="175" t="s">
        <v>261</v>
      </c>
      <c r="D5260" s="175">
        <v>11.46</v>
      </c>
    </row>
    <row r="5261" spans="1:4" ht="55.2" x14ac:dyDescent="0.3">
      <c r="A5261" s="175">
        <v>90101</v>
      </c>
      <c r="B5261" s="176" t="s">
        <v>13478</v>
      </c>
      <c r="C5261" s="175" t="s">
        <v>261</v>
      </c>
      <c r="D5261" s="175">
        <v>11.32</v>
      </c>
    </row>
    <row r="5262" spans="1:4" ht="55.2" x14ac:dyDescent="0.3">
      <c r="A5262" s="175">
        <v>90102</v>
      </c>
      <c r="B5262" s="176" t="s">
        <v>13479</v>
      </c>
      <c r="C5262" s="175" t="s">
        <v>261</v>
      </c>
      <c r="D5262" s="175">
        <v>10.32</v>
      </c>
    </row>
    <row r="5263" spans="1:4" ht="55.2" x14ac:dyDescent="0.3">
      <c r="A5263" s="175">
        <v>90105</v>
      </c>
      <c r="B5263" s="176" t="s">
        <v>13480</v>
      </c>
      <c r="C5263" s="175" t="s">
        <v>261</v>
      </c>
      <c r="D5263" s="175">
        <v>7.44</v>
      </c>
    </row>
    <row r="5264" spans="1:4" ht="55.2" x14ac:dyDescent="0.3">
      <c r="A5264" s="175">
        <v>90106</v>
      </c>
      <c r="B5264" s="176" t="s">
        <v>13481</v>
      </c>
      <c r="C5264" s="175" t="s">
        <v>261</v>
      </c>
      <c r="D5264" s="175">
        <v>6.32</v>
      </c>
    </row>
    <row r="5265" spans="1:4" ht="55.2" x14ac:dyDescent="0.3">
      <c r="A5265" s="175">
        <v>90107</v>
      </c>
      <c r="B5265" s="176" t="s">
        <v>13482</v>
      </c>
      <c r="C5265" s="175" t="s">
        <v>261</v>
      </c>
      <c r="D5265" s="175">
        <v>6.24</v>
      </c>
    </row>
    <row r="5266" spans="1:4" ht="55.2" x14ac:dyDescent="0.3">
      <c r="A5266" s="175">
        <v>90108</v>
      </c>
      <c r="B5266" s="176" t="s">
        <v>13483</v>
      </c>
      <c r="C5266" s="175" t="s">
        <v>261</v>
      </c>
      <c r="D5266" s="175">
        <v>5.68</v>
      </c>
    </row>
    <row r="5267" spans="1:4" ht="27.6" x14ac:dyDescent="0.3">
      <c r="A5267" s="175">
        <v>93358</v>
      </c>
      <c r="B5267" s="176" t="s">
        <v>13484</v>
      </c>
      <c r="C5267" s="175" t="s">
        <v>261</v>
      </c>
      <c r="D5267" s="175">
        <v>83.55</v>
      </c>
    </row>
    <row r="5268" spans="1:4" ht="55.2" x14ac:dyDescent="0.3">
      <c r="A5268" s="175">
        <v>102276</v>
      </c>
      <c r="B5268" s="176" t="s">
        <v>13485</v>
      </c>
      <c r="C5268" s="175" t="s">
        <v>261</v>
      </c>
      <c r="D5268" s="175">
        <v>10.73</v>
      </c>
    </row>
    <row r="5269" spans="1:4" ht="55.2" x14ac:dyDescent="0.3">
      <c r="A5269" s="175">
        <v>102277</v>
      </c>
      <c r="B5269" s="176" t="s">
        <v>13486</v>
      </c>
      <c r="C5269" s="175" t="s">
        <v>261</v>
      </c>
      <c r="D5269" s="175">
        <v>8.4700000000000006</v>
      </c>
    </row>
    <row r="5270" spans="1:4" ht="55.2" x14ac:dyDescent="0.3">
      <c r="A5270" s="175">
        <v>102278</v>
      </c>
      <c r="B5270" s="176" t="s">
        <v>13487</v>
      </c>
      <c r="C5270" s="175" t="s">
        <v>261</v>
      </c>
      <c r="D5270" s="175">
        <v>8.2799999999999994</v>
      </c>
    </row>
    <row r="5271" spans="1:4" ht="55.2" x14ac:dyDescent="0.3">
      <c r="A5271" s="175">
        <v>102279</v>
      </c>
      <c r="B5271" s="176" t="s">
        <v>13488</v>
      </c>
      <c r="C5271" s="175" t="s">
        <v>261</v>
      </c>
      <c r="D5271" s="175">
        <v>5.92</v>
      </c>
    </row>
    <row r="5272" spans="1:4" ht="55.2" x14ac:dyDescent="0.3">
      <c r="A5272" s="175">
        <v>102280</v>
      </c>
      <c r="B5272" s="176" t="s">
        <v>13489</v>
      </c>
      <c r="C5272" s="175" t="s">
        <v>261</v>
      </c>
      <c r="D5272" s="175">
        <v>4.67</v>
      </c>
    </row>
    <row r="5273" spans="1:4" ht="55.2" x14ac:dyDescent="0.3">
      <c r="A5273" s="175">
        <v>102281</v>
      </c>
      <c r="B5273" s="176" t="s">
        <v>13490</v>
      </c>
      <c r="C5273" s="175" t="s">
        <v>261</v>
      </c>
      <c r="D5273" s="175">
        <v>4.57</v>
      </c>
    </row>
    <row r="5274" spans="1:4" ht="41.4" x14ac:dyDescent="0.3">
      <c r="A5274" s="175">
        <v>102282</v>
      </c>
      <c r="B5274" s="176" t="s">
        <v>13491</v>
      </c>
      <c r="C5274" s="175" t="s">
        <v>261</v>
      </c>
      <c r="D5274" s="175">
        <v>11.91</v>
      </c>
    </row>
    <row r="5275" spans="1:4" ht="41.4" x14ac:dyDescent="0.3">
      <c r="A5275" s="175">
        <v>102283</v>
      </c>
      <c r="B5275" s="176" t="s">
        <v>13492</v>
      </c>
      <c r="C5275" s="175" t="s">
        <v>261</v>
      </c>
      <c r="D5275" s="175">
        <v>10.59</v>
      </c>
    </row>
    <row r="5276" spans="1:4" ht="55.2" x14ac:dyDescent="0.3">
      <c r="A5276" s="175">
        <v>102284</v>
      </c>
      <c r="B5276" s="176" t="s">
        <v>13493</v>
      </c>
      <c r="C5276" s="175" t="s">
        <v>261</v>
      </c>
      <c r="D5276" s="175">
        <v>10.25</v>
      </c>
    </row>
    <row r="5277" spans="1:4" ht="55.2" x14ac:dyDescent="0.3">
      <c r="A5277" s="175">
        <v>102285</v>
      </c>
      <c r="B5277" s="176" t="s">
        <v>13494</v>
      </c>
      <c r="C5277" s="175" t="s">
        <v>261</v>
      </c>
      <c r="D5277" s="175">
        <v>9.69</v>
      </c>
    </row>
    <row r="5278" spans="1:4" ht="55.2" x14ac:dyDescent="0.3">
      <c r="A5278" s="175">
        <v>102286</v>
      </c>
      <c r="B5278" s="176" t="s">
        <v>13495</v>
      </c>
      <c r="C5278" s="175" t="s">
        <v>261</v>
      </c>
      <c r="D5278" s="175">
        <v>9.42</v>
      </c>
    </row>
    <row r="5279" spans="1:4" ht="55.2" x14ac:dyDescent="0.3">
      <c r="A5279" s="175">
        <v>102287</v>
      </c>
      <c r="B5279" s="176" t="s">
        <v>13496</v>
      </c>
      <c r="C5279" s="175" t="s">
        <v>261</v>
      </c>
      <c r="D5279" s="175">
        <v>9.2200000000000006</v>
      </c>
    </row>
    <row r="5280" spans="1:4" ht="41.4" x14ac:dyDescent="0.3">
      <c r="A5280" s="175">
        <v>102288</v>
      </c>
      <c r="B5280" s="176" t="s">
        <v>13497</v>
      </c>
      <c r="C5280" s="175" t="s">
        <v>261</v>
      </c>
      <c r="D5280" s="175">
        <v>8.85</v>
      </c>
    </row>
    <row r="5281" spans="1:4" ht="55.2" x14ac:dyDescent="0.3">
      <c r="A5281" s="175">
        <v>102289</v>
      </c>
      <c r="B5281" s="176" t="s">
        <v>13498</v>
      </c>
      <c r="C5281" s="175" t="s">
        <v>261</v>
      </c>
      <c r="D5281" s="175">
        <v>8.64</v>
      </c>
    </row>
    <row r="5282" spans="1:4" ht="41.4" x14ac:dyDescent="0.3">
      <c r="A5282" s="175">
        <v>102290</v>
      </c>
      <c r="B5282" s="176" t="s">
        <v>13499</v>
      </c>
      <c r="C5282" s="175" t="s">
        <v>261</v>
      </c>
      <c r="D5282" s="175">
        <v>6.56</v>
      </c>
    </row>
    <row r="5283" spans="1:4" ht="41.4" x14ac:dyDescent="0.3">
      <c r="A5283" s="175">
        <v>102291</v>
      </c>
      <c r="B5283" s="176" t="s">
        <v>13500</v>
      </c>
      <c r="C5283" s="175" t="s">
        <v>261</v>
      </c>
      <c r="D5283" s="175">
        <v>5.84</v>
      </c>
    </row>
    <row r="5284" spans="1:4" ht="55.2" x14ac:dyDescent="0.3">
      <c r="A5284" s="175">
        <v>102292</v>
      </c>
      <c r="B5284" s="176" t="s">
        <v>13501</v>
      </c>
      <c r="C5284" s="175" t="s">
        <v>261</v>
      </c>
      <c r="D5284" s="175">
        <v>5.66</v>
      </c>
    </row>
    <row r="5285" spans="1:4" ht="55.2" x14ac:dyDescent="0.3">
      <c r="A5285" s="175">
        <v>102293</v>
      </c>
      <c r="B5285" s="176" t="s">
        <v>13502</v>
      </c>
      <c r="C5285" s="175" t="s">
        <v>261</v>
      </c>
      <c r="D5285" s="175">
        <v>5.35</v>
      </c>
    </row>
    <row r="5286" spans="1:4" ht="55.2" x14ac:dyDescent="0.3">
      <c r="A5286" s="175">
        <v>102294</v>
      </c>
      <c r="B5286" s="176" t="s">
        <v>13503</v>
      </c>
      <c r="C5286" s="175" t="s">
        <v>261</v>
      </c>
      <c r="D5286" s="175">
        <v>5.21</v>
      </c>
    </row>
    <row r="5287" spans="1:4" ht="55.2" x14ac:dyDescent="0.3">
      <c r="A5287" s="175">
        <v>102295</v>
      </c>
      <c r="B5287" s="176" t="s">
        <v>13504</v>
      </c>
      <c r="C5287" s="175" t="s">
        <v>261</v>
      </c>
      <c r="D5287" s="175">
        <v>5.08</v>
      </c>
    </row>
    <row r="5288" spans="1:4" ht="55.2" x14ac:dyDescent="0.3">
      <c r="A5288" s="175">
        <v>102296</v>
      </c>
      <c r="B5288" s="176" t="s">
        <v>13505</v>
      </c>
      <c r="C5288" s="175" t="s">
        <v>261</v>
      </c>
      <c r="D5288" s="175">
        <v>4.88</v>
      </c>
    </row>
    <row r="5289" spans="1:4" ht="55.2" x14ac:dyDescent="0.3">
      <c r="A5289" s="175">
        <v>102297</v>
      </c>
      <c r="B5289" s="176" t="s">
        <v>13506</v>
      </c>
      <c r="C5289" s="175" t="s">
        <v>261</v>
      </c>
      <c r="D5289" s="175">
        <v>4.76</v>
      </c>
    </row>
    <row r="5290" spans="1:4" ht="41.4" x14ac:dyDescent="0.3">
      <c r="A5290" s="175">
        <v>102298</v>
      </c>
      <c r="B5290" s="176" t="s">
        <v>13507</v>
      </c>
      <c r="C5290" s="175" t="s">
        <v>261</v>
      </c>
      <c r="D5290" s="175">
        <v>15.01</v>
      </c>
    </row>
    <row r="5291" spans="1:4" ht="41.4" x14ac:dyDescent="0.3">
      <c r="A5291" s="175">
        <v>102299</v>
      </c>
      <c r="B5291" s="176" t="s">
        <v>13508</v>
      </c>
      <c r="C5291" s="175" t="s">
        <v>261</v>
      </c>
      <c r="D5291" s="175">
        <v>12.74</v>
      </c>
    </row>
    <row r="5292" spans="1:4" ht="55.2" x14ac:dyDescent="0.3">
      <c r="A5292" s="175">
        <v>102300</v>
      </c>
      <c r="B5292" s="176" t="s">
        <v>13509</v>
      </c>
      <c r="C5292" s="175" t="s">
        <v>261</v>
      </c>
      <c r="D5292" s="175">
        <v>12.58</v>
      </c>
    </row>
    <row r="5293" spans="1:4" ht="55.2" x14ac:dyDescent="0.3">
      <c r="A5293" s="175">
        <v>102301</v>
      </c>
      <c r="B5293" s="176" t="s">
        <v>13510</v>
      </c>
      <c r="C5293" s="175" t="s">
        <v>261</v>
      </c>
      <c r="D5293" s="175">
        <v>11.44</v>
      </c>
    </row>
    <row r="5294" spans="1:4" ht="41.4" x14ac:dyDescent="0.3">
      <c r="A5294" s="175">
        <v>102302</v>
      </c>
      <c r="B5294" s="176" t="s">
        <v>13511</v>
      </c>
      <c r="C5294" s="175" t="s">
        <v>261</v>
      </c>
      <c r="D5294" s="175">
        <v>8.2799999999999994</v>
      </c>
    </row>
    <row r="5295" spans="1:4" ht="41.4" x14ac:dyDescent="0.3">
      <c r="A5295" s="175">
        <v>102303</v>
      </c>
      <c r="B5295" s="176" t="s">
        <v>13512</v>
      </c>
      <c r="C5295" s="175" t="s">
        <v>261</v>
      </c>
      <c r="D5295" s="175">
        <v>7.02</v>
      </c>
    </row>
    <row r="5296" spans="1:4" ht="55.2" x14ac:dyDescent="0.3">
      <c r="A5296" s="175">
        <v>102304</v>
      </c>
      <c r="B5296" s="176" t="s">
        <v>13513</v>
      </c>
      <c r="C5296" s="175" t="s">
        <v>261</v>
      </c>
      <c r="D5296" s="175">
        <v>6.94</v>
      </c>
    </row>
    <row r="5297" spans="1:4" ht="55.2" x14ac:dyDescent="0.3">
      <c r="A5297" s="175">
        <v>102305</v>
      </c>
      <c r="B5297" s="176" t="s">
        <v>13514</v>
      </c>
      <c r="C5297" s="175" t="s">
        <v>261</v>
      </c>
      <c r="D5297" s="175">
        <v>6.31</v>
      </c>
    </row>
    <row r="5298" spans="1:4" ht="41.4" x14ac:dyDescent="0.3">
      <c r="A5298" s="175">
        <v>102306</v>
      </c>
      <c r="B5298" s="176" t="s">
        <v>13515</v>
      </c>
      <c r="C5298" s="175" t="s">
        <v>261</v>
      </c>
      <c r="D5298" s="175">
        <v>13.42</v>
      </c>
    </row>
    <row r="5299" spans="1:4" ht="55.2" x14ac:dyDescent="0.3">
      <c r="A5299" s="175">
        <v>102307</v>
      </c>
      <c r="B5299" s="176" t="s">
        <v>13516</v>
      </c>
      <c r="C5299" s="175" t="s">
        <v>261</v>
      </c>
      <c r="D5299" s="175">
        <v>11.91</v>
      </c>
    </row>
    <row r="5300" spans="1:4" ht="55.2" x14ac:dyDescent="0.3">
      <c r="A5300" s="175">
        <v>102308</v>
      </c>
      <c r="B5300" s="176" t="s">
        <v>13517</v>
      </c>
      <c r="C5300" s="175" t="s">
        <v>261</v>
      </c>
      <c r="D5300" s="175">
        <v>11.54</v>
      </c>
    </row>
    <row r="5301" spans="1:4" ht="55.2" x14ac:dyDescent="0.3">
      <c r="A5301" s="175">
        <v>102309</v>
      </c>
      <c r="B5301" s="176" t="s">
        <v>13518</v>
      </c>
      <c r="C5301" s="175" t="s">
        <v>261</v>
      </c>
      <c r="D5301" s="175">
        <v>10.94</v>
      </c>
    </row>
    <row r="5302" spans="1:4" ht="55.2" x14ac:dyDescent="0.3">
      <c r="A5302" s="175">
        <v>102310</v>
      </c>
      <c r="B5302" s="176" t="s">
        <v>13519</v>
      </c>
      <c r="C5302" s="175" t="s">
        <v>261</v>
      </c>
      <c r="D5302" s="175">
        <v>10.6</v>
      </c>
    </row>
    <row r="5303" spans="1:4" ht="55.2" x14ac:dyDescent="0.3">
      <c r="A5303" s="175">
        <v>102311</v>
      </c>
      <c r="B5303" s="176" t="s">
        <v>13520</v>
      </c>
      <c r="C5303" s="175" t="s">
        <v>261</v>
      </c>
      <c r="D5303" s="175">
        <v>10.35</v>
      </c>
    </row>
    <row r="5304" spans="1:4" ht="55.2" x14ac:dyDescent="0.3">
      <c r="A5304" s="175">
        <v>102312</v>
      </c>
      <c r="B5304" s="176" t="s">
        <v>13521</v>
      </c>
      <c r="C5304" s="175" t="s">
        <v>261</v>
      </c>
      <c r="D5304" s="175">
        <v>9.9499999999999993</v>
      </c>
    </row>
    <row r="5305" spans="1:4" ht="55.2" x14ac:dyDescent="0.3">
      <c r="A5305" s="175">
        <v>102313</v>
      </c>
      <c r="B5305" s="176" t="s">
        <v>13522</v>
      </c>
      <c r="C5305" s="175" t="s">
        <v>261</v>
      </c>
      <c r="D5305" s="175">
        <v>9.73</v>
      </c>
    </row>
    <row r="5306" spans="1:4" ht="55.2" x14ac:dyDescent="0.3">
      <c r="A5306" s="175">
        <v>102314</v>
      </c>
      <c r="B5306" s="176" t="s">
        <v>13523</v>
      </c>
      <c r="C5306" s="175" t="s">
        <v>261</v>
      </c>
      <c r="D5306" s="175">
        <v>7.41</v>
      </c>
    </row>
    <row r="5307" spans="1:4" ht="55.2" x14ac:dyDescent="0.3">
      <c r="A5307" s="175">
        <v>102315</v>
      </c>
      <c r="B5307" s="176" t="s">
        <v>13524</v>
      </c>
      <c r="C5307" s="175" t="s">
        <v>261</v>
      </c>
      <c r="D5307" s="175">
        <v>6.56</v>
      </c>
    </row>
    <row r="5308" spans="1:4" ht="55.2" x14ac:dyDescent="0.3">
      <c r="A5308" s="175">
        <v>102316</v>
      </c>
      <c r="B5308" s="176" t="s">
        <v>13525</v>
      </c>
      <c r="C5308" s="175" t="s">
        <v>261</v>
      </c>
      <c r="D5308" s="175">
        <v>6.36</v>
      </c>
    </row>
    <row r="5309" spans="1:4" ht="55.2" x14ac:dyDescent="0.3">
      <c r="A5309" s="175">
        <v>102317</v>
      </c>
      <c r="B5309" s="176" t="s">
        <v>13526</v>
      </c>
      <c r="C5309" s="175" t="s">
        <v>261</v>
      </c>
      <c r="D5309" s="175">
        <v>6.01</v>
      </c>
    </row>
    <row r="5310" spans="1:4" ht="55.2" x14ac:dyDescent="0.3">
      <c r="A5310" s="175">
        <v>102318</v>
      </c>
      <c r="B5310" s="176" t="s">
        <v>13527</v>
      </c>
      <c r="C5310" s="175" t="s">
        <v>261</v>
      </c>
      <c r="D5310" s="175">
        <v>5.86</v>
      </c>
    </row>
    <row r="5311" spans="1:4" ht="55.2" x14ac:dyDescent="0.3">
      <c r="A5311" s="175">
        <v>102319</v>
      </c>
      <c r="B5311" s="176" t="s">
        <v>13528</v>
      </c>
      <c r="C5311" s="175" t="s">
        <v>261</v>
      </c>
      <c r="D5311" s="175">
        <v>5.71</v>
      </c>
    </row>
    <row r="5312" spans="1:4" ht="55.2" x14ac:dyDescent="0.3">
      <c r="A5312" s="175">
        <v>102320</v>
      </c>
      <c r="B5312" s="176" t="s">
        <v>13529</v>
      </c>
      <c r="C5312" s="175" t="s">
        <v>261</v>
      </c>
      <c r="D5312" s="175">
        <v>5.48</v>
      </c>
    </row>
    <row r="5313" spans="1:4" ht="55.2" x14ac:dyDescent="0.3">
      <c r="A5313" s="175">
        <v>102321</v>
      </c>
      <c r="B5313" s="176" t="s">
        <v>13530</v>
      </c>
      <c r="C5313" s="175" t="s">
        <v>261</v>
      </c>
      <c r="D5313" s="175">
        <v>5.37</v>
      </c>
    </row>
    <row r="5314" spans="1:4" ht="55.2" x14ac:dyDescent="0.3">
      <c r="A5314" s="175">
        <v>102322</v>
      </c>
      <c r="B5314" s="176" t="s">
        <v>13531</v>
      </c>
      <c r="C5314" s="175" t="s">
        <v>261</v>
      </c>
      <c r="D5314" s="175">
        <v>16.89</v>
      </c>
    </row>
    <row r="5315" spans="1:4" ht="55.2" x14ac:dyDescent="0.3">
      <c r="A5315" s="175">
        <v>102323</v>
      </c>
      <c r="B5315" s="176" t="s">
        <v>13532</v>
      </c>
      <c r="C5315" s="175" t="s">
        <v>261</v>
      </c>
      <c r="D5315" s="175">
        <v>14.34</v>
      </c>
    </row>
    <row r="5316" spans="1:4" ht="55.2" x14ac:dyDescent="0.3">
      <c r="A5316" s="175">
        <v>102324</v>
      </c>
      <c r="B5316" s="176" t="s">
        <v>13533</v>
      </c>
      <c r="C5316" s="175" t="s">
        <v>261</v>
      </c>
      <c r="D5316" s="175">
        <v>14.16</v>
      </c>
    </row>
    <row r="5317" spans="1:4" ht="55.2" x14ac:dyDescent="0.3">
      <c r="A5317" s="175">
        <v>102325</v>
      </c>
      <c r="B5317" s="176" t="s">
        <v>13534</v>
      </c>
      <c r="C5317" s="175" t="s">
        <v>261</v>
      </c>
      <c r="D5317" s="175">
        <v>12.89</v>
      </c>
    </row>
    <row r="5318" spans="1:4" ht="55.2" x14ac:dyDescent="0.3">
      <c r="A5318" s="175">
        <v>102326</v>
      </c>
      <c r="B5318" s="176" t="s">
        <v>13535</v>
      </c>
      <c r="C5318" s="175" t="s">
        <v>261</v>
      </c>
      <c r="D5318" s="175">
        <v>9.32</v>
      </c>
    </row>
    <row r="5319" spans="1:4" ht="55.2" x14ac:dyDescent="0.3">
      <c r="A5319" s="175">
        <v>102327</v>
      </c>
      <c r="B5319" s="176" t="s">
        <v>13536</v>
      </c>
      <c r="C5319" s="175" t="s">
        <v>261</v>
      </c>
      <c r="D5319" s="175">
        <v>7.92</v>
      </c>
    </row>
    <row r="5320" spans="1:4" ht="55.2" x14ac:dyDescent="0.3">
      <c r="A5320" s="175">
        <v>102328</v>
      </c>
      <c r="B5320" s="176" t="s">
        <v>13537</v>
      </c>
      <c r="C5320" s="175" t="s">
        <v>261</v>
      </c>
      <c r="D5320" s="175">
        <v>7.81</v>
      </c>
    </row>
    <row r="5321" spans="1:4" ht="55.2" x14ac:dyDescent="0.3">
      <c r="A5321" s="175">
        <v>102329</v>
      </c>
      <c r="B5321" s="176" t="s">
        <v>13538</v>
      </c>
      <c r="C5321" s="175" t="s">
        <v>261</v>
      </c>
      <c r="D5321" s="175">
        <v>7.11</v>
      </c>
    </row>
    <row r="5322" spans="1:4" ht="41.4" x14ac:dyDescent="0.3">
      <c r="A5322" s="175">
        <v>94304</v>
      </c>
      <c r="B5322" s="176" t="s">
        <v>13539</v>
      </c>
      <c r="C5322" s="175" t="s">
        <v>261</v>
      </c>
      <c r="D5322" s="175">
        <v>31.06</v>
      </c>
    </row>
    <row r="5323" spans="1:4" ht="41.4" x14ac:dyDescent="0.3">
      <c r="A5323" s="175">
        <v>94305</v>
      </c>
      <c r="B5323" s="176" t="s">
        <v>13540</v>
      </c>
      <c r="C5323" s="175" t="s">
        <v>261</v>
      </c>
      <c r="D5323" s="175">
        <v>27.5</v>
      </c>
    </row>
    <row r="5324" spans="1:4" ht="41.4" x14ac:dyDescent="0.3">
      <c r="A5324" s="175">
        <v>94306</v>
      </c>
      <c r="B5324" s="176" t="s">
        <v>13541</v>
      </c>
      <c r="C5324" s="175" t="s">
        <v>261</v>
      </c>
      <c r="D5324" s="175">
        <v>23</v>
      </c>
    </row>
    <row r="5325" spans="1:4" ht="41.4" x14ac:dyDescent="0.3">
      <c r="A5325" s="175">
        <v>94307</v>
      </c>
      <c r="B5325" s="176" t="s">
        <v>13542</v>
      </c>
      <c r="C5325" s="175" t="s">
        <v>261</v>
      </c>
      <c r="D5325" s="175">
        <v>24.01</v>
      </c>
    </row>
    <row r="5326" spans="1:4" ht="41.4" x14ac:dyDescent="0.3">
      <c r="A5326" s="175">
        <v>94308</v>
      </c>
      <c r="B5326" s="176" t="s">
        <v>13543</v>
      </c>
      <c r="C5326" s="175" t="s">
        <v>261</v>
      </c>
      <c r="D5326" s="175">
        <v>21.3</v>
      </c>
    </row>
    <row r="5327" spans="1:4" ht="41.4" x14ac:dyDescent="0.3">
      <c r="A5327" s="175">
        <v>94309</v>
      </c>
      <c r="B5327" s="176" t="s">
        <v>13544</v>
      </c>
      <c r="C5327" s="175" t="s">
        <v>261</v>
      </c>
      <c r="D5327" s="175">
        <v>22.52</v>
      </c>
    </row>
    <row r="5328" spans="1:4" ht="41.4" x14ac:dyDescent="0.3">
      <c r="A5328" s="175">
        <v>94310</v>
      </c>
      <c r="B5328" s="176" t="s">
        <v>13545</v>
      </c>
      <c r="C5328" s="175" t="s">
        <v>261</v>
      </c>
      <c r="D5328" s="175">
        <v>20.43</v>
      </c>
    </row>
    <row r="5329" spans="1:4" ht="41.4" x14ac:dyDescent="0.3">
      <c r="A5329" s="175">
        <v>94315</v>
      </c>
      <c r="B5329" s="176" t="s">
        <v>13546</v>
      </c>
      <c r="C5329" s="175" t="s">
        <v>261</v>
      </c>
      <c r="D5329" s="175">
        <v>38.67</v>
      </c>
    </row>
    <row r="5330" spans="1:4" ht="41.4" x14ac:dyDescent="0.3">
      <c r="A5330" s="175">
        <v>94316</v>
      </c>
      <c r="B5330" s="176" t="s">
        <v>13547</v>
      </c>
      <c r="C5330" s="175" t="s">
        <v>261</v>
      </c>
      <c r="D5330" s="175">
        <v>30.28</v>
      </c>
    </row>
    <row r="5331" spans="1:4" ht="41.4" x14ac:dyDescent="0.3">
      <c r="A5331" s="175">
        <v>94317</v>
      </c>
      <c r="B5331" s="176" t="s">
        <v>13548</v>
      </c>
      <c r="C5331" s="175" t="s">
        <v>261</v>
      </c>
      <c r="D5331" s="175">
        <v>26.57</v>
      </c>
    </row>
    <row r="5332" spans="1:4" ht="41.4" x14ac:dyDescent="0.3">
      <c r="A5332" s="175">
        <v>94318</v>
      </c>
      <c r="B5332" s="176" t="s">
        <v>13549</v>
      </c>
      <c r="C5332" s="175" t="s">
        <v>261</v>
      </c>
      <c r="D5332" s="175">
        <v>21.77</v>
      </c>
    </row>
    <row r="5333" spans="1:4" ht="27.6" x14ac:dyDescent="0.3">
      <c r="A5333" s="175">
        <v>94319</v>
      </c>
      <c r="B5333" s="176" t="s">
        <v>13550</v>
      </c>
      <c r="C5333" s="175" t="s">
        <v>261</v>
      </c>
      <c r="D5333" s="175">
        <v>43.76</v>
      </c>
    </row>
    <row r="5334" spans="1:4" ht="41.4" x14ac:dyDescent="0.3">
      <c r="A5334" s="175">
        <v>94327</v>
      </c>
      <c r="B5334" s="176" t="s">
        <v>13551</v>
      </c>
      <c r="C5334" s="175" t="s">
        <v>261</v>
      </c>
      <c r="D5334" s="175">
        <v>85.69</v>
      </c>
    </row>
    <row r="5335" spans="1:4" ht="41.4" x14ac:dyDescent="0.3">
      <c r="A5335" s="175">
        <v>94328</v>
      </c>
      <c r="B5335" s="176" t="s">
        <v>13552</v>
      </c>
      <c r="C5335" s="175" t="s">
        <v>261</v>
      </c>
      <c r="D5335" s="175">
        <v>82.13</v>
      </c>
    </row>
    <row r="5336" spans="1:4" ht="41.4" x14ac:dyDescent="0.3">
      <c r="A5336" s="175">
        <v>94329</v>
      </c>
      <c r="B5336" s="176" t="s">
        <v>13553</v>
      </c>
      <c r="C5336" s="175" t="s">
        <v>261</v>
      </c>
      <c r="D5336" s="175">
        <v>77.63</v>
      </c>
    </row>
    <row r="5337" spans="1:4" ht="41.4" x14ac:dyDescent="0.3">
      <c r="A5337" s="175">
        <v>94330</v>
      </c>
      <c r="B5337" s="176" t="s">
        <v>13554</v>
      </c>
      <c r="C5337" s="175" t="s">
        <v>261</v>
      </c>
      <c r="D5337" s="175">
        <v>78.64</v>
      </c>
    </row>
    <row r="5338" spans="1:4" ht="41.4" x14ac:dyDescent="0.3">
      <c r="A5338" s="175">
        <v>94331</v>
      </c>
      <c r="B5338" s="176" t="s">
        <v>13555</v>
      </c>
      <c r="C5338" s="175" t="s">
        <v>261</v>
      </c>
      <c r="D5338" s="175">
        <v>75.930000000000007</v>
      </c>
    </row>
    <row r="5339" spans="1:4" ht="41.4" x14ac:dyDescent="0.3">
      <c r="A5339" s="175">
        <v>94332</v>
      </c>
      <c r="B5339" s="176" t="s">
        <v>13556</v>
      </c>
      <c r="C5339" s="175" t="s">
        <v>261</v>
      </c>
      <c r="D5339" s="175">
        <v>77.150000000000006</v>
      </c>
    </row>
    <row r="5340" spans="1:4" ht="41.4" x14ac:dyDescent="0.3">
      <c r="A5340" s="175">
        <v>94333</v>
      </c>
      <c r="B5340" s="176" t="s">
        <v>13557</v>
      </c>
      <c r="C5340" s="175" t="s">
        <v>261</v>
      </c>
      <c r="D5340" s="175">
        <v>75.06</v>
      </c>
    </row>
    <row r="5341" spans="1:4" ht="41.4" x14ac:dyDescent="0.3">
      <c r="A5341" s="175">
        <v>94338</v>
      </c>
      <c r="B5341" s="176" t="s">
        <v>13558</v>
      </c>
      <c r="C5341" s="175" t="s">
        <v>261</v>
      </c>
      <c r="D5341" s="175">
        <v>93.3</v>
      </c>
    </row>
    <row r="5342" spans="1:4" ht="41.4" x14ac:dyDescent="0.3">
      <c r="A5342" s="175">
        <v>94339</v>
      </c>
      <c r="B5342" s="176" t="s">
        <v>13559</v>
      </c>
      <c r="C5342" s="175" t="s">
        <v>261</v>
      </c>
      <c r="D5342" s="175">
        <v>84.91</v>
      </c>
    </row>
    <row r="5343" spans="1:4" ht="41.4" x14ac:dyDescent="0.3">
      <c r="A5343" s="175">
        <v>94340</v>
      </c>
      <c r="B5343" s="176" t="s">
        <v>13560</v>
      </c>
      <c r="C5343" s="175" t="s">
        <v>261</v>
      </c>
      <c r="D5343" s="175">
        <v>81.2</v>
      </c>
    </row>
    <row r="5344" spans="1:4" ht="41.4" x14ac:dyDescent="0.3">
      <c r="A5344" s="175">
        <v>94341</v>
      </c>
      <c r="B5344" s="176" t="s">
        <v>13561</v>
      </c>
      <c r="C5344" s="175" t="s">
        <v>261</v>
      </c>
      <c r="D5344" s="175">
        <v>76.400000000000006</v>
      </c>
    </row>
    <row r="5345" spans="1:4" ht="27.6" x14ac:dyDescent="0.3">
      <c r="A5345" s="175">
        <v>94342</v>
      </c>
      <c r="B5345" s="176" t="s">
        <v>13562</v>
      </c>
      <c r="C5345" s="175" t="s">
        <v>261</v>
      </c>
      <c r="D5345" s="175">
        <v>98.39</v>
      </c>
    </row>
    <row r="5346" spans="1:4" ht="27.6" x14ac:dyDescent="0.3">
      <c r="A5346" s="175">
        <v>96385</v>
      </c>
      <c r="B5346" s="176" t="s">
        <v>13563</v>
      </c>
      <c r="C5346" s="175" t="s">
        <v>261</v>
      </c>
      <c r="D5346" s="175">
        <v>9.52</v>
      </c>
    </row>
    <row r="5347" spans="1:4" ht="27.6" x14ac:dyDescent="0.3">
      <c r="A5347" s="175">
        <v>96386</v>
      </c>
      <c r="B5347" s="176" t="s">
        <v>13564</v>
      </c>
      <c r="C5347" s="175" t="s">
        <v>261</v>
      </c>
      <c r="D5347" s="175">
        <v>6.83</v>
      </c>
    </row>
    <row r="5348" spans="1:4" ht="55.2" x14ac:dyDescent="0.3">
      <c r="A5348" s="175">
        <v>93360</v>
      </c>
      <c r="B5348" s="176" t="s">
        <v>13565</v>
      </c>
      <c r="C5348" s="175" t="s">
        <v>261</v>
      </c>
      <c r="D5348" s="175">
        <v>19.73</v>
      </c>
    </row>
    <row r="5349" spans="1:4" ht="55.2" x14ac:dyDescent="0.3">
      <c r="A5349" s="175">
        <v>93361</v>
      </c>
      <c r="B5349" s="176" t="s">
        <v>13566</v>
      </c>
      <c r="C5349" s="175" t="s">
        <v>261</v>
      </c>
      <c r="D5349" s="175">
        <v>16.28</v>
      </c>
    </row>
    <row r="5350" spans="1:4" ht="55.2" x14ac:dyDescent="0.3">
      <c r="A5350" s="175">
        <v>93362</v>
      </c>
      <c r="B5350" s="176" t="s">
        <v>13567</v>
      </c>
      <c r="C5350" s="175" t="s">
        <v>261</v>
      </c>
      <c r="D5350" s="175">
        <v>11.69</v>
      </c>
    </row>
    <row r="5351" spans="1:4" ht="55.2" x14ac:dyDescent="0.3">
      <c r="A5351" s="175">
        <v>93363</v>
      </c>
      <c r="B5351" s="176" t="s">
        <v>13568</v>
      </c>
      <c r="C5351" s="175" t="s">
        <v>261</v>
      </c>
      <c r="D5351" s="175">
        <v>12.68</v>
      </c>
    </row>
    <row r="5352" spans="1:4" ht="55.2" x14ac:dyDescent="0.3">
      <c r="A5352" s="175">
        <v>93364</v>
      </c>
      <c r="B5352" s="176" t="s">
        <v>13569</v>
      </c>
      <c r="C5352" s="175" t="s">
        <v>261</v>
      </c>
      <c r="D5352" s="175">
        <v>9.9600000000000009</v>
      </c>
    </row>
    <row r="5353" spans="1:4" ht="55.2" x14ac:dyDescent="0.3">
      <c r="A5353" s="175">
        <v>93365</v>
      </c>
      <c r="B5353" s="176" t="s">
        <v>13570</v>
      </c>
      <c r="C5353" s="175" t="s">
        <v>261</v>
      </c>
      <c r="D5353" s="175">
        <v>11.12</v>
      </c>
    </row>
    <row r="5354" spans="1:4" ht="55.2" x14ac:dyDescent="0.3">
      <c r="A5354" s="175">
        <v>93366</v>
      </c>
      <c r="B5354" s="176" t="s">
        <v>13571</v>
      </c>
      <c r="C5354" s="175" t="s">
        <v>261</v>
      </c>
      <c r="D5354" s="175">
        <v>9.1199999999999992</v>
      </c>
    </row>
    <row r="5355" spans="1:4" ht="55.2" x14ac:dyDescent="0.3">
      <c r="A5355" s="175">
        <v>93367</v>
      </c>
      <c r="B5355" s="176" t="s">
        <v>13572</v>
      </c>
      <c r="C5355" s="175" t="s">
        <v>261</v>
      </c>
      <c r="D5355" s="175">
        <v>18.47</v>
      </c>
    </row>
    <row r="5356" spans="1:4" ht="55.2" x14ac:dyDescent="0.3">
      <c r="A5356" s="175">
        <v>93368</v>
      </c>
      <c r="B5356" s="176" t="s">
        <v>13573</v>
      </c>
      <c r="C5356" s="175" t="s">
        <v>261</v>
      </c>
      <c r="D5356" s="175">
        <v>14.93</v>
      </c>
    </row>
    <row r="5357" spans="1:4" ht="55.2" x14ac:dyDescent="0.3">
      <c r="A5357" s="175">
        <v>93369</v>
      </c>
      <c r="B5357" s="176" t="s">
        <v>13574</v>
      </c>
      <c r="C5357" s="175" t="s">
        <v>261</v>
      </c>
      <c r="D5357" s="175">
        <v>10.43</v>
      </c>
    </row>
    <row r="5358" spans="1:4" ht="55.2" x14ac:dyDescent="0.3">
      <c r="A5358" s="175">
        <v>93370</v>
      </c>
      <c r="B5358" s="176" t="s">
        <v>13575</v>
      </c>
      <c r="C5358" s="175" t="s">
        <v>261</v>
      </c>
      <c r="D5358" s="175">
        <v>11.44</v>
      </c>
    </row>
    <row r="5359" spans="1:4" ht="55.2" x14ac:dyDescent="0.3">
      <c r="A5359" s="175">
        <v>93371</v>
      </c>
      <c r="B5359" s="176" t="s">
        <v>13576</v>
      </c>
      <c r="C5359" s="175" t="s">
        <v>261</v>
      </c>
      <c r="D5359" s="175">
        <v>8.73</v>
      </c>
    </row>
    <row r="5360" spans="1:4" ht="55.2" x14ac:dyDescent="0.3">
      <c r="A5360" s="175">
        <v>93372</v>
      </c>
      <c r="B5360" s="176" t="s">
        <v>13577</v>
      </c>
      <c r="C5360" s="175" t="s">
        <v>261</v>
      </c>
      <c r="D5360" s="175">
        <v>9.9499999999999993</v>
      </c>
    </row>
    <row r="5361" spans="1:4" ht="55.2" x14ac:dyDescent="0.3">
      <c r="A5361" s="175">
        <v>93373</v>
      </c>
      <c r="B5361" s="176" t="s">
        <v>13578</v>
      </c>
      <c r="C5361" s="175" t="s">
        <v>261</v>
      </c>
      <c r="D5361" s="175">
        <v>7.88</v>
      </c>
    </row>
    <row r="5362" spans="1:4" ht="55.2" x14ac:dyDescent="0.3">
      <c r="A5362" s="175">
        <v>93374</v>
      </c>
      <c r="B5362" s="176" t="s">
        <v>13579</v>
      </c>
      <c r="C5362" s="175" t="s">
        <v>261</v>
      </c>
      <c r="D5362" s="175">
        <v>23.58</v>
      </c>
    </row>
    <row r="5363" spans="1:4" ht="55.2" x14ac:dyDescent="0.3">
      <c r="A5363" s="175">
        <v>93375</v>
      </c>
      <c r="B5363" s="176" t="s">
        <v>13580</v>
      </c>
      <c r="C5363" s="175" t="s">
        <v>261</v>
      </c>
      <c r="D5363" s="175">
        <v>18.18</v>
      </c>
    </row>
    <row r="5364" spans="1:4" ht="55.2" x14ac:dyDescent="0.3">
      <c r="A5364" s="175">
        <v>93376</v>
      </c>
      <c r="B5364" s="176" t="s">
        <v>13581</v>
      </c>
      <c r="C5364" s="175" t="s">
        <v>261</v>
      </c>
      <c r="D5364" s="175">
        <v>14.82</v>
      </c>
    </row>
    <row r="5365" spans="1:4" ht="55.2" x14ac:dyDescent="0.3">
      <c r="A5365" s="175">
        <v>93377</v>
      </c>
      <c r="B5365" s="176" t="s">
        <v>13582</v>
      </c>
      <c r="C5365" s="175" t="s">
        <v>261</v>
      </c>
      <c r="D5365" s="175">
        <v>9.82</v>
      </c>
    </row>
    <row r="5366" spans="1:4" ht="55.2" x14ac:dyDescent="0.3">
      <c r="A5366" s="175">
        <v>93378</v>
      </c>
      <c r="B5366" s="176" t="s">
        <v>13583</v>
      </c>
      <c r="C5366" s="175" t="s">
        <v>261</v>
      </c>
      <c r="D5366" s="175">
        <v>22.15</v>
      </c>
    </row>
    <row r="5367" spans="1:4" ht="55.2" x14ac:dyDescent="0.3">
      <c r="A5367" s="175">
        <v>93379</v>
      </c>
      <c r="B5367" s="176" t="s">
        <v>13584</v>
      </c>
      <c r="C5367" s="175" t="s">
        <v>261</v>
      </c>
      <c r="D5367" s="175">
        <v>17.09</v>
      </c>
    </row>
    <row r="5368" spans="1:4" ht="55.2" x14ac:dyDescent="0.3">
      <c r="A5368" s="175">
        <v>93380</v>
      </c>
      <c r="B5368" s="176" t="s">
        <v>13585</v>
      </c>
      <c r="C5368" s="175" t="s">
        <v>261</v>
      </c>
      <c r="D5368" s="175">
        <v>13.98</v>
      </c>
    </row>
    <row r="5369" spans="1:4" ht="55.2" x14ac:dyDescent="0.3">
      <c r="A5369" s="175">
        <v>93381</v>
      </c>
      <c r="B5369" s="176" t="s">
        <v>13586</v>
      </c>
      <c r="C5369" s="175" t="s">
        <v>261</v>
      </c>
      <c r="D5369" s="175">
        <v>9.1999999999999993</v>
      </c>
    </row>
    <row r="5370" spans="1:4" x14ac:dyDescent="0.3">
      <c r="A5370" s="175">
        <v>93382</v>
      </c>
      <c r="B5370" s="176" t="s">
        <v>13587</v>
      </c>
      <c r="C5370" s="175" t="s">
        <v>261</v>
      </c>
      <c r="D5370" s="175">
        <v>31.19</v>
      </c>
    </row>
    <row r="5371" spans="1:4" x14ac:dyDescent="0.3">
      <c r="A5371" s="175">
        <v>96995</v>
      </c>
      <c r="B5371" s="176" t="s">
        <v>13588</v>
      </c>
      <c r="C5371" s="175" t="s">
        <v>261</v>
      </c>
      <c r="D5371" s="175">
        <v>50.65</v>
      </c>
    </row>
    <row r="5372" spans="1:4" ht="27.6" x14ac:dyDescent="0.3">
      <c r="A5372" s="175">
        <v>97916</v>
      </c>
      <c r="B5372" s="176" t="s">
        <v>13589</v>
      </c>
      <c r="C5372" s="175" t="s">
        <v>13590</v>
      </c>
      <c r="D5372" s="175">
        <v>2.02</v>
      </c>
    </row>
    <row r="5373" spans="1:4" ht="27.6" x14ac:dyDescent="0.3">
      <c r="A5373" s="175">
        <v>97917</v>
      </c>
      <c r="B5373" s="176" t="s">
        <v>13591</v>
      </c>
      <c r="C5373" s="175" t="s">
        <v>13590</v>
      </c>
      <c r="D5373" s="175">
        <v>1.74</v>
      </c>
    </row>
    <row r="5374" spans="1:4" ht="27.6" x14ac:dyDescent="0.3">
      <c r="A5374" s="175">
        <v>97918</v>
      </c>
      <c r="B5374" s="176" t="s">
        <v>13592</v>
      </c>
      <c r="C5374" s="175" t="s">
        <v>13590</v>
      </c>
      <c r="D5374" s="175">
        <v>1.6</v>
      </c>
    </row>
    <row r="5375" spans="1:4" ht="27.6" x14ac:dyDescent="0.3">
      <c r="A5375" s="175">
        <v>97919</v>
      </c>
      <c r="B5375" s="176" t="s">
        <v>13593</v>
      </c>
      <c r="C5375" s="175" t="s">
        <v>13590</v>
      </c>
      <c r="D5375" s="175">
        <v>0.63</v>
      </c>
    </row>
    <row r="5376" spans="1:4" ht="27.6" x14ac:dyDescent="0.3">
      <c r="A5376" s="175">
        <v>101616</v>
      </c>
      <c r="B5376" s="176" t="s">
        <v>13594</v>
      </c>
      <c r="C5376" s="175" t="s">
        <v>180</v>
      </c>
      <c r="D5376" s="175">
        <v>5.89</v>
      </c>
    </row>
    <row r="5377" spans="1:4" ht="27.6" x14ac:dyDescent="0.3">
      <c r="A5377" s="175">
        <v>101617</v>
      </c>
      <c r="B5377" s="176" t="s">
        <v>13595</v>
      </c>
      <c r="C5377" s="175" t="s">
        <v>180</v>
      </c>
      <c r="D5377" s="175">
        <v>2.91</v>
      </c>
    </row>
    <row r="5378" spans="1:4" ht="27.6" x14ac:dyDescent="0.3">
      <c r="A5378" s="175">
        <v>101618</v>
      </c>
      <c r="B5378" s="176" t="s">
        <v>13596</v>
      </c>
      <c r="C5378" s="175" t="s">
        <v>261</v>
      </c>
      <c r="D5378" s="175">
        <v>189.86</v>
      </c>
    </row>
    <row r="5379" spans="1:4" ht="27.6" x14ac:dyDescent="0.3">
      <c r="A5379" s="175">
        <v>101619</v>
      </c>
      <c r="B5379" s="176" t="s">
        <v>13597</v>
      </c>
      <c r="C5379" s="175" t="s">
        <v>261</v>
      </c>
      <c r="D5379" s="175">
        <v>231.76</v>
      </c>
    </row>
    <row r="5380" spans="1:4" ht="27.6" x14ac:dyDescent="0.3">
      <c r="A5380" s="175">
        <v>101620</v>
      </c>
      <c r="B5380" s="176" t="s">
        <v>13598</v>
      </c>
      <c r="C5380" s="175" t="s">
        <v>261</v>
      </c>
      <c r="D5380" s="175">
        <v>166.14</v>
      </c>
    </row>
    <row r="5381" spans="1:4" ht="27.6" x14ac:dyDescent="0.3">
      <c r="A5381" s="175">
        <v>101621</v>
      </c>
      <c r="B5381" s="176" t="s">
        <v>13599</v>
      </c>
      <c r="C5381" s="175" t="s">
        <v>261</v>
      </c>
      <c r="D5381" s="175">
        <v>208.02</v>
      </c>
    </row>
    <row r="5382" spans="1:4" ht="27.6" x14ac:dyDescent="0.3">
      <c r="A5382" s="175">
        <v>101622</v>
      </c>
      <c r="B5382" s="176" t="s">
        <v>13600</v>
      </c>
      <c r="C5382" s="175" t="s">
        <v>261</v>
      </c>
      <c r="D5382" s="175">
        <v>157.63</v>
      </c>
    </row>
    <row r="5383" spans="1:4" ht="27.6" x14ac:dyDescent="0.3">
      <c r="A5383" s="175">
        <v>101623</v>
      </c>
      <c r="B5383" s="176" t="s">
        <v>13601</v>
      </c>
      <c r="C5383" s="175" t="s">
        <v>261</v>
      </c>
      <c r="D5383" s="175">
        <v>192.02</v>
      </c>
    </row>
    <row r="5384" spans="1:4" ht="27.6" x14ac:dyDescent="0.3">
      <c r="A5384" s="175">
        <v>101624</v>
      </c>
      <c r="B5384" s="176" t="s">
        <v>13602</v>
      </c>
      <c r="C5384" s="175" t="s">
        <v>261</v>
      </c>
      <c r="D5384" s="175">
        <v>152.02000000000001</v>
      </c>
    </row>
    <row r="5385" spans="1:4" ht="27.6" x14ac:dyDescent="0.3">
      <c r="A5385" s="175">
        <v>101625</v>
      </c>
      <c r="B5385" s="176" t="s">
        <v>13603</v>
      </c>
      <c r="C5385" s="175" t="s">
        <v>261</v>
      </c>
      <c r="D5385" s="175">
        <v>122.67</v>
      </c>
    </row>
    <row r="5386" spans="1:4" x14ac:dyDescent="0.3">
      <c r="A5386" s="175">
        <v>95606</v>
      </c>
      <c r="B5386" s="176" t="s">
        <v>13604</v>
      </c>
      <c r="C5386" s="175" t="s">
        <v>261</v>
      </c>
      <c r="D5386" s="175">
        <v>1.86</v>
      </c>
    </row>
    <row r="5387" spans="1:4" ht="41.4" x14ac:dyDescent="0.3">
      <c r="A5387" s="175">
        <v>87471</v>
      </c>
      <c r="B5387" s="176" t="s">
        <v>13605</v>
      </c>
      <c r="C5387" s="175" t="s">
        <v>180</v>
      </c>
      <c r="D5387" s="175">
        <v>54.36</v>
      </c>
    </row>
    <row r="5388" spans="1:4" ht="41.4" x14ac:dyDescent="0.3">
      <c r="A5388" s="175">
        <v>87472</v>
      </c>
      <c r="B5388" s="176" t="s">
        <v>13606</v>
      </c>
      <c r="C5388" s="175" t="s">
        <v>180</v>
      </c>
      <c r="D5388" s="175">
        <v>55.68</v>
      </c>
    </row>
    <row r="5389" spans="1:4" ht="41.4" x14ac:dyDescent="0.3">
      <c r="A5389" s="175">
        <v>87473</v>
      </c>
      <c r="B5389" s="176" t="s">
        <v>13607</v>
      </c>
      <c r="C5389" s="175" t="s">
        <v>180</v>
      </c>
      <c r="D5389" s="175">
        <v>73.23</v>
      </c>
    </row>
    <row r="5390" spans="1:4" ht="41.4" x14ac:dyDescent="0.3">
      <c r="A5390" s="175">
        <v>87474</v>
      </c>
      <c r="B5390" s="176" t="s">
        <v>13608</v>
      </c>
      <c r="C5390" s="175" t="s">
        <v>180</v>
      </c>
      <c r="D5390" s="175">
        <v>74.73</v>
      </c>
    </row>
    <row r="5391" spans="1:4" ht="41.4" x14ac:dyDescent="0.3">
      <c r="A5391" s="175">
        <v>87475</v>
      </c>
      <c r="B5391" s="176" t="s">
        <v>13609</v>
      </c>
      <c r="C5391" s="175" t="s">
        <v>180</v>
      </c>
      <c r="D5391" s="175">
        <v>89.53</v>
      </c>
    </row>
    <row r="5392" spans="1:4" ht="41.4" x14ac:dyDescent="0.3">
      <c r="A5392" s="175">
        <v>87476</v>
      </c>
      <c r="B5392" s="176" t="s">
        <v>13610</v>
      </c>
      <c r="C5392" s="175" t="s">
        <v>180</v>
      </c>
      <c r="D5392" s="175">
        <v>91.29</v>
      </c>
    </row>
    <row r="5393" spans="1:4" ht="41.4" x14ac:dyDescent="0.3">
      <c r="A5393" s="175">
        <v>87477</v>
      </c>
      <c r="B5393" s="176" t="s">
        <v>13611</v>
      </c>
      <c r="C5393" s="175" t="s">
        <v>180</v>
      </c>
      <c r="D5393" s="175">
        <v>49.15</v>
      </c>
    </row>
    <row r="5394" spans="1:4" ht="41.4" x14ac:dyDescent="0.3">
      <c r="A5394" s="175">
        <v>87478</v>
      </c>
      <c r="B5394" s="176" t="s">
        <v>13612</v>
      </c>
      <c r="C5394" s="175" t="s">
        <v>180</v>
      </c>
      <c r="D5394" s="175">
        <v>50.47</v>
      </c>
    </row>
    <row r="5395" spans="1:4" ht="41.4" x14ac:dyDescent="0.3">
      <c r="A5395" s="175">
        <v>87479</v>
      </c>
      <c r="B5395" s="176" t="s">
        <v>13613</v>
      </c>
      <c r="C5395" s="175" t="s">
        <v>180</v>
      </c>
      <c r="D5395" s="175">
        <v>67.16</v>
      </c>
    </row>
    <row r="5396" spans="1:4" ht="41.4" x14ac:dyDescent="0.3">
      <c r="A5396" s="175">
        <v>87480</v>
      </c>
      <c r="B5396" s="176" t="s">
        <v>13614</v>
      </c>
      <c r="C5396" s="175" t="s">
        <v>180</v>
      </c>
      <c r="D5396" s="175">
        <v>68.66</v>
      </c>
    </row>
    <row r="5397" spans="1:4" ht="41.4" x14ac:dyDescent="0.3">
      <c r="A5397" s="175">
        <v>87481</v>
      </c>
      <c r="B5397" s="176" t="s">
        <v>13615</v>
      </c>
      <c r="C5397" s="175" t="s">
        <v>180</v>
      </c>
      <c r="D5397" s="175">
        <v>82.26</v>
      </c>
    </row>
    <row r="5398" spans="1:4" ht="41.4" x14ac:dyDescent="0.3">
      <c r="A5398" s="175">
        <v>87482</v>
      </c>
      <c r="B5398" s="176" t="s">
        <v>13616</v>
      </c>
      <c r="C5398" s="175" t="s">
        <v>180</v>
      </c>
      <c r="D5398" s="175">
        <v>84.02</v>
      </c>
    </row>
    <row r="5399" spans="1:4" ht="41.4" x14ac:dyDescent="0.3">
      <c r="A5399" s="175">
        <v>87483</v>
      </c>
      <c r="B5399" s="176" t="s">
        <v>13617</v>
      </c>
      <c r="C5399" s="175" t="s">
        <v>180</v>
      </c>
      <c r="D5399" s="175">
        <v>61.8</v>
      </c>
    </row>
    <row r="5400" spans="1:4" ht="41.4" x14ac:dyDescent="0.3">
      <c r="A5400" s="175">
        <v>87484</v>
      </c>
      <c r="B5400" s="176" t="s">
        <v>13618</v>
      </c>
      <c r="C5400" s="175" t="s">
        <v>180</v>
      </c>
      <c r="D5400" s="175">
        <v>63.12</v>
      </c>
    </row>
    <row r="5401" spans="1:4" ht="41.4" x14ac:dyDescent="0.3">
      <c r="A5401" s="175">
        <v>87485</v>
      </c>
      <c r="B5401" s="176" t="s">
        <v>13619</v>
      </c>
      <c r="C5401" s="175" t="s">
        <v>180</v>
      </c>
      <c r="D5401" s="175">
        <v>80.81</v>
      </c>
    </row>
    <row r="5402" spans="1:4" ht="41.4" x14ac:dyDescent="0.3">
      <c r="A5402" s="175">
        <v>87487</v>
      </c>
      <c r="B5402" s="176" t="s">
        <v>13620</v>
      </c>
      <c r="C5402" s="175" t="s">
        <v>180</v>
      </c>
      <c r="D5402" s="175">
        <v>96.93</v>
      </c>
    </row>
    <row r="5403" spans="1:4" ht="41.4" x14ac:dyDescent="0.3">
      <c r="A5403" s="175">
        <v>87488</v>
      </c>
      <c r="B5403" s="176" t="s">
        <v>13621</v>
      </c>
      <c r="C5403" s="175" t="s">
        <v>180</v>
      </c>
      <c r="D5403" s="175">
        <v>98.69</v>
      </c>
    </row>
    <row r="5404" spans="1:4" ht="41.4" x14ac:dyDescent="0.3">
      <c r="A5404" s="175">
        <v>87489</v>
      </c>
      <c r="B5404" s="176" t="s">
        <v>13622</v>
      </c>
      <c r="C5404" s="175" t="s">
        <v>180</v>
      </c>
      <c r="D5404" s="175">
        <v>53.48</v>
      </c>
    </row>
    <row r="5405" spans="1:4" ht="41.4" x14ac:dyDescent="0.3">
      <c r="A5405" s="175">
        <v>87490</v>
      </c>
      <c r="B5405" s="176" t="s">
        <v>13623</v>
      </c>
      <c r="C5405" s="175" t="s">
        <v>180</v>
      </c>
      <c r="D5405" s="175">
        <v>54.8</v>
      </c>
    </row>
    <row r="5406" spans="1:4" ht="41.4" x14ac:dyDescent="0.3">
      <c r="A5406" s="175">
        <v>87491</v>
      </c>
      <c r="B5406" s="176" t="s">
        <v>13624</v>
      </c>
      <c r="C5406" s="175" t="s">
        <v>180</v>
      </c>
      <c r="D5406" s="175">
        <v>71.61</v>
      </c>
    </row>
    <row r="5407" spans="1:4" ht="41.4" x14ac:dyDescent="0.3">
      <c r="A5407" s="175">
        <v>87492</v>
      </c>
      <c r="B5407" s="176" t="s">
        <v>13625</v>
      </c>
      <c r="C5407" s="175" t="s">
        <v>180</v>
      </c>
      <c r="D5407" s="175">
        <v>73.11</v>
      </c>
    </row>
    <row r="5408" spans="1:4" ht="41.4" x14ac:dyDescent="0.3">
      <c r="A5408" s="175">
        <v>87493</v>
      </c>
      <c r="B5408" s="176" t="s">
        <v>13626</v>
      </c>
      <c r="C5408" s="175" t="s">
        <v>180</v>
      </c>
      <c r="D5408" s="175">
        <v>86.87</v>
      </c>
    </row>
    <row r="5409" spans="1:4" ht="41.4" x14ac:dyDescent="0.3">
      <c r="A5409" s="175">
        <v>87494</v>
      </c>
      <c r="B5409" s="176" t="s">
        <v>13627</v>
      </c>
      <c r="C5409" s="175" t="s">
        <v>180</v>
      </c>
      <c r="D5409" s="175">
        <v>88.63</v>
      </c>
    </row>
    <row r="5410" spans="1:4" ht="41.4" x14ac:dyDescent="0.3">
      <c r="A5410" s="175">
        <v>87495</v>
      </c>
      <c r="B5410" s="176" t="s">
        <v>13628</v>
      </c>
      <c r="C5410" s="175" t="s">
        <v>180</v>
      </c>
      <c r="D5410" s="175">
        <v>87.12</v>
      </c>
    </row>
    <row r="5411" spans="1:4" ht="41.4" x14ac:dyDescent="0.3">
      <c r="A5411" s="175">
        <v>87496</v>
      </c>
      <c r="B5411" s="176" t="s">
        <v>13629</v>
      </c>
      <c r="C5411" s="175" t="s">
        <v>180</v>
      </c>
      <c r="D5411" s="175">
        <v>88.37</v>
      </c>
    </row>
    <row r="5412" spans="1:4" ht="41.4" x14ac:dyDescent="0.3">
      <c r="A5412" s="175">
        <v>87497</v>
      </c>
      <c r="B5412" s="176" t="s">
        <v>13630</v>
      </c>
      <c r="C5412" s="175" t="s">
        <v>180</v>
      </c>
      <c r="D5412" s="175">
        <v>87.05</v>
      </c>
    </row>
    <row r="5413" spans="1:4" ht="41.4" x14ac:dyDescent="0.3">
      <c r="A5413" s="175">
        <v>87498</v>
      </c>
      <c r="B5413" s="176" t="s">
        <v>13631</v>
      </c>
      <c r="C5413" s="175" t="s">
        <v>180</v>
      </c>
      <c r="D5413" s="175">
        <v>88.64</v>
      </c>
    </row>
    <row r="5414" spans="1:4" ht="41.4" x14ac:dyDescent="0.3">
      <c r="A5414" s="175">
        <v>87499</v>
      </c>
      <c r="B5414" s="176" t="s">
        <v>13632</v>
      </c>
      <c r="C5414" s="175" t="s">
        <v>180</v>
      </c>
      <c r="D5414" s="175">
        <v>101.24</v>
      </c>
    </row>
    <row r="5415" spans="1:4" ht="41.4" x14ac:dyDescent="0.3">
      <c r="A5415" s="175">
        <v>87500</v>
      </c>
      <c r="B5415" s="176" t="s">
        <v>13633</v>
      </c>
      <c r="C5415" s="175" t="s">
        <v>180</v>
      </c>
      <c r="D5415" s="175">
        <v>102.59</v>
      </c>
    </row>
    <row r="5416" spans="1:4" ht="41.4" x14ac:dyDescent="0.3">
      <c r="A5416" s="175">
        <v>87501</v>
      </c>
      <c r="B5416" s="176" t="s">
        <v>13634</v>
      </c>
      <c r="C5416" s="175" t="s">
        <v>180</v>
      </c>
      <c r="D5416" s="175">
        <v>157.80000000000001</v>
      </c>
    </row>
    <row r="5417" spans="1:4" ht="41.4" x14ac:dyDescent="0.3">
      <c r="A5417" s="175">
        <v>87502</v>
      </c>
      <c r="B5417" s="176" t="s">
        <v>13635</v>
      </c>
      <c r="C5417" s="175" t="s">
        <v>180</v>
      </c>
      <c r="D5417" s="175">
        <v>159.51</v>
      </c>
    </row>
    <row r="5418" spans="1:4" ht="41.4" x14ac:dyDescent="0.3">
      <c r="A5418" s="175">
        <v>87503</v>
      </c>
      <c r="B5418" s="176" t="s">
        <v>13636</v>
      </c>
      <c r="C5418" s="175" t="s">
        <v>180</v>
      </c>
      <c r="D5418" s="175">
        <v>74.62</v>
      </c>
    </row>
    <row r="5419" spans="1:4" ht="41.4" x14ac:dyDescent="0.3">
      <c r="A5419" s="175">
        <v>87504</v>
      </c>
      <c r="B5419" s="176" t="s">
        <v>13637</v>
      </c>
      <c r="C5419" s="175" t="s">
        <v>180</v>
      </c>
      <c r="D5419" s="175">
        <v>75.87</v>
      </c>
    </row>
    <row r="5420" spans="1:4" ht="55.2" x14ac:dyDescent="0.3">
      <c r="A5420" s="175">
        <v>87505</v>
      </c>
      <c r="B5420" s="176" t="s">
        <v>13638</v>
      </c>
      <c r="C5420" s="175" t="s">
        <v>180</v>
      </c>
      <c r="D5420" s="175">
        <v>74.39</v>
      </c>
    </row>
    <row r="5421" spans="1:4" ht="41.4" x14ac:dyDescent="0.3">
      <c r="A5421" s="175">
        <v>87506</v>
      </c>
      <c r="B5421" s="176" t="s">
        <v>13639</v>
      </c>
      <c r="C5421" s="175" t="s">
        <v>180</v>
      </c>
      <c r="D5421" s="175">
        <v>75.98</v>
      </c>
    </row>
    <row r="5422" spans="1:4" ht="41.4" x14ac:dyDescent="0.3">
      <c r="A5422" s="175">
        <v>87507</v>
      </c>
      <c r="B5422" s="176" t="s">
        <v>13640</v>
      </c>
      <c r="C5422" s="175" t="s">
        <v>180</v>
      </c>
      <c r="D5422" s="175">
        <v>84.69</v>
      </c>
    </row>
    <row r="5423" spans="1:4" ht="41.4" x14ac:dyDescent="0.3">
      <c r="A5423" s="175">
        <v>87508</v>
      </c>
      <c r="B5423" s="176" t="s">
        <v>13641</v>
      </c>
      <c r="C5423" s="175" t="s">
        <v>180</v>
      </c>
      <c r="D5423" s="175">
        <v>86.04</v>
      </c>
    </row>
    <row r="5424" spans="1:4" ht="55.2" x14ac:dyDescent="0.3">
      <c r="A5424" s="175">
        <v>87509</v>
      </c>
      <c r="B5424" s="176" t="s">
        <v>13642</v>
      </c>
      <c r="C5424" s="175" t="s">
        <v>180</v>
      </c>
      <c r="D5424" s="175">
        <v>130.72</v>
      </c>
    </row>
    <row r="5425" spans="1:4" ht="41.4" x14ac:dyDescent="0.3">
      <c r="A5425" s="175">
        <v>87510</v>
      </c>
      <c r="B5425" s="176" t="s">
        <v>13643</v>
      </c>
      <c r="C5425" s="175" t="s">
        <v>180</v>
      </c>
      <c r="D5425" s="175">
        <v>132.43</v>
      </c>
    </row>
    <row r="5426" spans="1:4" ht="41.4" x14ac:dyDescent="0.3">
      <c r="A5426" s="175">
        <v>87511</v>
      </c>
      <c r="B5426" s="176" t="s">
        <v>13644</v>
      </c>
      <c r="C5426" s="175" t="s">
        <v>180</v>
      </c>
      <c r="D5426" s="175">
        <v>97.48</v>
      </c>
    </row>
    <row r="5427" spans="1:4" ht="41.4" x14ac:dyDescent="0.3">
      <c r="A5427" s="175">
        <v>87512</v>
      </c>
      <c r="B5427" s="176" t="s">
        <v>13645</v>
      </c>
      <c r="C5427" s="175" t="s">
        <v>180</v>
      </c>
      <c r="D5427" s="175">
        <v>98.73</v>
      </c>
    </row>
    <row r="5428" spans="1:4" ht="41.4" x14ac:dyDescent="0.3">
      <c r="A5428" s="175">
        <v>87513</v>
      </c>
      <c r="B5428" s="176" t="s">
        <v>13646</v>
      </c>
      <c r="C5428" s="175" t="s">
        <v>180</v>
      </c>
      <c r="D5428" s="175">
        <v>97.86</v>
      </c>
    </row>
    <row r="5429" spans="1:4" ht="41.4" x14ac:dyDescent="0.3">
      <c r="A5429" s="175">
        <v>87514</v>
      </c>
      <c r="B5429" s="176" t="s">
        <v>13647</v>
      </c>
      <c r="C5429" s="175" t="s">
        <v>180</v>
      </c>
      <c r="D5429" s="175">
        <v>99.45</v>
      </c>
    </row>
    <row r="5430" spans="1:4" ht="41.4" x14ac:dyDescent="0.3">
      <c r="A5430" s="175">
        <v>87515</v>
      </c>
      <c r="B5430" s="176" t="s">
        <v>13648</v>
      </c>
      <c r="C5430" s="175" t="s">
        <v>180</v>
      </c>
      <c r="D5430" s="175">
        <v>115.71</v>
      </c>
    </row>
    <row r="5431" spans="1:4" ht="41.4" x14ac:dyDescent="0.3">
      <c r="A5431" s="175">
        <v>87516</v>
      </c>
      <c r="B5431" s="176" t="s">
        <v>13649</v>
      </c>
      <c r="C5431" s="175" t="s">
        <v>180</v>
      </c>
      <c r="D5431" s="175">
        <v>117.06</v>
      </c>
    </row>
    <row r="5432" spans="1:4" ht="41.4" x14ac:dyDescent="0.3">
      <c r="A5432" s="175">
        <v>87517</v>
      </c>
      <c r="B5432" s="176" t="s">
        <v>13650</v>
      </c>
      <c r="C5432" s="175" t="s">
        <v>180</v>
      </c>
      <c r="D5432" s="175">
        <v>180.33</v>
      </c>
    </row>
    <row r="5433" spans="1:4" ht="41.4" x14ac:dyDescent="0.3">
      <c r="A5433" s="175">
        <v>87518</v>
      </c>
      <c r="B5433" s="176" t="s">
        <v>13651</v>
      </c>
      <c r="C5433" s="175" t="s">
        <v>180</v>
      </c>
      <c r="D5433" s="175">
        <v>182.04</v>
      </c>
    </row>
    <row r="5434" spans="1:4" ht="41.4" x14ac:dyDescent="0.3">
      <c r="A5434" s="175">
        <v>87519</v>
      </c>
      <c r="B5434" s="176" t="s">
        <v>13652</v>
      </c>
      <c r="C5434" s="175" t="s">
        <v>180</v>
      </c>
      <c r="D5434" s="175">
        <v>81.17</v>
      </c>
    </row>
    <row r="5435" spans="1:4" ht="41.4" x14ac:dyDescent="0.3">
      <c r="A5435" s="175">
        <v>87520</v>
      </c>
      <c r="B5435" s="176" t="s">
        <v>13653</v>
      </c>
      <c r="C5435" s="175" t="s">
        <v>180</v>
      </c>
      <c r="D5435" s="175">
        <v>82.42</v>
      </c>
    </row>
    <row r="5436" spans="1:4" ht="55.2" x14ac:dyDescent="0.3">
      <c r="A5436" s="175">
        <v>87521</v>
      </c>
      <c r="B5436" s="176" t="s">
        <v>13654</v>
      </c>
      <c r="C5436" s="175" t="s">
        <v>180</v>
      </c>
      <c r="D5436" s="175">
        <v>81.03</v>
      </c>
    </row>
    <row r="5437" spans="1:4" ht="41.4" x14ac:dyDescent="0.3">
      <c r="A5437" s="175">
        <v>87522</v>
      </c>
      <c r="B5437" s="176" t="s">
        <v>13655</v>
      </c>
      <c r="C5437" s="175" t="s">
        <v>180</v>
      </c>
      <c r="D5437" s="175">
        <v>82.62</v>
      </c>
    </row>
    <row r="5438" spans="1:4" ht="41.4" x14ac:dyDescent="0.3">
      <c r="A5438" s="175">
        <v>87523</v>
      </c>
      <c r="B5438" s="176" t="s">
        <v>13656</v>
      </c>
      <c r="C5438" s="175" t="s">
        <v>180</v>
      </c>
      <c r="D5438" s="175">
        <v>93.56</v>
      </c>
    </row>
    <row r="5439" spans="1:4" ht="41.4" x14ac:dyDescent="0.3">
      <c r="A5439" s="175">
        <v>87524</v>
      </c>
      <c r="B5439" s="176" t="s">
        <v>13657</v>
      </c>
      <c r="C5439" s="175" t="s">
        <v>180</v>
      </c>
      <c r="D5439" s="175">
        <v>94.91</v>
      </c>
    </row>
    <row r="5440" spans="1:4" ht="55.2" x14ac:dyDescent="0.3">
      <c r="A5440" s="175">
        <v>87525</v>
      </c>
      <c r="B5440" s="176" t="s">
        <v>13658</v>
      </c>
      <c r="C5440" s="175" t="s">
        <v>180</v>
      </c>
      <c r="D5440" s="175">
        <v>144.44999999999999</v>
      </c>
    </row>
    <row r="5441" spans="1:4" ht="41.4" x14ac:dyDescent="0.3">
      <c r="A5441" s="175">
        <v>87526</v>
      </c>
      <c r="B5441" s="176" t="s">
        <v>13659</v>
      </c>
      <c r="C5441" s="175" t="s">
        <v>180</v>
      </c>
      <c r="D5441" s="175">
        <v>146.16</v>
      </c>
    </row>
    <row r="5442" spans="1:4" ht="41.4" x14ac:dyDescent="0.3">
      <c r="A5442" s="175">
        <v>89043</v>
      </c>
      <c r="B5442" s="176" t="s">
        <v>13660</v>
      </c>
      <c r="C5442" s="175" t="s">
        <v>180</v>
      </c>
      <c r="D5442" s="175">
        <v>82.81</v>
      </c>
    </row>
    <row r="5443" spans="1:4" ht="41.4" x14ac:dyDescent="0.3">
      <c r="A5443" s="175">
        <v>89168</v>
      </c>
      <c r="B5443" s="176" t="s">
        <v>13661</v>
      </c>
      <c r="C5443" s="175" t="s">
        <v>180</v>
      </c>
      <c r="D5443" s="175">
        <v>85.24</v>
      </c>
    </row>
    <row r="5444" spans="1:4" ht="55.2" x14ac:dyDescent="0.3">
      <c r="A5444" s="175">
        <v>89977</v>
      </c>
      <c r="B5444" s="176" t="s">
        <v>13662</v>
      </c>
      <c r="C5444" s="175" t="s">
        <v>180</v>
      </c>
      <c r="D5444" s="175">
        <v>153.63999999999999</v>
      </c>
    </row>
    <row r="5445" spans="1:4" ht="41.4" x14ac:dyDescent="0.3">
      <c r="A5445" s="175">
        <v>90112</v>
      </c>
      <c r="B5445" s="176" t="s">
        <v>13663</v>
      </c>
      <c r="C5445" s="175" t="s">
        <v>180</v>
      </c>
      <c r="D5445" s="175">
        <v>82.31</v>
      </c>
    </row>
    <row r="5446" spans="1:4" ht="27.6" x14ac:dyDescent="0.3">
      <c r="A5446" s="175">
        <v>101159</v>
      </c>
      <c r="B5446" s="176" t="s">
        <v>13664</v>
      </c>
      <c r="C5446" s="175" t="s">
        <v>180</v>
      </c>
      <c r="D5446" s="175">
        <v>127.6</v>
      </c>
    </row>
    <row r="5447" spans="1:4" ht="41.4" x14ac:dyDescent="0.3">
      <c r="A5447" s="175">
        <v>89282</v>
      </c>
      <c r="B5447" s="176" t="s">
        <v>13665</v>
      </c>
      <c r="C5447" s="175" t="s">
        <v>180</v>
      </c>
      <c r="D5447" s="175">
        <v>70.52</v>
      </c>
    </row>
    <row r="5448" spans="1:4" ht="41.4" x14ac:dyDescent="0.3">
      <c r="A5448" s="175">
        <v>89283</v>
      </c>
      <c r="B5448" s="176" t="s">
        <v>13666</v>
      </c>
      <c r="C5448" s="175" t="s">
        <v>180</v>
      </c>
      <c r="D5448" s="175">
        <v>72.010000000000005</v>
      </c>
    </row>
    <row r="5449" spans="1:4" ht="41.4" x14ac:dyDescent="0.3">
      <c r="A5449" s="175">
        <v>89284</v>
      </c>
      <c r="B5449" s="176" t="s">
        <v>13667</v>
      </c>
      <c r="C5449" s="175" t="s">
        <v>180</v>
      </c>
      <c r="D5449" s="175">
        <v>63.98</v>
      </c>
    </row>
    <row r="5450" spans="1:4" ht="41.4" x14ac:dyDescent="0.3">
      <c r="A5450" s="175">
        <v>89285</v>
      </c>
      <c r="B5450" s="176" t="s">
        <v>13668</v>
      </c>
      <c r="C5450" s="175" t="s">
        <v>180</v>
      </c>
      <c r="D5450" s="175">
        <v>65.47</v>
      </c>
    </row>
    <row r="5451" spans="1:4" ht="41.4" x14ac:dyDescent="0.3">
      <c r="A5451" s="175">
        <v>89286</v>
      </c>
      <c r="B5451" s="176" t="s">
        <v>13669</v>
      </c>
      <c r="C5451" s="175" t="s">
        <v>180</v>
      </c>
      <c r="D5451" s="175">
        <v>75.459999999999994</v>
      </c>
    </row>
    <row r="5452" spans="1:4" ht="41.4" x14ac:dyDescent="0.3">
      <c r="A5452" s="175">
        <v>89287</v>
      </c>
      <c r="B5452" s="176" t="s">
        <v>13670</v>
      </c>
      <c r="C5452" s="175" t="s">
        <v>180</v>
      </c>
      <c r="D5452" s="175">
        <v>76.95</v>
      </c>
    </row>
    <row r="5453" spans="1:4" ht="41.4" x14ac:dyDescent="0.3">
      <c r="A5453" s="175">
        <v>89288</v>
      </c>
      <c r="B5453" s="176" t="s">
        <v>13671</v>
      </c>
      <c r="C5453" s="175" t="s">
        <v>180</v>
      </c>
      <c r="D5453" s="175">
        <v>66.7</v>
      </c>
    </row>
    <row r="5454" spans="1:4" ht="41.4" x14ac:dyDescent="0.3">
      <c r="A5454" s="175">
        <v>89289</v>
      </c>
      <c r="B5454" s="176" t="s">
        <v>13672</v>
      </c>
      <c r="C5454" s="175" t="s">
        <v>180</v>
      </c>
      <c r="D5454" s="175">
        <v>68.19</v>
      </c>
    </row>
    <row r="5455" spans="1:4" ht="41.4" x14ac:dyDescent="0.3">
      <c r="A5455" s="175">
        <v>89290</v>
      </c>
      <c r="B5455" s="176" t="s">
        <v>13673</v>
      </c>
      <c r="C5455" s="175" t="s">
        <v>180</v>
      </c>
      <c r="D5455" s="175">
        <v>80.78</v>
      </c>
    </row>
    <row r="5456" spans="1:4" ht="41.4" x14ac:dyDescent="0.3">
      <c r="A5456" s="175">
        <v>89291</v>
      </c>
      <c r="B5456" s="176" t="s">
        <v>13674</v>
      </c>
      <c r="C5456" s="175" t="s">
        <v>180</v>
      </c>
      <c r="D5456" s="175">
        <v>82.44</v>
      </c>
    </row>
    <row r="5457" spans="1:4" ht="41.4" x14ac:dyDescent="0.3">
      <c r="A5457" s="175">
        <v>89292</v>
      </c>
      <c r="B5457" s="176" t="s">
        <v>13675</v>
      </c>
      <c r="C5457" s="175" t="s">
        <v>180</v>
      </c>
      <c r="D5457" s="175">
        <v>74.22</v>
      </c>
    </row>
    <row r="5458" spans="1:4" ht="41.4" x14ac:dyDescent="0.3">
      <c r="A5458" s="175">
        <v>89293</v>
      </c>
      <c r="B5458" s="176" t="s">
        <v>13676</v>
      </c>
      <c r="C5458" s="175" t="s">
        <v>180</v>
      </c>
      <c r="D5458" s="175">
        <v>75.88</v>
      </c>
    </row>
    <row r="5459" spans="1:4" ht="41.4" x14ac:dyDescent="0.3">
      <c r="A5459" s="175">
        <v>89294</v>
      </c>
      <c r="B5459" s="176" t="s">
        <v>13677</v>
      </c>
      <c r="C5459" s="175" t="s">
        <v>180</v>
      </c>
      <c r="D5459" s="175">
        <v>87.96</v>
      </c>
    </row>
    <row r="5460" spans="1:4" ht="41.4" x14ac:dyDescent="0.3">
      <c r="A5460" s="175">
        <v>89295</v>
      </c>
      <c r="B5460" s="176" t="s">
        <v>13678</v>
      </c>
      <c r="C5460" s="175" t="s">
        <v>180</v>
      </c>
      <c r="D5460" s="175">
        <v>89.62</v>
      </c>
    </row>
    <row r="5461" spans="1:4" ht="41.4" x14ac:dyDescent="0.3">
      <c r="A5461" s="175">
        <v>89296</v>
      </c>
      <c r="B5461" s="176" t="s">
        <v>13679</v>
      </c>
      <c r="C5461" s="175" t="s">
        <v>180</v>
      </c>
      <c r="D5461" s="175">
        <v>78.069999999999993</v>
      </c>
    </row>
    <row r="5462" spans="1:4" ht="41.4" x14ac:dyDescent="0.3">
      <c r="A5462" s="175">
        <v>89297</v>
      </c>
      <c r="B5462" s="176" t="s">
        <v>13680</v>
      </c>
      <c r="C5462" s="175" t="s">
        <v>180</v>
      </c>
      <c r="D5462" s="175">
        <v>79.73</v>
      </c>
    </row>
    <row r="5463" spans="1:4" ht="41.4" x14ac:dyDescent="0.3">
      <c r="A5463" s="175">
        <v>89298</v>
      </c>
      <c r="B5463" s="176" t="s">
        <v>13681</v>
      </c>
      <c r="C5463" s="175" t="s">
        <v>180</v>
      </c>
      <c r="D5463" s="175">
        <v>82.67</v>
      </c>
    </row>
    <row r="5464" spans="1:4" ht="41.4" x14ac:dyDescent="0.3">
      <c r="A5464" s="175">
        <v>89299</v>
      </c>
      <c r="B5464" s="176" t="s">
        <v>13682</v>
      </c>
      <c r="C5464" s="175" t="s">
        <v>180</v>
      </c>
      <c r="D5464" s="175">
        <v>84.79</v>
      </c>
    </row>
    <row r="5465" spans="1:4" ht="55.2" x14ac:dyDescent="0.3">
      <c r="A5465" s="175">
        <v>89300</v>
      </c>
      <c r="B5465" s="176" t="s">
        <v>13683</v>
      </c>
      <c r="C5465" s="175" t="s">
        <v>180</v>
      </c>
      <c r="D5465" s="175">
        <v>76.13</v>
      </c>
    </row>
    <row r="5466" spans="1:4" ht="55.2" x14ac:dyDescent="0.3">
      <c r="A5466" s="175">
        <v>89301</v>
      </c>
      <c r="B5466" s="176" t="s">
        <v>13684</v>
      </c>
      <c r="C5466" s="175" t="s">
        <v>180</v>
      </c>
      <c r="D5466" s="175">
        <v>78.25</v>
      </c>
    </row>
    <row r="5467" spans="1:4" ht="41.4" x14ac:dyDescent="0.3">
      <c r="A5467" s="175">
        <v>89302</v>
      </c>
      <c r="B5467" s="176" t="s">
        <v>13685</v>
      </c>
      <c r="C5467" s="175" t="s">
        <v>180</v>
      </c>
      <c r="D5467" s="175">
        <v>91.28</v>
      </c>
    </row>
    <row r="5468" spans="1:4" ht="41.4" x14ac:dyDescent="0.3">
      <c r="A5468" s="175">
        <v>89303</v>
      </c>
      <c r="B5468" s="176" t="s">
        <v>13686</v>
      </c>
      <c r="C5468" s="175" t="s">
        <v>180</v>
      </c>
      <c r="D5468" s="175">
        <v>93.4</v>
      </c>
    </row>
    <row r="5469" spans="1:4" ht="55.2" x14ac:dyDescent="0.3">
      <c r="A5469" s="175">
        <v>89304</v>
      </c>
      <c r="B5469" s="176" t="s">
        <v>13687</v>
      </c>
      <c r="C5469" s="175" t="s">
        <v>180</v>
      </c>
      <c r="D5469" s="175">
        <v>81.14</v>
      </c>
    </row>
    <row r="5470" spans="1:4" ht="55.2" x14ac:dyDescent="0.3">
      <c r="A5470" s="175">
        <v>89305</v>
      </c>
      <c r="B5470" s="176" t="s">
        <v>13688</v>
      </c>
      <c r="C5470" s="175" t="s">
        <v>180</v>
      </c>
      <c r="D5470" s="175">
        <v>83.26</v>
      </c>
    </row>
    <row r="5471" spans="1:4" ht="41.4" x14ac:dyDescent="0.3">
      <c r="A5471" s="175">
        <v>89306</v>
      </c>
      <c r="B5471" s="176" t="s">
        <v>13689</v>
      </c>
      <c r="C5471" s="175" t="s">
        <v>180</v>
      </c>
      <c r="D5471" s="175">
        <v>93.19</v>
      </c>
    </row>
    <row r="5472" spans="1:4" ht="41.4" x14ac:dyDescent="0.3">
      <c r="A5472" s="175">
        <v>89307</v>
      </c>
      <c r="B5472" s="176" t="s">
        <v>13690</v>
      </c>
      <c r="C5472" s="175" t="s">
        <v>180</v>
      </c>
      <c r="D5472" s="175">
        <v>95.54</v>
      </c>
    </row>
    <row r="5473" spans="1:4" ht="55.2" x14ac:dyDescent="0.3">
      <c r="A5473" s="175">
        <v>89308</v>
      </c>
      <c r="B5473" s="176" t="s">
        <v>13691</v>
      </c>
      <c r="C5473" s="175" t="s">
        <v>180</v>
      </c>
      <c r="D5473" s="175">
        <v>86.63</v>
      </c>
    </row>
    <row r="5474" spans="1:4" ht="55.2" x14ac:dyDescent="0.3">
      <c r="A5474" s="175">
        <v>89309</v>
      </c>
      <c r="B5474" s="176" t="s">
        <v>13692</v>
      </c>
      <c r="C5474" s="175" t="s">
        <v>180</v>
      </c>
      <c r="D5474" s="175">
        <v>88.98</v>
      </c>
    </row>
    <row r="5475" spans="1:4" ht="41.4" x14ac:dyDescent="0.3">
      <c r="A5475" s="175">
        <v>89310</v>
      </c>
      <c r="B5475" s="176" t="s">
        <v>13693</v>
      </c>
      <c r="C5475" s="175" t="s">
        <v>180</v>
      </c>
      <c r="D5475" s="175">
        <v>106.92</v>
      </c>
    </row>
    <row r="5476" spans="1:4" ht="41.4" x14ac:dyDescent="0.3">
      <c r="A5476" s="175">
        <v>89311</v>
      </c>
      <c r="B5476" s="176" t="s">
        <v>13694</v>
      </c>
      <c r="C5476" s="175" t="s">
        <v>180</v>
      </c>
      <c r="D5476" s="175">
        <v>109.27</v>
      </c>
    </row>
    <row r="5477" spans="1:4" ht="55.2" x14ac:dyDescent="0.3">
      <c r="A5477" s="175">
        <v>89312</v>
      </c>
      <c r="B5477" s="176" t="s">
        <v>13695</v>
      </c>
      <c r="C5477" s="175" t="s">
        <v>180</v>
      </c>
      <c r="D5477" s="175">
        <v>92.77</v>
      </c>
    </row>
    <row r="5478" spans="1:4" ht="55.2" x14ac:dyDescent="0.3">
      <c r="A5478" s="175">
        <v>89313</v>
      </c>
      <c r="B5478" s="176" t="s">
        <v>13696</v>
      </c>
      <c r="C5478" s="175" t="s">
        <v>180</v>
      </c>
      <c r="D5478" s="175">
        <v>95.12</v>
      </c>
    </row>
    <row r="5479" spans="1:4" ht="27.6" x14ac:dyDescent="0.3">
      <c r="A5479" s="175">
        <v>101157</v>
      </c>
      <c r="B5479" s="176" t="s">
        <v>13697</v>
      </c>
      <c r="C5479" s="175" t="s">
        <v>180</v>
      </c>
      <c r="D5479" s="175">
        <v>49.87</v>
      </c>
    </row>
    <row r="5480" spans="1:4" ht="27.6" x14ac:dyDescent="0.3">
      <c r="A5480" s="175">
        <v>101158</v>
      </c>
      <c r="B5480" s="176" t="s">
        <v>13698</v>
      </c>
      <c r="C5480" s="175" t="s">
        <v>180</v>
      </c>
      <c r="D5480" s="175">
        <v>64.78</v>
      </c>
    </row>
    <row r="5481" spans="1:4" ht="27.6" x14ac:dyDescent="0.3">
      <c r="A5481" s="175">
        <v>101162</v>
      </c>
      <c r="B5481" s="176" t="s">
        <v>13699</v>
      </c>
      <c r="C5481" s="175" t="s">
        <v>180</v>
      </c>
      <c r="D5481" s="175">
        <v>143.13</v>
      </c>
    </row>
    <row r="5482" spans="1:4" ht="41.4" x14ac:dyDescent="0.3">
      <c r="A5482" s="175">
        <v>87447</v>
      </c>
      <c r="B5482" s="176" t="s">
        <v>13700</v>
      </c>
      <c r="C5482" s="175" t="s">
        <v>180</v>
      </c>
      <c r="D5482" s="175">
        <v>59.76</v>
      </c>
    </row>
    <row r="5483" spans="1:4" ht="41.4" x14ac:dyDescent="0.3">
      <c r="A5483" s="175">
        <v>87448</v>
      </c>
      <c r="B5483" s="176" t="s">
        <v>13701</v>
      </c>
      <c r="C5483" s="175" t="s">
        <v>180</v>
      </c>
      <c r="D5483" s="175">
        <v>60.46</v>
      </c>
    </row>
    <row r="5484" spans="1:4" ht="41.4" x14ac:dyDescent="0.3">
      <c r="A5484" s="175">
        <v>87449</v>
      </c>
      <c r="B5484" s="176" t="s">
        <v>13702</v>
      </c>
      <c r="C5484" s="175" t="s">
        <v>180</v>
      </c>
      <c r="D5484" s="175">
        <v>78.62</v>
      </c>
    </row>
    <row r="5485" spans="1:4" ht="41.4" x14ac:dyDescent="0.3">
      <c r="A5485" s="175">
        <v>87450</v>
      </c>
      <c r="B5485" s="176" t="s">
        <v>13703</v>
      </c>
      <c r="C5485" s="175" t="s">
        <v>180</v>
      </c>
      <c r="D5485" s="175">
        <v>79.930000000000007</v>
      </c>
    </row>
    <row r="5486" spans="1:4" ht="41.4" x14ac:dyDescent="0.3">
      <c r="A5486" s="175">
        <v>87451</v>
      </c>
      <c r="B5486" s="176" t="s">
        <v>13704</v>
      </c>
      <c r="C5486" s="175" t="s">
        <v>180</v>
      </c>
      <c r="D5486" s="175">
        <v>96.4</v>
      </c>
    </row>
    <row r="5487" spans="1:4" ht="41.4" x14ac:dyDescent="0.3">
      <c r="A5487" s="175">
        <v>87452</v>
      </c>
      <c r="B5487" s="176" t="s">
        <v>13705</v>
      </c>
      <c r="C5487" s="175" t="s">
        <v>180</v>
      </c>
      <c r="D5487" s="175">
        <v>96.89</v>
      </c>
    </row>
    <row r="5488" spans="1:4" ht="41.4" x14ac:dyDescent="0.3">
      <c r="A5488" s="175">
        <v>87453</v>
      </c>
      <c r="B5488" s="176" t="s">
        <v>13706</v>
      </c>
      <c r="C5488" s="175" t="s">
        <v>180</v>
      </c>
      <c r="D5488" s="175">
        <v>54.9</v>
      </c>
    </row>
    <row r="5489" spans="1:4" ht="41.4" x14ac:dyDescent="0.3">
      <c r="A5489" s="175">
        <v>87454</v>
      </c>
      <c r="B5489" s="176" t="s">
        <v>13707</v>
      </c>
      <c r="C5489" s="175" t="s">
        <v>180</v>
      </c>
      <c r="D5489" s="175">
        <v>56.02</v>
      </c>
    </row>
    <row r="5490" spans="1:4" ht="41.4" x14ac:dyDescent="0.3">
      <c r="A5490" s="175">
        <v>87455</v>
      </c>
      <c r="B5490" s="176" t="s">
        <v>13708</v>
      </c>
      <c r="C5490" s="175" t="s">
        <v>180</v>
      </c>
      <c r="D5490" s="175">
        <v>72.489999999999995</v>
      </c>
    </row>
    <row r="5491" spans="1:4" ht="41.4" x14ac:dyDescent="0.3">
      <c r="A5491" s="175">
        <v>87456</v>
      </c>
      <c r="B5491" s="176" t="s">
        <v>13709</v>
      </c>
      <c r="C5491" s="175" t="s">
        <v>180</v>
      </c>
      <c r="D5491" s="175">
        <v>74.2</v>
      </c>
    </row>
    <row r="5492" spans="1:4" ht="41.4" x14ac:dyDescent="0.3">
      <c r="A5492" s="175">
        <v>87457</v>
      </c>
      <c r="B5492" s="176" t="s">
        <v>13710</v>
      </c>
      <c r="C5492" s="175" t="s">
        <v>180</v>
      </c>
      <c r="D5492" s="175">
        <v>87.84</v>
      </c>
    </row>
    <row r="5493" spans="1:4" ht="41.4" x14ac:dyDescent="0.3">
      <c r="A5493" s="175">
        <v>87458</v>
      </c>
      <c r="B5493" s="176" t="s">
        <v>13711</v>
      </c>
      <c r="C5493" s="175" t="s">
        <v>180</v>
      </c>
      <c r="D5493" s="175">
        <v>89.48</v>
      </c>
    </row>
    <row r="5494" spans="1:4" ht="41.4" x14ac:dyDescent="0.3">
      <c r="A5494" s="175">
        <v>87459</v>
      </c>
      <c r="B5494" s="176" t="s">
        <v>13712</v>
      </c>
      <c r="C5494" s="175" t="s">
        <v>180</v>
      </c>
      <c r="D5494" s="175">
        <v>66.91</v>
      </c>
    </row>
    <row r="5495" spans="1:4" ht="41.4" x14ac:dyDescent="0.3">
      <c r="A5495" s="175">
        <v>87460</v>
      </c>
      <c r="B5495" s="176" t="s">
        <v>13713</v>
      </c>
      <c r="C5495" s="175" t="s">
        <v>180</v>
      </c>
      <c r="D5495" s="175">
        <v>68.03</v>
      </c>
    </row>
    <row r="5496" spans="1:4" ht="41.4" x14ac:dyDescent="0.3">
      <c r="A5496" s="175">
        <v>87461</v>
      </c>
      <c r="B5496" s="176" t="s">
        <v>13714</v>
      </c>
      <c r="C5496" s="175" t="s">
        <v>180</v>
      </c>
      <c r="D5496" s="175">
        <v>85.83</v>
      </c>
    </row>
    <row r="5497" spans="1:4" ht="41.4" x14ac:dyDescent="0.3">
      <c r="A5497" s="175">
        <v>87462</v>
      </c>
      <c r="B5497" s="176" t="s">
        <v>13715</v>
      </c>
      <c r="C5497" s="175" t="s">
        <v>180</v>
      </c>
      <c r="D5497" s="175">
        <v>87.14</v>
      </c>
    </row>
    <row r="5498" spans="1:4" ht="41.4" x14ac:dyDescent="0.3">
      <c r="A5498" s="175">
        <v>87463</v>
      </c>
      <c r="B5498" s="176" t="s">
        <v>13716</v>
      </c>
      <c r="C5498" s="175" t="s">
        <v>180</v>
      </c>
      <c r="D5498" s="175">
        <v>102.53</v>
      </c>
    </row>
    <row r="5499" spans="1:4" ht="41.4" x14ac:dyDescent="0.3">
      <c r="A5499" s="175">
        <v>87464</v>
      </c>
      <c r="B5499" s="176" t="s">
        <v>13717</v>
      </c>
      <c r="C5499" s="175" t="s">
        <v>180</v>
      </c>
      <c r="D5499" s="175">
        <v>104.17</v>
      </c>
    </row>
    <row r="5500" spans="1:4" ht="41.4" x14ac:dyDescent="0.3">
      <c r="A5500" s="175">
        <v>87465</v>
      </c>
      <c r="B5500" s="176" t="s">
        <v>13718</v>
      </c>
      <c r="C5500" s="175" t="s">
        <v>180</v>
      </c>
      <c r="D5500" s="175">
        <v>58.93</v>
      </c>
    </row>
    <row r="5501" spans="1:4" ht="41.4" x14ac:dyDescent="0.3">
      <c r="A5501" s="175">
        <v>87466</v>
      </c>
      <c r="B5501" s="176" t="s">
        <v>13719</v>
      </c>
      <c r="C5501" s="175" t="s">
        <v>180</v>
      </c>
      <c r="D5501" s="175">
        <v>60.05</v>
      </c>
    </row>
    <row r="5502" spans="1:4" ht="41.4" x14ac:dyDescent="0.3">
      <c r="A5502" s="175">
        <v>87467</v>
      </c>
      <c r="B5502" s="176" t="s">
        <v>13720</v>
      </c>
      <c r="C5502" s="175" t="s">
        <v>180</v>
      </c>
      <c r="D5502" s="175">
        <v>76.98</v>
      </c>
    </row>
    <row r="5503" spans="1:4" ht="41.4" x14ac:dyDescent="0.3">
      <c r="A5503" s="175">
        <v>87468</v>
      </c>
      <c r="B5503" s="176" t="s">
        <v>13721</v>
      </c>
      <c r="C5503" s="175" t="s">
        <v>180</v>
      </c>
      <c r="D5503" s="175">
        <v>78.290000000000006</v>
      </c>
    </row>
    <row r="5504" spans="1:4" ht="41.4" x14ac:dyDescent="0.3">
      <c r="A5504" s="175">
        <v>87469</v>
      </c>
      <c r="B5504" s="176" t="s">
        <v>13722</v>
      </c>
      <c r="C5504" s="175" t="s">
        <v>180</v>
      </c>
      <c r="D5504" s="175">
        <v>92.48</v>
      </c>
    </row>
    <row r="5505" spans="1:4" ht="41.4" x14ac:dyDescent="0.3">
      <c r="A5505" s="175">
        <v>87470</v>
      </c>
      <c r="B5505" s="176" t="s">
        <v>13723</v>
      </c>
      <c r="C5505" s="175" t="s">
        <v>180</v>
      </c>
      <c r="D5505" s="175">
        <v>94.12</v>
      </c>
    </row>
    <row r="5506" spans="1:4" ht="41.4" x14ac:dyDescent="0.3">
      <c r="A5506" s="175">
        <v>89044</v>
      </c>
      <c r="B5506" s="176" t="s">
        <v>13724</v>
      </c>
      <c r="C5506" s="175" t="s">
        <v>180</v>
      </c>
      <c r="D5506" s="175">
        <v>59.22</v>
      </c>
    </row>
    <row r="5507" spans="1:4" ht="41.4" x14ac:dyDescent="0.3">
      <c r="A5507" s="175">
        <v>89169</v>
      </c>
      <c r="B5507" s="176" t="s">
        <v>13725</v>
      </c>
      <c r="C5507" s="175" t="s">
        <v>180</v>
      </c>
      <c r="D5507" s="175">
        <v>60.25</v>
      </c>
    </row>
    <row r="5508" spans="1:4" ht="41.4" x14ac:dyDescent="0.3">
      <c r="A5508" s="175">
        <v>89978</v>
      </c>
      <c r="B5508" s="176" t="s">
        <v>13726</v>
      </c>
      <c r="C5508" s="175" t="s">
        <v>180</v>
      </c>
      <c r="D5508" s="175">
        <v>78.62</v>
      </c>
    </row>
    <row r="5509" spans="1:4" ht="41.4" x14ac:dyDescent="0.3">
      <c r="A5509" s="175">
        <v>89453</v>
      </c>
      <c r="B5509" s="176" t="s">
        <v>13727</v>
      </c>
      <c r="C5509" s="175" t="s">
        <v>180</v>
      </c>
      <c r="D5509" s="175">
        <v>68.290000000000006</v>
      </c>
    </row>
    <row r="5510" spans="1:4" ht="41.4" x14ac:dyDescent="0.3">
      <c r="A5510" s="175">
        <v>89454</v>
      </c>
      <c r="B5510" s="176" t="s">
        <v>13728</v>
      </c>
      <c r="C5510" s="175" t="s">
        <v>180</v>
      </c>
      <c r="D5510" s="175">
        <v>64.38</v>
      </c>
    </row>
    <row r="5511" spans="1:4" ht="41.4" x14ac:dyDescent="0.3">
      <c r="A5511" s="175">
        <v>89455</v>
      </c>
      <c r="B5511" s="176" t="s">
        <v>13729</v>
      </c>
      <c r="C5511" s="175" t="s">
        <v>180</v>
      </c>
      <c r="D5511" s="175">
        <v>84.44</v>
      </c>
    </row>
    <row r="5512" spans="1:4" ht="41.4" x14ac:dyDescent="0.3">
      <c r="A5512" s="175">
        <v>89456</v>
      </c>
      <c r="B5512" s="176" t="s">
        <v>13730</v>
      </c>
      <c r="C5512" s="175" t="s">
        <v>180</v>
      </c>
      <c r="D5512" s="175">
        <v>80.010000000000005</v>
      </c>
    </row>
    <row r="5513" spans="1:4" ht="41.4" x14ac:dyDescent="0.3">
      <c r="A5513" s="175">
        <v>89457</v>
      </c>
      <c r="B5513" s="176" t="s">
        <v>13731</v>
      </c>
      <c r="C5513" s="175" t="s">
        <v>180</v>
      </c>
      <c r="D5513" s="175">
        <v>72.650000000000006</v>
      </c>
    </row>
    <row r="5514" spans="1:4" ht="41.4" x14ac:dyDescent="0.3">
      <c r="A5514" s="175">
        <v>89458</v>
      </c>
      <c r="B5514" s="176" t="s">
        <v>13732</v>
      </c>
      <c r="C5514" s="175" t="s">
        <v>180</v>
      </c>
      <c r="D5514" s="175">
        <v>66.89</v>
      </c>
    </row>
    <row r="5515" spans="1:4" ht="41.4" x14ac:dyDescent="0.3">
      <c r="A5515" s="175">
        <v>89459</v>
      </c>
      <c r="B5515" s="176" t="s">
        <v>13733</v>
      </c>
      <c r="C5515" s="175" t="s">
        <v>180</v>
      </c>
      <c r="D5515" s="175">
        <v>89.21</v>
      </c>
    </row>
    <row r="5516" spans="1:4" ht="41.4" x14ac:dyDescent="0.3">
      <c r="A5516" s="175">
        <v>89460</v>
      </c>
      <c r="B5516" s="176" t="s">
        <v>13734</v>
      </c>
      <c r="C5516" s="175" t="s">
        <v>180</v>
      </c>
      <c r="D5516" s="175">
        <v>82.88</v>
      </c>
    </row>
    <row r="5517" spans="1:4" ht="41.4" x14ac:dyDescent="0.3">
      <c r="A5517" s="175">
        <v>89462</v>
      </c>
      <c r="B5517" s="176" t="s">
        <v>13735</v>
      </c>
      <c r="C5517" s="175" t="s">
        <v>180</v>
      </c>
      <c r="D5517" s="175">
        <v>81.739999999999995</v>
      </c>
    </row>
    <row r="5518" spans="1:4" ht="41.4" x14ac:dyDescent="0.3">
      <c r="A5518" s="175">
        <v>89463</v>
      </c>
      <c r="B5518" s="176" t="s">
        <v>13736</v>
      </c>
      <c r="C5518" s="175" t="s">
        <v>180</v>
      </c>
      <c r="D5518" s="175">
        <v>77.790000000000006</v>
      </c>
    </row>
    <row r="5519" spans="1:4" ht="41.4" x14ac:dyDescent="0.3">
      <c r="A5519" s="175">
        <v>89464</v>
      </c>
      <c r="B5519" s="176" t="s">
        <v>13737</v>
      </c>
      <c r="C5519" s="175" t="s">
        <v>180</v>
      </c>
      <c r="D5519" s="175">
        <v>98.05</v>
      </c>
    </row>
    <row r="5520" spans="1:4" ht="41.4" x14ac:dyDescent="0.3">
      <c r="A5520" s="175">
        <v>89465</v>
      </c>
      <c r="B5520" s="176" t="s">
        <v>13738</v>
      </c>
      <c r="C5520" s="175" t="s">
        <v>180</v>
      </c>
      <c r="D5520" s="175">
        <v>93.75</v>
      </c>
    </row>
    <row r="5521" spans="1:4" ht="41.4" x14ac:dyDescent="0.3">
      <c r="A5521" s="175">
        <v>89466</v>
      </c>
      <c r="B5521" s="176" t="s">
        <v>13739</v>
      </c>
      <c r="C5521" s="175" t="s">
        <v>180</v>
      </c>
      <c r="D5521" s="175">
        <v>87.7</v>
      </c>
    </row>
    <row r="5522" spans="1:4" ht="41.4" x14ac:dyDescent="0.3">
      <c r="A5522" s="175">
        <v>89467</v>
      </c>
      <c r="B5522" s="176" t="s">
        <v>13740</v>
      </c>
      <c r="C5522" s="175" t="s">
        <v>180</v>
      </c>
      <c r="D5522" s="175">
        <v>81.25</v>
      </c>
    </row>
    <row r="5523" spans="1:4" ht="41.4" x14ac:dyDescent="0.3">
      <c r="A5523" s="175">
        <v>89468</v>
      </c>
      <c r="B5523" s="176" t="s">
        <v>13741</v>
      </c>
      <c r="C5523" s="175" t="s">
        <v>180</v>
      </c>
      <c r="D5523" s="175">
        <v>104.36</v>
      </c>
    </row>
    <row r="5524" spans="1:4" ht="41.4" x14ac:dyDescent="0.3">
      <c r="A5524" s="175">
        <v>89469</v>
      </c>
      <c r="B5524" s="176" t="s">
        <v>13742</v>
      </c>
      <c r="C5524" s="175" t="s">
        <v>180</v>
      </c>
      <c r="D5524" s="175">
        <v>97.54</v>
      </c>
    </row>
    <row r="5525" spans="1:4" ht="41.4" x14ac:dyDescent="0.3">
      <c r="A5525" s="175">
        <v>89470</v>
      </c>
      <c r="B5525" s="176" t="s">
        <v>13743</v>
      </c>
      <c r="C5525" s="175" t="s">
        <v>180</v>
      </c>
      <c r="D5525" s="175">
        <v>82.43</v>
      </c>
    </row>
    <row r="5526" spans="1:4" ht="41.4" x14ac:dyDescent="0.3">
      <c r="A5526" s="175">
        <v>89471</v>
      </c>
      <c r="B5526" s="176" t="s">
        <v>13744</v>
      </c>
      <c r="C5526" s="175" t="s">
        <v>180</v>
      </c>
      <c r="D5526" s="175">
        <v>78.510000000000005</v>
      </c>
    </row>
    <row r="5527" spans="1:4" ht="41.4" x14ac:dyDescent="0.3">
      <c r="A5527" s="175">
        <v>89472</v>
      </c>
      <c r="B5527" s="176" t="s">
        <v>13745</v>
      </c>
      <c r="C5527" s="175" t="s">
        <v>180</v>
      </c>
      <c r="D5527" s="175">
        <v>98.48</v>
      </c>
    </row>
    <row r="5528" spans="1:4" ht="41.4" x14ac:dyDescent="0.3">
      <c r="A5528" s="175">
        <v>89473</v>
      </c>
      <c r="B5528" s="176" t="s">
        <v>13746</v>
      </c>
      <c r="C5528" s="175" t="s">
        <v>180</v>
      </c>
      <c r="D5528" s="175">
        <v>94.28</v>
      </c>
    </row>
    <row r="5529" spans="1:4" ht="41.4" x14ac:dyDescent="0.3">
      <c r="A5529" s="175">
        <v>89474</v>
      </c>
      <c r="B5529" s="176" t="s">
        <v>13747</v>
      </c>
      <c r="C5529" s="175" t="s">
        <v>180</v>
      </c>
      <c r="D5529" s="175">
        <v>90.88</v>
      </c>
    </row>
    <row r="5530" spans="1:4" ht="41.4" x14ac:dyDescent="0.3">
      <c r="A5530" s="175">
        <v>89475</v>
      </c>
      <c r="B5530" s="176" t="s">
        <v>13748</v>
      </c>
      <c r="C5530" s="175" t="s">
        <v>180</v>
      </c>
      <c r="D5530" s="175">
        <v>83.28</v>
      </c>
    </row>
    <row r="5531" spans="1:4" ht="41.4" x14ac:dyDescent="0.3">
      <c r="A5531" s="175">
        <v>89476</v>
      </c>
      <c r="B5531" s="176" t="s">
        <v>13749</v>
      </c>
      <c r="C5531" s="175" t="s">
        <v>180</v>
      </c>
      <c r="D5531" s="175">
        <v>107.58</v>
      </c>
    </row>
    <row r="5532" spans="1:4" ht="41.4" x14ac:dyDescent="0.3">
      <c r="A5532" s="175">
        <v>89477</v>
      </c>
      <c r="B5532" s="176" t="s">
        <v>13750</v>
      </c>
      <c r="C5532" s="175" t="s">
        <v>180</v>
      </c>
      <c r="D5532" s="175">
        <v>99.66</v>
      </c>
    </row>
    <row r="5533" spans="1:4" ht="41.4" x14ac:dyDescent="0.3">
      <c r="A5533" s="175">
        <v>89478</v>
      </c>
      <c r="B5533" s="176" t="s">
        <v>13751</v>
      </c>
      <c r="C5533" s="175" t="s">
        <v>180</v>
      </c>
      <c r="D5533" s="175">
        <v>96.1</v>
      </c>
    </row>
    <row r="5534" spans="1:4" ht="41.4" x14ac:dyDescent="0.3">
      <c r="A5534" s="175">
        <v>89479</v>
      </c>
      <c r="B5534" s="176" t="s">
        <v>13752</v>
      </c>
      <c r="C5534" s="175" t="s">
        <v>180</v>
      </c>
      <c r="D5534" s="175">
        <v>92.13</v>
      </c>
    </row>
    <row r="5535" spans="1:4" ht="41.4" x14ac:dyDescent="0.3">
      <c r="A5535" s="175">
        <v>89480</v>
      </c>
      <c r="B5535" s="176" t="s">
        <v>13753</v>
      </c>
      <c r="C5535" s="175" t="s">
        <v>180</v>
      </c>
      <c r="D5535" s="175">
        <v>112.32</v>
      </c>
    </row>
    <row r="5536" spans="1:4" ht="41.4" x14ac:dyDescent="0.3">
      <c r="A5536" s="175">
        <v>89483</v>
      </c>
      <c r="B5536" s="176" t="s">
        <v>13754</v>
      </c>
      <c r="C5536" s="175" t="s">
        <v>180</v>
      </c>
      <c r="D5536" s="175">
        <v>108.25</v>
      </c>
    </row>
    <row r="5537" spans="1:4" ht="41.4" x14ac:dyDescent="0.3">
      <c r="A5537" s="175">
        <v>89484</v>
      </c>
      <c r="B5537" s="176" t="s">
        <v>13755</v>
      </c>
      <c r="C5537" s="175" t="s">
        <v>180</v>
      </c>
      <c r="D5537" s="175">
        <v>106.15</v>
      </c>
    </row>
    <row r="5538" spans="1:4" ht="41.4" x14ac:dyDescent="0.3">
      <c r="A5538" s="175">
        <v>89486</v>
      </c>
      <c r="B5538" s="176" t="s">
        <v>13756</v>
      </c>
      <c r="C5538" s="175" t="s">
        <v>180</v>
      </c>
      <c r="D5538" s="175">
        <v>98.1</v>
      </c>
    </row>
    <row r="5539" spans="1:4" ht="41.4" x14ac:dyDescent="0.3">
      <c r="A5539" s="175">
        <v>89487</v>
      </c>
      <c r="B5539" s="176" t="s">
        <v>13757</v>
      </c>
      <c r="C5539" s="175" t="s">
        <v>180</v>
      </c>
      <c r="D5539" s="175">
        <v>122.97</v>
      </c>
    </row>
    <row r="5540" spans="1:4" ht="41.4" x14ac:dyDescent="0.3">
      <c r="A5540" s="175">
        <v>89488</v>
      </c>
      <c r="B5540" s="176" t="s">
        <v>13758</v>
      </c>
      <c r="C5540" s="175" t="s">
        <v>180</v>
      </c>
      <c r="D5540" s="175">
        <v>114.55</v>
      </c>
    </row>
    <row r="5541" spans="1:4" ht="41.4" x14ac:dyDescent="0.3">
      <c r="A5541" s="175">
        <v>91815</v>
      </c>
      <c r="B5541" s="176" t="s">
        <v>13759</v>
      </c>
      <c r="C5541" s="175" t="s">
        <v>180</v>
      </c>
      <c r="D5541" s="175">
        <v>67.95</v>
      </c>
    </row>
    <row r="5542" spans="1:4" ht="41.4" x14ac:dyDescent="0.3">
      <c r="A5542" s="175">
        <v>91816</v>
      </c>
      <c r="B5542" s="176" t="s">
        <v>13760</v>
      </c>
      <c r="C5542" s="175" t="s">
        <v>180</v>
      </c>
      <c r="D5542" s="175">
        <v>81.91</v>
      </c>
    </row>
    <row r="5543" spans="1:4" ht="27.6" x14ac:dyDescent="0.3">
      <c r="A5543" s="175">
        <v>101161</v>
      </c>
      <c r="B5543" s="176" t="s">
        <v>13761</v>
      </c>
      <c r="C5543" s="175" t="s">
        <v>180</v>
      </c>
      <c r="D5543" s="175">
        <v>172.78</v>
      </c>
    </row>
    <row r="5544" spans="1:4" ht="27.6" x14ac:dyDescent="0.3">
      <c r="A5544" s="175">
        <v>101163</v>
      </c>
      <c r="B5544" s="176" t="s">
        <v>13762</v>
      </c>
      <c r="C5544" s="175" t="s">
        <v>180</v>
      </c>
      <c r="D5544" s="175">
        <v>616.67999999999995</v>
      </c>
    </row>
    <row r="5545" spans="1:4" ht="27.6" x14ac:dyDescent="0.3">
      <c r="A5545" s="175">
        <v>101164</v>
      </c>
      <c r="B5545" s="176" t="s">
        <v>13763</v>
      </c>
      <c r="C5545" s="175" t="s">
        <v>180</v>
      </c>
      <c r="D5545" s="175">
        <v>625.1</v>
      </c>
    </row>
    <row r="5546" spans="1:4" ht="27.6" x14ac:dyDescent="0.3">
      <c r="A5546" s="175">
        <v>96358</v>
      </c>
      <c r="B5546" s="176" t="s">
        <v>13764</v>
      </c>
      <c r="C5546" s="175" t="s">
        <v>180</v>
      </c>
      <c r="D5546" s="175">
        <v>79.819999999999993</v>
      </c>
    </row>
    <row r="5547" spans="1:4" ht="27.6" x14ac:dyDescent="0.3">
      <c r="A5547" s="175">
        <v>96359</v>
      </c>
      <c r="B5547" s="176" t="s">
        <v>13765</v>
      </c>
      <c r="C5547" s="175" t="s">
        <v>180</v>
      </c>
      <c r="D5547" s="175">
        <v>92.2</v>
      </c>
    </row>
    <row r="5548" spans="1:4" ht="27.6" x14ac:dyDescent="0.3">
      <c r="A5548" s="175">
        <v>96360</v>
      </c>
      <c r="B5548" s="176" t="s">
        <v>13766</v>
      </c>
      <c r="C5548" s="175" t="s">
        <v>180</v>
      </c>
      <c r="D5548" s="175">
        <v>111.51</v>
      </c>
    </row>
    <row r="5549" spans="1:4" ht="27.6" x14ac:dyDescent="0.3">
      <c r="A5549" s="175">
        <v>96361</v>
      </c>
      <c r="B5549" s="176" t="s">
        <v>13767</v>
      </c>
      <c r="C5549" s="175" t="s">
        <v>180</v>
      </c>
      <c r="D5549" s="175">
        <v>135.71</v>
      </c>
    </row>
    <row r="5550" spans="1:4" ht="41.4" x14ac:dyDescent="0.3">
      <c r="A5550" s="175">
        <v>96362</v>
      </c>
      <c r="B5550" s="176" t="s">
        <v>13768</v>
      </c>
      <c r="C5550" s="175" t="s">
        <v>180</v>
      </c>
      <c r="D5550" s="175">
        <v>100.43</v>
      </c>
    </row>
    <row r="5551" spans="1:4" ht="41.4" x14ac:dyDescent="0.3">
      <c r="A5551" s="175">
        <v>96363</v>
      </c>
      <c r="B5551" s="176" t="s">
        <v>13769</v>
      </c>
      <c r="C5551" s="175" t="s">
        <v>180</v>
      </c>
      <c r="D5551" s="175">
        <v>113.17</v>
      </c>
    </row>
    <row r="5552" spans="1:4" ht="41.4" x14ac:dyDescent="0.3">
      <c r="A5552" s="175">
        <v>96364</v>
      </c>
      <c r="B5552" s="176" t="s">
        <v>13770</v>
      </c>
      <c r="C5552" s="175" t="s">
        <v>180</v>
      </c>
      <c r="D5552" s="175">
        <v>132.12</v>
      </c>
    </row>
    <row r="5553" spans="1:4" ht="41.4" x14ac:dyDescent="0.3">
      <c r="A5553" s="175">
        <v>96365</v>
      </c>
      <c r="B5553" s="176" t="s">
        <v>13771</v>
      </c>
      <c r="C5553" s="175" t="s">
        <v>180</v>
      </c>
      <c r="D5553" s="175">
        <v>156.66999999999999</v>
      </c>
    </row>
    <row r="5554" spans="1:4" ht="27.6" x14ac:dyDescent="0.3">
      <c r="A5554" s="175">
        <v>96366</v>
      </c>
      <c r="B5554" s="176" t="s">
        <v>13772</v>
      </c>
      <c r="C5554" s="175" t="s">
        <v>180</v>
      </c>
      <c r="D5554" s="175">
        <v>121.03</v>
      </c>
    </row>
    <row r="5555" spans="1:4" ht="27.6" x14ac:dyDescent="0.3">
      <c r="A5555" s="175">
        <v>96367</v>
      </c>
      <c r="B5555" s="176" t="s">
        <v>13773</v>
      </c>
      <c r="C5555" s="175" t="s">
        <v>180</v>
      </c>
      <c r="D5555" s="175">
        <v>134.12</v>
      </c>
    </row>
    <row r="5556" spans="1:4" ht="27.6" x14ac:dyDescent="0.3">
      <c r="A5556" s="175">
        <v>96368</v>
      </c>
      <c r="B5556" s="176" t="s">
        <v>13774</v>
      </c>
      <c r="C5556" s="175" t="s">
        <v>180</v>
      </c>
      <c r="D5556" s="175">
        <v>152.71</v>
      </c>
    </row>
    <row r="5557" spans="1:4" ht="27.6" x14ac:dyDescent="0.3">
      <c r="A5557" s="175">
        <v>96369</v>
      </c>
      <c r="B5557" s="176" t="s">
        <v>13775</v>
      </c>
      <c r="C5557" s="175" t="s">
        <v>180</v>
      </c>
      <c r="D5557" s="175">
        <v>177.62</v>
      </c>
    </row>
    <row r="5558" spans="1:4" ht="27.6" x14ac:dyDescent="0.3">
      <c r="A5558" s="175">
        <v>96370</v>
      </c>
      <c r="B5558" s="176" t="s">
        <v>13776</v>
      </c>
      <c r="C5558" s="175" t="s">
        <v>180</v>
      </c>
      <c r="D5558" s="175">
        <v>56.31</v>
      </c>
    </row>
    <row r="5559" spans="1:4" ht="27.6" x14ac:dyDescent="0.3">
      <c r="A5559" s="175">
        <v>96371</v>
      </c>
      <c r="B5559" s="176" t="s">
        <v>13777</v>
      </c>
      <c r="C5559" s="175" t="s">
        <v>180</v>
      </c>
      <c r="D5559" s="175">
        <v>68.48</v>
      </c>
    </row>
    <row r="5560" spans="1:4" x14ac:dyDescent="0.3">
      <c r="A5560" s="175">
        <v>96373</v>
      </c>
      <c r="B5560" s="176" t="s">
        <v>13778</v>
      </c>
      <c r="C5560" s="175" t="s">
        <v>236</v>
      </c>
      <c r="D5560" s="175">
        <v>11.79</v>
      </c>
    </row>
    <row r="5561" spans="1:4" x14ac:dyDescent="0.3">
      <c r="A5561" s="175">
        <v>96374</v>
      </c>
      <c r="B5561" s="176" t="s">
        <v>13779</v>
      </c>
      <c r="C5561" s="175" t="s">
        <v>236</v>
      </c>
      <c r="D5561" s="175">
        <v>30.28</v>
      </c>
    </row>
    <row r="5562" spans="1:4" x14ac:dyDescent="0.3">
      <c r="A5562" s="175">
        <v>102235</v>
      </c>
      <c r="B5562" s="176" t="s">
        <v>13780</v>
      </c>
      <c r="C5562" s="175" t="s">
        <v>180</v>
      </c>
      <c r="D5562" s="175">
        <v>435.97</v>
      </c>
    </row>
    <row r="5563" spans="1:4" ht="27.6" x14ac:dyDescent="0.3">
      <c r="A5563" s="175">
        <v>102253</v>
      </c>
      <c r="B5563" s="176" t="s">
        <v>13781</v>
      </c>
      <c r="C5563" s="175" t="s">
        <v>180</v>
      </c>
      <c r="D5563" s="175">
        <v>705.95</v>
      </c>
    </row>
    <row r="5564" spans="1:4" ht="27.6" x14ac:dyDescent="0.3">
      <c r="A5564" s="175">
        <v>102254</v>
      </c>
      <c r="B5564" s="176" t="s">
        <v>13782</v>
      </c>
      <c r="C5564" s="175" t="s">
        <v>180</v>
      </c>
      <c r="D5564" s="175">
        <v>724.9</v>
      </c>
    </row>
    <row r="5565" spans="1:4" ht="27.6" x14ac:dyDescent="0.3">
      <c r="A5565" s="175">
        <v>102255</v>
      </c>
      <c r="B5565" s="176" t="s">
        <v>13783</v>
      </c>
      <c r="C5565" s="175" t="s">
        <v>180</v>
      </c>
      <c r="D5565" s="175">
        <v>733.12</v>
      </c>
    </row>
    <row r="5566" spans="1:4" ht="27.6" x14ac:dyDescent="0.3">
      <c r="A5566" s="175">
        <v>102256</v>
      </c>
      <c r="B5566" s="176" t="s">
        <v>13784</v>
      </c>
      <c r="C5566" s="175" t="s">
        <v>180</v>
      </c>
      <c r="D5566" s="175">
        <v>852.61</v>
      </c>
    </row>
    <row r="5567" spans="1:4" ht="27.6" x14ac:dyDescent="0.3">
      <c r="A5567" s="175">
        <v>102257</v>
      </c>
      <c r="B5567" s="176" t="s">
        <v>13785</v>
      </c>
      <c r="C5567" s="175" t="s">
        <v>180</v>
      </c>
      <c r="D5567" s="175">
        <v>277.04000000000002</v>
      </c>
    </row>
    <row r="5568" spans="1:4" ht="27.6" x14ac:dyDescent="0.3">
      <c r="A5568" s="175">
        <v>102258</v>
      </c>
      <c r="B5568" s="176" t="s">
        <v>13786</v>
      </c>
      <c r="C5568" s="175" t="s">
        <v>180</v>
      </c>
      <c r="D5568" s="175">
        <v>317.67</v>
      </c>
    </row>
    <row r="5569" spans="1:4" ht="27.6" x14ac:dyDescent="0.3">
      <c r="A5569" s="175">
        <v>101154</v>
      </c>
      <c r="B5569" s="176" t="s">
        <v>13787</v>
      </c>
      <c r="C5569" s="175" t="s">
        <v>180</v>
      </c>
      <c r="D5569" s="175">
        <v>104.55</v>
      </c>
    </row>
    <row r="5570" spans="1:4" ht="27.6" x14ac:dyDescent="0.3">
      <c r="A5570" s="175">
        <v>101155</v>
      </c>
      <c r="B5570" s="176" t="s">
        <v>13788</v>
      </c>
      <c r="C5570" s="175" t="s">
        <v>180</v>
      </c>
      <c r="D5570" s="175">
        <v>147.13999999999999</v>
      </c>
    </row>
    <row r="5571" spans="1:4" ht="27.6" x14ac:dyDescent="0.3">
      <c r="A5571" s="175">
        <v>101156</v>
      </c>
      <c r="B5571" s="176" t="s">
        <v>13789</v>
      </c>
      <c r="C5571" s="175" t="s">
        <v>180</v>
      </c>
      <c r="D5571" s="175">
        <v>215.79</v>
      </c>
    </row>
    <row r="5572" spans="1:4" ht="27.6" x14ac:dyDescent="0.3">
      <c r="A5572" s="175">
        <v>101810</v>
      </c>
      <c r="B5572" s="176" t="s">
        <v>13790</v>
      </c>
      <c r="C5572" s="175" t="s">
        <v>261</v>
      </c>
      <c r="D5572" s="177">
        <v>1364.91</v>
      </c>
    </row>
    <row r="5573" spans="1:4" ht="27.6" x14ac:dyDescent="0.3">
      <c r="A5573" s="175">
        <v>101811</v>
      </c>
      <c r="B5573" s="176" t="s">
        <v>13791</v>
      </c>
      <c r="C5573" s="175" t="s">
        <v>261</v>
      </c>
      <c r="D5573" s="177">
        <v>1203.8</v>
      </c>
    </row>
    <row r="5574" spans="1:4" ht="27.6" x14ac:dyDescent="0.3">
      <c r="A5574" s="175">
        <v>101812</v>
      </c>
      <c r="B5574" s="176" t="s">
        <v>13792</v>
      </c>
      <c r="C5574" s="175" t="s">
        <v>261</v>
      </c>
      <c r="D5574" s="177">
        <v>1456.5</v>
      </c>
    </row>
    <row r="5575" spans="1:4" ht="27.6" x14ac:dyDescent="0.3">
      <c r="A5575" s="175">
        <v>101813</v>
      </c>
      <c r="B5575" s="176" t="s">
        <v>13793</v>
      </c>
      <c r="C5575" s="175" t="s">
        <v>261</v>
      </c>
      <c r="D5575" s="177">
        <v>1295.3900000000001</v>
      </c>
    </row>
    <row r="5576" spans="1:4" ht="41.4" x14ac:dyDescent="0.3">
      <c r="A5576" s="175">
        <v>101814</v>
      </c>
      <c r="B5576" s="176" t="s">
        <v>13794</v>
      </c>
      <c r="C5576" s="175" t="s">
        <v>180</v>
      </c>
      <c r="D5576" s="175">
        <v>40.81</v>
      </c>
    </row>
    <row r="5577" spans="1:4" ht="41.4" x14ac:dyDescent="0.3">
      <c r="A5577" s="175">
        <v>101815</v>
      </c>
      <c r="B5577" s="176" t="s">
        <v>13795</v>
      </c>
      <c r="C5577" s="175" t="s">
        <v>180</v>
      </c>
      <c r="D5577" s="175">
        <v>74.650000000000006</v>
      </c>
    </row>
    <row r="5578" spans="1:4" ht="41.4" x14ac:dyDescent="0.3">
      <c r="A5578" s="175">
        <v>101816</v>
      </c>
      <c r="B5578" s="176" t="s">
        <v>13796</v>
      </c>
      <c r="C5578" s="175" t="s">
        <v>180</v>
      </c>
      <c r="D5578" s="175">
        <v>60.48</v>
      </c>
    </row>
    <row r="5579" spans="1:4" ht="41.4" x14ac:dyDescent="0.3">
      <c r="A5579" s="175">
        <v>101817</v>
      </c>
      <c r="B5579" s="176" t="s">
        <v>13797</v>
      </c>
      <c r="C5579" s="175" t="s">
        <v>180</v>
      </c>
      <c r="D5579" s="175">
        <v>45.69</v>
      </c>
    </row>
    <row r="5580" spans="1:4" ht="41.4" x14ac:dyDescent="0.3">
      <c r="A5580" s="175">
        <v>101818</v>
      </c>
      <c r="B5580" s="176" t="s">
        <v>13798</v>
      </c>
      <c r="C5580" s="175" t="s">
        <v>180</v>
      </c>
      <c r="D5580" s="175">
        <v>62.82</v>
      </c>
    </row>
    <row r="5581" spans="1:4" ht="41.4" x14ac:dyDescent="0.3">
      <c r="A5581" s="175">
        <v>101819</v>
      </c>
      <c r="B5581" s="176" t="s">
        <v>13799</v>
      </c>
      <c r="C5581" s="175" t="s">
        <v>180</v>
      </c>
      <c r="D5581" s="175">
        <v>57.14</v>
      </c>
    </row>
    <row r="5582" spans="1:4" ht="41.4" x14ac:dyDescent="0.3">
      <c r="A5582" s="175">
        <v>101820</v>
      </c>
      <c r="B5582" s="176" t="s">
        <v>13800</v>
      </c>
      <c r="C5582" s="175" t="s">
        <v>180</v>
      </c>
      <c r="D5582" s="175">
        <v>37.869999999999997</v>
      </c>
    </row>
    <row r="5583" spans="1:4" ht="41.4" x14ac:dyDescent="0.3">
      <c r="A5583" s="175">
        <v>101822</v>
      </c>
      <c r="B5583" s="176" t="s">
        <v>13801</v>
      </c>
      <c r="C5583" s="175" t="s">
        <v>261</v>
      </c>
      <c r="D5583" s="175">
        <v>117.21</v>
      </c>
    </row>
    <row r="5584" spans="1:4" ht="41.4" x14ac:dyDescent="0.3">
      <c r="A5584" s="175">
        <v>101823</v>
      </c>
      <c r="B5584" s="176" t="s">
        <v>13802</v>
      </c>
      <c r="C5584" s="175" t="s">
        <v>261</v>
      </c>
      <c r="D5584" s="175">
        <v>143.69999999999999</v>
      </c>
    </row>
    <row r="5585" spans="1:4" ht="41.4" x14ac:dyDescent="0.3">
      <c r="A5585" s="175">
        <v>101824</v>
      </c>
      <c r="B5585" s="176" t="s">
        <v>13803</v>
      </c>
      <c r="C5585" s="175" t="s">
        <v>261</v>
      </c>
      <c r="D5585" s="175">
        <v>168.37</v>
      </c>
    </row>
    <row r="5586" spans="1:4" ht="27.6" x14ac:dyDescent="0.3">
      <c r="A5586" s="175">
        <v>101825</v>
      </c>
      <c r="B5586" s="176" t="s">
        <v>13804</v>
      </c>
      <c r="C5586" s="175" t="s">
        <v>261</v>
      </c>
      <c r="D5586" s="175">
        <v>192.37</v>
      </c>
    </row>
    <row r="5587" spans="1:4" ht="27.6" x14ac:dyDescent="0.3">
      <c r="A5587" s="175">
        <v>101826</v>
      </c>
      <c r="B5587" s="176" t="s">
        <v>13805</v>
      </c>
      <c r="C5587" s="175" t="s">
        <v>261</v>
      </c>
      <c r="D5587" s="175">
        <v>216.06</v>
      </c>
    </row>
    <row r="5588" spans="1:4" ht="27.6" x14ac:dyDescent="0.3">
      <c r="A5588" s="175">
        <v>101827</v>
      </c>
      <c r="B5588" s="176" t="s">
        <v>13806</v>
      </c>
      <c r="C5588" s="175" t="s">
        <v>261</v>
      </c>
      <c r="D5588" s="175">
        <v>174.66</v>
      </c>
    </row>
    <row r="5589" spans="1:4" ht="27.6" x14ac:dyDescent="0.3">
      <c r="A5589" s="175">
        <v>101828</v>
      </c>
      <c r="B5589" s="176" t="s">
        <v>13807</v>
      </c>
      <c r="C5589" s="175" t="s">
        <v>261</v>
      </c>
      <c r="D5589" s="175">
        <v>165.09</v>
      </c>
    </row>
    <row r="5590" spans="1:4" ht="41.4" x14ac:dyDescent="0.3">
      <c r="A5590" s="175">
        <v>101829</v>
      </c>
      <c r="B5590" s="176" t="s">
        <v>26968</v>
      </c>
      <c r="C5590" s="175" t="s">
        <v>261</v>
      </c>
      <c r="D5590" s="175">
        <v>223.53</v>
      </c>
    </row>
    <row r="5591" spans="1:4" ht="41.4" x14ac:dyDescent="0.3">
      <c r="A5591" s="175">
        <v>101830</v>
      </c>
      <c r="B5591" s="176" t="s">
        <v>26969</v>
      </c>
      <c r="C5591" s="175" t="s">
        <v>261</v>
      </c>
      <c r="D5591" s="175">
        <v>246.38</v>
      </c>
    </row>
    <row r="5592" spans="1:4" ht="41.4" x14ac:dyDescent="0.3">
      <c r="A5592" s="175">
        <v>101831</v>
      </c>
      <c r="B5592" s="176" t="s">
        <v>26970</v>
      </c>
      <c r="C5592" s="175" t="s">
        <v>261</v>
      </c>
      <c r="D5592" s="175">
        <v>268.92</v>
      </c>
    </row>
    <row r="5593" spans="1:4" ht="41.4" x14ac:dyDescent="0.3">
      <c r="A5593" s="175">
        <v>101832</v>
      </c>
      <c r="B5593" s="176" t="s">
        <v>13808</v>
      </c>
      <c r="C5593" s="175" t="s">
        <v>261</v>
      </c>
      <c r="D5593" s="175">
        <v>214.33</v>
      </c>
    </row>
    <row r="5594" spans="1:4" ht="41.4" x14ac:dyDescent="0.3">
      <c r="A5594" s="175">
        <v>101833</v>
      </c>
      <c r="B5594" s="176" t="s">
        <v>13809</v>
      </c>
      <c r="C5594" s="175" t="s">
        <v>261</v>
      </c>
      <c r="D5594" s="175">
        <v>237.37</v>
      </c>
    </row>
    <row r="5595" spans="1:4" ht="41.4" x14ac:dyDescent="0.3">
      <c r="A5595" s="175">
        <v>101834</v>
      </c>
      <c r="B5595" s="176" t="s">
        <v>13810</v>
      </c>
      <c r="C5595" s="175" t="s">
        <v>261</v>
      </c>
      <c r="D5595" s="175">
        <v>260.11</v>
      </c>
    </row>
    <row r="5596" spans="1:4" ht="27.6" x14ac:dyDescent="0.3">
      <c r="A5596" s="175">
        <v>101835</v>
      </c>
      <c r="B5596" s="176" t="s">
        <v>13811</v>
      </c>
      <c r="C5596" s="175" t="s">
        <v>261</v>
      </c>
      <c r="D5596" s="175">
        <v>228.99</v>
      </c>
    </row>
    <row r="5597" spans="1:4" ht="41.4" x14ac:dyDescent="0.3">
      <c r="A5597" s="175">
        <v>101836</v>
      </c>
      <c r="B5597" s="176" t="s">
        <v>13812</v>
      </c>
      <c r="C5597" s="175" t="s">
        <v>261</v>
      </c>
      <c r="D5597" s="175">
        <v>22.5</v>
      </c>
    </row>
    <row r="5598" spans="1:4" ht="41.4" x14ac:dyDescent="0.3">
      <c r="A5598" s="175">
        <v>101837</v>
      </c>
      <c r="B5598" s="176" t="s">
        <v>13813</v>
      </c>
      <c r="C5598" s="175" t="s">
        <v>261</v>
      </c>
      <c r="D5598" s="175">
        <v>48.99</v>
      </c>
    </row>
    <row r="5599" spans="1:4" ht="41.4" x14ac:dyDescent="0.3">
      <c r="A5599" s="175">
        <v>101838</v>
      </c>
      <c r="B5599" s="176" t="s">
        <v>13814</v>
      </c>
      <c r="C5599" s="175" t="s">
        <v>261</v>
      </c>
      <c r="D5599" s="175">
        <v>73.66</v>
      </c>
    </row>
    <row r="5600" spans="1:4" ht="27.6" x14ac:dyDescent="0.3">
      <c r="A5600" s="175">
        <v>101839</v>
      </c>
      <c r="B5600" s="176" t="s">
        <v>13815</v>
      </c>
      <c r="C5600" s="175" t="s">
        <v>261</v>
      </c>
      <c r="D5600" s="175">
        <v>97.65</v>
      </c>
    </row>
    <row r="5601" spans="1:4" ht="27.6" x14ac:dyDescent="0.3">
      <c r="A5601" s="175">
        <v>101840</v>
      </c>
      <c r="B5601" s="176" t="s">
        <v>13816</v>
      </c>
      <c r="C5601" s="175" t="s">
        <v>261</v>
      </c>
      <c r="D5601" s="175">
        <v>160.31</v>
      </c>
    </row>
    <row r="5602" spans="1:4" ht="27.6" x14ac:dyDescent="0.3">
      <c r="A5602" s="175">
        <v>101841</v>
      </c>
      <c r="B5602" s="176" t="s">
        <v>13817</v>
      </c>
      <c r="C5602" s="175" t="s">
        <v>261</v>
      </c>
      <c r="D5602" s="175">
        <v>79.95</v>
      </c>
    </row>
    <row r="5603" spans="1:4" ht="27.6" x14ac:dyDescent="0.3">
      <c r="A5603" s="175">
        <v>101842</v>
      </c>
      <c r="B5603" s="176" t="s">
        <v>13818</v>
      </c>
      <c r="C5603" s="175" t="s">
        <v>261</v>
      </c>
      <c r="D5603" s="175">
        <v>70.38</v>
      </c>
    </row>
    <row r="5604" spans="1:4" ht="41.4" x14ac:dyDescent="0.3">
      <c r="A5604" s="175">
        <v>101843</v>
      </c>
      <c r="B5604" s="176" t="s">
        <v>26971</v>
      </c>
      <c r="C5604" s="175" t="s">
        <v>261</v>
      </c>
      <c r="D5604" s="175">
        <v>128.82</v>
      </c>
    </row>
    <row r="5605" spans="1:4" ht="41.4" x14ac:dyDescent="0.3">
      <c r="A5605" s="175">
        <v>101844</v>
      </c>
      <c r="B5605" s="176" t="s">
        <v>26972</v>
      </c>
      <c r="C5605" s="175" t="s">
        <v>261</v>
      </c>
      <c r="D5605" s="175">
        <v>151.66999999999999</v>
      </c>
    </row>
    <row r="5606" spans="1:4" ht="41.4" x14ac:dyDescent="0.3">
      <c r="A5606" s="175">
        <v>101845</v>
      </c>
      <c r="B5606" s="176" t="s">
        <v>26973</v>
      </c>
      <c r="C5606" s="175" t="s">
        <v>261</v>
      </c>
      <c r="D5606" s="175">
        <v>174.21</v>
      </c>
    </row>
    <row r="5607" spans="1:4" ht="41.4" x14ac:dyDescent="0.3">
      <c r="A5607" s="175">
        <v>101846</v>
      </c>
      <c r="B5607" s="176" t="s">
        <v>13819</v>
      </c>
      <c r="C5607" s="175" t="s">
        <v>261</v>
      </c>
      <c r="D5607" s="175">
        <v>119.62</v>
      </c>
    </row>
    <row r="5608" spans="1:4" ht="41.4" x14ac:dyDescent="0.3">
      <c r="A5608" s="175">
        <v>101847</v>
      </c>
      <c r="B5608" s="176" t="s">
        <v>13820</v>
      </c>
      <c r="C5608" s="175" t="s">
        <v>261</v>
      </c>
      <c r="D5608" s="175">
        <v>142.66</v>
      </c>
    </row>
    <row r="5609" spans="1:4" ht="41.4" x14ac:dyDescent="0.3">
      <c r="A5609" s="175">
        <v>101848</v>
      </c>
      <c r="B5609" s="176" t="s">
        <v>13821</v>
      </c>
      <c r="C5609" s="175" t="s">
        <v>261</v>
      </c>
      <c r="D5609" s="175">
        <v>165.4</v>
      </c>
    </row>
    <row r="5610" spans="1:4" ht="27.6" x14ac:dyDescent="0.3">
      <c r="A5610" s="175">
        <v>101849</v>
      </c>
      <c r="B5610" s="176" t="s">
        <v>13822</v>
      </c>
      <c r="C5610" s="175" t="s">
        <v>261</v>
      </c>
      <c r="D5610" s="175">
        <v>134.28</v>
      </c>
    </row>
    <row r="5611" spans="1:4" ht="41.4" x14ac:dyDescent="0.3">
      <c r="A5611" s="175">
        <v>101850</v>
      </c>
      <c r="B5611" s="176" t="s">
        <v>13823</v>
      </c>
      <c r="C5611" s="175" t="s">
        <v>180</v>
      </c>
      <c r="D5611" s="175">
        <v>52.55</v>
      </c>
    </row>
    <row r="5612" spans="1:4" ht="41.4" x14ac:dyDescent="0.3">
      <c r="A5612" s="175">
        <v>101851</v>
      </c>
      <c r="B5612" s="176" t="s">
        <v>13824</v>
      </c>
      <c r="C5612" s="175" t="s">
        <v>180</v>
      </c>
      <c r="D5612" s="175">
        <v>118.46</v>
      </c>
    </row>
    <row r="5613" spans="1:4" ht="41.4" x14ac:dyDescent="0.3">
      <c r="A5613" s="175">
        <v>101852</v>
      </c>
      <c r="B5613" s="176" t="s">
        <v>13825</v>
      </c>
      <c r="C5613" s="175" t="s">
        <v>180</v>
      </c>
      <c r="D5613" s="175">
        <v>64.180000000000007</v>
      </c>
    </row>
    <row r="5614" spans="1:4" ht="41.4" x14ac:dyDescent="0.3">
      <c r="A5614" s="175">
        <v>101853</v>
      </c>
      <c r="B5614" s="176" t="s">
        <v>13826</v>
      </c>
      <c r="C5614" s="175" t="s">
        <v>180</v>
      </c>
      <c r="D5614" s="175">
        <v>46.21</v>
      </c>
    </row>
    <row r="5615" spans="1:4" ht="41.4" x14ac:dyDescent="0.3">
      <c r="A5615" s="175">
        <v>101854</v>
      </c>
      <c r="B5615" s="176" t="s">
        <v>13827</v>
      </c>
      <c r="C5615" s="175" t="s">
        <v>180</v>
      </c>
      <c r="D5615" s="175">
        <v>120.42</v>
      </c>
    </row>
    <row r="5616" spans="1:4" ht="41.4" x14ac:dyDescent="0.3">
      <c r="A5616" s="175">
        <v>101855</v>
      </c>
      <c r="B5616" s="176" t="s">
        <v>13828</v>
      </c>
      <c r="C5616" s="175" t="s">
        <v>180</v>
      </c>
      <c r="D5616" s="175">
        <v>66.010000000000005</v>
      </c>
    </row>
    <row r="5617" spans="1:4" ht="41.4" x14ac:dyDescent="0.3">
      <c r="A5617" s="175">
        <v>101856</v>
      </c>
      <c r="B5617" s="176" t="s">
        <v>13829</v>
      </c>
      <c r="C5617" s="175" t="s">
        <v>180</v>
      </c>
      <c r="D5617" s="175">
        <v>22.68</v>
      </c>
    </row>
    <row r="5618" spans="1:4" ht="41.4" x14ac:dyDescent="0.3">
      <c r="A5618" s="175">
        <v>101857</v>
      </c>
      <c r="B5618" s="176" t="s">
        <v>13830</v>
      </c>
      <c r="C5618" s="175" t="s">
        <v>180</v>
      </c>
      <c r="D5618" s="175">
        <v>28.99</v>
      </c>
    </row>
    <row r="5619" spans="1:4" ht="41.4" x14ac:dyDescent="0.3">
      <c r="A5619" s="175">
        <v>101858</v>
      </c>
      <c r="B5619" s="176" t="s">
        <v>13831</v>
      </c>
      <c r="C5619" s="175" t="s">
        <v>180</v>
      </c>
      <c r="D5619" s="175">
        <v>23.21</v>
      </c>
    </row>
    <row r="5620" spans="1:4" ht="41.4" x14ac:dyDescent="0.3">
      <c r="A5620" s="175">
        <v>101859</v>
      </c>
      <c r="B5620" s="176" t="s">
        <v>13832</v>
      </c>
      <c r="C5620" s="175" t="s">
        <v>180</v>
      </c>
      <c r="D5620" s="175">
        <v>25.93</v>
      </c>
    </row>
    <row r="5621" spans="1:4" ht="41.4" x14ac:dyDescent="0.3">
      <c r="A5621" s="175">
        <v>101860</v>
      </c>
      <c r="B5621" s="176" t="s">
        <v>13833</v>
      </c>
      <c r="C5621" s="175" t="s">
        <v>180</v>
      </c>
      <c r="D5621" s="175">
        <v>30.19</v>
      </c>
    </row>
    <row r="5622" spans="1:4" ht="41.4" x14ac:dyDescent="0.3">
      <c r="A5622" s="175">
        <v>101861</v>
      </c>
      <c r="B5622" s="176" t="s">
        <v>13834</v>
      </c>
      <c r="C5622" s="175" t="s">
        <v>180</v>
      </c>
      <c r="D5622" s="175">
        <v>28.07</v>
      </c>
    </row>
    <row r="5623" spans="1:4" ht="41.4" x14ac:dyDescent="0.3">
      <c r="A5623" s="175">
        <v>101862</v>
      </c>
      <c r="B5623" s="176" t="s">
        <v>13835</v>
      </c>
      <c r="C5623" s="175" t="s">
        <v>180</v>
      </c>
      <c r="D5623" s="175">
        <v>30.84</v>
      </c>
    </row>
    <row r="5624" spans="1:4" ht="41.4" x14ac:dyDescent="0.3">
      <c r="A5624" s="175">
        <v>101863</v>
      </c>
      <c r="B5624" s="176" t="s">
        <v>13836</v>
      </c>
      <c r="C5624" s="175" t="s">
        <v>180</v>
      </c>
      <c r="D5624" s="175">
        <v>23.59</v>
      </c>
    </row>
    <row r="5625" spans="1:4" ht="41.4" x14ac:dyDescent="0.3">
      <c r="A5625" s="175">
        <v>101864</v>
      </c>
      <c r="B5625" s="176" t="s">
        <v>13837</v>
      </c>
      <c r="C5625" s="175" t="s">
        <v>180</v>
      </c>
      <c r="D5625" s="175">
        <v>27.86</v>
      </c>
    </row>
    <row r="5626" spans="1:4" ht="41.4" x14ac:dyDescent="0.3">
      <c r="A5626" s="175">
        <v>101865</v>
      </c>
      <c r="B5626" s="176" t="s">
        <v>13838</v>
      </c>
      <c r="C5626" s="175" t="s">
        <v>180</v>
      </c>
      <c r="D5626" s="175">
        <v>32.119999999999997</v>
      </c>
    </row>
    <row r="5627" spans="1:4" ht="41.4" x14ac:dyDescent="0.3">
      <c r="A5627" s="175">
        <v>101866</v>
      </c>
      <c r="B5627" s="176" t="s">
        <v>13839</v>
      </c>
      <c r="C5627" s="175" t="s">
        <v>180</v>
      </c>
      <c r="D5627" s="175">
        <v>28.27</v>
      </c>
    </row>
    <row r="5628" spans="1:4" ht="41.4" x14ac:dyDescent="0.3">
      <c r="A5628" s="175">
        <v>101867</v>
      </c>
      <c r="B5628" s="176" t="s">
        <v>13840</v>
      </c>
      <c r="C5628" s="175" t="s">
        <v>180</v>
      </c>
      <c r="D5628" s="175">
        <v>32.549999999999997</v>
      </c>
    </row>
    <row r="5629" spans="1:4" ht="41.4" x14ac:dyDescent="0.3">
      <c r="A5629" s="175">
        <v>101868</v>
      </c>
      <c r="B5629" s="176" t="s">
        <v>13841</v>
      </c>
      <c r="C5629" s="175" t="s">
        <v>180</v>
      </c>
      <c r="D5629" s="175">
        <v>25.3</v>
      </c>
    </row>
    <row r="5630" spans="1:4" ht="41.4" x14ac:dyDescent="0.3">
      <c r="A5630" s="175">
        <v>101869</v>
      </c>
      <c r="B5630" s="176" t="s">
        <v>13842</v>
      </c>
      <c r="C5630" s="175" t="s">
        <v>180</v>
      </c>
      <c r="D5630" s="175">
        <v>29.57</v>
      </c>
    </row>
    <row r="5631" spans="1:4" ht="41.4" x14ac:dyDescent="0.3">
      <c r="A5631" s="175">
        <v>101870</v>
      </c>
      <c r="B5631" s="176" t="s">
        <v>13843</v>
      </c>
      <c r="C5631" s="175" t="s">
        <v>180</v>
      </c>
      <c r="D5631" s="175">
        <v>33.83</v>
      </c>
    </row>
    <row r="5632" spans="1:4" ht="27.6" x14ac:dyDescent="0.3">
      <c r="A5632" s="175">
        <v>102096</v>
      </c>
      <c r="B5632" s="176" t="s">
        <v>13844</v>
      </c>
      <c r="C5632" s="175" t="s">
        <v>261</v>
      </c>
      <c r="D5632" s="177">
        <v>1505.8</v>
      </c>
    </row>
    <row r="5633" spans="1:4" ht="27.6" x14ac:dyDescent="0.3">
      <c r="A5633" s="175">
        <v>102098</v>
      </c>
      <c r="B5633" s="176" t="s">
        <v>13845</v>
      </c>
      <c r="C5633" s="175" t="s">
        <v>261</v>
      </c>
      <c r="D5633" s="177">
        <v>1597.39</v>
      </c>
    </row>
    <row r="5634" spans="1:4" ht="27.6" x14ac:dyDescent="0.3">
      <c r="A5634" s="175">
        <v>102101</v>
      </c>
      <c r="B5634" s="176" t="s">
        <v>13846</v>
      </c>
      <c r="C5634" s="175" t="s">
        <v>180</v>
      </c>
      <c r="D5634" s="175">
        <v>3.67</v>
      </c>
    </row>
    <row r="5635" spans="1:4" ht="41.4" x14ac:dyDescent="0.3">
      <c r="A5635" s="175">
        <v>102988</v>
      </c>
      <c r="B5635" s="176" t="s">
        <v>13847</v>
      </c>
      <c r="C5635" s="175" t="s">
        <v>180</v>
      </c>
      <c r="D5635" s="175">
        <v>51.46</v>
      </c>
    </row>
    <row r="5636" spans="1:4" ht="27.6" x14ac:dyDescent="0.3">
      <c r="A5636" s="175">
        <v>100576</v>
      </c>
      <c r="B5636" s="176" t="s">
        <v>13848</v>
      </c>
      <c r="C5636" s="175" t="s">
        <v>180</v>
      </c>
      <c r="D5636" s="175">
        <v>2.04</v>
      </c>
    </row>
    <row r="5637" spans="1:4" ht="27.6" x14ac:dyDescent="0.3">
      <c r="A5637" s="175">
        <v>100577</v>
      </c>
      <c r="B5637" s="176" t="s">
        <v>13849</v>
      </c>
      <c r="C5637" s="175" t="s">
        <v>180</v>
      </c>
      <c r="D5637" s="175">
        <v>0.97</v>
      </c>
    </row>
    <row r="5638" spans="1:4" ht="41.4" x14ac:dyDescent="0.3">
      <c r="A5638" s="175">
        <v>96388</v>
      </c>
      <c r="B5638" s="176" t="s">
        <v>13850</v>
      </c>
      <c r="C5638" s="175" t="s">
        <v>261</v>
      </c>
      <c r="D5638" s="175">
        <v>9.73</v>
      </c>
    </row>
    <row r="5639" spans="1:4" ht="41.4" x14ac:dyDescent="0.3">
      <c r="A5639" s="175">
        <v>96389</v>
      </c>
      <c r="B5639" s="176" t="s">
        <v>13851</v>
      </c>
      <c r="C5639" s="175" t="s">
        <v>261</v>
      </c>
      <c r="D5639" s="175">
        <v>40.94</v>
      </c>
    </row>
    <row r="5640" spans="1:4" ht="41.4" x14ac:dyDescent="0.3">
      <c r="A5640" s="175">
        <v>96390</v>
      </c>
      <c r="B5640" s="176" t="s">
        <v>13852</v>
      </c>
      <c r="C5640" s="175" t="s">
        <v>261</v>
      </c>
      <c r="D5640" s="175">
        <v>64.010000000000005</v>
      </c>
    </row>
    <row r="5641" spans="1:4" ht="41.4" x14ac:dyDescent="0.3">
      <c r="A5641" s="175">
        <v>96391</v>
      </c>
      <c r="B5641" s="176" t="s">
        <v>13853</v>
      </c>
      <c r="C5641" s="175" t="s">
        <v>261</v>
      </c>
      <c r="D5641" s="175">
        <v>88.76</v>
      </c>
    </row>
    <row r="5642" spans="1:4" ht="41.4" x14ac:dyDescent="0.3">
      <c r="A5642" s="175">
        <v>96392</v>
      </c>
      <c r="B5642" s="176" t="s">
        <v>13854</v>
      </c>
      <c r="C5642" s="175" t="s">
        <v>261</v>
      </c>
      <c r="D5642" s="175">
        <v>112.45</v>
      </c>
    </row>
    <row r="5643" spans="1:4" ht="27.6" x14ac:dyDescent="0.3">
      <c r="A5643" s="175">
        <v>96396</v>
      </c>
      <c r="B5643" s="176" t="s">
        <v>13855</v>
      </c>
      <c r="C5643" s="175" t="s">
        <v>261</v>
      </c>
      <c r="D5643" s="175">
        <v>122.64</v>
      </c>
    </row>
    <row r="5644" spans="1:4" ht="41.4" x14ac:dyDescent="0.3">
      <c r="A5644" s="175">
        <v>96397</v>
      </c>
      <c r="B5644" s="176" t="s">
        <v>13856</v>
      </c>
      <c r="C5644" s="175" t="s">
        <v>261</v>
      </c>
      <c r="D5644" s="175">
        <v>170.2</v>
      </c>
    </row>
    <row r="5645" spans="1:4" ht="27.6" x14ac:dyDescent="0.3">
      <c r="A5645" s="175">
        <v>96398</v>
      </c>
      <c r="B5645" s="176" t="s">
        <v>13857</v>
      </c>
      <c r="C5645" s="175" t="s">
        <v>261</v>
      </c>
      <c r="D5645" s="175">
        <v>233.24</v>
      </c>
    </row>
    <row r="5646" spans="1:4" ht="27.6" x14ac:dyDescent="0.3">
      <c r="A5646" s="175">
        <v>96399</v>
      </c>
      <c r="B5646" s="176" t="s">
        <v>13858</v>
      </c>
      <c r="C5646" s="175" t="s">
        <v>261</v>
      </c>
      <c r="D5646" s="175">
        <v>84.69</v>
      </c>
    </row>
    <row r="5647" spans="1:4" ht="27.6" x14ac:dyDescent="0.3">
      <c r="A5647" s="175">
        <v>96400</v>
      </c>
      <c r="B5647" s="176" t="s">
        <v>13859</v>
      </c>
      <c r="C5647" s="175" t="s">
        <v>261</v>
      </c>
      <c r="D5647" s="175">
        <v>109.92</v>
      </c>
    </row>
    <row r="5648" spans="1:4" x14ac:dyDescent="0.3">
      <c r="A5648" s="175">
        <v>96402</v>
      </c>
      <c r="B5648" s="176" t="s">
        <v>13860</v>
      </c>
      <c r="C5648" s="175" t="s">
        <v>180</v>
      </c>
      <c r="D5648" s="175">
        <v>2.5099999999999998</v>
      </c>
    </row>
    <row r="5649" spans="1:4" ht="41.4" x14ac:dyDescent="0.3">
      <c r="A5649" s="175">
        <v>100564</v>
      </c>
      <c r="B5649" s="176" t="s">
        <v>13861</v>
      </c>
      <c r="C5649" s="175" t="s">
        <v>261</v>
      </c>
      <c r="D5649" s="175">
        <v>77.02</v>
      </c>
    </row>
    <row r="5650" spans="1:4" ht="41.4" x14ac:dyDescent="0.3">
      <c r="A5650" s="175">
        <v>100565</v>
      </c>
      <c r="B5650" s="176" t="s">
        <v>13862</v>
      </c>
      <c r="C5650" s="175" t="s">
        <v>261</v>
      </c>
      <c r="D5650" s="175">
        <v>67.48</v>
      </c>
    </row>
    <row r="5651" spans="1:4" ht="41.4" x14ac:dyDescent="0.3">
      <c r="A5651" s="175">
        <v>100566</v>
      </c>
      <c r="B5651" s="176" t="s">
        <v>13863</v>
      </c>
      <c r="C5651" s="175" t="s">
        <v>261</v>
      </c>
      <c r="D5651" s="175">
        <v>125.88</v>
      </c>
    </row>
    <row r="5652" spans="1:4" ht="41.4" x14ac:dyDescent="0.3">
      <c r="A5652" s="175">
        <v>100567</v>
      </c>
      <c r="B5652" s="176" t="s">
        <v>13864</v>
      </c>
      <c r="C5652" s="175" t="s">
        <v>261</v>
      </c>
      <c r="D5652" s="175">
        <v>148.77000000000001</v>
      </c>
    </row>
    <row r="5653" spans="1:4" ht="41.4" x14ac:dyDescent="0.3">
      <c r="A5653" s="175">
        <v>100568</v>
      </c>
      <c r="B5653" s="176" t="s">
        <v>13865</v>
      </c>
      <c r="C5653" s="175" t="s">
        <v>261</v>
      </c>
      <c r="D5653" s="175">
        <v>171.27</v>
      </c>
    </row>
    <row r="5654" spans="1:4" ht="41.4" x14ac:dyDescent="0.3">
      <c r="A5654" s="175">
        <v>100569</v>
      </c>
      <c r="B5654" s="176" t="s">
        <v>13866</v>
      </c>
      <c r="C5654" s="175" t="s">
        <v>261</v>
      </c>
      <c r="D5654" s="175">
        <v>116.69</v>
      </c>
    </row>
    <row r="5655" spans="1:4" ht="41.4" x14ac:dyDescent="0.3">
      <c r="A5655" s="175">
        <v>100570</v>
      </c>
      <c r="B5655" s="176" t="s">
        <v>13867</v>
      </c>
      <c r="C5655" s="175" t="s">
        <v>261</v>
      </c>
      <c r="D5655" s="175">
        <v>141.77000000000001</v>
      </c>
    </row>
    <row r="5656" spans="1:4" ht="41.4" x14ac:dyDescent="0.3">
      <c r="A5656" s="175">
        <v>100571</v>
      </c>
      <c r="B5656" s="176" t="s">
        <v>13868</v>
      </c>
      <c r="C5656" s="175" t="s">
        <v>261</v>
      </c>
      <c r="D5656" s="175">
        <v>162.5</v>
      </c>
    </row>
    <row r="5657" spans="1:4" ht="41.4" x14ac:dyDescent="0.3">
      <c r="A5657" s="175">
        <v>100572</v>
      </c>
      <c r="B5657" s="176" t="s">
        <v>13869</v>
      </c>
      <c r="C5657" s="175" t="s">
        <v>261</v>
      </c>
      <c r="D5657" s="175">
        <v>81.760000000000005</v>
      </c>
    </row>
    <row r="5658" spans="1:4" ht="41.4" x14ac:dyDescent="0.3">
      <c r="A5658" s="175">
        <v>100573</v>
      </c>
      <c r="B5658" s="176" t="s">
        <v>13870</v>
      </c>
      <c r="C5658" s="175" t="s">
        <v>261</v>
      </c>
      <c r="D5658" s="175">
        <v>72.22</v>
      </c>
    </row>
    <row r="5659" spans="1:4" x14ac:dyDescent="0.3">
      <c r="A5659" s="175">
        <v>100574</v>
      </c>
      <c r="B5659" s="176" t="s">
        <v>13871</v>
      </c>
      <c r="C5659" s="175" t="s">
        <v>261</v>
      </c>
      <c r="D5659" s="175">
        <v>1.23</v>
      </c>
    </row>
    <row r="5660" spans="1:4" x14ac:dyDescent="0.3">
      <c r="A5660" s="175">
        <v>100575</v>
      </c>
      <c r="B5660" s="176" t="s">
        <v>13872</v>
      </c>
      <c r="C5660" s="175" t="s">
        <v>180</v>
      </c>
      <c r="D5660" s="175">
        <v>0.11</v>
      </c>
    </row>
    <row r="5661" spans="1:4" ht="41.4" x14ac:dyDescent="0.3">
      <c r="A5661" s="175">
        <v>101767</v>
      </c>
      <c r="B5661" s="176" t="s">
        <v>13873</v>
      </c>
      <c r="C5661" s="175" t="s">
        <v>261</v>
      </c>
      <c r="D5661" s="175">
        <v>24.29</v>
      </c>
    </row>
    <row r="5662" spans="1:4" ht="41.4" x14ac:dyDescent="0.3">
      <c r="A5662" s="175">
        <v>101768</v>
      </c>
      <c r="B5662" s="176" t="s">
        <v>13874</v>
      </c>
      <c r="C5662" s="175" t="s">
        <v>261</v>
      </c>
      <c r="D5662" s="175">
        <v>36.78</v>
      </c>
    </row>
    <row r="5663" spans="1:4" ht="27.6" x14ac:dyDescent="0.3">
      <c r="A5663" s="175">
        <v>92391</v>
      </c>
      <c r="B5663" s="176" t="s">
        <v>13875</v>
      </c>
      <c r="C5663" s="175" t="s">
        <v>180</v>
      </c>
      <c r="D5663" s="175">
        <v>56.94</v>
      </c>
    </row>
    <row r="5664" spans="1:4" ht="27.6" x14ac:dyDescent="0.3">
      <c r="A5664" s="175">
        <v>92392</v>
      </c>
      <c r="B5664" s="176" t="s">
        <v>13876</v>
      </c>
      <c r="C5664" s="175" t="s">
        <v>180</v>
      </c>
      <c r="D5664" s="175">
        <v>118.06</v>
      </c>
    </row>
    <row r="5665" spans="1:4" ht="27.6" x14ac:dyDescent="0.3">
      <c r="A5665" s="175">
        <v>92393</v>
      </c>
      <c r="B5665" s="176" t="s">
        <v>13877</v>
      </c>
      <c r="C5665" s="175" t="s">
        <v>180</v>
      </c>
      <c r="D5665" s="175">
        <v>56.89</v>
      </c>
    </row>
    <row r="5666" spans="1:4" ht="27.6" x14ac:dyDescent="0.3">
      <c r="A5666" s="175">
        <v>92394</v>
      </c>
      <c r="B5666" s="176" t="s">
        <v>13878</v>
      </c>
      <c r="C5666" s="175" t="s">
        <v>180</v>
      </c>
      <c r="D5666" s="175">
        <v>71.739999999999995</v>
      </c>
    </row>
    <row r="5667" spans="1:4" ht="27.6" x14ac:dyDescent="0.3">
      <c r="A5667" s="175">
        <v>92395</v>
      </c>
      <c r="B5667" s="176" t="s">
        <v>13879</v>
      </c>
      <c r="C5667" s="175" t="s">
        <v>180</v>
      </c>
      <c r="D5667" s="175">
        <v>87.82</v>
      </c>
    </row>
    <row r="5668" spans="1:4" ht="27.6" x14ac:dyDescent="0.3">
      <c r="A5668" s="175">
        <v>92396</v>
      </c>
      <c r="B5668" s="176" t="s">
        <v>13880</v>
      </c>
      <c r="C5668" s="175" t="s">
        <v>180</v>
      </c>
      <c r="D5668" s="175">
        <v>71.23</v>
      </c>
    </row>
    <row r="5669" spans="1:4" ht="27.6" x14ac:dyDescent="0.3">
      <c r="A5669" s="175">
        <v>92397</v>
      </c>
      <c r="B5669" s="176" t="s">
        <v>13881</v>
      </c>
      <c r="C5669" s="175" t="s">
        <v>180</v>
      </c>
      <c r="D5669" s="175">
        <v>57.25</v>
      </c>
    </row>
    <row r="5670" spans="1:4" ht="27.6" x14ac:dyDescent="0.3">
      <c r="A5670" s="175">
        <v>92398</v>
      </c>
      <c r="B5670" s="176" t="s">
        <v>13882</v>
      </c>
      <c r="C5670" s="175" t="s">
        <v>180</v>
      </c>
      <c r="D5670" s="175">
        <v>73.7</v>
      </c>
    </row>
    <row r="5671" spans="1:4" ht="27.6" x14ac:dyDescent="0.3">
      <c r="A5671" s="175">
        <v>92399</v>
      </c>
      <c r="B5671" s="176" t="s">
        <v>13883</v>
      </c>
      <c r="C5671" s="175" t="s">
        <v>180</v>
      </c>
      <c r="D5671" s="175">
        <v>75.290000000000006</v>
      </c>
    </row>
    <row r="5672" spans="1:4" ht="27.6" x14ac:dyDescent="0.3">
      <c r="A5672" s="175">
        <v>92400</v>
      </c>
      <c r="B5672" s="176" t="s">
        <v>13884</v>
      </c>
      <c r="C5672" s="175" t="s">
        <v>180</v>
      </c>
      <c r="D5672" s="175">
        <v>88.48</v>
      </c>
    </row>
    <row r="5673" spans="1:4" ht="27.6" x14ac:dyDescent="0.3">
      <c r="A5673" s="175">
        <v>92401</v>
      </c>
      <c r="B5673" s="176" t="s">
        <v>13885</v>
      </c>
      <c r="C5673" s="175" t="s">
        <v>180</v>
      </c>
      <c r="D5673" s="175">
        <v>90.16</v>
      </c>
    </row>
    <row r="5674" spans="1:4" ht="27.6" x14ac:dyDescent="0.3">
      <c r="A5674" s="175">
        <v>92402</v>
      </c>
      <c r="B5674" s="176" t="s">
        <v>13886</v>
      </c>
      <c r="C5674" s="175" t="s">
        <v>180</v>
      </c>
      <c r="D5674" s="175">
        <v>73.16</v>
      </c>
    </row>
    <row r="5675" spans="1:4" ht="27.6" x14ac:dyDescent="0.3">
      <c r="A5675" s="175">
        <v>92403</v>
      </c>
      <c r="B5675" s="176" t="s">
        <v>13887</v>
      </c>
      <c r="C5675" s="175" t="s">
        <v>180</v>
      </c>
      <c r="D5675" s="175">
        <v>59.05</v>
      </c>
    </row>
    <row r="5676" spans="1:4" ht="27.6" x14ac:dyDescent="0.3">
      <c r="A5676" s="175">
        <v>92404</v>
      </c>
      <c r="B5676" s="176" t="s">
        <v>13888</v>
      </c>
      <c r="C5676" s="175" t="s">
        <v>180</v>
      </c>
      <c r="D5676" s="175">
        <v>75.52</v>
      </c>
    </row>
    <row r="5677" spans="1:4" ht="27.6" x14ac:dyDescent="0.3">
      <c r="A5677" s="175">
        <v>92405</v>
      </c>
      <c r="B5677" s="176" t="s">
        <v>13889</v>
      </c>
      <c r="C5677" s="175" t="s">
        <v>180</v>
      </c>
      <c r="D5677" s="175">
        <v>77.08</v>
      </c>
    </row>
    <row r="5678" spans="1:4" ht="27.6" x14ac:dyDescent="0.3">
      <c r="A5678" s="175">
        <v>92406</v>
      </c>
      <c r="B5678" s="176" t="s">
        <v>13890</v>
      </c>
      <c r="C5678" s="175" t="s">
        <v>180</v>
      </c>
      <c r="D5678" s="175">
        <v>90.31</v>
      </c>
    </row>
    <row r="5679" spans="1:4" ht="27.6" x14ac:dyDescent="0.3">
      <c r="A5679" s="175">
        <v>92407</v>
      </c>
      <c r="B5679" s="176" t="s">
        <v>13891</v>
      </c>
      <c r="C5679" s="175" t="s">
        <v>180</v>
      </c>
      <c r="D5679" s="175">
        <v>91.96</v>
      </c>
    </row>
    <row r="5680" spans="1:4" ht="27.6" x14ac:dyDescent="0.3">
      <c r="A5680" s="175">
        <v>93679</v>
      </c>
      <c r="B5680" s="176" t="s">
        <v>13892</v>
      </c>
      <c r="C5680" s="175" t="s">
        <v>180</v>
      </c>
      <c r="D5680" s="175">
        <v>78.790000000000006</v>
      </c>
    </row>
    <row r="5681" spans="1:4" ht="27.6" x14ac:dyDescent="0.3">
      <c r="A5681" s="175">
        <v>93680</v>
      </c>
      <c r="B5681" s="176" t="s">
        <v>13893</v>
      </c>
      <c r="C5681" s="175" t="s">
        <v>180</v>
      </c>
      <c r="D5681" s="175">
        <v>64.48</v>
      </c>
    </row>
    <row r="5682" spans="1:4" ht="27.6" x14ac:dyDescent="0.3">
      <c r="A5682" s="175">
        <v>93681</v>
      </c>
      <c r="B5682" s="176" t="s">
        <v>13894</v>
      </c>
      <c r="C5682" s="175" t="s">
        <v>180</v>
      </c>
      <c r="D5682" s="175">
        <v>79.489999999999995</v>
      </c>
    </row>
    <row r="5683" spans="1:4" ht="27.6" x14ac:dyDescent="0.3">
      <c r="A5683" s="175">
        <v>93682</v>
      </c>
      <c r="B5683" s="176" t="s">
        <v>13895</v>
      </c>
      <c r="C5683" s="175" t="s">
        <v>180</v>
      </c>
      <c r="D5683" s="175">
        <v>81.13</v>
      </c>
    </row>
    <row r="5684" spans="1:4" ht="27.6" x14ac:dyDescent="0.3">
      <c r="A5684" s="175">
        <v>97104</v>
      </c>
      <c r="B5684" s="176" t="s">
        <v>13896</v>
      </c>
      <c r="C5684" s="175" t="s">
        <v>180</v>
      </c>
      <c r="D5684" s="175">
        <v>99.26</v>
      </c>
    </row>
    <row r="5685" spans="1:4" ht="27.6" x14ac:dyDescent="0.3">
      <c r="A5685" s="175">
        <v>97105</v>
      </c>
      <c r="B5685" s="176" t="s">
        <v>13897</v>
      </c>
      <c r="C5685" s="175" t="s">
        <v>180</v>
      </c>
      <c r="D5685" s="175">
        <v>116.59</v>
      </c>
    </row>
    <row r="5686" spans="1:4" ht="27.6" x14ac:dyDescent="0.3">
      <c r="A5686" s="175">
        <v>97106</v>
      </c>
      <c r="B5686" s="176" t="s">
        <v>13898</v>
      </c>
      <c r="C5686" s="175" t="s">
        <v>180</v>
      </c>
      <c r="D5686" s="175">
        <v>127.05</v>
      </c>
    </row>
    <row r="5687" spans="1:4" ht="27.6" x14ac:dyDescent="0.3">
      <c r="A5687" s="175">
        <v>97107</v>
      </c>
      <c r="B5687" s="176" t="s">
        <v>13899</v>
      </c>
      <c r="C5687" s="175" t="s">
        <v>180</v>
      </c>
      <c r="D5687" s="175">
        <v>137.44</v>
      </c>
    </row>
    <row r="5688" spans="1:4" ht="27.6" x14ac:dyDescent="0.3">
      <c r="A5688" s="175">
        <v>97108</v>
      </c>
      <c r="B5688" s="176" t="s">
        <v>13900</v>
      </c>
      <c r="C5688" s="175" t="s">
        <v>180</v>
      </c>
      <c r="D5688" s="175">
        <v>161.59</v>
      </c>
    </row>
    <row r="5689" spans="1:4" ht="27.6" x14ac:dyDescent="0.3">
      <c r="A5689" s="175">
        <v>97109</v>
      </c>
      <c r="B5689" s="176" t="s">
        <v>13901</v>
      </c>
      <c r="C5689" s="175" t="s">
        <v>180</v>
      </c>
      <c r="D5689" s="175">
        <v>171.94</v>
      </c>
    </row>
    <row r="5690" spans="1:4" ht="27.6" x14ac:dyDescent="0.3">
      <c r="A5690" s="175">
        <v>97110</v>
      </c>
      <c r="B5690" s="176" t="s">
        <v>13902</v>
      </c>
      <c r="C5690" s="175" t="s">
        <v>180</v>
      </c>
      <c r="D5690" s="175">
        <v>157.61000000000001</v>
      </c>
    </row>
    <row r="5691" spans="1:4" ht="27.6" x14ac:dyDescent="0.3">
      <c r="A5691" s="175">
        <v>97111</v>
      </c>
      <c r="B5691" s="176" t="s">
        <v>13903</v>
      </c>
      <c r="C5691" s="175" t="s">
        <v>180</v>
      </c>
      <c r="D5691" s="175">
        <v>180.18</v>
      </c>
    </row>
    <row r="5692" spans="1:4" ht="27.6" x14ac:dyDescent="0.3">
      <c r="A5692" s="175">
        <v>97112</v>
      </c>
      <c r="B5692" s="176" t="s">
        <v>13904</v>
      </c>
      <c r="C5692" s="175" t="s">
        <v>180</v>
      </c>
      <c r="D5692" s="175">
        <v>188.79</v>
      </c>
    </row>
    <row r="5693" spans="1:4" ht="27.6" x14ac:dyDescent="0.3">
      <c r="A5693" s="175">
        <v>97113</v>
      </c>
      <c r="B5693" s="176" t="s">
        <v>13905</v>
      </c>
      <c r="C5693" s="175" t="s">
        <v>180</v>
      </c>
      <c r="D5693" s="175">
        <v>1.65</v>
      </c>
    </row>
    <row r="5694" spans="1:4" x14ac:dyDescent="0.3">
      <c r="A5694" s="175">
        <v>97114</v>
      </c>
      <c r="B5694" s="176" t="s">
        <v>13906</v>
      </c>
      <c r="C5694" s="175" t="s">
        <v>236</v>
      </c>
      <c r="D5694" s="175">
        <v>0.48</v>
      </c>
    </row>
    <row r="5695" spans="1:4" ht="27.6" x14ac:dyDescent="0.3">
      <c r="A5695" s="175">
        <v>97115</v>
      </c>
      <c r="B5695" s="176" t="s">
        <v>13907</v>
      </c>
      <c r="C5695" s="175" t="s">
        <v>693</v>
      </c>
      <c r="D5695" s="175">
        <v>44.44</v>
      </c>
    </row>
    <row r="5696" spans="1:4" ht="27.6" x14ac:dyDescent="0.3">
      <c r="A5696" s="175">
        <v>97116</v>
      </c>
      <c r="B5696" s="176" t="s">
        <v>13908</v>
      </c>
      <c r="C5696" s="175" t="s">
        <v>693</v>
      </c>
      <c r="D5696" s="175">
        <v>20.09</v>
      </c>
    </row>
    <row r="5697" spans="1:4" ht="27.6" x14ac:dyDescent="0.3">
      <c r="A5697" s="175">
        <v>97117</v>
      </c>
      <c r="B5697" s="176" t="s">
        <v>13909</v>
      </c>
      <c r="C5697" s="175" t="s">
        <v>693</v>
      </c>
      <c r="D5697" s="175">
        <v>19.66</v>
      </c>
    </row>
    <row r="5698" spans="1:4" ht="27.6" x14ac:dyDescent="0.3">
      <c r="A5698" s="175">
        <v>97118</v>
      </c>
      <c r="B5698" s="176" t="s">
        <v>13910</v>
      </c>
      <c r="C5698" s="175" t="s">
        <v>693</v>
      </c>
      <c r="D5698" s="175">
        <v>17.399999999999999</v>
      </c>
    </row>
    <row r="5699" spans="1:4" ht="27.6" x14ac:dyDescent="0.3">
      <c r="A5699" s="175">
        <v>97119</v>
      </c>
      <c r="B5699" s="176" t="s">
        <v>13911</v>
      </c>
      <c r="C5699" s="175" t="s">
        <v>693</v>
      </c>
      <c r="D5699" s="175">
        <v>16.73</v>
      </c>
    </row>
    <row r="5700" spans="1:4" ht="27.6" x14ac:dyDescent="0.3">
      <c r="A5700" s="175">
        <v>97120</v>
      </c>
      <c r="B5700" s="176" t="s">
        <v>13912</v>
      </c>
      <c r="C5700" s="175" t="s">
        <v>693</v>
      </c>
      <c r="D5700" s="175">
        <v>12.42</v>
      </c>
    </row>
    <row r="5701" spans="1:4" ht="27.6" x14ac:dyDescent="0.3">
      <c r="A5701" s="175">
        <v>97802</v>
      </c>
      <c r="B5701" s="176" t="s">
        <v>13913</v>
      </c>
      <c r="C5701" s="175" t="s">
        <v>180</v>
      </c>
      <c r="D5701" s="175">
        <v>6.36</v>
      </c>
    </row>
    <row r="5702" spans="1:4" ht="27.6" x14ac:dyDescent="0.3">
      <c r="A5702" s="175">
        <v>97803</v>
      </c>
      <c r="B5702" s="176" t="s">
        <v>13914</v>
      </c>
      <c r="C5702" s="175" t="s">
        <v>180</v>
      </c>
      <c r="D5702" s="175">
        <v>9.68</v>
      </c>
    </row>
    <row r="5703" spans="1:4" ht="27.6" x14ac:dyDescent="0.3">
      <c r="A5703" s="175">
        <v>97805</v>
      </c>
      <c r="B5703" s="176" t="s">
        <v>13915</v>
      </c>
      <c r="C5703" s="175" t="s">
        <v>180</v>
      </c>
      <c r="D5703" s="175">
        <v>15.91</v>
      </c>
    </row>
    <row r="5704" spans="1:4" ht="27.6" x14ac:dyDescent="0.3">
      <c r="A5704" s="175">
        <v>97806</v>
      </c>
      <c r="B5704" s="176" t="s">
        <v>13916</v>
      </c>
      <c r="C5704" s="175" t="s">
        <v>180</v>
      </c>
      <c r="D5704" s="175">
        <v>19.2</v>
      </c>
    </row>
    <row r="5705" spans="1:4" ht="27.6" x14ac:dyDescent="0.3">
      <c r="A5705" s="175">
        <v>97807</v>
      </c>
      <c r="B5705" s="176" t="s">
        <v>13917</v>
      </c>
      <c r="C5705" s="175" t="s">
        <v>180</v>
      </c>
      <c r="D5705" s="175">
        <v>21.81</v>
      </c>
    </row>
    <row r="5706" spans="1:4" ht="27.6" x14ac:dyDescent="0.3">
      <c r="A5706" s="175">
        <v>97809</v>
      </c>
      <c r="B5706" s="176" t="s">
        <v>13918</v>
      </c>
      <c r="C5706" s="175" t="s">
        <v>180</v>
      </c>
      <c r="D5706" s="175">
        <v>17.82</v>
      </c>
    </row>
    <row r="5707" spans="1:4" ht="27.6" x14ac:dyDescent="0.3">
      <c r="A5707" s="175">
        <v>97810</v>
      </c>
      <c r="B5707" s="176" t="s">
        <v>13919</v>
      </c>
      <c r="C5707" s="175" t="s">
        <v>180</v>
      </c>
      <c r="D5707" s="175">
        <v>19.37</v>
      </c>
    </row>
    <row r="5708" spans="1:4" ht="27.6" x14ac:dyDescent="0.3">
      <c r="A5708" s="175">
        <v>97811</v>
      </c>
      <c r="B5708" s="176" t="s">
        <v>13920</v>
      </c>
      <c r="C5708" s="175" t="s">
        <v>180</v>
      </c>
      <c r="D5708" s="175">
        <v>22.05</v>
      </c>
    </row>
    <row r="5709" spans="1:4" ht="27.6" x14ac:dyDescent="0.3">
      <c r="A5709" s="175">
        <v>101167</v>
      </c>
      <c r="B5709" s="176" t="s">
        <v>13921</v>
      </c>
      <c r="C5709" s="175" t="s">
        <v>180</v>
      </c>
      <c r="D5709" s="175">
        <v>116.49</v>
      </c>
    </row>
    <row r="5710" spans="1:4" ht="27.6" x14ac:dyDescent="0.3">
      <c r="A5710" s="175">
        <v>101168</v>
      </c>
      <c r="B5710" s="176" t="s">
        <v>13922</v>
      </c>
      <c r="C5710" s="175" t="s">
        <v>180</v>
      </c>
      <c r="D5710" s="175">
        <v>159.07</v>
      </c>
    </row>
    <row r="5711" spans="1:4" ht="27.6" x14ac:dyDescent="0.3">
      <c r="A5711" s="175">
        <v>101169</v>
      </c>
      <c r="B5711" s="176" t="s">
        <v>13923</v>
      </c>
      <c r="C5711" s="175" t="s">
        <v>180</v>
      </c>
      <c r="D5711" s="175">
        <v>128.16</v>
      </c>
    </row>
    <row r="5712" spans="1:4" ht="27.6" x14ac:dyDescent="0.3">
      <c r="A5712" s="175">
        <v>101170</v>
      </c>
      <c r="B5712" s="176" t="s">
        <v>13924</v>
      </c>
      <c r="C5712" s="175" t="s">
        <v>180</v>
      </c>
      <c r="D5712" s="175">
        <v>34</v>
      </c>
    </row>
    <row r="5713" spans="1:4" ht="27.6" x14ac:dyDescent="0.3">
      <c r="A5713" s="175">
        <v>101171</v>
      </c>
      <c r="B5713" s="176" t="s">
        <v>13925</v>
      </c>
      <c r="C5713" s="175" t="s">
        <v>180</v>
      </c>
      <c r="D5713" s="175">
        <v>88.59</v>
      </c>
    </row>
    <row r="5714" spans="1:4" ht="27.6" x14ac:dyDescent="0.3">
      <c r="A5714" s="175">
        <v>101172</v>
      </c>
      <c r="B5714" s="176" t="s">
        <v>13926</v>
      </c>
      <c r="C5714" s="175" t="s">
        <v>180</v>
      </c>
      <c r="D5714" s="175">
        <v>53.89</v>
      </c>
    </row>
    <row r="5715" spans="1:4" ht="27.6" x14ac:dyDescent="0.3">
      <c r="A5715" s="175">
        <v>95995</v>
      </c>
      <c r="B5715" s="176" t="s">
        <v>13927</v>
      </c>
      <c r="C5715" s="175" t="s">
        <v>261</v>
      </c>
      <c r="D5715" s="177">
        <v>1251.75</v>
      </c>
    </row>
    <row r="5716" spans="1:4" ht="27.6" x14ac:dyDescent="0.3">
      <c r="A5716" s="175">
        <v>95996</v>
      </c>
      <c r="B5716" s="176" t="s">
        <v>13928</v>
      </c>
      <c r="C5716" s="175" t="s">
        <v>261</v>
      </c>
      <c r="D5716" s="177">
        <v>1184.8699999999999</v>
      </c>
    </row>
    <row r="5717" spans="1:4" ht="27.6" x14ac:dyDescent="0.3">
      <c r="A5717" s="175">
        <v>96001</v>
      </c>
      <c r="B5717" s="176" t="s">
        <v>13929</v>
      </c>
      <c r="C5717" s="175" t="s">
        <v>180</v>
      </c>
      <c r="D5717" s="175">
        <v>8.02</v>
      </c>
    </row>
    <row r="5718" spans="1:4" x14ac:dyDescent="0.3">
      <c r="A5718" s="175">
        <v>96393</v>
      </c>
      <c r="B5718" s="176" t="s">
        <v>13930</v>
      </c>
      <c r="C5718" s="175" t="s">
        <v>261</v>
      </c>
      <c r="D5718" s="175">
        <v>111.78</v>
      </c>
    </row>
    <row r="5719" spans="1:4" x14ac:dyDescent="0.3">
      <c r="A5719" s="175">
        <v>96394</v>
      </c>
      <c r="B5719" s="176" t="s">
        <v>13931</v>
      </c>
      <c r="C5719" s="175" t="s">
        <v>261</v>
      </c>
      <c r="D5719" s="175">
        <v>157.9</v>
      </c>
    </row>
    <row r="5720" spans="1:4" x14ac:dyDescent="0.3">
      <c r="A5720" s="175">
        <v>96395</v>
      </c>
      <c r="B5720" s="176" t="s">
        <v>13932</v>
      </c>
      <c r="C5720" s="175" t="s">
        <v>261</v>
      </c>
      <c r="D5720" s="175">
        <v>222.38</v>
      </c>
    </row>
    <row r="5721" spans="1:4" ht="27.6" x14ac:dyDescent="0.3">
      <c r="A5721" s="175">
        <v>100624</v>
      </c>
      <c r="B5721" s="176" t="s">
        <v>13933</v>
      </c>
      <c r="C5721" s="175" t="s">
        <v>261</v>
      </c>
      <c r="D5721" s="175">
        <v>906.22</v>
      </c>
    </row>
    <row r="5722" spans="1:4" ht="27.6" x14ac:dyDescent="0.3">
      <c r="A5722" s="175">
        <v>100625</v>
      </c>
      <c r="B5722" s="176" t="s">
        <v>13934</v>
      </c>
      <c r="C5722" s="175" t="s">
        <v>261</v>
      </c>
      <c r="D5722" s="175">
        <v>871.06</v>
      </c>
    </row>
    <row r="5723" spans="1:4" ht="27.6" x14ac:dyDescent="0.3">
      <c r="A5723" s="175">
        <v>101020</v>
      </c>
      <c r="B5723" s="176" t="s">
        <v>13935</v>
      </c>
      <c r="C5723" s="175" t="s">
        <v>1078</v>
      </c>
      <c r="D5723" s="175">
        <v>410.83</v>
      </c>
    </row>
    <row r="5724" spans="1:4" ht="27.6" x14ac:dyDescent="0.3">
      <c r="A5724" s="175">
        <v>101021</v>
      </c>
      <c r="B5724" s="176" t="s">
        <v>13936</v>
      </c>
      <c r="C5724" s="175" t="s">
        <v>1078</v>
      </c>
      <c r="D5724" s="175">
        <v>444.17</v>
      </c>
    </row>
    <row r="5725" spans="1:4" ht="27.6" x14ac:dyDescent="0.3">
      <c r="A5725" s="175">
        <v>101022</v>
      </c>
      <c r="B5725" s="176" t="s">
        <v>13937</v>
      </c>
      <c r="C5725" s="175" t="s">
        <v>1078</v>
      </c>
      <c r="D5725" s="175">
        <v>356.83</v>
      </c>
    </row>
    <row r="5726" spans="1:4" ht="27.6" x14ac:dyDescent="0.3">
      <c r="A5726" s="175">
        <v>101023</v>
      </c>
      <c r="B5726" s="176" t="s">
        <v>13938</v>
      </c>
      <c r="C5726" s="175" t="s">
        <v>1078</v>
      </c>
      <c r="D5726" s="175">
        <v>390.18</v>
      </c>
    </row>
    <row r="5727" spans="1:4" ht="27.6" x14ac:dyDescent="0.3">
      <c r="A5727" s="175">
        <v>101024</v>
      </c>
      <c r="B5727" s="176" t="s">
        <v>13939</v>
      </c>
      <c r="C5727" s="175" t="s">
        <v>1078</v>
      </c>
      <c r="D5727" s="175">
        <v>362.78</v>
      </c>
    </row>
    <row r="5728" spans="1:4" ht="41.4" x14ac:dyDescent="0.3">
      <c r="A5728" s="175">
        <v>101025</v>
      </c>
      <c r="B5728" s="176" t="s">
        <v>13940</v>
      </c>
      <c r="C5728" s="175" t="s">
        <v>1078</v>
      </c>
      <c r="D5728" s="175">
        <v>396.12</v>
      </c>
    </row>
    <row r="5729" spans="1:4" ht="27.6" x14ac:dyDescent="0.3">
      <c r="A5729" s="175">
        <v>101026</v>
      </c>
      <c r="B5729" s="176" t="s">
        <v>13941</v>
      </c>
      <c r="C5729" s="175" t="s">
        <v>1078</v>
      </c>
      <c r="D5729" s="175">
        <v>334.81</v>
      </c>
    </row>
    <row r="5730" spans="1:4" ht="27.6" x14ac:dyDescent="0.3">
      <c r="A5730" s="175">
        <v>101027</v>
      </c>
      <c r="B5730" s="176" t="s">
        <v>13942</v>
      </c>
      <c r="C5730" s="175" t="s">
        <v>1078</v>
      </c>
      <c r="D5730" s="175">
        <v>341.35</v>
      </c>
    </row>
    <row r="5731" spans="1:4" ht="27.6" x14ac:dyDescent="0.3">
      <c r="A5731" s="175">
        <v>88411</v>
      </c>
      <c r="B5731" s="176" t="s">
        <v>13943</v>
      </c>
      <c r="C5731" s="175" t="s">
        <v>180</v>
      </c>
      <c r="D5731" s="175">
        <v>3.04</v>
      </c>
    </row>
    <row r="5732" spans="1:4" ht="27.6" x14ac:dyDescent="0.3">
      <c r="A5732" s="175">
        <v>88412</v>
      </c>
      <c r="B5732" s="176" t="s">
        <v>13944</v>
      </c>
      <c r="C5732" s="175" t="s">
        <v>180</v>
      </c>
      <c r="D5732" s="175">
        <v>2.2799999999999998</v>
      </c>
    </row>
    <row r="5733" spans="1:4" ht="27.6" x14ac:dyDescent="0.3">
      <c r="A5733" s="175">
        <v>88413</v>
      </c>
      <c r="B5733" s="176" t="s">
        <v>13945</v>
      </c>
      <c r="C5733" s="175" t="s">
        <v>180</v>
      </c>
      <c r="D5733" s="175">
        <v>4.55</v>
      </c>
    </row>
    <row r="5734" spans="1:4" ht="27.6" x14ac:dyDescent="0.3">
      <c r="A5734" s="175">
        <v>88414</v>
      </c>
      <c r="B5734" s="176" t="s">
        <v>13946</v>
      </c>
      <c r="C5734" s="175" t="s">
        <v>180</v>
      </c>
      <c r="D5734" s="175">
        <v>5.03</v>
      </c>
    </row>
    <row r="5735" spans="1:4" ht="27.6" x14ac:dyDescent="0.3">
      <c r="A5735" s="175">
        <v>88415</v>
      </c>
      <c r="B5735" s="176" t="s">
        <v>13947</v>
      </c>
      <c r="C5735" s="175" t="s">
        <v>180</v>
      </c>
      <c r="D5735" s="175">
        <v>3.28</v>
      </c>
    </row>
    <row r="5736" spans="1:4" ht="27.6" x14ac:dyDescent="0.3">
      <c r="A5736" s="175">
        <v>88416</v>
      </c>
      <c r="B5736" s="176" t="s">
        <v>13948</v>
      </c>
      <c r="C5736" s="175" t="s">
        <v>180</v>
      </c>
      <c r="D5736" s="175">
        <v>15.73</v>
      </c>
    </row>
    <row r="5737" spans="1:4" ht="41.4" x14ac:dyDescent="0.3">
      <c r="A5737" s="175">
        <v>88417</v>
      </c>
      <c r="B5737" s="176" t="s">
        <v>13949</v>
      </c>
      <c r="C5737" s="175" t="s">
        <v>180</v>
      </c>
      <c r="D5737" s="175">
        <v>13.07</v>
      </c>
    </row>
    <row r="5738" spans="1:4" ht="27.6" x14ac:dyDescent="0.3">
      <c r="A5738" s="175">
        <v>88420</v>
      </c>
      <c r="B5738" s="176" t="s">
        <v>13950</v>
      </c>
      <c r="C5738" s="175" t="s">
        <v>180</v>
      </c>
      <c r="D5738" s="175">
        <v>21.11</v>
      </c>
    </row>
    <row r="5739" spans="1:4" ht="27.6" x14ac:dyDescent="0.3">
      <c r="A5739" s="175">
        <v>88421</v>
      </c>
      <c r="B5739" s="176" t="s">
        <v>13951</v>
      </c>
      <c r="C5739" s="175" t="s">
        <v>180</v>
      </c>
      <c r="D5739" s="175">
        <v>22.82</v>
      </c>
    </row>
    <row r="5740" spans="1:4" ht="27.6" x14ac:dyDescent="0.3">
      <c r="A5740" s="175">
        <v>88423</v>
      </c>
      <c r="B5740" s="176" t="s">
        <v>13952</v>
      </c>
      <c r="C5740" s="175" t="s">
        <v>180</v>
      </c>
      <c r="D5740" s="175">
        <v>16.559999999999999</v>
      </c>
    </row>
    <row r="5741" spans="1:4" ht="41.4" x14ac:dyDescent="0.3">
      <c r="A5741" s="175">
        <v>88424</v>
      </c>
      <c r="B5741" s="176" t="s">
        <v>13953</v>
      </c>
      <c r="C5741" s="175" t="s">
        <v>180</v>
      </c>
      <c r="D5741" s="175">
        <v>19.39</v>
      </c>
    </row>
    <row r="5742" spans="1:4" ht="41.4" x14ac:dyDescent="0.3">
      <c r="A5742" s="175">
        <v>88426</v>
      </c>
      <c r="B5742" s="176" t="s">
        <v>13954</v>
      </c>
      <c r="C5742" s="175" t="s">
        <v>180</v>
      </c>
      <c r="D5742" s="175">
        <v>14.79</v>
      </c>
    </row>
    <row r="5743" spans="1:4" ht="41.4" x14ac:dyDescent="0.3">
      <c r="A5743" s="175">
        <v>88428</v>
      </c>
      <c r="B5743" s="176" t="s">
        <v>13955</v>
      </c>
      <c r="C5743" s="175" t="s">
        <v>180</v>
      </c>
      <c r="D5743" s="175">
        <v>28.66</v>
      </c>
    </row>
    <row r="5744" spans="1:4" ht="41.4" x14ac:dyDescent="0.3">
      <c r="A5744" s="175">
        <v>88429</v>
      </c>
      <c r="B5744" s="176" t="s">
        <v>13956</v>
      </c>
      <c r="C5744" s="175" t="s">
        <v>180</v>
      </c>
      <c r="D5744" s="175">
        <v>31.62</v>
      </c>
    </row>
    <row r="5745" spans="1:4" ht="27.6" x14ac:dyDescent="0.3">
      <c r="A5745" s="175">
        <v>88431</v>
      </c>
      <c r="B5745" s="176" t="s">
        <v>13957</v>
      </c>
      <c r="C5745" s="175" t="s">
        <v>180</v>
      </c>
      <c r="D5745" s="175">
        <v>20.84</v>
      </c>
    </row>
    <row r="5746" spans="1:4" ht="27.6" x14ac:dyDescent="0.3">
      <c r="A5746" s="175">
        <v>88432</v>
      </c>
      <c r="B5746" s="176" t="s">
        <v>13958</v>
      </c>
      <c r="C5746" s="175" t="s">
        <v>180</v>
      </c>
      <c r="D5746" s="175">
        <v>16.87</v>
      </c>
    </row>
    <row r="5747" spans="1:4" x14ac:dyDescent="0.3">
      <c r="A5747" s="175">
        <v>88484</v>
      </c>
      <c r="B5747" s="176" t="s">
        <v>13959</v>
      </c>
      <c r="C5747" s="175" t="s">
        <v>180</v>
      </c>
      <c r="D5747" s="175">
        <v>3.3</v>
      </c>
    </row>
    <row r="5748" spans="1:4" x14ac:dyDescent="0.3">
      <c r="A5748" s="175">
        <v>88485</v>
      </c>
      <c r="B5748" s="176" t="s">
        <v>13960</v>
      </c>
      <c r="C5748" s="175" t="s">
        <v>180</v>
      </c>
      <c r="D5748" s="175">
        <v>2.85</v>
      </c>
    </row>
    <row r="5749" spans="1:4" ht="27.6" x14ac:dyDescent="0.3">
      <c r="A5749" s="175">
        <v>88488</v>
      </c>
      <c r="B5749" s="176" t="s">
        <v>13961</v>
      </c>
      <c r="C5749" s="175" t="s">
        <v>180</v>
      </c>
      <c r="D5749" s="175">
        <v>16.399999999999999</v>
      </c>
    </row>
    <row r="5750" spans="1:4" ht="27.6" x14ac:dyDescent="0.3">
      <c r="A5750" s="175">
        <v>88489</v>
      </c>
      <c r="B5750" s="176" t="s">
        <v>13962</v>
      </c>
      <c r="C5750" s="175" t="s">
        <v>180</v>
      </c>
      <c r="D5750" s="175">
        <v>14.36</v>
      </c>
    </row>
    <row r="5751" spans="1:4" x14ac:dyDescent="0.3">
      <c r="A5751" s="175">
        <v>88494</v>
      </c>
      <c r="B5751" s="176" t="s">
        <v>13963</v>
      </c>
      <c r="C5751" s="175" t="s">
        <v>180</v>
      </c>
      <c r="D5751" s="175">
        <v>21.01</v>
      </c>
    </row>
    <row r="5752" spans="1:4" x14ac:dyDescent="0.3">
      <c r="A5752" s="175">
        <v>88495</v>
      </c>
      <c r="B5752" s="176" t="s">
        <v>13964</v>
      </c>
      <c r="C5752" s="175" t="s">
        <v>180</v>
      </c>
      <c r="D5752" s="175">
        <v>11.26</v>
      </c>
    </row>
    <row r="5753" spans="1:4" x14ac:dyDescent="0.3">
      <c r="A5753" s="175">
        <v>88496</v>
      </c>
      <c r="B5753" s="176" t="s">
        <v>13965</v>
      </c>
      <c r="C5753" s="175" t="s">
        <v>180</v>
      </c>
      <c r="D5753" s="175">
        <v>28.49</v>
      </c>
    </row>
    <row r="5754" spans="1:4" x14ac:dyDescent="0.3">
      <c r="A5754" s="175">
        <v>88497</v>
      </c>
      <c r="B5754" s="176" t="s">
        <v>13966</v>
      </c>
      <c r="C5754" s="175" t="s">
        <v>180</v>
      </c>
      <c r="D5754" s="175">
        <v>15.46</v>
      </c>
    </row>
    <row r="5755" spans="1:4" x14ac:dyDescent="0.3">
      <c r="A5755" s="175">
        <v>95305</v>
      </c>
      <c r="B5755" s="176" t="s">
        <v>13967</v>
      </c>
      <c r="C5755" s="175" t="s">
        <v>180</v>
      </c>
      <c r="D5755" s="175">
        <v>13.05</v>
      </c>
    </row>
    <row r="5756" spans="1:4" x14ac:dyDescent="0.3">
      <c r="A5756" s="175">
        <v>95306</v>
      </c>
      <c r="B5756" s="176" t="s">
        <v>13968</v>
      </c>
      <c r="C5756" s="175" t="s">
        <v>180</v>
      </c>
      <c r="D5756" s="175">
        <v>15.64</v>
      </c>
    </row>
    <row r="5757" spans="1:4" ht="27.6" x14ac:dyDescent="0.3">
      <c r="A5757" s="175">
        <v>95622</v>
      </c>
      <c r="B5757" s="176" t="s">
        <v>13969</v>
      </c>
      <c r="C5757" s="175" t="s">
        <v>180</v>
      </c>
      <c r="D5757" s="175">
        <v>14.99</v>
      </c>
    </row>
    <row r="5758" spans="1:4" ht="27.6" x14ac:dyDescent="0.3">
      <c r="A5758" s="175">
        <v>95623</v>
      </c>
      <c r="B5758" s="176" t="s">
        <v>13970</v>
      </c>
      <c r="C5758" s="175" t="s">
        <v>180</v>
      </c>
      <c r="D5758" s="175">
        <v>11.36</v>
      </c>
    </row>
    <row r="5759" spans="1:4" ht="27.6" x14ac:dyDescent="0.3">
      <c r="A5759" s="175">
        <v>95624</v>
      </c>
      <c r="B5759" s="176" t="s">
        <v>13971</v>
      </c>
      <c r="C5759" s="175" t="s">
        <v>180</v>
      </c>
      <c r="D5759" s="175">
        <v>22.4</v>
      </c>
    </row>
    <row r="5760" spans="1:4" ht="27.6" x14ac:dyDescent="0.3">
      <c r="A5760" s="175">
        <v>95625</v>
      </c>
      <c r="B5760" s="176" t="s">
        <v>13972</v>
      </c>
      <c r="C5760" s="175" t="s">
        <v>180</v>
      </c>
      <c r="D5760" s="175">
        <v>24.74</v>
      </c>
    </row>
    <row r="5761" spans="1:4" ht="27.6" x14ac:dyDescent="0.3">
      <c r="A5761" s="175">
        <v>95626</v>
      </c>
      <c r="B5761" s="176" t="s">
        <v>13973</v>
      </c>
      <c r="C5761" s="175" t="s">
        <v>180</v>
      </c>
      <c r="D5761" s="175">
        <v>16.18</v>
      </c>
    </row>
    <row r="5762" spans="1:4" ht="27.6" x14ac:dyDescent="0.3">
      <c r="A5762" s="175">
        <v>96126</v>
      </c>
      <c r="B5762" s="176" t="s">
        <v>13974</v>
      </c>
      <c r="C5762" s="175" t="s">
        <v>180</v>
      </c>
      <c r="D5762" s="175">
        <v>18.559999999999999</v>
      </c>
    </row>
    <row r="5763" spans="1:4" ht="27.6" x14ac:dyDescent="0.3">
      <c r="A5763" s="175">
        <v>96127</v>
      </c>
      <c r="B5763" s="176" t="s">
        <v>13975</v>
      </c>
      <c r="C5763" s="175" t="s">
        <v>180</v>
      </c>
      <c r="D5763" s="175">
        <v>14.02</v>
      </c>
    </row>
    <row r="5764" spans="1:4" ht="27.6" x14ac:dyDescent="0.3">
      <c r="A5764" s="175">
        <v>96128</v>
      </c>
      <c r="B5764" s="176" t="s">
        <v>13976</v>
      </c>
      <c r="C5764" s="175" t="s">
        <v>180</v>
      </c>
      <c r="D5764" s="175">
        <v>27.78</v>
      </c>
    </row>
    <row r="5765" spans="1:4" ht="27.6" x14ac:dyDescent="0.3">
      <c r="A5765" s="175">
        <v>96129</v>
      </c>
      <c r="B5765" s="176" t="s">
        <v>13977</v>
      </c>
      <c r="C5765" s="175" t="s">
        <v>180</v>
      </c>
      <c r="D5765" s="175">
        <v>30.7</v>
      </c>
    </row>
    <row r="5766" spans="1:4" ht="27.6" x14ac:dyDescent="0.3">
      <c r="A5766" s="175">
        <v>96130</v>
      </c>
      <c r="B5766" s="176" t="s">
        <v>13978</v>
      </c>
      <c r="C5766" s="175" t="s">
        <v>180</v>
      </c>
      <c r="D5766" s="175">
        <v>19.989999999999998</v>
      </c>
    </row>
    <row r="5767" spans="1:4" ht="27.6" x14ac:dyDescent="0.3">
      <c r="A5767" s="175">
        <v>96131</v>
      </c>
      <c r="B5767" s="176" t="s">
        <v>13979</v>
      </c>
      <c r="C5767" s="175" t="s">
        <v>180</v>
      </c>
      <c r="D5767" s="175">
        <v>25.59</v>
      </c>
    </row>
    <row r="5768" spans="1:4" ht="27.6" x14ac:dyDescent="0.3">
      <c r="A5768" s="175">
        <v>96132</v>
      </c>
      <c r="B5768" s="176" t="s">
        <v>13980</v>
      </c>
      <c r="C5768" s="175" t="s">
        <v>180</v>
      </c>
      <c r="D5768" s="175">
        <v>19.53</v>
      </c>
    </row>
    <row r="5769" spans="1:4" ht="27.6" x14ac:dyDescent="0.3">
      <c r="A5769" s="175">
        <v>96133</v>
      </c>
      <c r="B5769" s="176" t="s">
        <v>13981</v>
      </c>
      <c r="C5769" s="175" t="s">
        <v>180</v>
      </c>
      <c r="D5769" s="175">
        <v>37.840000000000003</v>
      </c>
    </row>
    <row r="5770" spans="1:4" ht="27.6" x14ac:dyDescent="0.3">
      <c r="A5770" s="175">
        <v>96134</v>
      </c>
      <c r="B5770" s="176" t="s">
        <v>13982</v>
      </c>
      <c r="C5770" s="175" t="s">
        <v>180</v>
      </c>
      <c r="D5770" s="175">
        <v>41.74</v>
      </c>
    </row>
    <row r="5771" spans="1:4" ht="27.6" x14ac:dyDescent="0.3">
      <c r="A5771" s="175">
        <v>96135</v>
      </c>
      <c r="B5771" s="176" t="s">
        <v>13983</v>
      </c>
      <c r="C5771" s="175" t="s">
        <v>180</v>
      </c>
      <c r="D5771" s="175">
        <v>27.53</v>
      </c>
    </row>
    <row r="5772" spans="1:4" x14ac:dyDescent="0.3">
      <c r="A5772" s="175">
        <v>102193</v>
      </c>
      <c r="B5772" s="176" t="s">
        <v>13984</v>
      </c>
      <c r="C5772" s="175" t="s">
        <v>180</v>
      </c>
      <c r="D5772" s="175">
        <v>1.98</v>
      </c>
    </row>
    <row r="5773" spans="1:4" x14ac:dyDescent="0.3">
      <c r="A5773" s="175">
        <v>102194</v>
      </c>
      <c r="B5773" s="176" t="s">
        <v>13985</v>
      </c>
      <c r="C5773" s="175" t="s">
        <v>180</v>
      </c>
      <c r="D5773" s="175">
        <v>7.95</v>
      </c>
    </row>
    <row r="5774" spans="1:4" x14ac:dyDescent="0.3">
      <c r="A5774" s="175">
        <v>102197</v>
      </c>
      <c r="B5774" s="176" t="s">
        <v>13986</v>
      </c>
      <c r="C5774" s="175" t="s">
        <v>180</v>
      </c>
      <c r="D5774" s="175">
        <v>20.36</v>
      </c>
    </row>
    <row r="5775" spans="1:4" ht="27.6" x14ac:dyDescent="0.3">
      <c r="A5775" s="175">
        <v>102200</v>
      </c>
      <c r="B5775" s="176" t="s">
        <v>13987</v>
      </c>
      <c r="C5775" s="175" t="s">
        <v>180</v>
      </c>
      <c r="D5775" s="175">
        <v>17.649999999999999</v>
      </c>
    </row>
    <row r="5776" spans="1:4" ht="27.6" x14ac:dyDescent="0.3">
      <c r="A5776" s="175">
        <v>102202</v>
      </c>
      <c r="B5776" s="176" t="s">
        <v>13988</v>
      </c>
      <c r="C5776" s="175" t="s">
        <v>180</v>
      </c>
      <c r="D5776" s="175">
        <v>48.15</v>
      </c>
    </row>
    <row r="5777" spans="1:4" ht="27.6" x14ac:dyDescent="0.3">
      <c r="A5777" s="175">
        <v>102203</v>
      </c>
      <c r="B5777" s="176" t="s">
        <v>13989</v>
      </c>
      <c r="C5777" s="175" t="s">
        <v>180</v>
      </c>
      <c r="D5777" s="175">
        <v>9.42</v>
      </c>
    </row>
    <row r="5778" spans="1:4" ht="27.6" x14ac:dyDescent="0.3">
      <c r="A5778" s="175">
        <v>102204</v>
      </c>
      <c r="B5778" s="176" t="s">
        <v>13990</v>
      </c>
      <c r="C5778" s="175" t="s">
        <v>180</v>
      </c>
      <c r="D5778" s="175">
        <v>9.67</v>
      </c>
    </row>
    <row r="5779" spans="1:4" ht="27.6" x14ac:dyDescent="0.3">
      <c r="A5779" s="175">
        <v>102205</v>
      </c>
      <c r="B5779" s="176" t="s">
        <v>13991</v>
      </c>
      <c r="C5779" s="175" t="s">
        <v>180</v>
      </c>
      <c r="D5779" s="175">
        <v>8.86</v>
      </c>
    </row>
    <row r="5780" spans="1:4" ht="27.6" x14ac:dyDescent="0.3">
      <c r="A5780" s="175">
        <v>102207</v>
      </c>
      <c r="B5780" s="176" t="s">
        <v>13992</v>
      </c>
      <c r="C5780" s="175" t="s">
        <v>180</v>
      </c>
      <c r="D5780" s="175">
        <v>8.06</v>
      </c>
    </row>
    <row r="5781" spans="1:4" ht="27.6" x14ac:dyDescent="0.3">
      <c r="A5781" s="175">
        <v>102208</v>
      </c>
      <c r="B5781" s="176" t="s">
        <v>13993</v>
      </c>
      <c r="C5781" s="175" t="s">
        <v>180</v>
      </c>
      <c r="D5781" s="175">
        <v>7.72</v>
      </c>
    </row>
    <row r="5782" spans="1:4" ht="27.6" x14ac:dyDescent="0.3">
      <c r="A5782" s="175">
        <v>102209</v>
      </c>
      <c r="B5782" s="176" t="s">
        <v>13994</v>
      </c>
      <c r="C5782" s="175" t="s">
        <v>180</v>
      </c>
      <c r="D5782" s="175">
        <v>7.94</v>
      </c>
    </row>
    <row r="5783" spans="1:4" ht="27.6" x14ac:dyDescent="0.3">
      <c r="A5783" s="175">
        <v>102210</v>
      </c>
      <c r="B5783" s="176" t="s">
        <v>13995</v>
      </c>
      <c r="C5783" s="175" t="s">
        <v>180</v>
      </c>
      <c r="D5783" s="175">
        <v>7.59</v>
      </c>
    </row>
    <row r="5784" spans="1:4" ht="27.6" x14ac:dyDescent="0.3">
      <c r="A5784" s="175">
        <v>102213</v>
      </c>
      <c r="B5784" s="176" t="s">
        <v>13996</v>
      </c>
      <c r="C5784" s="175" t="s">
        <v>180</v>
      </c>
      <c r="D5784" s="175">
        <v>18.84</v>
      </c>
    </row>
    <row r="5785" spans="1:4" ht="27.6" x14ac:dyDescent="0.3">
      <c r="A5785" s="175">
        <v>102214</v>
      </c>
      <c r="B5785" s="176" t="s">
        <v>13997</v>
      </c>
      <c r="C5785" s="175" t="s">
        <v>180</v>
      </c>
      <c r="D5785" s="175">
        <v>19.350000000000001</v>
      </c>
    </row>
    <row r="5786" spans="1:4" ht="27.6" x14ac:dyDescent="0.3">
      <c r="A5786" s="175">
        <v>102215</v>
      </c>
      <c r="B5786" s="176" t="s">
        <v>13998</v>
      </c>
      <c r="C5786" s="175" t="s">
        <v>180</v>
      </c>
      <c r="D5786" s="175">
        <v>17.73</v>
      </c>
    </row>
    <row r="5787" spans="1:4" ht="27.6" x14ac:dyDescent="0.3">
      <c r="A5787" s="175">
        <v>102217</v>
      </c>
      <c r="B5787" s="176" t="s">
        <v>13999</v>
      </c>
      <c r="C5787" s="175" t="s">
        <v>180</v>
      </c>
      <c r="D5787" s="175">
        <v>16.13</v>
      </c>
    </row>
    <row r="5788" spans="1:4" ht="27.6" x14ac:dyDescent="0.3">
      <c r="A5788" s="175">
        <v>102218</v>
      </c>
      <c r="B5788" s="176" t="s">
        <v>14000</v>
      </c>
      <c r="C5788" s="175" t="s">
        <v>180</v>
      </c>
      <c r="D5788" s="175">
        <v>15.42</v>
      </c>
    </row>
    <row r="5789" spans="1:4" ht="27.6" x14ac:dyDescent="0.3">
      <c r="A5789" s="175">
        <v>102219</v>
      </c>
      <c r="B5789" s="176" t="s">
        <v>14001</v>
      </c>
      <c r="C5789" s="175" t="s">
        <v>180</v>
      </c>
      <c r="D5789" s="175">
        <v>15.88</v>
      </c>
    </row>
    <row r="5790" spans="1:4" ht="27.6" x14ac:dyDescent="0.3">
      <c r="A5790" s="175">
        <v>102220</v>
      </c>
      <c r="B5790" s="176" t="s">
        <v>14002</v>
      </c>
      <c r="C5790" s="175" t="s">
        <v>180</v>
      </c>
      <c r="D5790" s="175">
        <v>15.19</v>
      </c>
    </row>
    <row r="5791" spans="1:4" ht="27.6" x14ac:dyDescent="0.3">
      <c r="A5791" s="175">
        <v>102223</v>
      </c>
      <c r="B5791" s="176" t="s">
        <v>14003</v>
      </c>
      <c r="C5791" s="175" t="s">
        <v>180</v>
      </c>
      <c r="D5791" s="175">
        <v>28.28</v>
      </c>
    </row>
    <row r="5792" spans="1:4" ht="27.6" x14ac:dyDescent="0.3">
      <c r="A5792" s="175">
        <v>102224</v>
      </c>
      <c r="B5792" s="176" t="s">
        <v>14004</v>
      </c>
      <c r="C5792" s="175" t="s">
        <v>180</v>
      </c>
      <c r="D5792" s="175">
        <v>29.03</v>
      </c>
    </row>
    <row r="5793" spans="1:4" ht="27.6" x14ac:dyDescent="0.3">
      <c r="A5793" s="175">
        <v>102225</v>
      </c>
      <c r="B5793" s="176" t="s">
        <v>14005</v>
      </c>
      <c r="C5793" s="175" t="s">
        <v>180</v>
      </c>
      <c r="D5793" s="175">
        <v>26.61</v>
      </c>
    </row>
    <row r="5794" spans="1:4" ht="27.6" x14ac:dyDescent="0.3">
      <c r="A5794" s="175">
        <v>102227</v>
      </c>
      <c r="B5794" s="176" t="s">
        <v>14006</v>
      </c>
      <c r="C5794" s="175" t="s">
        <v>180</v>
      </c>
      <c r="D5794" s="175">
        <v>24.19</v>
      </c>
    </row>
    <row r="5795" spans="1:4" ht="27.6" x14ac:dyDescent="0.3">
      <c r="A5795" s="175">
        <v>102228</v>
      </c>
      <c r="B5795" s="176" t="s">
        <v>14007</v>
      </c>
      <c r="C5795" s="175" t="s">
        <v>180</v>
      </c>
      <c r="D5795" s="175">
        <v>23.15</v>
      </c>
    </row>
    <row r="5796" spans="1:4" ht="27.6" x14ac:dyDescent="0.3">
      <c r="A5796" s="175">
        <v>102229</v>
      </c>
      <c r="B5796" s="176" t="s">
        <v>14008</v>
      </c>
      <c r="C5796" s="175" t="s">
        <v>180</v>
      </c>
      <c r="D5796" s="175">
        <v>23.82</v>
      </c>
    </row>
    <row r="5797" spans="1:4" ht="27.6" x14ac:dyDescent="0.3">
      <c r="A5797" s="175">
        <v>102230</v>
      </c>
      <c r="B5797" s="176" t="s">
        <v>14009</v>
      </c>
      <c r="C5797" s="175" t="s">
        <v>180</v>
      </c>
      <c r="D5797" s="175">
        <v>22.8</v>
      </c>
    </row>
    <row r="5798" spans="1:4" x14ac:dyDescent="0.3">
      <c r="A5798" s="175">
        <v>102233</v>
      </c>
      <c r="B5798" s="176" t="s">
        <v>14010</v>
      </c>
      <c r="C5798" s="175" t="s">
        <v>180</v>
      </c>
      <c r="D5798" s="175">
        <v>10.58</v>
      </c>
    </row>
    <row r="5799" spans="1:4" x14ac:dyDescent="0.3">
      <c r="A5799" s="175">
        <v>102234</v>
      </c>
      <c r="B5799" s="176" t="s">
        <v>14011</v>
      </c>
      <c r="C5799" s="175" t="s">
        <v>180</v>
      </c>
      <c r="D5799" s="175">
        <v>21.18</v>
      </c>
    </row>
    <row r="5800" spans="1:4" ht="27.6" x14ac:dyDescent="0.3">
      <c r="A5800" s="175">
        <v>100716</v>
      </c>
      <c r="B5800" s="176" t="s">
        <v>14012</v>
      </c>
      <c r="C5800" s="175" t="s">
        <v>180</v>
      </c>
      <c r="D5800" s="175">
        <v>25.48</v>
      </c>
    </row>
    <row r="5801" spans="1:4" x14ac:dyDescent="0.3">
      <c r="A5801" s="175">
        <v>100717</v>
      </c>
      <c r="B5801" s="176" t="s">
        <v>14013</v>
      </c>
      <c r="C5801" s="175" t="s">
        <v>180</v>
      </c>
      <c r="D5801" s="175">
        <v>9.48</v>
      </c>
    </row>
    <row r="5802" spans="1:4" x14ac:dyDescent="0.3">
      <c r="A5802" s="175">
        <v>100718</v>
      </c>
      <c r="B5802" s="176" t="s">
        <v>14014</v>
      </c>
      <c r="C5802" s="175" t="s">
        <v>236</v>
      </c>
      <c r="D5802" s="175">
        <v>1.34</v>
      </c>
    </row>
    <row r="5803" spans="1:4" ht="27.6" x14ac:dyDescent="0.3">
      <c r="A5803" s="175">
        <v>100719</v>
      </c>
      <c r="B5803" s="176" t="s">
        <v>14015</v>
      </c>
      <c r="C5803" s="175" t="s">
        <v>180</v>
      </c>
      <c r="D5803" s="175">
        <v>9.74</v>
      </c>
    </row>
    <row r="5804" spans="1:4" ht="27.6" x14ac:dyDescent="0.3">
      <c r="A5804" s="175">
        <v>100720</v>
      </c>
      <c r="B5804" s="176" t="s">
        <v>14016</v>
      </c>
      <c r="C5804" s="175" t="s">
        <v>180</v>
      </c>
      <c r="D5804" s="175">
        <v>10.1</v>
      </c>
    </row>
    <row r="5805" spans="1:4" ht="41.4" x14ac:dyDescent="0.3">
      <c r="A5805" s="175">
        <v>100721</v>
      </c>
      <c r="B5805" s="176" t="s">
        <v>14017</v>
      </c>
      <c r="C5805" s="175" t="s">
        <v>180</v>
      </c>
      <c r="D5805" s="175">
        <v>23.54</v>
      </c>
    </row>
    <row r="5806" spans="1:4" ht="41.4" x14ac:dyDescent="0.3">
      <c r="A5806" s="175">
        <v>100722</v>
      </c>
      <c r="B5806" s="176" t="s">
        <v>14018</v>
      </c>
      <c r="C5806" s="175" t="s">
        <v>180</v>
      </c>
      <c r="D5806" s="175">
        <v>23.37</v>
      </c>
    </row>
    <row r="5807" spans="1:4" ht="41.4" x14ac:dyDescent="0.3">
      <c r="A5807" s="175">
        <v>100723</v>
      </c>
      <c r="B5807" s="176" t="s">
        <v>14019</v>
      </c>
      <c r="C5807" s="175" t="s">
        <v>180</v>
      </c>
      <c r="D5807" s="175">
        <v>10.43</v>
      </c>
    </row>
    <row r="5808" spans="1:4" ht="41.4" x14ac:dyDescent="0.3">
      <c r="A5808" s="175">
        <v>100724</v>
      </c>
      <c r="B5808" s="176" t="s">
        <v>14020</v>
      </c>
      <c r="C5808" s="175" t="s">
        <v>180</v>
      </c>
      <c r="D5808" s="175">
        <v>12.92</v>
      </c>
    </row>
    <row r="5809" spans="1:4" ht="41.4" x14ac:dyDescent="0.3">
      <c r="A5809" s="175">
        <v>100725</v>
      </c>
      <c r="B5809" s="176" t="s">
        <v>14021</v>
      </c>
      <c r="C5809" s="175" t="s">
        <v>180</v>
      </c>
      <c r="D5809" s="175">
        <v>23.77</v>
      </c>
    </row>
    <row r="5810" spans="1:4" ht="41.4" x14ac:dyDescent="0.3">
      <c r="A5810" s="175">
        <v>100726</v>
      </c>
      <c r="B5810" s="176" t="s">
        <v>14022</v>
      </c>
      <c r="C5810" s="175" t="s">
        <v>180</v>
      </c>
      <c r="D5810" s="175">
        <v>26.11</v>
      </c>
    </row>
    <row r="5811" spans="1:4" ht="27.6" x14ac:dyDescent="0.3">
      <c r="A5811" s="175">
        <v>100727</v>
      </c>
      <c r="B5811" s="176" t="s">
        <v>14023</v>
      </c>
      <c r="C5811" s="175" t="s">
        <v>180</v>
      </c>
      <c r="D5811" s="175">
        <v>23.58</v>
      </c>
    </row>
    <row r="5812" spans="1:4" ht="27.6" x14ac:dyDescent="0.3">
      <c r="A5812" s="175">
        <v>100728</v>
      </c>
      <c r="B5812" s="176" t="s">
        <v>14024</v>
      </c>
      <c r="C5812" s="175" t="s">
        <v>180</v>
      </c>
      <c r="D5812" s="175">
        <v>21.94</v>
      </c>
    </row>
    <row r="5813" spans="1:4" ht="27.6" x14ac:dyDescent="0.3">
      <c r="A5813" s="175">
        <v>100729</v>
      </c>
      <c r="B5813" s="176" t="s">
        <v>14025</v>
      </c>
      <c r="C5813" s="175" t="s">
        <v>180</v>
      </c>
      <c r="D5813" s="175">
        <v>17.93</v>
      </c>
    </row>
    <row r="5814" spans="1:4" ht="27.6" x14ac:dyDescent="0.3">
      <c r="A5814" s="175">
        <v>100730</v>
      </c>
      <c r="B5814" s="176" t="s">
        <v>14026</v>
      </c>
      <c r="C5814" s="175" t="s">
        <v>180</v>
      </c>
      <c r="D5814" s="175">
        <v>21.6</v>
      </c>
    </row>
    <row r="5815" spans="1:4" ht="27.6" x14ac:dyDescent="0.3">
      <c r="A5815" s="175">
        <v>100733</v>
      </c>
      <c r="B5815" s="176" t="s">
        <v>14027</v>
      </c>
      <c r="C5815" s="175" t="s">
        <v>180</v>
      </c>
      <c r="D5815" s="175">
        <v>12.01</v>
      </c>
    </row>
    <row r="5816" spans="1:4" ht="41.4" x14ac:dyDescent="0.3">
      <c r="A5816" s="175">
        <v>100734</v>
      </c>
      <c r="B5816" s="176" t="s">
        <v>14028</v>
      </c>
      <c r="C5816" s="175" t="s">
        <v>180</v>
      </c>
      <c r="D5816" s="175">
        <v>15.43</v>
      </c>
    </row>
    <row r="5817" spans="1:4" ht="27.6" x14ac:dyDescent="0.3">
      <c r="A5817" s="175">
        <v>100735</v>
      </c>
      <c r="B5817" s="176" t="s">
        <v>14029</v>
      </c>
      <c r="C5817" s="175" t="s">
        <v>180</v>
      </c>
      <c r="D5817" s="175">
        <v>10.65</v>
      </c>
    </row>
    <row r="5818" spans="1:4" ht="41.4" x14ac:dyDescent="0.3">
      <c r="A5818" s="175">
        <v>100736</v>
      </c>
      <c r="B5818" s="176" t="s">
        <v>14030</v>
      </c>
      <c r="C5818" s="175" t="s">
        <v>180</v>
      </c>
      <c r="D5818" s="175">
        <v>14.3</v>
      </c>
    </row>
    <row r="5819" spans="1:4" ht="41.4" x14ac:dyDescent="0.3">
      <c r="A5819" s="175">
        <v>100739</v>
      </c>
      <c r="B5819" s="176" t="s">
        <v>14031</v>
      </c>
      <c r="C5819" s="175" t="s">
        <v>180</v>
      </c>
      <c r="D5819" s="175">
        <v>9.58</v>
      </c>
    </row>
    <row r="5820" spans="1:4" ht="41.4" x14ac:dyDescent="0.3">
      <c r="A5820" s="175">
        <v>100740</v>
      </c>
      <c r="B5820" s="176" t="s">
        <v>14032</v>
      </c>
      <c r="C5820" s="175" t="s">
        <v>180</v>
      </c>
      <c r="D5820" s="175">
        <v>10.59</v>
      </c>
    </row>
    <row r="5821" spans="1:4" ht="41.4" x14ac:dyDescent="0.3">
      <c r="A5821" s="175">
        <v>100741</v>
      </c>
      <c r="B5821" s="176" t="s">
        <v>14033</v>
      </c>
      <c r="C5821" s="175" t="s">
        <v>180</v>
      </c>
      <c r="D5821" s="175">
        <v>23.21</v>
      </c>
    </row>
    <row r="5822" spans="1:4" ht="41.4" x14ac:dyDescent="0.3">
      <c r="A5822" s="175">
        <v>100742</v>
      </c>
      <c r="B5822" s="176" t="s">
        <v>14034</v>
      </c>
      <c r="C5822" s="175" t="s">
        <v>180</v>
      </c>
      <c r="D5822" s="175">
        <v>23.84</v>
      </c>
    </row>
    <row r="5823" spans="1:4" ht="41.4" x14ac:dyDescent="0.3">
      <c r="A5823" s="175">
        <v>100743</v>
      </c>
      <c r="B5823" s="176" t="s">
        <v>14035</v>
      </c>
      <c r="C5823" s="175" t="s">
        <v>180</v>
      </c>
      <c r="D5823" s="175">
        <v>9.3699999999999992</v>
      </c>
    </row>
    <row r="5824" spans="1:4" ht="41.4" x14ac:dyDescent="0.3">
      <c r="A5824" s="175">
        <v>100744</v>
      </c>
      <c r="B5824" s="176" t="s">
        <v>14036</v>
      </c>
      <c r="C5824" s="175" t="s">
        <v>180</v>
      </c>
      <c r="D5824" s="175">
        <v>10.46</v>
      </c>
    </row>
    <row r="5825" spans="1:4" ht="41.4" x14ac:dyDescent="0.3">
      <c r="A5825" s="175">
        <v>100745</v>
      </c>
      <c r="B5825" s="176" t="s">
        <v>14037</v>
      </c>
      <c r="C5825" s="175" t="s">
        <v>180</v>
      </c>
      <c r="D5825" s="175">
        <v>22.99</v>
      </c>
    </row>
    <row r="5826" spans="1:4" ht="41.4" x14ac:dyDescent="0.3">
      <c r="A5826" s="175">
        <v>100746</v>
      </c>
      <c r="B5826" s="176" t="s">
        <v>14038</v>
      </c>
      <c r="C5826" s="175" t="s">
        <v>180</v>
      </c>
      <c r="D5826" s="175">
        <v>23.7</v>
      </c>
    </row>
    <row r="5827" spans="1:4" ht="41.4" x14ac:dyDescent="0.3">
      <c r="A5827" s="175">
        <v>100747</v>
      </c>
      <c r="B5827" s="176" t="s">
        <v>14039</v>
      </c>
      <c r="C5827" s="175" t="s">
        <v>180</v>
      </c>
      <c r="D5827" s="175">
        <v>9.4600000000000009</v>
      </c>
    </row>
    <row r="5828" spans="1:4" ht="41.4" x14ac:dyDescent="0.3">
      <c r="A5828" s="175">
        <v>100748</v>
      </c>
      <c r="B5828" s="176" t="s">
        <v>14040</v>
      </c>
      <c r="C5828" s="175" t="s">
        <v>180</v>
      </c>
      <c r="D5828" s="175">
        <v>10.51</v>
      </c>
    </row>
    <row r="5829" spans="1:4" ht="41.4" x14ac:dyDescent="0.3">
      <c r="A5829" s="175">
        <v>100749</v>
      </c>
      <c r="B5829" s="176" t="s">
        <v>14041</v>
      </c>
      <c r="C5829" s="175" t="s">
        <v>180</v>
      </c>
      <c r="D5829" s="175">
        <v>23.08</v>
      </c>
    </row>
    <row r="5830" spans="1:4" ht="41.4" x14ac:dyDescent="0.3">
      <c r="A5830" s="175">
        <v>100750</v>
      </c>
      <c r="B5830" s="176" t="s">
        <v>14042</v>
      </c>
      <c r="C5830" s="175" t="s">
        <v>180</v>
      </c>
      <c r="D5830" s="175">
        <v>23.76</v>
      </c>
    </row>
    <row r="5831" spans="1:4" ht="27.6" x14ac:dyDescent="0.3">
      <c r="A5831" s="175">
        <v>100751</v>
      </c>
      <c r="B5831" s="176" t="s">
        <v>14043</v>
      </c>
      <c r="C5831" s="175" t="s">
        <v>180</v>
      </c>
      <c r="D5831" s="175">
        <v>35.880000000000003</v>
      </c>
    </row>
    <row r="5832" spans="1:4" ht="27.6" x14ac:dyDescent="0.3">
      <c r="A5832" s="175">
        <v>100752</v>
      </c>
      <c r="B5832" s="176" t="s">
        <v>14044</v>
      </c>
      <c r="C5832" s="175" t="s">
        <v>180</v>
      </c>
      <c r="D5832" s="175">
        <v>43.22</v>
      </c>
    </row>
    <row r="5833" spans="1:4" ht="27.6" x14ac:dyDescent="0.3">
      <c r="A5833" s="175">
        <v>100753</v>
      </c>
      <c r="B5833" s="176" t="s">
        <v>14045</v>
      </c>
      <c r="C5833" s="175" t="s">
        <v>180</v>
      </c>
      <c r="D5833" s="175">
        <v>21.31</v>
      </c>
    </row>
    <row r="5834" spans="1:4" ht="41.4" x14ac:dyDescent="0.3">
      <c r="A5834" s="175">
        <v>100754</v>
      </c>
      <c r="B5834" s="176" t="s">
        <v>14046</v>
      </c>
      <c r="C5834" s="175" t="s">
        <v>180</v>
      </c>
      <c r="D5834" s="175">
        <v>28.62</v>
      </c>
    </row>
    <row r="5835" spans="1:4" ht="41.4" x14ac:dyDescent="0.3">
      <c r="A5835" s="175">
        <v>100757</v>
      </c>
      <c r="B5835" s="176" t="s">
        <v>14047</v>
      </c>
      <c r="C5835" s="175" t="s">
        <v>180</v>
      </c>
      <c r="D5835" s="175">
        <v>46.44</v>
      </c>
    </row>
    <row r="5836" spans="1:4" ht="41.4" x14ac:dyDescent="0.3">
      <c r="A5836" s="175">
        <v>100758</v>
      </c>
      <c r="B5836" s="176" t="s">
        <v>14048</v>
      </c>
      <c r="C5836" s="175" t="s">
        <v>180</v>
      </c>
      <c r="D5836" s="175">
        <v>47.72</v>
      </c>
    </row>
    <row r="5837" spans="1:4" ht="41.4" x14ac:dyDescent="0.3">
      <c r="A5837" s="175">
        <v>100759</v>
      </c>
      <c r="B5837" s="176" t="s">
        <v>14049</v>
      </c>
      <c r="C5837" s="175" t="s">
        <v>180</v>
      </c>
      <c r="D5837" s="175">
        <v>45.99</v>
      </c>
    </row>
    <row r="5838" spans="1:4" ht="41.4" x14ac:dyDescent="0.3">
      <c r="A5838" s="175">
        <v>100760</v>
      </c>
      <c r="B5838" s="176" t="s">
        <v>14050</v>
      </c>
      <c r="C5838" s="175" t="s">
        <v>180</v>
      </c>
      <c r="D5838" s="175">
        <v>47.45</v>
      </c>
    </row>
    <row r="5839" spans="1:4" ht="41.4" x14ac:dyDescent="0.3">
      <c r="A5839" s="175">
        <v>100761</v>
      </c>
      <c r="B5839" s="176" t="s">
        <v>14051</v>
      </c>
      <c r="C5839" s="175" t="s">
        <v>180</v>
      </c>
      <c r="D5839" s="175">
        <v>46.18</v>
      </c>
    </row>
    <row r="5840" spans="1:4" ht="41.4" x14ac:dyDescent="0.3">
      <c r="A5840" s="175">
        <v>100762</v>
      </c>
      <c r="B5840" s="176" t="s">
        <v>14052</v>
      </c>
      <c r="C5840" s="175" t="s">
        <v>180</v>
      </c>
      <c r="D5840" s="175">
        <v>47.56</v>
      </c>
    </row>
    <row r="5841" spans="1:4" x14ac:dyDescent="0.3">
      <c r="A5841" s="175">
        <v>102488</v>
      </c>
      <c r="B5841" s="176" t="s">
        <v>14053</v>
      </c>
      <c r="C5841" s="175" t="s">
        <v>180</v>
      </c>
      <c r="D5841" s="175">
        <v>3.2</v>
      </c>
    </row>
    <row r="5842" spans="1:4" x14ac:dyDescent="0.3">
      <c r="A5842" s="175">
        <v>102489</v>
      </c>
      <c r="B5842" s="176" t="s">
        <v>14054</v>
      </c>
      <c r="C5842" s="175" t="s">
        <v>180</v>
      </c>
      <c r="D5842" s="175">
        <v>26.52</v>
      </c>
    </row>
    <row r="5843" spans="1:4" ht="27.6" x14ac:dyDescent="0.3">
      <c r="A5843" s="175">
        <v>102491</v>
      </c>
      <c r="B5843" s="176" t="s">
        <v>14055</v>
      </c>
      <c r="C5843" s="175" t="s">
        <v>180</v>
      </c>
      <c r="D5843" s="175">
        <v>18.37</v>
      </c>
    </row>
    <row r="5844" spans="1:4" ht="27.6" x14ac:dyDescent="0.3">
      <c r="A5844" s="175">
        <v>102492</v>
      </c>
      <c r="B5844" s="176" t="s">
        <v>14056</v>
      </c>
      <c r="C5844" s="175" t="s">
        <v>180</v>
      </c>
      <c r="D5844" s="175">
        <v>21.71</v>
      </c>
    </row>
    <row r="5845" spans="1:4" ht="27.6" x14ac:dyDescent="0.3">
      <c r="A5845" s="175">
        <v>102494</v>
      </c>
      <c r="B5845" s="176" t="s">
        <v>14057</v>
      </c>
      <c r="C5845" s="175" t="s">
        <v>180</v>
      </c>
      <c r="D5845" s="175">
        <v>56.08</v>
      </c>
    </row>
    <row r="5846" spans="1:4" ht="27.6" x14ac:dyDescent="0.3">
      <c r="A5846" s="175">
        <v>102496</v>
      </c>
      <c r="B5846" s="176" t="s">
        <v>14058</v>
      </c>
      <c r="C5846" s="175" t="s">
        <v>236</v>
      </c>
      <c r="D5846" s="175">
        <v>12.09</v>
      </c>
    </row>
    <row r="5847" spans="1:4" ht="27.6" x14ac:dyDescent="0.3">
      <c r="A5847" s="175">
        <v>102497</v>
      </c>
      <c r="B5847" s="176" t="s">
        <v>14059</v>
      </c>
      <c r="C5847" s="175" t="s">
        <v>236</v>
      </c>
      <c r="D5847" s="175">
        <v>4.55</v>
      </c>
    </row>
    <row r="5848" spans="1:4" x14ac:dyDescent="0.3">
      <c r="A5848" s="175">
        <v>102498</v>
      </c>
      <c r="B5848" s="176" t="s">
        <v>14060</v>
      </c>
      <c r="C5848" s="175" t="s">
        <v>236</v>
      </c>
      <c r="D5848" s="175">
        <v>1.48</v>
      </c>
    </row>
    <row r="5849" spans="1:4" x14ac:dyDescent="0.3">
      <c r="A5849" s="175">
        <v>102499</v>
      </c>
      <c r="B5849" s="176" t="s">
        <v>14061</v>
      </c>
      <c r="C5849" s="175" t="s">
        <v>180</v>
      </c>
      <c r="D5849" s="175">
        <v>3.03</v>
      </c>
    </row>
    <row r="5850" spans="1:4" ht="27.6" x14ac:dyDescent="0.3">
      <c r="A5850" s="175">
        <v>102500</v>
      </c>
      <c r="B5850" s="176" t="s">
        <v>14062</v>
      </c>
      <c r="C5850" s="175" t="s">
        <v>236</v>
      </c>
      <c r="D5850" s="175">
        <v>4.0999999999999996</v>
      </c>
    </row>
    <row r="5851" spans="1:4" ht="27.6" x14ac:dyDescent="0.3">
      <c r="A5851" s="175">
        <v>102501</v>
      </c>
      <c r="B5851" s="176" t="s">
        <v>14063</v>
      </c>
      <c r="C5851" s="175" t="s">
        <v>180</v>
      </c>
      <c r="D5851" s="175">
        <v>22.76</v>
      </c>
    </row>
    <row r="5852" spans="1:4" ht="27.6" x14ac:dyDescent="0.3">
      <c r="A5852" s="175">
        <v>102504</v>
      </c>
      <c r="B5852" s="176" t="s">
        <v>14064</v>
      </c>
      <c r="C5852" s="175" t="s">
        <v>236</v>
      </c>
      <c r="D5852" s="175">
        <v>9.57</v>
      </c>
    </row>
    <row r="5853" spans="1:4" ht="27.6" x14ac:dyDescent="0.3">
      <c r="A5853" s="175">
        <v>102505</v>
      </c>
      <c r="B5853" s="176" t="s">
        <v>14065</v>
      </c>
      <c r="C5853" s="175" t="s">
        <v>236</v>
      </c>
      <c r="D5853" s="175">
        <v>10.050000000000001</v>
      </c>
    </row>
    <row r="5854" spans="1:4" ht="27.6" x14ac:dyDescent="0.3">
      <c r="A5854" s="175">
        <v>102506</v>
      </c>
      <c r="B5854" s="176" t="s">
        <v>14066</v>
      </c>
      <c r="C5854" s="175" t="s">
        <v>236</v>
      </c>
      <c r="D5854" s="175">
        <v>10.47</v>
      </c>
    </row>
    <row r="5855" spans="1:4" ht="27.6" x14ac:dyDescent="0.3">
      <c r="A5855" s="175">
        <v>102507</v>
      </c>
      <c r="B5855" s="176" t="s">
        <v>14067</v>
      </c>
      <c r="C5855" s="175" t="s">
        <v>236</v>
      </c>
      <c r="D5855" s="175">
        <v>5.89</v>
      </c>
    </row>
    <row r="5856" spans="1:4" ht="27.6" x14ac:dyDescent="0.3">
      <c r="A5856" s="175">
        <v>102508</v>
      </c>
      <c r="B5856" s="176" t="s">
        <v>14068</v>
      </c>
      <c r="C5856" s="175" t="s">
        <v>180</v>
      </c>
      <c r="D5856" s="175">
        <v>41.05</v>
      </c>
    </row>
    <row r="5857" spans="1:4" ht="41.4" x14ac:dyDescent="0.3">
      <c r="A5857" s="175">
        <v>102509</v>
      </c>
      <c r="B5857" s="176" t="s">
        <v>14069</v>
      </c>
      <c r="C5857" s="175" t="s">
        <v>180</v>
      </c>
      <c r="D5857" s="175">
        <v>26.1</v>
      </c>
    </row>
    <row r="5858" spans="1:4" ht="41.4" x14ac:dyDescent="0.3">
      <c r="A5858" s="175">
        <v>102512</v>
      </c>
      <c r="B5858" s="176" t="s">
        <v>14070</v>
      </c>
      <c r="C5858" s="175" t="s">
        <v>236</v>
      </c>
      <c r="D5858" s="175">
        <v>4.55</v>
      </c>
    </row>
    <row r="5859" spans="1:4" ht="27.6" x14ac:dyDescent="0.3">
      <c r="A5859" s="175">
        <v>102513</v>
      </c>
      <c r="B5859" s="176" t="s">
        <v>14071</v>
      </c>
      <c r="C5859" s="175" t="s">
        <v>180</v>
      </c>
      <c r="D5859" s="175">
        <v>44.35</v>
      </c>
    </row>
    <row r="5860" spans="1:4" ht="27.6" x14ac:dyDescent="0.3">
      <c r="A5860" s="175">
        <v>102520</v>
      </c>
      <c r="B5860" s="176" t="s">
        <v>14072</v>
      </c>
      <c r="C5860" s="175" t="s">
        <v>180</v>
      </c>
      <c r="D5860" s="175">
        <v>77.16</v>
      </c>
    </row>
    <row r="5861" spans="1:4" ht="27.6" x14ac:dyDescent="0.3">
      <c r="A5861" s="175">
        <v>101749</v>
      </c>
      <c r="B5861" s="176" t="s">
        <v>14073</v>
      </c>
      <c r="C5861" s="175" t="s">
        <v>180</v>
      </c>
      <c r="D5861" s="175">
        <v>43.05</v>
      </c>
    </row>
    <row r="5862" spans="1:4" ht="27.6" x14ac:dyDescent="0.3">
      <c r="A5862" s="175">
        <v>101750</v>
      </c>
      <c r="B5862" s="176" t="s">
        <v>14074</v>
      </c>
      <c r="C5862" s="175" t="s">
        <v>180</v>
      </c>
      <c r="D5862" s="175">
        <v>40.840000000000003</v>
      </c>
    </row>
    <row r="5863" spans="1:4" x14ac:dyDescent="0.3">
      <c r="A5863" s="175">
        <v>101729</v>
      </c>
      <c r="B5863" s="176" t="s">
        <v>14075</v>
      </c>
      <c r="C5863" s="175" t="s">
        <v>180</v>
      </c>
      <c r="D5863" s="175">
        <v>211.17</v>
      </c>
    </row>
    <row r="5864" spans="1:4" x14ac:dyDescent="0.3">
      <c r="A5864" s="175">
        <v>101746</v>
      </c>
      <c r="B5864" s="176" t="s">
        <v>14076</v>
      </c>
      <c r="C5864" s="175" t="s">
        <v>180</v>
      </c>
      <c r="D5864" s="175">
        <v>325.57</v>
      </c>
    </row>
    <row r="5865" spans="1:4" x14ac:dyDescent="0.3">
      <c r="A5865" s="175">
        <v>101751</v>
      </c>
      <c r="B5865" s="176" t="s">
        <v>14077</v>
      </c>
      <c r="C5865" s="175" t="s">
        <v>180</v>
      </c>
      <c r="D5865" s="175">
        <v>217.72</v>
      </c>
    </row>
    <row r="5866" spans="1:4" ht="27.6" x14ac:dyDescent="0.3">
      <c r="A5866" s="175">
        <v>87246</v>
      </c>
      <c r="B5866" s="176" t="s">
        <v>14078</v>
      </c>
      <c r="C5866" s="175" t="s">
        <v>180</v>
      </c>
      <c r="D5866" s="175">
        <v>57.72</v>
      </c>
    </row>
    <row r="5867" spans="1:4" ht="27.6" x14ac:dyDescent="0.3">
      <c r="A5867" s="175">
        <v>87247</v>
      </c>
      <c r="B5867" s="176" t="s">
        <v>14079</v>
      </c>
      <c r="C5867" s="175" t="s">
        <v>180</v>
      </c>
      <c r="D5867" s="175">
        <v>50.8</v>
      </c>
    </row>
    <row r="5868" spans="1:4" ht="27.6" x14ac:dyDescent="0.3">
      <c r="A5868" s="175">
        <v>87248</v>
      </c>
      <c r="B5868" s="176" t="s">
        <v>14080</v>
      </c>
      <c r="C5868" s="175" t="s">
        <v>180</v>
      </c>
      <c r="D5868" s="175">
        <v>45.16</v>
      </c>
    </row>
    <row r="5869" spans="1:4" ht="27.6" x14ac:dyDescent="0.3">
      <c r="A5869" s="175">
        <v>87249</v>
      </c>
      <c r="B5869" s="176" t="s">
        <v>14081</v>
      </c>
      <c r="C5869" s="175" t="s">
        <v>180</v>
      </c>
      <c r="D5869" s="175">
        <v>64.36</v>
      </c>
    </row>
    <row r="5870" spans="1:4" ht="27.6" x14ac:dyDescent="0.3">
      <c r="A5870" s="175">
        <v>87250</v>
      </c>
      <c r="B5870" s="176" t="s">
        <v>14082</v>
      </c>
      <c r="C5870" s="175" t="s">
        <v>180</v>
      </c>
      <c r="D5870" s="175">
        <v>53.4</v>
      </c>
    </row>
    <row r="5871" spans="1:4" ht="27.6" x14ac:dyDescent="0.3">
      <c r="A5871" s="175">
        <v>87251</v>
      </c>
      <c r="B5871" s="176" t="s">
        <v>14083</v>
      </c>
      <c r="C5871" s="175" t="s">
        <v>180</v>
      </c>
      <c r="D5871" s="175">
        <v>46.29</v>
      </c>
    </row>
    <row r="5872" spans="1:4" ht="27.6" x14ac:dyDescent="0.3">
      <c r="A5872" s="175">
        <v>87255</v>
      </c>
      <c r="B5872" s="176" t="s">
        <v>14084</v>
      </c>
      <c r="C5872" s="175" t="s">
        <v>180</v>
      </c>
      <c r="D5872" s="175">
        <v>104.98</v>
      </c>
    </row>
    <row r="5873" spans="1:4" ht="27.6" x14ac:dyDescent="0.3">
      <c r="A5873" s="175">
        <v>87256</v>
      </c>
      <c r="B5873" s="176" t="s">
        <v>14085</v>
      </c>
      <c r="C5873" s="175" t="s">
        <v>180</v>
      </c>
      <c r="D5873" s="175">
        <v>91.71</v>
      </c>
    </row>
    <row r="5874" spans="1:4" ht="27.6" x14ac:dyDescent="0.3">
      <c r="A5874" s="175">
        <v>87257</v>
      </c>
      <c r="B5874" s="176" t="s">
        <v>14086</v>
      </c>
      <c r="C5874" s="175" t="s">
        <v>180</v>
      </c>
      <c r="D5874" s="175">
        <v>83.38</v>
      </c>
    </row>
    <row r="5875" spans="1:4" ht="27.6" x14ac:dyDescent="0.3">
      <c r="A5875" s="175">
        <v>87258</v>
      </c>
      <c r="B5875" s="176" t="s">
        <v>14087</v>
      </c>
      <c r="C5875" s="175" t="s">
        <v>180</v>
      </c>
      <c r="D5875" s="175">
        <v>138.80000000000001</v>
      </c>
    </row>
    <row r="5876" spans="1:4" ht="27.6" x14ac:dyDescent="0.3">
      <c r="A5876" s="175">
        <v>87259</v>
      </c>
      <c r="B5876" s="176" t="s">
        <v>14088</v>
      </c>
      <c r="C5876" s="175" t="s">
        <v>180</v>
      </c>
      <c r="D5876" s="175">
        <v>126.25</v>
      </c>
    </row>
    <row r="5877" spans="1:4" ht="27.6" x14ac:dyDescent="0.3">
      <c r="A5877" s="175">
        <v>87260</v>
      </c>
      <c r="B5877" s="176" t="s">
        <v>14089</v>
      </c>
      <c r="C5877" s="175" t="s">
        <v>180</v>
      </c>
      <c r="D5877" s="175">
        <v>118.85</v>
      </c>
    </row>
    <row r="5878" spans="1:4" ht="27.6" x14ac:dyDescent="0.3">
      <c r="A5878" s="175">
        <v>87261</v>
      </c>
      <c r="B5878" s="176" t="s">
        <v>14090</v>
      </c>
      <c r="C5878" s="175" t="s">
        <v>180</v>
      </c>
      <c r="D5878" s="175">
        <v>160.07</v>
      </c>
    </row>
    <row r="5879" spans="1:4" ht="27.6" x14ac:dyDescent="0.3">
      <c r="A5879" s="175">
        <v>87262</v>
      </c>
      <c r="B5879" s="176" t="s">
        <v>14091</v>
      </c>
      <c r="C5879" s="175" t="s">
        <v>180</v>
      </c>
      <c r="D5879" s="175">
        <v>145.4</v>
      </c>
    </row>
    <row r="5880" spans="1:4" ht="27.6" x14ac:dyDescent="0.3">
      <c r="A5880" s="175">
        <v>87263</v>
      </c>
      <c r="B5880" s="176" t="s">
        <v>14092</v>
      </c>
      <c r="C5880" s="175" t="s">
        <v>180</v>
      </c>
      <c r="D5880" s="175">
        <v>136.69</v>
      </c>
    </row>
    <row r="5881" spans="1:4" ht="41.4" x14ac:dyDescent="0.3">
      <c r="A5881" s="175">
        <v>89046</v>
      </c>
      <c r="B5881" s="176" t="s">
        <v>14093</v>
      </c>
      <c r="C5881" s="175" t="s">
        <v>180</v>
      </c>
      <c r="D5881" s="175">
        <v>50.49</v>
      </c>
    </row>
    <row r="5882" spans="1:4" ht="41.4" x14ac:dyDescent="0.3">
      <c r="A5882" s="175">
        <v>89171</v>
      </c>
      <c r="B5882" s="176" t="s">
        <v>14094</v>
      </c>
      <c r="C5882" s="175" t="s">
        <v>180</v>
      </c>
      <c r="D5882" s="175">
        <v>47.73</v>
      </c>
    </row>
    <row r="5883" spans="1:4" ht="27.6" x14ac:dyDescent="0.3">
      <c r="A5883" s="175">
        <v>93389</v>
      </c>
      <c r="B5883" s="176" t="s">
        <v>14095</v>
      </c>
      <c r="C5883" s="175" t="s">
        <v>180</v>
      </c>
      <c r="D5883" s="175">
        <v>52.13</v>
      </c>
    </row>
    <row r="5884" spans="1:4" ht="41.4" x14ac:dyDescent="0.3">
      <c r="A5884" s="175">
        <v>93390</v>
      </c>
      <c r="B5884" s="176" t="s">
        <v>14096</v>
      </c>
      <c r="C5884" s="175" t="s">
        <v>180</v>
      </c>
      <c r="D5884" s="175">
        <v>45.31</v>
      </c>
    </row>
    <row r="5885" spans="1:4" ht="27.6" x14ac:dyDescent="0.3">
      <c r="A5885" s="175">
        <v>93391</v>
      </c>
      <c r="B5885" s="176" t="s">
        <v>14097</v>
      </c>
      <c r="C5885" s="175" t="s">
        <v>180</v>
      </c>
      <c r="D5885" s="175">
        <v>39.67</v>
      </c>
    </row>
    <row r="5886" spans="1:4" x14ac:dyDescent="0.3">
      <c r="A5886" s="175">
        <v>98671</v>
      </c>
      <c r="B5886" s="176" t="s">
        <v>14098</v>
      </c>
      <c r="C5886" s="175" t="s">
        <v>180</v>
      </c>
      <c r="D5886" s="175">
        <v>356.46</v>
      </c>
    </row>
    <row r="5887" spans="1:4" x14ac:dyDescent="0.3">
      <c r="A5887" s="175">
        <v>98672</v>
      </c>
      <c r="B5887" s="176" t="s">
        <v>14099</v>
      </c>
      <c r="C5887" s="175" t="s">
        <v>180</v>
      </c>
      <c r="D5887" s="175">
        <v>505.41</v>
      </c>
    </row>
    <row r="5888" spans="1:4" ht="27.6" x14ac:dyDescent="0.3">
      <c r="A5888" s="175">
        <v>98678</v>
      </c>
      <c r="B5888" s="176" t="s">
        <v>14100</v>
      </c>
      <c r="C5888" s="175" t="s">
        <v>180</v>
      </c>
      <c r="D5888" s="175">
        <v>436.69</v>
      </c>
    </row>
    <row r="5889" spans="1:4" ht="27.6" x14ac:dyDescent="0.3">
      <c r="A5889" s="175">
        <v>98679</v>
      </c>
      <c r="B5889" s="176" t="s">
        <v>14101</v>
      </c>
      <c r="C5889" s="175" t="s">
        <v>180</v>
      </c>
      <c r="D5889" s="175">
        <v>29.83</v>
      </c>
    </row>
    <row r="5890" spans="1:4" ht="27.6" x14ac:dyDescent="0.3">
      <c r="A5890" s="175">
        <v>98680</v>
      </c>
      <c r="B5890" s="176" t="s">
        <v>14102</v>
      </c>
      <c r="C5890" s="175" t="s">
        <v>180</v>
      </c>
      <c r="D5890" s="175">
        <v>37.1</v>
      </c>
    </row>
    <row r="5891" spans="1:4" ht="27.6" x14ac:dyDescent="0.3">
      <c r="A5891" s="175">
        <v>98681</v>
      </c>
      <c r="B5891" s="176" t="s">
        <v>14103</v>
      </c>
      <c r="C5891" s="175" t="s">
        <v>180</v>
      </c>
      <c r="D5891" s="175">
        <v>27.61</v>
      </c>
    </row>
    <row r="5892" spans="1:4" ht="27.6" x14ac:dyDescent="0.3">
      <c r="A5892" s="175">
        <v>98682</v>
      </c>
      <c r="B5892" s="176" t="s">
        <v>14104</v>
      </c>
      <c r="C5892" s="175" t="s">
        <v>180</v>
      </c>
      <c r="D5892" s="175">
        <v>34.89</v>
      </c>
    </row>
    <row r="5893" spans="1:4" x14ac:dyDescent="0.3">
      <c r="A5893" s="175">
        <v>98685</v>
      </c>
      <c r="B5893" s="176" t="s">
        <v>14105</v>
      </c>
      <c r="C5893" s="175" t="s">
        <v>236</v>
      </c>
      <c r="D5893" s="175">
        <v>65.13</v>
      </c>
    </row>
    <row r="5894" spans="1:4" x14ac:dyDescent="0.3">
      <c r="A5894" s="175">
        <v>98686</v>
      </c>
      <c r="B5894" s="176" t="s">
        <v>14106</v>
      </c>
      <c r="C5894" s="175" t="s">
        <v>236</v>
      </c>
      <c r="D5894" s="175">
        <v>37.6</v>
      </c>
    </row>
    <row r="5895" spans="1:4" x14ac:dyDescent="0.3">
      <c r="A5895" s="175">
        <v>98688</v>
      </c>
      <c r="B5895" s="176" t="s">
        <v>14107</v>
      </c>
      <c r="C5895" s="175" t="s">
        <v>236</v>
      </c>
      <c r="D5895" s="175">
        <v>58.42</v>
      </c>
    </row>
    <row r="5896" spans="1:4" x14ac:dyDescent="0.3">
      <c r="A5896" s="175">
        <v>98689</v>
      </c>
      <c r="B5896" s="176" t="s">
        <v>14108</v>
      </c>
      <c r="C5896" s="175" t="s">
        <v>236</v>
      </c>
      <c r="D5896" s="175">
        <v>93.11</v>
      </c>
    </row>
    <row r="5897" spans="1:4" ht="27.6" x14ac:dyDescent="0.3">
      <c r="A5897" s="175">
        <v>101090</v>
      </c>
      <c r="B5897" s="176" t="s">
        <v>14109</v>
      </c>
      <c r="C5897" s="175" t="s">
        <v>180</v>
      </c>
      <c r="D5897" s="175">
        <v>174.59</v>
      </c>
    </row>
    <row r="5898" spans="1:4" x14ac:dyDescent="0.3">
      <c r="A5898" s="175">
        <v>101091</v>
      </c>
      <c r="B5898" s="176" t="s">
        <v>14110</v>
      </c>
      <c r="C5898" s="175" t="s">
        <v>180</v>
      </c>
      <c r="D5898" s="175">
        <v>122.71</v>
      </c>
    </row>
    <row r="5899" spans="1:4" ht="27.6" x14ac:dyDescent="0.3">
      <c r="A5899" s="175">
        <v>101725</v>
      </c>
      <c r="B5899" s="176" t="s">
        <v>14111</v>
      </c>
      <c r="C5899" s="175" t="s">
        <v>180</v>
      </c>
      <c r="D5899" s="175">
        <v>242.83</v>
      </c>
    </row>
    <row r="5900" spans="1:4" ht="27.6" x14ac:dyDescent="0.3">
      <c r="A5900" s="175">
        <v>101726</v>
      </c>
      <c r="B5900" s="176" t="s">
        <v>14112</v>
      </c>
      <c r="C5900" s="175" t="s">
        <v>180</v>
      </c>
      <c r="D5900" s="175">
        <v>159.9</v>
      </c>
    </row>
    <row r="5901" spans="1:4" x14ac:dyDescent="0.3">
      <c r="A5901" s="175">
        <v>101731</v>
      </c>
      <c r="B5901" s="176" t="s">
        <v>14113</v>
      </c>
      <c r="C5901" s="175" t="s">
        <v>180</v>
      </c>
      <c r="D5901" s="175">
        <v>260.77</v>
      </c>
    </row>
    <row r="5902" spans="1:4" ht="27.6" x14ac:dyDescent="0.3">
      <c r="A5902" s="175">
        <v>101732</v>
      </c>
      <c r="B5902" s="176" t="s">
        <v>14114</v>
      </c>
      <c r="C5902" s="175" t="s">
        <v>180</v>
      </c>
      <c r="D5902" s="175">
        <v>80.91</v>
      </c>
    </row>
    <row r="5903" spans="1:4" x14ac:dyDescent="0.3">
      <c r="A5903" s="175">
        <v>101094</v>
      </c>
      <c r="B5903" s="176" t="s">
        <v>14115</v>
      </c>
      <c r="C5903" s="175" t="s">
        <v>236</v>
      </c>
      <c r="D5903" s="175">
        <v>128.53</v>
      </c>
    </row>
    <row r="5904" spans="1:4" ht="27.6" x14ac:dyDescent="0.3">
      <c r="A5904" s="175">
        <v>101727</v>
      </c>
      <c r="B5904" s="176" t="s">
        <v>14116</v>
      </c>
      <c r="C5904" s="175" t="s">
        <v>180</v>
      </c>
      <c r="D5904" s="175">
        <v>149.44</v>
      </c>
    </row>
    <row r="5905" spans="1:4" ht="27.6" x14ac:dyDescent="0.3">
      <c r="A5905" s="175">
        <v>101733</v>
      </c>
      <c r="B5905" s="176" t="s">
        <v>14117</v>
      </c>
      <c r="C5905" s="175" t="s">
        <v>180</v>
      </c>
      <c r="D5905" s="175">
        <v>207.13</v>
      </c>
    </row>
    <row r="5906" spans="1:4" ht="27.6" x14ac:dyDescent="0.3">
      <c r="A5906" s="175">
        <v>101734</v>
      </c>
      <c r="B5906" s="176" t="s">
        <v>14118</v>
      </c>
      <c r="C5906" s="175" t="s">
        <v>180</v>
      </c>
      <c r="D5906" s="175">
        <v>311.20999999999998</v>
      </c>
    </row>
    <row r="5907" spans="1:4" ht="27.6" x14ac:dyDescent="0.3">
      <c r="A5907" s="175">
        <v>101735</v>
      </c>
      <c r="B5907" s="176" t="s">
        <v>14119</v>
      </c>
      <c r="C5907" s="175" t="s">
        <v>180</v>
      </c>
      <c r="D5907" s="175">
        <v>318.76</v>
      </c>
    </row>
    <row r="5908" spans="1:4" ht="27.6" x14ac:dyDescent="0.3">
      <c r="A5908" s="175">
        <v>101736</v>
      </c>
      <c r="B5908" s="176" t="s">
        <v>14120</v>
      </c>
      <c r="C5908" s="175" t="s">
        <v>180</v>
      </c>
      <c r="D5908" s="175">
        <v>85.67</v>
      </c>
    </row>
    <row r="5909" spans="1:4" ht="27.6" x14ac:dyDescent="0.3">
      <c r="A5909" s="175">
        <v>101737</v>
      </c>
      <c r="B5909" s="176" t="s">
        <v>14121</v>
      </c>
      <c r="C5909" s="175" t="s">
        <v>180</v>
      </c>
      <c r="D5909" s="175">
        <v>100.61</v>
      </c>
    </row>
    <row r="5910" spans="1:4" x14ac:dyDescent="0.3">
      <c r="A5910" s="175">
        <v>101748</v>
      </c>
      <c r="B5910" s="176" t="s">
        <v>14122</v>
      </c>
      <c r="C5910" s="175" t="s">
        <v>180</v>
      </c>
      <c r="D5910" s="175">
        <v>3.23</v>
      </c>
    </row>
    <row r="5911" spans="1:4" x14ac:dyDescent="0.3">
      <c r="A5911" s="175">
        <v>101092</v>
      </c>
      <c r="B5911" s="176" t="s">
        <v>14123</v>
      </c>
      <c r="C5911" s="175" t="s">
        <v>180</v>
      </c>
      <c r="D5911" s="175">
        <v>366.41</v>
      </c>
    </row>
    <row r="5912" spans="1:4" x14ac:dyDescent="0.3">
      <c r="A5912" s="175">
        <v>101093</v>
      </c>
      <c r="B5912" s="176" t="s">
        <v>14124</v>
      </c>
      <c r="C5912" s="175" t="s">
        <v>180</v>
      </c>
      <c r="D5912" s="175">
        <v>515.36</v>
      </c>
    </row>
    <row r="5913" spans="1:4" x14ac:dyDescent="0.3">
      <c r="A5913" s="175">
        <v>98695</v>
      </c>
      <c r="B5913" s="176" t="s">
        <v>14125</v>
      </c>
      <c r="C5913" s="175" t="s">
        <v>236</v>
      </c>
      <c r="D5913" s="175">
        <v>89.89</v>
      </c>
    </row>
    <row r="5914" spans="1:4" x14ac:dyDescent="0.3">
      <c r="A5914" s="175">
        <v>98697</v>
      </c>
      <c r="B5914" s="176" t="s">
        <v>14126</v>
      </c>
      <c r="C5914" s="175" t="s">
        <v>236</v>
      </c>
      <c r="D5914" s="175">
        <v>59.52</v>
      </c>
    </row>
    <row r="5915" spans="1:4" x14ac:dyDescent="0.3">
      <c r="A5915" s="175">
        <v>101738</v>
      </c>
      <c r="B5915" s="176" t="s">
        <v>14127</v>
      </c>
      <c r="C5915" s="175" t="s">
        <v>236</v>
      </c>
      <c r="D5915" s="175">
        <v>31.33</v>
      </c>
    </row>
    <row r="5916" spans="1:4" x14ac:dyDescent="0.3">
      <c r="A5916" s="175">
        <v>101739</v>
      </c>
      <c r="B5916" s="176" t="s">
        <v>14128</v>
      </c>
      <c r="C5916" s="175" t="s">
        <v>236</v>
      </c>
      <c r="D5916" s="175">
        <v>34.159999999999997</v>
      </c>
    </row>
    <row r="5917" spans="1:4" ht="27.6" x14ac:dyDescent="0.3">
      <c r="A5917" s="175">
        <v>88648</v>
      </c>
      <c r="B5917" s="176" t="s">
        <v>14129</v>
      </c>
      <c r="C5917" s="175" t="s">
        <v>236</v>
      </c>
      <c r="D5917" s="175">
        <v>6.77</v>
      </c>
    </row>
    <row r="5918" spans="1:4" ht="27.6" x14ac:dyDescent="0.3">
      <c r="A5918" s="175">
        <v>88649</v>
      </c>
      <c r="B5918" s="176" t="s">
        <v>14130</v>
      </c>
      <c r="C5918" s="175" t="s">
        <v>236</v>
      </c>
      <c r="D5918" s="175">
        <v>7.69</v>
      </c>
    </row>
    <row r="5919" spans="1:4" ht="27.6" x14ac:dyDescent="0.3">
      <c r="A5919" s="175">
        <v>88650</v>
      </c>
      <c r="B5919" s="176" t="s">
        <v>14131</v>
      </c>
      <c r="C5919" s="175" t="s">
        <v>236</v>
      </c>
      <c r="D5919" s="175">
        <v>15.03</v>
      </c>
    </row>
    <row r="5920" spans="1:4" ht="27.6" x14ac:dyDescent="0.3">
      <c r="A5920" s="175">
        <v>96467</v>
      </c>
      <c r="B5920" s="176" t="s">
        <v>14132</v>
      </c>
      <c r="C5920" s="175" t="s">
        <v>236</v>
      </c>
      <c r="D5920" s="175">
        <v>6.13</v>
      </c>
    </row>
    <row r="5921" spans="1:4" x14ac:dyDescent="0.3">
      <c r="A5921" s="175">
        <v>101740</v>
      </c>
      <c r="B5921" s="176" t="s">
        <v>14133</v>
      </c>
      <c r="C5921" s="175" t="s">
        <v>236</v>
      </c>
      <c r="D5921" s="175">
        <v>42.58</v>
      </c>
    </row>
    <row r="5922" spans="1:4" x14ac:dyDescent="0.3">
      <c r="A5922" s="175">
        <v>101741</v>
      </c>
      <c r="B5922" s="176" t="s">
        <v>14134</v>
      </c>
      <c r="C5922" s="175" t="s">
        <v>236</v>
      </c>
      <c r="D5922" s="175">
        <v>21.32</v>
      </c>
    </row>
    <row r="5923" spans="1:4" ht="27.6" x14ac:dyDescent="0.3">
      <c r="A5923" s="175">
        <v>94990</v>
      </c>
      <c r="B5923" s="176" t="s">
        <v>14135</v>
      </c>
      <c r="C5923" s="175" t="s">
        <v>261</v>
      </c>
      <c r="D5923" s="175">
        <v>657.16</v>
      </c>
    </row>
    <row r="5924" spans="1:4" ht="27.6" x14ac:dyDescent="0.3">
      <c r="A5924" s="175">
        <v>94991</v>
      </c>
      <c r="B5924" s="176" t="s">
        <v>14136</v>
      </c>
      <c r="C5924" s="175" t="s">
        <v>261</v>
      </c>
      <c r="D5924" s="175">
        <v>543.88</v>
      </c>
    </row>
    <row r="5925" spans="1:4" ht="41.4" x14ac:dyDescent="0.3">
      <c r="A5925" s="175">
        <v>94992</v>
      </c>
      <c r="B5925" s="176" t="s">
        <v>14137</v>
      </c>
      <c r="C5925" s="175" t="s">
        <v>180</v>
      </c>
      <c r="D5925" s="175">
        <v>86.04</v>
      </c>
    </row>
    <row r="5926" spans="1:4" ht="27.6" x14ac:dyDescent="0.3">
      <c r="A5926" s="175">
        <v>94993</v>
      </c>
      <c r="B5926" s="176" t="s">
        <v>14138</v>
      </c>
      <c r="C5926" s="175" t="s">
        <v>180</v>
      </c>
      <c r="D5926" s="175">
        <v>79.239999999999995</v>
      </c>
    </row>
    <row r="5927" spans="1:4" ht="41.4" x14ac:dyDescent="0.3">
      <c r="A5927" s="175">
        <v>94994</v>
      </c>
      <c r="B5927" s="176" t="s">
        <v>14139</v>
      </c>
      <c r="C5927" s="175" t="s">
        <v>180</v>
      </c>
      <c r="D5927" s="175">
        <v>101.04</v>
      </c>
    </row>
    <row r="5928" spans="1:4" ht="27.6" x14ac:dyDescent="0.3">
      <c r="A5928" s="175">
        <v>94995</v>
      </c>
      <c r="B5928" s="176" t="s">
        <v>14140</v>
      </c>
      <c r="C5928" s="175" t="s">
        <v>180</v>
      </c>
      <c r="D5928" s="175">
        <v>91.98</v>
      </c>
    </row>
    <row r="5929" spans="1:4" ht="41.4" x14ac:dyDescent="0.3">
      <c r="A5929" s="175">
        <v>94996</v>
      </c>
      <c r="B5929" s="176" t="s">
        <v>14141</v>
      </c>
      <c r="C5929" s="175" t="s">
        <v>180</v>
      </c>
      <c r="D5929" s="175">
        <v>114.29</v>
      </c>
    </row>
    <row r="5930" spans="1:4" ht="27.6" x14ac:dyDescent="0.3">
      <c r="A5930" s="175">
        <v>94997</v>
      </c>
      <c r="B5930" s="176" t="s">
        <v>14142</v>
      </c>
      <c r="C5930" s="175" t="s">
        <v>180</v>
      </c>
      <c r="D5930" s="175">
        <v>102.96</v>
      </c>
    </row>
    <row r="5931" spans="1:4" ht="41.4" x14ac:dyDescent="0.3">
      <c r="A5931" s="175">
        <v>94998</v>
      </c>
      <c r="B5931" s="176" t="s">
        <v>14143</v>
      </c>
      <c r="C5931" s="175" t="s">
        <v>180</v>
      </c>
      <c r="D5931" s="175">
        <v>128.63</v>
      </c>
    </row>
    <row r="5932" spans="1:4" ht="27.6" x14ac:dyDescent="0.3">
      <c r="A5932" s="175">
        <v>94999</v>
      </c>
      <c r="B5932" s="176" t="s">
        <v>14144</v>
      </c>
      <c r="C5932" s="175" t="s">
        <v>180</v>
      </c>
      <c r="D5932" s="175">
        <v>115.03</v>
      </c>
    </row>
    <row r="5933" spans="1:4" x14ac:dyDescent="0.3">
      <c r="A5933" s="175">
        <v>101747</v>
      </c>
      <c r="B5933" s="176" t="s">
        <v>14145</v>
      </c>
      <c r="C5933" s="175" t="s">
        <v>180</v>
      </c>
      <c r="D5933" s="175">
        <v>63.69</v>
      </c>
    </row>
    <row r="5934" spans="1:4" x14ac:dyDescent="0.3">
      <c r="A5934" s="175">
        <v>101743</v>
      </c>
      <c r="B5934" s="176" t="s">
        <v>14146</v>
      </c>
      <c r="C5934" s="175" t="s">
        <v>180</v>
      </c>
      <c r="D5934" s="175">
        <v>156.81</v>
      </c>
    </row>
    <row r="5935" spans="1:4" x14ac:dyDescent="0.3">
      <c r="A5935" s="175">
        <v>101744</v>
      </c>
      <c r="B5935" s="176" t="s">
        <v>14147</v>
      </c>
      <c r="C5935" s="175" t="s">
        <v>180</v>
      </c>
      <c r="D5935" s="175">
        <v>125</v>
      </c>
    </row>
    <row r="5936" spans="1:4" x14ac:dyDescent="0.3">
      <c r="A5936" s="175">
        <v>101745</v>
      </c>
      <c r="B5936" s="176" t="s">
        <v>14148</v>
      </c>
      <c r="C5936" s="175" t="s">
        <v>180</v>
      </c>
      <c r="D5936" s="175">
        <v>153.57</v>
      </c>
    </row>
    <row r="5937" spans="1:4" ht="41.4" x14ac:dyDescent="0.3">
      <c r="A5937" s="175">
        <v>87620</v>
      </c>
      <c r="B5937" s="176" t="s">
        <v>14149</v>
      </c>
      <c r="C5937" s="175" t="s">
        <v>180</v>
      </c>
      <c r="D5937" s="175">
        <v>24.61</v>
      </c>
    </row>
    <row r="5938" spans="1:4" ht="41.4" x14ac:dyDescent="0.3">
      <c r="A5938" s="175">
        <v>87622</v>
      </c>
      <c r="B5938" s="176" t="s">
        <v>14150</v>
      </c>
      <c r="C5938" s="175" t="s">
        <v>180</v>
      </c>
      <c r="D5938" s="175">
        <v>28.29</v>
      </c>
    </row>
    <row r="5939" spans="1:4" ht="41.4" x14ac:dyDescent="0.3">
      <c r="A5939" s="175">
        <v>87623</v>
      </c>
      <c r="B5939" s="176" t="s">
        <v>14151</v>
      </c>
      <c r="C5939" s="175" t="s">
        <v>180</v>
      </c>
      <c r="D5939" s="175">
        <v>60.79</v>
      </c>
    </row>
    <row r="5940" spans="1:4" ht="41.4" x14ac:dyDescent="0.3">
      <c r="A5940" s="175">
        <v>87624</v>
      </c>
      <c r="B5940" s="176" t="s">
        <v>14151</v>
      </c>
      <c r="C5940" s="175" t="s">
        <v>180</v>
      </c>
      <c r="D5940" s="175">
        <v>67.39</v>
      </c>
    </row>
    <row r="5941" spans="1:4" ht="41.4" x14ac:dyDescent="0.3">
      <c r="A5941" s="175">
        <v>87630</v>
      </c>
      <c r="B5941" s="176" t="s">
        <v>14152</v>
      </c>
      <c r="C5941" s="175" t="s">
        <v>180</v>
      </c>
      <c r="D5941" s="175">
        <v>31.17</v>
      </c>
    </row>
    <row r="5942" spans="1:4" ht="41.4" x14ac:dyDescent="0.3">
      <c r="A5942" s="175">
        <v>87632</v>
      </c>
      <c r="B5942" s="176" t="s">
        <v>14153</v>
      </c>
      <c r="C5942" s="175" t="s">
        <v>180</v>
      </c>
      <c r="D5942" s="175">
        <v>36.299999999999997</v>
      </c>
    </row>
    <row r="5943" spans="1:4" ht="41.4" x14ac:dyDescent="0.3">
      <c r="A5943" s="175">
        <v>87633</v>
      </c>
      <c r="B5943" s="176" t="s">
        <v>14154</v>
      </c>
      <c r="C5943" s="175" t="s">
        <v>180</v>
      </c>
      <c r="D5943" s="175">
        <v>81.48</v>
      </c>
    </row>
    <row r="5944" spans="1:4" ht="27.6" x14ac:dyDescent="0.3">
      <c r="A5944" s="175">
        <v>87634</v>
      </c>
      <c r="B5944" s="176" t="s">
        <v>14155</v>
      </c>
      <c r="C5944" s="175" t="s">
        <v>180</v>
      </c>
      <c r="D5944" s="175">
        <v>90.66</v>
      </c>
    </row>
    <row r="5945" spans="1:4" ht="41.4" x14ac:dyDescent="0.3">
      <c r="A5945" s="175">
        <v>87640</v>
      </c>
      <c r="B5945" s="176" t="s">
        <v>14156</v>
      </c>
      <c r="C5945" s="175" t="s">
        <v>180</v>
      </c>
      <c r="D5945" s="175">
        <v>36.57</v>
      </c>
    </row>
    <row r="5946" spans="1:4" ht="41.4" x14ac:dyDescent="0.3">
      <c r="A5946" s="175">
        <v>87642</v>
      </c>
      <c r="B5946" s="176" t="s">
        <v>14157</v>
      </c>
      <c r="C5946" s="175" t="s">
        <v>180</v>
      </c>
      <c r="D5946" s="175">
        <v>42.87</v>
      </c>
    </row>
    <row r="5947" spans="1:4" ht="41.4" x14ac:dyDescent="0.3">
      <c r="A5947" s="175">
        <v>87643</v>
      </c>
      <c r="B5947" s="176" t="s">
        <v>14158</v>
      </c>
      <c r="C5947" s="175" t="s">
        <v>180</v>
      </c>
      <c r="D5947" s="175">
        <v>98.44</v>
      </c>
    </row>
    <row r="5948" spans="1:4" ht="27.6" x14ac:dyDescent="0.3">
      <c r="A5948" s="175">
        <v>87644</v>
      </c>
      <c r="B5948" s="176" t="s">
        <v>14159</v>
      </c>
      <c r="C5948" s="175" t="s">
        <v>180</v>
      </c>
      <c r="D5948" s="175">
        <v>109.72</v>
      </c>
    </row>
    <row r="5949" spans="1:4" ht="41.4" x14ac:dyDescent="0.3">
      <c r="A5949" s="175">
        <v>87680</v>
      </c>
      <c r="B5949" s="176" t="s">
        <v>14160</v>
      </c>
      <c r="C5949" s="175" t="s">
        <v>180</v>
      </c>
      <c r="D5949" s="175">
        <v>32.619999999999997</v>
      </c>
    </row>
    <row r="5950" spans="1:4" ht="41.4" x14ac:dyDescent="0.3">
      <c r="A5950" s="175">
        <v>87682</v>
      </c>
      <c r="B5950" s="176" t="s">
        <v>14161</v>
      </c>
      <c r="C5950" s="175" t="s">
        <v>180</v>
      </c>
      <c r="D5950" s="175">
        <v>38.92</v>
      </c>
    </row>
    <row r="5951" spans="1:4" ht="41.4" x14ac:dyDescent="0.3">
      <c r="A5951" s="175">
        <v>87683</v>
      </c>
      <c r="B5951" s="176" t="s">
        <v>14162</v>
      </c>
      <c r="C5951" s="175" t="s">
        <v>180</v>
      </c>
      <c r="D5951" s="175">
        <v>94.49</v>
      </c>
    </row>
    <row r="5952" spans="1:4" ht="27.6" x14ac:dyDescent="0.3">
      <c r="A5952" s="175">
        <v>87684</v>
      </c>
      <c r="B5952" s="176" t="s">
        <v>14163</v>
      </c>
      <c r="C5952" s="175" t="s">
        <v>180</v>
      </c>
      <c r="D5952" s="175">
        <v>105.77</v>
      </c>
    </row>
    <row r="5953" spans="1:4" ht="41.4" x14ac:dyDescent="0.3">
      <c r="A5953" s="175">
        <v>87690</v>
      </c>
      <c r="B5953" s="176" t="s">
        <v>14164</v>
      </c>
      <c r="C5953" s="175" t="s">
        <v>180</v>
      </c>
      <c r="D5953" s="175">
        <v>37.380000000000003</v>
      </c>
    </row>
    <row r="5954" spans="1:4" ht="41.4" x14ac:dyDescent="0.3">
      <c r="A5954" s="175">
        <v>87692</v>
      </c>
      <c r="B5954" s="176" t="s">
        <v>14165</v>
      </c>
      <c r="C5954" s="175" t="s">
        <v>180</v>
      </c>
      <c r="D5954" s="175">
        <v>44.6</v>
      </c>
    </row>
    <row r="5955" spans="1:4" ht="27.6" x14ac:dyDescent="0.3">
      <c r="A5955" s="175">
        <v>87693</v>
      </c>
      <c r="B5955" s="176" t="s">
        <v>14166</v>
      </c>
      <c r="C5955" s="175" t="s">
        <v>180</v>
      </c>
      <c r="D5955" s="175">
        <v>108.24</v>
      </c>
    </row>
    <row r="5956" spans="1:4" ht="27.6" x14ac:dyDescent="0.3">
      <c r="A5956" s="175">
        <v>87694</v>
      </c>
      <c r="B5956" s="176" t="s">
        <v>14167</v>
      </c>
      <c r="C5956" s="175" t="s">
        <v>180</v>
      </c>
      <c r="D5956" s="175">
        <v>121.16</v>
      </c>
    </row>
    <row r="5957" spans="1:4" ht="41.4" x14ac:dyDescent="0.3">
      <c r="A5957" s="175">
        <v>87700</v>
      </c>
      <c r="B5957" s="176" t="s">
        <v>14168</v>
      </c>
      <c r="C5957" s="175" t="s">
        <v>180</v>
      </c>
      <c r="D5957" s="175">
        <v>40.32</v>
      </c>
    </row>
    <row r="5958" spans="1:4" ht="41.4" x14ac:dyDescent="0.3">
      <c r="A5958" s="175">
        <v>87702</v>
      </c>
      <c r="B5958" s="176" t="s">
        <v>14169</v>
      </c>
      <c r="C5958" s="175" t="s">
        <v>180</v>
      </c>
      <c r="D5958" s="175">
        <v>48.18</v>
      </c>
    </row>
    <row r="5959" spans="1:4" ht="41.4" x14ac:dyDescent="0.3">
      <c r="A5959" s="175">
        <v>87703</v>
      </c>
      <c r="B5959" s="176" t="s">
        <v>14170</v>
      </c>
      <c r="C5959" s="175" t="s">
        <v>180</v>
      </c>
      <c r="D5959" s="175">
        <v>117.48</v>
      </c>
    </row>
    <row r="5960" spans="1:4" ht="27.6" x14ac:dyDescent="0.3">
      <c r="A5960" s="175">
        <v>87704</v>
      </c>
      <c r="B5960" s="176" t="s">
        <v>14171</v>
      </c>
      <c r="C5960" s="175" t="s">
        <v>180</v>
      </c>
      <c r="D5960" s="175">
        <v>131.55000000000001</v>
      </c>
    </row>
    <row r="5961" spans="1:4" ht="41.4" x14ac:dyDescent="0.3">
      <c r="A5961" s="175">
        <v>87735</v>
      </c>
      <c r="B5961" s="176" t="s">
        <v>14172</v>
      </c>
      <c r="C5961" s="175" t="s">
        <v>180</v>
      </c>
      <c r="D5961" s="175">
        <v>35.56</v>
      </c>
    </row>
    <row r="5962" spans="1:4" ht="41.4" x14ac:dyDescent="0.3">
      <c r="A5962" s="175">
        <v>87737</v>
      </c>
      <c r="B5962" s="176" t="s">
        <v>14173</v>
      </c>
      <c r="C5962" s="175" t="s">
        <v>180</v>
      </c>
      <c r="D5962" s="175">
        <v>39.24</v>
      </c>
    </row>
    <row r="5963" spans="1:4" ht="41.4" x14ac:dyDescent="0.3">
      <c r="A5963" s="175">
        <v>87738</v>
      </c>
      <c r="B5963" s="176" t="s">
        <v>14174</v>
      </c>
      <c r="C5963" s="175" t="s">
        <v>180</v>
      </c>
      <c r="D5963" s="175">
        <v>71.739999999999995</v>
      </c>
    </row>
    <row r="5964" spans="1:4" ht="27.6" x14ac:dyDescent="0.3">
      <c r="A5964" s="175">
        <v>87739</v>
      </c>
      <c r="B5964" s="176" t="s">
        <v>14175</v>
      </c>
      <c r="C5964" s="175" t="s">
        <v>180</v>
      </c>
      <c r="D5964" s="175">
        <v>78.34</v>
      </c>
    </row>
    <row r="5965" spans="1:4" ht="41.4" x14ac:dyDescent="0.3">
      <c r="A5965" s="175">
        <v>87745</v>
      </c>
      <c r="B5965" s="176" t="s">
        <v>14176</v>
      </c>
      <c r="C5965" s="175" t="s">
        <v>180</v>
      </c>
      <c r="D5965" s="175">
        <v>42.13</v>
      </c>
    </row>
    <row r="5966" spans="1:4" ht="41.4" x14ac:dyDescent="0.3">
      <c r="A5966" s="175">
        <v>87747</v>
      </c>
      <c r="B5966" s="176" t="s">
        <v>14177</v>
      </c>
      <c r="C5966" s="175" t="s">
        <v>180</v>
      </c>
      <c r="D5966" s="175">
        <v>47.26</v>
      </c>
    </row>
    <row r="5967" spans="1:4" ht="41.4" x14ac:dyDescent="0.3">
      <c r="A5967" s="175">
        <v>87748</v>
      </c>
      <c r="B5967" s="176" t="s">
        <v>14178</v>
      </c>
      <c r="C5967" s="175" t="s">
        <v>180</v>
      </c>
      <c r="D5967" s="175">
        <v>92.44</v>
      </c>
    </row>
    <row r="5968" spans="1:4" ht="27.6" x14ac:dyDescent="0.3">
      <c r="A5968" s="175">
        <v>87749</v>
      </c>
      <c r="B5968" s="176" t="s">
        <v>14179</v>
      </c>
      <c r="C5968" s="175" t="s">
        <v>180</v>
      </c>
      <c r="D5968" s="175">
        <v>101.62</v>
      </c>
    </row>
    <row r="5969" spans="1:4" ht="41.4" x14ac:dyDescent="0.3">
      <c r="A5969" s="175">
        <v>87755</v>
      </c>
      <c r="B5969" s="176" t="s">
        <v>14180</v>
      </c>
      <c r="C5969" s="175" t="s">
        <v>180</v>
      </c>
      <c r="D5969" s="175">
        <v>40.229999999999997</v>
      </c>
    </row>
    <row r="5970" spans="1:4" ht="41.4" x14ac:dyDescent="0.3">
      <c r="A5970" s="175">
        <v>87757</v>
      </c>
      <c r="B5970" s="176" t="s">
        <v>14181</v>
      </c>
      <c r="C5970" s="175" t="s">
        <v>180</v>
      </c>
      <c r="D5970" s="175">
        <v>45.36</v>
      </c>
    </row>
    <row r="5971" spans="1:4" ht="41.4" x14ac:dyDescent="0.3">
      <c r="A5971" s="175">
        <v>87758</v>
      </c>
      <c r="B5971" s="176" t="s">
        <v>14182</v>
      </c>
      <c r="C5971" s="175" t="s">
        <v>180</v>
      </c>
      <c r="D5971" s="175">
        <v>90.54</v>
      </c>
    </row>
    <row r="5972" spans="1:4" ht="27.6" x14ac:dyDescent="0.3">
      <c r="A5972" s="175">
        <v>87759</v>
      </c>
      <c r="B5972" s="176" t="s">
        <v>14183</v>
      </c>
      <c r="C5972" s="175" t="s">
        <v>180</v>
      </c>
      <c r="D5972" s="175">
        <v>99.72</v>
      </c>
    </row>
    <row r="5973" spans="1:4" ht="41.4" x14ac:dyDescent="0.3">
      <c r="A5973" s="175">
        <v>87765</v>
      </c>
      <c r="B5973" s="176" t="s">
        <v>14184</v>
      </c>
      <c r="C5973" s="175" t="s">
        <v>180</v>
      </c>
      <c r="D5973" s="175">
        <v>45.67</v>
      </c>
    </row>
    <row r="5974" spans="1:4" ht="41.4" x14ac:dyDescent="0.3">
      <c r="A5974" s="175">
        <v>87767</v>
      </c>
      <c r="B5974" s="176" t="s">
        <v>14185</v>
      </c>
      <c r="C5974" s="175" t="s">
        <v>180</v>
      </c>
      <c r="D5974" s="175">
        <v>51.97</v>
      </c>
    </row>
    <row r="5975" spans="1:4" ht="41.4" x14ac:dyDescent="0.3">
      <c r="A5975" s="175">
        <v>87768</v>
      </c>
      <c r="B5975" s="176" t="s">
        <v>14186</v>
      </c>
      <c r="C5975" s="175" t="s">
        <v>180</v>
      </c>
      <c r="D5975" s="175">
        <v>107.54</v>
      </c>
    </row>
    <row r="5976" spans="1:4" ht="27.6" x14ac:dyDescent="0.3">
      <c r="A5976" s="175">
        <v>87769</v>
      </c>
      <c r="B5976" s="176" t="s">
        <v>14187</v>
      </c>
      <c r="C5976" s="175" t="s">
        <v>180</v>
      </c>
      <c r="D5976" s="175">
        <v>118.82</v>
      </c>
    </row>
    <row r="5977" spans="1:4" ht="27.6" x14ac:dyDescent="0.3">
      <c r="A5977" s="175">
        <v>88470</v>
      </c>
      <c r="B5977" s="176" t="s">
        <v>14188</v>
      </c>
      <c r="C5977" s="175" t="s">
        <v>180</v>
      </c>
      <c r="D5977" s="175">
        <v>18.36</v>
      </c>
    </row>
    <row r="5978" spans="1:4" ht="27.6" x14ac:dyDescent="0.3">
      <c r="A5978" s="175">
        <v>88471</v>
      </c>
      <c r="B5978" s="176" t="s">
        <v>14189</v>
      </c>
      <c r="C5978" s="175" t="s">
        <v>180</v>
      </c>
      <c r="D5978" s="175">
        <v>23.07</v>
      </c>
    </row>
    <row r="5979" spans="1:4" ht="27.6" x14ac:dyDescent="0.3">
      <c r="A5979" s="175">
        <v>88472</v>
      </c>
      <c r="B5979" s="176" t="s">
        <v>14190</v>
      </c>
      <c r="C5979" s="175" t="s">
        <v>180</v>
      </c>
      <c r="D5979" s="175">
        <v>26.81</v>
      </c>
    </row>
    <row r="5980" spans="1:4" ht="27.6" x14ac:dyDescent="0.3">
      <c r="A5980" s="175">
        <v>88476</v>
      </c>
      <c r="B5980" s="176" t="s">
        <v>14191</v>
      </c>
      <c r="C5980" s="175" t="s">
        <v>180</v>
      </c>
      <c r="D5980" s="175">
        <v>15.85</v>
      </c>
    </row>
    <row r="5981" spans="1:4" ht="27.6" x14ac:dyDescent="0.3">
      <c r="A5981" s="175">
        <v>88477</v>
      </c>
      <c r="B5981" s="176" t="s">
        <v>14192</v>
      </c>
      <c r="C5981" s="175" t="s">
        <v>180</v>
      </c>
      <c r="D5981" s="175">
        <v>21.81</v>
      </c>
    </row>
    <row r="5982" spans="1:4" ht="27.6" x14ac:dyDescent="0.3">
      <c r="A5982" s="175">
        <v>88478</v>
      </c>
      <c r="B5982" s="176" t="s">
        <v>14193</v>
      </c>
      <c r="C5982" s="175" t="s">
        <v>180</v>
      </c>
      <c r="D5982" s="175">
        <v>26.73</v>
      </c>
    </row>
    <row r="5983" spans="1:4" ht="41.4" x14ac:dyDescent="0.3">
      <c r="A5983" s="175">
        <v>90930</v>
      </c>
      <c r="B5983" s="176" t="s">
        <v>14194</v>
      </c>
      <c r="C5983" s="175" t="s">
        <v>180</v>
      </c>
      <c r="D5983" s="175">
        <v>66.8</v>
      </c>
    </row>
    <row r="5984" spans="1:4" ht="41.4" x14ac:dyDescent="0.3">
      <c r="A5984" s="175">
        <v>90932</v>
      </c>
      <c r="B5984" s="176" t="s">
        <v>14195</v>
      </c>
      <c r="C5984" s="175" t="s">
        <v>180</v>
      </c>
      <c r="D5984" s="175">
        <v>74.02</v>
      </c>
    </row>
    <row r="5985" spans="1:4" ht="41.4" x14ac:dyDescent="0.3">
      <c r="A5985" s="175">
        <v>90933</v>
      </c>
      <c r="B5985" s="176" t="s">
        <v>14196</v>
      </c>
      <c r="C5985" s="175" t="s">
        <v>180</v>
      </c>
      <c r="D5985" s="175">
        <v>137.66</v>
      </c>
    </row>
    <row r="5986" spans="1:4" ht="27.6" x14ac:dyDescent="0.3">
      <c r="A5986" s="175">
        <v>90934</v>
      </c>
      <c r="B5986" s="176" t="s">
        <v>14197</v>
      </c>
      <c r="C5986" s="175" t="s">
        <v>180</v>
      </c>
      <c r="D5986" s="175">
        <v>150.58000000000001</v>
      </c>
    </row>
    <row r="5987" spans="1:4" ht="41.4" x14ac:dyDescent="0.3">
      <c r="A5987" s="175">
        <v>90940</v>
      </c>
      <c r="B5987" s="176" t="s">
        <v>14198</v>
      </c>
      <c r="C5987" s="175" t="s">
        <v>180</v>
      </c>
      <c r="D5987" s="175">
        <v>70.92</v>
      </c>
    </row>
    <row r="5988" spans="1:4" ht="41.4" x14ac:dyDescent="0.3">
      <c r="A5988" s="175">
        <v>90942</v>
      </c>
      <c r="B5988" s="176" t="s">
        <v>14199</v>
      </c>
      <c r="C5988" s="175" t="s">
        <v>180</v>
      </c>
      <c r="D5988" s="175">
        <v>78.78</v>
      </c>
    </row>
    <row r="5989" spans="1:4" ht="41.4" x14ac:dyDescent="0.3">
      <c r="A5989" s="175">
        <v>90943</v>
      </c>
      <c r="B5989" s="176" t="s">
        <v>14200</v>
      </c>
      <c r="C5989" s="175" t="s">
        <v>180</v>
      </c>
      <c r="D5989" s="175">
        <v>148.08000000000001</v>
      </c>
    </row>
    <row r="5990" spans="1:4" ht="27.6" x14ac:dyDescent="0.3">
      <c r="A5990" s="175">
        <v>90944</v>
      </c>
      <c r="B5990" s="176" t="s">
        <v>14201</v>
      </c>
      <c r="C5990" s="175" t="s">
        <v>180</v>
      </c>
      <c r="D5990" s="175">
        <v>162.15</v>
      </c>
    </row>
    <row r="5991" spans="1:4" ht="41.4" x14ac:dyDescent="0.3">
      <c r="A5991" s="175">
        <v>90950</v>
      </c>
      <c r="B5991" s="176" t="s">
        <v>14202</v>
      </c>
      <c r="C5991" s="175" t="s">
        <v>180</v>
      </c>
      <c r="D5991" s="175">
        <v>78.45</v>
      </c>
    </row>
    <row r="5992" spans="1:4" ht="41.4" x14ac:dyDescent="0.3">
      <c r="A5992" s="175">
        <v>90952</v>
      </c>
      <c r="B5992" s="176" t="s">
        <v>14203</v>
      </c>
      <c r="C5992" s="175" t="s">
        <v>180</v>
      </c>
      <c r="D5992" s="175">
        <v>87.48</v>
      </c>
    </row>
    <row r="5993" spans="1:4" ht="41.4" x14ac:dyDescent="0.3">
      <c r="A5993" s="175">
        <v>90953</v>
      </c>
      <c r="B5993" s="176" t="s">
        <v>14204</v>
      </c>
      <c r="C5993" s="175" t="s">
        <v>180</v>
      </c>
      <c r="D5993" s="175">
        <v>167.16</v>
      </c>
    </row>
    <row r="5994" spans="1:4" ht="27.6" x14ac:dyDescent="0.3">
      <c r="A5994" s="175">
        <v>90954</v>
      </c>
      <c r="B5994" s="176" t="s">
        <v>14205</v>
      </c>
      <c r="C5994" s="175" t="s">
        <v>180</v>
      </c>
      <c r="D5994" s="175">
        <v>183.34</v>
      </c>
    </row>
    <row r="5995" spans="1:4" ht="55.2" x14ac:dyDescent="0.3">
      <c r="A5995" s="175">
        <v>94438</v>
      </c>
      <c r="B5995" s="176" t="s">
        <v>14206</v>
      </c>
      <c r="C5995" s="175" t="s">
        <v>180</v>
      </c>
      <c r="D5995" s="175">
        <v>34.799999999999997</v>
      </c>
    </row>
    <row r="5996" spans="1:4" ht="55.2" x14ac:dyDescent="0.3">
      <c r="A5996" s="175">
        <v>94439</v>
      </c>
      <c r="B5996" s="176" t="s">
        <v>14207</v>
      </c>
      <c r="C5996" s="175" t="s">
        <v>180</v>
      </c>
      <c r="D5996" s="175">
        <v>39.14</v>
      </c>
    </row>
    <row r="5997" spans="1:4" ht="41.4" x14ac:dyDescent="0.3">
      <c r="A5997" s="175">
        <v>94779</v>
      </c>
      <c r="B5997" s="176" t="s">
        <v>14208</v>
      </c>
      <c r="C5997" s="175" t="s">
        <v>180</v>
      </c>
      <c r="D5997" s="175">
        <v>33.409999999999997</v>
      </c>
    </row>
    <row r="5998" spans="1:4" ht="55.2" x14ac:dyDescent="0.3">
      <c r="A5998" s="175">
        <v>94782</v>
      </c>
      <c r="B5998" s="176" t="s">
        <v>14209</v>
      </c>
      <c r="C5998" s="175" t="s">
        <v>180</v>
      </c>
      <c r="D5998" s="175">
        <v>38.21</v>
      </c>
    </row>
    <row r="5999" spans="1:4" x14ac:dyDescent="0.3">
      <c r="A5999" s="175">
        <v>102803</v>
      </c>
      <c r="B5999" s="176" t="s">
        <v>14210</v>
      </c>
      <c r="C5999" s="175" t="s">
        <v>180</v>
      </c>
      <c r="D5999" s="175">
        <v>2.06</v>
      </c>
    </row>
    <row r="6000" spans="1:4" ht="27.6" x14ac:dyDescent="0.3">
      <c r="A6000" s="175">
        <v>101742</v>
      </c>
      <c r="B6000" s="176" t="s">
        <v>14211</v>
      </c>
      <c r="C6000" s="175" t="s">
        <v>236</v>
      </c>
      <c r="D6000" s="175">
        <v>48.7</v>
      </c>
    </row>
    <row r="6001" spans="1:4" ht="41.4" x14ac:dyDescent="0.3">
      <c r="A6001" s="175">
        <v>87871</v>
      </c>
      <c r="B6001" s="176" t="s">
        <v>14212</v>
      </c>
      <c r="C6001" s="175" t="s">
        <v>180</v>
      </c>
      <c r="D6001" s="175">
        <v>13.18</v>
      </c>
    </row>
    <row r="6002" spans="1:4" ht="41.4" x14ac:dyDescent="0.3">
      <c r="A6002" s="175">
        <v>87872</v>
      </c>
      <c r="B6002" s="176" t="s">
        <v>14213</v>
      </c>
      <c r="C6002" s="175" t="s">
        <v>180</v>
      </c>
      <c r="D6002" s="175">
        <v>12.41</v>
      </c>
    </row>
    <row r="6003" spans="1:4" ht="41.4" x14ac:dyDescent="0.3">
      <c r="A6003" s="175">
        <v>87873</v>
      </c>
      <c r="B6003" s="176" t="s">
        <v>14214</v>
      </c>
      <c r="C6003" s="175" t="s">
        <v>180</v>
      </c>
      <c r="D6003" s="175">
        <v>5.6</v>
      </c>
    </row>
    <row r="6004" spans="1:4" ht="41.4" x14ac:dyDescent="0.3">
      <c r="A6004" s="175">
        <v>87874</v>
      </c>
      <c r="B6004" s="176" t="s">
        <v>14215</v>
      </c>
      <c r="C6004" s="175" t="s">
        <v>180</v>
      </c>
      <c r="D6004" s="175">
        <v>5.44</v>
      </c>
    </row>
    <row r="6005" spans="1:4" ht="41.4" x14ac:dyDescent="0.3">
      <c r="A6005" s="175">
        <v>87876</v>
      </c>
      <c r="B6005" s="176" t="s">
        <v>14216</v>
      </c>
      <c r="C6005" s="175" t="s">
        <v>180</v>
      </c>
      <c r="D6005" s="175">
        <v>7.96</v>
      </c>
    </row>
    <row r="6006" spans="1:4" ht="41.4" x14ac:dyDescent="0.3">
      <c r="A6006" s="175">
        <v>87877</v>
      </c>
      <c r="B6006" s="176" t="s">
        <v>14217</v>
      </c>
      <c r="C6006" s="175" t="s">
        <v>180</v>
      </c>
      <c r="D6006" s="175">
        <v>7.58</v>
      </c>
    </row>
    <row r="6007" spans="1:4" ht="27.6" x14ac:dyDescent="0.3">
      <c r="A6007" s="175">
        <v>87878</v>
      </c>
      <c r="B6007" s="176" t="s">
        <v>14218</v>
      </c>
      <c r="C6007" s="175" t="s">
        <v>180</v>
      </c>
      <c r="D6007" s="175">
        <v>4.0599999999999996</v>
      </c>
    </row>
    <row r="6008" spans="1:4" ht="41.4" x14ac:dyDescent="0.3">
      <c r="A6008" s="175">
        <v>87879</v>
      </c>
      <c r="B6008" s="176" t="s">
        <v>14219</v>
      </c>
      <c r="C6008" s="175" t="s">
        <v>180</v>
      </c>
      <c r="D6008" s="175">
        <v>3.51</v>
      </c>
    </row>
    <row r="6009" spans="1:4" ht="27.6" x14ac:dyDescent="0.3">
      <c r="A6009" s="175">
        <v>87881</v>
      </c>
      <c r="B6009" s="176" t="s">
        <v>14220</v>
      </c>
      <c r="C6009" s="175" t="s">
        <v>180</v>
      </c>
      <c r="D6009" s="175">
        <v>5.5</v>
      </c>
    </row>
    <row r="6010" spans="1:4" ht="27.6" x14ac:dyDescent="0.3">
      <c r="A6010" s="175">
        <v>87882</v>
      </c>
      <c r="B6010" s="176" t="s">
        <v>14221</v>
      </c>
      <c r="C6010" s="175" t="s">
        <v>180</v>
      </c>
      <c r="D6010" s="175">
        <v>5.34</v>
      </c>
    </row>
    <row r="6011" spans="1:4" ht="27.6" x14ac:dyDescent="0.3">
      <c r="A6011" s="175">
        <v>87884</v>
      </c>
      <c r="B6011" s="176" t="s">
        <v>14222</v>
      </c>
      <c r="C6011" s="175" t="s">
        <v>180</v>
      </c>
      <c r="D6011" s="175">
        <v>7.86</v>
      </c>
    </row>
    <row r="6012" spans="1:4" ht="27.6" x14ac:dyDescent="0.3">
      <c r="A6012" s="175">
        <v>87885</v>
      </c>
      <c r="B6012" s="176" t="s">
        <v>14223</v>
      </c>
      <c r="C6012" s="175" t="s">
        <v>180</v>
      </c>
      <c r="D6012" s="175">
        <v>7.48</v>
      </c>
    </row>
    <row r="6013" spans="1:4" ht="27.6" x14ac:dyDescent="0.3">
      <c r="A6013" s="175">
        <v>87886</v>
      </c>
      <c r="B6013" s="176" t="s">
        <v>14224</v>
      </c>
      <c r="C6013" s="175" t="s">
        <v>180</v>
      </c>
      <c r="D6013" s="175">
        <v>19.57</v>
      </c>
    </row>
    <row r="6014" spans="1:4" ht="27.6" x14ac:dyDescent="0.3">
      <c r="A6014" s="175">
        <v>87887</v>
      </c>
      <c r="B6014" s="176" t="s">
        <v>14225</v>
      </c>
      <c r="C6014" s="175" t="s">
        <v>180</v>
      </c>
      <c r="D6014" s="175">
        <v>18.8</v>
      </c>
    </row>
    <row r="6015" spans="1:4" ht="41.4" x14ac:dyDescent="0.3">
      <c r="A6015" s="175">
        <v>87888</v>
      </c>
      <c r="B6015" s="176" t="s">
        <v>14226</v>
      </c>
      <c r="C6015" s="175" t="s">
        <v>180</v>
      </c>
      <c r="D6015" s="175">
        <v>7.03</v>
      </c>
    </row>
    <row r="6016" spans="1:4" ht="41.4" x14ac:dyDescent="0.3">
      <c r="A6016" s="175">
        <v>87889</v>
      </c>
      <c r="B6016" s="176" t="s">
        <v>14227</v>
      </c>
      <c r="C6016" s="175" t="s">
        <v>180</v>
      </c>
      <c r="D6016" s="175">
        <v>6.87</v>
      </c>
    </row>
    <row r="6017" spans="1:4" ht="41.4" x14ac:dyDescent="0.3">
      <c r="A6017" s="175">
        <v>87891</v>
      </c>
      <c r="B6017" s="176" t="s">
        <v>14228</v>
      </c>
      <c r="C6017" s="175" t="s">
        <v>180</v>
      </c>
      <c r="D6017" s="175">
        <v>9.39</v>
      </c>
    </row>
    <row r="6018" spans="1:4" ht="41.4" x14ac:dyDescent="0.3">
      <c r="A6018" s="175">
        <v>87892</v>
      </c>
      <c r="B6018" s="176" t="s">
        <v>14229</v>
      </c>
      <c r="C6018" s="175" t="s">
        <v>180</v>
      </c>
      <c r="D6018" s="175">
        <v>9.01</v>
      </c>
    </row>
    <row r="6019" spans="1:4" ht="41.4" x14ac:dyDescent="0.3">
      <c r="A6019" s="175">
        <v>87893</v>
      </c>
      <c r="B6019" s="176" t="s">
        <v>14230</v>
      </c>
      <c r="C6019" s="175" t="s">
        <v>180</v>
      </c>
      <c r="D6019" s="175">
        <v>6.52</v>
      </c>
    </row>
    <row r="6020" spans="1:4" ht="41.4" x14ac:dyDescent="0.3">
      <c r="A6020" s="175">
        <v>87894</v>
      </c>
      <c r="B6020" s="176" t="s">
        <v>14231</v>
      </c>
      <c r="C6020" s="175" t="s">
        <v>180</v>
      </c>
      <c r="D6020" s="175">
        <v>5.97</v>
      </c>
    </row>
    <row r="6021" spans="1:4" ht="41.4" x14ac:dyDescent="0.3">
      <c r="A6021" s="175">
        <v>87896</v>
      </c>
      <c r="B6021" s="176" t="s">
        <v>14232</v>
      </c>
      <c r="C6021" s="175" t="s">
        <v>180</v>
      </c>
      <c r="D6021" s="175">
        <v>5.93</v>
      </c>
    </row>
    <row r="6022" spans="1:4" ht="41.4" x14ac:dyDescent="0.3">
      <c r="A6022" s="175">
        <v>87897</v>
      </c>
      <c r="B6022" s="176" t="s">
        <v>14233</v>
      </c>
      <c r="C6022" s="175" t="s">
        <v>180</v>
      </c>
      <c r="D6022" s="175">
        <v>5.38</v>
      </c>
    </row>
    <row r="6023" spans="1:4" ht="41.4" x14ac:dyDescent="0.3">
      <c r="A6023" s="175">
        <v>87899</v>
      </c>
      <c r="B6023" s="176" t="s">
        <v>14234</v>
      </c>
      <c r="C6023" s="175" t="s">
        <v>180</v>
      </c>
      <c r="D6023" s="175">
        <v>8.25</v>
      </c>
    </row>
    <row r="6024" spans="1:4" ht="41.4" x14ac:dyDescent="0.3">
      <c r="A6024" s="175">
        <v>87900</v>
      </c>
      <c r="B6024" s="176" t="s">
        <v>14235</v>
      </c>
      <c r="C6024" s="175" t="s">
        <v>180</v>
      </c>
      <c r="D6024" s="175">
        <v>8.09</v>
      </c>
    </row>
    <row r="6025" spans="1:4" ht="41.4" x14ac:dyDescent="0.3">
      <c r="A6025" s="175">
        <v>87902</v>
      </c>
      <c r="B6025" s="176" t="s">
        <v>14236</v>
      </c>
      <c r="C6025" s="175" t="s">
        <v>180</v>
      </c>
      <c r="D6025" s="175">
        <v>10.61</v>
      </c>
    </row>
    <row r="6026" spans="1:4" ht="41.4" x14ac:dyDescent="0.3">
      <c r="A6026" s="175">
        <v>87903</v>
      </c>
      <c r="B6026" s="176" t="s">
        <v>14237</v>
      </c>
      <c r="C6026" s="175" t="s">
        <v>180</v>
      </c>
      <c r="D6026" s="175">
        <v>10.23</v>
      </c>
    </row>
    <row r="6027" spans="1:4" ht="41.4" x14ac:dyDescent="0.3">
      <c r="A6027" s="175">
        <v>87904</v>
      </c>
      <c r="B6027" s="176" t="s">
        <v>14238</v>
      </c>
      <c r="C6027" s="175" t="s">
        <v>180</v>
      </c>
      <c r="D6027" s="175">
        <v>8.57</v>
      </c>
    </row>
    <row r="6028" spans="1:4" ht="41.4" x14ac:dyDescent="0.3">
      <c r="A6028" s="175">
        <v>87905</v>
      </c>
      <c r="B6028" s="176" t="s">
        <v>14239</v>
      </c>
      <c r="C6028" s="175" t="s">
        <v>180</v>
      </c>
      <c r="D6028" s="175">
        <v>8.02</v>
      </c>
    </row>
    <row r="6029" spans="1:4" ht="41.4" x14ac:dyDescent="0.3">
      <c r="A6029" s="175">
        <v>87907</v>
      </c>
      <c r="B6029" s="176" t="s">
        <v>14240</v>
      </c>
      <c r="C6029" s="175" t="s">
        <v>180</v>
      </c>
      <c r="D6029" s="175">
        <v>7.72</v>
      </c>
    </row>
    <row r="6030" spans="1:4" ht="41.4" x14ac:dyDescent="0.3">
      <c r="A6030" s="175">
        <v>87908</v>
      </c>
      <c r="B6030" s="176" t="s">
        <v>14241</v>
      </c>
      <c r="C6030" s="175" t="s">
        <v>180</v>
      </c>
      <c r="D6030" s="175">
        <v>7.17</v>
      </c>
    </row>
    <row r="6031" spans="1:4" ht="41.4" x14ac:dyDescent="0.3">
      <c r="A6031" s="175">
        <v>87910</v>
      </c>
      <c r="B6031" s="176" t="s">
        <v>14242</v>
      </c>
      <c r="C6031" s="175" t="s">
        <v>180</v>
      </c>
      <c r="D6031" s="175">
        <v>19.62</v>
      </c>
    </row>
    <row r="6032" spans="1:4" ht="41.4" x14ac:dyDescent="0.3">
      <c r="A6032" s="175">
        <v>87911</v>
      </c>
      <c r="B6032" s="176" t="s">
        <v>14243</v>
      </c>
      <c r="C6032" s="175" t="s">
        <v>180</v>
      </c>
      <c r="D6032" s="175">
        <v>18.850000000000001</v>
      </c>
    </row>
    <row r="6033" spans="1:4" ht="27.6" x14ac:dyDescent="0.3">
      <c r="A6033" s="175">
        <v>87411</v>
      </c>
      <c r="B6033" s="176" t="s">
        <v>14244</v>
      </c>
      <c r="C6033" s="175" t="s">
        <v>180</v>
      </c>
      <c r="D6033" s="175">
        <v>14.34</v>
      </c>
    </row>
    <row r="6034" spans="1:4" ht="27.6" x14ac:dyDescent="0.3">
      <c r="A6034" s="175">
        <v>87412</v>
      </c>
      <c r="B6034" s="176" t="s">
        <v>14245</v>
      </c>
      <c r="C6034" s="175" t="s">
        <v>180</v>
      </c>
      <c r="D6034" s="175">
        <v>20.93</v>
      </c>
    </row>
    <row r="6035" spans="1:4" ht="27.6" x14ac:dyDescent="0.3">
      <c r="A6035" s="175">
        <v>87413</v>
      </c>
      <c r="B6035" s="176" t="s">
        <v>14246</v>
      </c>
      <c r="C6035" s="175" t="s">
        <v>180</v>
      </c>
      <c r="D6035" s="175">
        <v>24.68</v>
      </c>
    </row>
    <row r="6036" spans="1:4" ht="27.6" x14ac:dyDescent="0.3">
      <c r="A6036" s="175">
        <v>87414</v>
      </c>
      <c r="B6036" s="176" t="s">
        <v>14247</v>
      </c>
      <c r="C6036" s="175" t="s">
        <v>180</v>
      </c>
      <c r="D6036" s="175">
        <v>21.01</v>
      </c>
    </row>
    <row r="6037" spans="1:4" ht="27.6" x14ac:dyDescent="0.3">
      <c r="A6037" s="175">
        <v>87415</v>
      </c>
      <c r="B6037" s="176" t="s">
        <v>14248</v>
      </c>
      <c r="C6037" s="175" t="s">
        <v>180</v>
      </c>
      <c r="D6037" s="175">
        <v>27.38</v>
      </c>
    </row>
    <row r="6038" spans="1:4" ht="27.6" x14ac:dyDescent="0.3">
      <c r="A6038" s="175">
        <v>87416</v>
      </c>
      <c r="B6038" s="176" t="s">
        <v>14249</v>
      </c>
      <c r="C6038" s="175" t="s">
        <v>180</v>
      </c>
      <c r="D6038" s="175">
        <v>31.38</v>
      </c>
    </row>
    <row r="6039" spans="1:4" ht="27.6" x14ac:dyDescent="0.3">
      <c r="A6039" s="175">
        <v>87417</v>
      </c>
      <c r="B6039" s="176" t="s">
        <v>14250</v>
      </c>
      <c r="C6039" s="175" t="s">
        <v>180</v>
      </c>
      <c r="D6039" s="175">
        <v>15.27</v>
      </c>
    </row>
    <row r="6040" spans="1:4" ht="27.6" x14ac:dyDescent="0.3">
      <c r="A6040" s="175">
        <v>87418</v>
      </c>
      <c r="B6040" s="176" t="s">
        <v>14251</v>
      </c>
      <c r="C6040" s="175" t="s">
        <v>180</v>
      </c>
      <c r="D6040" s="175">
        <v>15.76</v>
      </c>
    </row>
    <row r="6041" spans="1:4" ht="27.6" x14ac:dyDescent="0.3">
      <c r="A6041" s="175">
        <v>87419</v>
      </c>
      <c r="B6041" s="176" t="s">
        <v>14252</v>
      </c>
      <c r="C6041" s="175" t="s">
        <v>180</v>
      </c>
      <c r="D6041" s="175">
        <v>17.170000000000002</v>
      </c>
    </row>
    <row r="6042" spans="1:4" ht="27.6" x14ac:dyDescent="0.3">
      <c r="A6042" s="175">
        <v>87420</v>
      </c>
      <c r="B6042" s="176" t="s">
        <v>14253</v>
      </c>
      <c r="C6042" s="175" t="s">
        <v>180</v>
      </c>
      <c r="D6042" s="175">
        <v>22.67</v>
      </c>
    </row>
    <row r="6043" spans="1:4" ht="27.6" x14ac:dyDescent="0.3">
      <c r="A6043" s="175">
        <v>87421</v>
      </c>
      <c r="B6043" s="176" t="s">
        <v>14254</v>
      </c>
      <c r="C6043" s="175" t="s">
        <v>180</v>
      </c>
      <c r="D6043" s="175">
        <v>23.15</v>
      </c>
    </row>
    <row r="6044" spans="1:4" ht="27.6" x14ac:dyDescent="0.3">
      <c r="A6044" s="175">
        <v>87422</v>
      </c>
      <c r="B6044" s="176" t="s">
        <v>14255</v>
      </c>
      <c r="C6044" s="175" t="s">
        <v>180</v>
      </c>
      <c r="D6044" s="175">
        <v>24.56</v>
      </c>
    </row>
    <row r="6045" spans="1:4" ht="27.6" x14ac:dyDescent="0.3">
      <c r="A6045" s="175">
        <v>87423</v>
      </c>
      <c r="B6045" s="176" t="s">
        <v>14256</v>
      </c>
      <c r="C6045" s="175" t="s">
        <v>180</v>
      </c>
      <c r="D6045" s="175">
        <v>30.66</v>
      </c>
    </row>
    <row r="6046" spans="1:4" ht="27.6" x14ac:dyDescent="0.3">
      <c r="A6046" s="175">
        <v>87424</v>
      </c>
      <c r="B6046" s="176" t="s">
        <v>14257</v>
      </c>
      <c r="C6046" s="175" t="s">
        <v>180</v>
      </c>
      <c r="D6046" s="175">
        <v>31.38</v>
      </c>
    </row>
    <row r="6047" spans="1:4" ht="27.6" x14ac:dyDescent="0.3">
      <c r="A6047" s="175">
        <v>87425</v>
      </c>
      <c r="B6047" s="176" t="s">
        <v>14258</v>
      </c>
      <c r="C6047" s="175" t="s">
        <v>180</v>
      </c>
      <c r="D6047" s="175">
        <v>32.549999999999997</v>
      </c>
    </row>
    <row r="6048" spans="1:4" ht="27.6" x14ac:dyDescent="0.3">
      <c r="A6048" s="175">
        <v>87426</v>
      </c>
      <c r="B6048" s="176" t="s">
        <v>14259</v>
      </c>
      <c r="C6048" s="175" t="s">
        <v>180</v>
      </c>
      <c r="D6048" s="175">
        <v>35.79</v>
      </c>
    </row>
    <row r="6049" spans="1:4" ht="27.6" x14ac:dyDescent="0.3">
      <c r="A6049" s="175">
        <v>87427</v>
      </c>
      <c r="B6049" s="176" t="s">
        <v>14260</v>
      </c>
      <c r="C6049" s="175" t="s">
        <v>180</v>
      </c>
      <c r="D6049" s="175">
        <v>36.51</v>
      </c>
    </row>
    <row r="6050" spans="1:4" ht="27.6" x14ac:dyDescent="0.3">
      <c r="A6050" s="175">
        <v>87428</v>
      </c>
      <c r="B6050" s="176" t="s">
        <v>14261</v>
      </c>
      <c r="C6050" s="175" t="s">
        <v>180</v>
      </c>
      <c r="D6050" s="175">
        <v>37.69</v>
      </c>
    </row>
    <row r="6051" spans="1:4" ht="41.4" x14ac:dyDescent="0.3">
      <c r="A6051" s="175">
        <v>87429</v>
      </c>
      <c r="B6051" s="176" t="s">
        <v>14262</v>
      </c>
      <c r="C6051" s="175" t="s">
        <v>180</v>
      </c>
      <c r="D6051" s="175">
        <v>16.04</v>
      </c>
    </row>
    <row r="6052" spans="1:4" ht="41.4" x14ac:dyDescent="0.3">
      <c r="A6052" s="175">
        <v>87430</v>
      </c>
      <c r="B6052" s="176" t="s">
        <v>14263</v>
      </c>
      <c r="C6052" s="175" t="s">
        <v>180</v>
      </c>
      <c r="D6052" s="175">
        <v>16.53</v>
      </c>
    </row>
    <row r="6053" spans="1:4" ht="41.4" x14ac:dyDescent="0.3">
      <c r="A6053" s="175">
        <v>87431</v>
      </c>
      <c r="B6053" s="176" t="s">
        <v>14264</v>
      </c>
      <c r="C6053" s="175" t="s">
        <v>180</v>
      </c>
      <c r="D6053" s="175">
        <v>16.77</v>
      </c>
    </row>
    <row r="6054" spans="1:4" ht="41.4" x14ac:dyDescent="0.3">
      <c r="A6054" s="175">
        <v>87432</v>
      </c>
      <c r="B6054" s="176" t="s">
        <v>14265</v>
      </c>
      <c r="C6054" s="175" t="s">
        <v>180</v>
      </c>
      <c r="D6054" s="175">
        <v>22.36</v>
      </c>
    </row>
    <row r="6055" spans="1:4" ht="41.4" x14ac:dyDescent="0.3">
      <c r="A6055" s="175">
        <v>87433</v>
      </c>
      <c r="B6055" s="176" t="s">
        <v>14266</v>
      </c>
      <c r="C6055" s="175" t="s">
        <v>180</v>
      </c>
      <c r="D6055" s="175">
        <v>23.32</v>
      </c>
    </row>
    <row r="6056" spans="1:4" ht="41.4" x14ac:dyDescent="0.3">
      <c r="A6056" s="175">
        <v>87434</v>
      </c>
      <c r="B6056" s="176" t="s">
        <v>14267</v>
      </c>
      <c r="C6056" s="175" t="s">
        <v>180</v>
      </c>
      <c r="D6056" s="175">
        <v>24.02</v>
      </c>
    </row>
    <row r="6057" spans="1:4" ht="41.4" x14ac:dyDescent="0.3">
      <c r="A6057" s="175">
        <v>87435</v>
      </c>
      <c r="B6057" s="176" t="s">
        <v>14268</v>
      </c>
      <c r="C6057" s="175" t="s">
        <v>180</v>
      </c>
      <c r="D6057" s="175">
        <v>25.43</v>
      </c>
    </row>
    <row r="6058" spans="1:4" ht="41.4" x14ac:dyDescent="0.3">
      <c r="A6058" s="175">
        <v>87436</v>
      </c>
      <c r="B6058" s="176" t="s">
        <v>14269</v>
      </c>
      <c r="C6058" s="175" t="s">
        <v>180</v>
      </c>
      <c r="D6058" s="175">
        <v>27.08</v>
      </c>
    </row>
    <row r="6059" spans="1:4" ht="41.4" x14ac:dyDescent="0.3">
      <c r="A6059" s="175">
        <v>87437</v>
      </c>
      <c r="B6059" s="176" t="s">
        <v>14270</v>
      </c>
      <c r="C6059" s="175" t="s">
        <v>180</v>
      </c>
      <c r="D6059" s="175">
        <v>28.25</v>
      </c>
    </row>
    <row r="6060" spans="1:4" ht="41.4" x14ac:dyDescent="0.3">
      <c r="A6060" s="175">
        <v>87438</v>
      </c>
      <c r="B6060" s="176" t="s">
        <v>14271</v>
      </c>
      <c r="C6060" s="175" t="s">
        <v>180</v>
      </c>
      <c r="D6060" s="175">
        <v>31.02</v>
      </c>
    </row>
    <row r="6061" spans="1:4" ht="41.4" x14ac:dyDescent="0.3">
      <c r="A6061" s="175">
        <v>87439</v>
      </c>
      <c r="B6061" s="176" t="s">
        <v>14272</v>
      </c>
      <c r="C6061" s="175" t="s">
        <v>180</v>
      </c>
      <c r="D6061" s="175">
        <v>33.119999999999997</v>
      </c>
    </row>
    <row r="6062" spans="1:4" ht="41.4" x14ac:dyDescent="0.3">
      <c r="A6062" s="175">
        <v>87440</v>
      </c>
      <c r="B6062" s="176" t="s">
        <v>14273</v>
      </c>
      <c r="C6062" s="175" t="s">
        <v>180</v>
      </c>
      <c r="D6062" s="175">
        <v>34.08</v>
      </c>
    </row>
    <row r="6063" spans="1:4" ht="55.2" x14ac:dyDescent="0.3">
      <c r="A6063" s="175">
        <v>87527</v>
      </c>
      <c r="B6063" s="176" t="s">
        <v>14274</v>
      </c>
      <c r="C6063" s="175" t="s">
        <v>180</v>
      </c>
      <c r="D6063" s="175">
        <v>33.299999999999997</v>
      </c>
    </row>
    <row r="6064" spans="1:4" ht="41.4" x14ac:dyDescent="0.3">
      <c r="A6064" s="175">
        <v>87528</v>
      </c>
      <c r="B6064" s="176" t="s">
        <v>14275</v>
      </c>
      <c r="C6064" s="175" t="s">
        <v>180</v>
      </c>
      <c r="D6064" s="175">
        <v>38.08</v>
      </c>
    </row>
    <row r="6065" spans="1:4" ht="41.4" x14ac:dyDescent="0.3">
      <c r="A6065" s="175">
        <v>87529</v>
      </c>
      <c r="B6065" s="176" t="s">
        <v>14276</v>
      </c>
      <c r="C6065" s="175" t="s">
        <v>180</v>
      </c>
      <c r="D6065" s="175">
        <v>29.8</v>
      </c>
    </row>
    <row r="6066" spans="1:4" ht="41.4" x14ac:dyDescent="0.3">
      <c r="A6066" s="175">
        <v>87530</v>
      </c>
      <c r="B6066" s="176" t="s">
        <v>14277</v>
      </c>
      <c r="C6066" s="175" t="s">
        <v>180</v>
      </c>
      <c r="D6066" s="175">
        <v>34.58</v>
      </c>
    </row>
    <row r="6067" spans="1:4" ht="55.2" x14ac:dyDescent="0.3">
      <c r="A6067" s="175">
        <v>87531</v>
      </c>
      <c r="B6067" s="176" t="s">
        <v>14278</v>
      </c>
      <c r="C6067" s="175" t="s">
        <v>180</v>
      </c>
      <c r="D6067" s="175">
        <v>28.55</v>
      </c>
    </row>
    <row r="6068" spans="1:4" ht="55.2" x14ac:dyDescent="0.3">
      <c r="A6068" s="175">
        <v>87532</v>
      </c>
      <c r="B6068" s="176" t="s">
        <v>14279</v>
      </c>
      <c r="C6068" s="175" t="s">
        <v>180</v>
      </c>
      <c r="D6068" s="175">
        <v>33.33</v>
      </c>
    </row>
    <row r="6069" spans="1:4" ht="55.2" x14ac:dyDescent="0.3">
      <c r="A6069" s="175">
        <v>87535</v>
      </c>
      <c r="B6069" s="176" t="s">
        <v>14280</v>
      </c>
      <c r="C6069" s="175" t="s">
        <v>180</v>
      </c>
      <c r="D6069" s="175">
        <v>25.06</v>
      </c>
    </row>
    <row r="6070" spans="1:4" ht="55.2" x14ac:dyDescent="0.3">
      <c r="A6070" s="175">
        <v>87536</v>
      </c>
      <c r="B6070" s="176" t="s">
        <v>14281</v>
      </c>
      <c r="C6070" s="175" t="s">
        <v>180</v>
      </c>
      <c r="D6070" s="175">
        <v>29.84</v>
      </c>
    </row>
    <row r="6071" spans="1:4" ht="55.2" x14ac:dyDescent="0.3">
      <c r="A6071" s="175">
        <v>87537</v>
      </c>
      <c r="B6071" s="176" t="s">
        <v>14282</v>
      </c>
      <c r="C6071" s="175" t="s">
        <v>180</v>
      </c>
      <c r="D6071" s="175">
        <v>68.7</v>
      </c>
    </row>
    <row r="6072" spans="1:4" ht="55.2" x14ac:dyDescent="0.3">
      <c r="A6072" s="175">
        <v>87538</v>
      </c>
      <c r="B6072" s="176" t="s">
        <v>14283</v>
      </c>
      <c r="C6072" s="175" t="s">
        <v>180</v>
      </c>
      <c r="D6072" s="175">
        <v>65.739999999999995</v>
      </c>
    </row>
    <row r="6073" spans="1:4" ht="55.2" x14ac:dyDescent="0.3">
      <c r="A6073" s="175">
        <v>87539</v>
      </c>
      <c r="B6073" s="176" t="s">
        <v>14284</v>
      </c>
      <c r="C6073" s="175" t="s">
        <v>180</v>
      </c>
      <c r="D6073" s="175">
        <v>64.7</v>
      </c>
    </row>
    <row r="6074" spans="1:4" ht="55.2" x14ac:dyDescent="0.3">
      <c r="A6074" s="175">
        <v>87541</v>
      </c>
      <c r="B6074" s="176" t="s">
        <v>14285</v>
      </c>
      <c r="C6074" s="175" t="s">
        <v>180</v>
      </c>
      <c r="D6074" s="175">
        <v>61.74</v>
      </c>
    </row>
    <row r="6075" spans="1:4" ht="55.2" x14ac:dyDescent="0.3">
      <c r="A6075" s="175">
        <v>87543</v>
      </c>
      <c r="B6075" s="176" t="s">
        <v>14286</v>
      </c>
      <c r="C6075" s="175" t="s">
        <v>180</v>
      </c>
      <c r="D6075" s="175">
        <v>21.65</v>
      </c>
    </row>
    <row r="6076" spans="1:4" ht="55.2" x14ac:dyDescent="0.3">
      <c r="A6076" s="175">
        <v>87545</v>
      </c>
      <c r="B6076" s="176" t="s">
        <v>14287</v>
      </c>
      <c r="C6076" s="175" t="s">
        <v>180</v>
      </c>
      <c r="D6076" s="175">
        <v>23.04</v>
      </c>
    </row>
    <row r="6077" spans="1:4" ht="41.4" x14ac:dyDescent="0.3">
      <c r="A6077" s="175">
        <v>87546</v>
      </c>
      <c r="B6077" s="176" t="s">
        <v>14288</v>
      </c>
      <c r="C6077" s="175" t="s">
        <v>180</v>
      </c>
      <c r="D6077" s="175">
        <v>25.74</v>
      </c>
    </row>
    <row r="6078" spans="1:4" ht="41.4" x14ac:dyDescent="0.3">
      <c r="A6078" s="175">
        <v>87547</v>
      </c>
      <c r="B6078" s="176" t="s">
        <v>14289</v>
      </c>
      <c r="C6078" s="175" t="s">
        <v>180</v>
      </c>
      <c r="D6078" s="175">
        <v>19.559999999999999</v>
      </c>
    </row>
    <row r="6079" spans="1:4" ht="41.4" x14ac:dyDescent="0.3">
      <c r="A6079" s="175">
        <v>87548</v>
      </c>
      <c r="B6079" s="176" t="s">
        <v>14290</v>
      </c>
      <c r="C6079" s="175" t="s">
        <v>180</v>
      </c>
      <c r="D6079" s="175">
        <v>22.26</v>
      </c>
    </row>
    <row r="6080" spans="1:4" ht="55.2" x14ac:dyDescent="0.3">
      <c r="A6080" s="175">
        <v>87549</v>
      </c>
      <c r="B6080" s="176" t="s">
        <v>14291</v>
      </c>
      <c r="C6080" s="175" t="s">
        <v>180</v>
      </c>
      <c r="D6080" s="175">
        <v>18.29</v>
      </c>
    </row>
    <row r="6081" spans="1:4" ht="55.2" x14ac:dyDescent="0.3">
      <c r="A6081" s="175">
        <v>87550</v>
      </c>
      <c r="B6081" s="176" t="s">
        <v>14292</v>
      </c>
      <c r="C6081" s="175" t="s">
        <v>180</v>
      </c>
      <c r="D6081" s="175">
        <v>20.99</v>
      </c>
    </row>
    <row r="6082" spans="1:4" ht="55.2" x14ac:dyDescent="0.3">
      <c r="A6082" s="175">
        <v>87553</v>
      </c>
      <c r="B6082" s="176" t="s">
        <v>14293</v>
      </c>
      <c r="C6082" s="175" t="s">
        <v>180</v>
      </c>
      <c r="D6082" s="175">
        <v>14.8</v>
      </c>
    </row>
    <row r="6083" spans="1:4" ht="41.4" x14ac:dyDescent="0.3">
      <c r="A6083" s="175">
        <v>87554</v>
      </c>
      <c r="B6083" s="176" t="s">
        <v>14294</v>
      </c>
      <c r="C6083" s="175" t="s">
        <v>180</v>
      </c>
      <c r="D6083" s="175">
        <v>17.5</v>
      </c>
    </row>
    <row r="6084" spans="1:4" ht="55.2" x14ac:dyDescent="0.3">
      <c r="A6084" s="175">
        <v>87555</v>
      </c>
      <c r="B6084" s="176" t="s">
        <v>14295</v>
      </c>
      <c r="C6084" s="175" t="s">
        <v>180</v>
      </c>
      <c r="D6084" s="175">
        <v>41.96</v>
      </c>
    </row>
    <row r="6085" spans="1:4" ht="55.2" x14ac:dyDescent="0.3">
      <c r="A6085" s="175">
        <v>87556</v>
      </c>
      <c r="B6085" s="176" t="s">
        <v>14296</v>
      </c>
      <c r="C6085" s="175" t="s">
        <v>180</v>
      </c>
      <c r="D6085" s="175">
        <v>39.03</v>
      </c>
    </row>
    <row r="6086" spans="1:4" ht="55.2" x14ac:dyDescent="0.3">
      <c r="A6086" s="175">
        <v>87557</v>
      </c>
      <c r="B6086" s="176" t="s">
        <v>14297</v>
      </c>
      <c r="C6086" s="175" t="s">
        <v>180</v>
      </c>
      <c r="D6086" s="175">
        <v>37.96</v>
      </c>
    </row>
    <row r="6087" spans="1:4" ht="55.2" x14ac:dyDescent="0.3">
      <c r="A6087" s="175">
        <v>87559</v>
      </c>
      <c r="B6087" s="176" t="s">
        <v>14298</v>
      </c>
      <c r="C6087" s="175" t="s">
        <v>180</v>
      </c>
      <c r="D6087" s="175">
        <v>35.01</v>
      </c>
    </row>
    <row r="6088" spans="1:4" ht="55.2" x14ac:dyDescent="0.3">
      <c r="A6088" s="175">
        <v>87561</v>
      </c>
      <c r="B6088" s="176" t="s">
        <v>14299</v>
      </c>
      <c r="C6088" s="175" t="s">
        <v>180</v>
      </c>
      <c r="D6088" s="175">
        <v>38.22</v>
      </c>
    </row>
    <row r="6089" spans="1:4" ht="41.4" x14ac:dyDescent="0.3">
      <c r="A6089" s="175">
        <v>87775</v>
      </c>
      <c r="B6089" s="176" t="s">
        <v>14300</v>
      </c>
      <c r="C6089" s="175" t="s">
        <v>180</v>
      </c>
      <c r="D6089" s="175">
        <v>51.01</v>
      </c>
    </row>
    <row r="6090" spans="1:4" ht="41.4" x14ac:dyDescent="0.3">
      <c r="A6090" s="175">
        <v>87777</v>
      </c>
      <c r="B6090" s="176" t="s">
        <v>14301</v>
      </c>
      <c r="C6090" s="175" t="s">
        <v>180</v>
      </c>
      <c r="D6090" s="175">
        <v>55</v>
      </c>
    </row>
    <row r="6091" spans="1:4" ht="41.4" x14ac:dyDescent="0.3">
      <c r="A6091" s="175">
        <v>87778</v>
      </c>
      <c r="B6091" s="176" t="s">
        <v>14302</v>
      </c>
      <c r="C6091" s="175" t="s">
        <v>180</v>
      </c>
      <c r="D6091" s="175">
        <v>78.03</v>
      </c>
    </row>
    <row r="6092" spans="1:4" ht="41.4" x14ac:dyDescent="0.3">
      <c r="A6092" s="175">
        <v>87779</v>
      </c>
      <c r="B6092" s="176" t="s">
        <v>14303</v>
      </c>
      <c r="C6092" s="175" t="s">
        <v>180</v>
      </c>
      <c r="D6092" s="175">
        <v>58.86</v>
      </c>
    </row>
    <row r="6093" spans="1:4" ht="41.4" x14ac:dyDescent="0.3">
      <c r="A6093" s="175">
        <v>87781</v>
      </c>
      <c r="B6093" s="176" t="s">
        <v>14304</v>
      </c>
      <c r="C6093" s="175" t="s">
        <v>180</v>
      </c>
      <c r="D6093" s="175">
        <v>64.209999999999994</v>
      </c>
    </row>
    <row r="6094" spans="1:4" ht="41.4" x14ac:dyDescent="0.3">
      <c r="A6094" s="175">
        <v>87783</v>
      </c>
      <c r="B6094" s="176" t="s">
        <v>14305</v>
      </c>
      <c r="C6094" s="175" t="s">
        <v>180</v>
      </c>
      <c r="D6094" s="175">
        <v>97.09</v>
      </c>
    </row>
    <row r="6095" spans="1:4" ht="41.4" x14ac:dyDescent="0.3">
      <c r="A6095" s="175">
        <v>87784</v>
      </c>
      <c r="B6095" s="176" t="s">
        <v>14306</v>
      </c>
      <c r="C6095" s="175" t="s">
        <v>180</v>
      </c>
      <c r="D6095" s="175">
        <v>66.709999999999994</v>
      </c>
    </row>
    <row r="6096" spans="1:4" ht="41.4" x14ac:dyDescent="0.3">
      <c r="A6096" s="175">
        <v>87786</v>
      </c>
      <c r="B6096" s="176" t="s">
        <v>14307</v>
      </c>
      <c r="C6096" s="175" t="s">
        <v>180</v>
      </c>
      <c r="D6096" s="175">
        <v>73.42</v>
      </c>
    </row>
    <row r="6097" spans="1:4" ht="41.4" x14ac:dyDescent="0.3">
      <c r="A6097" s="175">
        <v>87787</v>
      </c>
      <c r="B6097" s="176" t="s">
        <v>14308</v>
      </c>
      <c r="C6097" s="175" t="s">
        <v>180</v>
      </c>
      <c r="D6097" s="175">
        <v>116.15</v>
      </c>
    </row>
    <row r="6098" spans="1:4" ht="41.4" x14ac:dyDescent="0.3">
      <c r="A6098" s="175">
        <v>87788</v>
      </c>
      <c r="B6098" s="176" t="s">
        <v>14309</v>
      </c>
      <c r="C6098" s="175" t="s">
        <v>180</v>
      </c>
      <c r="D6098" s="175">
        <v>86.46</v>
      </c>
    </row>
    <row r="6099" spans="1:4" ht="41.4" x14ac:dyDescent="0.3">
      <c r="A6099" s="175">
        <v>87790</v>
      </c>
      <c r="B6099" s="176" t="s">
        <v>14310</v>
      </c>
      <c r="C6099" s="175" t="s">
        <v>180</v>
      </c>
      <c r="D6099" s="175">
        <v>93.84</v>
      </c>
    </row>
    <row r="6100" spans="1:4" ht="55.2" x14ac:dyDescent="0.3">
      <c r="A6100" s="175">
        <v>87791</v>
      </c>
      <c r="B6100" s="176" t="s">
        <v>14311</v>
      </c>
      <c r="C6100" s="175" t="s">
        <v>180</v>
      </c>
      <c r="D6100" s="175">
        <v>137.38999999999999</v>
      </c>
    </row>
    <row r="6101" spans="1:4" ht="41.4" x14ac:dyDescent="0.3">
      <c r="A6101" s="175">
        <v>87792</v>
      </c>
      <c r="B6101" s="176" t="s">
        <v>14312</v>
      </c>
      <c r="C6101" s="175" t="s">
        <v>180</v>
      </c>
      <c r="D6101" s="175">
        <v>33.43</v>
      </c>
    </row>
    <row r="6102" spans="1:4" ht="41.4" x14ac:dyDescent="0.3">
      <c r="A6102" s="175">
        <v>87794</v>
      </c>
      <c r="B6102" s="176" t="s">
        <v>14313</v>
      </c>
      <c r="C6102" s="175" t="s">
        <v>180</v>
      </c>
      <c r="D6102" s="175">
        <v>37.159999999999997</v>
      </c>
    </row>
    <row r="6103" spans="1:4" ht="55.2" x14ac:dyDescent="0.3">
      <c r="A6103" s="175">
        <v>87795</v>
      </c>
      <c r="B6103" s="176" t="s">
        <v>14314</v>
      </c>
      <c r="C6103" s="175" t="s">
        <v>180</v>
      </c>
      <c r="D6103" s="175">
        <v>58.26</v>
      </c>
    </row>
    <row r="6104" spans="1:4" ht="41.4" x14ac:dyDescent="0.3">
      <c r="A6104" s="175">
        <v>87797</v>
      </c>
      <c r="B6104" s="176" t="s">
        <v>14315</v>
      </c>
      <c r="C6104" s="175" t="s">
        <v>180</v>
      </c>
      <c r="D6104" s="175">
        <v>41</v>
      </c>
    </row>
    <row r="6105" spans="1:4" ht="41.4" x14ac:dyDescent="0.3">
      <c r="A6105" s="175">
        <v>87799</v>
      </c>
      <c r="B6105" s="176" t="s">
        <v>14316</v>
      </c>
      <c r="C6105" s="175" t="s">
        <v>180</v>
      </c>
      <c r="D6105" s="175">
        <v>46</v>
      </c>
    </row>
    <row r="6106" spans="1:4" ht="55.2" x14ac:dyDescent="0.3">
      <c r="A6106" s="175">
        <v>87800</v>
      </c>
      <c r="B6106" s="176" t="s">
        <v>14317</v>
      </c>
      <c r="C6106" s="175" t="s">
        <v>180</v>
      </c>
      <c r="D6106" s="175">
        <v>76.31</v>
      </c>
    </row>
    <row r="6107" spans="1:4" ht="41.4" x14ac:dyDescent="0.3">
      <c r="A6107" s="175">
        <v>87801</v>
      </c>
      <c r="B6107" s="176" t="s">
        <v>14318</v>
      </c>
      <c r="C6107" s="175" t="s">
        <v>180</v>
      </c>
      <c r="D6107" s="175">
        <v>48.57</v>
      </c>
    </row>
    <row r="6108" spans="1:4" ht="41.4" x14ac:dyDescent="0.3">
      <c r="A6108" s="175">
        <v>87803</v>
      </c>
      <c r="B6108" s="176" t="s">
        <v>14319</v>
      </c>
      <c r="C6108" s="175" t="s">
        <v>180</v>
      </c>
      <c r="D6108" s="175">
        <v>54.84</v>
      </c>
    </row>
    <row r="6109" spans="1:4" ht="55.2" x14ac:dyDescent="0.3">
      <c r="A6109" s="175">
        <v>87804</v>
      </c>
      <c r="B6109" s="176" t="s">
        <v>14320</v>
      </c>
      <c r="C6109" s="175" t="s">
        <v>180</v>
      </c>
      <c r="D6109" s="175">
        <v>94.36</v>
      </c>
    </row>
    <row r="6110" spans="1:4" ht="41.4" x14ac:dyDescent="0.3">
      <c r="A6110" s="175">
        <v>87805</v>
      </c>
      <c r="B6110" s="176" t="s">
        <v>14321</v>
      </c>
      <c r="C6110" s="175" t="s">
        <v>180</v>
      </c>
      <c r="D6110" s="175">
        <v>55.99</v>
      </c>
    </row>
    <row r="6111" spans="1:4" ht="41.4" x14ac:dyDescent="0.3">
      <c r="A6111" s="175">
        <v>87807</v>
      </c>
      <c r="B6111" s="176" t="s">
        <v>14322</v>
      </c>
      <c r="C6111" s="175" t="s">
        <v>180</v>
      </c>
      <c r="D6111" s="175">
        <v>62.89</v>
      </c>
    </row>
    <row r="6112" spans="1:4" ht="55.2" x14ac:dyDescent="0.3">
      <c r="A6112" s="175">
        <v>87808</v>
      </c>
      <c r="B6112" s="176" t="s">
        <v>14323</v>
      </c>
      <c r="C6112" s="175" t="s">
        <v>180</v>
      </c>
      <c r="D6112" s="175">
        <v>102.94</v>
      </c>
    </row>
    <row r="6113" spans="1:4" ht="55.2" x14ac:dyDescent="0.3">
      <c r="A6113" s="175">
        <v>87809</v>
      </c>
      <c r="B6113" s="176" t="s">
        <v>14324</v>
      </c>
      <c r="C6113" s="175" t="s">
        <v>180</v>
      </c>
      <c r="D6113" s="175">
        <v>81.73</v>
      </c>
    </row>
    <row r="6114" spans="1:4" ht="41.4" x14ac:dyDescent="0.3">
      <c r="A6114" s="175">
        <v>87811</v>
      </c>
      <c r="B6114" s="176" t="s">
        <v>14325</v>
      </c>
      <c r="C6114" s="175" t="s">
        <v>180</v>
      </c>
      <c r="D6114" s="175">
        <v>85.46</v>
      </c>
    </row>
    <row r="6115" spans="1:4" ht="41.4" x14ac:dyDescent="0.3">
      <c r="A6115" s="175">
        <v>87812</v>
      </c>
      <c r="B6115" s="176" t="s">
        <v>14326</v>
      </c>
      <c r="C6115" s="175" t="s">
        <v>180</v>
      </c>
      <c r="D6115" s="175">
        <v>106.1</v>
      </c>
    </row>
    <row r="6116" spans="1:4" ht="55.2" x14ac:dyDescent="0.3">
      <c r="A6116" s="175">
        <v>87813</v>
      </c>
      <c r="B6116" s="176" t="s">
        <v>14327</v>
      </c>
      <c r="C6116" s="175" t="s">
        <v>180</v>
      </c>
      <c r="D6116" s="175">
        <v>89.31</v>
      </c>
    </row>
    <row r="6117" spans="1:4" ht="41.4" x14ac:dyDescent="0.3">
      <c r="A6117" s="175">
        <v>87815</v>
      </c>
      <c r="B6117" s="176" t="s">
        <v>14328</v>
      </c>
      <c r="C6117" s="175" t="s">
        <v>180</v>
      </c>
      <c r="D6117" s="175">
        <v>94.31</v>
      </c>
    </row>
    <row r="6118" spans="1:4" ht="41.4" x14ac:dyDescent="0.3">
      <c r="A6118" s="175">
        <v>87816</v>
      </c>
      <c r="B6118" s="176" t="s">
        <v>14329</v>
      </c>
      <c r="C6118" s="175" t="s">
        <v>180</v>
      </c>
      <c r="D6118" s="175">
        <v>124.15</v>
      </c>
    </row>
    <row r="6119" spans="1:4" ht="55.2" x14ac:dyDescent="0.3">
      <c r="A6119" s="175">
        <v>87817</v>
      </c>
      <c r="B6119" s="176" t="s">
        <v>14330</v>
      </c>
      <c r="C6119" s="175" t="s">
        <v>180</v>
      </c>
      <c r="D6119" s="175">
        <v>96.43</v>
      </c>
    </row>
    <row r="6120" spans="1:4" ht="41.4" x14ac:dyDescent="0.3">
      <c r="A6120" s="175">
        <v>87819</v>
      </c>
      <c r="B6120" s="176" t="s">
        <v>14331</v>
      </c>
      <c r="C6120" s="175" t="s">
        <v>180</v>
      </c>
      <c r="D6120" s="175">
        <v>102.7</v>
      </c>
    </row>
    <row r="6121" spans="1:4" ht="41.4" x14ac:dyDescent="0.3">
      <c r="A6121" s="175">
        <v>87820</v>
      </c>
      <c r="B6121" s="176" t="s">
        <v>14332</v>
      </c>
      <c r="C6121" s="175" t="s">
        <v>180</v>
      </c>
      <c r="D6121" s="175">
        <v>142.21</v>
      </c>
    </row>
    <row r="6122" spans="1:4" ht="55.2" x14ac:dyDescent="0.3">
      <c r="A6122" s="175">
        <v>87821</v>
      </c>
      <c r="B6122" s="176" t="s">
        <v>14333</v>
      </c>
      <c r="C6122" s="175" t="s">
        <v>180</v>
      </c>
      <c r="D6122" s="175">
        <v>140.52000000000001</v>
      </c>
    </row>
    <row r="6123" spans="1:4" ht="41.4" x14ac:dyDescent="0.3">
      <c r="A6123" s="175">
        <v>87823</v>
      </c>
      <c r="B6123" s="176" t="s">
        <v>14334</v>
      </c>
      <c r="C6123" s="175" t="s">
        <v>180</v>
      </c>
      <c r="D6123" s="175">
        <v>147.41999999999999</v>
      </c>
    </row>
    <row r="6124" spans="1:4" ht="55.2" x14ac:dyDescent="0.3">
      <c r="A6124" s="175">
        <v>87824</v>
      </c>
      <c r="B6124" s="176" t="s">
        <v>14335</v>
      </c>
      <c r="C6124" s="175" t="s">
        <v>180</v>
      </c>
      <c r="D6124" s="175">
        <v>187.01</v>
      </c>
    </row>
    <row r="6125" spans="1:4" ht="55.2" x14ac:dyDescent="0.3">
      <c r="A6125" s="175">
        <v>87825</v>
      </c>
      <c r="B6125" s="176" t="s">
        <v>14336</v>
      </c>
      <c r="C6125" s="175" t="s">
        <v>180</v>
      </c>
      <c r="D6125" s="175">
        <v>63.52</v>
      </c>
    </row>
    <row r="6126" spans="1:4" ht="41.4" x14ac:dyDescent="0.3">
      <c r="A6126" s="175">
        <v>87827</v>
      </c>
      <c r="B6126" s="176" t="s">
        <v>14337</v>
      </c>
      <c r="C6126" s="175" t="s">
        <v>180</v>
      </c>
      <c r="D6126" s="175">
        <v>68.08</v>
      </c>
    </row>
    <row r="6127" spans="1:4" ht="41.4" x14ac:dyDescent="0.3">
      <c r="A6127" s="175">
        <v>87828</v>
      </c>
      <c r="B6127" s="176" t="s">
        <v>14338</v>
      </c>
      <c r="C6127" s="175" t="s">
        <v>180</v>
      </c>
      <c r="D6127" s="175">
        <v>95.26</v>
      </c>
    </row>
    <row r="6128" spans="1:4" ht="55.2" x14ac:dyDescent="0.3">
      <c r="A6128" s="175">
        <v>87829</v>
      </c>
      <c r="B6128" s="176" t="s">
        <v>14339</v>
      </c>
      <c r="C6128" s="175" t="s">
        <v>180</v>
      </c>
      <c r="D6128" s="175">
        <v>71.959999999999994</v>
      </c>
    </row>
    <row r="6129" spans="1:4" ht="41.4" x14ac:dyDescent="0.3">
      <c r="A6129" s="175">
        <v>87831</v>
      </c>
      <c r="B6129" s="176" t="s">
        <v>14340</v>
      </c>
      <c r="C6129" s="175" t="s">
        <v>180</v>
      </c>
      <c r="D6129" s="175">
        <v>78.069999999999993</v>
      </c>
    </row>
    <row r="6130" spans="1:4" ht="55.2" x14ac:dyDescent="0.3">
      <c r="A6130" s="175">
        <v>87832</v>
      </c>
      <c r="B6130" s="176" t="s">
        <v>14341</v>
      </c>
      <c r="C6130" s="175" t="s">
        <v>180</v>
      </c>
      <c r="D6130" s="175">
        <v>116.48</v>
      </c>
    </row>
    <row r="6131" spans="1:4" ht="41.4" x14ac:dyDescent="0.3">
      <c r="A6131" s="175">
        <v>87834</v>
      </c>
      <c r="B6131" s="176" t="s">
        <v>14342</v>
      </c>
      <c r="C6131" s="175" t="s">
        <v>180</v>
      </c>
      <c r="D6131" s="175">
        <v>159.96</v>
      </c>
    </row>
    <row r="6132" spans="1:4" ht="41.4" x14ac:dyDescent="0.3">
      <c r="A6132" s="175">
        <v>87835</v>
      </c>
      <c r="B6132" s="176" t="s">
        <v>14343</v>
      </c>
      <c r="C6132" s="175" t="s">
        <v>180</v>
      </c>
      <c r="D6132" s="175">
        <v>111.55</v>
      </c>
    </row>
    <row r="6133" spans="1:4" ht="41.4" x14ac:dyDescent="0.3">
      <c r="A6133" s="175">
        <v>87836</v>
      </c>
      <c r="B6133" s="176" t="s">
        <v>14344</v>
      </c>
      <c r="C6133" s="175" t="s">
        <v>180</v>
      </c>
      <c r="D6133" s="175">
        <v>152.34</v>
      </c>
    </row>
    <row r="6134" spans="1:4" ht="41.4" x14ac:dyDescent="0.3">
      <c r="A6134" s="175">
        <v>87837</v>
      </c>
      <c r="B6134" s="176" t="s">
        <v>14345</v>
      </c>
      <c r="C6134" s="175" t="s">
        <v>180</v>
      </c>
      <c r="D6134" s="175">
        <v>104.71</v>
      </c>
    </row>
    <row r="6135" spans="1:4" ht="41.4" x14ac:dyDescent="0.3">
      <c r="A6135" s="175">
        <v>87838</v>
      </c>
      <c r="B6135" s="176" t="s">
        <v>14346</v>
      </c>
      <c r="C6135" s="175" t="s">
        <v>180</v>
      </c>
      <c r="D6135" s="175">
        <v>166.68</v>
      </c>
    </row>
    <row r="6136" spans="1:4" ht="41.4" x14ac:dyDescent="0.3">
      <c r="A6136" s="175">
        <v>87839</v>
      </c>
      <c r="B6136" s="176" t="s">
        <v>14347</v>
      </c>
      <c r="C6136" s="175" t="s">
        <v>180</v>
      </c>
      <c r="D6136" s="175">
        <v>116.89</v>
      </c>
    </row>
    <row r="6137" spans="1:4" ht="41.4" x14ac:dyDescent="0.3">
      <c r="A6137" s="175">
        <v>87840</v>
      </c>
      <c r="B6137" s="176" t="s">
        <v>14348</v>
      </c>
      <c r="C6137" s="175" t="s">
        <v>180</v>
      </c>
      <c r="D6137" s="175">
        <v>157.11000000000001</v>
      </c>
    </row>
    <row r="6138" spans="1:4" ht="41.4" x14ac:dyDescent="0.3">
      <c r="A6138" s="175">
        <v>87841</v>
      </c>
      <c r="B6138" s="176" t="s">
        <v>14349</v>
      </c>
      <c r="C6138" s="175" t="s">
        <v>180</v>
      </c>
      <c r="D6138" s="175">
        <v>108.1</v>
      </c>
    </row>
    <row r="6139" spans="1:4" ht="41.4" x14ac:dyDescent="0.3">
      <c r="A6139" s="175">
        <v>87842</v>
      </c>
      <c r="B6139" s="176" t="s">
        <v>14350</v>
      </c>
      <c r="C6139" s="175" t="s">
        <v>180</v>
      </c>
      <c r="D6139" s="175">
        <v>171.63</v>
      </c>
    </row>
    <row r="6140" spans="1:4" ht="41.4" x14ac:dyDescent="0.3">
      <c r="A6140" s="175">
        <v>87843</v>
      </c>
      <c r="B6140" s="176" t="s">
        <v>14351</v>
      </c>
      <c r="C6140" s="175" t="s">
        <v>180</v>
      </c>
      <c r="D6140" s="175">
        <v>127.64</v>
      </c>
    </row>
    <row r="6141" spans="1:4" ht="41.4" x14ac:dyDescent="0.3">
      <c r="A6141" s="175">
        <v>87844</v>
      </c>
      <c r="B6141" s="176" t="s">
        <v>14352</v>
      </c>
      <c r="C6141" s="175" t="s">
        <v>180</v>
      </c>
      <c r="D6141" s="175">
        <v>156.91999999999999</v>
      </c>
    </row>
    <row r="6142" spans="1:4" ht="41.4" x14ac:dyDescent="0.3">
      <c r="A6142" s="175">
        <v>87845</v>
      </c>
      <c r="B6142" s="176" t="s">
        <v>14353</v>
      </c>
      <c r="C6142" s="175" t="s">
        <v>180</v>
      </c>
      <c r="D6142" s="175">
        <v>113.76</v>
      </c>
    </row>
    <row r="6143" spans="1:4" ht="41.4" x14ac:dyDescent="0.3">
      <c r="A6143" s="175">
        <v>87846</v>
      </c>
      <c r="B6143" s="176" t="s">
        <v>14354</v>
      </c>
      <c r="C6143" s="175" t="s">
        <v>180</v>
      </c>
      <c r="D6143" s="175">
        <v>173.98</v>
      </c>
    </row>
    <row r="6144" spans="1:4" ht="41.4" x14ac:dyDescent="0.3">
      <c r="A6144" s="175">
        <v>87847</v>
      </c>
      <c r="B6144" s="176" t="s">
        <v>14355</v>
      </c>
      <c r="C6144" s="175" t="s">
        <v>180</v>
      </c>
      <c r="D6144" s="175">
        <v>125.55</v>
      </c>
    </row>
    <row r="6145" spans="1:4" ht="41.4" x14ac:dyDescent="0.3">
      <c r="A6145" s="175">
        <v>87848</v>
      </c>
      <c r="B6145" s="176" t="s">
        <v>14356</v>
      </c>
      <c r="C6145" s="175" t="s">
        <v>180</v>
      </c>
      <c r="D6145" s="175">
        <v>164.9</v>
      </c>
    </row>
    <row r="6146" spans="1:4" ht="41.4" x14ac:dyDescent="0.3">
      <c r="A6146" s="175">
        <v>87849</v>
      </c>
      <c r="B6146" s="176" t="s">
        <v>14357</v>
      </c>
      <c r="C6146" s="175" t="s">
        <v>180</v>
      </c>
      <c r="D6146" s="175">
        <v>117.27</v>
      </c>
    </row>
    <row r="6147" spans="1:4" ht="41.4" x14ac:dyDescent="0.3">
      <c r="A6147" s="175">
        <v>87850</v>
      </c>
      <c r="B6147" s="176" t="s">
        <v>14358</v>
      </c>
      <c r="C6147" s="175" t="s">
        <v>180</v>
      </c>
      <c r="D6147" s="175">
        <v>180.72</v>
      </c>
    </row>
    <row r="6148" spans="1:4" ht="41.4" x14ac:dyDescent="0.3">
      <c r="A6148" s="175">
        <v>87851</v>
      </c>
      <c r="B6148" s="176" t="s">
        <v>14359</v>
      </c>
      <c r="C6148" s="175" t="s">
        <v>180</v>
      </c>
      <c r="D6148" s="175">
        <v>130.91999999999999</v>
      </c>
    </row>
    <row r="6149" spans="1:4" ht="41.4" x14ac:dyDescent="0.3">
      <c r="A6149" s="175">
        <v>87852</v>
      </c>
      <c r="B6149" s="176" t="s">
        <v>14360</v>
      </c>
      <c r="C6149" s="175" t="s">
        <v>180</v>
      </c>
      <c r="D6149" s="175">
        <v>169.64</v>
      </c>
    </row>
    <row r="6150" spans="1:4" ht="41.4" x14ac:dyDescent="0.3">
      <c r="A6150" s="175">
        <v>87853</v>
      </c>
      <c r="B6150" s="176" t="s">
        <v>14361</v>
      </c>
      <c r="C6150" s="175" t="s">
        <v>180</v>
      </c>
      <c r="D6150" s="175">
        <v>120.64</v>
      </c>
    </row>
    <row r="6151" spans="1:4" ht="41.4" x14ac:dyDescent="0.3">
      <c r="A6151" s="175">
        <v>87854</v>
      </c>
      <c r="B6151" s="176" t="s">
        <v>14362</v>
      </c>
      <c r="C6151" s="175" t="s">
        <v>180</v>
      </c>
      <c r="D6151" s="175">
        <v>185.64</v>
      </c>
    </row>
    <row r="6152" spans="1:4" ht="41.4" x14ac:dyDescent="0.3">
      <c r="A6152" s="175">
        <v>87855</v>
      </c>
      <c r="B6152" s="176" t="s">
        <v>14363</v>
      </c>
      <c r="C6152" s="175" t="s">
        <v>180</v>
      </c>
      <c r="D6152" s="175">
        <v>141.66999999999999</v>
      </c>
    </row>
    <row r="6153" spans="1:4" ht="41.4" x14ac:dyDescent="0.3">
      <c r="A6153" s="175">
        <v>87856</v>
      </c>
      <c r="B6153" s="176" t="s">
        <v>14364</v>
      </c>
      <c r="C6153" s="175" t="s">
        <v>180</v>
      </c>
      <c r="D6153" s="175">
        <v>169.48</v>
      </c>
    </row>
    <row r="6154" spans="1:4" ht="41.4" x14ac:dyDescent="0.3">
      <c r="A6154" s="175">
        <v>87857</v>
      </c>
      <c r="B6154" s="176" t="s">
        <v>14365</v>
      </c>
      <c r="C6154" s="175" t="s">
        <v>180</v>
      </c>
      <c r="D6154" s="175">
        <v>126.3</v>
      </c>
    </row>
    <row r="6155" spans="1:4" ht="27.6" x14ac:dyDescent="0.3">
      <c r="A6155" s="175">
        <v>87858</v>
      </c>
      <c r="B6155" s="176" t="s">
        <v>14366</v>
      </c>
      <c r="C6155" s="175" t="s">
        <v>180</v>
      </c>
      <c r="D6155" s="175">
        <v>121.97</v>
      </c>
    </row>
    <row r="6156" spans="1:4" ht="27.6" x14ac:dyDescent="0.3">
      <c r="A6156" s="175">
        <v>87859</v>
      </c>
      <c r="B6156" s="176" t="s">
        <v>14367</v>
      </c>
      <c r="C6156" s="175" t="s">
        <v>180</v>
      </c>
      <c r="D6156" s="175">
        <v>141.84</v>
      </c>
    </row>
    <row r="6157" spans="1:4" ht="55.2" x14ac:dyDescent="0.3">
      <c r="A6157" s="175">
        <v>89048</v>
      </c>
      <c r="B6157" s="176" t="s">
        <v>14368</v>
      </c>
      <c r="C6157" s="175" t="s">
        <v>180</v>
      </c>
      <c r="D6157" s="175">
        <v>30.55</v>
      </c>
    </row>
    <row r="6158" spans="1:4" ht="41.4" x14ac:dyDescent="0.3">
      <c r="A6158" s="175">
        <v>89049</v>
      </c>
      <c r="B6158" s="176" t="s">
        <v>14369</v>
      </c>
      <c r="C6158" s="175" t="s">
        <v>180</v>
      </c>
      <c r="D6158" s="175">
        <v>20.37</v>
      </c>
    </row>
    <row r="6159" spans="1:4" ht="55.2" x14ac:dyDescent="0.3">
      <c r="A6159" s="175">
        <v>89173</v>
      </c>
      <c r="B6159" s="176" t="s">
        <v>14370</v>
      </c>
      <c r="C6159" s="175" t="s">
        <v>180</v>
      </c>
      <c r="D6159" s="175">
        <v>29.99</v>
      </c>
    </row>
    <row r="6160" spans="1:4" ht="41.4" x14ac:dyDescent="0.3">
      <c r="A6160" s="175">
        <v>90406</v>
      </c>
      <c r="B6160" s="176" t="s">
        <v>14371</v>
      </c>
      <c r="C6160" s="175" t="s">
        <v>180</v>
      </c>
      <c r="D6160" s="175">
        <v>40.020000000000003</v>
      </c>
    </row>
    <row r="6161" spans="1:4" ht="41.4" x14ac:dyDescent="0.3">
      <c r="A6161" s="175">
        <v>90407</v>
      </c>
      <c r="B6161" s="176" t="s">
        <v>14372</v>
      </c>
      <c r="C6161" s="175" t="s">
        <v>180</v>
      </c>
      <c r="D6161" s="175">
        <v>44.8</v>
      </c>
    </row>
    <row r="6162" spans="1:4" ht="41.4" x14ac:dyDescent="0.3">
      <c r="A6162" s="175">
        <v>90408</v>
      </c>
      <c r="B6162" s="176" t="s">
        <v>14373</v>
      </c>
      <c r="C6162" s="175" t="s">
        <v>180</v>
      </c>
      <c r="D6162" s="175">
        <v>29.48</v>
      </c>
    </row>
    <row r="6163" spans="1:4" ht="41.4" x14ac:dyDescent="0.3">
      <c r="A6163" s="175">
        <v>90409</v>
      </c>
      <c r="B6163" s="176" t="s">
        <v>14374</v>
      </c>
      <c r="C6163" s="175" t="s">
        <v>180</v>
      </c>
      <c r="D6163" s="175">
        <v>32.18</v>
      </c>
    </row>
    <row r="6164" spans="1:4" ht="41.4" x14ac:dyDescent="0.3">
      <c r="A6164" s="175">
        <v>87242</v>
      </c>
      <c r="B6164" s="176" t="s">
        <v>14375</v>
      </c>
      <c r="C6164" s="175" t="s">
        <v>180</v>
      </c>
      <c r="D6164" s="175">
        <v>222.57</v>
      </c>
    </row>
    <row r="6165" spans="1:4" ht="41.4" x14ac:dyDescent="0.3">
      <c r="A6165" s="175">
        <v>87243</v>
      </c>
      <c r="B6165" s="176" t="s">
        <v>14376</v>
      </c>
      <c r="C6165" s="175" t="s">
        <v>180</v>
      </c>
      <c r="D6165" s="175">
        <v>203.69</v>
      </c>
    </row>
    <row r="6166" spans="1:4" ht="41.4" x14ac:dyDescent="0.3">
      <c r="A6166" s="175">
        <v>87244</v>
      </c>
      <c r="B6166" s="176" t="s">
        <v>14377</v>
      </c>
      <c r="C6166" s="175" t="s">
        <v>180</v>
      </c>
      <c r="D6166" s="175">
        <v>215.91</v>
      </c>
    </row>
    <row r="6167" spans="1:4" ht="41.4" x14ac:dyDescent="0.3">
      <c r="A6167" s="175">
        <v>87245</v>
      </c>
      <c r="B6167" s="176" t="s">
        <v>14378</v>
      </c>
      <c r="C6167" s="175" t="s">
        <v>180</v>
      </c>
      <c r="D6167" s="175">
        <v>260.14</v>
      </c>
    </row>
    <row r="6168" spans="1:4" ht="41.4" x14ac:dyDescent="0.3">
      <c r="A6168" s="175">
        <v>87264</v>
      </c>
      <c r="B6168" s="176" t="s">
        <v>14379</v>
      </c>
      <c r="C6168" s="175" t="s">
        <v>180</v>
      </c>
      <c r="D6168" s="175">
        <v>67.09</v>
      </c>
    </row>
    <row r="6169" spans="1:4" ht="41.4" x14ac:dyDescent="0.3">
      <c r="A6169" s="175">
        <v>87265</v>
      </c>
      <c r="B6169" s="176" t="s">
        <v>14380</v>
      </c>
      <c r="C6169" s="175" t="s">
        <v>180</v>
      </c>
      <c r="D6169" s="175">
        <v>59.3</v>
      </c>
    </row>
    <row r="6170" spans="1:4" ht="41.4" x14ac:dyDescent="0.3">
      <c r="A6170" s="175">
        <v>87266</v>
      </c>
      <c r="B6170" s="176" t="s">
        <v>14381</v>
      </c>
      <c r="C6170" s="175" t="s">
        <v>180</v>
      </c>
      <c r="D6170" s="175">
        <v>69.86</v>
      </c>
    </row>
    <row r="6171" spans="1:4" ht="41.4" x14ac:dyDescent="0.3">
      <c r="A6171" s="175">
        <v>87267</v>
      </c>
      <c r="B6171" s="176" t="s">
        <v>14382</v>
      </c>
      <c r="C6171" s="175" t="s">
        <v>180</v>
      </c>
      <c r="D6171" s="175">
        <v>66.39</v>
      </c>
    </row>
    <row r="6172" spans="1:4" ht="41.4" x14ac:dyDescent="0.3">
      <c r="A6172" s="175">
        <v>87268</v>
      </c>
      <c r="B6172" s="176" t="s">
        <v>14383</v>
      </c>
      <c r="C6172" s="175" t="s">
        <v>180</v>
      </c>
      <c r="D6172" s="175">
        <v>71.930000000000007</v>
      </c>
    </row>
    <row r="6173" spans="1:4" ht="41.4" x14ac:dyDescent="0.3">
      <c r="A6173" s="175">
        <v>87269</v>
      </c>
      <c r="B6173" s="176" t="s">
        <v>14384</v>
      </c>
      <c r="C6173" s="175" t="s">
        <v>180</v>
      </c>
      <c r="D6173" s="175">
        <v>63.45</v>
      </c>
    </row>
    <row r="6174" spans="1:4" ht="41.4" x14ac:dyDescent="0.3">
      <c r="A6174" s="175">
        <v>87270</v>
      </c>
      <c r="B6174" s="176" t="s">
        <v>14385</v>
      </c>
      <c r="C6174" s="175" t="s">
        <v>180</v>
      </c>
      <c r="D6174" s="175">
        <v>74.239999999999995</v>
      </c>
    </row>
    <row r="6175" spans="1:4" ht="41.4" x14ac:dyDescent="0.3">
      <c r="A6175" s="175">
        <v>87271</v>
      </c>
      <c r="B6175" s="176" t="s">
        <v>14386</v>
      </c>
      <c r="C6175" s="175" t="s">
        <v>180</v>
      </c>
      <c r="D6175" s="175">
        <v>70.19</v>
      </c>
    </row>
    <row r="6176" spans="1:4" ht="41.4" x14ac:dyDescent="0.3">
      <c r="A6176" s="175">
        <v>87272</v>
      </c>
      <c r="B6176" s="176" t="s">
        <v>14387</v>
      </c>
      <c r="C6176" s="175" t="s">
        <v>180</v>
      </c>
      <c r="D6176" s="175">
        <v>76.33</v>
      </c>
    </row>
    <row r="6177" spans="1:4" ht="41.4" x14ac:dyDescent="0.3">
      <c r="A6177" s="175">
        <v>87273</v>
      </c>
      <c r="B6177" s="176" t="s">
        <v>14388</v>
      </c>
      <c r="C6177" s="175" t="s">
        <v>180</v>
      </c>
      <c r="D6177" s="175">
        <v>65.989999999999995</v>
      </c>
    </row>
    <row r="6178" spans="1:4" ht="41.4" x14ac:dyDescent="0.3">
      <c r="A6178" s="175">
        <v>87274</v>
      </c>
      <c r="B6178" s="176" t="s">
        <v>14389</v>
      </c>
      <c r="C6178" s="175" t="s">
        <v>180</v>
      </c>
      <c r="D6178" s="175">
        <v>77.97</v>
      </c>
    </row>
    <row r="6179" spans="1:4" ht="41.4" x14ac:dyDescent="0.3">
      <c r="A6179" s="175">
        <v>87275</v>
      </c>
      <c r="B6179" s="176" t="s">
        <v>14390</v>
      </c>
      <c r="C6179" s="175" t="s">
        <v>180</v>
      </c>
      <c r="D6179" s="175">
        <v>74.47</v>
      </c>
    </row>
    <row r="6180" spans="1:4" ht="41.4" x14ac:dyDescent="0.3">
      <c r="A6180" s="175">
        <v>88786</v>
      </c>
      <c r="B6180" s="176" t="s">
        <v>14391</v>
      </c>
      <c r="C6180" s="175" t="s">
        <v>180</v>
      </c>
      <c r="D6180" s="175">
        <v>316.02999999999997</v>
      </c>
    </row>
    <row r="6181" spans="1:4" ht="41.4" x14ac:dyDescent="0.3">
      <c r="A6181" s="175">
        <v>88787</v>
      </c>
      <c r="B6181" s="176" t="s">
        <v>14392</v>
      </c>
      <c r="C6181" s="175" t="s">
        <v>180</v>
      </c>
      <c r="D6181" s="175">
        <v>291.81</v>
      </c>
    </row>
    <row r="6182" spans="1:4" ht="41.4" x14ac:dyDescent="0.3">
      <c r="A6182" s="175">
        <v>88788</v>
      </c>
      <c r="B6182" s="176" t="s">
        <v>14393</v>
      </c>
      <c r="C6182" s="175" t="s">
        <v>180</v>
      </c>
      <c r="D6182" s="175">
        <v>304.02999999999997</v>
      </c>
    </row>
    <row r="6183" spans="1:4" ht="41.4" x14ac:dyDescent="0.3">
      <c r="A6183" s="175">
        <v>88789</v>
      </c>
      <c r="B6183" s="176" t="s">
        <v>14394</v>
      </c>
      <c r="C6183" s="175" t="s">
        <v>180</v>
      </c>
      <c r="D6183" s="175">
        <v>366.58</v>
      </c>
    </row>
    <row r="6184" spans="1:4" ht="55.2" x14ac:dyDescent="0.3">
      <c r="A6184" s="175">
        <v>89045</v>
      </c>
      <c r="B6184" s="176" t="s">
        <v>14395</v>
      </c>
      <c r="C6184" s="175" t="s">
        <v>180</v>
      </c>
      <c r="D6184" s="175">
        <v>66.89</v>
      </c>
    </row>
    <row r="6185" spans="1:4" ht="55.2" x14ac:dyDescent="0.3">
      <c r="A6185" s="175">
        <v>89170</v>
      </c>
      <c r="B6185" s="176" t="s">
        <v>14396</v>
      </c>
      <c r="C6185" s="175" t="s">
        <v>180</v>
      </c>
      <c r="D6185" s="175">
        <v>64.930000000000007</v>
      </c>
    </row>
    <row r="6186" spans="1:4" ht="41.4" x14ac:dyDescent="0.3">
      <c r="A6186" s="175">
        <v>93392</v>
      </c>
      <c r="B6186" s="176" t="s">
        <v>14397</v>
      </c>
      <c r="C6186" s="175" t="s">
        <v>180</v>
      </c>
      <c r="D6186" s="175">
        <v>57.2</v>
      </c>
    </row>
    <row r="6187" spans="1:4" ht="41.4" x14ac:dyDescent="0.3">
      <c r="A6187" s="175">
        <v>93393</v>
      </c>
      <c r="B6187" s="176" t="s">
        <v>14398</v>
      </c>
      <c r="C6187" s="175" t="s">
        <v>180</v>
      </c>
      <c r="D6187" s="175">
        <v>49.5</v>
      </c>
    </row>
    <row r="6188" spans="1:4" ht="41.4" x14ac:dyDescent="0.3">
      <c r="A6188" s="175">
        <v>93394</v>
      </c>
      <c r="B6188" s="176" t="s">
        <v>14399</v>
      </c>
      <c r="C6188" s="175" t="s">
        <v>180</v>
      </c>
      <c r="D6188" s="175">
        <v>59.97</v>
      </c>
    </row>
    <row r="6189" spans="1:4" ht="41.4" x14ac:dyDescent="0.3">
      <c r="A6189" s="175">
        <v>93395</v>
      </c>
      <c r="B6189" s="176" t="s">
        <v>14400</v>
      </c>
      <c r="C6189" s="175" t="s">
        <v>180</v>
      </c>
      <c r="D6189" s="175">
        <v>56.5</v>
      </c>
    </row>
    <row r="6190" spans="1:4" ht="41.4" x14ac:dyDescent="0.3">
      <c r="A6190" s="175">
        <v>99194</v>
      </c>
      <c r="B6190" s="176" t="s">
        <v>14401</v>
      </c>
      <c r="C6190" s="175" t="s">
        <v>180</v>
      </c>
      <c r="D6190" s="175">
        <v>63.72</v>
      </c>
    </row>
    <row r="6191" spans="1:4" ht="41.4" x14ac:dyDescent="0.3">
      <c r="A6191" s="175">
        <v>99195</v>
      </c>
      <c r="B6191" s="176" t="s">
        <v>14402</v>
      </c>
      <c r="C6191" s="175" t="s">
        <v>180</v>
      </c>
      <c r="D6191" s="175">
        <v>56.02</v>
      </c>
    </row>
    <row r="6192" spans="1:4" ht="41.4" x14ac:dyDescent="0.3">
      <c r="A6192" s="175">
        <v>99196</v>
      </c>
      <c r="B6192" s="176" t="s">
        <v>14403</v>
      </c>
      <c r="C6192" s="175" t="s">
        <v>180</v>
      </c>
      <c r="D6192" s="175">
        <v>66.489999999999995</v>
      </c>
    </row>
    <row r="6193" spans="1:4" ht="41.4" x14ac:dyDescent="0.3">
      <c r="A6193" s="175">
        <v>99198</v>
      </c>
      <c r="B6193" s="176" t="s">
        <v>14404</v>
      </c>
      <c r="C6193" s="175" t="s">
        <v>180</v>
      </c>
      <c r="D6193" s="175">
        <v>63.02</v>
      </c>
    </row>
    <row r="6194" spans="1:4" ht="27.6" x14ac:dyDescent="0.3">
      <c r="A6194" s="175">
        <v>101965</v>
      </c>
      <c r="B6194" s="176" t="s">
        <v>14405</v>
      </c>
      <c r="C6194" s="175" t="s">
        <v>236</v>
      </c>
      <c r="D6194" s="175">
        <v>121.59</v>
      </c>
    </row>
    <row r="6195" spans="1:4" ht="27.6" x14ac:dyDescent="0.3">
      <c r="A6195" s="175">
        <v>101966</v>
      </c>
      <c r="B6195" s="176" t="s">
        <v>14406</v>
      </c>
      <c r="C6195" s="175" t="s">
        <v>236</v>
      </c>
      <c r="D6195" s="175">
        <v>154</v>
      </c>
    </row>
    <row r="6196" spans="1:4" x14ac:dyDescent="0.3">
      <c r="A6196" s="175">
        <v>101979</v>
      </c>
      <c r="B6196" s="176" t="s">
        <v>14407</v>
      </c>
      <c r="C6196" s="175" t="s">
        <v>236</v>
      </c>
      <c r="D6196" s="175">
        <v>58.99</v>
      </c>
    </row>
    <row r="6197" spans="1:4" ht="27.6" x14ac:dyDescent="0.3">
      <c r="A6197" s="175">
        <v>96112</v>
      </c>
      <c r="B6197" s="176" t="s">
        <v>14408</v>
      </c>
      <c r="C6197" s="175" t="s">
        <v>180</v>
      </c>
      <c r="D6197" s="175">
        <v>136.28</v>
      </c>
    </row>
    <row r="6198" spans="1:4" ht="27.6" x14ac:dyDescent="0.3">
      <c r="A6198" s="175">
        <v>96117</v>
      </c>
      <c r="B6198" s="176" t="s">
        <v>14409</v>
      </c>
      <c r="C6198" s="175" t="s">
        <v>180</v>
      </c>
      <c r="D6198" s="175">
        <v>177.17</v>
      </c>
    </row>
    <row r="6199" spans="1:4" x14ac:dyDescent="0.3">
      <c r="A6199" s="175">
        <v>96122</v>
      </c>
      <c r="B6199" s="176" t="s">
        <v>14410</v>
      </c>
      <c r="C6199" s="175" t="s">
        <v>236</v>
      </c>
      <c r="D6199" s="175">
        <v>42.87</v>
      </c>
    </row>
    <row r="6200" spans="1:4" x14ac:dyDescent="0.3">
      <c r="A6200" s="175">
        <v>96109</v>
      </c>
      <c r="B6200" s="176" t="s">
        <v>14411</v>
      </c>
      <c r="C6200" s="175" t="s">
        <v>180</v>
      </c>
      <c r="D6200" s="175">
        <v>38.53</v>
      </c>
    </row>
    <row r="6201" spans="1:4" ht="27.6" x14ac:dyDescent="0.3">
      <c r="A6201" s="175">
        <v>96110</v>
      </c>
      <c r="B6201" s="176" t="s">
        <v>14412</v>
      </c>
      <c r="C6201" s="175" t="s">
        <v>180</v>
      </c>
      <c r="D6201" s="175">
        <v>62.73</v>
      </c>
    </row>
    <row r="6202" spans="1:4" x14ac:dyDescent="0.3">
      <c r="A6202" s="175">
        <v>96113</v>
      </c>
      <c r="B6202" s="176" t="s">
        <v>14413</v>
      </c>
      <c r="C6202" s="175" t="s">
        <v>180</v>
      </c>
      <c r="D6202" s="175">
        <v>33.17</v>
      </c>
    </row>
    <row r="6203" spans="1:4" ht="27.6" x14ac:dyDescent="0.3">
      <c r="A6203" s="175">
        <v>96114</v>
      </c>
      <c r="B6203" s="176" t="s">
        <v>14414</v>
      </c>
      <c r="C6203" s="175" t="s">
        <v>180</v>
      </c>
      <c r="D6203" s="175">
        <v>65.66</v>
      </c>
    </row>
    <row r="6204" spans="1:4" x14ac:dyDescent="0.3">
      <c r="A6204" s="175">
        <v>96120</v>
      </c>
      <c r="B6204" s="176" t="s">
        <v>14415</v>
      </c>
      <c r="C6204" s="175" t="s">
        <v>236</v>
      </c>
      <c r="D6204" s="175">
        <v>2.58</v>
      </c>
    </row>
    <row r="6205" spans="1:4" ht="27.6" x14ac:dyDescent="0.3">
      <c r="A6205" s="175">
        <v>96123</v>
      </c>
      <c r="B6205" s="176" t="s">
        <v>14416</v>
      </c>
      <c r="C6205" s="175" t="s">
        <v>236</v>
      </c>
      <c r="D6205" s="175">
        <v>31.58</v>
      </c>
    </row>
    <row r="6206" spans="1:4" x14ac:dyDescent="0.3">
      <c r="A6206" s="175">
        <v>99054</v>
      </c>
      <c r="B6206" s="176" t="s">
        <v>14417</v>
      </c>
      <c r="C6206" s="175" t="s">
        <v>180</v>
      </c>
      <c r="D6206" s="175">
        <v>48.57</v>
      </c>
    </row>
    <row r="6207" spans="1:4" ht="27.6" x14ac:dyDescent="0.3">
      <c r="A6207" s="175">
        <v>96111</v>
      </c>
      <c r="B6207" s="176" t="s">
        <v>14418</v>
      </c>
      <c r="C6207" s="175" t="s">
        <v>180</v>
      </c>
      <c r="D6207" s="175">
        <v>62.38</v>
      </c>
    </row>
    <row r="6208" spans="1:4" ht="27.6" x14ac:dyDescent="0.3">
      <c r="A6208" s="175">
        <v>96116</v>
      </c>
      <c r="B6208" s="176" t="s">
        <v>14419</v>
      </c>
      <c r="C6208" s="175" t="s">
        <v>180</v>
      </c>
      <c r="D6208" s="175">
        <v>69.02</v>
      </c>
    </row>
    <row r="6209" spans="1:4" ht="27.6" x14ac:dyDescent="0.3">
      <c r="A6209" s="175">
        <v>96121</v>
      </c>
      <c r="B6209" s="176" t="s">
        <v>14420</v>
      </c>
      <c r="C6209" s="175" t="s">
        <v>236</v>
      </c>
      <c r="D6209" s="175">
        <v>11.3</v>
      </c>
    </row>
    <row r="6210" spans="1:4" ht="27.6" x14ac:dyDescent="0.3">
      <c r="A6210" s="175">
        <v>96485</v>
      </c>
      <c r="B6210" s="176" t="s">
        <v>14421</v>
      </c>
      <c r="C6210" s="175" t="s">
        <v>180</v>
      </c>
      <c r="D6210" s="175">
        <v>73.05</v>
      </c>
    </row>
    <row r="6211" spans="1:4" ht="27.6" x14ac:dyDescent="0.3">
      <c r="A6211" s="175">
        <v>96486</v>
      </c>
      <c r="B6211" s="176" t="s">
        <v>14422</v>
      </c>
      <c r="C6211" s="175" t="s">
        <v>180</v>
      </c>
      <c r="D6211" s="175">
        <v>80.33</v>
      </c>
    </row>
    <row r="6212" spans="1:4" ht="27.6" x14ac:dyDescent="0.3">
      <c r="A6212" s="175">
        <v>91514</v>
      </c>
      <c r="B6212" s="176" t="s">
        <v>14423</v>
      </c>
      <c r="C6212" s="175" t="s">
        <v>180</v>
      </c>
      <c r="D6212" s="175">
        <v>6.43</v>
      </c>
    </row>
    <row r="6213" spans="1:4" ht="27.6" x14ac:dyDescent="0.3">
      <c r="A6213" s="175">
        <v>91515</v>
      </c>
      <c r="B6213" s="176" t="s">
        <v>14424</v>
      </c>
      <c r="C6213" s="175" t="s">
        <v>180</v>
      </c>
      <c r="D6213" s="175">
        <v>8.51</v>
      </c>
    </row>
    <row r="6214" spans="1:4" ht="27.6" x14ac:dyDescent="0.3">
      <c r="A6214" s="175">
        <v>91516</v>
      </c>
      <c r="B6214" s="176" t="s">
        <v>14425</v>
      </c>
      <c r="C6214" s="175" t="s">
        <v>180</v>
      </c>
      <c r="D6214" s="175">
        <v>12.42</v>
      </c>
    </row>
    <row r="6215" spans="1:4" ht="27.6" x14ac:dyDescent="0.3">
      <c r="A6215" s="175">
        <v>91517</v>
      </c>
      <c r="B6215" s="176" t="s">
        <v>14426</v>
      </c>
      <c r="C6215" s="175" t="s">
        <v>180</v>
      </c>
      <c r="D6215" s="175">
        <v>13.84</v>
      </c>
    </row>
    <row r="6216" spans="1:4" ht="27.6" x14ac:dyDescent="0.3">
      <c r="A6216" s="175">
        <v>91519</v>
      </c>
      <c r="B6216" s="176" t="s">
        <v>14427</v>
      </c>
      <c r="C6216" s="175" t="s">
        <v>180</v>
      </c>
      <c r="D6216" s="175">
        <v>15.89</v>
      </c>
    </row>
    <row r="6217" spans="1:4" ht="27.6" x14ac:dyDescent="0.3">
      <c r="A6217" s="175">
        <v>91520</v>
      </c>
      <c r="B6217" s="176" t="s">
        <v>14428</v>
      </c>
      <c r="C6217" s="175" t="s">
        <v>180</v>
      </c>
      <c r="D6217" s="175">
        <v>2.3199999999999998</v>
      </c>
    </row>
    <row r="6218" spans="1:4" ht="27.6" x14ac:dyDescent="0.3">
      <c r="A6218" s="175">
        <v>91522</v>
      </c>
      <c r="B6218" s="176" t="s">
        <v>14429</v>
      </c>
      <c r="C6218" s="175" t="s">
        <v>180</v>
      </c>
      <c r="D6218" s="175">
        <v>2.79</v>
      </c>
    </row>
    <row r="6219" spans="1:4" ht="27.6" x14ac:dyDescent="0.3">
      <c r="A6219" s="175">
        <v>91525</v>
      </c>
      <c r="B6219" s="176" t="s">
        <v>14430</v>
      </c>
      <c r="C6219" s="175" t="s">
        <v>180</v>
      </c>
      <c r="D6219" s="175">
        <v>5.07</v>
      </c>
    </row>
    <row r="6220" spans="1:4" ht="41.4" x14ac:dyDescent="0.3">
      <c r="A6220" s="175">
        <v>87280</v>
      </c>
      <c r="B6220" s="176" t="s">
        <v>14431</v>
      </c>
      <c r="C6220" s="175" t="s">
        <v>261</v>
      </c>
      <c r="D6220" s="175">
        <v>331.98</v>
      </c>
    </row>
    <row r="6221" spans="1:4" ht="41.4" x14ac:dyDescent="0.3">
      <c r="A6221" s="175">
        <v>87281</v>
      </c>
      <c r="B6221" s="176" t="s">
        <v>14432</v>
      </c>
      <c r="C6221" s="175" t="s">
        <v>261</v>
      </c>
      <c r="D6221" s="175">
        <v>323.87</v>
      </c>
    </row>
    <row r="6222" spans="1:4" ht="41.4" x14ac:dyDescent="0.3">
      <c r="A6222" s="175">
        <v>87283</v>
      </c>
      <c r="B6222" s="176" t="s">
        <v>14433</v>
      </c>
      <c r="C6222" s="175" t="s">
        <v>261</v>
      </c>
      <c r="D6222" s="175">
        <v>340.61</v>
      </c>
    </row>
    <row r="6223" spans="1:4" ht="41.4" x14ac:dyDescent="0.3">
      <c r="A6223" s="175">
        <v>87284</v>
      </c>
      <c r="B6223" s="176" t="s">
        <v>14434</v>
      </c>
      <c r="C6223" s="175" t="s">
        <v>261</v>
      </c>
      <c r="D6223" s="175">
        <v>331.7</v>
      </c>
    </row>
    <row r="6224" spans="1:4" ht="41.4" x14ac:dyDescent="0.3">
      <c r="A6224" s="175">
        <v>87286</v>
      </c>
      <c r="B6224" s="176" t="s">
        <v>14435</v>
      </c>
      <c r="C6224" s="175" t="s">
        <v>261</v>
      </c>
      <c r="D6224" s="175">
        <v>412.61</v>
      </c>
    </row>
    <row r="6225" spans="1:4" ht="41.4" x14ac:dyDescent="0.3">
      <c r="A6225" s="175">
        <v>87287</v>
      </c>
      <c r="B6225" s="176" t="s">
        <v>14436</v>
      </c>
      <c r="C6225" s="175" t="s">
        <v>261</v>
      </c>
      <c r="D6225" s="175">
        <v>391.34</v>
      </c>
    </row>
    <row r="6226" spans="1:4" ht="41.4" x14ac:dyDescent="0.3">
      <c r="A6226" s="175">
        <v>87289</v>
      </c>
      <c r="B6226" s="176" t="s">
        <v>14437</v>
      </c>
      <c r="C6226" s="175" t="s">
        <v>261</v>
      </c>
      <c r="D6226" s="175">
        <v>392.78</v>
      </c>
    </row>
    <row r="6227" spans="1:4" ht="41.4" x14ac:dyDescent="0.3">
      <c r="A6227" s="175">
        <v>87290</v>
      </c>
      <c r="B6227" s="176" t="s">
        <v>14438</v>
      </c>
      <c r="C6227" s="175" t="s">
        <v>261</v>
      </c>
      <c r="D6227" s="175">
        <v>381.57</v>
      </c>
    </row>
    <row r="6228" spans="1:4" ht="41.4" x14ac:dyDescent="0.3">
      <c r="A6228" s="175">
        <v>87292</v>
      </c>
      <c r="B6228" s="176" t="s">
        <v>14439</v>
      </c>
      <c r="C6228" s="175" t="s">
        <v>261</v>
      </c>
      <c r="D6228" s="175">
        <v>394.87</v>
      </c>
    </row>
    <row r="6229" spans="1:4" ht="41.4" x14ac:dyDescent="0.3">
      <c r="A6229" s="175">
        <v>87294</v>
      </c>
      <c r="B6229" s="176" t="s">
        <v>14440</v>
      </c>
      <c r="C6229" s="175" t="s">
        <v>261</v>
      </c>
      <c r="D6229" s="175">
        <v>378.42</v>
      </c>
    </row>
    <row r="6230" spans="1:4" ht="41.4" x14ac:dyDescent="0.3">
      <c r="A6230" s="175">
        <v>87295</v>
      </c>
      <c r="B6230" s="176" t="s">
        <v>14441</v>
      </c>
      <c r="C6230" s="175" t="s">
        <v>261</v>
      </c>
      <c r="D6230" s="175">
        <v>390.81</v>
      </c>
    </row>
    <row r="6231" spans="1:4" ht="41.4" x14ac:dyDescent="0.3">
      <c r="A6231" s="175">
        <v>87296</v>
      </c>
      <c r="B6231" s="176" t="s">
        <v>14442</v>
      </c>
      <c r="C6231" s="175" t="s">
        <v>261</v>
      </c>
      <c r="D6231" s="175">
        <v>360.18</v>
      </c>
    </row>
    <row r="6232" spans="1:4" ht="27.6" x14ac:dyDescent="0.3">
      <c r="A6232" s="175">
        <v>87298</v>
      </c>
      <c r="B6232" s="176" t="s">
        <v>14443</v>
      </c>
      <c r="C6232" s="175" t="s">
        <v>261</v>
      </c>
      <c r="D6232" s="175">
        <v>500.16</v>
      </c>
    </row>
    <row r="6233" spans="1:4" ht="27.6" x14ac:dyDescent="0.3">
      <c r="A6233" s="175">
        <v>87299</v>
      </c>
      <c r="B6233" s="176" t="s">
        <v>14444</v>
      </c>
      <c r="C6233" s="175" t="s">
        <v>261</v>
      </c>
      <c r="D6233" s="175">
        <v>331.26</v>
      </c>
    </row>
    <row r="6234" spans="1:4" ht="27.6" x14ac:dyDescent="0.3">
      <c r="A6234" s="175">
        <v>87301</v>
      </c>
      <c r="B6234" s="176" t="s">
        <v>14445</v>
      </c>
      <c r="C6234" s="175" t="s">
        <v>261</v>
      </c>
      <c r="D6234" s="175">
        <v>453.34</v>
      </c>
    </row>
    <row r="6235" spans="1:4" ht="27.6" x14ac:dyDescent="0.3">
      <c r="A6235" s="175">
        <v>87302</v>
      </c>
      <c r="B6235" s="176" t="s">
        <v>14446</v>
      </c>
      <c r="C6235" s="175" t="s">
        <v>261</v>
      </c>
      <c r="D6235" s="175">
        <v>442.02</v>
      </c>
    </row>
    <row r="6236" spans="1:4" ht="27.6" x14ac:dyDescent="0.3">
      <c r="A6236" s="175">
        <v>87304</v>
      </c>
      <c r="B6236" s="176" t="s">
        <v>14447</v>
      </c>
      <c r="C6236" s="175" t="s">
        <v>261</v>
      </c>
      <c r="D6236" s="175">
        <v>407.79</v>
      </c>
    </row>
    <row r="6237" spans="1:4" ht="27.6" x14ac:dyDescent="0.3">
      <c r="A6237" s="175">
        <v>87305</v>
      </c>
      <c r="B6237" s="176" t="s">
        <v>14448</v>
      </c>
      <c r="C6237" s="175" t="s">
        <v>261</v>
      </c>
      <c r="D6237" s="175">
        <v>408.8</v>
      </c>
    </row>
    <row r="6238" spans="1:4" ht="27.6" x14ac:dyDescent="0.3">
      <c r="A6238" s="175">
        <v>87307</v>
      </c>
      <c r="B6238" s="176" t="s">
        <v>14449</v>
      </c>
      <c r="C6238" s="175" t="s">
        <v>261</v>
      </c>
      <c r="D6238" s="175">
        <v>391.19</v>
      </c>
    </row>
    <row r="6239" spans="1:4" ht="27.6" x14ac:dyDescent="0.3">
      <c r="A6239" s="175">
        <v>87308</v>
      </c>
      <c r="B6239" s="176" t="s">
        <v>14450</v>
      </c>
      <c r="C6239" s="175" t="s">
        <v>261</v>
      </c>
      <c r="D6239" s="175">
        <v>380.38</v>
      </c>
    </row>
    <row r="6240" spans="1:4" ht="27.6" x14ac:dyDescent="0.3">
      <c r="A6240" s="175">
        <v>87310</v>
      </c>
      <c r="B6240" s="176" t="s">
        <v>14451</v>
      </c>
      <c r="C6240" s="175" t="s">
        <v>261</v>
      </c>
      <c r="D6240" s="175">
        <v>333.63</v>
      </c>
    </row>
    <row r="6241" spans="1:4" ht="27.6" x14ac:dyDescent="0.3">
      <c r="A6241" s="175">
        <v>87311</v>
      </c>
      <c r="B6241" s="176" t="s">
        <v>14452</v>
      </c>
      <c r="C6241" s="175" t="s">
        <v>261</v>
      </c>
      <c r="D6241" s="175">
        <v>322.62</v>
      </c>
    </row>
    <row r="6242" spans="1:4" ht="27.6" x14ac:dyDescent="0.3">
      <c r="A6242" s="175">
        <v>87313</v>
      </c>
      <c r="B6242" s="176" t="s">
        <v>14453</v>
      </c>
      <c r="C6242" s="175" t="s">
        <v>261</v>
      </c>
      <c r="D6242" s="175">
        <v>400.92</v>
      </c>
    </row>
    <row r="6243" spans="1:4" ht="27.6" x14ac:dyDescent="0.3">
      <c r="A6243" s="175">
        <v>87314</v>
      </c>
      <c r="B6243" s="176" t="s">
        <v>14454</v>
      </c>
      <c r="C6243" s="175" t="s">
        <v>261</v>
      </c>
      <c r="D6243" s="175">
        <v>391.24</v>
      </c>
    </row>
    <row r="6244" spans="1:4" ht="27.6" x14ac:dyDescent="0.3">
      <c r="A6244" s="175">
        <v>87316</v>
      </c>
      <c r="B6244" s="176" t="s">
        <v>14455</v>
      </c>
      <c r="C6244" s="175" t="s">
        <v>261</v>
      </c>
      <c r="D6244" s="175">
        <v>367.59</v>
      </c>
    </row>
    <row r="6245" spans="1:4" ht="27.6" x14ac:dyDescent="0.3">
      <c r="A6245" s="175">
        <v>87317</v>
      </c>
      <c r="B6245" s="176" t="s">
        <v>14456</v>
      </c>
      <c r="C6245" s="175" t="s">
        <v>261</v>
      </c>
      <c r="D6245" s="175">
        <v>350.76</v>
      </c>
    </row>
    <row r="6246" spans="1:4" ht="41.4" x14ac:dyDescent="0.3">
      <c r="A6246" s="175">
        <v>87319</v>
      </c>
      <c r="B6246" s="176" t="s">
        <v>14457</v>
      </c>
      <c r="C6246" s="175" t="s">
        <v>261</v>
      </c>
      <c r="D6246" s="177">
        <v>2881.01</v>
      </c>
    </row>
    <row r="6247" spans="1:4" ht="41.4" x14ac:dyDescent="0.3">
      <c r="A6247" s="175">
        <v>87320</v>
      </c>
      <c r="B6247" s="176" t="s">
        <v>14458</v>
      </c>
      <c r="C6247" s="175" t="s">
        <v>261</v>
      </c>
      <c r="D6247" s="177">
        <v>2882.55</v>
      </c>
    </row>
    <row r="6248" spans="1:4" ht="41.4" x14ac:dyDescent="0.3">
      <c r="A6248" s="175">
        <v>87322</v>
      </c>
      <c r="B6248" s="176" t="s">
        <v>14459</v>
      </c>
      <c r="C6248" s="175" t="s">
        <v>261</v>
      </c>
      <c r="D6248" s="177">
        <v>2964.89</v>
      </c>
    </row>
    <row r="6249" spans="1:4" ht="41.4" x14ac:dyDescent="0.3">
      <c r="A6249" s="175">
        <v>87323</v>
      </c>
      <c r="B6249" s="176" t="s">
        <v>14460</v>
      </c>
      <c r="C6249" s="175" t="s">
        <v>261</v>
      </c>
      <c r="D6249" s="177">
        <v>2959.55</v>
      </c>
    </row>
    <row r="6250" spans="1:4" ht="41.4" x14ac:dyDescent="0.3">
      <c r="A6250" s="175">
        <v>87325</v>
      </c>
      <c r="B6250" s="176" t="s">
        <v>14461</v>
      </c>
      <c r="C6250" s="175" t="s">
        <v>261</v>
      </c>
      <c r="D6250" s="177">
        <v>2902.79</v>
      </c>
    </row>
    <row r="6251" spans="1:4" ht="41.4" x14ac:dyDescent="0.3">
      <c r="A6251" s="175">
        <v>87326</v>
      </c>
      <c r="B6251" s="176" t="s">
        <v>14462</v>
      </c>
      <c r="C6251" s="175" t="s">
        <v>261</v>
      </c>
      <c r="D6251" s="177">
        <v>2904.02</v>
      </c>
    </row>
    <row r="6252" spans="1:4" ht="41.4" x14ac:dyDescent="0.3">
      <c r="A6252" s="175">
        <v>87327</v>
      </c>
      <c r="B6252" s="176" t="s">
        <v>14463</v>
      </c>
      <c r="C6252" s="175" t="s">
        <v>261</v>
      </c>
      <c r="D6252" s="175">
        <v>356.5</v>
      </c>
    </row>
    <row r="6253" spans="1:4" ht="41.4" x14ac:dyDescent="0.3">
      <c r="A6253" s="175">
        <v>87328</v>
      </c>
      <c r="B6253" s="176" t="s">
        <v>14464</v>
      </c>
      <c r="C6253" s="175" t="s">
        <v>261</v>
      </c>
      <c r="D6253" s="175">
        <v>296.52</v>
      </c>
    </row>
    <row r="6254" spans="1:4" ht="41.4" x14ac:dyDescent="0.3">
      <c r="A6254" s="175">
        <v>87329</v>
      </c>
      <c r="B6254" s="176" t="s">
        <v>14465</v>
      </c>
      <c r="C6254" s="175" t="s">
        <v>261</v>
      </c>
      <c r="D6254" s="175">
        <v>384.35</v>
      </c>
    </row>
    <row r="6255" spans="1:4" ht="41.4" x14ac:dyDescent="0.3">
      <c r="A6255" s="175">
        <v>87330</v>
      </c>
      <c r="B6255" s="176" t="s">
        <v>14466</v>
      </c>
      <c r="C6255" s="175" t="s">
        <v>261</v>
      </c>
      <c r="D6255" s="175">
        <v>316.55</v>
      </c>
    </row>
    <row r="6256" spans="1:4" ht="41.4" x14ac:dyDescent="0.3">
      <c r="A6256" s="175">
        <v>87331</v>
      </c>
      <c r="B6256" s="176" t="s">
        <v>14467</v>
      </c>
      <c r="C6256" s="175" t="s">
        <v>261</v>
      </c>
      <c r="D6256" s="175">
        <v>436.84</v>
      </c>
    </row>
    <row r="6257" spans="1:4" ht="41.4" x14ac:dyDescent="0.3">
      <c r="A6257" s="175">
        <v>87332</v>
      </c>
      <c r="B6257" s="176" t="s">
        <v>14468</v>
      </c>
      <c r="C6257" s="175" t="s">
        <v>261</v>
      </c>
      <c r="D6257" s="175">
        <v>373.95</v>
      </c>
    </row>
    <row r="6258" spans="1:4" ht="41.4" x14ac:dyDescent="0.3">
      <c r="A6258" s="175">
        <v>87333</v>
      </c>
      <c r="B6258" s="176" t="s">
        <v>14469</v>
      </c>
      <c r="C6258" s="175" t="s">
        <v>261</v>
      </c>
      <c r="D6258" s="175">
        <v>401.14</v>
      </c>
    </row>
    <row r="6259" spans="1:4" ht="41.4" x14ac:dyDescent="0.3">
      <c r="A6259" s="175">
        <v>87334</v>
      </c>
      <c r="B6259" s="176" t="s">
        <v>14470</v>
      </c>
      <c r="C6259" s="175" t="s">
        <v>261</v>
      </c>
      <c r="D6259" s="175">
        <v>362.76</v>
      </c>
    </row>
    <row r="6260" spans="1:4" ht="41.4" x14ac:dyDescent="0.3">
      <c r="A6260" s="175">
        <v>87335</v>
      </c>
      <c r="B6260" s="176" t="s">
        <v>14471</v>
      </c>
      <c r="C6260" s="175" t="s">
        <v>261</v>
      </c>
      <c r="D6260" s="175">
        <v>393.13</v>
      </c>
    </row>
    <row r="6261" spans="1:4" ht="41.4" x14ac:dyDescent="0.3">
      <c r="A6261" s="175">
        <v>87336</v>
      </c>
      <c r="B6261" s="176" t="s">
        <v>14472</v>
      </c>
      <c r="C6261" s="175" t="s">
        <v>261</v>
      </c>
      <c r="D6261" s="175">
        <v>369.62</v>
      </c>
    </row>
    <row r="6262" spans="1:4" ht="41.4" x14ac:dyDescent="0.3">
      <c r="A6262" s="175">
        <v>87337</v>
      </c>
      <c r="B6262" s="176" t="s">
        <v>14473</v>
      </c>
      <c r="C6262" s="175" t="s">
        <v>261</v>
      </c>
      <c r="D6262" s="175">
        <v>384.38</v>
      </c>
    </row>
    <row r="6263" spans="1:4" ht="41.4" x14ac:dyDescent="0.3">
      <c r="A6263" s="175">
        <v>87338</v>
      </c>
      <c r="B6263" s="176" t="s">
        <v>14474</v>
      </c>
      <c r="C6263" s="175" t="s">
        <v>261</v>
      </c>
      <c r="D6263" s="175">
        <v>362.8</v>
      </c>
    </row>
    <row r="6264" spans="1:4" ht="41.4" x14ac:dyDescent="0.3">
      <c r="A6264" s="175">
        <v>87339</v>
      </c>
      <c r="B6264" s="176" t="s">
        <v>14475</v>
      </c>
      <c r="C6264" s="175" t="s">
        <v>261</v>
      </c>
      <c r="D6264" s="175">
        <v>627.65</v>
      </c>
    </row>
    <row r="6265" spans="1:4" ht="41.4" x14ac:dyDescent="0.3">
      <c r="A6265" s="175">
        <v>87340</v>
      </c>
      <c r="B6265" s="176" t="s">
        <v>14476</v>
      </c>
      <c r="C6265" s="175" t="s">
        <v>261</v>
      </c>
      <c r="D6265" s="175">
        <v>502.16</v>
      </c>
    </row>
    <row r="6266" spans="1:4" ht="41.4" x14ac:dyDescent="0.3">
      <c r="A6266" s="175">
        <v>87341</v>
      </c>
      <c r="B6266" s="176" t="s">
        <v>14477</v>
      </c>
      <c r="C6266" s="175" t="s">
        <v>261</v>
      </c>
      <c r="D6266" s="175">
        <v>470.09</v>
      </c>
    </row>
    <row r="6267" spans="1:4" ht="41.4" x14ac:dyDescent="0.3">
      <c r="A6267" s="175">
        <v>87342</v>
      </c>
      <c r="B6267" s="176" t="s">
        <v>14478</v>
      </c>
      <c r="C6267" s="175" t="s">
        <v>261</v>
      </c>
      <c r="D6267" s="175">
        <v>528.57000000000005</v>
      </c>
    </row>
    <row r="6268" spans="1:4" ht="41.4" x14ac:dyDescent="0.3">
      <c r="A6268" s="175">
        <v>87343</v>
      </c>
      <c r="B6268" s="176" t="s">
        <v>14479</v>
      </c>
      <c r="C6268" s="175" t="s">
        <v>261</v>
      </c>
      <c r="D6268" s="175">
        <v>457.49</v>
      </c>
    </row>
    <row r="6269" spans="1:4" ht="41.4" x14ac:dyDescent="0.3">
      <c r="A6269" s="175">
        <v>87344</v>
      </c>
      <c r="B6269" s="176" t="s">
        <v>14480</v>
      </c>
      <c r="C6269" s="175" t="s">
        <v>261</v>
      </c>
      <c r="D6269" s="175">
        <v>417.19</v>
      </c>
    </row>
    <row r="6270" spans="1:4" ht="41.4" x14ac:dyDescent="0.3">
      <c r="A6270" s="175">
        <v>87345</v>
      </c>
      <c r="B6270" s="176" t="s">
        <v>14481</v>
      </c>
      <c r="C6270" s="175" t="s">
        <v>261</v>
      </c>
      <c r="D6270" s="175">
        <v>471.83</v>
      </c>
    </row>
    <row r="6271" spans="1:4" ht="41.4" x14ac:dyDescent="0.3">
      <c r="A6271" s="175">
        <v>87346</v>
      </c>
      <c r="B6271" s="176" t="s">
        <v>14482</v>
      </c>
      <c r="C6271" s="175" t="s">
        <v>261</v>
      </c>
      <c r="D6271" s="175">
        <v>412.99</v>
      </c>
    </row>
    <row r="6272" spans="1:4" ht="41.4" x14ac:dyDescent="0.3">
      <c r="A6272" s="175">
        <v>87347</v>
      </c>
      <c r="B6272" s="176" t="s">
        <v>14483</v>
      </c>
      <c r="C6272" s="175" t="s">
        <v>261</v>
      </c>
      <c r="D6272" s="175">
        <v>381.02</v>
      </c>
    </row>
    <row r="6273" spans="1:4" ht="41.4" x14ac:dyDescent="0.3">
      <c r="A6273" s="175">
        <v>87348</v>
      </c>
      <c r="B6273" s="176" t="s">
        <v>14484</v>
      </c>
      <c r="C6273" s="175" t="s">
        <v>261</v>
      </c>
      <c r="D6273" s="175">
        <v>429.09</v>
      </c>
    </row>
    <row r="6274" spans="1:4" ht="41.4" x14ac:dyDescent="0.3">
      <c r="A6274" s="175">
        <v>87349</v>
      </c>
      <c r="B6274" s="176" t="s">
        <v>14485</v>
      </c>
      <c r="C6274" s="175" t="s">
        <v>261</v>
      </c>
      <c r="D6274" s="175">
        <v>351.06</v>
      </c>
    </row>
    <row r="6275" spans="1:4" ht="41.4" x14ac:dyDescent="0.3">
      <c r="A6275" s="175">
        <v>87350</v>
      </c>
      <c r="B6275" s="176" t="s">
        <v>14486</v>
      </c>
      <c r="C6275" s="175" t="s">
        <v>261</v>
      </c>
      <c r="D6275" s="175">
        <v>381.36</v>
      </c>
    </row>
    <row r="6276" spans="1:4" ht="41.4" x14ac:dyDescent="0.3">
      <c r="A6276" s="175">
        <v>87351</v>
      </c>
      <c r="B6276" s="176" t="s">
        <v>14487</v>
      </c>
      <c r="C6276" s="175" t="s">
        <v>261</v>
      </c>
      <c r="D6276" s="175">
        <v>308.76</v>
      </c>
    </row>
    <row r="6277" spans="1:4" ht="41.4" x14ac:dyDescent="0.3">
      <c r="A6277" s="175">
        <v>87352</v>
      </c>
      <c r="B6277" s="176" t="s">
        <v>14488</v>
      </c>
      <c r="C6277" s="175" t="s">
        <v>261</v>
      </c>
      <c r="D6277" s="175">
        <v>484.99</v>
      </c>
    </row>
    <row r="6278" spans="1:4" ht="41.4" x14ac:dyDescent="0.3">
      <c r="A6278" s="175">
        <v>87353</v>
      </c>
      <c r="B6278" s="176" t="s">
        <v>14489</v>
      </c>
      <c r="C6278" s="175" t="s">
        <v>261</v>
      </c>
      <c r="D6278" s="175">
        <v>407.92</v>
      </c>
    </row>
    <row r="6279" spans="1:4" ht="41.4" x14ac:dyDescent="0.3">
      <c r="A6279" s="175">
        <v>87354</v>
      </c>
      <c r="B6279" s="176" t="s">
        <v>14490</v>
      </c>
      <c r="C6279" s="175" t="s">
        <v>261</v>
      </c>
      <c r="D6279" s="175">
        <v>372.11</v>
      </c>
    </row>
    <row r="6280" spans="1:4" ht="41.4" x14ac:dyDescent="0.3">
      <c r="A6280" s="175">
        <v>87355</v>
      </c>
      <c r="B6280" s="176" t="s">
        <v>14491</v>
      </c>
      <c r="C6280" s="175" t="s">
        <v>261</v>
      </c>
      <c r="D6280" s="175">
        <v>408.52</v>
      </c>
    </row>
    <row r="6281" spans="1:4" ht="41.4" x14ac:dyDescent="0.3">
      <c r="A6281" s="175">
        <v>87356</v>
      </c>
      <c r="B6281" s="176" t="s">
        <v>14492</v>
      </c>
      <c r="C6281" s="175" t="s">
        <v>261</v>
      </c>
      <c r="D6281" s="175">
        <v>355.92</v>
      </c>
    </row>
    <row r="6282" spans="1:4" ht="41.4" x14ac:dyDescent="0.3">
      <c r="A6282" s="175">
        <v>87357</v>
      </c>
      <c r="B6282" s="176" t="s">
        <v>14493</v>
      </c>
      <c r="C6282" s="175" t="s">
        <v>261</v>
      </c>
      <c r="D6282" s="175">
        <v>330.07</v>
      </c>
    </row>
    <row r="6283" spans="1:4" ht="41.4" x14ac:dyDescent="0.3">
      <c r="A6283" s="175">
        <v>87358</v>
      </c>
      <c r="B6283" s="176" t="s">
        <v>14494</v>
      </c>
      <c r="C6283" s="175" t="s">
        <v>261</v>
      </c>
      <c r="D6283" s="177">
        <v>2854.23</v>
      </c>
    </row>
    <row r="6284" spans="1:4" ht="41.4" x14ac:dyDescent="0.3">
      <c r="A6284" s="175">
        <v>87359</v>
      </c>
      <c r="B6284" s="176" t="s">
        <v>14495</v>
      </c>
      <c r="C6284" s="175" t="s">
        <v>261</v>
      </c>
      <c r="D6284" s="177">
        <v>2823.37</v>
      </c>
    </row>
    <row r="6285" spans="1:4" ht="41.4" x14ac:dyDescent="0.3">
      <c r="A6285" s="175">
        <v>87360</v>
      </c>
      <c r="B6285" s="176" t="s">
        <v>14496</v>
      </c>
      <c r="C6285" s="175" t="s">
        <v>261</v>
      </c>
      <c r="D6285" s="177">
        <v>2941.26</v>
      </c>
    </row>
    <row r="6286" spans="1:4" ht="41.4" x14ac:dyDescent="0.3">
      <c r="A6286" s="175">
        <v>87361</v>
      </c>
      <c r="B6286" s="176" t="s">
        <v>14497</v>
      </c>
      <c r="C6286" s="175" t="s">
        <v>261</v>
      </c>
      <c r="D6286" s="177">
        <v>2893.8</v>
      </c>
    </row>
    <row r="6287" spans="1:4" ht="41.4" x14ac:dyDescent="0.3">
      <c r="A6287" s="175">
        <v>87362</v>
      </c>
      <c r="B6287" s="176" t="s">
        <v>14498</v>
      </c>
      <c r="C6287" s="175" t="s">
        <v>261</v>
      </c>
      <c r="D6287" s="177">
        <v>2888.08</v>
      </c>
    </row>
    <row r="6288" spans="1:4" ht="41.4" x14ac:dyDescent="0.3">
      <c r="A6288" s="175">
        <v>87363</v>
      </c>
      <c r="B6288" s="176" t="s">
        <v>14499</v>
      </c>
      <c r="C6288" s="175" t="s">
        <v>261</v>
      </c>
      <c r="D6288" s="177">
        <v>2884.31</v>
      </c>
    </row>
    <row r="6289" spans="1:4" ht="41.4" x14ac:dyDescent="0.3">
      <c r="A6289" s="175">
        <v>87364</v>
      </c>
      <c r="B6289" s="176" t="s">
        <v>14500</v>
      </c>
      <c r="C6289" s="175" t="s">
        <v>261</v>
      </c>
      <c r="D6289" s="177">
        <v>2849.99</v>
      </c>
    </row>
    <row r="6290" spans="1:4" ht="41.4" x14ac:dyDescent="0.3">
      <c r="A6290" s="175">
        <v>87365</v>
      </c>
      <c r="B6290" s="176" t="s">
        <v>14501</v>
      </c>
      <c r="C6290" s="175" t="s">
        <v>261</v>
      </c>
      <c r="D6290" s="175">
        <v>448.87</v>
      </c>
    </row>
    <row r="6291" spans="1:4" ht="41.4" x14ac:dyDescent="0.3">
      <c r="A6291" s="175">
        <v>87366</v>
      </c>
      <c r="B6291" s="176" t="s">
        <v>14502</v>
      </c>
      <c r="C6291" s="175" t="s">
        <v>261</v>
      </c>
      <c r="D6291" s="175">
        <v>473.03</v>
      </c>
    </row>
    <row r="6292" spans="1:4" ht="41.4" x14ac:dyDescent="0.3">
      <c r="A6292" s="175">
        <v>87367</v>
      </c>
      <c r="B6292" s="176" t="s">
        <v>14503</v>
      </c>
      <c r="C6292" s="175" t="s">
        <v>261</v>
      </c>
      <c r="D6292" s="175">
        <v>530.22</v>
      </c>
    </row>
    <row r="6293" spans="1:4" ht="41.4" x14ac:dyDescent="0.3">
      <c r="A6293" s="175">
        <v>87368</v>
      </c>
      <c r="B6293" s="176" t="s">
        <v>14504</v>
      </c>
      <c r="C6293" s="175" t="s">
        <v>261</v>
      </c>
      <c r="D6293" s="175">
        <v>516.29999999999995</v>
      </c>
    </row>
    <row r="6294" spans="1:4" ht="41.4" x14ac:dyDescent="0.3">
      <c r="A6294" s="175">
        <v>87369</v>
      </c>
      <c r="B6294" s="176" t="s">
        <v>14505</v>
      </c>
      <c r="C6294" s="175" t="s">
        <v>261</v>
      </c>
      <c r="D6294" s="175">
        <v>521.94000000000005</v>
      </c>
    </row>
    <row r="6295" spans="1:4" ht="41.4" x14ac:dyDescent="0.3">
      <c r="A6295" s="175">
        <v>87370</v>
      </c>
      <c r="B6295" s="176" t="s">
        <v>14506</v>
      </c>
      <c r="C6295" s="175" t="s">
        <v>261</v>
      </c>
      <c r="D6295" s="175">
        <v>506.49</v>
      </c>
    </row>
    <row r="6296" spans="1:4" ht="41.4" x14ac:dyDescent="0.3">
      <c r="A6296" s="175">
        <v>87371</v>
      </c>
      <c r="B6296" s="176" t="s">
        <v>14507</v>
      </c>
      <c r="C6296" s="175" t="s">
        <v>261</v>
      </c>
      <c r="D6296" s="175">
        <v>492.32</v>
      </c>
    </row>
    <row r="6297" spans="1:4" ht="27.6" x14ac:dyDescent="0.3">
      <c r="A6297" s="175">
        <v>87372</v>
      </c>
      <c r="B6297" s="176" t="s">
        <v>14508</v>
      </c>
      <c r="C6297" s="175" t="s">
        <v>261</v>
      </c>
      <c r="D6297" s="175">
        <v>638.83000000000004</v>
      </c>
    </row>
    <row r="6298" spans="1:4" ht="27.6" x14ac:dyDescent="0.3">
      <c r="A6298" s="175">
        <v>87373</v>
      </c>
      <c r="B6298" s="176" t="s">
        <v>14509</v>
      </c>
      <c r="C6298" s="175" t="s">
        <v>261</v>
      </c>
      <c r="D6298" s="175">
        <v>572.20000000000005</v>
      </c>
    </row>
    <row r="6299" spans="1:4" ht="27.6" x14ac:dyDescent="0.3">
      <c r="A6299" s="175">
        <v>87374</v>
      </c>
      <c r="B6299" s="176" t="s">
        <v>14510</v>
      </c>
      <c r="C6299" s="175" t="s">
        <v>261</v>
      </c>
      <c r="D6299" s="175">
        <v>537.34</v>
      </c>
    </row>
    <row r="6300" spans="1:4" ht="27.6" x14ac:dyDescent="0.3">
      <c r="A6300" s="175">
        <v>87375</v>
      </c>
      <c r="B6300" s="176" t="s">
        <v>14511</v>
      </c>
      <c r="C6300" s="175" t="s">
        <v>261</v>
      </c>
      <c r="D6300" s="175">
        <v>515.86</v>
      </c>
    </row>
    <row r="6301" spans="1:4" ht="27.6" x14ac:dyDescent="0.3">
      <c r="A6301" s="175">
        <v>87376</v>
      </c>
      <c r="B6301" s="176" t="s">
        <v>14512</v>
      </c>
      <c r="C6301" s="175" t="s">
        <v>261</v>
      </c>
      <c r="D6301" s="175">
        <v>460.81</v>
      </c>
    </row>
    <row r="6302" spans="1:4" ht="27.6" x14ac:dyDescent="0.3">
      <c r="A6302" s="175">
        <v>87377</v>
      </c>
      <c r="B6302" s="176" t="s">
        <v>14513</v>
      </c>
      <c r="C6302" s="175" t="s">
        <v>261</v>
      </c>
      <c r="D6302" s="175">
        <v>532.55999999999995</v>
      </c>
    </row>
    <row r="6303" spans="1:4" ht="27.6" x14ac:dyDescent="0.3">
      <c r="A6303" s="175">
        <v>87378</v>
      </c>
      <c r="B6303" s="176" t="s">
        <v>14514</v>
      </c>
      <c r="C6303" s="175" t="s">
        <v>261</v>
      </c>
      <c r="D6303" s="175">
        <v>484.75</v>
      </c>
    </row>
    <row r="6304" spans="1:4" ht="27.6" x14ac:dyDescent="0.3">
      <c r="A6304" s="175">
        <v>87379</v>
      </c>
      <c r="B6304" s="176" t="s">
        <v>14515</v>
      </c>
      <c r="C6304" s="175" t="s">
        <v>261</v>
      </c>
      <c r="D6304" s="177">
        <v>2989.59</v>
      </c>
    </row>
    <row r="6305" spans="1:4" ht="27.6" x14ac:dyDescent="0.3">
      <c r="A6305" s="175">
        <v>87380</v>
      </c>
      <c r="B6305" s="176" t="s">
        <v>14516</v>
      </c>
      <c r="C6305" s="175" t="s">
        <v>261</v>
      </c>
      <c r="D6305" s="177">
        <v>3061.16</v>
      </c>
    </row>
    <row r="6306" spans="1:4" ht="27.6" x14ac:dyDescent="0.3">
      <c r="A6306" s="175">
        <v>87381</v>
      </c>
      <c r="B6306" s="176" t="s">
        <v>14517</v>
      </c>
      <c r="C6306" s="175" t="s">
        <v>261</v>
      </c>
      <c r="D6306" s="177">
        <v>3013.31</v>
      </c>
    </row>
    <row r="6307" spans="1:4" ht="27.6" x14ac:dyDescent="0.3">
      <c r="A6307" s="175">
        <v>87382</v>
      </c>
      <c r="B6307" s="176" t="s">
        <v>14518</v>
      </c>
      <c r="C6307" s="175" t="s">
        <v>261</v>
      </c>
      <c r="D6307" s="177">
        <v>1411.15</v>
      </c>
    </row>
    <row r="6308" spans="1:4" ht="27.6" x14ac:dyDescent="0.3">
      <c r="A6308" s="175">
        <v>87383</v>
      </c>
      <c r="B6308" s="176" t="s">
        <v>14519</v>
      </c>
      <c r="C6308" s="175" t="s">
        <v>261</v>
      </c>
      <c r="D6308" s="177">
        <v>1402.72</v>
      </c>
    </row>
    <row r="6309" spans="1:4" ht="27.6" x14ac:dyDescent="0.3">
      <c r="A6309" s="175">
        <v>87384</v>
      </c>
      <c r="B6309" s="176" t="s">
        <v>14520</v>
      </c>
      <c r="C6309" s="175" t="s">
        <v>261</v>
      </c>
      <c r="D6309" s="177">
        <v>1391.53</v>
      </c>
    </row>
    <row r="6310" spans="1:4" ht="27.6" x14ac:dyDescent="0.3">
      <c r="A6310" s="175">
        <v>87385</v>
      </c>
      <c r="B6310" s="176" t="s">
        <v>14521</v>
      </c>
      <c r="C6310" s="175" t="s">
        <v>261</v>
      </c>
      <c r="D6310" s="177">
        <v>1634.91</v>
      </c>
    </row>
    <row r="6311" spans="1:4" ht="27.6" x14ac:dyDescent="0.3">
      <c r="A6311" s="175">
        <v>87386</v>
      </c>
      <c r="B6311" s="176" t="s">
        <v>14522</v>
      </c>
      <c r="C6311" s="175" t="s">
        <v>261</v>
      </c>
      <c r="D6311" s="177">
        <v>1620.64</v>
      </c>
    </row>
    <row r="6312" spans="1:4" ht="27.6" x14ac:dyDescent="0.3">
      <c r="A6312" s="175">
        <v>87387</v>
      </c>
      <c r="B6312" s="176" t="s">
        <v>14523</v>
      </c>
      <c r="C6312" s="175" t="s">
        <v>261</v>
      </c>
      <c r="D6312" s="177">
        <v>1610.65</v>
      </c>
    </row>
    <row r="6313" spans="1:4" ht="27.6" x14ac:dyDescent="0.3">
      <c r="A6313" s="175">
        <v>87388</v>
      </c>
      <c r="B6313" s="176" t="s">
        <v>14524</v>
      </c>
      <c r="C6313" s="175" t="s">
        <v>261</v>
      </c>
      <c r="D6313" s="177">
        <v>3875.97</v>
      </c>
    </row>
    <row r="6314" spans="1:4" ht="27.6" x14ac:dyDescent="0.3">
      <c r="A6314" s="175">
        <v>87389</v>
      </c>
      <c r="B6314" s="176" t="s">
        <v>14525</v>
      </c>
      <c r="C6314" s="175" t="s">
        <v>261</v>
      </c>
      <c r="D6314" s="177">
        <v>3884.72</v>
      </c>
    </row>
    <row r="6315" spans="1:4" ht="27.6" x14ac:dyDescent="0.3">
      <c r="A6315" s="175">
        <v>87390</v>
      </c>
      <c r="B6315" s="176" t="s">
        <v>14526</v>
      </c>
      <c r="C6315" s="175" t="s">
        <v>261</v>
      </c>
      <c r="D6315" s="177">
        <v>3899.15</v>
      </c>
    </row>
    <row r="6316" spans="1:4" ht="27.6" x14ac:dyDescent="0.3">
      <c r="A6316" s="175">
        <v>87391</v>
      </c>
      <c r="B6316" s="176" t="s">
        <v>14527</v>
      </c>
      <c r="C6316" s="175" t="s">
        <v>261</v>
      </c>
      <c r="D6316" s="177">
        <v>4301.12</v>
      </c>
    </row>
    <row r="6317" spans="1:4" ht="27.6" x14ac:dyDescent="0.3">
      <c r="A6317" s="175">
        <v>87393</v>
      </c>
      <c r="B6317" s="176" t="s">
        <v>14528</v>
      </c>
      <c r="C6317" s="175" t="s">
        <v>261</v>
      </c>
      <c r="D6317" s="177">
        <v>4332.3900000000003</v>
      </c>
    </row>
    <row r="6318" spans="1:4" ht="27.6" x14ac:dyDescent="0.3">
      <c r="A6318" s="175">
        <v>87394</v>
      </c>
      <c r="B6318" s="176" t="s">
        <v>14529</v>
      </c>
      <c r="C6318" s="175" t="s">
        <v>261</v>
      </c>
      <c r="D6318" s="177">
        <v>4364.18</v>
      </c>
    </row>
    <row r="6319" spans="1:4" ht="27.6" x14ac:dyDescent="0.3">
      <c r="A6319" s="175">
        <v>87395</v>
      </c>
      <c r="B6319" s="176" t="s">
        <v>14530</v>
      </c>
      <c r="C6319" s="175" t="s">
        <v>261</v>
      </c>
      <c r="D6319" s="177">
        <v>2717.6</v>
      </c>
    </row>
    <row r="6320" spans="1:4" ht="27.6" x14ac:dyDescent="0.3">
      <c r="A6320" s="175">
        <v>87396</v>
      </c>
      <c r="B6320" s="176" t="s">
        <v>14531</v>
      </c>
      <c r="C6320" s="175" t="s">
        <v>261</v>
      </c>
      <c r="D6320" s="177">
        <v>2727.6</v>
      </c>
    </row>
    <row r="6321" spans="1:4" ht="27.6" x14ac:dyDescent="0.3">
      <c r="A6321" s="175">
        <v>87397</v>
      </c>
      <c r="B6321" s="176" t="s">
        <v>14532</v>
      </c>
      <c r="C6321" s="175" t="s">
        <v>261</v>
      </c>
      <c r="D6321" s="177">
        <v>2739.06</v>
      </c>
    </row>
    <row r="6322" spans="1:4" ht="27.6" x14ac:dyDescent="0.3">
      <c r="A6322" s="175">
        <v>87398</v>
      </c>
      <c r="B6322" s="176" t="s">
        <v>14533</v>
      </c>
      <c r="C6322" s="175" t="s">
        <v>261</v>
      </c>
      <c r="D6322" s="177">
        <v>1607.8</v>
      </c>
    </row>
    <row r="6323" spans="1:4" x14ac:dyDescent="0.3">
      <c r="A6323" s="175">
        <v>87399</v>
      </c>
      <c r="B6323" s="176" t="s">
        <v>14534</v>
      </c>
      <c r="C6323" s="175" t="s">
        <v>261</v>
      </c>
      <c r="D6323" s="177">
        <v>1833.45</v>
      </c>
    </row>
    <row r="6324" spans="1:4" x14ac:dyDescent="0.3">
      <c r="A6324" s="175">
        <v>87401</v>
      </c>
      <c r="B6324" s="176" t="s">
        <v>14535</v>
      </c>
      <c r="C6324" s="175" t="s">
        <v>261</v>
      </c>
      <c r="D6324" s="177">
        <v>4582.62</v>
      </c>
    </row>
    <row r="6325" spans="1:4" x14ac:dyDescent="0.3">
      <c r="A6325" s="175">
        <v>87402</v>
      </c>
      <c r="B6325" s="176" t="s">
        <v>14536</v>
      </c>
      <c r="C6325" s="175" t="s">
        <v>261</v>
      </c>
      <c r="D6325" s="177">
        <v>2966.67</v>
      </c>
    </row>
    <row r="6326" spans="1:4" ht="27.6" x14ac:dyDescent="0.3">
      <c r="A6326" s="175">
        <v>87404</v>
      </c>
      <c r="B6326" s="176" t="s">
        <v>14537</v>
      </c>
      <c r="C6326" s="175" t="s">
        <v>261</v>
      </c>
      <c r="D6326" s="177">
        <v>4044.01</v>
      </c>
    </row>
    <row r="6327" spans="1:4" ht="27.6" x14ac:dyDescent="0.3">
      <c r="A6327" s="175">
        <v>87405</v>
      </c>
      <c r="B6327" s="176" t="s">
        <v>14538</v>
      </c>
      <c r="C6327" s="175" t="s">
        <v>261</v>
      </c>
      <c r="D6327" s="177">
        <v>4043.95</v>
      </c>
    </row>
    <row r="6328" spans="1:4" ht="27.6" x14ac:dyDescent="0.3">
      <c r="A6328" s="175">
        <v>87407</v>
      </c>
      <c r="B6328" s="176" t="s">
        <v>14539</v>
      </c>
      <c r="C6328" s="175" t="s">
        <v>261</v>
      </c>
      <c r="D6328" s="177">
        <v>1442.99</v>
      </c>
    </row>
    <row r="6329" spans="1:4" ht="27.6" x14ac:dyDescent="0.3">
      <c r="A6329" s="175">
        <v>87408</v>
      </c>
      <c r="B6329" s="176" t="s">
        <v>14540</v>
      </c>
      <c r="C6329" s="175" t="s">
        <v>261</v>
      </c>
      <c r="D6329" s="177">
        <v>1427.13</v>
      </c>
    </row>
    <row r="6330" spans="1:4" ht="27.6" x14ac:dyDescent="0.3">
      <c r="A6330" s="175">
        <v>87410</v>
      </c>
      <c r="B6330" s="176" t="s">
        <v>14541</v>
      </c>
      <c r="C6330" s="175" t="s">
        <v>261</v>
      </c>
      <c r="D6330" s="175">
        <v>685.58</v>
      </c>
    </row>
    <row r="6331" spans="1:4" ht="27.6" x14ac:dyDescent="0.3">
      <c r="A6331" s="175">
        <v>88626</v>
      </c>
      <c r="B6331" s="176" t="s">
        <v>14542</v>
      </c>
      <c r="C6331" s="175" t="s">
        <v>261</v>
      </c>
      <c r="D6331" s="175">
        <v>396.69</v>
      </c>
    </row>
    <row r="6332" spans="1:4" ht="27.6" x14ac:dyDescent="0.3">
      <c r="A6332" s="175">
        <v>88627</v>
      </c>
      <c r="B6332" s="176" t="s">
        <v>14543</v>
      </c>
      <c r="C6332" s="175" t="s">
        <v>261</v>
      </c>
      <c r="D6332" s="175">
        <v>493.88</v>
      </c>
    </row>
    <row r="6333" spans="1:4" ht="27.6" x14ac:dyDescent="0.3">
      <c r="A6333" s="175">
        <v>88628</v>
      </c>
      <c r="B6333" s="176" t="s">
        <v>14544</v>
      </c>
      <c r="C6333" s="175" t="s">
        <v>261</v>
      </c>
      <c r="D6333" s="175">
        <v>414.71</v>
      </c>
    </row>
    <row r="6334" spans="1:4" ht="27.6" x14ac:dyDescent="0.3">
      <c r="A6334" s="175">
        <v>88629</v>
      </c>
      <c r="B6334" s="176" t="s">
        <v>14545</v>
      </c>
      <c r="C6334" s="175" t="s">
        <v>261</v>
      </c>
      <c r="D6334" s="175">
        <v>517.5</v>
      </c>
    </row>
    <row r="6335" spans="1:4" ht="27.6" x14ac:dyDescent="0.3">
      <c r="A6335" s="175">
        <v>88630</v>
      </c>
      <c r="B6335" s="176" t="s">
        <v>14546</v>
      </c>
      <c r="C6335" s="175" t="s">
        <v>261</v>
      </c>
      <c r="D6335" s="175">
        <v>353.18</v>
      </c>
    </row>
    <row r="6336" spans="1:4" ht="27.6" x14ac:dyDescent="0.3">
      <c r="A6336" s="175">
        <v>88631</v>
      </c>
      <c r="B6336" s="176" t="s">
        <v>14547</v>
      </c>
      <c r="C6336" s="175" t="s">
        <v>261</v>
      </c>
      <c r="D6336" s="175">
        <v>465.51</v>
      </c>
    </row>
    <row r="6337" spans="1:4" ht="41.4" x14ac:dyDescent="0.3">
      <c r="A6337" s="175">
        <v>88715</v>
      </c>
      <c r="B6337" s="176" t="s">
        <v>14548</v>
      </c>
      <c r="C6337" s="175" t="s">
        <v>261</v>
      </c>
      <c r="D6337" s="175">
        <v>372.62</v>
      </c>
    </row>
    <row r="6338" spans="1:4" ht="41.4" x14ac:dyDescent="0.3">
      <c r="A6338" s="175">
        <v>95563</v>
      </c>
      <c r="B6338" s="176" t="s">
        <v>14549</v>
      </c>
      <c r="C6338" s="175" t="s">
        <v>261</v>
      </c>
      <c r="D6338" s="175">
        <v>634.39</v>
      </c>
    </row>
    <row r="6339" spans="1:4" ht="27.6" x14ac:dyDescent="0.3">
      <c r="A6339" s="175">
        <v>100464</v>
      </c>
      <c r="B6339" s="176" t="s">
        <v>14550</v>
      </c>
      <c r="C6339" s="175" t="s">
        <v>261</v>
      </c>
      <c r="D6339" s="175">
        <v>425.68</v>
      </c>
    </row>
    <row r="6340" spans="1:4" ht="27.6" x14ac:dyDescent="0.3">
      <c r="A6340" s="175">
        <v>100465</v>
      </c>
      <c r="B6340" s="176" t="s">
        <v>14551</v>
      </c>
      <c r="C6340" s="175" t="s">
        <v>261</v>
      </c>
      <c r="D6340" s="175">
        <v>386.24</v>
      </c>
    </row>
    <row r="6341" spans="1:4" ht="27.6" x14ac:dyDescent="0.3">
      <c r="A6341" s="175">
        <v>100466</v>
      </c>
      <c r="B6341" s="176" t="s">
        <v>14552</v>
      </c>
      <c r="C6341" s="175" t="s">
        <v>261</v>
      </c>
      <c r="D6341" s="175">
        <v>366.22</v>
      </c>
    </row>
    <row r="6342" spans="1:4" ht="27.6" x14ac:dyDescent="0.3">
      <c r="A6342" s="175">
        <v>100468</v>
      </c>
      <c r="B6342" s="176" t="s">
        <v>14553</v>
      </c>
      <c r="C6342" s="175" t="s">
        <v>261</v>
      </c>
      <c r="D6342" s="175">
        <v>528.67999999999995</v>
      </c>
    </row>
    <row r="6343" spans="1:4" ht="27.6" x14ac:dyDescent="0.3">
      <c r="A6343" s="175">
        <v>100469</v>
      </c>
      <c r="B6343" s="176" t="s">
        <v>14554</v>
      </c>
      <c r="C6343" s="175" t="s">
        <v>261</v>
      </c>
      <c r="D6343" s="175">
        <v>407.38</v>
      </c>
    </row>
    <row r="6344" spans="1:4" ht="27.6" x14ac:dyDescent="0.3">
      <c r="A6344" s="175">
        <v>100470</v>
      </c>
      <c r="B6344" s="176" t="s">
        <v>14555</v>
      </c>
      <c r="C6344" s="175" t="s">
        <v>261</v>
      </c>
      <c r="D6344" s="175">
        <v>364.08</v>
      </c>
    </row>
    <row r="6345" spans="1:4" ht="27.6" x14ac:dyDescent="0.3">
      <c r="A6345" s="175">
        <v>100472</v>
      </c>
      <c r="B6345" s="176" t="s">
        <v>14556</v>
      </c>
      <c r="C6345" s="175" t="s">
        <v>261</v>
      </c>
      <c r="D6345" s="175">
        <v>417.8</v>
      </c>
    </row>
    <row r="6346" spans="1:4" ht="27.6" x14ac:dyDescent="0.3">
      <c r="A6346" s="175">
        <v>100473</v>
      </c>
      <c r="B6346" s="176" t="s">
        <v>14557</v>
      </c>
      <c r="C6346" s="175" t="s">
        <v>261</v>
      </c>
      <c r="D6346" s="175">
        <v>368.33</v>
      </c>
    </row>
    <row r="6347" spans="1:4" ht="27.6" x14ac:dyDescent="0.3">
      <c r="A6347" s="175">
        <v>100474</v>
      </c>
      <c r="B6347" s="176" t="s">
        <v>14558</v>
      </c>
      <c r="C6347" s="175" t="s">
        <v>261</v>
      </c>
      <c r="D6347" s="175">
        <v>345.83</v>
      </c>
    </row>
    <row r="6348" spans="1:4" ht="27.6" x14ac:dyDescent="0.3">
      <c r="A6348" s="175">
        <v>100475</v>
      </c>
      <c r="B6348" s="176" t="s">
        <v>14559</v>
      </c>
      <c r="C6348" s="175" t="s">
        <v>261</v>
      </c>
      <c r="D6348" s="175">
        <v>554.77</v>
      </c>
    </row>
    <row r="6349" spans="1:4" ht="41.4" x14ac:dyDescent="0.3">
      <c r="A6349" s="175">
        <v>100477</v>
      </c>
      <c r="B6349" s="176" t="s">
        <v>14560</v>
      </c>
      <c r="C6349" s="175" t="s">
        <v>261</v>
      </c>
      <c r="D6349" s="175">
        <v>621.23</v>
      </c>
    </row>
    <row r="6350" spans="1:4" ht="41.4" x14ac:dyDescent="0.3">
      <c r="A6350" s="175">
        <v>100478</v>
      </c>
      <c r="B6350" s="176" t="s">
        <v>14561</v>
      </c>
      <c r="C6350" s="175" t="s">
        <v>261</v>
      </c>
      <c r="D6350" s="175">
        <v>544.22</v>
      </c>
    </row>
    <row r="6351" spans="1:4" ht="41.4" x14ac:dyDescent="0.3">
      <c r="A6351" s="175">
        <v>100479</v>
      </c>
      <c r="B6351" s="176" t="s">
        <v>14562</v>
      </c>
      <c r="C6351" s="175" t="s">
        <v>261</v>
      </c>
      <c r="D6351" s="175">
        <v>527.29999999999995</v>
      </c>
    </row>
    <row r="6352" spans="1:4" ht="27.6" x14ac:dyDescent="0.3">
      <c r="A6352" s="175">
        <v>100480</v>
      </c>
      <c r="B6352" s="176" t="s">
        <v>14563</v>
      </c>
      <c r="C6352" s="175" t="s">
        <v>261</v>
      </c>
      <c r="D6352" s="175">
        <v>656.38</v>
      </c>
    </row>
    <row r="6353" spans="1:4" ht="27.6" x14ac:dyDescent="0.3">
      <c r="A6353" s="175">
        <v>100481</v>
      </c>
      <c r="B6353" s="176" t="s">
        <v>14564</v>
      </c>
      <c r="C6353" s="175" t="s">
        <v>261</v>
      </c>
      <c r="D6353" s="175">
        <v>476.44</v>
      </c>
    </row>
    <row r="6354" spans="1:4" ht="41.4" x14ac:dyDescent="0.3">
      <c r="A6354" s="175">
        <v>100483</v>
      </c>
      <c r="B6354" s="176" t="s">
        <v>14565</v>
      </c>
      <c r="C6354" s="175" t="s">
        <v>261</v>
      </c>
      <c r="D6354" s="175">
        <v>526.29999999999995</v>
      </c>
    </row>
    <row r="6355" spans="1:4" ht="41.4" x14ac:dyDescent="0.3">
      <c r="A6355" s="175">
        <v>100484</v>
      </c>
      <c r="B6355" s="176" t="s">
        <v>14566</v>
      </c>
      <c r="C6355" s="175" t="s">
        <v>261</v>
      </c>
      <c r="D6355" s="175">
        <v>477.74</v>
      </c>
    </row>
    <row r="6356" spans="1:4" ht="41.4" x14ac:dyDescent="0.3">
      <c r="A6356" s="175">
        <v>100485</v>
      </c>
      <c r="B6356" s="176" t="s">
        <v>14567</v>
      </c>
      <c r="C6356" s="175" t="s">
        <v>261</v>
      </c>
      <c r="D6356" s="175">
        <v>456.98</v>
      </c>
    </row>
    <row r="6357" spans="1:4" ht="27.6" x14ac:dyDescent="0.3">
      <c r="A6357" s="175">
        <v>100486</v>
      </c>
      <c r="B6357" s="176" t="s">
        <v>14568</v>
      </c>
      <c r="C6357" s="175" t="s">
        <v>261</v>
      </c>
      <c r="D6357" s="175">
        <v>581.29999999999995</v>
      </c>
    </row>
    <row r="6358" spans="1:4" ht="41.4" x14ac:dyDescent="0.3">
      <c r="A6358" s="175">
        <v>100487</v>
      </c>
      <c r="B6358" s="176" t="s">
        <v>14569</v>
      </c>
      <c r="C6358" s="175" t="s">
        <v>261</v>
      </c>
      <c r="D6358" s="175">
        <v>350.05</v>
      </c>
    </row>
    <row r="6359" spans="1:4" ht="27.6" x14ac:dyDescent="0.3">
      <c r="A6359" s="175">
        <v>100488</v>
      </c>
      <c r="B6359" s="176" t="s">
        <v>14570</v>
      </c>
      <c r="C6359" s="175" t="s">
        <v>261</v>
      </c>
      <c r="D6359" s="175">
        <v>386.47</v>
      </c>
    </row>
    <row r="6360" spans="1:4" ht="27.6" x14ac:dyDescent="0.3">
      <c r="A6360" s="175">
        <v>100489</v>
      </c>
      <c r="B6360" s="176" t="s">
        <v>14571</v>
      </c>
      <c r="C6360" s="175" t="s">
        <v>261</v>
      </c>
      <c r="D6360" s="175">
        <v>411.96</v>
      </c>
    </row>
    <row r="6361" spans="1:4" ht="27.6" x14ac:dyDescent="0.3">
      <c r="A6361" s="175">
        <v>100490</v>
      </c>
      <c r="B6361" s="176" t="s">
        <v>14572</v>
      </c>
      <c r="C6361" s="175" t="s">
        <v>261</v>
      </c>
      <c r="D6361" s="175">
        <v>362.22</v>
      </c>
    </row>
    <row r="6362" spans="1:4" ht="27.6" x14ac:dyDescent="0.3">
      <c r="A6362" s="175">
        <v>100491</v>
      </c>
      <c r="B6362" s="176" t="s">
        <v>14573</v>
      </c>
      <c r="C6362" s="175" t="s">
        <v>261</v>
      </c>
      <c r="D6362" s="175">
        <v>553.04999999999995</v>
      </c>
    </row>
    <row r="6363" spans="1:4" ht="27.6" x14ac:dyDescent="0.3">
      <c r="A6363" s="175">
        <v>100492</v>
      </c>
      <c r="B6363" s="176" t="s">
        <v>14574</v>
      </c>
      <c r="C6363" s="175" t="s">
        <v>261</v>
      </c>
      <c r="D6363" s="175">
        <v>475.03</v>
      </c>
    </row>
    <row r="6364" spans="1:4" x14ac:dyDescent="0.3">
      <c r="A6364" s="175">
        <v>92121</v>
      </c>
      <c r="B6364" s="176" t="s">
        <v>14575</v>
      </c>
      <c r="C6364" s="175" t="s">
        <v>261</v>
      </c>
      <c r="D6364" s="175">
        <v>29.9</v>
      </c>
    </row>
    <row r="6365" spans="1:4" x14ac:dyDescent="0.3">
      <c r="A6365" s="175">
        <v>92122</v>
      </c>
      <c r="B6365" s="176" t="s">
        <v>14576</v>
      </c>
      <c r="C6365" s="175" t="s">
        <v>261</v>
      </c>
      <c r="D6365" s="175">
        <v>50.64</v>
      </c>
    </row>
    <row r="6366" spans="1:4" x14ac:dyDescent="0.3">
      <c r="A6366" s="175">
        <v>92123</v>
      </c>
      <c r="B6366" s="176" t="s">
        <v>14577</v>
      </c>
      <c r="C6366" s="175" t="s">
        <v>261</v>
      </c>
      <c r="D6366" s="175">
        <v>52.97</v>
      </c>
    </row>
    <row r="6367" spans="1:4" x14ac:dyDescent="0.3">
      <c r="A6367" s="175">
        <v>100195</v>
      </c>
      <c r="B6367" s="176" t="s">
        <v>14578</v>
      </c>
      <c r="C6367" s="175" t="s">
        <v>14579</v>
      </c>
      <c r="D6367" s="175">
        <v>0.77</v>
      </c>
    </row>
    <row r="6368" spans="1:4" x14ac:dyDescent="0.3">
      <c r="A6368" s="175">
        <v>100196</v>
      </c>
      <c r="B6368" s="176" t="s">
        <v>14580</v>
      </c>
      <c r="C6368" s="175" t="s">
        <v>14579</v>
      </c>
      <c r="D6368" s="175">
        <v>1.29</v>
      </c>
    </row>
    <row r="6369" spans="1:4" x14ac:dyDescent="0.3">
      <c r="A6369" s="175">
        <v>100197</v>
      </c>
      <c r="B6369" s="176" t="s">
        <v>14581</v>
      </c>
      <c r="C6369" s="175" t="s">
        <v>14579</v>
      </c>
      <c r="D6369" s="175">
        <v>1.93</v>
      </c>
    </row>
    <row r="6370" spans="1:4" ht="27.6" x14ac:dyDescent="0.3">
      <c r="A6370" s="175">
        <v>100198</v>
      </c>
      <c r="B6370" s="176" t="s">
        <v>14582</v>
      </c>
      <c r="C6370" s="175" t="s">
        <v>14579</v>
      </c>
      <c r="D6370" s="175">
        <v>0.27</v>
      </c>
    </row>
    <row r="6371" spans="1:4" ht="27.6" x14ac:dyDescent="0.3">
      <c r="A6371" s="175">
        <v>100199</v>
      </c>
      <c r="B6371" s="176" t="s">
        <v>14583</v>
      </c>
      <c r="C6371" s="175" t="s">
        <v>14579</v>
      </c>
      <c r="D6371" s="175">
        <v>0.32</v>
      </c>
    </row>
    <row r="6372" spans="1:4" ht="27.6" x14ac:dyDescent="0.3">
      <c r="A6372" s="175">
        <v>100200</v>
      </c>
      <c r="B6372" s="176" t="s">
        <v>14584</v>
      </c>
      <c r="C6372" s="175" t="s">
        <v>14579</v>
      </c>
      <c r="D6372" s="175">
        <v>0.39</v>
      </c>
    </row>
    <row r="6373" spans="1:4" ht="27.6" x14ac:dyDescent="0.3">
      <c r="A6373" s="175">
        <v>100201</v>
      </c>
      <c r="B6373" s="176" t="s">
        <v>14585</v>
      </c>
      <c r="C6373" s="175" t="s">
        <v>14579</v>
      </c>
      <c r="D6373" s="175">
        <v>0.78</v>
      </c>
    </row>
    <row r="6374" spans="1:4" ht="27.6" x14ac:dyDescent="0.3">
      <c r="A6374" s="175">
        <v>100202</v>
      </c>
      <c r="B6374" s="176" t="s">
        <v>14586</v>
      </c>
      <c r="C6374" s="175" t="s">
        <v>14579</v>
      </c>
      <c r="D6374" s="175">
        <v>0.92</v>
      </c>
    </row>
    <row r="6375" spans="1:4" ht="27.6" x14ac:dyDescent="0.3">
      <c r="A6375" s="175">
        <v>100203</v>
      </c>
      <c r="B6375" s="176" t="s">
        <v>14587</v>
      </c>
      <c r="C6375" s="175" t="s">
        <v>14579</v>
      </c>
      <c r="D6375" s="175">
        <v>1.08</v>
      </c>
    </row>
    <row r="6376" spans="1:4" ht="27.6" x14ac:dyDescent="0.3">
      <c r="A6376" s="175">
        <v>100204</v>
      </c>
      <c r="B6376" s="176" t="s">
        <v>14588</v>
      </c>
      <c r="C6376" s="175" t="s">
        <v>14579</v>
      </c>
      <c r="D6376" s="175">
        <v>0.1</v>
      </c>
    </row>
    <row r="6377" spans="1:4" ht="27.6" x14ac:dyDescent="0.3">
      <c r="A6377" s="175">
        <v>100205</v>
      </c>
      <c r="B6377" s="176" t="s">
        <v>14589</v>
      </c>
      <c r="C6377" s="175" t="s">
        <v>1071</v>
      </c>
      <c r="D6377" s="177">
        <v>1442.63</v>
      </c>
    </row>
    <row r="6378" spans="1:4" ht="27.6" x14ac:dyDescent="0.3">
      <c r="A6378" s="175">
        <v>100206</v>
      </c>
      <c r="B6378" s="176" t="s">
        <v>14590</v>
      </c>
      <c r="C6378" s="175" t="s">
        <v>1071</v>
      </c>
      <c r="D6378" s="177">
        <v>1042.77</v>
      </c>
    </row>
    <row r="6379" spans="1:4" ht="27.6" x14ac:dyDescent="0.3">
      <c r="A6379" s="175">
        <v>100207</v>
      </c>
      <c r="B6379" s="176" t="s">
        <v>14591</v>
      </c>
      <c r="C6379" s="175" t="s">
        <v>1071</v>
      </c>
      <c r="D6379" s="175">
        <v>383.99</v>
      </c>
    </row>
    <row r="6380" spans="1:4" ht="27.6" x14ac:dyDescent="0.3">
      <c r="A6380" s="175">
        <v>100208</v>
      </c>
      <c r="B6380" s="176" t="s">
        <v>14592</v>
      </c>
      <c r="C6380" s="175" t="s">
        <v>14593</v>
      </c>
      <c r="D6380" s="175">
        <v>19.079999999999998</v>
      </c>
    </row>
    <row r="6381" spans="1:4" ht="27.6" x14ac:dyDescent="0.3">
      <c r="A6381" s="175">
        <v>100209</v>
      </c>
      <c r="B6381" s="176" t="s">
        <v>14594</v>
      </c>
      <c r="C6381" s="175" t="s">
        <v>14593</v>
      </c>
      <c r="D6381" s="175">
        <v>9.5399999999999991</v>
      </c>
    </row>
    <row r="6382" spans="1:4" ht="27.6" x14ac:dyDescent="0.3">
      <c r="A6382" s="175">
        <v>100210</v>
      </c>
      <c r="B6382" s="176" t="s">
        <v>14595</v>
      </c>
      <c r="C6382" s="175" t="s">
        <v>14593</v>
      </c>
      <c r="D6382" s="175">
        <v>17.579999999999998</v>
      </c>
    </row>
    <row r="6383" spans="1:4" ht="27.6" x14ac:dyDescent="0.3">
      <c r="A6383" s="175">
        <v>100211</v>
      </c>
      <c r="B6383" s="176" t="s">
        <v>14596</v>
      </c>
      <c r="C6383" s="175" t="s">
        <v>14593</v>
      </c>
      <c r="D6383" s="175">
        <v>6.78</v>
      </c>
    </row>
    <row r="6384" spans="1:4" ht="27.6" x14ac:dyDescent="0.3">
      <c r="A6384" s="175">
        <v>100212</v>
      </c>
      <c r="B6384" s="176" t="s">
        <v>14597</v>
      </c>
      <c r="C6384" s="175" t="s">
        <v>14593</v>
      </c>
      <c r="D6384" s="175">
        <v>7.49</v>
      </c>
    </row>
    <row r="6385" spans="1:4" ht="27.6" x14ac:dyDescent="0.3">
      <c r="A6385" s="175">
        <v>100213</v>
      </c>
      <c r="B6385" s="176" t="s">
        <v>14598</v>
      </c>
      <c r="C6385" s="175" t="s">
        <v>14593</v>
      </c>
      <c r="D6385" s="175">
        <v>2.69</v>
      </c>
    </row>
    <row r="6386" spans="1:4" ht="27.6" x14ac:dyDescent="0.3">
      <c r="A6386" s="175">
        <v>100214</v>
      </c>
      <c r="B6386" s="176" t="s">
        <v>14599</v>
      </c>
      <c r="C6386" s="175" t="s">
        <v>14593</v>
      </c>
      <c r="D6386" s="175">
        <v>4.13</v>
      </c>
    </row>
    <row r="6387" spans="1:4" ht="27.6" x14ac:dyDescent="0.3">
      <c r="A6387" s="175">
        <v>100215</v>
      </c>
      <c r="B6387" s="176" t="s">
        <v>14600</v>
      </c>
      <c r="C6387" s="175" t="s">
        <v>14593</v>
      </c>
      <c r="D6387" s="175">
        <v>3.54</v>
      </c>
    </row>
    <row r="6388" spans="1:4" ht="27.6" x14ac:dyDescent="0.3">
      <c r="A6388" s="175">
        <v>100216</v>
      </c>
      <c r="B6388" s="176" t="s">
        <v>14601</v>
      </c>
      <c r="C6388" s="175" t="s">
        <v>14593</v>
      </c>
      <c r="D6388" s="175">
        <v>0.95</v>
      </c>
    </row>
    <row r="6389" spans="1:4" ht="27.6" x14ac:dyDescent="0.3">
      <c r="A6389" s="175">
        <v>100217</v>
      </c>
      <c r="B6389" s="176" t="s">
        <v>14602</v>
      </c>
      <c r="C6389" s="175" t="s">
        <v>14593</v>
      </c>
      <c r="D6389" s="175">
        <v>2.71</v>
      </c>
    </row>
    <row r="6390" spans="1:4" ht="27.6" x14ac:dyDescent="0.3">
      <c r="A6390" s="175">
        <v>100218</v>
      </c>
      <c r="B6390" s="176" t="s">
        <v>14603</v>
      </c>
      <c r="C6390" s="175" t="s">
        <v>14593</v>
      </c>
      <c r="D6390" s="175">
        <v>1.85</v>
      </c>
    </row>
    <row r="6391" spans="1:4" ht="27.6" x14ac:dyDescent="0.3">
      <c r="A6391" s="175">
        <v>100219</v>
      </c>
      <c r="B6391" s="176" t="s">
        <v>14604</v>
      </c>
      <c r="C6391" s="175" t="s">
        <v>14593</v>
      </c>
      <c r="D6391" s="175">
        <v>0.41</v>
      </c>
    </row>
    <row r="6392" spans="1:4" ht="27.6" x14ac:dyDescent="0.3">
      <c r="A6392" s="175">
        <v>100220</v>
      </c>
      <c r="B6392" s="176" t="s">
        <v>14605</v>
      </c>
      <c r="C6392" s="175" t="s">
        <v>14606</v>
      </c>
      <c r="D6392" s="175">
        <v>27.41</v>
      </c>
    </row>
    <row r="6393" spans="1:4" ht="27.6" x14ac:dyDescent="0.3">
      <c r="A6393" s="175">
        <v>100221</v>
      </c>
      <c r="B6393" s="176" t="s">
        <v>14607</v>
      </c>
      <c r="C6393" s="175" t="s">
        <v>14606</v>
      </c>
      <c r="D6393" s="175">
        <v>31.08</v>
      </c>
    </row>
    <row r="6394" spans="1:4" ht="27.6" x14ac:dyDescent="0.3">
      <c r="A6394" s="175">
        <v>100222</v>
      </c>
      <c r="B6394" s="176" t="s">
        <v>14608</v>
      </c>
      <c r="C6394" s="175" t="s">
        <v>14606</v>
      </c>
      <c r="D6394" s="175">
        <v>11.77</v>
      </c>
    </row>
    <row r="6395" spans="1:4" ht="27.6" x14ac:dyDescent="0.3">
      <c r="A6395" s="175">
        <v>100223</v>
      </c>
      <c r="B6395" s="176" t="s">
        <v>14609</v>
      </c>
      <c r="C6395" s="175" t="s">
        <v>14606</v>
      </c>
      <c r="D6395" s="175">
        <v>5.51</v>
      </c>
    </row>
    <row r="6396" spans="1:4" ht="27.6" x14ac:dyDescent="0.3">
      <c r="A6396" s="175">
        <v>100224</v>
      </c>
      <c r="B6396" s="176" t="s">
        <v>14610</v>
      </c>
      <c r="C6396" s="175" t="s">
        <v>14606</v>
      </c>
      <c r="D6396" s="175">
        <v>2.71</v>
      </c>
    </row>
    <row r="6397" spans="1:4" ht="27.6" x14ac:dyDescent="0.3">
      <c r="A6397" s="175">
        <v>100225</v>
      </c>
      <c r="B6397" s="176" t="s">
        <v>14611</v>
      </c>
      <c r="C6397" s="175" t="s">
        <v>14612</v>
      </c>
      <c r="D6397" s="175">
        <v>2.15</v>
      </c>
    </row>
    <row r="6398" spans="1:4" ht="27.6" x14ac:dyDescent="0.3">
      <c r="A6398" s="175">
        <v>100226</v>
      </c>
      <c r="B6398" s="176" t="s">
        <v>14613</v>
      </c>
      <c r="C6398" s="175" t="s">
        <v>14612</v>
      </c>
      <c r="D6398" s="175">
        <v>0.67</v>
      </c>
    </row>
    <row r="6399" spans="1:4" ht="27.6" x14ac:dyDescent="0.3">
      <c r="A6399" s="175">
        <v>100227</v>
      </c>
      <c r="B6399" s="176" t="s">
        <v>14614</v>
      </c>
      <c r="C6399" s="175" t="s">
        <v>14612</v>
      </c>
      <c r="D6399" s="175">
        <v>1</v>
      </c>
    </row>
    <row r="6400" spans="1:4" ht="27.6" x14ac:dyDescent="0.3">
      <c r="A6400" s="175">
        <v>100228</v>
      </c>
      <c r="B6400" s="176" t="s">
        <v>14615</v>
      </c>
      <c r="C6400" s="175" t="s">
        <v>14612</v>
      </c>
      <c r="D6400" s="175">
        <v>0.27</v>
      </c>
    </row>
    <row r="6401" spans="1:4" ht="27.6" x14ac:dyDescent="0.3">
      <c r="A6401" s="175">
        <v>100229</v>
      </c>
      <c r="B6401" s="176" t="s">
        <v>14616</v>
      </c>
      <c r="C6401" s="175" t="s">
        <v>693</v>
      </c>
      <c r="D6401" s="175">
        <v>0.01</v>
      </c>
    </row>
    <row r="6402" spans="1:4" ht="27.6" x14ac:dyDescent="0.3">
      <c r="A6402" s="175">
        <v>100230</v>
      </c>
      <c r="B6402" s="176" t="s">
        <v>14617</v>
      </c>
      <c r="C6402" s="175" t="s">
        <v>693</v>
      </c>
      <c r="D6402" s="175">
        <v>0.02</v>
      </c>
    </row>
    <row r="6403" spans="1:4" ht="27.6" x14ac:dyDescent="0.3">
      <c r="A6403" s="175">
        <v>100231</v>
      </c>
      <c r="B6403" s="176" t="s">
        <v>14618</v>
      </c>
      <c r="C6403" s="175" t="s">
        <v>693</v>
      </c>
      <c r="D6403" s="175">
        <v>0.03</v>
      </c>
    </row>
    <row r="6404" spans="1:4" ht="27.6" x14ac:dyDescent="0.3">
      <c r="A6404" s="175">
        <v>100232</v>
      </c>
      <c r="B6404" s="176" t="s">
        <v>14619</v>
      </c>
      <c r="C6404" s="175" t="s">
        <v>128</v>
      </c>
      <c r="D6404" s="175">
        <v>0.36</v>
      </c>
    </row>
    <row r="6405" spans="1:4" ht="27.6" x14ac:dyDescent="0.3">
      <c r="A6405" s="175">
        <v>100233</v>
      </c>
      <c r="B6405" s="176" t="s">
        <v>14620</v>
      </c>
      <c r="C6405" s="175" t="s">
        <v>128</v>
      </c>
      <c r="D6405" s="175">
        <v>0.18</v>
      </c>
    </row>
    <row r="6406" spans="1:4" ht="27.6" x14ac:dyDescent="0.3">
      <c r="A6406" s="175">
        <v>100234</v>
      </c>
      <c r="B6406" s="176" t="s">
        <v>14621</v>
      </c>
      <c r="C6406" s="175" t="s">
        <v>180</v>
      </c>
      <c r="D6406" s="175">
        <v>0.54</v>
      </c>
    </row>
    <row r="6407" spans="1:4" ht="27.6" x14ac:dyDescent="0.3">
      <c r="A6407" s="175">
        <v>100235</v>
      </c>
      <c r="B6407" s="176" t="s">
        <v>14622</v>
      </c>
      <c r="C6407" s="175" t="s">
        <v>959</v>
      </c>
      <c r="D6407" s="175">
        <v>0.04</v>
      </c>
    </row>
    <row r="6408" spans="1:4" ht="27.6" x14ac:dyDescent="0.3">
      <c r="A6408" s="175">
        <v>100236</v>
      </c>
      <c r="B6408" s="176" t="s">
        <v>14623</v>
      </c>
      <c r="C6408" s="175" t="s">
        <v>14624</v>
      </c>
      <c r="D6408" s="175">
        <v>2.73</v>
      </c>
    </row>
    <row r="6409" spans="1:4" ht="27.6" x14ac:dyDescent="0.3">
      <c r="A6409" s="175">
        <v>100237</v>
      </c>
      <c r="B6409" s="176" t="s">
        <v>14625</v>
      </c>
      <c r="C6409" s="175" t="s">
        <v>14624</v>
      </c>
      <c r="D6409" s="175">
        <v>3.27</v>
      </c>
    </row>
    <row r="6410" spans="1:4" ht="27.6" x14ac:dyDescent="0.3">
      <c r="A6410" s="175">
        <v>100238</v>
      </c>
      <c r="B6410" s="176" t="s">
        <v>14626</v>
      </c>
      <c r="C6410" s="175" t="s">
        <v>14624</v>
      </c>
      <c r="D6410" s="175">
        <v>5.24</v>
      </c>
    </row>
    <row r="6411" spans="1:4" ht="27.6" x14ac:dyDescent="0.3">
      <c r="A6411" s="175">
        <v>100239</v>
      </c>
      <c r="B6411" s="176" t="s">
        <v>14627</v>
      </c>
      <c r="C6411" s="175" t="s">
        <v>14624</v>
      </c>
      <c r="D6411" s="175">
        <v>6.55</v>
      </c>
    </row>
    <row r="6412" spans="1:4" ht="27.6" x14ac:dyDescent="0.3">
      <c r="A6412" s="175">
        <v>100240</v>
      </c>
      <c r="B6412" s="176" t="s">
        <v>14628</v>
      </c>
      <c r="C6412" s="175" t="s">
        <v>14624</v>
      </c>
      <c r="D6412" s="175">
        <v>3.93</v>
      </c>
    </row>
    <row r="6413" spans="1:4" ht="27.6" x14ac:dyDescent="0.3">
      <c r="A6413" s="175">
        <v>100241</v>
      </c>
      <c r="B6413" s="176" t="s">
        <v>14629</v>
      </c>
      <c r="C6413" s="175" t="s">
        <v>14624</v>
      </c>
      <c r="D6413" s="175">
        <v>6.55</v>
      </c>
    </row>
    <row r="6414" spans="1:4" ht="27.6" x14ac:dyDescent="0.3">
      <c r="A6414" s="175">
        <v>100242</v>
      </c>
      <c r="B6414" s="176" t="s">
        <v>14630</v>
      </c>
      <c r="C6414" s="175" t="s">
        <v>14624</v>
      </c>
      <c r="D6414" s="175">
        <v>19.38</v>
      </c>
    </row>
    <row r="6415" spans="1:4" ht="27.6" x14ac:dyDescent="0.3">
      <c r="A6415" s="175">
        <v>100243</v>
      </c>
      <c r="B6415" s="176" t="s">
        <v>14631</v>
      </c>
      <c r="C6415" s="175" t="s">
        <v>14624</v>
      </c>
      <c r="D6415" s="175">
        <v>3.14</v>
      </c>
    </row>
    <row r="6416" spans="1:4" ht="27.6" x14ac:dyDescent="0.3">
      <c r="A6416" s="175">
        <v>100244</v>
      </c>
      <c r="B6416" s="176" t="s">
        <v>14632</v>
      </c>
      <c r="C6416" s="175" t="s">
        <v>14624</v>
      </c>
      <c r="D6416" s="175">
        <v>3.93</v>
      </c>
    </row>
    <row r="6417" spans="1:4" ht="27.6" x14ac:dyDescent="0.3">
      <c r="A6417" s="175">
        <v>100245</v>
      </c>
      <c r="B6417" s="176" t="s">
        <v>14633</v>
      </c>
      <c r="C6417" s="175" t="s">
        <v>14624</v>
      </c>
      <c r="D6417" s="175">
        <v>7.87</v>
      </c>
    </row>
    <row r="6418" spans="1:4" ht="41.4" x14ac:dyDescent="0.3">
      <c r="A6418" s="175">
        <v>100246</v>
      </c>
      <c r="B6418" s="176" t="s">
        <v>14634</v>
      </c>
      <c r="C6418" s="175" t="s">
        <v>14624</v>
      </c>
      <c r="D6418" s="175">
        <v>2.62</v>
      </c>
    </row>
    <row r="6419" spans="1:4" ht="41.4" x14ac:dyDescent="0.3">
      <c r="A6419" s="175">
        <v>100247</v>
      </c>
      <c r="B6419" s="176" t="s">
        <v>14635</v>
      </c>
      <c r="C6419" s="175" t="s">
        <v>14624</v>
      </c>
      <c r="D6419" s="175">
        <v>3.27</v>
      </c>
    </row>
    <row r="6420" spans="1:4" ht="41.4" x14ac:dyDescent="0.3">
      <c r="A6420" s="175">
        <v>100248</v>
      </c>
      <c r="B6420" s="176" t="s">
        <v>14636</v>
      </c>
      <c r="C6420" s="175" t="s">
        <v>14624</v>
      </c>
      <c r="D6420" s="175">
        <v>12.92</v>
      </c>
    </row>
    <row r="6421" spans="1:4" ht="27.6" x14ac:dyDescent="0.3">
      <c r="A6421" s="175">
        <v>100249</v>
      </c>
      <c r="B6421" s="176" t="s">
        <v>14637</v>
      </c>
      <c r="C6421" s="175" t="s">
        <v>14624</v>
      </c>
      <c r="D6421" s="175">
        <v>2.62</v>
      </c>
    </row>
    <row r="6422" spans="1:4" ht="41.4" x14ac:dyDescent="0.3">
      <c r="A6422" s="175">
        <v>100250</v>
      </c>
      <c r="B6422" s="176" t="s">
        <v>14638</v>
      </c>
      <c r="C6422" s="175" t="s">
        <v>14624</v>
      </c>
      <c r="D6422" s="175">
        <v>4.37</v>
      </c>
    </row>
    <row r="6423" spans="1:4" ht="41.4" x14ac:dyDescent="0.3">
      <c r="A6423" s="175">
        <v>100251</v>
      </c>
      <c r="B6423" s="176" t="s">
        <v>14639</v>
      </c>
      <c r="C6423" s="175" t="s">
        <v>14624</v>
      </c>
      <c r="D6423" s="175">
        <v>12.92</v>
      </c>
    </row>
    <row r="6424" spans="1:4" ht="41.4" x14ac:dyDescent="0.3">
      <c r="A6424" s="175">
        <v>100252</v>
      </c>
      <c r="B6424" s="176" t="s">
        <v>14640</v>
      </c>
      <c r="C6424" s="175" t="s">
        <v>14624</v>
      </c>
      <c r="D6424" s="175">
        <v>19.38</v>
      </c>
    </row>
    <row r="6425" spans="1:4" ht="41.4" x14ac:dyDescent="0.3">
      <c r="A6425" s="175">
        <v>100253</v>
      </c>
      <c r="B6425" s="176" t="s">
        <v>14641</v>
      </c>
      <c r="C6425" s="175" t="s">
        <v>14624</v>
      </c>
      <c r="D6425" s="175">
        <v>25.84</v>
      </c>
    </row>
    <row r="6426" spans="1:4" ht="41.4" x14ac:dyDescent="0.3">
      <c r="A6426" s="175">
        <v>100254</v>
      </c>
      <c r="B6426" s="176" t="s">
        <v>14642</v>
      </c>
      <c r="C6426" s="175" t="s">
        <v>14624</v>
      </c>
      <c r="D6426" s="175">
        <v>38.76</v>
      </c>
    </row>
    <row r="6427" spans="1:4" ht="27.6" x14ac:dyDescent="0.3">
      <c r="A6427" s="175">
        <v>100255</v>
      </c>
      <c r="B6427" s="176" t="s">
        <v>14643</v>
      </c>
      <c r="C6427" s="175" t="s">
        <v>14624</v>
      </c>
      <c r="D6427" s="175">
        <v>13.11</v>
      </c>
    </row>
    <row r="6428" spans="1:4" ht="27.6" x14ac:dyDescent="0.3">
      <c r="A6428" s="175">
        <v>100256</v>
      </c>
      <c r="B6428" s="176" t="s">
        <v>14644</v>
      </c>
      <c r="C6428" s="175" t="s">
        <v>14624</v>
      </c>
      <c r="D6428" s="175">
        <v>8.74</v>
      </c>
    </row>
    <row r="6429" spans="1:4" ht="27.6" x14ac:dyDescent="0.3">
      <c r="A6429" s="175">
        <v>100257</v>
      </c>
      <c r="B6429" s="176" t="s">
        <v>14645</v>
      </c>
      <c r="C6429" s="175" t="s">
        <v>14624</v>
      </c>
      <c r="D6429" s="175">
        <v>5.24</v>
      </c>
    </row>
    <row r="6430" spans="1:4" ht="27.6" x14ac:dyDescent="0.3">
      <c r="A6430" s="175">
        <v>100258</v>
      </c>
      <c r="B6430" s="176" t="s">
        <v>14646</v>
      </c>
      <c r="C6430" s="175" t="s">
        <v>14624</v>
      </c>
      <c r="D6430" s="175">
        <v>13.11</v>
      </c>
    </row>
    <row r="6431" spans="1:4" ht="27.6" x14ac:dyDescent="0.3">
      <c r="A6431" s="175">
        <v>100259</v>
      </c>
      <c r="B6431" s="176" t="s">
        <v>14647</v>
      </c>
      <c r="C6431" s="175" t="s">
        <v>14624</v>
      </c>
      <c r="D6431" s="175">
        <v>25.84</v>
      </c>
    </row>
    <row r="6432" spans="1:4" ht="27.6" x14ac:dyDescent="0.3">
      <c r="A6432" s="175">
        <v>100260</v>
      </c>
      <c r="B6432" s="176" t="s">
        <v>14648</v>
      </c>
      <c r="C6432" s="175" t="s">
        <v>14579</v>
      </c>
      <c r="D6432" s="175">
        <v>8.51</v>
      </c>
    </row>
    <row r="6433" spans="1:4" ht="27.6" x14ac:dyDescent="0.3">
      <c r="A6433" s="175">
        <v>100261</v>
      </c>
      <c r="B6433" s="176" t="s">
        <v>14649</v>
      </c>
      <c r="C6433" s="175" t="s">
        <v>14579</v>
      </c>
      <c r="D6433" s="175">
        <v>5.35</v>
      </c>
    </row>
    <row r="6434" spans="1:4" ht="27.6" x14ac:dyDescent="0.3">
      <c r="A6434" s="175">
        <v>100262</v>
      </c>
      <c r="B6434" s="176" t="s">
        <v>14650</v>
      </c>
      <c r="C6434" s="175" t="s">
        <v>14579</v>
      </c>
      <c r="D6434" s="175">
        <v>3.32</v>
      </c>
    </row>
    <row r="6435" spans="1:4" ht="27.6" x14ac:dyDescent="0.3">
      <c r="A6435" s="175">
        <v>100263</v>
      </c>
      <c r="B6435" s="176" t="s">
        <v>14651</v>
      </c>
      <c r="C6435" s="175" t="s">
        <v>14579</v>
      </c>
      <c r="D6435" s="175">
        <v>2.12</v>
      </c>
    </row>
    <row r="6436" spans="1:4" x14ac:dyDescent="0.3">
      <c r="A6436" s="175">
        <v>100264</v>
      </c>
      <c r="B6436" s="176" t="s">
        <v>14652</v>
      </c>
      <c r="C6436" s="175" t="s">
        <v>14606</v>
      </c>
      <c r="D6436" s="175">
        <v>38.700000000000003</v>
      </c>
    </row>
    <row r="6437" spans="1:4" x14ac:dyDescent="0.3">
      <c r="A6437" s="175">
        <v>100265</v>
      </c>
      <c r="B6437" s="176" t="s">
        <v>14653</v>
      </c>
      <c r="C6437" s="175" t="s">
        <v>180</v>
      </c>
      <c r="D6437" s="175">
        <v>0.81</v>
      </c>
    </row>
    <row r="6438" spans="1:4" x14ac:dyDescent="0.3">
      <c r="A6438" s="175">
        <v>100266</v>
      </c>
      <c r="B6438" s="176" t="s">
        <v>14654</v>
      </c>
      <c r="C6438" s="175" t="s">
        <v>14593</v>
      </c>
      <c r="D6438" s="175">
        <v>82.25</v>
      </c>
    </row>
    <row r="6439" spans="1:4" ht="27.6" x14ac:dyDescent="0.3">
      <c r="A6439" s="175">
        <v>100267</v>
      </c>
      <c r="B6439" s="176" t="s">
        <v>14655</v>
      </c>
      <c r="C6439" s="175" t="s">
        <v>128</v>
      </c>
      <c r="D6439" s="175">
        <v>1.63</v>
      </c>
    </row>
    <row r="6440" spans="1:4" ht="41.4" x14ac:dyDescent="0.3">
      <c r="A6440" s="175">
        <v>100268</v>
      </c>
      <c r="B6440" s="176" t="s">
        <v>14656</v>
      </c>
      <c r="C6440" s="175" t="s">
        <v>14593</v>
      </c>
      <c r="D6440" s="175">
        <v>82.25</v>
      </c>
    </row>
    <row r="6441" spans="1:4" ht="41.4" x14ac:dyDescent="0.3">
      <c r="A6441" s="175">
        <v>100269</v>
      </c>
      <c r="B6441" s="176" t="s">
        <v>14657</v>
      </c>
      <c r="C6441" s="175" t="s">
        <v>128</v>
      </c>
      <c r="D6441" s="175">
        <v>1.63</v>
      </c>
    </row>
    <row r="6442" spans="1:4" ht="41.4" x14ac:dyDescent="0.3">
      <c r="A6442" s="175">
        <v>100270</v>
      </c>
      <c r="B6442" s="176" t="s">
        <v>14658</v>
      </c>
      <c r="C6442" s="175" t="s">
        <v>14593</v>
      </c>
      <c r="D6442" s="175">
        <v>61.65</v>
      </c>
    </row>
    <row r="6443" spans="1:4" x14ac:dyDescent="0.3">
      <c r="A6443" s="175">
        <v>100271</v>
      </c>
      <c r="B6443" s="176" t="s">
        <v>14659</v>
      </c>
      <c r="C6443" s="175" t="s">
        <v>14606</v>
      </c>
      <c r="D6443" s="175">
        <v>61.69</v>
      </c>
    </row>
    <row r="6444" spans="1:4" x14ac:dyDescent="0.3">
      <c r="A6444" s="175">
        <v>100272</v>
      </c>
      <c r="B6444" s="176" t="s">
        <v>14660</v>
      </c>
      <c r="C6444" s="175" t="s">
        <v>180</v>
      </c>
      <c r="D6444" s="175">
        <v>1.22</v>
      </c>
    </row>
    <row r="6445" spans="1:4" x14ac:dyDescent="0.3">
      <c r="A6445" s="175">
        <v>100273</v>
      </c>
      <c r="B6445" s="176" t="s">
        <v>14661</v>
      </c>
      <c r="C6445" s="175" t="s">
        <v>14579</v>
      </c>
      <c r="D6445" s="175">
        <v>3.21</v>
      </c>
    </row>
    <row r="6446" spans="1:4" ht="27.6" x14ac:dyDescent="0.3">
      <c r="A6446" s="175">
        <v>100274</v>
      </c>
      <c r="B6446" s="176" t="s">
        <v>14662</v>
      </c>
      <c r="C6446" s="175" t="s">
        <v>14606</v>
      </c>
      <c r="D6446" s="175">
        <v>27.43</v>
      </c>
    </row>
    <row r="6447" spans="1:4" ht="27.6" x14ac:dyDescent="0.3">
      <c r="A6447" s="175">
        <v>100275</v>
      </c>
      <c r="B6447" s="176" t="s">
        <v>14663</v>
      </c>
      <c r="C6447" s="175" t="s">
        <v>14606</v>
      </c>
      <c r="D6447" s="175">
        <v>17.73</v>
      </c>
    </row>
    <row r="6448" spans="1:4" ht="27.6" x14ac:dyDescent="0.3">
      <c r="A6448" s="175">
        <v>100276</v>
      </c>
      <c r="B6448" s="176" t="s">
        <v>14664</v>
      </c>
      <c r="C6448" s="175" t="s">
        <v>14606</v>
      </c>
      <c r="D6448" s="175">
        <v>32.36</v>
      </c>
    </row>
    <row r="6449" spans="1:4" ht="41.4" x14ac:dyDescent="0.3">
      <c r="A6449" s="175">
        <v>100277</v>
      </c>
      <c r="B6449" s="176" t="s">
        <v>14665</v>
      </c>
      <c r="C6449" s="175" t="s">
        <v>14606</v>
      </c>
      <c r="D6449" s="175">
        <v>1.73</v>
      </c>
    </row>
    <row r="6450" spans="1:4" ht="27.6" x14ac:dyDescent="0.3">
      <c r="A6450" s="175">
        <v>100278</v>
      </c>
      <c r="B6450" s="176" t="s">
        <v>14666</v>
      </c>
      <c r="C6450" s="175" t="s">
        <v>14593</v>
      </c>
      <c r="D6450" s="175">
        <v>39.35</v>
      </c>
    </row>
    <row r="6451" spans="1:4" ht="27.6" x14ac:dyDescent="0.3">
      <c r="A6451" s="175">
        <v>100279</v>
      </c>
      <c r="B6451" s="176" t="s">
        <v>14667</v>
      </c>
      <c r="C6451" s="175" t="s">
        <v>128</v>
      </c>
      <c r="D6451" s="175">
        <v>0.76</v>
      </c>
    </row>
    <row r="6452" spans="1:4" ht="27.6" x14ac:dyDescent="0.3">
      <c r="A6452" s="175">
        <v>100280</v>
      </c>
      <c r="B6452" s="176" t="s">
        <v>14668</v>
      </c>
      <c r="C6452" s="175" t="s">
        <v>14593</v>
      </c>
      <c r="D6452" s="175">
        <v>18.07</v>
      </c>
    </row>
    <row r="6453" spans="1:4" ht="27.6" x14ac:dyDescent="0.3">
      <c r="A6453" s="175">
        <v>100281</v>
      </c>
      <c r="B6453" s="176" t="s">
        <v>14669</v>
      </c>
      <c r="C6453" s="175" t="s">
        <v>14593</v>
      </c>
      <c r="D6453" s="175">
        <v>3.32</v>
      </c>
    </row>
    <row r="6454" spans="1:4" ht="27.6" x14ac:dyDescent="0.3">
      <c r="A6454" s="175">
        <v>100282</v>
      </c>
      <c r="B6454" s="176" t="s">
        <v>14670</v>
      </c>
      <c r="C6454" s="175" t="s">
        <v>14606</v>
      </c>
      <c r="D6454" s="175">
        <v>154.1</v>
      </c>
    </row>
    <row r="6455" spans="1:4" ht="27.6" x14ac:dyDescent="0.3">
      <c r="A6455" s="175">
        <v>100283</v>
      </c>
      <c r="B6455" s="176" t="s">
        <v>14671</v>
      </c>
      <c r="C6455" s="175" t="s">
        <v>14606</v>
      </c>
      <c r="D6455" s="175">
        <v>24.89</v>
      </c>
    </row>
    <row r="6456" spans="1:4" ht="27.6" x14ac:dyDescent="0.3">
      <c r="A6456" s="175">
        <v>100284</v>
      </c>
      <c r="B6456" s="176" t="s">
        <v>14672</v>
      </c>
      <c r="C6456" s="175" t="s">
        <v>14606</v>
      </c>
      <c r="D6456" s="175">
        <v>9.6999999999999993</v>
      </c>
    </row>
    <row r="6457" spans="1:4" ht="27.6" x14ac:dyDescent="0.3">
      <c r="A6457" s="175">
        <v>100285</v>
      </c>
      <c r="B6457" s="176" t="s">
        <v>14673</v>
      </c>
      <c r="C6457" s="175" t="s">
        <v>14624</v>
      </c>
      <c r="D6457" s="175">
        <v>41.4</v>
      </c>
    </row>
    <row r="6458" spans="1:4" ht="27.6" x14ac:dyDescent="0.3">
      <c r="A6458" s="175">
        <v>100286</v>
      </c>
      <c r="B6458" s="176" t="s">
        <v>14674</v>
      </c>
      <c r="C6458" s="175" t="s">
        <v>14624</v>
      </c>
      <c r="D6458" s="175">
        <v>13.49</v>
      </c>
    </row>
    <row r="6459" spans="1:4" ht="27.6" x14ac:dyDescent="0.3">
      <c r="A6459" s="175">
        <v>100287</v>
      </c>
      <c r="B6459" s="176" t="s">
        <v>14675</v>
      </c>
      <c r="C6459" s="175" t="s">
        <v>14624</v>
      </c>
      <c r="D6459" s="175">
        <v>12.92</v>
      </c>
    </row>
    <row r="6460" spans="1:4" x14ac:dyDescent="0.3">
      <c r="A6460" s="175">
        <v>99802</v>
      </c>
      <c r="B6460" s="176" t="s">
        <v>14676</v>
      </c>
      <c r="C6460" s="175" t="s">
        <v>180</v>
      </c>
      <c r="D6460" s="175">
        <v>0.52</v>
      </c>
    </row>
    <row r="6461" spans="1:4" x14ac:dyDescent="0.3">
      <c r="A6461" s="175">
        <v>99803</v>
      </c>
      <c r="B6461" s="176" t="s">
        <v>14677</v>
      </c>
      <c r="C6461" s="175" t="s">
        <v>180</v>
      </c>
      <c r="D6461" s="175">
        <v>2.04</v>
      </c>
    </row>
    <row r="6462" spans="1:4" ht="27.6" x14ac:dyDescent="0.3">
      <c r="A6462" s="175">
        <v>99804</v>
      </c>
      <c r="B6462" s="176" t="s">
        <v>14678</v>
      </c>
      <c r="C6462" s="175" t="s">
        <v>180</v>
      </c>
      <c r="D6462" s="175">
        <v>5.29</v>
      </c>
    </row>
    <row r="6463" spans="1:4" ht="27.6" x14ac:dyDescent="0.3">
      <c r="A6463" s="175">
        <v>99805</v>
      </c>
      <c r="B6463" s="176" t="s">
        <v>14679</v>
      </c>
      <c r="C6463" s="175" t="s">
        <v>180</v>
      </c>
      <c r="D6463" s="175">
        <v>11.03</v>
      </c>
    </row>
    <row r="6464" spans="1:4" x14ac:dyDescent="0.3">
      <c r="A6464" s="175">
        <v>99806</v>
      </c>
      <c r="B6464" s="176" t="s">
        <v>14680</v>
      </c>
      <c r="C6464" s="175" t="s">
        <v>180</v>
      </c>
      <c r="D6464" s="175">
        <v>0.84</v>
      </c>
    </row>
    <row r="6465" spans="1:4" ht="27.6" x14ac:dyDescent="0.3">
      <c r="A6465" s="175">
        <v>99807</v>
      </c>
      <c r="B6465" s="176" t="s">
        <v>14681</v>
      </c>
      <c r="C6465" s="175" t="s">
        <v>180</v>
      </c>
      <c r="D6465" s="175">
        <v>1.6</v>
      </c>
    </row>
    <row r="6466" spans="1:4" ht="27.6" x14ac:dyDescent="0.3">
      <c r="A6466" s="175">
        <v>99808</v>
      </c>
      <c r="B6466" s="176" t="s">
        <v>14682</v>
      </c>
      <c r="C6466" s="175" t="s">
        <v>180</v>
      </c>
      <c r="D6466" s="175">
        <v>3.85</v>
      </c>
    </row>
    <row r="6467" spans="1:4" x14ac:dyDescent="0.3">
      <c r="A6467" s="175">
        <v>99809</v>
      </c>
      <c r="B6467" s="176" t="s">
        <v>14683</v>
      </c>
      <c r="C6467" s="175" t="s">
        <v>180</v>
      </c>
      <c r="D6467" s="175">
        <v>5.82</v>
      </c>
    </row>
    <row r="6468" spans="1:4" ht="27.6" x14ac:dyDescent="0.3">
      <c r="A6468" s="175">
        <v>99810</v>
      </c>
      <c r="B6468" s="176" t="s">
        <v>14684</v>
      </c>
      <c r="C6468" s="175" t="s">
        <v>180</v>
      </c>
      <c r="D6468" s="175">
        <v>7.24</v>
      </c>
    </row>
    <row r="6469" spans="1:4" x14ac:dyDescent="0.3">
      <c r="A6469" s="175">
        <v>99811</v>
      </c>
      <c r="B6469" s="176" t="s">
        <v>14685</v>
      </c>
      <c r="C6469" s="175" t="s">
        <v>180</v>
      </c>
      <c r="D6469" s="175">
        <v>3.48</v>
      </c>
    </row>
    <row r="6470" spans="1:4" x14ac:dyDescent="0.3">
      <c r="A6470" s="175">
        <v>99812</v>
      </c>
      <c r="B6470" s="176" t="s">
        <v>14686</v>
      </c>
      <c r="C6470" s="175" t="s">
        <v>180</v>
      </c>
      <c r="D6470" s="175">
        <v>1.1100000000000001</v>
      </c>
    </row>
    <row r="6471" spans="1:4" ht="27.6" x14ac:dyDescent="0.3">
      <c r="A6471" s="175">
        <v>99813</v>
      </c>
      <c r="B6471" s="176" t="s">
        <v>14687</v>
      </c>
      <c r="C6471" s="175" t="s">
        <v>180</v>
      </c>
      <c r="D6471" s="175">
        <v>0.94</v>
      </c>
    </row>
    <row r="6472" spans="1:4" x14ac:dyDescent="0.3">
      <c r="A6472" s="175">
        <v>99814</v>
      </c>
      <c r="B6472" s="176" t="s">
        <v>14688</v>
      </c>
      <c r="C6472" s="175" t="s">
        <v>180</v>
      </c>
      <c r="D6472" s="175">
        <v>1.88</v>
      </c>
    </row>
    <row r="6473" spans="1:4" ht="27.6" x14ac:dyDescent="0.3">
      <c r="A6473" s="175">
        <v>99815</v>
      </c>
      <c r="B6473" s="176" t="s">
        <v>14689</v>
      </c>
      <c r="C6473" s="175" t="s">
        <v>128</v>
      </c>
      <c r="D6473" s="175">
        <v>8.4</v>
      </c>
    </row>
    <row r="6474" spans="1:4" ht="27.6" x14ac:dyDescent="0.3">
      <c r="A6474" s="175">
        <v>99816</v>
      </c>
      <c r="B6474" s="176" t="s">
        <v>14690</v>
      </c>
      <c r="C6474" s="175" t="s">
        <v>128</v>
      </c>
      <c r="D6474" s="175">
        <v>8.93</v>
      </c>
    </row>
    <row r="6475" spans="1:4" ht="27.6" x14ac:dyDescent="0.3">
      <c r="A6475" s="175">
        <v>99817</v>
      </c>
      <c r="B6475" s="176" t="s">
        <v>14691</v>
      </c>
      <c r="C6475" s="175" t="s">
        <v>128</v>
      </c>
      <c r="D6475" s="175">
        <v>5.25</v>
      </c>
    </row>
    <row r="6476" spans="1:4" ht="27.6" x14ac:dyDescent="0.3">
      <c r="A6476" s="175">
        <v>99818</v>
      </c>
      <c r="B6476" s="176" t="s">
        <v>14692</v>
      </c>
      <c r="C6476" s="175" t="s">
        <v>128</v>
      </c>
      <c r="D6476" s="175">
        <v>5.25</v>
      </c>
    </row>
    <row r="6477" spans="1:4" x14ac:dyDescent="0.3">
      <c r="A6477" s="175">
        <v>99819</v>
      </c>
      <c r="B6477" s="176" t="s">
        <v>14693</v>
      </c>
      <c r="C6477" s="175" t="s">
        <v>180</v>
      </c>
      <c r="D6477" s="175">
        <v>16.579999999999998</v>
      </c>
    </row>
    <row r="6478" spans="1:4" x14ac:dyDescent="0.3">
      <c r="A6478" s="175">
        <v>99820</v>
      </c>
      <c r="B6478" s="176" t="s">
        <v>14694</v>
      </c>
      <c r="C6478" s="175" t="s">
        <v>180</v>
      </c>
      <c r="D6478" s="175">
        <v>1.89</v>
      </c>
    </row>
    <row r="6479" spans="1:4" x14ac:dyDescent="0.3">
      <c r="A6479" s="175">
        <v>99821</v>
      </c>
      <c r="B6479" s="176" t="s">
        <v>14695</v>
      </c>
      <c r="C6479" s="175" t="s">
        <v>180</v>
      </c>
      <c r="D6479" s="175">
        <v>2.93</v>
      </c>
    </row>
    <row r="6480" spans="1:4" x14ac:dyDescent="0.3">
      <c r="A6480" s="175">
        <v>99822</v>
      </c>
      <c r="B6480" s="176" t="s">
        <v>14696</v>
      </c>
      <c r="C6480" s="175" t="s">
        <v>180</v>
      </c>
      <c r="D6480" s="175">
        <v>0.99</v>
      </c>
    </row>
    <row r="6481" spans="1:4" x14ac:dyDescent="0.3">
      <c r="A6481" s="175">
        <v>99823</v>
      </c>
      <c r="B6481" s="176" t="s">
        <v>14697</v>
      </c>
      <c r="C6481" s="175" t="s">
        <v>180</v>
      </c>
      <c r="D6481" s="175">
        <v>2.2200000000000002</v>
      </c>
    </row>
    <row r="6482" spans="1:4" x14ac:dyDescent="0.3">
      <c r="A6482" s="175">
        <v>99824</v>
      </c>
      <c r="B6482" s="176" t="s">
        <v>14698</v>
      </c>
      <c r="C6482" s="175" t="s">
        <v>180</v>
      </c>
      <c r="D6482" s="175">
        <v>2.4500000000000002</v>
      </c>
    </row>
    <row r="6483" spans="1:4" x14ac:dyDescent="0.3">
      <c r="A6483" s="175">
        <v>99825</v>
      </c>
      <c r="B6483" s="176" t="s">
        <v>14699</v>
      </c>
      <c r="C6483" s="175" t="s">
        <v>180</v>
      </c>
      <c r="D6483" s="175">
        <v>3.43</v>
      </c>
    </row>
    <row r="6484" spans="1:4" x14ac:dyDescent="0.3">
      <c r="A6484" s="175">
        <v>99826</v>
      </c>
      <c r="B6484" s="176" t="s">
        <v>14700</v>
      </c>
      <c r="C6484" s="175" t="s">
        <v>180</v>
      </c>
      <c r="D6484" s="175">
        <v>1.52</v>
      </c>
    </row>
    <row r="6485" spans="1:4" ht="41.4" x14ac:dyDescent="0.3">
      <c r="A6485" s="175">
        <v>97010</v>
      </c>
      <c r="B6485" s="176" t="s">
        <v>14701</v>
      </c>
      <c r="C6485" s="175" t="s">
        <v>236</v>
      </c>
      <c r="D6485" s="175">
        <v>66.61</v>
      </c>
    </row>
    <row r="6486" spans="1:4" ht="41.4" x14ac:dyDescent="0.3">
      <c r="A6486" s="175">
        <v>97011</v>
      </c>
      <c r="B6486" s="176" t="s">
        <v>14702</v>
      </c>
      <c r="C6486" s="175" t="s">
        <v>236</v>
      </c>
      <c r="D6486" s="175">
        <v>50.53</v>
      </c>
    </row>
    <row r="6487" spans="1:4" ht="41.4" x14ac:dyDescent="0.3">
      <c r="A6487" s="175">
        <v>97012</v>
      </c>
      <c r="B6487" s="176" t="s">
        <v>14703</v>
      </c>
      <c r="C6487" s="175" t="s">
        <v>236</v>
      </c>
      <c r="D6487" s="175">
        <v>42.49</v>
      </c>
    </row>
    <row r="6488" spans="1:4" ht="41.4" x14ac:dyDescent="0.3">
      <c r="A6488" s="175">
        <v>97013</v>
      </c>
      <c r="B6488" s="176" t="s">
        <v>14704</v>
      </c>
      <c r="C6488" s="175" t="s">
        <v>236</v>
      </c>
      <c r="D6488" s="175">
        <v>98.34</v>
      </c>
    </row>
    <row r="6489" spans="1:4" ht="41.4" x14ac:dyDescent="0.3">
      <c r="A6489" s="175">
        <v>97014</v>
      </c>
      <c r="B6489" s="176" t="s">
        <v>14705</v>
      </c>
      <c r="C6489" s="175" t="s">
        <v>236</v>
      </c>
      <c r="D6489" s="175">
        <v>71.92</v>
      </c>
    </row>
    <row r="6490" spans="1:4" ht="41.4" x14ac:dyDescent="0.3">
      <c r="A6490" s="175">
        <v>97015</v>
      </c>
      <c r="B6490" s="176" t="s">
        <v>14706</v>
      </c>
      <c r="C6490" s="175" t="s">
        <v>236</v>
      </c>
      <c r="D6490" s="175">
        <v>58.58</v>
      </c>
    </row>
    <row r="6491" spans="1:4" ht="41.4" x14ac:dyDescent="0.3">
      <c r="A6491" s="175">
        <v>97016</v>
      </c>
      <c r="B6491" s="176" t="s">
        <v>14707</v>
      </c>
      <c r="C6491" s="175" t="s">
        <v>236</v>
      </c>
      <c r="D6491" s="175">
        <v>59.66</v>
      </c>
    </row>
    <row r="6492" spans="1:4" ht="27.6" x14ac:dyDescent="0.3">
      <c r="A6492" s="175">
        <v>97017</v>
      </c>
      <c r="B6492" s="176" t="s">
        <v>14708</v>
      </c>
      <c r="C6492" s="175" t="s">
        <v>236</v>
      </c>
      <c r="D6492" s="175">
        <v>44.33</v>
      </c>
    </row>
    <row r="6493" spans="1:4" ht="41.4" x14ac:dyDescent="0.3">
      <c r="A6493" s="175">
        <v>97018</v>
      </c>
      <c r="B6493" s="176" t="s">
        <v>14709</v>
      </c>
      <c r="C6493" s="175" t="s">
        <v>236</v>
      </c>
      <c r="D6493" s="175">
        <v>36.380000000000003</v>
      </c>
    </row>
    <row r="6494" spans="1:4" ht="55.2" x14ac:dyDescent="0.3">
      <c r="A6494" s="175">
        <v>97031</v>
      </c>
      <c r="B6494" s="176" t="s">
        <v>14710</v>
      </c>
      <c r="C6494" s="175" t="s">
        <v>236</v>
      </c>
      <c r="D6494" s="175">
        <v>93.57</v>
      </c>
    </row>
    <row r="6495" spans="1:4" ht="55.2" x14ac:dyDescent="0.3">
      <c r="A6495" s="175">
        <v>97032</v>
      </c>
      <c r="B6495" s="176" t="s">
        <v>14711</v>
      </c>
      <c r="C6495" s="175" t="s">
        <v>236</v>
      </c>
      <c r="D6495" s="175">
        <v>56.65</v>
      </c>
    </row>
    <row r="6496" spans="1:4" ht="55.2" x14ac:dyDescent="0.3">
      <c r="A6496" s="175">
        <v>97033</v>
      </c>
      <c r="B6496" s="176" t="s">
        <v>14712</v>
      </c>
      <c r="C6496" s="175" t="s">
        <v>236</v>
      </c>
      <c r="D6496" s="175">
        <v>99.72</v>
      </c>
    </row>
    <row r="6497" spans="1:4" ht="55.2" x14ac:dyDescent="0.3">
      <c r="A6497" s="175">
        <v>97034</v>
      </c>
      <c r="B6497" s="176" t="s">
        <v>14713</v>
      </c>
      <c r="C6497" s="175" t="s">
        <v>236</v>
      </c>
      <c r="D6497" s="175">
        <v>58.67</v>
      </c>
    </row>
    <row r="6498" spans="1:4" ht="27.6" x14ac:dyDescent="0.3">
      <c r="A6498" s="175">
        <v>97039</v>
      </c>
      <c r="B6498" s="176" t="s">
        <v>14714</v>
      </c>
      <c r="C6498" s="175" t="s">
        <v>180</v>
      </c>
      <c r="D6498" s="175">
        <v>46.31</v>
      </c>
    </row>
    <row r="6499" spans="1:4" ht="27.6" x14ac:dyDescent="0.3">
      <c r="A6499" s="175">
        <v>97040</v>
      </c>
      <c r="B6499" s="176" t="s">
        <v>14715</v>
      </c>
      <c r="C6499" s="175" t="s">
        <v>180</v>
      </c>
      <c r="D6499" s="175">
        <v>15.63</v>
      </c>
    </row>
    <row r="6500" spans="1:4" ht="27.6" x14ac:dyDescent="0.3">
      <c r="A6500" s="175">
        <v>97041</v>
      </c>
      <c r="B6500" s="176" t="s">
        <v>14716</v>
      </c>
      <c r="C6500" s="175" t="s">
        <v>180</v>
      </c>
      <c r="D6500" s="175">
        <v>270.94</v>
      </c>
    </row>
    <row r="6501" spans="1:4" x14ac:dyDescent="0.3">
      <c r="A6501" s="175">
        <v>97046</v>
      </c>
      <c r="B6501" s="176" t="s">
        <v>14717</v>
      </c>
      <c r="C6501" s="175" t="s">
        <v>180</v>
      </c>
      <c r="D6501" s="175">
        <v>0.35</v>
      </c>
    </row>
    <row r="6502" spans="1:4" ht="27.6" x14ac:dyDescent="0.3">
      <c r="A6502" s="175">
        <v>97047</v>
      </c>
      <c r="B6502" s="176" t="s">
        <v>14718</v>
      </c>
      <c r="C6502" s="175" t="s">
        <v>180</v>
      </c>
      <c r="D6502" s="175">
        <v>0.14000000000000001</v>
      </c>
    </row>
    <row r="6503" spans="1:4" ht="27.6" x14ac:dyDescent="0.3">
      <c r="A6503" s="175">
        <v>97048</v>
      </c>
      <c r="B6503" s="176" t="s">
        <v>14719</v>
      </c>
      <c r="C6503" s="175" t="s">
        <v>180</v>
      </c>
      <c r="D6503" s="175">
        <v>0.1</v>
      </c>
    </row>
    <row r="6504" spans="1:4" x14ac:dyDescent="0.3">
      <c r="A6504" s="175">
        <v>97054</v>
      </c>
      <c r="B6504" s="176" t="s">
        <v>14720</v>
      </c>
      <c r="C6504" s="175" t="s">
        <v>128</v>
      </c>
      <c r="D6504" s="175">
        <v>27.97</v>
      </c>
    </row>
    <row r="6505" spans="1:4" x14ac:dyDescent="0.3">
      <c r="A6505" s="175">
        <v>97062</v>
      </c>
      <c r="B6505" s="176" t="s">
        <v>14721</v>
      </c>
      <c r="C6505" s="175" t="s">
        <v>180</v>
      </c>
      <c r="D6505" s="175">
        <v>5.97</v>
      </c>
    </row>
    <row r="6506" spans="1:4" ht="41.4" x14ac:dyDescent="0.3">
      <c r="A6506" s="175">
        <v>97063</v>
      </c>
      <c r="B6506" s="176" t="s">
        <v>14722</v>
      </c>
      <c r="C6506" s="175" t="s">
        <v>180</v>
      </c>
      <c r="D6506" s="175">
        <v>9.6</v>
      </c>
    </row>
    <row r="6507" spans="1:4" ht="27.6" x14ac:dyDescent="0.3">
      <c r="A6507" s="175">
        <v>97064</v>
      </c>
      <c r="B6507" s="176" t="s">
        <v>14723</v>
      </c>
      <c r="C6507" s="175" t="s">
        <v>236</v>
      </c>
      <c r="D6507" s="175">
        <v>17.82</v>
      </c>
    </row>
    <row r="6508" spans="1:4" ht="27.6" x14ac:dyDescent="0.3">
      <c r="A6508" s="175">
        <v>97065</v>
      </c>
      <c r="B6508" s="176" t="s">
        <v>14724</v>
      </c>
      <c r="C6508" s="175" t="s">
        <v>261</v>
      </c>
      <c r="D6508" s="175">
        <v>6.27</v>
      </c>
    </row>
    <row r="6509" spans="1:4" ht="27.6" x14ac:dyDescent="0.3">
      <c r="A6509" s="175">
        <v>97066</v>
      </c>
      <c r="B6509" s="176" t="s">
        <v>14725</v>
      </c>
      <c r="C6509" s="175" t="s">
        <v>180</v>
      </c>
      <c r="D6509" s="175">
        <v>102.53</v>
      </c>
    </row>
    <row r="6510" spans="1:4" ht="27.6" x14ac:dyDescent="0.3">
      <c r="A6510" s="175">
        <v>97067</v>
      </c>
      <c r="B6510" s="176" t="s">
        <v>14726</v>
      </c>
      <c r="C6510" s="175" t="s">
        <v>236</v>
      </c>
      <c r="D6510" s="175">
        <v>707.18</v>
      </c>
    </row>
    <row r="6511" spans="1:4" ht="27.6" x14ac:dyDescent="0.3">
      <c r="A6511" s="175">
        <v>97621</v>
      </c>
      <c r="B6511" s="176" t="s">
        <v>14727</v>
      </c>
      <c r="C6511" s="175" t="s">
        <v>261</v>
      </c>
      <c r="D6511" s="175">
        <v>111.88</v>
      </c>
    </row>
    <row r="6512" spans="1:4" ht="27.6" x14ac:dyDescent="0.3">
      <c r="A6512" s="175">
        <v>97622</v>
      </c>
      <c r="B6512" s="176" t="s">
        <v>14728</v>
      </c>
      <c r="C6512" s="175" t="s">
        <v>261</v>
      </c>
      <c r="D6512" s="175">
        <v>54.52</v>
      </c>
    </row>
    <row r="6513" spans="1:4" ht="27.6" x14ac:dyDescent="0.3">
      <c r="A6513" s="175">
        <v>97623</v>
      </c>
      <c r="B6513" s="176" t="s">
        <v>14729</v>
      </c>
      <c r="C6513" s="175" t="s">
        <v>261</v>
      </c>
      <c r="D6513" s="175">
        <v>167.03</v>
      </c>
    </row>
    <row r="6514" spans="1:4" ht="27.6" x14ac:dyDescent="0.3">
      <c r="A6514" s="175">
        <v>97624</v>
      </c>
      <c r="B6514" s="176" t="s">
        <v>14730</v>
      </c>
      <c r="C6514" s="175" t="s">
        <v>261</v>
      </c>
      <c r="D6514" s="175">
        <v>102.51</v>
      </c>
    </row>
    <row r="6515" spans="1:4" ht="27.6" x14ac:dyDescent="0.3">
      <c r="A6515" s="175">
        <v>97625</v>
      </c>
      <c r="B6515" s="176" t="s">
        <v>14731</v>
      </c>
      <c r="C6515" s="175" t="s">
        <v>261</v>
      </c>
      <c r="D6515" s="175">
        <v>49.39</v>
      </c>
    </row>
    <row r="6516" spans="1:4" ht="27.6" x14ac:dyDescent="0.3">
      <c r="A6516" s="175">
        <v>97626</v>
      </c>
      <c r="B6516" s="176" t="s">
        <v>14732</v>
      </c>
      <c r="C6516" s="175" t="s">
        <v>261</v>
      </c>
      <c r="D6516" s="175">
        <v>580.70000000000005</v>
      </c>
    </row>
    <row r="6517" spans="1:4" ht="27.6" x14ac:dyDescent="0.3">
      <c r="A6517" s="175">
        <v>97627</v>
      </c>
      <c r="B6517" s="176" t="s">
        <v>14733</v>
      </c>
      <c r="C6517" s="175" t="s">
        <v>261</v>
      </c>
      <c r="D6517" s="175">
        <v>272.10000000000002</v>
      </c>
    </row>
    <row r="6518" spans="1:4" x14ac:dyDescent="0.3">
      <c r="A6518" s="175">
        <v>97628</v>
      </c>
      <c r="B6518" s="176" t="s">
        <v>14734</v>
      </c>
      <c r="C6518" s="175" t="s">
        <v>261</v>
      </c>
      <c r="D6518" s="175">
        <v>269.49</v>
      </c>
    </row>
    <row r="6519" spans="1:4" ht="27.6" x14ac:dyDescent="0.3">
      <c r="A6519" s="175">
        <v>97629</v>
      </c>
      <c r="B6519" s="176" t="s">
        <v>14735</v>
      </c>
      <c r="C6519" s="175" t="s">
        <v>261</v>
      </c>
      <c r="D6519" s="175">
        <v>121.58</v>
      </c>
    </row>
    <row r="6520" spans="1:4" x14ac:dyDescent="0.3">
      <c r="A6520" s="175">
        <v>97631</v>
      </c>
      <c r="B6520" s="176" t="s">
        <v>14736</v>
      </c>
      <c r="C6520" s="175" t="s">
        <v>180</v>
      </c>
      <c r="D6520" s="175">
        <v>3.12</v>
      </c>
    </row>
    <row r="6521" spans="1:4" ht="27.6" x14ac:dyDescent="0.3">
      <c r="A6521" s="175">
        <v>97632</v>
      </c>
      <c r="B6521" s="176" t="s">
        <v>14737</v>
      </c>
      <c r="C6521" s="175" t="s">
        <v>236</v>
      </c>
      <c r="D6521" s="175">
        <v>2.44</v>
      </c>
    </row>
    <row r="6522" spans="1:4" ht="27.6" x14ac:dyDescent="0.3">
      <c r="A6522" s="175">
        <v>97633</v>
      </c>
      <c r="B6522" s="176" t="s">
        <v>14738</v>
      </c>
      <c r="C6522" s="175" t="s">
        <v>180</v>
      </c>
      <c r="D6522" s="175">
        <v>21.33</v>
      </c>
    </row>
    <row r="6523" spans="1:4" ht="27.6" x14ac:dyDescent="0.3">
      <c r="A6523" s="175">
        <v>97634</v>
      </c>
      <c r="B6523" s="176" t="s">
        <v>14739</v>
      </c>
      <c r="C6523" s="175" t="s">
        <v>180</v>
      </c>
      <c r="D6523" s="175">
        <v>11.57</v>
      </c>
    </row>
    <row r="6524" spans="1:4" ht="27.6" x14ac:dyDescent="0.3">
      <c r="A6524" s="175">
        <v>97635</v>
      </c>
      <c r="B6524" s="176" t="s">
        <v>14740</v>
      </c>
      <c r="C6524" s="175" t="s">
        <v>180</v>
      </c>
      <c r="D6524" s="175">
        <v>14.37</v>
      </c>
    </row>
    <row r="6525" spans="1:4" ht="27.6" x14ac:dyDescent="0.3">
      <c r="A6525" s="175">
        <v>97636</v>
      </c>
      <c r="B6525" s="176" t="s">
        <v>14741</v>
      </c>
      <c r="C6525" s="175" t="s">
        <v>180</v>
      </c>
      <c r="D6525" s="175">
        <v>16.75</v>
      </c>
    </row>
    <row r="6526" spans="1:4" ht="27.6" x14ac:dyDescent="0.3">
      <c r="A6526" s="175">
        <v>97637</v>
      </c>
      <c r="B6526" s="176" t="s">
        <v>14742</v>
      </c>
      <c r="C6526" s="175" t="s">
        <v>180</v>
      </c>
      <c r="D6526" s="175">
        <v>2.54</v>
      </c>
    </row>
    <row r="6527" spans="1:4" ht="27.6" x14ac:dyDescent="0.3">
      <c r="A6527" s="175">
        <v>97638</v>
      </c>
      <c r="B6527" s="176" t="s">
        <v>14743</v>
      </c>
      <c r="C6527" s="175" t="s">
        <v>180</v>
      </c>
      <c r="D6527" s="175">
        <v>7.4</v>
      </c>
    </row>
    <row r="6528" spans="1:4" ht="27.6" x14ac:dyDescent="0.3">
      <c r="A6528" s="175">
        <v>97639</v>
      </c>
      <c r="B6528" s="176" t="s">
        <v>14744</v>
      </c>
      <c r="C6528" s="175" t="s">
        <v>180</v>
      </c>
      <c r="D6528" s="175">
        <v>18.66</v>
      </c>
    </row>
    <row r="6529" spans="1:4" ht="27.6" x14ac:dyDescent="0.3">
      <c r="A6529" s="175">
        <v>97640</v>
      </c>
      <c r="B6529" s="176" t="s">
        <v>14745</v>
      </c>
      <c r="C6529" s="175" t="s">
        <v>180</v>
      </c>
      <c r="D6529" s="175">
        <v>1.61</v>
      </c>
    </row>
    <row r="6530" spans="1:4" x14ac:dyDescent="0.3">
      <c r="A6530" s="175">
        <v>97641</v>
      </c>
      <c r="B6530" s="176" t="s">
        <v>14746</v>
      </c>
      <c r="C6530" s="175" t="s">
        <v>180</v>
      </c>
      <c r="D6530" s="175">
        <v>4.66</v>
      </c>
    </row>
    <row r="6531" spans="1:4" ht="27.6" x14ac:dyDescent="0.3">
      <c r="A6531" s="175">
        <v>97642</v>
      </c>
      <c r="B6531" s="176" t="s">
        <v>14747</v>
      </c>
      <c r="C6531" s="175" t="s">
        <v>180</v>
      </c>
      <c r="D6531" s="175">
        <v>2.87</v>
      </c>
    </row>
    <row r="6532" spans="1:4" ht="27.6" x14ac:dyDescent="0.3">
      <c r="A6532" s="175">
        <v>97643</v>
      </c>
      <c r="B6532" s="176" t="s">
        <v>14748</v>
      </c>
      <c r="C6532" s="175" t="s">
        <v>180</v>
      </c>
      <c r="D6532" s="175">
        <v>22.89</v>
      </c>
    </row>
    <row r="6533" spans="1:4" x14ac:dyDescent="0.3">
      <c r="A6533" s="175">
        <v>97644</v>
      </c>
      <c r="B6533" s="176" t="s">
        <v>14749</v>
      </c>
      <c r="C6533" s="175" t="s">
        <v>180</v>
      </c>
      <c r="D6533" s="175">
        <v>8.6199999999999992</v>
      </c>
    </row>
    <row r="6534" spans="1:4" x14ac:dyDescent="0.3">
      <c r="A6534" s="175">
        <v>97645</v>
      </c>
      <c r="B6534" s="176" t="s">
        <v>14750</v>
      </c>
      <c r="C6534" s="175" t="s">
        <v>180</v>
      </c>
      <c r="D6534" s="175">
        <v>30.3</v>
      </c>
    </row>
    <row r="6535" spans="1:4" ht="27.6" x14ac:dyDescent="0.3">
      <c r="A6535" s="175">
        <v>97647</v>
      </c>
      <c r="B6535" s="176" t="s">
        <v>14751</v>
      </c>
      <c r="C6535" s="175" t="s">
        <v>180</v>
      </c>
      <c r="D6535" s="175">
        <v>3.23</v>
      </c>
    </row>
    <row r="6536" spans="1:4" ht="27.6" x14ac:dyDescent="0.3">
      <c r="A6536" s="175">
        <v>97648</v>
      </c>
      <c r="B6536" s="176" t="s">
        <v>14752</v>
      </c>
      <c r="C6536" s="175" t="s">
        <v>180</v>
      </c>
      <c r="D6536" s="175">
        <v>1.86</v>
      </c>
    </row>
    <row r="6537" spans="1:4" ht="27.6" x14ac:dyDescent="0.3">
      <c r="A6537" s="175">
        <v>97649</v>
      </c>
      <c r="B6537" s="176" t="s">
        <v>14753</v>
      </c>
      <c r="C6537" s="175" t="s">
        <v>180</v>
      </c>
      <c r="D6537" s="175">
        <v>4.04</v>
      </c>
    </row>
    <row r="6538" spans="1:4" ht="27.6" x14ac:dyDescent="0.3">
      <c r="A6538" s="175">
        <v>97650</v>
      </c>
      <c r="B6538" s="176" t="s">
        <v>14754</v>
      </c>
      <c r="C6538" s="175" t="s">
        <v>180</v>
      </c>
      <c r="D6538" s="175">
        <v>6.93</v>
      </c>
    </row>
    <row r="6539" spans="1:4" ht="27.6" x14ac:dyDescent="0.3">
      <c r="A6539" s="175">
        <v>97651</v>
      </c>
      <c r="B6539" s="176" t="s">
        <v>14755</v>
      </c>
      <c r="C6539" s="175" t="s">
        <v>128</v>
      </c>
      <c r="D6539" s="175">
        <v>76.790000000000006</v>
      </c>
    </row>
    <row r="6540" spans="1:4" ht="27.6" x14ac:dyDescent="0.3">
      <c r="A6540" s="175">
        <v>97652</v>
      </c>
      <c r="B6540" s="176" t="s">
        <v>14756</v>
      </c>
      <c r="C6540" s="175" t="s">
        <v>128</v>
      </c>
      <c r="D6540" s="175">
        <v>174.1</v>
      </c>
    </row>
    <row r="6541" spans="1:4" ht="27.6" x14ac:dyDescent="0.3">
      <c r="A6541" s="175">
        <v>97653</v>
      </c>
      <c r="B6541" s="176" t="s">
        <v>14757</v>
      </c>
      <c r="C6541" s="175" t="s">
        <v>128</v>
      </c>
      <c r="D6541" s="175">
        <v>116.12</v>
      </c>
    </row>
    <row r="6542" spans="1:4" ht="27.6" x14ac:dyDescent="0.3">
      <c r="A6542" s="175">
        <v>97654</v>
      </c>
      <c r="B6542" s="176" t="s">
        <v>14758</v>
      </c>
      <c r="C6542" s="175" t="s">
        <v>128</v>
      </c>
      <c r="D6542" s="175">
        <v>142.77000000000001</v>
      </c>
    </row>
    <row r="6543" spans="1:4" ht="27.6" x14ac:dyDescent="0.3">
      <c r="A6543" s="175">
        <v>97655</v>
      </c>
      <c r="B6543" s="176" t="s">
        <v>14759</v>
      </c>
      <c r="C6543" s="175" t="s">
        <v>180</v>
      </c>
      <c r="D6543" s="175">
        <v>19.55</v>
      </c>
    </row>
    <row r="6544" spans="1:4" ht="27.6" x14ac:dyDescent="0.3">
      <c r="A6544" s="175">
        <v>97656</v>
      </c>
      <c r="B6544" s="176" t="s">
        <v>14760</v>
      </c>
      <c r="C6544" s="175" t="s">
        <v>128</v>
      </c>
      <c r="D6544" s="175">
        <v>197.03</v>
      </c>
    </row>
    <row r="6545" spans="1:4" ht="27.6" x14ac:dyDescent="0.3">
      <c r="A6545" s="175">
        <v>97657</v>
      </c>
      <c r="B6545" s="176" t="s">
        <v>14761</v>
      </c>
      <c r="C6545" s="175" t="s">
        <v>128</v>
      </c>
      <c r="D6545" s="175">
        <v>390.52</v>
      </c>
    </row>
    <row r="6546" spans="1:4" ht="27.6" x14ac:dyDescent="0.3">
      <c r="A6546" s="175">
        <v>97658</v>
      </c>
      <c r="B6546" s="176" t="s">
        <v>14762</v>
      </c>
      <c r="C6546" s="175" t="s">
        <v>128</v>
      </c>
      <c r="D6546" s="175">
        <v>163.91</v>
      </c>
    </row>
    <row r="6547" spans="1:4" ht="27.6" x14ac:dyDescent="0.3">
      <c r="A6547" s="175">
        <v>97659</v>
      </c>
      <c r="B6547" s="176" t="s">
        <v>14763</v>
      </c>
      <c r="C6547" s="175" t="s">
        <v>128</v>
      </c>
      <c r="D6547" s="175">
        <v>219.73</v>
      </c>
    </row>
    <row r="6548" spans="1:4" ht="27.6" x14ac:dyDescent="0.3">
      <c r="A6548" s="175">
        <v>97660</v>
      </c>
      <c r="B6548" s="176" t="s">
        <v>14764</v>
      </c>
      <c r="C6548" s="175" t="s">
        <v>128</v>
      </c>
      <c r="D6548" s="175">
        <v>0.62</v>
      </c>
    </row>
    <row r="6549" spans="1:4" ht="27.6" x14ac:dyDescent="0.3">
      <c r="A6549" s="175">
        <v>97661</v>
      </c>
      <c r="B6549" s="176" t="s">
        <v>14765</v>
      </c>
      <c r="C6549" s="175" t="s">
        <v>236</v>
      </c>
      <c r="D6549" s="175">
        <v>0.63</v>
      </c>
    </row>
    <row r="6550" spans="1:4" ht="27.6" x14ac:dyDescent="0.3">
      <c r="A6550" s="175">
        <v>97662</v>
      </c>
      <c r="B6550" s="176" t="s">
        <v>14766</v>
      </c>
      <c r="C6550" s="175" t="s">
        <v>236</v>
      </c>
      <c r="D6550" s="175">
        <v>0.46</v>
      </c>
    </row>
    <row r="6551" spans="1:4" x14ac:dyDescent="0.3">
      <c r="A6551" s="175">
        <v>97663</v>
      </c>
      <c r="B6551" s="176" t="s">
        <v>14767</v>
      </c>
      <c r="C6551" s="175" t="s">
        <v>128</v>
      </c>
      <c r="D6551" s="175">
        <v>11.71</v>
      </c>
    </row>
    <row r="6552" spans="1:4" x14ac:dyDescent="0.3">
      <c r="A6552" s="175">
        <v>97664</v>
      </c>
      <c r="B6552" s="176" t="s">
        <v>14768</v>
      </c>
      <c r="C6552" s="175" t="s">
        <v>128</v>
      </c>
      <c r="D6552" s="175">
        <v>1.46</v>
      </c>
    </row>
    <row r="6553" spans="1:4" x14ac:dyDescent="0.3">
      <c r="A6553" s="175">
        <v>97665</v>
      </c>
      <c r="B6553" s="176" t="s">
        <v>14769</v>
      </c>
      <c r="C6553" s="175" t="s">
        <v>128</v>
      </c>
      <c r="D6553" s="175">
        <v>1.21</v>
      </c>
    </row>
    <row r="6554" spans="1:4" ht="27.6" x14ac:dyDescent="0.3">
      <c r="A6554" s="175">
        <v>97666</v>
      </c>
      <c r="B6554" s="176" t="s">
        <v>14770</v>
      </c>
      <c r="C6554" s="175" t="s">
        <v>128</v>
      </c>
      <c r="D6554" s="175">
        <v>8.5299999999999994</v>
      </c>
    </row>
    <row r="6555" spans="1:4" ht="27.6" x14ac:dyDescent="0.3">
      <c r="A6555" s="175">
        <v>95967</v>
      </c>
      <c r="B6555" s="176" t="s">
        <v>14771</v>
      </c>
      <c r="C6555" s="175" t="s">
        <v>428</v>
      </c>
      <c r="D6555" s="175">
        <v>126.72</v>
      </c>
    </row>
    <row r="6556" spans="1:4" x14ac:dyDescent="0.3">
      <c r="A6556" s="175">
        <v>99058</v>
      </c>
      <c r="B6556" s="176" t="s">
        <v>14772</v>
      </c>
      <c r="C6556" s="175" t="s">
        <v>128</v>
      </c>
      <c r="D6556" s="175">
        <v>15.26</v>
      </c>
    </row>
    <row r="6557" spans="1:4" ht="27.6" x14ac:dyDescent="0.3">
      <c r="A6557" s="175">
        <v>99059</v>
      </c>
      <c r="B6557" s="176" t="s">
        <v>14773</v>
      </c>
      <c r="C6557" s="175" t="s">
        <v>236</v>
      </c>
      <c r="D6557" s="175">
        <v>54.17</v>
      </c>
    </row>
    <row r="6558" spans="1:4" x14ac:dyDescent="0.3">
      <c r="A6558" s="175">
        <v>99060</v>
      </c>
      <c r="B6558" s="176" t="s">
        <v>14774</v>
      </c>
      <c r="C6558" s="175" t="s">
        <v>128</v>
      </c>
      <c r="D6558" s="175">
        <v>146.68</v>
      </c>
    </row>
    <row r="6559" spans="1:4" x14ac:dyDescent="0.3">
      <c r="A6559" s="175">
        <v>99061</v>
      </c>
      <c r="B6559" s="176" t="s">
        <v>14775</v>
      </c>
      <c r="C6559" s="175" t="s">
        <v>128</v>
      </c>
      <c r="D6559" s="175">
        <v>97.21</v>
      </c>
    </row>
    <row r="6560" spans="1:4" x14ac:dyDescent="0.3">
      <c r="A6560" s="175">
        <v>99062</v>
      </c>
      <c r="B6560" s="176" t="s">
        <v>14776</v>
      </c>
      <c r="C6560" s="175" t="s">
        <v>128</v>
      </c>
      <c r="D6560" s="175">
        <v>2.25</v>
      </c>
    </row>
    <row r="6561" spans="1:4" x14ac:dyDescent="0.3">
      <c r="A6561" s="175">
        <v>99063</v>
      </c>
      <c r="B6561" s="176" t="s">
        <v>14777</v>
      </c>
      <c r="C6561" s="175" t="s">
        <v>236</v>
      </c>
      <c r="D6561" s="175">
        <v>4.8600000000000003</v>
      </c>
    </row>
    <row r="6562" spans="1:4" x14ac:dyDescent="0.3">
      <c r="A6562" s="175">
        <v>99064</v>
      </c>
      <c r="B6562" s="176" t="s">
        <v>14778</v>
      </c>
      <c r="C6562" s="175" t="s">
        <v>236</v>
      </c>
      <c r="D6562" s="175">
        <v>0.76</v>
      </c>
    </row>
    <row r="6563" spans="1:4" ht="27.6" x14ac:dyDescent="0.3">
      <c r="A6563" s="175">
        <v>93588</v>
      </c>
      <c r="B6563" s="176" t="s">
        <v>14779</v>
      </c>
      <c r="C6563" s="175" t="s">
        <v>1071</v>
      </c>
      <c r="D6563" s="175">
        <v>2.4900000000000002</v>
      </c>
    </row>
    <row r="6564" spans="1:4" ht="27.6" x14ac:dyDescent="0.3">
      <c r="A6564" s="175">
        <v>93589</v>
      </c>
      <c r="B6564" s="176" t="s">
        <v>14780</v>
      </c>
      <c r="C6564" s="175" t="s">
        <v>1071</v>
      </c>
      <c r="D6564" s="175">
        <v>2.14</v>
      </c>
    </row>
    <row r="6565" spans="1:4" ht="27.6" x14ac:dyDescent="0.3">
      <c r="A6565" s="175">
        <v>93590</v>
      </c>
      <c r="B6565" s="176" t="s">
        <v>14781</v>
      </c>
      <c r="C6565" s="175" t="s">
        <v>1071</v>
      </c>
      <c r="D6565" s="175">
        <v>0.78</v>
      </c>
    </row>
    <row r="6566" spans="1:4" ht="27.6" x14ac:dyDescent="0.3">
      <c r="A6566" s="175">
        <v>93591</v>
      </c>
      <c r="B6566" s="176" t="s">
        <v>14782</v>
      </c>
      <c r="C6566" s="175" t="s">
        <v>1071</v>
      </c>
      <c r="D6566" s="175">
        <v>2.23</v>
      </c>
    </row>
    <row r="6567" spans="1:4" ht="27.6" x14ac:dyDescent="0.3">
      <c r="A6567" s="175">
        <v>93592</v>
      </c>
      <c r="B6567" s="176" t="s">
        <v>14783</v>
      </c>
      <c r="C6567" s="175" t="s">
        <v>1071</v>
      </c>
      <c r="D6567" s="175">
        <v>1.94</v>
      </c>
    </row>
    <row r="6568" spans="1:4" ht="27.6" x14ac:dyDescent="0.3">
      <c r="A6568" s="175">
        <v>93593</v>
      </c>
      <c r="B6568" s="176" t="s">
        <v>14784</v>
      </c>
      <c r="C6568" s="175" t="s">
        <v>1071</v>
      </c>
      <c r="D6568" s="175">
        <v>0.71</v>
      </c>
    </row>
    <row r="6569" spans="1:4" ht="27.6" x14ac:dyDescent="0.3">
      <c r="A6569" s="175">
        <v>93594</v>
      </c>
      <c r="B6569" s="176" t="s">
        <v>14785</v>
      </c>
      <c r="C6569" s="175" t="s">
        <v>13590</v>
      </c>
      <c r="D6569" s="175">
        <v>1.66</v>
      </c>
    </row>
    <row r="6570" spans="1:4" ht="27.6" x14ac:dyDescent="0.3">
      <c r="A6570" s="175">
        <v>93595</v>
      </c>
      <c r="B6570" s="176" t="s">
        <v>14786</v>
      </c>
      <c r="C6570" s="175" t="s">
        <v>13590</v>
      </c>
      <c r="D6570" s="175">
        <v>1.45</v>
      </c>
    </row>
    <row r="6571" spans="1:4" ht="27.6" x14ac:dyDescent="0.3">
      <c r="A6571" s="175">
        <v>93596</v>
      </c>
      <c r="B6571" s="176" t="s">
        <v>14787</v>
      </c>
      <c r="C6571" s="175" t="s">
        <v>13590</v>
      </c>
      <c r="D6571" s="175">
        <v>0.52</v>
      </c>
    </row>
    <row r="6572" spans="1:4" ht="27.6" x14ac:dyDescent="0.3">
      <c r="A6572" s="175">
        <v>93597</v>
      </c>
      <c r="B6572" s="176" t="s">
        <v>14788</v>
      </c>
      <c r="C6572" s="175" t="s">
        <v>13590</v>
      </c>
      <c r="D6572" s="175">
        <v>1.48</v>
      </c>
    </row>
    <row r="6573" spans="1:4" ht="27.6" x14ac:dyDescent="0.3">
      <c r="A6573" s="175">
        <v>93598</v>
      </c>
      <c r="B6573" s="176" t="s">
        <v>14789</v>
      </c>
      <c r="C6573" s="175" t="s">
        <v>13590</v>
      </c>
      <c r="D6573" s="175">
        <v>1.28</v>
      </c>
    </row>
    <row r="6574" spans="1:4" ht="27.6" x14ac:dyDescent="0.3">
      <c r="A6574" s="175">
        <v>93599</v>
      </c>
      <c r="B6574" s="176" t="s">
        <v>14790</v>
      </c>
      <c r="C6574" s="175" t="s">
        <v>13590</v>
      </c>
      <c r="D6574" s="175">
        <v>0.47</v>
      </c>
    </row>
    <row r="6575" spans="1:4" ht="27.6" x14ac:dyDescent="0.3">
      <c r="A6575" s="175">
        <v>95425</v>
      </c>
      <c r="B6575" s="176" t="s">
        <v>14791</v>
      </c>
      <c r="C6575" s="175" t="s">
        <v>1071</v>
      </c>
      <c r="D6575" s="175">
        <v>1.89</v>
      </c>
    </row>
    <row r="6576" spans="1:4" ht="27.6" x14ac:dyDescent="0.3">
      <c r="A6576" s="175">
        <v>95426</v>
      </c>
      <c r="B6576" s="176" t="s">
        <v>14792</v>
      </c>
      <c r="C6576" s="175" t="s">
        <v>1071</v>
      </c>
      <c r="D6576" s="175">
        <v>1.63</v>
      </c>
    </row>
    <row r="6577" spans="1:4" ht="27.6" x14ac:dyDescent="0.3">
      <c r="A6577" s="175">
        <v>95427</v>
      </c>
      <c r="B6577" s="176" t="s">
        <v>14793</v>
      </c>
      <c r="C6577" s="175" t="s">
        <v>1071</v>
      </c>
      <c r="D6577" s="175">
        <v>0.62</v>
      </c>
    </row>
    <row r="6578" spans="1:4" ht="27.6" x14ac:dyDescent="0.3">
      <c r="A6578" s="175">
        <v>95428</v>
      </c>
      <c r="B6578" s="176" t="s">
        <v>14794</v>
      </c>
      <c r="C6578" s="175" t="s">
        <v>13590</v>
      </c>
      <c r="D6578" s="175">
        <v>1.27</v>
      </c>
    </row>
    <row r="6579" spans="1:4" ht="27.6" x14ac:dyDescent="0.3">
      <c r="A6579" s="175">
        <v>95429</v>
      </c>
      <c r="B6579" s="176" t="s">
        <v>14795</v>
      </c>
      <c r="C6579" s="175" t="s">
        <v>13590</v>
      </c>
      <c r="D6579" s="175">
        <v>1.1000000000000001</v>
      </c>
    </row>
    <row r="6580" spans="1:4" ht="27.6" x14ac:dyDescent="0.3">
      <c r="A6580" s="175">
        <v>95430</v>
      </c>
      <c r="B6580" s="176" t="s">
        <v>14796</v>
      </c>
      <c r="C6580" s="175" t="s">
        <v>13590</v>
      </c>
      <c r="D6580" s="175">
        <v>0.39</v>
      </c>
    </row>
    <row r="6581" spans="1:4" ht="27.6" x14ac:dyDescent="0.3">
      <c r="A6581" s="175">
        <v>95875</v>
      </c>
      <c r="B6581" s="176" t="s">
        <v>14797</v>
      </c>
      <c r="C6581" s="175" t="s">
        <v>1071</v>
      </c>
      <c r="D6581" s="175">
        <v>1.98</v>
      </c>
    </row>
    <row r="6582" spans="1:4" ht="27.6" x14ac:dyDescent="0.3">
      <c r="A6582" s="175">
        <v>95876</v>
      </c>
      <c r="B6582" s="176" t="s">
        <v>14798</v>
      </c>
      <c r="C6582" s="175" t="s">
        <v>1071</v>
      </c>
      <c r="D6582" s="175">
        <v>1.75</v>
      </c>
    </row>
    <row r="6583" spans="1:4" ht="27.6" x14ac:dyDescent="0.3">
      <c r="A6583" s="175">
        <v>95877</v>
      </c>
      <c r="B6583" s="176" t="s">
        <v>14799</v>
      </c>
      <c r="C6583" s="175" t="s">
        <v>1071</v>
      </c>
      <c r="D6583" s="175">
        <v>1.5</v>
      </c>
    </row>
    <row r="6584" spans="1:4" ht="27.6" x14ac:dyDescent="0.3">
      <c r="A6584" s="175">
        <v>95878</v>
      </c>
      <c r="B6584" s="176" t="s">
        <v>14800</v>
      </c>
      <c r="C6584" s="175" t="s">
        <v>13590</v>
      </c>
      <c r="D6584" s="175">
        <v>1.33</v>
      </c>
    </row>
    <row r="6585" spans="1:4" ht="27.6" x14ac:dyDescent="0.3">
      <c r="A6585" s="175">
        <v>95879</v>
      </c>
      <c r="B6585" s="176" t="s">
        <v>14801</v>
      </c>
      <c r="C6585" s="175" t="s">
        <v>13590</v>
      </c>
      <c r="D6585" s="175">
        <v>1.18</v>
      </c>
    </row>
    <row r="6586" spans="1:4" ht="27.6" x14ac:dyDescent="0.3">
      <c r="A6586" s="175">
        <v>95880</v>
      </c>
      <c r="B6586" s="176" t="s">
        <v>14802</v>
      </c>
      <c r="C6586" s="175" t="s">
        <v>13590</v>
      </c>
      <c r="D6586" s="175">
        <v>1.01</v>
      </c>
    </row>
    <row r="6587" spans="1:4" ht="27.6" x14ac:dyDescent="0.3">
      <c r="A6587" s="175">
        <v>97912</v>
      </c>
      <c r="B6587" s="176" t="s">
        <v>14803</v>
      </c>
      <c r="C6587" s="175" t="s">
        <v>1071</v>
      </c>
      <c r="D6587" s="175">
        <v>3.02</v>
      </c>
    </row>
    <row r="6588" spans="1:4" ht="27.6" x14ac:dyDescent="0.3">
      <c r="A6588" s="175">
        <v>97913</v>
      </c>
      <c r="B6588" s="176" t="s">
        <v>14804</v>
      </c>
      <c r="C6588" s="175" t="s">
        <v>1071</v>
      </c>
      <c r="D6588" s="175">
        <v>2.62</v>
      </c>
    </row>
    <row r="6589" spans="1:4" ht="27.6" x14ac:dyDescent="0.3">
      <c r="A6589" s="175">
        <v>97914</v>
      </c>
      <c r="B6589" s="176" t="s">
        <v>14805</v>
      </c>
      <c r="C6589" s="175" t="s">
        <v>1071</v>
      </c>
      <c r="D6589" s="175">
        <v>2.39</v>
      </c>
    </row>
    <row r="6590" spans="1:4" ht="27.6" x14ac:dyDescent="0.3">
      <c r="A6590" s="175">
        <v>97915</v>
      </c>
      <c r="B6590" s="176" t="s">
        <v>14806</v>
      </c>
      <c r="C6590" s="175" t="s">
        <v>1071</v>
      </c>
      <c r="D6590" s="175">
        <v>0.96</v>
      </c>
    </row>
    <row r="6591" spans="1:4" ht="27.6" x14ac:dyDescent="0.3">
      <c r="A6591" s="175">
        <v>100937</v>
      </c>
      <c r="B6591" s="176" t="s">
        <v>14807</v>
      </c>
      <c r="C6591" s="175" t="s">
        <v>1071</v>
      </c>
      <c r="D6591" s="175">
        <v>7.21</v>
      </c>
    </row>
    <row r="6592" spans="1:4" ht="27.6" x14ac:dyDescent="0.3">
      <c r="A6592" s="175">
        <v>100938</v>
      </c>
      <c r="B6592" s="176" t="s">
        <v>14808</v>
      </c>
      <c r="C6592" s="175" t="s">
        <v>1071</v>
      </c>
      <c r="D6592" s="175">
        <v>5.96</v>
      </c>
    </row>
    <row r="6593" spans="1:4" ht="27.6" x14ac:dyDescent="0.3">
      <c r="A6593" s="175">
        <v>100939</v>
      </c>
      <c r="B6593" s="176" t="s">
        <v>14809</v>
      </c>
      <c r="C6593" s="175" t="s">
        <v>1071</v>
      </c>
      <c r="D6593" s="175">
        <v>5.33</v>
      </c>
    </row>
    <row r="6594" spans="1:4" ht="27.6" x14ac:dyDescent="0.3">
      <c r="A6594" s="175">
        <v>100940</v>
      </c>
      <c r="B6594" s="176" t="s">
        <v>14810</v>
      </c>
      <c r="C6594" s="175" t="s">
        <v>1071</v>
      </c>
      <c r="D6594" s="175">
        <v>4.5599999999999996</v>
      </c>
    </row>
    <row r="6595" spans="1:4" ht="27.6" x14ac:dyDescent="0.3">
      <c r="A6595" s="175">
        <v>100941</v>
      </c>
      <c r="B6595" s="176" t="s">
        <v>14811</v>
      </c>
      <c r="C6595" s="175" t="s">
        <v>13590</v>
      </c>
      <c r="D6595" s="175">
        <v>4.8</v>
      </c>
    </row>
    <row r="6596" spans="1:4" ht="27.6" x14ac:dyDescent="0.3">
      <c r="A6596" s="175">
        <v>100942</v>
      </c>
      <c r="B6596" s="176" t="s">
        <v>14812</v>
      </c>
      <c r="C6596" s="175" t="s">
        <v>13590</v>
      </c>
      <c r="D6596" s="175">
        <v>3.98</v>
      </c>
    </row>
    <row r="6597" spans="1:4" ht="27.6" x14ac:dyDescent="0.3">
      <c r="A6597" s="175">
        <v>100943</v>
      </c>
      <c r="B6597" s="176" t="s">
        <v>14813</v>
      </c>
      <c r="C6597" s="175" t="s">
        <v>13590</v>
      </c>
      <c r="D6597" s="175">
        <v>3.55</v>
      </c>
    </row>
    <row r="6598" spans="1:4" ht="27.6" x14ac:dyDescent="0.3">
      <c r="A6598" s="175">
        <v>100944</v>
      </c>
      <c r="B6598" s="176" t="s">
        <v>14814</v>
      </c>
      <c r="C6598" s="175" t="s">
        <v>13590</v>
      </c>
      <c r="D6598" s="175">
        <v>3.05</v>
      </c>
    </row>
    <row r="6599" spans="1:4" ht="27.6" x14ac:dyDescent="0.3">
      <c r="A6599" s="175">
        <v>100945</v>
      </c>
      <c r="B6599" s="176" t="s">
        <v>14815</v>
      </c>
      <c r="C6599" s="175" t="s">
        <v>13590</v>
      </c>
      <c r="D6599" s="175">
        <v>2.13</v>
      </c>
    </row>
    <row r="6600" spans="1:4" ht="27.6" x14ac:dyDescent="0.3">
      <c r="A6600" s="175">
        <v>100946</v>
      </c>
      <c r="B6600" s="176" t="s">
        <v>14816</v>
      </c>
      <c r="C6600" s="175" t="s">
        <v>13590</v>
      </c>
      <c r="D6600" s="175">
        <v>1.84</v>
      </c>
    </row>
    <row r="6601" spans="1:4" ht="27.6" x14ac:dyDescent="0.3">
      <c r="A6601" s="175">
        <v>100947</v>
      </c>
      <c r="B6601" s="176" t="s">
        <v>14817</v>
      </c>
      <c r="C6601" s="175" t="s">
        <v>13590</v>
      </c>
      <c r="D6601" s="175">
        <v>1.69</v>
      </c>
    </row>
    <row r="6602" spans="1:4" ht="27.6" x14ac:dyDescent="0.3">
      <c r="A6602" s="175">
        <v>100948</v>
      </c>
      <c r="B6602" s="176" t="s">
        <v>14818</v>
      </c>
      <c r="C6602" s="175" t="s">
        <v>13590</v>
      </c>
      <c r="D6602" s="175">
        <v>0.67</v>
      </c>
    </row>
    <row r="6603" spans="1:4" ht="27.6" x14ac:dyDescent="0.3">
      <c r="A6603" s="175">
        <v>100949</v>
      </c>
      <c r="B6603" s="176" t="s">
        <v>14819</v>
      </c>
      <c r="C6603" s="175" t="s">
        <v>13590</v>
      </c>
      <c r="D6603" s="175">
        <v>5.0599999999999996</v>
      </c>
    </row>
    <row r="6604" spans="1:4" ht="27.6" x14ac:dyDescent="0.3">
      <c r="A6604" s="175">
        <v>100950</v>
      </c>
      <c r="B6604" s="176" t="s">
        <v>14820</v>
      </c>
      <c r="C6604" s="175" t="s">
        <v>13590</v>
      </c>
      <c r="D6604" s="175">
        <v>2.67</v>
      </c>
    </row>
    <row r="6605" spans="1:4" ht="41.4" x14ac:dyDescent="0.3">
      <c r="A6605" s="175">
        <v>100951</v>
      </c>
      <c r="B6605" s="176" t="s">
        <v>14821</v>
      </c>
      <c r="C6605" s="175" t="s">
        <v>13590</v>
      </c>
      <c r="D6605" s="175">
        <v>2.2999999999999998</v>
      </c>
    </row>
    <row r="6606" spans="1:4" ht="41.4" x14ac:dyDescent="0.3">
      <c r="A6606" s="175">
        <v>100952</v>
      </c>
      <c r="B6606" s="176" t="s">
        <v>14822</v>
      </c>
      <c r="C6606" s="175" t="s">
        <v>13590</v>
      </c>
      <c r="D6606" s="175">
        <v>2.12</v>
      </c>
    </row>
    <row r="6607" spans="1:4" ht="41.4" x14ac:dyDescent="0.3">
      <c r="A6607" s="175">
        <v>100953</v>
      </c>
      <c r="B6607" s="176" t="s">
        <v>14823</v>
      </c>
      <c r="C6607" s="175" t="s">
        <v>13590</v>
      </c>
      <c r="D6607" s="175">
        <v>0.83</v>
      </c>
    </row>
    <row r="6608" spans="1:4" ht="41.4" x14ac:dyDescent="0.3">
      <c r="A6608" s="175">
        <v>100954</v>
      </c>
      <c r="B6608" s="176" t="s">
        <v>14824</v>
      </c>
      <c r="C6608" s="175" t="s">
        <v>13590</v>
      </c>
      <c r="D6608" s="175">
        <v>6.35</v>
      </c>
    </row>
    <row r="6609" spans="1:4" ht="27.6" x14ac:dyDescent="0.3">
      <c r="A6609" s="175">
        <v>100955</v>
      </c>
      <c r="B6609" s="176" t="s">
        <v>14825</v>
      </c>
      <c r="C6609" s="175" t="s">
        <v>1071</v>
      </c>
      <c r="D6609" s="175">
        <v>4.0199999999999996</v>
      </c>
    </row>
    <row r="6610" spans="1:4" ht="27.6" x14ac:dyDescent="0.3">
      <c r="A6610" s="175">
        <v>100956</v>
      </c>
      <c r="B6610" s="176" t="s">
        <v>14826</v>
      </c>
      <c r="C6610" s="175" t="s">
        <v>1071</v>
      </c>
      <c r="D6610" s="175">
        <v>3.49</v>
      </c>
    </row>
    <row r="6611" spans="1:4" ht="27.6" x14ac:dyDescent="0.3">
      <c r="A6611" s="175">
        <v>100957</v>
      </c>
      <c r="B6611" s="176" t="s">
        <v>14827</v>
      </c>
      <c r="C6611" s="175" t="s">
        <v>1071</v>
      </c>
      <c r="D6611" s="175">
        <v>3.2</v>
      </c>
    </row>
    <row r="6612" spans="1:4" ht="27.6" x14ac:dyDescent="0.3">
      <c r="A6612" s="175">
        <v>100958</v>
      </c>
      <c r="B6612" s="176" t="s">
        <v>14828</v>
      </c>
      <c r="C6612" s="175" t="s">
        <v>1071</v>
      </c>
      <c r="D6612" s="175">
        <v>1.28</v>
      </c>
    </row>
    <row r="6613" spans="1:4" ht="27.6" x14ac:dyDescent="0.3">
      <c r="A6613" s="175">
        <v>100959</v>
      </c>
      <c r="B6613" s="176" t="s">
        <v>14829</v>
      </c>
      <c r="C6613" s="175" t="s">
        <v>1071</v>
      </c>
      <c r="D6613" s="175">
        <v>9.6</v>
      </c>
    </row>
    <row r="6614" spans="1:4" ht="27.6" x14ac:dyDescent="0.3">
      <c r="A6614" s="175">
        <v>100960</v>
      </c>
      <c r="B6614" s="176" t="s">
        <v>14830</v>
      </c>
      <c r="C6614" s="175" t="s">
        <v>1071</v>
      </c>
      <c r="D6614" s="175">
        <v>2.89</v>
      </c>
    </row>
    <row r="6615" spans="1:4" ht="27.6" x14ac:dyDescent="0.3">
      <c r="A6615" s="175">
        <v>100961</v>
      </c>
      <c r="B6615" s="176" t="s">
        <v>14831</v>
      </c>
      <c r="C6615" s="175" t="s">
        <v>1071</v>
      </c>
      <c r="D6615" s="175">
        <v>2.5099999999999998</v>
      </c>
    </row>
    <row r="6616" spans="1:4" ht="27.6" x14ac:dyDescent="0.3">
      <c r="A6616" s="175">
        <v>100962</v>
      </c>
      <c r="B6616" s="176" t="s">
        <v>14832</v>
      </c>
      <c r="C6616" s="175" t="s">
        <v>1071</v>
      </c>
      <c r="D6616" s="175">
        <v>2.2799999999999998</v>
      </c>
    </row>
    <row r="6617" spans="1:4" ht="27.6" x14ac:dyDescent="0.3">
      <c r="A6617" s="175">
        <v>100963</v>
      </c>
      <c r="B6617" s="176" t="s">
        <v>14833</v>
      </c>
      <c r="C6617" s="175" t="s">
        <v>1071</v>
      </c>
      <c r="D6617" s="175">
        <v>0.9</v>
      </c>
    </row>
    <row r="6618" spans="1:4" ht="27.6" x14ac:dyDescent="0.3">
      <c r="A6618" s="175">
        <v>100964</v>
      </c>
      <c r="B6618" s="176" t="s">
        <v>14834</v>
      </c>
      <c r="C6618" s="175" t="s">
        <v>1071</v>
      </c>
      <c r="D6618" s="175">
        <v>6.95</v>
      </c>
    </row>
    <row r="6619" spans="1:4" ht="41.4" x14ac:dyDescent="0.3">
      <c r="A6619" s="175">
        <v>100973</v>
      </c>
      <c r="B6619" s="176" t="s">
        <v>14835</v>
      </c>
      <c r="C6619" s="175" t="s">
        <v>261</v>
      </c>
      <c r="D6619" s="175">
        <v>7.34</v>
      </c>
    </row>
    <row r="6620" spans="1:4" ht="41.4" x14ac:dyDescent="0.3">
      <c r="A6620" s="175">
        <v>100974</v>
      </c>
      <c r="B6620" s="176" t="s">
        <v>14836</v>
      </c>
      <c r="C6620" s="175" t="s">
        <v>261</v>
      </c>
      <c r="D6620" s="175">
        <v>7.03</v>
      </c>
    </row>
    <row r="6621" spans="1:4" ht="41.4" x14ac:dyDescent="0.3">
      <c r="A6621" s="175">
        <v>100975</v>
      </c>
      <c r="B6621" s="176" t="s">
        <v>14837</v>
      </c>
      <c r="C6621" s="175" t="s">
        <v>261</v>
      </c>
      <c r="D6621" s="175">
        <v>7.19</v>
      </c>
    </row>
    <row r="6622" spans="1:4" ht="27.6" x14ac:dyDescent="0.3">
      <c r="A6622" s="175">
        <v>100965</v>
      </c>
      <c r="B6622" s="176" t="s">
        <v>14838</v>
      </c>
      <c r="C6622" s="175" t="s">
        <v>13590</v>
      </c>
      <c r="D6622" s="175">
        <v>1.48</v>
      </c>
    </row>
    <row r="6623" spans="1:4" ht="27.6" x14ac:dyDescent="0.3">
      <c r="A6623" s="175">
        <v>100966</v>
      </c>
      <c r="B6623" s="176" t="s">
        <v>14839</v>
      </c>
      <c r="C6623" s="175" t="s">
        <v>13590</v>
      </c>
      <c r="D6623" s="175">
        <v>1.27</v>
      </c>
    </row>
    <row r="6624" spans="1:4" ht="27.6" x14ac:dyDescent="0.3">
      <c r="A6624" s="175">
        <v>100969</v>
      </c>
      <c r="B6624" s="176" t="s">
        <v>14840</v>
      </c>
      <c r="C6624" s="175" t="s">
        <v>13590</v>
      </c>
      <c r="D6624" s="175">
        <v>1.96</v>
      </c>
    </row>
    <row r="6625" spans="1:4" ht="27.6" x14ac:dyDescent="0.3">
      <c r="A6625" s="175">
        <v>100970</v>
      </c>
      <c r="B6625" s="176" t="s">
        <v>14841</v>
      </c>
      <c r="C6625" s="175" t="s">
        <v>13590</v>
      </c>
      <c r="D6625" s="175">
        <v>1.67</v>
      </c>
    </row>
    <row r="6626" spans="1:4" ht="27.6" x14ac:dyDescent="0.3">
      <c r="A6626" s="175">
        <v>102330</v>
      </c>
      <c r="B6626" s="176" t="s">
        <v>14842</v>
      </c>
      <c r="C6626" s="175" t="s">
        <v>13590</v>
      </c>
      <c r="D6626" s="175">
        <v>1.18</v>
      </c>
    </row>
    <row r="6627" spans="1:4" ht="41.4" x14ac:dyDescent="0.3">
      <c r="A6627" s="175">
        <v>102331</v>
      </c>
      <c r="B6627" s="176" t="s">
        <v>14843</v>
      </c>
      <c r="C6627" s="175" t="s">
        <v>13590</v>
      </c>
      <c r="D6627" s="175">
        <v>0.46</v>
      </c>
    </row>
    <row r="6628" spans="1:4" ht="27.6" x14ac:dyDescent="0.3">
      <c r="A6628" s="175">
        <v>102332</v>
      </c>
      <c r="B6628" s="176" t="s">
        <v>14844</v>
      </c>
      <c r="C6628" s="175" t="s">
        <v>13590</v>
      </c>
      <c r="D6628" s="175">
        <v>1.55</v>
      </c>
    </row>
    <row r="6629" spans="1:4" ht="41.4" x14ac:dyDescent="0.3">
      <c r="A6629" s="175">
        <v>102333</v>
      </c>
      <c r="B6629" s="176" t="s">
        <v>14845</v>
      </c>
      <c r="C6629" s="175" t="s">
        <v>13590</v>
      </c>
      <c r="D6629" s="175">
        <v>0.62</v>
      </c>
    </row>
    <row r="6630" spans="1:4" ht="27.6" x14ac:dyDescent="0.3">
      <c r="A6630" s="175">
        <v>101019</v>
      </c>
      <c r="B6630" s="176" t="s">
        <v>14846</v>
      </c>
      <c r="C6630" s="175" t="s">
        <v>1078</v>
      </c>
      <c r="D6630" s="175">
        <v>468.54</v>
      </c>
    </row>
    <row r="6631" spans="1:4" ht="27.6" x14ac:dyDescent="0.3">
      <c r="A6631" s="175">
        <v>101479</v>
      </c>
      <c r="B6631" s="176" t="s">
        <v>14847</v>
      </c>
      <c r="C6631" s="175" t="s">
        <v>1078</v>
      </c>
      <c r="D6631" s="175">
        <v>136.5</v>
      </c>
    </row>
    <row r="6632" spans="1:4" ht="27.6" x14ac:dyDescent="0.3">
      <c r="A6632" s="175">
        <v>102568</v>
      </c>
      <c r="B6632" s="176" t="s">
        <v>14848</v>
      </c>
      <c r="C6632" s="175" t="s">
        <v>1078</v>
      </c>
      <c r="D6632" s="175">
        <v>232.55</v>
      </c>
    </row>
    <row r="6633" spans="1:4" ht="41.4" x14ac:dyDescent="0.3">
      <c r="A6633" s="175">
        <v>100976</v>
      </c>
      <c r="B6633" s="176" t="s">
        <v>14849</v>
      </c>
      <c r="C6633" s="175" t="s">
        <v>261</v>
      </c>
      <c r="D6633" s="175">
        <v>7.05</v>
      </c>
    </row>
    <row r="6634" spans="1:4" ht="41.4" x14ac:dyDescent="0.3">
      <c r="A6634" s="175">
        <v>100977</v>
      </c>
      <c r="B6634" s="176" t="s">
        <v>14850</v>
      </c>
      <c r="C6634" s="175" t="s">
        <v>261</v>
      </c>
      <c r="D6634" s="175">
        <v>6.18</v>
      </c>
    </row>
    <row r="6635" spans="1:4" ht="41.4" x14ac:dyDescent="0.3">
      <c r="A6635" s="175">
        <v>100978</v>
      </c>
      <c r="B6635" s="176" t="s">
        <v>14851</v>
      </c>
      <c r="C6635" s="175" t="s">
        <v>261</v>
      </c>
      <c r="D6635" s="175">
        <v>5.54</v>
      </c>
    </row>
    <row r="6636" spans="1:4" ht="41.4" x14ac:dyDescent="0.3">
      <c r="A6636" s="175">
        <v>100979</v>
      </c>
      <c r="B6636" s="176" t="s">
        <v>14852</v>
      </c>
      <c r="C6636" s="175" t="s">
        <v>261</v>
      </c>
      <c r="D6636" s="175">
        <v>5.39</v>
      </c>
    </row>
    <row r="6637" spans="1:4" ht="41.4" x14ac:dyDescent="0.3">
      <c r="A6637" s="175">
        <v>100980</v>
      </c>
      <c r="B6637" s="176" t="s">
        <v>14853</v>
      </c>
      <c r="C6637" s="175" t="s">
        <v>261</v>
      </c>
      <c r="D6637" s="175">
        <v>5.1100000000000003</v>
      </c>
    </row>
    <row r="6638" spans="1:4" ht="41.4" x14ac:dyDescent="0.3">
      <c r="A6638" s="175">
        <v>100981</v>
      </c>
      <c r="B6638" s="176" t="s">
        <v>14854</v>
      </c>
      <c r="C6638" s="175" t="s">
        <v>261</v>
      </c>
      <c r="D6638" s="175">
        <v>7.54</v>
      </c>
    </row>
    <row r="6639" spans="1:4" ht="41.4" x14ac:dyDescent="0.3">
      <c r="A6639" s="175">
        <v>100982</v>
      </c>
      <c r="B6639" s="176" t="s">
        <v>14855</v>
      </c>
      <c r="C6639" s="175" t="s">
        <v>261</v>
      </c>
      <c r="D6639" s="175">
        <v>7.18</v>
      </c>
    </row>
    <row r="6640" spans="1:4" ht="41.4" x14ac:dyDescent="0.3">
      <c r="A6640" s="175">
        <v>100983</v>
      </c>
      <c r="B6640" s="176" t="s">
        <v>14856</v>
      </c>
      <c r="C6640" s="175" t="s">
        <v>261</v>
      </c>
      <c r="D6640" s="175">
        <v>7.32</v>
      </c>
    </row>
    <row r="6641" spans="1:4" ht="41.4" x14ac:dyDescent="0.3">
      <c r="A6641" s="175">
        <v>100984</v>
      </c>
      <c r="B6641" s="176" t="s">
        <v>14857</v>
      </c>
      <c r="C6641" s="175" t="s">
        <v>261</v>
      </c>
      <c r="D6641" s="175">
        <v>7.17</v>
      </c>
    </row>
    <row r="6642" spans="1:4" ht="27.6" x14ac:dyDescent="0.3">
      <c r="A6642" s="175">
        <v>100985</v>
      </c>
      <c r="B6642" s="176" t="s">
        <v>14858</v>
      </c>
      <c r="C6642" s="175" t="s">
        <v>261</v>
      </c>
      <c r="D6642" s="175">
        <v>6.03</v>
      </c>
    </row>
    <row r="6643" spans="1:4" ht="27.6" x14ac:dyDescent="0.3">
      <c r="A6643" s="175">
        <v>100986</v>
      </c>
      <c r="B6643" s="176" t="s">
        <v>14859</v>
      </c>
      <c r="C6643" s="175" t="s">
        <v>261</v>
      </c>
      <c r="D6643" s="175">
        <v>7.19</v>
      </c>
    </row>
    <row r="6644" spans="1:4" ht="27.6" x14ac:dyDescent="0.3">
      <c r="A6644" s="175">
        <v>100987</v>
      </c>
      <c r="B6644" s="176" t="s">
        <v>14860</v>
      </c>
      <c r="C6644" s="175" t="s">
        <v>261</v>
      </c>
      <c r="D6644" s="175">
        <v>8.44</v>
      </c>
    </row>
    <row r="6645" spans="1:4" ht="27.6" x14ac:dyDescent="0.3">
      <c r="A6645" s="175">
        <v>100988</v>
      </c>
      <c r="B6645" s="176" t="s">
        <v>14861</v>
      </c>
      <c r="C6645" s="175" t="s">
        <v>261</v>
      </c>
      <c r="D6645" s="175">
        <v>8.9499999999999993</v>
      </c>
    </row>
    <row r="6646" spans="1:4" ht="41.4" x14ac:dyDescent="0.3">
      <c r="A6646" s="175">
        <v>100989</v>
      </c>
      <c r="B6646" s="176" t="s">
        <v>14862</v>
      </c>
      <c r="C6646" s="175" t="s">
        <v>1078</v>
      </c>
      <c r="D6646" s="175">
        <v>4.8899999999999997</v>
      </c>
    </row>
    <row r="6647" spans="1:4" ht="41.4" x14ac:dyDescent="0.3">
      <c r="A6647" s="175">
        <v>100990</v>
      </c>
      <c r="B6647" s="176" t="s">
        <v>14863</v>
      </c>
      <c r="C6647" s="175" t="s">
        <v>1078</v>
      </c>
      <c r="D6647" s="175">
        <v>4.6900000000000004</v>
      </c>
    </row>
    <row r="6648" spans="1:4" ht="41.4" x14ac:dyDescent="0.3">
      <c r="A6648" s="175">
        <v>100991</v>
      </c>
      <c r="B6648" s="176" t="s">
        <v>14864</v>
      </c>
      <c r="C6648" s="175" t="s">
        <v>1078</v>
      </c>
      <c r="D6648" s="175">
        <v>4.8099999999999996</v>
      </c>
    </row>
    <row r="6649" spans="1:4" ht="41.4" x14ac:dyDescent="0.3">
      <c r="A6649" s="175">
        <v>100992</v>
      </c>
      <c r="B6649" s="176" t="s">
        <v>14865</v>
      </c>
      <c r="C6649" s="175" t="s">
        <v>1078</v>
      </c>
      <c r="D6649" s="175">
        <v>4.7</v>
      </c>
    </row>
    <row r="6650" spans="1:4" ht="41.4" x14ac:dyDescent="0.3">
      <c r="A6650" s="175">
        <v>100993</v>
      </c>
      <c r="B6650" s="176" t="s">
        <v>14866</v>
      </c>
      <c r="C6650" s="175" t="s">
        <v>1078</v>
      </c>
      <c r="D6650" s="175">
        <v>4.1100000000000003</v>
      </c>
    </row>
    <row r="6651" spans="1:4" ht="41.4" x14ac:dyDescent="0.3">
      <c r="A6651" s="175">
        <v>100994</v>
      </c>
      <c r="B6651" s="176" t="s">
        <v>14867</v>
      </c>
      <c r="C6651" s="175" t="s">
        <v>1078</v>
      </c>
      <c r="D6651" s="175">
        <v>3.67</v>
      </c>
    </row>
    <row r="6652" spans="1:4" ht="41.4" x14ac:dyDescent="0.3">
      <c r="A6652" s="175">
        <v>100995</v>
      </c>
      <c r="B6652" s="176" t="s">
        <v>14868</v>
      </c>
      <c r="C6652" s="175" t="s">
        <v>1078</v>
      </c>
      <c r="D6652" s="175">
        <v>3.6</v>
      </c>
    </row>
    <row r="6653" spans="1:4" ht="41.4" x14ac:dyDescent="0.3">
      <c r="A6653" s="175">
        <v>100996</v>
      </c>
      <c r="B6653" s="176" t="s">
        <v>14869</v>
      </c>
      <c r="C6653" s="175" t="s">
        <v>1078</v>
      </c>
      <c r="D6653" s="175">
        <v>3.41</v>
      </c>
    </row>
    <row r="6654" spans="1:4" ht="41.4" x14ac:dyDescent="0.3">
      <c r="A6654" s="175">
        <v>100997</v>
      </c>
      <c r="B6654" s="176" t="s">
        <v>14870</v>
      </c>
      <c r="C6654" s="175" t="s">
        <v>1078</v>
      </c>
      <c r="D6654" s="175">
        <v>5.04</v>
      </c>
    </row>
    <row r="6655" spans="1:4" ht="41.4" x14ac:dyDescent="0.3">
      <c r="A6655" s="175">
        <v>100998</v>
      </c>
      <c r="B6655" s="176" t="s">
        <v>14871</v>
      </c>
      <c r="C6655" s="175" t="s">
        <v>1078</v>
      </c>
      <c r="D6655" s="175">
        <v>4.79</v>
      </c>
    </row>
    <row r="6656" spans="1:4" ht="41.4" x14ac:dyDescent="0.3">
      <c r="A6656" s="175">
        <v>100999</v>
      </c>
      <c r="B6656" s="176" t="s">
        <v>14872</v>
      </c>
      <c r="C6656" s="175" t="s">
        <v>1078</v>
      </c>
      <c r="D6656" s="175">
        <v>4.9000000000000004</v>
      </c>
    </row>
    <row r="6657" spans="1:4" ht="41.4" x14ac:dyDescent="0.3">
      <c r="A6657" s="175">
        <v>101000</v>
      </c>
      <c r="B6657" s="176" t="s">
        <v>14873</v>
      </c>
      <c r="C6657" s="175" t="s">
        <v>1078</v>
      </c>
      <c r="D6657" s="175">
        <v>4.78</v>
      </c>
    </row>
    <row r="6658" spans="1:4" ht="27.6" x14ac:dyDescent="0.3">
      <c r="A6658" s="175">
        <v>101001</v>
      </c>
      <c r="B6658" s="176" t="s">
        <v>14874</v>
      </c>
      <c r="C6658" s="175" t="s">
        <v>1078</v>
      </c>
      <c r="D6658" s="175">
        <v>4.0199999999999996</v>
      </c>
    </row>
    <row r="6659" spans="1:4" ht="27.6" x14ac:dyDescent="0.3">
      <c r="A6659" s="175">
        <v>101002</v>
      </c>
      <c r="B6659" s="176" t="s">
        <v>14875</v>
      </c>
      <c r="C6659" s="175" t="s">
        <v>1078</v>
      </c>
      <c r="D6659" s="175">
        <v>4.78</v>
      </c>
    </row>
    <row r="6660" spans="1:4" ht="27.6" x14ac:dyDescent="0.3">
      <c r="A6660" s="175">
        <v>101003</v>
      </c>
      <c r="B6660" s="176" t="s">
        <v>14876</v>
      </c>
      <c r="C6660" s="175" t="s">
        <v>1078</v>
      </c>
      <c r="D6660" s="175">
        <v>5.61</v>
      </c>
    </row>
    <row r="6661" spans="1:4" ht="27.6" x14ac:dyDescent="0.3">
      <c r="A6661" s="175">
        <v>101004</v>
      </c>
      <c r="B6661" s="176" t="s">
        <v>14877</v>
      </c>
      <c r="C6661" s="175" t="s">
        <v>1078</v>
      </c>
      <c r="D6661" s="175">
        <v>5.96</v>
      </c>
    </row>
    <row r="6662" spans="1:4" x14ac:dyDescent="0.3">
      <c r="A6662" s="175">
        <v>101005</v>
      </c>
      <c r="B6662" s="176" t="s">
        <v>14878</v>
      </c>
      <c r="C6662" s="175" t="s">
        <v>261</v>
      </c>
      <c r="D6662" s="175">
        <v>15.31</v>
      </c>
    </row>
    <row r="6663" spans="1:4" x14ac:dyDescent="0.3">
      <c r="A6663" s="175">
        <v>101006</v>
      </c>
      <c r="B6663" s="176" t="s">
        <v>14879</v>
      </c>
      <c r="C6663" s="175" t="s">
        <v>261</v>
      </c>
      <c r="D6663" s="175">
        <v>16.489999999999998</v>
      </c>
    </row>
    <row r="6664" spans="1:4" x14ac:dyDescent="0.3">
      <c r="A6664" s="175">
        <v>101007</v>
      </c>
      <c r="B6664" s="176" t="s">
        <v>14880</v>
      </c>
      <c r="C6664" s="175" t="s">
        <v>261</v>
      </c>
      <c r="D6664" s="175">
        <v>4.4400000000000004</v>
      </c>
    </row>
    <row r="6665" spans="1:4" x14ac:dyDescent="0.3">
      <c r="A6665" s="175">
        <v>101008</v>
      </c>
      <c r="B6665" s="176" t="s">
        <v>14881</v>
      </c>
      <c r="C6665" s="175" t="s">
        <v>261</v>
      </c>
      <c r="D6665" s="175">
        <v>4.3600000000000003</v>
      </c>
    </row>
    <row r="6666" spans="1:4" ht="27.6" x14ac:dyDescent="0.3">
      <c r="A6666" s="175">
        <v>101009</v>
      </c>
      <c r="B6666" s="176" t="s">
        <v>14882</v>
      </c>
      <c r="C6666" s="175" t="s">
        <v>1078</v>
      </c>
      <c r="D6666" s="175">
        <v>32.22</v>
      </c>
    </row>
    <row r="6667" spans="1:4" ht="27.6" x14ac:dyDescent="0.3">
      <c r="A6667" s="175">
        <v>101010</v>
      </c>
      <c r="B6667" s="176" t="s">
        <v>14883</v>
      </c>
      <c r="C6667" s="175" t="s">
        <v>1078</v>
      </c>
      <c r="D6667" s="175">
        <v>20.28</v>
      </c>
    </row>
    <row r="6668" spans="1:4" ht="27.6" x14ac:dyDescent="0.3">
      <c r="A6668" s="175">
        <v>101013</v>
      </c>
      <c r="B6668" s="176" t="s">
        <v>14884</v>
      </c>
      <c r="C6668" s="175" t="s">
        <v>1078</v>
      </c>
      <c r="D6668" s="175">
        <v>35.549999999999997</v>
      </c>
    </row>
    <row r="6669" spans="1:4" ht="27.6" x14ac:dyDescent="0.3">
      <c r="A6669" s="175">
        <v>101014</v>
      </c>
      <c r="B6669" s="176" t="s">
        <v>14885</v>
      </c>
      <c r="C6669" s="175" t="s">
        <v>1078</v>
      </c>
      <c r="D6669" s="175">
        <v>32.57</v>
      </c>
    </row>
    <row r="6670" spans="1:4" ht="27.6" x14ac:dyDescent="0.3">
      <c r="A6670" s="175">
        <v>101015</v>
      </c>
      <c r="B6670" s="176" t="s">
        <v>14886</v>
      </c>
      <c r="C6670" s="175" t="s">
        <v>1078</v>
      </c>
      <c r="D6670" s="175">
        <v>26.75</v>
      </c>
    </row>
    <row r="6671" spans="1:4" ht="27.6" x14ac:dyDescent="0.3">
      <c r="A6671" s="175">
        <v>101016</v>
      </c>
      <c r="B6671" s="176" t="s">
        <v>14887</v>
      </c>
      <c r="C6671" s="175" t="s">
        <v>1078</v>
      </c>
      <c r="D6671" s="175">
        <v>30.98</v>
      </c>
    </row>
    <row r="6672" spans="1:4" ht="27.6" x14ac:dyDescent="0.3">
      <c r="A6672" s="175">
        <v>101017</v>
      </c>
      <c r="B6672" s="176" t="s">
        <v>14888</v>
      </c>
      <c r="C6672" s="175" t="s">
        <v>1078</v>
      </c>
      <c r="D6672" s="175">
        <v>23.48</v>
      </c>
    </row>
    <row r="6673" spans="1:4" ht="27.6" x14ac:dyDescent="0.3">
      <c r="A6673" s="175">
        <v>101018</v>
      </c>
      <c r="B6673" s="176" t="s">
        <v>14889</v>
      </c>
      <c r="C6673" s="175" t="s">
        <v>1078</v>
      </c>
      <c r="D6673" s="175">
        <v>19.29</v>
      </c>
    </row>
    <row r="6674" spans="1:4" ht="27.6" x14ac:dyDescent="0.3">
      <c r="A6674" s="175">
        <v>101463</v>
      </c>
      <c r="B6674" s="176" t="s">
        <v>14890</v>
      </c>
      <c r="C6674" s="175" t="s">
        <v>1078</v>
      </c>
      <c r="D6674" s="175">
        <v>35.65</v>
      </c>
    </row>
    <row r="6675" spans="1:4" ht="27.6" x14ac:dyDescent="0.3">
      <c r="A6675" s="175">
        <v>101464</v>
      </c>
      <c r="B6675" s="176" t="s">
        <v>14891</v>
      </c>
      <c r="C6675" s="175" t="s">
        <v>1078</v>
      </c>
      <c r="D6675" s="175">
        <v>27.39</v>
      </c>
    </row>
    <row r="6676" spans="1:4" ht="27.6" x14ac:dyDescent="0.3">
      <c r="A6676" s="175">
        <v>101465</v>
      </c>
      <c r="B6676" s="176" t="s">
        <v>14892</v>
      </c>
      <c r="C6676" s="175" t="s">
        <v>1078</v>
      </c>
      <c r="D6676" s="175">
        <v>20.93</v>
      </c>
    </row>
    <row r="6677" spans="1:4" ht="27.6" x14ac:dyDescent="0.3">
      <c r="A6677" s="175">
        <v>101466</v>
      </c>
      <c r="B6677" s="176" t="s">
        <v>14893</v>
      </c>
      <c r="C6677" s="175" t="s">
        <v>1078</v>
      </c>
      <c r="D6677" s="175">
        <v>17.04</v>
      </c>
    </row>
    <row r="6678" spans="1:4" ht="27.6" x14ac:dyDescent="0.3">
      <c r="A6678" s="175">
        <v>101467</v>
      </c>
      <c r="B6678" s="176" t="s">
        <v>14894</v>
      </c>
      <c r="C6678" s="175" t="s">
        <v>1078</v>
      </c>
      <c r="D6678" s="175">
        <v>14.25</v>
      </c>
    </row>
    <row r="6679" spans="1:4" ht="27.6" x14ac:dyDescent="0.3">
      <c r="A6679" s="175">
        <v>101468</v>
      </c>
      <c r="B6679" s="176" t="s">
        <v>14895</v>
      </c>
      <c r="C6679" s="175" t="s">
        <v>1078</v>
      </c>
      <c r="D6679" s="175">
        <v>13.04</v>
      </c>
    </row>
    <row r="6680" spans="1:4" ht="27.6" x14ac:dyDescent="0.3">
      <c r="A6680" s="175">
        <v>101469</v>
      </c>
      <c r="B6680" s="176" t="s">
        <v>14896</v>
      </c>
      <c r="C6680" s="175" t="s">
        <v>1078</v>
      </c>
      <c r="D6680" s="175">
        <v>29.17</v>
      </c>
    </row>
    <row r="6681" spans="1:4" ht="27.6" x14ac:dyDescent="0.3">
      <c r="A6681" s="175">
        <v>101470</v>
      </c>
      <c r="B6681" s="176" t="s">
        <v>14897</v>
      </c>
      <c r="C6681" s="175" t="s">
        <v>1078</v>
      </c>
      <c r="D6681" s="175">
        <v>23.16</v>
      </c>
    </row>
    <row r="6682" spans="1:4" ht="27.6" x14ac:dyDescent="0.3">
      <c r="A6682" s="175">
        <v>101471</v>
      </c>
      <c r="B6682" s="176" t="s">
        <v>14898</v>
      </c>
      <c r="C6682" s="175" t="s">
        <v>1078</v>
      </c>
      <c r="D6682" s="175">
        <v>19.87</v>
      </c>
    </row>
    <row r="6683" spans="1:4" ht="27.6" x14ac:dyDescent="0.3">
      <c r="A6683" s="175">
        <v>101472</v>
      </c>
      <c r="B6683" s="176" t="s">
        <v>14899</v>
      </c>
      <c r="C6683" s="175" t="s">
        <v>1078</v>
      </c>
      <c r="D6683" s="175">
        <v>15.46</v>
      </c>
    </row>
    <row r="6684" spans="1:4" ht="27.6" x14ac:dyDescent="0.3">
      <c r="A6684" s="175">
        <v>101473</v>
      </c>
      <c r="B6684" s="176" t="s">
        <v>14900</v>
      </c>
      <c r="C6684" s="175" t="s">
        <v>1078</v>
      </c>
      <c r="D6684" s="175">
        <v>22.27</v>
      </c>
    </row>
    <row r="6685" spans="1:4" ht="27.6" x14ac:dyDescent="0.3">
      <c r="A6685" s="175">
        <v>101474</v>
      </c>
      <c r="B6685" s="176" t="s">
        <v>14901</v>
      </c>
      <c r="C6685" s="175" t="s">
        <v>1078</v>
      </c>
      <c r="D6685" s="175">
        <v>15.92</v>
      </c>
    </row>
    <row r="6686" spans="1:4" ht="27.6" x14ac:dyDescent="0.3">
      <c r="A6686" s="175">
        <v>101475</v>
      </c>
      <c r="B6686" s="176" t="s">
        <v>14902</v>
      </c>
      <c r="C6686" s="175" t="s">
        <v>1078</v>
      </c>
      <c r="D6686" s="175">
        <v>14.13</v>
      </c>
    </row>
    <row r="6687" spans="1:4" ht="27.6" x14ac:dyDescent="0.3">
      <c r="A6687" s="175">
        <v>101476</v>
      </c>
      <c r="B6687" s="176" t="s">
        <v>14903</v>
      </c>
      <c r="C6687" s="175" t="s">
        <v>1078</v>
      </c>
      <c r="D6687" s="175">
        <v>12.6</v>
      </c>
    </row>
    <row r="6688" spans="1:4" ht="27.6" x14ac:dyDescent="0.3">
      <c r="A6688" s="175">
        <v>101477</v>
      </c>
      <c r="B6688" s="176" t="s">
        <v>14904</v>
      </c>
      <c r="C6688" s="175" t="s">
        <v>1078</v>
      </c>
      <c r="D6688" s="175">
        <v>10.32</v>
      </c>
    </row>
    <row r="6689" spans="1:4" ht="27.6" x14ac:dyDescent="0.3">
      <c r="A6689" s="175">
        <v>101478</v>
      </c>
      <c r="B6689" s="176" t="s">
        <v>14905</v>
      </c>
      <c r="C6689" s="175" t="s">
        <v>1078</v>
      </c>
      <c r="D6689" s="175">
        <v>8.7799999999999994</v>
      </c>
    </row>
    <row r="6690" spans="1:4" ht="27.6" x14ac:dyDescent="0.3">
      <c r="A6690" s="175">
        <v>101480</v>
      </c>
      <c r="B6690" s="176" t="s">
        <v>14906</v>
      </c>
      <c r="C6690" s="175" t="s">
        <v>1078</v>
      </c>
      <c r="D6690" s="175">
        <v>52.19</v>
      </c>
    </row>
    <row r="6691" spans="1:4" ht="27.6" x14ac:dyDescent="0.3">
      <c r="A6691" s="175">
        <v>101481</v>
      </c>
      <c r="B6691" s="176" t="s">
        <v>14907</v>
      </c>
      <c r="C6691" s="175" t="s">
        <v>1078</v>
      </c>
      <c r="D6691" s="175">
        <v>37.700000000000003</v>
      </c>
    </row>
    <row r="6692" spans="1:4" ht="27.6" x14ac:dyDescent="0.3">
      <c r="A6692" s="175">
        <v>101482</v>
      </c>
      <c r="B6692" s="176" t="s">
        <v>14908</v>
      </c>
      <c r="C6692" s="175" t="s">
        <v>1078</v>
      </c>
      <c r="D6692" s="175">
        <v>28.17</v>
      </c>
    </row>
    <row r="6693" spans="1:4" ht="27.6" x14ac:dyDescent="0.3">
      <c r="A6693" s="175">
        <v>101483</v>
      </c>
      <c r="B6693" s="176" t="s">
        <v>14909</v>
      </c>
      <c r="C6693" s="175" t="s">
        <v>1078</v>
      </c>
      <c r="D6693" s="175">
        <v>29.25</v>
      </c>
    </row>
    <row r="6694" spans="1:4" ht="27.6" x14ac:dyDescent="0.3">
      <c r="A6694" s="175">
        <v>101484</v>
      </c>
      <c r="B6694" s="176" t="s">
        <v>14910</v>
      </c>
      <c r="C6694" s="175" t="s">
        <v>1078</v>
      </c>
      <c r="D6694" s="175">
        <v>151.56</v>
      </c>
    </row>
    <row r="6695" spans="1:4" ht="27.6" x14ac:dyDescent="0.3">
      <c r="A6695" s="175">
        <v>101485</v>
      </c>
      <c r="B6695" s="176" t="s">
        <v>14911</v>
      </c>
      <c r="C6695" s="175" t="s">
        <v>1078</v>
      </c>
      <c r="D6695" s="175">
        <v>116.35</v>
      </c>
    </row>
    <row r="6696" spans="1:4" ht="27.6" x14ac:dyDescent="0.3">
      <c r="A6696" s="175">
        <v>101486</v>
      </c>
      <c r="B6696" s="176" t="s">
        <v>14912</v>
      </c>
      <c r="C6696" s="175" t="s">
        <v>1078</v>
      </c>
      <c r="D6696" s="175">
        <v>104.8</v>
      </c>
    </row>
    <row r="6697" spans="1:4" ht="27.6" x14ac:dyDescent="0.3">
      <c r="A6697" s="175">
        <v>101487</v>
      </c>
      <c r="B6697" s="176" t="s">
        <v>14913</v>
      </c>
      <c r="C6697" s="175" t="s">
        <v>1078</v>
      </c>
      <c r="D6697" s="175">
        <v>76.73</v>
      </c>
    </row>
    <row r="6698" spans="1:4" ht="27.6" x14ac:dyDescent="0.3">
      <c r="A6698" s="175">
        <v>101488</v>
      </c>
      <c r="B6698" s="176" t="s">
        <v>14914</v>
      </c>
      <c r="C6698" s="175" t="s">
        <v>1078</v>
      </c>
      <c r="D6698" s="175">
        <v>66.39</v>
      </c>
    </row>
    <row r="6699" spans="1:4" ht="27.6" x14ac:dyDescent="0.3">
      <c r="A6699" s="175">
        <v>101188</v>
      </c>
      <c r="B6699" s="176" t="s">
        <v>14915</v>
      </c>
      <c r="C6699" s="175" t="s">
        <v>236</v>
      </c>
      <c r="D6699" s="175">
        <v>5.57</v>
      </c>
    </row>
    <row r="6700" spans="1:4" ht="41.4" x14ac:dyDescent="0.3">
      <c r="A6700" s="175">
        <v>101189</v>
      </c>
      <c r="B6700" s="176" t="s">
        <v>14916</v>
      </c>
      <c r="C6700" s="175" t="s">
        <v>236</v>
      </c>
      <c r="D6700" s="175">
        <v>56.34</v>
      </c>
    </row>
    <row r="6701" spans="1:4" ht="41.4" x14ac:dyDescent="0.3">
      <c r="A6701" s="175">
        <v>101190</v>
      </c>
      <c r="B6701" s="176" t="s">
        <v>14917</v>
      </c>
      <c r="C6701" s="175" t="s">
        <v>236</v>
      </c>
      <c r="D6701" s="175">
        <v>55.72</v>
      </c>
    </row>
    <row r="6702" spans="1:4" ht="41.4" x14ac:dyDescent="0.3">
      <c r="A6702" s="175">
        <v>101191</v>
      </c>
      <c r="B6702" s="176" t="s">
        <v>14918</v>
      </c>
      <c r="C6702" s="175" t="s">
        <v>236</v>
      </c>
      <c r="D6702" s="175">
        <v>56.03</v>
      </c>
    </row>
    <row r="6703" spans="1:4" ht="41.4" x14ac:dyDescent="0.3">
      <c r="A6703" s="175">
        <v>101192</v>
      </c>
      <c r="B6703" s="176" t="s">
        <v>14919</v>
      </c>
      <c r="C6703" s="175" t="s">
        <v>236</v>
      </c>
      <c r="D6703" s="175">
        <v>57.27</v>
      </c>
    </row>
    <row r="6704" spans="1:4" ht="41.4" x14ac:dyDescent="0.3">
      <c r="A6704" s="175">
        <v>101193</v>
      </c>
      <c r="B6704" s="176" t="s">
        <v>14920</v>
      </c>
      <c r="C6704" s="175" t="s">
        <v>236</v>
      </c>
      <c r="D6704" s="175">
        <v>51.34</v>
      </c>
    </row>
    <row r="6705" spans="1:4" ht="41.4" x14ac:dyDescent="0.3">
      <c r="A6705" s="175">
        <v>101194</v>
      </c>
      <c r="B6705" s="176" t="s">
        <v>14921</v>
      </c>
      <c r="C6705" s="175" t="s">
        <v>236</v>
      </c>
      <c r="D6705" s="175">
        <v>51.65</v>
      </c>
    </row>
    <row r="6706" spans="1:4" ht="41.4" x14ac:dyDescent="0.3">
      <c r="A6706" s="175">
        <v>101197</v>
      </c>
      <c r="B6706" s="176" t="s">
        <v>14922</v>
      </c>
      <c r="C6706" s="175" t="s">
        <v>236</v>
      </c>
      <c r="D6706" s="175">
        <v>104.14</v>
      </c>
    </row>
    <row r="6707" spans="1:4" ht="41.4" x14ac:dyDescent="0.3">
      <c r="A6707" s="175">
        <v>101198</v>
      </c>
      <c r="B6707" s="176" t="s">
        <v>14923</v>
      </c>
      <c r="C6707" s="175" t="s">
        <v>236</v>
      </c>
      <c r="D6707" s="175">
        <v>78.510000000000005</v>
      </c>
    </row>
    <row r="6708" spans="1:4" ht="41.4" x14ac:dyDescent="0.3">
      <c r="A6708" s="175">
        <v>101199</v>
      </c>
      <c r="B6708" s="176" t="s">
        <v>14924</v>
      </c>
      <c r="C6708" s="175" t="s">
        <v>236</v>
      </c>
      <c r="D6708" s="175">
        <v>79.290000000000006</v>
      </c>
    </row>
    <row r="6709" spans="1:4" ht="41.4" x14ac:dyDescent="0.3">
      <c r="A6709" s="175">
        <v>101200</v>
      </c>
      <c r="B6709" s="176" t="s">
        <v>14925</v>
      </c>
      <c r="C6709" s="175" t="s">
        <v>236</v>
      </c>
      <c r="D6709" s="175">
        <v>54.35</v>
      </c>
    </row>
    <row r="6710" spans="1:4" ht="41.4" x14ac:dyDescent="0.3">
      <c r="A6710" s="175">
        <v>101201</v>
      </c>
      <c r="B6710" s="176" t="s">
        <v>14926</v>
      </c>
      <c r="C6710" s="175" t="s">
        <v>236</v>
      </c>
      <c r="D6710" s="175">
        <v>66.02</v>
      </c>
    </row>
    <row r="6711" spans="1:4" ht="41.4" x14ac:dyDescent="0.3">
      <c r="A6711" s="175">
        <v>101202</v>
      </c>
      <c r="B6711" s="176" t="s">
        <v>14927</v>
      </c>
      <c r="C6711" s="175" t="s">
        <v>236</v>
      </c>
      <c r="D6711" s="175">
        <v>36.67</v>
      </c>
    </row>
    <row r="6712" spans="1:4" ht="41.4" x14ac:dyDescent="0.3">
      <c r="A6712" s="175">
        <v>101203</v>
      </c>
      <c r="B6712" s="176" t="s">
        <v>14928</v>
      </c>
      <c r="C6712" s="175" t="s">
        <v>236</v>
      </c>
      <c r="D6712" s="175">
        <v>35.89</v>
      </c>
    </row>
    <row r="6713" spans="1:4" ht="41.4" x14ac:dyDescent="0.3">
      <c r="A6713" s="175">
        <v>101204</v>
      </c>
      <c r="B6713" s="176" t="s">
        <v>14929</v>
      </c>
      <c r="C6713" s="175" t="s">
        <v>236</v>
      </c>
      <c r="D6713" s="175">
        <v>36.200000000000003</v>
      </c>
    </row>
    <row r="6714" spans="1:4" ht="41.4" x14ac:dyDescent="0.3">
      <c r="A6714" s="175">
        <v>101205</v>
      </c>
      <c r="B6714" s="176" t="s">
        <v>14930</v>
      </c>
      <c r="C6714" s="175" t="s">
        <v>236</v>
      </c>
      <c r="D6714" s="175">
        <v>36.67</v>
      </c>
    </row>
    <row r="6715" spans="1:4" ht="55.2" x14ac:dyDescent="0.3">
      <c r="A6715" s="175">
        <v>102362</v>
      </c>
      <c r="B6715" s="176" t="s">
        <v>14931</v>
      </c>
      <c r="C6715" s="175" t="s">
        <v>180</v>
      </c>
      <c r="D6715" s="175">
        <v>183.34</v>
      </c>
    </row>
    <row r="6716" spans="1:4" ht="55.2" x14ac:dyDescent="0.3">
      <c r="A6716" s="175">
        <v>102363</v>
      </c>
      <c r="B6716" s="176" t="s">
        <v>14932</v>
      </c>
      <c r="C6716" s="175" t="s">
        <v>180</v>
      </c>
      <c r="D6716" s="175">
        <v>195.76</v>
      </c>
    </row>
    <row r="6717" spans="1:4" ht="55.2" x14ac:dyDescent="0.3">
      <c r="A6717" s="175">
        <v>102364</v>
      </c>
      <c r="B6717" s="176" t="s">
        <v>14933</v>
      </c>
      <c r="C6717" s="175" t="s">
        <v>180</v>
      </c>
      <c r="D6717" s="175">
        <v>218.46</v>
      </c>
    </row>
    <row r="6718" spans="1:4" x14ac:dyDescent="0.3">
      <c r="A6718" s="175">
        <v>98509</v>
      </c>
      <c r="B6718" s="176" t="s">
        <v>14934</v>
      </c>
      <c r="C6718" s="175" t="s">
        <v>128</v>
      </c>
      <c r="D6718" s="175">
        <v>41.93</v>
      </c>
    </row>
    <row r="6719" spans="1:4" ht="27.6" x14ac:dyDescent="0.3">
      <c r="A6719" s="175">
        <v>98510</v>
      </c>
      <c r="B6719" s="176" t="s">
        <v>14935</v>
      </c>
      <c r="C6719" s="175" t="s">
        <v>128</v>
      </c>
      <c r="D6719" s="175">
        <v>66.37</v>
      </c>
    </row>
    <row r="6720" spans="1:4" ht="27.6" x14ac:dyDescent="0.3">
      <c r="A6720" s="175">
        <v>98511</v>
      </c>
      <c r="B6720" s="176" t="s">
        <v>14936</v>
      </c>
      <c r="C6720" s="175" t="s">
        <v>128</v>
      </c>
      <c r="D6720" s="175">
        <v>124.12</v>
      </c>
    </row>
    <row r="6721" spans="1:4" x14ac:dyDescent="0.3">
      <c r="A6721" s="175">
        <v>98516</v>
      </c>
      <c r="B6721" s="176" t="s">
        <v>14937</v>
      </c>
      <c r="C6721" s="175" t="s">
        <v>128</v>
      </c>
      <c r="D6721" s="175">
        <v>318.64999999999998</v>
      </c>
    </row>
    <row r="6722" spans="1:4" x14ac:dyDescent="0.3">
      <c r="A6722" s="175">
        <v>98519</v>
      </c>
      <c r="B6722" s="176" t="s">
        <v>14938</v>
      </c>
      <c r="C6722" s="175" t="s">
        <v>180</v>
      </c>
      <c r="D6722" s="175">
        <v>2.04</v>
      </c>
    </row>
    <row r="6723" spans="1:4" x14ac:dyDescent="0.3">
      <c r="A6723" s="175">
        <v>98520</v>
      </c>
      <c r="B6723" s="176" t="s">
        <v>14939</v>
      </c>
      <c r="C6723" s="175" t="s">
        <v>180</v>
      </c>
      <c r="D6723" s="175">
        <v>5.56</v>
      </c>
    </row>
    <row r="6724" spans="1:4" x14ac:dyDescent="0.3">
      <c r="A6724" s="175">
        <v>98521</v>
      </c>
      <c r="B6724" s="176" t="s">
        <v>14940</v>
      </c>
      <c r="C6724" s="175" t="s">
        <v>180</v>
      </c>
      <c r="D6724" s="175">
        <v>0.36</v>
      </c>
    </row>
    <row r="6725" spans="1:4" ht="27.6" x14ac:dyDescent="0.3">
      <c r="A6725" s="175">
        <v>98522</v>
      </c>
      <c r="B6725" s="176" t="s">
        <v>14941</v>
      </c>
      <c r="C6725" s="175" t="s">
        <v>236</v>
      </c>
      <c r="D6725" s="175">
        <v>151.55000000000001</v>
      </c>
    </row>
    <row r="6726" spans="1:4" x14ac:dyDescent="0.3">
      <c r="A6726" s="175">
        <v>98524</v>
      </c>
      <c r="B6726" s="176" t="s">
        <v>14942</v>
      </c>
      <c r="C6726" s="175" t="s">
        <v>180</v>
      </c>
      <c r="D6726" s="175">
        <v>3.18</v>
      </c>
    </row>
    <row r="6727" spans="1:4" x14ac:dyDescent="0.3">
      <c r="A6727" s="175">
        <v>98503</v>
      </c>
      <c r="B6727" s="176" t="s">
        <v>14943</v>
      </c>
      <c r="C6727" s="175" t="s">
        <v>180</v>
      </c>
      <c r="D6727" s="175">
        <v>21.42</v>
      </c>
    </row>
    <row r="6728" spans="1:4" x14ac:dyDescent="0.3">
      <c r="A6728" s="175">
        <v>98504</v>
      </c>
      <c r="B6728" s="176" t="s">
        <v>14944</v>
      </c>
      <c r="C6728" s="175" t="s">
        <v>180</v>
      </c>
      <c r="D6728" s="175">
        <v>13.63</v>
      </c>
    </row>
    <row r="6729" spans="1:4" x14ac:dyDescent="0.3">
      <c r="A6729" s="175">
        <v>98505</v>
      </c>
      <c r="B6729" s="176" t="s">
        <v>14945</v>
      </c>
      <c r="C6729" s="175" t="s">
        <v>180</v>
      </c>
      <c r="D6729" s="175">
        <v>60.68</v>
      </c>
    </row>
    <row r="6730" spans="1:4" ht="41.4" x14ac:dyDescent="0.3">
      <c r="A6730" s="175">
        <v>103185</v>
      </c>
      <c r="B6730" s="176" t="s">
        <v>14946</v>
      </c>
      <c r="C6730" s="175" t="s">
        <v>128</v>
      </c>
      <c r="D6730" s="177">
        <v>5406.6</v>
      </c>
    </row>
    <row r="6731" spans="1:4" ht="41.4" x14ac:dyDescent="0.3">
      <c r="A6731" s="175">
        <v>103186</v>
      </c>
      <c r="B6731" s="176" t="s">
        <v>14947</v>
      </c>
      <c r="C6731" s="175" t="s">
        <v>128</v>
      </c>
      <c r="D6731" s="177">
        <v>5697.1</v>
      </c>
    </row>
    <row r="6732" spans="1:4" ht="41.4" x14ac:dyDescent="0.3">
      <c r="A6732" s="175">
        <v>103187</v>
      </c>
      <c r="B6732" s="176" t="s">
        <v>14948</v>
      </c>
      <c r="C6732" s="175" t="s">
        <v>128</v>
      </c>
      <c r="D6732" s="177">
        <v>4284.6499999999996</v>
      </c>
    </row>
    <row r="6733" spans="1:4" ht="41.4" x14ac:dyDescent="0.3">
      <c r="A6733" s="175">
        <v>103188</v>
      </c>
      <c r="B6733" s="176" t="s">
        <v>14949</v>
      </c>
      <c r="C6733" s="175" t="s">
        <v>128</v>
      </c>
      <c r="D6733" s="177">
        <v>4605.37</v>
      </c>
    </row>
    <row r="6734" spans="1:4" ht="41.4" x14ac:dyDescent="0.3">
      <c r="A6734" s="175">
        <v>103189</v>
      </c>
      <c r="B6734" s="176" t="s">
        <v>14950</v>
      </c>
      <c r="C6734" s="175" t="s">
        <v>128</v>
      </c>
      <c r="D6734" s="177">
        <v>2308.83</v>
      </c>
    </row>
    <row r="6735" spans="1:4" ht="41.4" x14ac:dyDescent="0.3">
      <c r="A6735" s="175">
        <v>103190</v>
      </c>
      <c r="B6735" s="176" t="s">
        <v>14951</v>
      </c>
      <c r="C6735" s="175" t="s">
        <v>128</v>
      </c>
      <c r="D6735" s="177">
        <v>3577.45</v>
      </c>
    </row>
    <row r="6736" spans="1:4" ht="41.4" x14ac:dyDescent="0.3">
      <c r="A6736" s="175">
        <v>103191</v>
      </c>
      <c r="B6736" s="176" t="s">
        <v>14952</v>
      </c>
      <c r="C6736" s="175" t="s">
        <v>128</v>
      </c>
      <c r="D6736" s="177">
        <v>2081.8200000000002</v>
      </c>
    </row>
    <row r="6737" spans="1:4" ht="41.4" x14ac:dyDescent="0.3">
      <c r="A6737" s="175">
        <v>103192</v>
      </c>
      <c r="B6737" s="176" t="s">
        <v>14953</v>
      </c>
      <c r="C6737" s="175" t="s">
        <v>128</v>
      </c>
      <c r="D6737" s="177">
        <v>2216.7199999999998</v>
      </c>
    </row>
    <row r="6738" spans="1:4" ht="41.4" x14ac:dyDescent="0.3">
      <c r="A6738" s="175">
        <v>103193</v>
      </c>
      <c r="B6738" s="176" t="s">
        <v>14954</v>
      </c>
      <c r="C6738" s="175" t="s">
        <v>128</v>
      </c>
      <c r="D6738" s="177">
        <v>1706.35</v>
      </c>
    </row>
    <row r="6739" spans="1:4" ht="41.4" x14ac:dyDescent="0.3">
      <c r="A6739" s="175">
        <v>103194</v>
      </c>
      <c r="B6739" s="176" t="s">
        <v>14955</v>
      </c>
      <c r="C6739" s="175" t="s">
        <v>128</v>
      </c>
      <c r="D6739" s="177">
        <v>2459.67</v>
      </c>
    </row>
    <row r="6740" spans="1:4" ht="41.4" x14ac:dyDescent="0.3">
      <c r="A6740" s="175">
        <v>103195</v>
      </c>
      <c r="B6740" s="176" t="s">
        <v>14956</v>
      </c>
      <c r="C6740" s="175" t="s">
        <v>128</v>
      </c>
      <c r="D6740" s="177">
        <v>1919.96</v>
      </c>
    </row>
    <row r="6741" spans="1:4" ht="41.4" x14ac:dyDescent="0.3">
      <c r="A6741" s="175">
        <v>103205</v>
      </c>
      <c r="B6741" s="176" t="s">
        <v>14957</v>
      </c>
      <c r="C6741" s="175" t="s">
        <v>128</v>
      </c>
      <c r="D6741" s="177">
        <v>3592.42</v>
      </c>
    </row>
    <row r="6742" spans="1:4" ht="41.4" x14ac:dyDescent="0.3">
      <c r="A6742" s="175">
        <v>103206</v>
      </c>
      <c r="B6742" s="176" t="s">
        <v>14958</v>
      </c>
      <c r="C6742" s="175" t="s">
        <v>128</v>
      </c>
      <c r="D6742" s="177">
        <v>2096.79</v>
      </c>
    </row>
    <row r="6743" spans="1:4" ht="41.4" x14ac:dyDescent="0.3">
      <c r="A6743" s="175">
        <v>103207</v>
      </c>
      <c r="B6743" s="176" t="s">
        <v>14959</v>
      </c>
      <c r="C6743" s="175" t="s">
        <v>128</v>
      </c>
      <c r="D6743" s="177">
        <v>2231.69</v>
      </c>
    </row>
    <row r="6744" spans="1:4" ht="41.4" x14ac:dyDescent="0.3">
      <c r="A6744" s="175">
        <v>103208</v>
      </c>
      <c r="B6744" s="176" t="s">
        <v>14960</v>
      </c>
      <c r="C6744" s="175" t="s">
        <v>128</v>
      </c>
      <c r="D6744" s="177">
        <v>1721.32</v>
      </c>
    </row>
    <row r="6745" spans="1:4" ht="41.4" x14ac:dyDescent="0.3">
      <c r="A6745" s="175">
        <v>103209</v>
      </c>
      <c r="B6745" s="176" t="s">
        <v>14961</v>
      </c>
      <c r="C6745" s="175" t="s">
        <v>128</v>
      </c>
      <c r="D6745" s="177">
        <v>2474.64</v>
      </c>
    </row>
    <row r="6746" spans="1:4" ht="41.4" x14ac:dyDescent="0.3">
      <c r="A6746" s="175">
        <v>103210</v>
      </c>
      <c r="B6746" s="176" t="s">
        <v>14962</v>
      </c>
      <c r="C6746" s="175" t="s">
        <v>128</v>
      </c>
      <c r="D6746" s="177">
        <v>2013.26</v>
      </c>
    </row>
    <row r="6747" spans="1:4" ht="41.4" x14ac:dyDescent="0.3">
      <c r="A6747" s="175">
        <v>103304</v>
      </c>
      <c r="B6747" s="176" t="s">
        <v>26974</v>
      </c>
      <c r="C6747" s="175" t="s">
        <v>128</v>
      </c>
      <c r="D6747" s="177">
        <v>1097.5899999999999</v>
      </c>
    </row>
    <row r="6748" spans="1:4" ht="41.4" x14ac:dyDescent="0.3">
      <c r="A6748" s="175">
        <v>103307</v>
      </c>
      <c r="B6748" s="176" t="s">
        <v>26975</v>
      </c>
      <c r="C6748" s="175" t="s">
        <v>128</v>
      </c>
      <c r="D6748" s="177">
        <v>1173.1500000000001</v>
      </c>
    </row>
    <row r="6749" spans="1:4" ht="41.4" x14ac:dyDescent="0.3">
      <c r="A6749" s="175">
        <v>103310</v>
      </c>
      <c r="B6749" s="176" t="s">
        <v>26976</v>
      </c>
      <c r="C6749" s="175" t="s">
        <v>128</v>
      </c>
      <c r="D6749" s="177">
        <v>1127.23</v>
      </c>
    </row>
    <row r="6750" spans="1:4" ht="27.6" x14ac:dyDescent="0.3">
      <c r="A6750" s="175">
        <v>103314</v>
      </c>
      <c r="B6750" s="176" t="s">
        <v>26977</v>
      </c>
      <c r="C6750" s="175" t="s">
        <v>180</v>
      </c>
      <c r="D6750" s="175">
        <v>266.24</v>
      </c>
    </row>
    <row r="6751" spans="1:4" ht="27.6" x14ac:dyDescent="0.3">
      <c r="A6751" s="175">
        <v>103315</v>
      </c>
      <c r="B6751" s="176" t="s">
        <v>26978</v>
      </c>
      <c r="C6751" s="175" t="s">
        <v>180</v>
      </c>
      <c r="D6751" s="175">
        <v>258.86</v>
      </c>
    </row>
    <row r="6752" spans="1:4" ht="27.6" x14ac:dyDescent="0.3">
      <c r="A6752" s="175">
        <v>98525</v>
      </c>
      <c r="B6752" s="176" t="s">
        <v>14963</v>
      </c>
      <c r="C6752" s="175" t="s">
        <v>180</v>
      </c>
      <c r="D6752" s="175">
        <v>0.36</v>
      </c>
    </row>
    <row r="6753" spans="1:4" ht="27.6" x14ac:dyDescent="0.3">
      <c r="A6753" s="175">
        <v>98526</v>
      </c>
      <c r="B6753" s="176" t="s">
        <v>14964</v>
      </c>
      <c r="C6753" s="175" t="s">
        <v>128</v>
      </c>
      <c r="D6753" s="175">
        <v>74.05</v>
      </c>
    </row>
    <row r="6754" spans="1:4" ht="27.6" x14ac:dyDescent="0.3">
      <c r="A6754" s="175">
        <v>98527</v>
      </c>
      <c r="B6754" s="176" t="s">
        <v>14965</v>
      </c>
      <c r="C6754" s="175" t="s">
        <v>128</v>
      </c>
      <c r="D6754" s="175">
        <v>159.43</v>
      </c>
    </row>
    <row r="6755" spans="1:4" ht="27.6" x14ac:dyDescent="0.3">
      <c r="A6755" s="175">
        <v>98528</v>
      </c>
      <c r="B6755" s="176" t="s">
        <v>14966</v>
      </c>
      <c r="C6755" s="175" t="s">
        <v>128</v>
      </c>
      <c r="D6755" s="175">
        <v>233.11</v>
      </c>
    </row>
    <row r="6756" spans="1:4" ht="27.6" x14ac:dyDescent="0.3">
      <c r="A6756" s="175">
        <v>98529</v>
      </c>
      <c r="B6756" s="176" t="s">
        <v>14967</v>
      </c>
      <c r="C6756" s="175" t="s">
        <v>128</v>
      </c>
      <c r="D6756" s="175">
        <v>68.7</v>
      </c>
    </row>
    <row r="6757" spans="1:4" ht="27.6" x14ac:dyDescent="0.3">
      <c r="A6757" s="175">
        <v>98530</v>
      </c>
      <c r="B6757" s="176" t="s">
        <v>14968</v>
      </c>
      <c r="C6757" s="175" t="s">
        <v>128</v>
      </c>
      <c r="D6757" s="175">
        <v>122.39</v>
      </c>
    </row>
    <row r="6758" spans="1:4" ht="27.6" x14ac:dyDescent="0.3">
      <c r="A6758" s="175">
        <v>98531</v>
      </c>
      <c r="B6758" s="176" t="s">
        <v>14969</v>
      </c>
      <c r="C6758" s="175" t="s">
        <v>128</v>
      </c>
      <c r="D6758" s="175">
        <v>255.69</v>
      </c>
    </row>
    <row r="6759" spans="1:4" x14ac:dyDescent="0.3">
      <c r="A6759" s="175">
        <v>98532</v>
      </c>
      <c r="B6759" s="176" t="s">
        <v>14970</v>
      </c>
      <c r="C6759" s="175" t="s">
        <v>128</v>
      </c>
      <c r="D6759" s="175">
        <v>94.78</v>
      </c>
    </row>
    <row r="6760" spans="1:4" ht="27.6" x14ac:dyDescent="0.3">
      <c r="A6760" s="175">
        <v>98533</v>
      </c>
      <c r="B6760" s="176" t="s">
        <v>14971</v>
      </c>
      <c r="C6760" s="175" t="s">
        <v>128</v>
      </c>
      <c r="D6760" s="175">
        <v>257.27</v>
      </c>
    </row>
    <row r="6761" spans="1:4" ht="27.6" x14ac:dyDescent="0.3">
      <c r="A6761" s="175">
        <v>98534</v>
      </c>
      <c r="B6761" s="176" t="s">
        <v>14972</v>
      </c>
      <c r="C6761" s="175" t="s">
        <v>128</v>
      </c>
      <c r="D6761" s="175">
        <v>661.82</v>
      </c>
    </row>
    <row r="6762" spans="1:4" ht="27.6" x14ac:dyDescent="0.3">
      <c r="A6762" s="175">
        <v>98535</v>
      </c>
      <c r="B6762" s="176" t="s">
        <v>14973</v>
      </c>
      <c r="C6762" s="175" t="s">
        <v>128</v>
      </c>
      <c r="D6762" s="177">
        <v>1042.8499999999999</v>
      </c>
    </row>
    <row r="6763" spans="1:4" x14ac:dyDescent="0.3">
      <c r="A6763" s="175">
        <v>88238</v>
      </c>
      <c r="B6763" s="176" t="s">
        <v>14974</v>
      </c>
      <c r="C6763" s="175" t="s">
        <v>428</v>
      </c>
      <c r="D6763" s="175">
        <v>18.8</v>
      </c>
    </row>
    <row r="6764" spans="1:4" x14ac:dyDescent="0.3">
      <c r="A6764" s="175">
        <v>88239</v>
      </c>
      <c r="B6764" s="176" t="s">
        <v>14975</v>
      </c>
      <c r="C6764" s="175" t="s">
        <v>428</v>
      </c>
      <c r="D6764" s="175">
        <v>20.28</v>
      </c>
    </row>
    <row r="6765" spans="1:4" x14ac:dyDescent="0.3">
      <c r="A6765" s="175">
        <v>88240</v>
      </c>
      <c r="B6765" s="176" t="s">
        <v>14976</v>
      </c>
      <c r="C6765" s="175" t="s">
        <v>428</v>
      </c>
      <c r="D6765" s="175">
        <v>18.2</v>
      </c>
    </row>
    <row r="6766" spans="1:4" x14ac:dyDescent="0.3">
      <c r="A6766" s="175">
        <v>88241</v>
      </c>
      <c r="B6766" s="176" t="s">
        <v>14977</v>
      </c>
      <c r="C6766" s="175" t="s">
        <v>428</v>
      </c>
      <c r="D6766" s="175">
        <v>19.22</v>
      </c>
    </row>
    <row r="6767" spans="1:4" x14ac:dyDescent="0.3">
      <c r="A6767" s="175">
        <v>88242</v>
      </c>
      <c r="B6767" s="176" t="s">
        <v>14978</v>
      </c>
      <c r="C6767" s="175" t="s">
        <v>428</v>
      </c>
      <c r="D6767" s="175">
        <v>20.98</v>
      </c>
    </row>
    <row r="6768" spans="1:4" x14ac:dyDescent="0.3">
      <c r="A6768" s="175">
        <v>88243</v>
      </c>
      <c r="B6768" s="176" t="s">
        <v>14979</v>
      </c>
      <c r="C6768" s="175" t="s">
        <v>428</v>
      </c>
      <c r="D6768" s="175">
        <v>25.27</v>
      </c>
    </row>
    <row r="6769" spans="1:4" x14ac:dyDescent="0.3">
      <c r="A6769" s="175">
        <v>88245</v>
      </c>
      <c r="B6769" s="176" t="s">
        <v>14980</v>
      </c>
      <c r="C6769" s="175" t="s">
        <v>428</v>
      </c>
      <c r="D6769" s="175">
        <v>24.03</v>
      </c>
    </row>
    <row r="6770" spans="1:4" x14ac:dyDescent="0.3">
      <c r="A6770" s="175">
        <v>88246</v>
      </c>
      <c r="B6770" s="176" t="s">
        <v>14981</v>
      </c>
      <c r="C6770" s="175" t="s">
        <v>428</v>
      </c>
      <c r="D6770" s="175">
        <v>22.62</v>
      </c>
    </row>
    <row r="6771" spans="1:4" x14ac:dyDescent="0.3">
      <c r="A6771" s="175">
        <v>88247</v>
      </c>
      <c r="B6771" s="176" t="s">
        <v>14982</v>
      </c>
      <c r="C6771" s="175" t="s">
        <v>428</v>
      </c>
      <c r="D6771" s="175">
        <v>19.760000000000002</v>
      </c>
    </row>
    <row r="6772" spans="1:4" x14ac:dyDescent="0.3">
      <c r="A6772" s="175">
        <v>88248</v>
      </c>
      <c r="B6772" s="176" t="s">
        <v>14983</v>
      </c>
      <c r="C6772" s="175" t="s">
        <v>428</v>
      </c>
      <c r="D6772" s="175">
        <v>19.71</v>
      </c>
    </row>
    <row r="6773" spans="1:4" x14ac:dyDescent="0.3">
      <c r="A6773" s="175">
        <v>88249</v>
      </c>
      <c r="B6773" s="176" t="s">
        <v>14984</v>
      </c>
      <c r="C6773" s="175" t="s">
        <v>428</v>
      </c>
      <c r="D6773" s="175">
        <v>26.48</v>
      </c>
    </row>
    <row r="6774" spans="1:4" x14ac:dyDescent="0.3">
      <c r="A6774" s="175">
        <v>88250</v>
      </c>
      <c r="B6774" s="176" t="s">
        <v>14985</v>
      </c>
      <c r="C6774" s="175" t="s">
        <v>428</v>
      </c>
      <c r="D6774" s="175">
        <v>20.63</v>
      </c>
    </row>
    <row r="6775" spans="1:4" x14ac:dyDescent="0.3">
      <c r="A6775" s="175">
        <v>88251</v>
      </c>
      <c r="B6775" s="176" t="s">
        <v>14986</v>
      </c>
      <c r="C6775" s="175" t="s">
        <v>428</v>
      </c>
      <c r="D6775" s="175">
        <v>19.670000000000002</v>
      </c>
    </row>
    <row r="6776" spans="1:4" x14ac:dyDescent="0.3">
      <c r="A6776" s="175">
        <v>88252</v>
      </c>
      <c r="B6776" s="176" t="s">
        <v>14987</v>
      </c>
      <c r="C6776" s="175" t="s">
        <v>428</v>
      </c>
      <c r="D6776" s="175">
        <v>22.09</v>
      </c>
    </row>
    <row r="6777" spans="1:4" x14ac:dyDescent="0.3">
      <c r="A6777" s="175">
        <v>88253</v>
      </c>
      <c r="B6777" s="176" t="s">
        <v>14988</v>
      </c>
      <c r="C6777" s="175" t="s">
        <v>428</v>
      </c>
      <c r="D6777" s="175">
        <v>21.16</v>
      </c>
    </row>
    <row r="6778" spans="1:4" x14ac:dyDescent="0.3">
      <c r="A6778" s="175">
        <v>88255</v>
      </c>
      <c r="B6778" s="176" t="s">
        <v>14989</v>
      </c>
      <c r="C6778" s="175" t="s">
        <v>428</v>
      </c>
      <c r="D6778" s="175">
        <v>33.26</v>
      </c>
    </row>
    <row r="6779" spans="1:4" x14ac:dyDescent="0.3">
      <c r="A6779" s="175">
        <v>88256</v>
      </c>
      <c r="B6779" s="176" t="s">
        <v>14990</v>
      </c>
      <c r="C6779" s="175" t="s">
        <v>428</v>
      </c>
      <c r="D6779" s="175">
        <v>24.07</v>
      </c>
    </row>
    <row r="6780" spans="1:4" x14ac:dyDescent="0.3">
      <c r="A6780" s="175">
        <v>88257</v>
      </c>
      <c r="B6780" s="176" t="s">
        <v>14991</v>
      </c>
      <c r="C6780" s="175" t="s">
        <v>428</v>
      </c>
      <c r="D6780" s="175">
        <v>21.1</v>
      </c>
    </row>
    <row r="6781" spans="1:4" x14ac:dyDescent="0.3">
      <c r="A6781" s="175">
        <v>88258</v>
      </c>
      <c r="B6781" s="176" t="s">
        <v>14992</v>
      </c>
      <c r="C6781" s="175" t="s">
        <v>428</v>
      </c>
      <c r="D6781" s="175">
        <v>14.86</v>
      </c>
    </row>
    <row r="6782" spans="1:4" x14ac:dyDescent="0.3">
      <c r="A6782" s="175">
        <v>88260</v>
      </c>
      <c r="B6782" s="176" t="s">
        <v>14993</v>
      </c>
      <c r="C6782" s="175" t="s">
        <v>428</v>
      </c>
      <c r="D6782" s="175">
        <v>24.03</v>
      </c>
    </row>
    <row r="6783" spans="1:4" x14ac:dyDescent="0.3">
      <c r="A6783" s="175">
        <v>88261</v>
      </c>
      <c r="B6783" s="176" t="s">
        <v>14994</v>
      </c>
      <c r="C6783" s="175" t="s">
        <v>428</v>
      </c>
      <c r="D6783" s="175">
        <v>23.95</v>
      </c>
    </row>
    <row r="6784" spans="1:4" x14ac:dyDescent="0.3">
      <c r="A6784" s="175">
        <v>88262</v>
      </c>
      <c r="B6784" s="176" t="s">
        <v>14995</v>
      </c>
      <c r="C6784" s="175" t="s">
        <v>428</v>
      </c>
      <c r="D6784" s="175">
        <v>23.91</v>
      </c>
    </row>
    <row r="6785" spans="1:4" x14ac:dyDescent="0.3">
      <c r="A6785" s="175">
        <v>88263</v>
      </c>
      <c r="B6785" s="176" t="s">
        <v>14996</v>
      </c>
      <c r="C6785" s="175" t="s">
        <v>428</v>
      </c>
      <c r="D6785" s="175">
        <v>16.91</v>
      </c>
    </row>
    <row r="6786" spans="1:4" x14ac:dyDescent="0.3">
      <c r="A6786" s="175">
        <v>88264</v>
      </c>
      <c r="B6786" s="176" t="s">
        <v>14997</v>
      </c>
      <c r="C6786" s="175" t="s">
        <v>428</v>
      </c>
      <c r="D6786" s="175">
        <v>25.26</v>
      </c>
    </row>
    <row r="6787" spans="1:4" x14ac:dyDescent="0.3">
      <c r="A6787" s="175">
        <v>88265</v>
      </c>
      <c r="B6787" s="176" t="s">
        <v>14998</v>
      </c>
      <c r="C6787" s="175" t="s">
        <v>428</v>
      </c>
      <c r="D6787" s="175">
        <v>26.19</v>
      </c>
    </row>
    <row r="6788" spans="1:4" x14ac:dyDescent="0.3">
      <c r="A6788" s="175">
        <v>88266</v>
      </c>
      <c r="B6788" s="176" t="s">
        <v>14999</v>
      </c>
      <c r="C6788" s="175" t="s">
        <v>428</v>
      </c>
      <c r="D6788" s="175">
        <v>33.01</v>
      </c>
    </row>
    <row r="6789" spans="1:4" x14ac:dyDescent="0.3">
      <c r="A6789" s="175">
        <v>88267</v>
      </c>
      <c r="B6789" s="176" t="s">
        <v>15000</v>
      </c>
      <c r="C6789" s="175" t="s">
        <v>428</v>
      </c>
      <c r="D6789" s="175">
        <v>25.27</v>
      </c>
    </row>
    <row r="6790" spans="1:4" x14ac:dyDescent="0.3">
      <c r="A6790" s="175">
        <v>88269</v>
      </c>
      <c r="B6790" s="176" t="s">
        <v>15001</v>
      </c>
      <c r="C6790" s="175" t="s">
        <v>428</v>
      </c>
      <c r="D6790" s="175">
        <v>24.03</v>
      </c>
    </row>
    <row r="6791" spans="1:4" x14ac:dyDescent="0.3">
      <c r="A6791" s="175">
        <v>88270</v>
      </c>
      <c r="B6791" s="176" t="s">
        <v>15002</v>
      </c>
      <c r="C6791" s="175" t="s">
        <v>428</v>
      </c>
      <c r="D6791" s="175">
        <v>24.16</v>
      </c>
    </row>
    <row r="6792" spans="1:4" x14ac:dyDescent="0.3">
      <c r="A6792" s="175">
        <v>88272</v>
      </c>
      <c r="B6792" s="176" t="s">
        <v>15003</v>
      </c>
      <c r="C6792" s="175" t="s">
        <v>428</v>
      </c>
      <c r="D6792" s="175">
        <v>24.61</v>
      </c>
    </row>
    <row r="6793" spans="1:4" x14ac:dyDescent="0.3">
      <c r="A6793" s="175">
        <v>88273</v>
      </c>
      <c r="B6793" s="176" t="s">
        <v>15004</v>
      </c>
      <c r="C6793" s="175" t="s">
        <v>428</v>
      </c>
      <c r="D6793" s="175">
        <v>24.32</v>
      </c>
    </row>
    <row r="6794" spans="1:4" x14ac:dyDescent="0.3">
      <c r="A6794" s="175">
        <v>88274</v>
      </c>
      <c r="B6794" s="176" t="s">
        <v>15005</v>
      </c>
      <c r="C6794" s="175" t="s">
        <v>428</v>
      </c>
      <c r="D6794" s="175">
        <v>24.07</v>
      </c>
    </row>
    <row r="6795" spans="1:4" x14ac:dyDescent="0.3">
      <c r="A6795" s="175">
        <v>88275</v>
      </c>
      <c r="B6795" s="176" t="s">
        <v>15006</v>
      </c>
      <c r="C6795" s="175" t="s">
        <v>428</v>
      </c>
      <c r="D6795" s="175">
        <v>31.71</v>
      </c>
    </row>
    <row r="6796" spans="1:4" x14ac:dyDescent="0.3">
      <c r="A6796" s="175">
        <v>88277</v>
      </c>
      <c r="B6796" s="176" t="s">
        <v>15007</v>
      </c>
      <c r="C6796" s="175" t="s">
        <v>428</v>
      </c>
      <c r="D6796" s="175">
        <v>24.93</v>
      </c>
    </row>
    <row r="6797" spans="1:4" x14ac:dyDescent="0.3">
      <c r="A6797" s="175">
        <v>88278</v>
      </c>
      <c r="B6797" s="176" t="s">
        <v>15008</v>
      </c>
      <c r="C6797" s="175" t="s">
        <v>428</v>
      </c>
      <c r="D6797" s="175">
        <v>21.04</v>
      </c>
    </row>
    <row r="6798" spans="1:4" x14ac:dyDescent="0.3">
      <c r="A6798" s="175">
        <v>88279</v>
      </c>
      <c r="B6798" s="176" t="s">
        <v>15009</v>
      </c>
      <c r="C6798" s="175" t="s">
        <v>428</v>
      </c>
      <c r="D6798" s="175">
        <v>25.01</v>
      </c>
    </row>
    <row r="6799" spans="1:4" x14ac:dyDescent="0.3">
      <c r="A6799" s="175">
        <v>88281</v>
      </c>
      <c r="B6799" s="176" t="s">
        <v>15010</v>
      </c>
      <c r="C6799" s="175" t="s">
        <v>428</v>
      </c>
      <c r="D6799" s="175">
        <v>23.47</v>
      </c>
    </row>
    <row r="6800" spans="1:4" x14ac:dyDescent="0.3">
      <c r="A6800" s="175">
        <v>88282</v>
      </c>
      <c r="B6800" s="176" t="s">
        <v>15011</v>
      </c>
      <c r="C6800" s="175" t="s">
        <v>428</v>
      </c>
      <c r="D6800" s="175">
        <v>24.54</v>
      </c>
    </row>
    <row r="6801" spans="1:4" x14ac:dyDescent="0.3">
      <c r="A6801" s="175">
        <v>88283</v>
      </c>
      <c r="B6801" s="176" t="s">
        <v>15012</v>
      </c>
      <c r="C6801" s="175" t="s">
        <v>428</v>
      </c>
      <c r="D6801" s="175">
        <v>30.86</v>
      </c>
    </row>
    <row r="6802" spans="1:4" x14ac:dyDescent="0.3">
      <c r="A6802" s="175">
        <v>88284</v>
      </c>
      <c r="B6802" s="176" t="s">
        <v>15013</v>
      </c>
      <c r="C6802" s="175" t="s">
        <v>428</v>
      </c>
      <c r="D6802" s="175">
        <v>22.11</v>
      </c>
    </row>
    <row r="6803" spans="1:4" x14ac:dyDescent="0.3">
      <c r="A6803" s="175">
        <v>88285</v>
      </c>
      <c r="B6803" s="176" t="s">
        <v>15014</v>
      </c>
      <c r="C6803" s="175" t="s">
        <v>428</v>
      </c>
      <c r="D6803" s="175">
        <v>22.57</v>
      </c>
    </row>
    <row r="6804" spans="1:4" x14ac:dyDescent="0.3">
      <c r="A6804" s="175">
        <v>88286</v>
      </c>
      <c r="B6804" s="176" t="s">
        <v>15015</v>
      </c>
      <c r="C6804" s="175" t="s">
        <v>428</v>
      </c>
      <c r="D6804" s="175">
        <v>23.28</v>
      </c>
    </row>
    <row r="6805" spans="1:4" x14ac:dyDescent="0.3">
      <c r="A6805" s="175">
        <v>88288</v>
      </c>
      <c r="B6805" s="176" t="s">
        <v>15016</v>
      </c>
      <c r="C6805" s="175" t="s">
        <v>428</v>
      </c>
      <c r="D6805" s="175">
        <v>26.26</v>
      </c>
    </row>
    <row r="6806" spans="1:4" x14ac:dyDescent="0.3">
      <c r="A6806" s="175">
        <v>88291</v>
      </c>
      <c r="B6806" s="176" t="s">
        <v>15017</v>
      </c>
      <c r="C6806" s="175" t="s">
        <v>428</v>
      </c>
      <c r="D6806" s="175">
        <v>22.73</v>
      </c>
    </row>
    <row r="6807" spans="1:4" x14ac:dyDescent="0.3">
      <c r="A6807" s="175">
        <v>88292</v>
      </c>
      <c r="B6807" s="176" t="s">
        <v>15018</v>
      </c>
      <c r="C6807" s="175" t="s">
        <v>428</v>
      </c>
      <c r="D6807" s="175">
        <v>21.74</v>
      </c>
    </row>
    <row r="6808" spans="1:4" x14ac:dyDescent="0.3">
      <c r="A6808" s="175">
        <v>88293</v>
      </c>
      <c r="B6808" s="176" t="s">
        <v>15019</v>
      </c>
      <c r="C6808" s="175" t="s">
        <v>428</v>
      </c>
      <c r="D6808" s="175">
        <v>26.66</v>
      </c>
    </row>
    <row r="6809" spans="1:4" x14ac:dyDescent="0.3">
      <c r="A6809" s="175">
        <v>88294</v>
      </c>
      <c r="B6809" s="176" t="s">
        <v>15020</v>
      </c>
      <c r="C6809" s="175" t="s">
        <v>428</v>
      </c>
      <c r="D6809" s="175">
        <v>28.73</v>
      </c>
    </row>
    <row r="6810" spans="1:4" x14ac:dyDescent="0.3">
      <c r="A6810" s="175">
        <v>88295</v>
      </c>
      <c r="B6810" s="176" t="s">
        <v>15021</v>
      </c>
      <c r="C6810" s="175" t="s">
        <v>428</v>
      </c>
      <c r="D6810" s="175">
        <v>21.08</v>
      </c>
    </row>
    <row r="6811" spans="1:4" x14ac:dyDescent="0.3">
      <c r="A6811" s="175">
        <v>88296</v>
      </c>
      <c r="B6811" s="176" t="s">
        <v>15022</v>
      </c>
      <c r="C6811" s="175" t="s">
        <v>428</v>
      </c>
      <c r="D6811" s="175">
        <v>22.37</v>
      </c>
    </row>
    <row r="6812" spans="1:4" x14ac:dyDescent="0.3">
      <c r="A6812" s="175">
        <v>88297</v>
      </c>
      <c r="B6812" s="176" t="s">
        <v>15023</v>
      </c>
      <c r="C6812" s="175" t="s">
        <v>428</v>
      </c>
      <c r="D6812" s="175">
        <v>24.9</v>
      </c>
    </row>
    <row r="6813" spans="1:4" x14ac:dyDescent="0.3">
      <c r="A6813" s="175">
        <v>88298</v>
      </c>
      <c r="B6813" s="176" t="s">
        <v>15024</v>
      </c>
      <c r="C6813" s="175" t="s">
        <v>428</v>
      </c>
      <c r="D6813" s="175">
        <v>21.48</v>
      </c>
    </row>
    <row r="6814" spans="1:4" x14ac:dyDescent="0.3">
      <c r="A6814" s="175">
        <v>88299</v>
      </c>
      <c r="B6814" s="176" t="s">
        <v>15025</v>
      </c>
      <c r="C6814" s="175" t="s">
        <v>428</v>
      </c>
      <c r="D6814" s="175">
        <v>27.02</v>
      </c>
    </row>
    <row r="6815" spans="1:4" x14ac:dyDescent="0.3">
      <c r="A6815" s="175">
        <v>88300</v>
      </c>
      <c r="B6815" s="176" t="s">
        <v>15026</v>
      </c>
      <c r="C6815" s="175" t="s">
        <v>428</v>
      </c>
      <c r="D6815" s="175">
        <v>31.86</v>
      </c>
    </row>
    <row r="6816" spans="1:4" x14ac:dyDescent="0.3">
      <c r="A6816" s="175">
        <v>88301</v>
      </c>
      <c r="B6816" s="176" t="s">
        <v>15027</v>
      </c>
      <c r="C6816" s="175" t="s">
        <v>428</v>
      </c>
      <c r="D6816" s="175">
        <v>24.61</v>
      </c>
    </row>
    <row r="6817" spans="1:4" x14ac:dyDescent="0.3">
      <c r="A6817" s="175">
        <v>88302</v>
      </c>
      <c r="B6817" s="176" t="s">
        <v>15028</v>
      </c>
      <c r="C6817" s="175" t="s">
        <v>428</v>
      </c>
      <c r="D6817" s="175">
        <v>27.7</v>
      </c>
    </row>
    <row r="6818" spans="1:4" x14ac:dyDescent="0.3">
      <c r="A6818" s="175">
        <v>88303</v>
      </c>
      <c r="B6818" s="176" t="s">
        <v>15029</v>
      </c>
      <c r="C6818" s="175" t="s">
        <v>428</v>
      </c>
      <c r="D6818" s="175">
        <v>23.18</v>
      </c>
    </row>
    <row r="6819" spans="1:4" ht="27.6" x14ac:dyDescent="0.3">
      <c r="A6819" s="175">
        <v>88304</v>
      </c>
      <c r="B6819" s="176" t="s">
        <v>15030</v>
      </c>
      <c r="C6819" s="175" t="s">
        <v>428</v>
      </c>
      <c r="D6819" s="175">
        <v>24.61</v>
      </c>
    </row>
    <row r="6820" spans="1:4" x14ac:dyDescent="0.3">
      <c r="A6820" s="175">
        <v>88306</v>
      </c>
      <c r="B6820" s="176" t="s">
        <v>15031</v>
      </c>
      <c r="C6820" s="175" t="s">
        <v>428</v>
      </c>
      <c r="D6820" s="175">
        <v>26.31</v>
      </c>
    </row>
    <row r="6821" spans="1:4" x14ac:dyDescent="0.3">
      <c r="A6821" s="175">
        <v>88307</v>
      </c>
      <c r="B6821" s="176" t="s">
        <v>15032</v>
      </c>
      <c r="C6821" s="175" t="s">
        <v>428</v>
      </c>
      <c r="D6821" s="175">
        <v>24.44</v>
      </c>
    </row>
    <row r="6822" spans="1:4" x14ac:dyDescent="0.3">
      <c r="A6822" s="175">
        <v>88308</v>
      </c>
      <c r="B6822" s="176" t="s">
        <v>15033</v>
      </c>
      <c r="C6822" s="175" t="s">
        <v>428</v>
      </c>
      <c r="D6822" s="175">
        <v>24.07</v>
      </c>
    </row>
    <row r="6823" spans="1:4" x14ac:dyDescent="0.3">
      <c r="A6823" s="175">
        <v>88309</v>
      </c>
      <c r="B6823" s="176" t="s">
        <v>15034</v>
      </c>
      <c r="C6823" s="175" t="s">
        <v>428</v>
      </c>
      <c r="D6823" s="175">
        <v>24.16</v>
      </c>
    </row>
    <row r="6824" spans="1:4" x14ac:dyDescent="0.3">
      <c r="A6824" s="175">
        <v>88310</v>
      </c>
      <c r="B6824" s="176" t="s">
        <v>15035</v>
      </c>
      <c r="C6824" s="175" t="s">
        <v>428</v>
      </c>
      <c r="D6824" s="175">
        <v>28.38</v>
      </c>
    </row>
    <row r="6825" spans="1:4" x14ac:dyDescent="0.3">
      <c r="A6825" s="175">
        <v>88311</v>
      </c>
      <c r="B6825" s="176" t="s">
        <v>15036</v>
      </c>
      <c r="C6825" s="175" t="s">
        <v>428</v>
      </c>
      <c r="D6825" s="175">
        <v>33.57</v>
      </c>
    </row>
    <row r="6826" spans="1:4" x14ac:dyDescent="0.3">
      <c r="A6826" s="175">
        <v>88312</v>
      </c>
      <c r="B6826" s="176" t="s">
        <v>15037</v>
      </c>
      <c r="C6826" s="175" t="s">
        <v>428</v>
      </c>
      <c r="D6826" s="175">
        <v>29.92</v>
      </c>
    </row>
    <row r="6827" spans="1:4" x14ac:dyDescent="0.3">
      <c r="A6827" s="175">
        <v>88313</v>
      </c>
      <c r="B6827" s="176" t="s">
        <v>15038</v>
      </c>
      <c r="C6827" s="175" t="s">
        <v>428</v>
      </c>
      <c r="D6827" s="175">
        <v>21.14</v>
      </c>
    </row>
    <row r="6828" spans="1:4" x14ac:dyDescent="0.3">
      <c r="A6828" s="175">
        <v>88314</v>
      </c>
      <c r="B6828" s="176" t="s">
        <v>15039</v>
      </c>
      <c r="C6828" s="175" t="s">
        <v>428</v>
      </c>
      <c r="D6828" s="175">
        <v>20.56</v>
      </c>
    </row>
    <row r="6829" spans="1:4" x14ac:dyDescent="0.3">
      <c r="A6829" s="175">
        <v>88315</v>
      </c>
      <c r="B6829" s="176" t="s">
        <v>15040</v>
      </c>
      <c r="C6829" s="175" t="s">
        <v>428</v>
      </c>
      <c r="D6829" s="175">
        <v>24.03</v>
      </c>
    </row>
    <row r="6830" spans="1:4" x14ac:dyDescent="0.3">
      <c r="A6830" s="175">
        <v>88316</v>
      </c>
      <c r="B6830" s="176" t="s">
        <v>15041</v>
      </c>
      <c r="C6830" s="175" t="s">
        <v>428</v>
      </c>
      <c r="D6830" s="175">
        <v>21.12</v>
      </c>
    </row>
    <row r="6831" spans="1:4" x14ac:dyDescent="0.3">
      <c r="A6831" s="175">
        <v>88317</v>
      </c>
      <c r="B6831" s="176" t="s">
        <v>15042</v>
      </c>
      <c r="C6831" s="175" t="s">
        <v>428</v>
      </c>
      <c r="D6831" s="175">
        <v>27.25</v>
      </c>
    </row>
    <row r="6832" spans="1:4" ht="27.6" x14ac:dyDescent="0.3">
      <c r="A6832" s="175">
        <v>88318</v>
      </c>
      <c r="B6832" s="176" t="s">
        <v>15043</v>
      </c>
      <c r="C6832" s="175" t="s">
        <v>428</v>
      </c>
      <c r="D6832" s="175">
        <v>26.98</v>
      </c>
    </row>
    <row r="6833" spans="1:4" x14ac:dyDescent="0.3">
      <c r="A6833" s="175">
        <v>88320</v>
      </c>
      <c r="B6833" s="176" t="s">
        <v>15044</v>
      </c>
      <c r="C6833" s="175" t="s">
        <v>428</v>
      </c>
      <c r="D6833" s="175">
        <v>27.8</v>
      </c>
    </row>
    <row r="6834" spans="1:4" x14ac:dyDescent="0.3">
      <c r="A6834" s="175">
        <v>88321</v>
      </c>
      <c r="B6834" s="176" t="s">
        <v>15045</v>
      </c>
      <c r="C6834" s="175" t="s">
        <v>428</v>
      </c>
      <c r="D6834" s="175">
        <v>37.950000000000003</v>
      </c>
    </row>
    <row r="6835" spans="1:4" x14ac:dyDescent="0.3">
      <c r="A6835" s="175">
        <v>88322</v>
      </c>
      <c r="B6835" s="176" t="s">
        <v>15046</v>
      </c>
      <c r="C6835" s="175" t="s">
        <v>428</v>
      </c>
      <c r="D6835" s="175">
        <v>25.48</v>
      </c>
    </row>
    <row r="6836" spans="1:4" x14ac:dyDescent="0.3">
      <c r="A6836" s="175">
        <v>88323</v>
      </c>
      <c r="B6836" s="176" t="s">
        <v>15047</v>
      </c>
      <c r="C6836" s="175" t="s">
        <v>428</v>
      </c>
      <c r="D6836" s="175">
        <v>23.91</v>
      </c>
    </row>
    <row r="6837" spans="1:4" x14ac:dyDescent="0.3">
      <c r="A6837" s="175">
        <v>88324</v>
      </c>
      <c r="B6837" s="176" t="s">
        <v>15048</v>
      </c>
      <c r="C6837" s="175" t="s">
        <v>428</v>
      </c>
      <c r="D6837" s="175">
        <v>26.31</v>
      </c>
    </row>
    <row r="6838" spans="1:4" x14ac:dyDescent="0.3">
      <c r="A6838" s="175">
        <v>88325</v>
      </c>
      <c r="B6838" s="176" t="s">
        <v>15049</v>
      </c>
      <c r="C6838" s="175" t="s">
        <v>428</v>
      </c>
      <c r="D6838" s="175">
        <v>22.48</v>
      </c>
    </row>
    <row r="6839" spans="1:4" x14ac:dyDescent="0.3">
      <c r="A6839" s="175">
        <v>88326</v>
      </c>
      <c r="B6839" s="176" t="s">
        <v>15050</v>
      </c>
      <c r="C6839" s="175" t="s">
        <v>428</v>
      </c>
      <c r="D6839" s="175">
        <v>27.03</v>
      </c>
    </row>
    <row r="6840" spans="1:4" x14ac:dyDescent="0.3">
      <c r="A6840" s="175">
        <v>88377</v>
      </c>
      <c r="B6840" s="176" t="s">
        <v>15051</v>
      </c>
      <c r="C6840" s="175" t="s">
        <v>428</v>
      </c>
      <c r="D6840" s="175">
        <v>22.13</v>
      </c>
    </row>
    <row r="6841" spans="1:4" x14ac:dyDescent="0.3">
      <c r="A6841" s="175">
        <v>88441</v>
      </c>
      <c r="B6841" s="176" t="s">
        <v>15052</v>
      </c>
      <c r="C6841" s="175" t="s">
        <v>428</v>
      </c>
      <c r="D6841" s="175">
        <v>23.37</v>
      </c>
    </row>
    <row r="6842" spans="1:4" x14ac:dyDescent="0.3">
      <c r="A6842" s="175">
        <v>88597</v>
      </c>
      <c r="B6842" s="176" t="s">
        <v>15053</v>
      </c>
      <c r="C6842" s="175" t="s">
        <v>428</v>
      </c>
      <c r="D6842" s="175">
        <v>81.489999999999995</v>
      </c>
    </row>
    <row r="6843" spans="1:4" x14ac:dyDescent="0.3">
      <c r="A6843" s="175">
        <v>90766</v>
      </c>
      <c r="B6843" s="176" t="s">
        <v>15054</v>
      </c>
      <c r="C6843" s="175" t="s">
        <v>428</v>
      </c>
      <c r="D6843" s="175">
        <v>22.4</v>
      </c>
    </row>
    <row r="6844" spans="1:4" x14ac:dyDescent="0.3">
      <c r="A6844" s="175">
        <v>90767</v>
      </c>
      <c r="B6844" s="176" t="s">
        <v>15055</v>
      </c>
      <c r="C6844" s="175" t="s">
        <v>428</v>
      </c>
      <c r="D6844" s="175">
        <v>22.6</v>
      </c>
    </row>
    <row r="6845" spans="1:4" x14ac:dyDescent="0.3">
      <c r="A6845" s="175">
        <v>90768</v>
      </c>
      <c r="B6845" s="176" t="s">
        <v>15056</v>
      </c>
      <c r="C6845" s="175" t="s">
        <v>428</v>
      </c>
      <c r="D6845" s="175">
        <v>63.28</v>
      </c>
    </row>
    <row r="6846" spans="1:4" x14ac:dyDescent="0.3">
      <c r="A6846" s="175">
        <v>90769</v>
      </c>
      <c r="B6846" s="176" t="s">
        <v>15057</v>
      </c>
      <c r="C6846" s="175" t="s">
        <v>428</v>
      </c>
      <c r="D6846" s="175">
        <v>89.25</v>
      </c>
    </row>
    <row r="6847" spans="1:4" x14ac:dyDescent="0.3">
      <c r="A6847" s="175">
        <v>90770</v>
      </c>
      <c r="B6847" s="176" t="s">
        <v>15058</v>
      </c>
      <c r="C6847" s="175" t="s">
        <v>428</v>
      </c>
      <c r="D6847" s="175">
        <v>117.5</v>
      </c>
    </row>
    <row r="6848" spans="1:4" x14ac:dyDescent="0.3">
      <c r="A6848" s="175">
        <v>90771</v>
      </c>
      <c r="B6848" s="176" t="s">
        <v>15059</v>
      </c>
      <c r="C6848" s="175" t="s">
        <v>428</v>
      </c>
      <c r="D6848" s="175">
        <v>73.69</v>
      </c>
    </row>
    <row r="6849" spans="1:4" x14ac:dyDescent="0.3">
      <c r="A6849" s="175">
        <v>90772</v>
      </c>
      <c r="B6849" s="176" t="s">
        <v>15060</v>
      </c>
      <c r="C6849" s="175" t="s">
        <v>428</v>
      </c>
      <c r="D6849" s="175">
        <v>20.73</v>
      </c>
    </row>
    <row r="6850" spans="1:4" x14ac:dyDescent="0.3">
      <c r="A6850" s="175">
        <v>90773</v>
      </c>
      <c r="B6850" s="176" t="s">
        <v>15061</v>
      </c>
      <c r="C6850" s="175" t="s">
        <v>428</v>
      </c>
      <c r="D6850" s="175">
        <v>54.74</v>
      </c>
    </row>
    <row r="6851" spans="1:4" x14ac:dyDescent="0.3">
      <c r="A6851" s="175">
        <v>90775</v>
      </c>
      <c r="B6851" s="176" t="s">
        <v>15062</v>
      </c>
      <c r="C6851" s="175" t="s">
        <v>428</v>
      </c>
      <c r="D6851" s="175">
        <v>87.22</v>
      </c>
    </row>
    <row r="6852" spans="1:4" x14ac:dyDescent="0.3">
      <c r="A6852" s="175">
        <v>90776</v>
      </c>
      <c r="B6852" s="176" t="s">
        <v>15063</v>
      </c>
      <c r="C6852" s="175" t="s">
        <v>428</v>
      </c>
      <c r="D6852" s="175">
        <v>29.33</v>
      </c>
    </row>
    <row r="6853" spans="1:4" x14ac:dyDescent="0.3">
      <c r="A6853" s="175">
        <v>90777</v>
      </c>
      <c r="B6853" s="176" t="s">
        <v>15064</v>
      </c>
      <c r="C6853" s="175" t="s">
        <v>428</v>
      </c>
      <c r="D6853" s="175">
        <v>85.76</v>
      </c>
    </row>
    <row r="6854" spans="1:4" x14ac:dyDescent="0.3">
      <c r="A6854" s="175">
        <v>90778</v>
      </c>
      <c r="B6854" s="176" t="s">
        <v>15065</v>
      </c>
      <c r="C6854" s="175" t="s">
        <v>428</v>
      </c>
      <c r="D6854" s="175">
        <v>97.39</v>
      </c>
    </row>
    <row r="6855" spans="1:4" x14ac:dyDescent="0.3">
      <c r="A6855" s="175">
        <v>90779</v>
      </c>
      <c r="B6855" s="176" t="s">
        <v>15066</v>
      </c>
      <c r="C6855" s="175" t="s">
        <v>428</v>
      </c>
      <c r="D6855" s="175">
        <v>132.58000000000001</v>
      </c>
    </row>
    <row r="6856" spans="1:4" x14ac:dyDescent="0.3">
      <c r="A6856" s="175">
        <v>90780</v>
      </c>
      <c r="B6856" s="176" t="s">
        <v>15067</v>
      </c>
      <c r="C6856" s="175" t="s">
        <v>428</v>
      </c>
      <c r="D6856" s="175">
        <v>43.43</v>
      </c>
    </row>
    <row r="6857" spans="1:4" x14ac:dyDescent="0.3">
      <c r="A6857" s="175">
        <v>90781</v>
      </c>
      <c r="B6857" s="176" t="s">
        <v>15068</v>
      </c>
      <c r="C6857" s="175" t="s">
        <v>428</v>
      </c>
      <c r="D6857" s="175">
        <v>49.59</v>
      </c>
    </row>
    <row r="6858" spans="1:4" x14ac:dyDescent="0.3">
      <c r="A6858" s="175">
        <v>91677</v>
      </c>
      <c r="B6858" s="176" t="s">
        <v>15069</v>
      </c>
      <c r="C6858" s="175" t="s">
        <v>428</v>
      </c>
      <c r="D6858" s="175">
        <v>85.67</v>
      </c>
    </row>
    <row r="6859" spans="1:4" x14ac:dyDescent="0.3">
      <c r="A6859" s="175">
        <v>91678</v>
      </c>
      <c r="B6859" s="176" t="s">
        <v>15070</v>
      </c>
      <c r="C6859" s="175" t="s">
        <v>428</v>
      </c>
      <c r="D6859" s="175">
        <v>82.34</v>
      </c>
    </row>
    <row r="6860" spans="1:4" x14ac:dyDescent="0.3">
      <c r="A6860" s="175">
        <v>93558</v>
      </c>
      <c r="B6860" s="176" t="s">
        <v>15071</v>
      </c>
      <c r="C6860" s="175" t="s">
        <v>15072</v>
      </c>
      <c r="D6860" s="177">
        <v>4380.59</v>
      </c>
    </row>
    <row r="6861" spans="1:4" x14ac:dyDescent="0.3">
      <c r="A6861" s="175">
        <v>93559</v>
      </c>
      <c r="B6861" s="176" t="s">
        <v>15053</v>
      </c>
      <c r="C6861" s="175" t="s">
        <v>15072</v>
      </c>
      <c r="D6861" s="177">
        <v>14316.14</v>
      </c>
    </row>
    <row r="6862" spans="1:4" x14ac:dyDescent="0.3">
      <c r="A6862" s="175">
        <v>93560</v>
      </c>
      <c r="B6862" s="176" t="s">
        <v>15061</v>
      </c>
      <c r="C6862" s="175" t="s">
        <v>15072</v>
      </c>
      <c r="D6862" s="177">
        <v>9625.1</v>
      </c>
    </row>
    <row r="6863" spans="1:4" x14ac:dyDescent="0.3">
      <c r="A6863" s="175">
        <v>93561</v>
      </c>
      <c r="B6863" s="176" t="s">
        <v>15062</v>
      </c>
      <c r="C6863" s="175" t="s">
        <v>15072</v>
      </c>
      <c r="D6863" s="177">
        <v>15321.59</v>
      </c>
    </row>
    <row r="6864" spans="1:4" x14ac:dyDescent="0.3">
      <c r="A6864" s="175">
        <v>93562</v>
      </c>
      <c r="B6864" s="176" t="s">
        <v>15059</v>
      </c>
      <c r="C6864" s="175" t="s">
        <v>15072</v>
      </c>
      <c r="D6864" s="177">
        <v>12947.44</v>
      </c>
    </row>
    <row r="6865" spans="1:4" x14ac:dyDescent="0.3">
      <c r="A6865" s="175">
        <v>93563</v>
      </c>
      <c r="B6865" s="176" t="s">
        <v>15054</v>
      </c>
      <c r="C6865" s="175" t="s">
        <v>15072</v>
      </c>
      <c r="D6865" s="177">
        <v>3951.92</v>
      </c>
    </row>
    <row r="6866" spans="1:4" x14ac:dyDescent="0.3">
      <c r="A6866" s="175">
        <v>93564</v>
      </c>
      <c r="B6866" s="176" t="s">
        <v>15055</v>
      </c>
      <c r="C6866" s="175" t="s">
        <v>15072</v>
      </c>
      <c r="D6866" s="177">
        <v>3977.33</v>
      </c>
    </row>
    <row r="6867" spans="1:4" x14ac:dyDescent="0.3">
      <c r="A6867" s="175">
        <v>93565</v>
      </c>
      <c r="B6867" s="176" t="s">
        <v>15064</v>
      </c>
      <c r="C6867" s="175" t="s">
        <v>15072</v>
      </c>
      <c r="D6867" s="177">
        <v>15034.96</v>
      </c>
    </row>
    <row r="6868" spans="1:4" x14ac:dyDescent="0.3">
      <c r="A6868" s="175">
        <v>93566</v>
      </c>
      <c r="B6868" s="176" t="s">
        <v>15060</v>
      </c>
      <c r="C6868" s="175" t="s">
        <v>15072</v>
      </c>
      <c r="D6868" s="177">
        <v>3659.16</v>
      </c>
    </row>
    <row r="6869" spans="1:4" x14ac:dyDescent="0.3">
      <c r="A6869" s="175">
        <v>93567</v>
      </c>
      <c r="B6869" s="176" t="s">
        <v>15065</v>
      </c>
      <c r="C6869" s="175" t="s">
        <v>15072</v>
      </c>
      <c r="D6869" s="177">
        <v>17072.86</v>
      </c>
    </row>
    <row r="6870" spans="1:4" x14ac:dyDescent="0.3">
      <c r="A6870" s="175">
        <v>93568</v>
      </c>
      <c r="B6870" s="176" t="s">
        <v>15066</v>
      </c>
      <c r="C6870" s="175" t="s">
        <v>15072</v>
      </c>
      <c r="D6870" s="177">
        <v>23231.85</v>
      </c>
    </row>
    <row r="6871" spans="1:4" x14ac:dyDescent="0.3">
      <c r="A6871" s="175">
        <v>93569</v>
      </c>
      <c r="B6871" s="176" t="s">
        <v>15073</v>
      </c>
      <c r="C6871" s="175" t="s">
        <v>15072</v>
      </c>
      <c r="D6871" s="177">
        <v>11115.32</v>
      </c>
    </row>
    <row r="6872" spans="1:4" x14ac:dyDescent="0.3">
      <c r="A6872" s="175">
        <v>93570</v>
      </c>
      <c r="B6872" s="176" t="s">
        <v>15074</v>
      </c>
      <c r="C6872" s="175" t="s">
        <v>15072</v>
      </c>
      <c r="D6872" s="177">
        <v>15666.64</v>
      </c>
    </row>
    <row r="6873" spans="1:4" x14ac:dyDescent="0.3">
      <c r="A6873" s="175">
        <v>93571</v>
      </c>
      <c r="B6873" s="176" t="s">
        <v>15075</v>
      </c>
      <c r="C6873" s="175" t="s">
        <v>15072</v>
      </c>
      <c r="D6873" s="177">
        <v>20619.41</v>
      </c>
    </row>
    <row r="6874" spans="1:4" x14ac:dyDescent="0.3">
      <c r="A6874" s="175">
        <v>93572</v>
      </c>
      <c r="B6874" s="176" t="s">
        <v>15076</v>
      </c>
      <c r="C6874" s="175" t="s">
        <v>15072</v>
      </c>
      <c r="D6874" s="177">
        <v>5155.79</v>
      </c>
    </row>
    <row r="6875" spans="1:4" x14ac:dyDescent="0.3">
      <c r="A6875" s="175">
        <v>94295</v>
      </c>
      <c r="B6875" s="176" t="s">
        <v>15067</v>
      </c>
      <c r="C6875" s="175" t="s">
        <v>15072</v>
      </c>
      <c r="D6875" s="177">
        <v>7625.49</v>
      </c>
    </row>
    <row r="6876" spans="1:4" x14ac:dyDescent="0.3">
      <c r="A6876" s="175">
        <v>94296</v>
      </c>
      <c r="B6876" s="176" t="s">
        <v>15068</v>
      </c>
      <c r="C6876" s="175" t="s">
        <v>15072</v>
      </c>
      <c r="D6876" s="177">
        <v>8714.9699999999993</v>
      </c>
    </row>
    <row r="6877" spans="1:4" ht="27.6" x14ac:dyDescent="0.3">
      <c r="A6877" s="175">
        <v>95308</v>
      </c>
      <c r="B6877" s="176" t="s">
        <v>15077</v>
      </c>
      <c r="C6877" s="175" t="s">
        <v>428</v>
      </c>
      <c r="D6877" s="175">
        <v>0.11</v>
      </c>
    </row>
    <row r="6878" spans="1:4" ht="27.6" x14ac:dyDescent="0.3">
      <c r="A6878" s="175">
        <v>95309</v>
      </c>
      <c r="B6878" s="176" t="s">
        <v>15078</v>
      </c>
      <c r="C6878" s="175" t="s">
        <v>428</v>
      </c>
      <c r="D6878" s="175">
        <v>0.16</v>
      </c>
    </row>
    <row r="6879" spans="1:4" ht="27.6" x14ac:dyDescent="0.3">
      <c r="A6879" s="175">
        <v>95310</v>
      </c>
      <c r="B6879" s="176" t="s">
        <v>15079</v>
      </c>
      <c r="C6879" s="175" t="s">
        <v>428</v>
      </c>
      <c r="D6879" s="175">
        <v>0.11</v>
      </c>
    </row>
    <row r="6880" spans="1:4" ht="27.6" x14ac:dyDescent="0.3">
      <c r="A6880" s="175">
        <v>95311</v>
      </c>
      <c r="B6880" s="176" t="s">
        <v>15080</v>
      </c>
      <c r="C6880" s="175" t="s">
        <v>428</v>
      </c>
      <c r="D6880" s="175">
        <v>0.11</v>
      </c>
    </row>
    <row r="6881" spans="1:4" ht="27.6" x14ac:dyDescent="0.3">
      <c r="A6881" s="175">
        <v>95312</v>
      </c>
      <c r="B6881" s="176" t="s">
        <v>15081</v>
      </c>
      <c r="C6881" s="175" t="s">
        <v>428</v>
      </c>
      <c r="D6881" s="175">
        <v>0.16</v>
      </c>
    </row>
    <row r="6882" spans="1:4" ht="27.6" x14ac:dyDescent="0.3">
      <c r="A6882" s="175">
        <v>95313</v>
      </c>
      <c r="B6882" s="176" t="s">
        <v>15082</v>
      </c>
      <c r="C6882" s="175" t="s">
        <v>428</v>
      </c>
      <c r="D6882" s="175">
        <v>0.17</v>
      </c>
    </row>
    <row r="6883" spans="1:4" x14ac:dyDescent="0.3">
      <c r="A6883" s="175">
        <v>95314</v>
      </c>
      <c r="B6883" s="176" t="s">
        <v>15083</v>
      </c>
      <c r="C6883" s="175" t="s">
        <v>428</v>
      </c>
      <c r="D6883" s="175">
        <v>0.16</v>
      </c>
    </row>
    <row r="6884" spans="1:4" ht="27.6" x14ac:dyDescent="0.3">
      <c r="A6884" s="175">
        <v>95315</v>
      </c>
      <c r="B6884" s="176" t="s">
        <v>15084</v>
      </c>
      <c r="C6884" s="175" t="s">
        <v>428</v>
      </c>
      <c r="D6884" s="175">
        <v>0.2</v>
      </c>
    </row>
    <row r="6885" spans="1:4" ht="27.6" x14ac:dyDescent="0.3">
      <c r="A6885" s="175">
        <v>95316</v>
      </c>
      <c r="B6885" s="176" t="s">
        <v>15085</v>
      </c>
      <c r="C6885" s="175" t="s">
        <v>428</v>
      </c>
      <c r="D6885" s="175">
        <v>0.37</v>
      </c>
    </row>
    <row r="6886" spans="1:4" ht="27.6" x14ac:dyDescent="0.3">
      <c r="A6886" s="175">
        <v>95317</v>
      </c>
      <c r="B6886" s="176" t="s">
        <v>15086</v>
      </c>
      <c r="C6886" s="175" t="s">
        <v>428</v>
      </c>
      <c r="D6886" s="175">
        <v>0.19</v>
      </c>
    </row>
    <row r="6887" spans="1:4" ht="27.6" x14ac:dyDescent="0.3">
      <c r="A6887" s="175">
        <v>95318</v>
      </c>
      <c r="B6887" s="176" t="s">
        <v>15087</v>
      </c>
      <c r="C6887" s="175" t="s">
        <v>428</v>
      </c>
      <c r="D6887" s="175">
        <v>0.16</v>
      </c>
    </row>
    <row r="6888" spans="1:4" ht="27.6" x14ac:dyDescent="0.3">
      <c r="A6888" s="175">
        <v>95319</v>
      </c>
      <c r="B6888" s="176" t="s">
        <v>15088</v>
      </c>
      <c r="C6888" s="175" t="s">
        <v>428</v>
      </c>
      <c r="D6888" s="175">
        <v>0.13</v>
      </c>
    </row>
    <row r="6889" spans="1:4" ht="27.6" x14ac:dyDescent="0.3">
      <c r="A6889" s="175">
        <v>95320</v>
      </c>
      <c r="B6889" s="176" t="s">
        <v>15089</v>
      </c>
      <c r="C6889" s="175" t="s">
        <v>428</v>
      </c>
      <c r="D6889" s="175">
        <v>0.11</v>
      </c>
    </row>
    <row r="6890" spans="1:4" ht="27.6" x14ac:dyDescent="0.3">
      <c r="A6890" s="175">
        <v>95321</v>
      </c>
      <c r="B6890" s="176" t="s">
        <v>15090</v>
      </c>
      <c r="C6890" s="175" t="s">
        <v>428</v>
      </c>
      <c r="D6890" s="175">
        <v>0.14000000000000001</v>
      </c>
    </row>
    <row r="6891" spans="1:4" ht="27.6" x14ac:dyDescent="0.3">
      <c r="A6891" s="175">
        <v>95322</v>
      </c>
      <c r="B6891" s="176" t="s">
        <v>15091</v>
      </c>
      <c r="C6891" s="175" t="s">
        <v>428</v>
      </c>
      <c r="D6891" s="175">
        <v>0.13</v>
      </c>
    </row>
    <row r="6892" spans="1:4" ht="27.6" x14ac:dyDescent="0.3">
      <c r="A6892" s="175">
        <v>95323</v>
      </c>
      <c r="B6892" s="176" t="s">
        <v>15092</v>
      </c>
      <c r="C6892" s="175" t="s">
        <v>428</v>
      </c>
      <c r="D6892" s="175">
        <v>0.21</v>
      </c>
    </row>
    <row r="6893" spans="1:4" ht="27.6" x14ac:dyDescent="0.3">
      <c r="A6893" s="175">
        <v>95324</v>
      </c>
      <c r="B6893" s="176" t="s">
        <v>15093</v>
      </c>
      <c r="C6893" s="175" t="s">
        <v>428</v>
      </c>
      <c r="D6893" s="175">
        <v>0.2</v>
      </c>
    </row>
    <row r="6894" spans="1:4" ht="27.6" x14ac:dyDescent="0.3">
      <c r="A6894" s="175">
        <v>95325</v>
      </c>
      <c r="B6894" s="176" t="s">
        <v>15094</v>
      </c>
      <c r="C6894" s="175" t="s">
        <v>428</v>
      </c>
      <c r="D6894" s="175">
        <v>0.22</v>
      </c>
    </row>
    <row r="6895" spans="1:4" ht="27.6" x14ac:dyDescent="0.3">
      <c r="A6895" s="175">
        <v>95326</v>
      </c>
      <c r="B6895" s="176" t="s">
        <v>15095</v>
      </c>
      <c r="C6895" s="175" t="s">
        <v>428</v>
      </c>
      <c r="D6895" s="175">
        <v>0.05</v>
      </c>
    </row>
    <row r="6896" spans="1:4" x14ac:dyDescent="0.3">
      <c r="A6896" s="175">
        <v>95328</v>
      </c>
      <c r="B6896" s="176" t="s">
        <v>15096</v>
      </c>
      <c r="C6896" s="175" t="s">
        <v>428</v>
      </c>
      <c r="D6896" s="175">
        <v>0.16</v>
      </c>
    </row>
    <row r="6897" spans="1:4" ht="27.6" x14ac:dyDescent="0.3">
      <c r="A6897" s="175">
        <v>95329</v>
      </c>
      <c r="B6897" s="176" t="s">
        <v>15097</v>
      </c>
      <c r="C6897" s="175" t="s">
        <v>428</v>
      </c>
      <c r="D6897" s="175">
        <v>0.2</v>
      </c>
    </row>
    <row r="6898" spans="1:4" ht="27.6" x14ac:dyDescent="0.3">
      <c r="A6898" s="175">
        <v>95330</v>
      </c>
      <c r="B6898" s="176" t="s">
        <v>15098</v>
      </c>
      <c r="C6898" s="175" t="s">
        <v>428</v>
      </c>
      <c r="D6898" s="175">
        <v>0.16</v>
      </c>
    </row>
    <row r="6899" spans="1:4" ht="27.6" x14ac:dyDescent="0.3">
      <c r="A6899" s="175">
        <v>95331</v>
      </c>
      <c r="B6899" s="176" t="s">
        <v>15099</v>
      </c>
      <c r="C6899" s="175" t="s">
        <v>428</v>
      </c>
      <c r="D6899" s="175">
        <v>0.1</v>
      </c>
    </row>
    <row r="6900" spans="1:4" x14ac:dyDescent="0.3">
      <c r="A6900" s="175">
        <v>95332</v>
      </c>
      <c r="B6900" s="176" t="s">
        <v>15100</v>
      </c>
      <c r="C6900" s="175" t="s">
        <v>428</v>
      </c>
      <c r="D6900" s="175">
        <v>0.54</v>
      </c>
    </row>
    <row r="6901" spans="1:4" ht="27.6" x14ac:dyDescent="0.3">
      <c r="A6901" s="175">
        <v>95333</v>
      </c>
      <c r="B6901" s="176" t="s">
        <v>15101</v>
      </c>
      <c r="C6901" s="175" t="s">
        <v>428</v>
      </c>
      <c r="D6901" s="175">
        <v>0.56000000000000005</v>
      </c>
    </row>
    <row r="6902" spans="1:4" x14ac:dyDescent="0.3">
      <c r="A6902" s="175">
        <v>95334</v>
      </c>
      <c r="B6902" s="176" t="s">
        <v>15102</v>
      </c>
      <c r="C6902" s="175" t="s">
        <v>428</v>
      </c>
      <c r="D6902" s="175">
        <v>0.63</v>
      </c>
    </row>
    <row r="6903" spans="1:4" ht="27.6" x14ac:dyDescent="0.3">
      <c r="A6903" s="175">
        <v>95335</v>
      </c>
      <c r="B6903" s="176" t="s">
        <v>15103</v>
      </c>
      <c r="C6903" s="175" t="s">
        <v>428</v>
      </c>
      <c r="D6903" s="175">
        <v>0.27</v>
      </c>
    </row>
    <row r="6904" spans="1:4" x14ac:dyDescent="0.3">
      <c r="A6904" s="175">
        <v>95337</v>
      </c>
      <c r="B6904" s="176" t="s">
        <v>15104</v>
      </c>
      <c r="C6904" s="175" t="s">
        <v>428</v>
      </c>
      <c r="D6904" s="175">
        <v>0.16</v>
      </c>
    </row>
    <row r="6905" spans="1:4" ht="27.6" x14ac:dyDescent="0.3">
      <c r="A6905" s="175">
        <v>95338</v>
      </c>
      <c r="B6905" s="176" t="s">
        <v>15105</v>
      </c>
      <c r="C6905" s="175" t="s">
        <v>428</v>
      </c>
      <c r="D6905" s="175">
        <v>0.28999999999999998</v>
      </c>
    </row>
    <row r="6906" spans="1:4" x14ac:dyDescent="0.3">
      <c r="A6906" s="175">
        <v>95339</v>
      </c>
      <c r="B6906" s="176" t="s">
        <v>15106</v>
      </c>
      <c r="C6906" s="175" t="s">
        <v>428</v>
      </c>
      <c r="D6906" s="175">
        <v>0.24</v>
      </c>
    </row>
    <row r="6907" spans="1:4" x14ac:dyDescent="0.3">
      <c r="A6907" s="175">
        <v>95340</v>
      </c>
      <c r="B6907" s="176" t="s">
        <v>15107</v>
      </c>
      <c r="C6907" s="175" t="s">
        <v>428</v>
      </c>
      <c r="D6907" s="175">
        <v>0.2</v>
      </c>
    </row>
    <row r="6908" spans="1:4" ht="27.6" x14ac:dyDescent="0.3">
      <c r="A6908" s="175">
        <v>95341</v>
      </c>
      <c r="B6908" s="176" t="s">
        <v>15108</v>
      </c>
      <c r="C6908" s="175" t="s">
        <v>428</v>
      </c>
      <c r="D6908" s="175">
        <v>0.2</v>
      </c>
    </row>
    <row r="6909" spans="1:4" ht="27.6" x14ac:dyDescent="0.3">
      <c r="A6909" s="175">
        <v>95342</v>
      </c>
      <c r="B6909" s="176" t="s">
        <v>15109</v>
      </c>
      <c r="C6909" s="175" t="s">
        <v>428</v>
      </c>
      <c r="D6909" s="175">
        <v>0.15</v>
      </c>
    </row>
    <row r="6910" spans="1:4" ht="27.6" x14ac:dyDescent="0.3">
      <c r="A6910" s="175">
        <v>95343</v>
      </c>
      <c r="B6910" s="176" t="s">
        <v>15110</v>
      </c>
      <c r="C6910" s="175" t="s">
        <v>428</v>
      </c>
      <c r="D6910" s="175">
        <v>0.22</v>
      </c>
    </row>
    <row r="6911" spans="1:4" ht="27.6" x14ac:dyDescent="0.3">
      <c r="A6911" s="175">
        <v>95344</v>
      </c>
      <c r="B6911" s="176" t="s">
        <v>15111</v>
      </c>
      <c r="C6911" s="175" t="s">
        <v>428</v>
      </c>
      <c r="D6911" s="175">
        <v>0.14000000000000001</v>
      </c>
    </row>
    <row r="6912" spans="1:4" ht="27.6" x14ac:dyDescent="0.3">
      <c r="A6912" s="175">
        <v>95345</v>
      </c>
      <c r="B6912" s="176" t="s">
        <v>15112</v>
      </c>
      <c r="C6912" s="175" t="s">
        <v>428</v>
      </c>
      <c r="D6912" s="175">
        <v>0.44</v>
      </c>
    </row>
    <row r="6913" spans="1:4" ht="27.6" x14ac:dyDescent="0.3">
      <c r="A6913" s="175">
        <v>95346</v>
      </c>
      <c r="B6913" s="176" t="s">
        <v>15113</v>
      </c>
      <c r="C6913" s="175" t="s">
        <v>428</v>
      </c>
      <c r="D6913" s="175">
        <v>7.0000000000000007E-2</v>
      </c>
    </row>
    <row r="6914" spans="1:4" ht="27.6" x14ac:dyDescent="0.3">
      <c r="A6914" s="175">
        <v>95347</v>
      </c>
      <c r="B6914" s="176" t="s">
        <v>15114</v>
      </c>
      <c r="C6914" s="175" t="s">
        <v>428</v>
      </c>
      <c r="D6914" s="175">
        <v>7.0000000000000007E-2</v>
      </c>
    </row>
    <row r="6915" spans="1:4" ht="27.6" x14ac:dyDescent="0.3">
      <c r="A6915" s="175">
        <v>95348</v>
      </c>
      <c r="B6915" s="176" t="s">
        <v>15115</v>
      </c>
      <c r="C6915" s="175" t="s">
        <v>428</v>
      </c>
      <c r="D6915" s="175">
        <v>0.1</v>
      </c>
    </row>
    <row r="6916" spans="1:4" ht="27.6" x14ac:dyDescent="0.3">
      <c r="A6916" s="175">
        <v>95349</v>
      </c>
      <c r="B6916" s="176" t="s">
        <v>15116</v>
      </c>
      <c r="C6916" s="175" t="s">
        <v>428</v>
      </c>
      <c r="D6916" s="175">
        <v>0.06</v>
      </c>
    </row>
    <row r="6917" spans="1:4" ht="27.6" x14ac:dyDescent="0.3">
      <c r="A6917" s="175">
        <v>95350</v>
      </c>
      <c r="B6917" s="176" t="s">
        <v>15117</v>
      </c>
      <c r="C6917" s="175" t="s">
        <v>428</v>
      </c>
      <c r="D6917" s="175">
        <v>0.06</v>
      </c>
    </row>
    <row r="6918" spans="1:4" ht="27.6" x14ac:dyDescent="0.3">
      <c r="A6918" s="175">
        <v>95351</v>
      </c>
      <c r="B6918" s="176" t="s">
        <v>15118</v>
      </c>
      <c r="C6918" s="175" t="s">
        <v>428</v>
      </c>
      <c r="D6918" s="175">
        <v>0.23</v>
      </c>
    </row>
    <row r="6919" spans="1:4" x14ac:dyDescent="0.3">
      <c r="A6919" s="175">
        <v>95352</v>
      </c>
      <c r="B6919" s="176" t="s">
        <v>15119</v>
      </c>
      <c r="C6919" s="175" t="s">
        <v>428</v>
      </c>
      <c r="D6919" s="175">
        <v>0.16</v>
      </c>
    </row>
    <row r="6920" spans="1:4" ht="27.6" x14ac:dyDescent="0.3">
      <c r="A6920" s="175">
        <v>95354</v>
      </c>
      <c r="B6920" s="176" t="s">
        <v>15120</v>
      </c>
      <c r="C6920" s="175" t="s">
        <v>428</v>
      </c>
      <c r="D6920" s="175">
        <v>0.11</v>
      </c>
    </row>
    <row r="6921" spans="1:4" ht="27.6" x14ac:dyDescent="0.3">
      <c r="A6921" s="175">
        <v>95355</v>
      </c>
      <c r="B6921" s="176" t="s">
        <v>15121</v>
      </c>
      <c r="C6921" s="175" t="s">
        <v>428</v>
      </c>
      <c r="D6921" s="175">
        <v>0.1</v>
      </c>
    </row>
    <row r="6922" spans="1:4" ht="27.6" x14ac:dyDescent="0.3">
      <c r="A6922" s="175">
        <v>95356</v>
      </c>
      <c r="B6922" s="176" t="s">
        <v>15122</v>
      </c>
      <c r="C6922" s="175" t="s">
        <v>428</v>
      </c>
      <c r="D6922" s="175">
        <v>0.13</v>
      </c>
    </row>
    <row r="6923" spans="1:4" ht="27.6" x14ac:dyDescent="0.3">
      <c r="A6923" s="175">
        <v>95357</v>
      </c>
      <c r="B6923" s="176" t="s">
        <v>15123</v>
      </c>
      <c r="C6923" s="175" t="s">
        <v>428</v>
      </c>
      <c r="D6923" s="175">
        <v>0.21</v>
      </c>
    </row>
    <row r="6924" spans="1:4" ht="27.6" x14ac:dyDescent="0.3">
      <c r="A6924" s="175">
        <v>95358</v>
      </c>
      <c r="B6924" s="176" t="s">
        <v>15124</v>
      </c>
      <c r="C6924" s="175" t="s">
        <v>428</v>
      </c>
      <c r="D6924" s="175">
        <v>0.2</v>
      </c>
    </row>
    <row r="6925" spans="1:4" ht="27.6" x14ac:dyDescent="0.3">
      <c r="A6925" s="175">
        <v>95359</v>
      </c>
      <c r="B6925" s="176" t="s">
        <v>15125</v>
      </c>
      <c r="C6925" s="175" t="s">
        <v>428</v>
      </c>
      <c r="D6925" s="175">
        <v>0.21</v>
      </c>
    </row>
    <row r="6926" spans="1:4" ht="27.6" x14ac:dyDescent="0.3">
      <c r="A6926" s="175">
        <v>95360</v>
      </c>
      <c r="B6926" s="176" t="s">
        <v>15126</v>
      </c>
      <c r="C6926" s="175" t="s">
        <v>428</v>
      </c>
      <c r="D6926" s="175">
        <v>0.17</v>
      </c>
    </row>
    <row r="6927" spans="1:4" ht="27.6" x14ac:dyDescent="0.3">
      <c r="A6927" s="175">
        <v>95361</v>
      </c>
      <c r="B6927" s="176" t="s">
        <v>15127</v>
      </c>
      <c r="C6927" s="175" t="s">
        <v>428</v>
      </c>
      <c r="D6927" s="175">
        <v>0.1</v>
      </c>
    </row>
    <row r="6928" spans="1:4" ht="27.6" x14ac:dyDescent="0.3">
      <c r="A6928" s="175">
        <v>95362</v>
      </c>
      <c r="B6928" s="176" t="s">
        <v>15128</v>
      </c>
      <c r="C6928" s="175" t="s">
        <v>428</v>
      </c>
      <c r="D6928" s="175">
        <v>0.14000000000000001</v>
      </c>
    </row>
    <row r="6929" spans="1:4" ht="27.6" x14ac:dyDescent="0.3">
      <c r="A6929" s="175">
        <v>95363</v>
      </c>
      <c r="B6929" s="176" t="s">
        <v>15129</v>
      </c>
      <c r="C6929" s="175" t="s">
        <v>428</v>
      </c>
      <c r="D6929" s="175">
        <v>0.17</v>
      </c>
    </row>
    <row r="6930" spans="1:4" ht="27.6" x14ac:dyDescent="0.3">
      <c r="A6930" s="175">
        <v>95364</v>
      </c>
      <c r="B6930" s="176" t="s">
        <v>15130</v>
      </c>
      <c r="C6930" s="175" t="s">
        <v>428</v>
      </c>
      <c r="D6930" s="175">
        <v>0.12</v>
      </c>
    </row>
    <row r="6931" spans="1:4" ht="27.6" x14ac:dyDescent="0.3">
      <c r="A6931" s="175">
        <v>95365</v>
      </c>
      <c r="B6931" s="176" t="s">
        <v>15131</v>
      </c>
      <c r="C6931" s="175" t="s">
        <v>428</v>
      </c>
      <c r="D6931" s="175">
        <v>0.14000000000000001</v>
      </c>
    </row>
    <row r="6932" spans="1:4" ht="27.6" x14ac:dyDescent="0.3">
      <c r="A6932" s="175">
        <v>95366</v>
      </c>
      <c r="B6932" s="176" t="s">
        <v>15132</v>
      </c>
      <c r="C6932" s="175" t="s">
        <v>428</v>
      </c>
      <c r="D6932" s="175">
        <v>0.11</v>
      </c>
    </row>
    <row r="6933" spans="1:4" ht="27.6" x14ac:dyDescent="0.3">
      <c r="A6933" s="175">
        <v>95367</v>
      </c>
      <c r="B6933" s="176" t="s">
        <v>15133</v>
      </c>
      <c r="C6933" s="175" t="s">
        <v>428</v>
      </c>
      <c r="D6933" s="175">
        <v>0.12</v>
      </c>
    </row>
    <row r="6934" spans="1:4" ht="27.6" x14ac:dyDescent="0.3">
      <c r="A6934" s="175">
        <v>95368</v>
      </c>
      <c r="B6934" s="176" t="s">
        <v>15134</v>
      </c>
      <c r="C6934" s="175" t="s">
        <v>428</v>
      </c>
      <c r="D6934" s="175">
        <v>0.19</v>
      </c>
    </row>
    <row r="6935" spans="1:4" ht="27.6" x14ac:dyDescent="0.3">
      <c r="A6935" s="175">
        <v>95369</v>
      </c>
      <c r="B6935" s="176" t="s">
        <v>15135</v>
      </c>
      <c r="C6935" s="175" t="s">
        <v>428</v>
      </c>
      <c r="D6935" s="175">
        <v>0.12</v>
      </c>
    </row>
    <row r="6936" spans="1:4" x14ac:dyDescent="0.3">
      <c r="A6936" s="175">
        <v>95370</v>
      </c>
      <c r="B6936" s="176" t="s">
        <v>15136</v>
      </c>
      <c r="C6936" s="175" t="s">
        <v>428</v>
      </c>
      <c r="D6936" s="175">
        <v>0.2</v>
      </c>
    </row>
    <row r="6937" spans="1:4" x14ac:dyDescent="0.3">
      <c r="A6937" s="175">
        <v>95371</v>
      </c>
      <c r="B6937" s="176" t="s">
        <v>15137</v>
      </c>
      <c r="C6937" s="175" t="s">
        <v>428</v>
      </c>
      <c r="D6937" s="175">
        <v>0.28999999999999998</v>
      </c>
    </row>
    <row r="6938" spans="1:4" x14ac:dyDescent="0.3">
      <c r="A6938" s="175">
        <v>95372</v>
      </c>
      <c r="B6938" s="176" t="s">
        <v>15138</v>
      </c>
      <c r="C6938" s="175" t="s">
        <v>428</v>
      </c>
      <c r="D6938" s="175">
        <v>0.24</v>
      </c>
    </row>
    <row r="6939" spans="1:4" ht="27.6" x14ac:dyDescent="0.3">
      <c r="A6939" s="175">
        <v>95373</v>
      </c>
      <c r="B6939" s="176" t="s">
        <v>15139</v>
      </c>
      <c r="C6939" s="175" t="s">
        <v>428</v>
      </c>
      <c r="D6939" s="175">
        <v>0.3</v>
      </c>
    </row>
    <row r="6940" spans="1:4" ht="27.6" x14ac:dyDescent="0.3">
      <c r="A6940" s="175">
        <v>95374</v>
      </c>
      <c r="B6940" s="176" t="s">
        <v>15140</v>
      </c>
      <c r="C6940" s="175" t="s">
        <v>428</v>
      </c>
      <c r="D6940" s="175">
        <v>0.26</v>
      </c>
    </row>
    <row r="6941" spans="1:4" x14ac:dyDescent="0.3">
      <c r="A6941" s="175">
        <v>95375</v>
      </c>
      <c r="B6941" s="176" t="s">
        <v>15141</v>
      </c>
      <c r="C6941" s="175" t="s">
        <v>428</v>
      </c>
      <c r="D6941" s="175">
        <v>0.26</v>
      </c>
    </row>
    <row r="6942" spans="1:4" x14ac:dyDescent="0.3">
      <c r="A6942" s="175">
        <v>95376</v>
      </c>
      <c r="B6942" s="176" t="s">
        <v>15142</v>
      </c>
      <c r="C6942" s="175" t="s">
        <v>428</v>
      </c>
      <c r="D6942" s="175">
        <v>0.06</v>
      </c>
    </row>
    <row r="6943" spans="1:4" x14ac:dyDescent="0.3">
      <c r="A6943" s="175">
        <v>95377</v>
      </c>
      <c r="B6943" s="176" t="s">
        <v>15143</v>
      </c>
      <c r="C6943" s="175" t="s">
        <v>428</v>
      </c>
      <c r="D6943" s="175">
        <v>0.16</v>
      </c>
    </row>
    <row r="6944" spans="1:4" x14ac:dyDescent="0.3">
      <c r="A6944" s="175">
        <v>95378</v>
      </c>
      <c r="B6944" s="176" t="s">
        <v>15144</v>
      </c>
      <c r="C6944" s="175" t="s">
        <v>428</v>
      </c>
      <c r="D6944" s="175">
        <v>0.24</v>
      </c>
    </row>
    <row r="6945" spans="1:4" x14ac:dyDescent="0.3">
      <c r="A6945" s="175">
        <v>95379</v>
      </c>
      <c r="B6945" s="176" t="s">
        <v>15145</v>
      </c>
      <c r="C6945" s="175" t="s">
        <v>428</v>
      </c>
      <c r="D6945" s="175">
        <v>0.18</v>
      </c>
    </row>
    <row r="6946" spans="1:4" ht="27.6" x14ac:dyDescent="0.3">
      <c r="A6946" s="175">
        <v>95380</v>
      </c>
      <c r="B6946" s="176" t="s">
        <v>15146</v>
      </c>
      <c r="C6946" s="175" t="s">
        <v>428</v>
      </c>
      <c r="D6946" s="175">
        <v>0.18</v>
      </c>
    </row>
    <row r="6947" spans="1:4" ht="27.6" x14ac:dyDescent="0.3">
      <c r="A6947" s="175">
        <v>95382</v>
      </c>
      <c r="B6947" s="176" t="s">
        <v>15147</v>
      </c>
      <c r="C6947" s="175" t="s">
        <v>428</v>
      </c>
      <c r="D6947" s="175">
        <v>0.19</v>
      </c>
    </row>
    <row r="6948" spans="1:4" ht="27.6" x14ac:dyDescent="0.3">
      <c r="A6948" s="175">
        <v>95383</v>
      </c>
      <c r="B6948" s="176" t="s">
        <v>15148</v>
      </c>
      <c r="C6948" s="175" t="s">
        <v>428</v>
      </c>
      <c r="D6948" s="175">
        <v>0.24</v>
      </c>
    </row>
    <row r="6949" spans="1:4" ht="27.6" x14ac:dyDescent="0.3">
      <c r="A6949" s="175">
        <v>95384</v>
      </c>
      <c r="B6949" s="176" t="s">
        <v>15149</v>
      </c>
      <c r="C6949" s="175" t="s">
        <v>428</v>
      </c>
      <c r="D6949" s="175">
        <v>0.22</v>
      </c>
    </row>
    <row r="6950" spans="1:4" x14ac:dyDescent="0.3">
      <c r="A6950" s="175">
        <v>95385</v>
      </c>
      <c r="B6950" s="176" t="s">
        <v>15150</v>
      </c>
      <c r="C6950" s="175" t="s">
        <v>428</v>
      </c>
      <c r="D6950" s="175">
        <v>0.16</v>
      </c>
    </row>
    <row r="6951" spans="1:4" x14ac:dyDescent="0.3">
      <c r="A6951" s="175">
        <v>95386</v>
      </c>
      <c r="B6951" s="176" t="s">
        <v>15151</v>
      </c>
      <c r="C6951" s="175" t="s">
        <v>428</v>
      </c>
      <c r="D6951" s="175">
        <v>0.19</v>
      </c>
    </row>
    <row r="6952" spans="1:4" x14ac:dyDescent="0.3">
      <c r="A6952" s="175">
        <v>95387</v>
      </c>
      <c r="B6952" s="176" t="s">
        <v>15152</v>
      </c>
      <c r="C6952" s="175" t="s">
        <v>428</v>
      </c>
      <c r="D6952" s="175">
        <v>0.18</v>
      </c>
    </row>
    <row r="6953" spans="1:4" x14ac:dyDescent="0.3">
      <c r="A6953" s="175">
        <v>95388</v>
      </c>
      <c r="B6953" s="176" t="s">
        <v>15153</v>
      </c>
      <c r="C6953" s="175" t="s">
        <v>428</v>
      </c>
      <c r="D6953" s="175">
        <v>0.08</v>
      </c>
    </row>
    <row r="6954" spans="1:4" ht="27.6" x14ac:dyDescent="0.3">
      <c r="A6954" s="175">
        <v>95389</v>
      </c>
      <c r="B6954" s="176" t="s">
        <v>15154</v>
      </c>
      <c r="C6954" s="175" t="s">
        <v>428</v>
      </c>
      <c r="D6954" s="175">
        <v>0.1</v>
      </c>
    </row>
    <row r="6955" spans="1:4" x14ac:dyDescent="0.3">
      <c r="A6955" s="175">
        <v>95390</v>
      </c>
      <c r="B6955" s="176" t="s">
        <v>15155</v>
      </c>
      <c r="C6955" s="175" t="s">
        <v>428</v>
      </c>
      <c r="D6955" s="175">
        <v>0.06</v>
      </c>
    </row>
    <row r="6956" spans="1:4" ht="27.6" x14ac:dyDescent="0.3">
      <c r="A6956" s="175">
        <v>95391</v>
      </c>
      <c r="B6956" s="176" t="s">
        <v>15156</v>
      </c>
      <c r="C6956" s="175" t="s">
        <v>428</v>
      </c>
      <c r="D6956" s="175">
        <v>0.32</v>
      </c>
    </row>
    <row r="6957" spans="1:4" x14ac:dyDescent="0.3">
      <c r="A6957" s="175">
        <v>95392</v>
      </c>
      <c r="B6957" s="176" t="s">
        <v>15157</v>
      </c>
      <c r="C6957" s="175" t="s">
        <v>428</v>
      </c>
      <c r="D6957" s="175">
        <v>0.08</v>
      </c>
    </row>
    <row r="6958" spans="1:4" ht="27.6" x14ac:dyDescent="0.3">
      <c r="A6958" s="175">
        <v>95393</v>
      </c>
      <c r="B6958" s="176" t="s">
        <v>15158</v>
      </c>
      <c r="C6958" s="175" t="s">
        <v>428</v>
      </c>
      <c r="D6958" s="175">
        <v>0.35</v>
      </c>
    </row>
    <row r="6959" spans="1:4" ht="27.6" x14ac:dyDescent="0.3">
      <c r="A6959" s="175">
        <v>95394</v>
      </c>
      <c r="B6959" s="176" t="s">
        <v>15159</v>
      </c>
      <c r="C6959" s="175" t="s">
        <v>428</v>
      </c>
      <c r="D6959" s="175">
        <v>0.41</v>
      </c>
    </row>
    <row r="6960" spans="1:4" ht="27.6" x14ac:dyDescent="0.3">
      <c r="A6960" s="175">
        <v>95395</v>
      </c>
      <c r="B6960" s="176" t="s">
        <v>15160</v>
      </c>
      <c r="C6960" s="175" t="s">
        <v>428</v>
      </c>
      <c r="D6960" s="175">
        <v>0.57999999999999996</v>
      </c>
    </row>
    <row r="6961" spans="1:4" ht="27.6" x14ac:dyDescent="0.3">
      <c r="A6961" s="175">
        <v>95396</v>
      </c>
      <c r="B6961" s="176" t="s">
        <v>15161</v>
      </c>
      <c r="C6961" s="175" t="s">
        <v>428</v>
      </c>
      <c r="D6961" s="175">
        <v>0.77</v>
      </c>
    </row>
    <row r="6962" spans="1:4" ht="27.6" x14ac:dyDescent="0.3">
      <c r="A6962" s="175">
        <v>95397</v>
      </c>
      <c r="B6962" s="176" t="s">
        <v>15162</v>
      </c>
      <c r="C6962" s="175" t="s">
        <v>428</v>
      </c>
      <c r="D6962" s="175">
        <v>0.28999999999999998</v>
      </c>
    </row>
    <row r="6963" spans="1:4" ht="27.6" x14ac:dyDescent="0.3">
      <c r="A6963" s="175">
        <v>95398</v>
      </c>
      <c r="B6963" s="176" t="s">
        <v>15163</v>
      </c>
      <c r="C6963" s="175" t="s">
        <v>428</v>
      </c>
      <c r="D6963" s="175">
        <v>7.0000000000000007E-2</v>
      </c>
    </row>
    <row r="6964" spans="1:4" ht="27.6" x14ac:dyDescent="0.3">
      <c r="A6964" s="175">
        <v>95399</v>
      </c>
      <c r="B6964" s="176" t="s">
        <v>15164</v>
      </c>
      <c r="C6964" s="175" t="s">
        <v>428</v>
      </c>
      <c r="D6964" s="175">
        <v>0.21</v>
      </c>
    </row>
    <row r="6965" spans="1:4" ht="27.6" x14ac:dyDescent="0.3">
      <c r="A6965" s="175">
        <v>95400</v>
      </c>
      <c r="B6965" s="176" t="s">
        <v>15165</v>
      </c>
      <c r="C6965" s="175" t="s">
        <v>428</v>
      </c>
      <c r="D6965" s="175">
        <v>0.34</v>
      </c>
    </row>
    <row r="6966" spans="1:4" ht="27.6" x14ac:dyDescent="0.3">
      <c r="A6966" s="175">
        <v>95401</v>
      </c>
      <c r="B6966" s="176" t="s">
        <v>15166</v>
      </c>
      <c r="C6966" s="175" t="s">
        <v>428</v>
      </c>
      <c r="D6966" s="175">
        <v>0.46</v>
      </c>
    </row>
    <row r="6967" spans="1:4" ht="27.6" x14ac:dyDescent="0.3">
      <c r="A6967" s="175">
        <v>95402</v>
      </c>
      <c r="B6967" s="176" t="s">
        <v>15167</v>
      </c>
      <c r="C6967" s="175" t="s">
        <v>428</v>
      </c>
      <c r="D6967" s="175">
        <v>0.99</v>
      </c>
    </row>
    <row r="6968" spans="1:4" ht="27.6" x14ac:dyDescent="0.3">
      <c r="A6968" s="175">
        <v>95403</v>
      </c>
      <c r="B6968" s="176" t="s">
        <v>15168</v>
      </c>
      <c r="C6968" s="175" t="s">
        <v>428</v>
      </c>
      <c r="D6968" s="175">
        <v>1.1299999999999999</v>
      </c>
    </row>
    <row r="6969" spans="1:4" ht="27.6" x14ac:dyDescent="0.3">
      <c r="A6969" s="175">
        <v>95404</v>
      </c>
      <c r="B6969" s="176" t="s">
        <v>15169</v>
      </c>
      <c r="C6969" s="175" t="s">
        <v>428</v>
      </c>
      <c r="D6969" s="175">
        <v>1.55</v>
      </c>
    </row>
    <row r="6970" spans="1:4" ht="27.6" x14ac:dyDescent="0.3">
      <c r="A6970" s="175">
        <v>95405</v>
      </c>
      <c r="B6970" s="176" t="s">
        <v>15170</v>
      </c>
      <c r="C6970" s="175" t="s">
        <v>428</v>
      </c>
      <c r="D6970" s="175">
        <v>0.69</v>
      </c>
    </row>
    <row r="6971" spans="1:4" x14ac:dyDescent="0.3">
      <c r="A6971" s="175">
        <v>95406</v>
      </c>
      <c r="B6971" s="176" t="s">
        <v>15171</v>
      </c>
      <c r="C6971" s="175" t="s">
        <v>428</v>
      </c>
      <c r="D6971" s="175">
        <v>0.31</v>
      </c>
    </row>
    <row r="6972" spans="1:4" ht="27.6" x14ac:dyDescent="0.3">
      <c r="A6972" s="175">
        <v>95407</v>
      </c>
      <c r="B6972" s="176" t="s">
        <v>15172</v>
      </c>
      <c r="C6972" s="175" t="s">
        <v>428</v>
      </c>
      <c r="D6972" s="175">
        <v>2.25</v>
      </c>
    </row>
    <row r="6973" spans="1:4" ht="27.6" x14ac:dyDescent="0.3">
      <c r="A6973" s="175">
        <v>95408</v>
      </c>
      <c r="B6973" s="176" t="s">
        <v>15173</v>
      </c>
      <c r="C6973" s="175" t="s">
        <v>15072</v>
      </c>
      <c r="D6973" s="175">
        <v>10.199999999999999</v>
      </c>
    </row>
    <row r="6974" spans="1:4" ht="27.6" x14ac:dyDescent="0.3">
      <c r="A6974" s="175">
        <v>95409</v>
      </c>
      <c r="B6974" s="176" t="s">
        <v>15174</v>
      </c>
      <c r="C6974" s="175" t="s">
        <v>15072</v>
      </c>
      <c r="D6974" s="175">
        <v>43.33</v>
      </c>
    </row>
    <row r="6975" spans="1:4" ht="27.6" x14ac:dyDescent="0.3">
      <c r="A6975" s="175">
        <v>95410</v>
      </c>
      <c r="B6975" s="176" t="s">
        <v>15175</v>
      </c>
      <c r="C6975" s="175" t="s">
        <v>15072</v>
      </c>
      <c r="D6975" s="175">
        <v>28.83</v>
      </c>
    </row>
    <row r="6976" spans="1:4" ht="27.6" x14ac:dyDescent="0.3">
      <c r="A6976" s="175">
        <v>95411</v>
      </c>
      <c r="B6976" s="176" t="s">
        <v>15176</v>
      </c>
      <c r="C6976" s="175" t="s">
        <v>15072</v>
      </c>
      <c r="D6976" s="175">
        <v>46.44</v>
      </c>
    </row>
    <row r="6977" spans="1:4" ht="27.6" x14ac:dyDescent="0.3">
      <c r="A6977" s="175">
        <v>95412</v>
      </c>
      <c r="B6977" s="176" t="s">
        <v>15177</v>
      </c>
      <c r="C6977" s="175" t="s">
        <v>15072</v>
      </c>
      <c r="D6977" s="175">
        <v>39.1</v>
      </c>
    </row>
    <row r="6978" spans="1:4" x14ac:dyDescent="0.3">
      <c r="A6978" s="175">
        <v>95413</v>
      </c>
      <c r="B6978" s="176" t="s">
        <v>15178</v>
      </c>
      <c r="C6978" s="175" t="s">
        <v>15072</v>
      </c>
      <c r="D6978" s="175">
        <v>11.27</v>
      </c>
    </row>
    <row r="6979" spans="1:4" ht="27.6" x14ac:dyDescent="0.3">
      <c r="A6979" s="175">
        <v>95414</v>
      </c>
      <c r="B6979" s="176" t="s">
        <v>15179</v>
      </c>
      <c r="C6979" s="175" t="s">
        <v>15072</v>
      </c>
      <c r="D6979" s="175">
        <v>47.5</v>
      </c>
    </row>
    <row r="6980" spans="1:4" ht="27.6" x14ac:dyDescent="0.3">
      <c r="A6980" s="175">
        <v>95415</v>
      </c>
      <c r="B6980" s="176" t="s">
        <v>15180</v>
      </c>
      <c r="C6980" s="175" t="s">
        <v>15072</v>
      </c>
      <c r="D6980" s="175">
        <v>132.97</v>
      </c>
    </row>
    <row r="6981" spans="1:4" ht="27.6" x14ac:dyDescent="0.3">
      <c r="A6981" s="175">
        <v>95416</v>
      </c>
      <c r="B6981" s="176" t="s">
        <v>15181</v>
      </c>
      <c r="C6981" s="175" t="s">
        <v>15072</v>
      </c>
      <c r="D6981" s="175">
        <v>10.36</v>
      </c>
    </row>
    <row r="6982" spans="1:4" ht="27.6" x14ac:dyDescent="0.3">
      <c r="A6982" s="175">
        <v>95417</v>
      </c>
      <c r="B6982" s="176" t="s">
        <v>15182</v>
      </c>
      <c r="C6982" s="175" t="s">
        <v>15072</v>
      </c>
      <c r="D6982" s="175">
        <v>151.35</v>
      </c>
    </row>
    <row r="6983" spans="1:4" ht="27.6" x14ac:dyDescent="0.3">
      <c r="A6983" s="175">
        <v>95418</v>
      </c>
      <c r="B6983" s="176" t="s">
        <v>15183</v>
      </c>
      <c r="C6983" s="175" t="s">
        <v>15072</v>
      </c>
      <c r="D6983" s="175">
        <v>206.89</v>
      </c>
    </row>
    <row r="6984" spans="1:4" ht="27.6" x14ac:dyDescent="0.3">
      <c r="A6984" s="175">
        <v>95419</v>
      </c>
      <c r="B6984" s="176" t="s">
        <v>15184</v>
      </c>
      <c r="C6984" s="175" t="s">
        <v>15072</v>
      </c>
      <c r="D6984" s="175">
        <v>54.93</v>
      </c>
    </row>
    <row r="6985" spans="1:4" ht="27.6" x14ac:dyDescent="0.3">
      <c r="A6985" s="175">
        <v>95420</v>
      </c>
      <c r="B6985" s="176" t="s">
        <v>15185</v>
      </c>
      <c r="C6985" s="175" t="s">
        <v>15072</v>
      </c>
      <c r="D6985" s="175">
        <v>78.02</v>
      </c>
    </row>
    <row r="6986" spans="1:4" ht="27.6" x14ac:dyDescent="0.3">
      <c r="A6986" s="175">
        <v>95421</v>
      </c>
      <c r="B6986" s="176" t="s">
        <v>15186</v>
      </c>
      <c r="C6986" s="175" t="s">
        <v>15072</v>
      </c>
      <c r="D6986" s="175">
        <v>103.15</v>
      </c>
    </row>
    <row r="6987" spans="1:4" ht="27.6" x14ac:dyDescent="0.3">
      <c r="A6987" s="175">
        <v>95422</v>
      </c>
      <c r="B6987" s="176" t="s">
        <v>15187</v>
      </c>
      <c r="C6987" s="175" t="s">
        <v>15072</v>
      </c>
      <c r="D6987" s="175">
        <v>61.68</v>
      </c>
    </row>
    <row r="6988" spans="1:4" ht="27.6" x14ac:dyDescent="0.3">
      <c r="A6988" s="175">
        <v>95423</v>
      </c>
      <c r="B6988" s="176" t="s">
        <v>15188</v>
      </c>
      <c r="C6988" s="175" t="s">
        <v>15072</v>
      </c>
      <c r="D6988" s="175">
        <v>93.61</v>
      </c>
    </row>
    <row r="6989" spans="1:4" x14ac:dyDescent="0.3">
      <c r="A6989" s="175">
        <v>95424</v>
      </c>
      <c r="B6989" s="176" t="s">
        <v>15189</v>
      </c>
      <c r="C6989" s="175" t="s">
        <v>15072</v>
      </c>
      <c r="D6989" s="175">
        <v>42.72</v>
      </c>
    </row>
    <row r="6990" spans="1:4" x14ac:dyDescent="0.3">
      <c r="A6990" s="175">
        <v>100288</v>
      </c>
      <c r="B6990" s="176" t="s">
        <v>15190</v>
      </c>
      <c r="C6990" s="175" t="s">
        <v>428</v>
      </c>
      <c r="D6990" s="175">
        <v>0.06</v>
      </c>
    </row>
    <row r="6991" spans="1:4" x14ac:dyDescent="0.3">
      <c r="A6991" s="175">
        <v>100289</v>
      </c>
      <c r="B6991" s="176" t="s">
        <v>15191</v>
      </c>
      <c r="C6991" s="175" t="s">
        <v>428</v>
      </c>
      <c r="D6991" s="175">
        <v>21.53</v>
      </c>
    </row>
    <row r="6992" spans="1:4" ht="27.6" x14ac:dyDescent="0.3">
      <c r="A6992" s="175">
        <v>100290</v>
      </c>
      <c r="B6992" s="176" t="s">
        <v>15192</v>
      </c>
      <c r="C6992" s="175" t="s">
        <v>428</v>
      </c>
      <c r="D6992" s="175">
        <v>0.06</v>
      </c>
    </row>
    <row r="6993" spans="1:4" ht="27.6" x14ac:dyDescent="0.3">
      <c r="A6993" s="175">
        <v>100291</v>
      </c>
      <c r="B6993" s="176" t="s">
        <v>15193</v>
      </c>
      <c r="C6993" s="175" t="s">
        <v>428</v>
      </c>
      <c r="D6993" s="175">
        <v>0.17</v>
      </c>
    </row>
    <row r="6994" spans="1:4" ht="27.6" x14ac:dyDescent="0.3">
      <c r="A6994" s="175">
        <v>100292</v>
      </c>
      <c r="B6994" s="176" t="s">
        <v>15194</v>
      </c>
      <c r="C6994" s="175" t="s">
        <v>428</v>
      </c>
      <c r="D6994" s="175">
        <v>0.5</v>
      </c>
    </row>
    <row r="6995" spans="1:4" ht="27.6" x14ac:dyDescent="0.3">
      <c r="A6995" s="175">
        <v>100293</v>
      </c>
      <c r="B6995" s="176" t="s">
        <v>15195</v>
      </c>
      <c r="C6995" s="175" t="s">
        <v>428</v>
      </c>
      <c r="D6995" s="175">
        <v>0.14000000000000001</v>
      </c>
    </row>
    <row r="6996" spans="1:4" ht="27.6" x14ac:dyDescent="0.3">
      <c r="A6996" s="175">
        <v>100294</v>
      </c>
      <c r="B6996" s="176" t="s">
        <v>15196</v>
      </c>
      <c r="C6996" s="175" t="s">
        <v>428</v>
      </c>
      <c r="D6996" s="175">
        <v>0.23</v>
      </c>
    </row>
    <row r="6997" spans="1:4" ht="27.6" x14ac:dyDescent="0.3">
      <c r="A6997" s="175">
        <v>100295</v>
      </c>
      <c r="B6997" s="176" t="s">
        <v>15197</v>
      </c>
      <c r="C6997" s="175" t="s">
        <v>428</v>
      </c>
      <c r="D6997" s="175">
        <v>0.35</v>
      </c>
    </row>
    <row r="6998" spans="1:4" ht="27.6" x14ac:dyDescent="0.3">
      <c r="A6998" s="175">
        <v>100296</v>
      </c>
      <c r="B6998" s="176" t="s">
        <v>15198</v>
      </c>
      <c r="C6998" s="175" t="s">
        <v>428</v>
      </c>
      <c r="D6998" s="175">
        <v>0.79</v>
      </c>
    </row>
    <row r="6999" spans="1:4" ht="27.6" x14ac:dyDescent="0.3">
      <c r="A6999" s="175">
        <v>100297</v>
      </c>
      <c r="B6999" s="176" t="s">
        <v>15199</v>
      </c>
      <c r="C6999" s="175" t="s">
        <v>428</v>
      </c>
      <c r="D6999" s="175">
        <v>0.89</v>
      </c>
    </row>
    <row r="7000" spans="1:4" ht="27.6" x14ac:dyDescent="0.3">
      <c r="A7000" s="175">
        <v>100298</v>
      </c>
      <c r="B7000" s="176" t="s">
        <v>15200</v>
      </c>
      <c r="C7000" s="175" t="s">
        <v>428</v>
      </c>
      <c r="D7000" s="175">
        <v>0.43</v>
      </c>
    </row>
    <row r="7001" spans="1:4" ht="27.6" x14ac:dyDescent="0.3">
      <c r="A7001" s="175">
        <v>100299</v>
      </c>
      <c r="B7001" s="176" t="s">
        <v>15201</v>
      </c>
      <c r="C7001" s="175" t="s">
        <v>428</v>
      </c>
      <c r="D7001" s="175">
        <v>0.56999999999999995</v>
      </c>
    </row>
    <row r="7002" spans="1:4" x14ac:dyDescent="0.3">
      <c r="A7002" s="175">
        <v>100300</v>
      </c>
      <c r="B7002" s="176" t="s">
        <v>15202</v>
      </c>
      <c r="C7002" s="175" t="s">
        <v>428</v>
      </c>
      <c r="D7002" s="175">
        <v>17.54</v>
      </c>
    </row>
    <row r="7003" spans="1:4" x14ac:dyDescent="0.3">
      <c r="A7003" s="175">
        <v>100301</v>
      </c>
      <c r="B7003" s="176" t="s">
        <v>15203</v>
      </c>
      <c r="C7003" s="175" t="s">
        <v>428</v>
      </c>
      <c r="D7003" s="175">
        <v>22.69</v>
      </c>
    </row>
    <row r="7004" spans="1:4" x14ac:dyDescent="0.3">
      <c r="A7004" s="175">
        <v>100302</v>
      </c>
      <c r="B7004" s="176" t="s">
        <v>15204</v>
      </c>
      <c r="C7004" s="175" t="s">
        <v>428</v>
      </c>
      <c r="D7004" s="175">
        <v>124.04</v>
      </c>
    </row>
    <row r="7005" spans="1:4" x14ac:dyDescent="0.3">
      <c r="A7005" s="175">
        <v>100303</v>
      </c>
      <c r="B7005" s="176" t="s">
        <v>15205</v>
      </c>
      <c r="C7005" s="175" t="s">
        <v>428</v>
      </c>
      <c r="D7005" s="175">
        <v>19.36</v>
      </c>
    </row>
    <row r="7006" spans="1:4" x14ac:dyDescent="0.3">
      <c r="A7006" s="175">
        <v>100304</v>
      </c>
      <c r="B7006" s="176" t="s">
        <v>15206</v>
      </c>
      <c r="C7006" s="175" t="s">
        <v>428</v>
      </c>
      <c r="D7006" s="175">
        <v>60.03</v>
      </c>
    </row>
    <row r="7007" spans="1:4" x14ac:dyDescent="0.3">
      <c r="A7007" s="175">
        <v>100305</v>
      </c>
      <c r="B7007" s="176" t="s">
        <v>15207</v>
      </c>
      <c r="C7007" s="175" t="s">
        <v>428</v>
      </c>
      <c r="D7007" s="175">
        <v>86.76</v>
      </c>
    </row>
    <row r="7008" spans="1:4" x14ac:dyDescent="0.3">
      <c r="A7008" s="175">
        <v>100306</v>
      </c>
      <c r="B7008" s="176" t="s">
        <v>15208</v>
      </c>
      <c r="C7008" s="175" t="s">
        <v>428</v>
      </c>
      <c r="D7008" s="175">
        <v>97.68</v>
      </c>
    </row>
    <row r="7009" spans="1:4" x14ac:dyDescent="0.3">
      <c r="A7009" s="175">
        <v>100307</v>
      </c>
      <c r="B7009" s="176" t="s">
        <v>15209</v>
      </c>
      <c r="C7009" s="175" t="s">
        <v>428</v>
      </c>
      <c r="D7009" s="175">
        <v>21.41</v>
      </c>
    </row>
    <row r="7010" spans="1:4" x14ac:dyDescent="0.3">
      <c r="A7010" s="175">
        <v>100308</v>
      </c>
      <c r="B7010" s="176" t="s">
        <v>15210</v>
      </c>
      <c r="C7010" s="175" t="s">
        <v>428</v>
      </c>
      <c r="D7010" s="175">
        <v>26.63</v>
      </c>
    </row>
    <row r="7011" spans="1:4" x14ac:dyDescent="0.3">
      <c r="A7011" s="175">
        <v>100309</v>
      </c>
      <c r="B7011" s="176" t="s">
        <v>15211</v>
      </c>
      <c r="C7011" s="175" t="s">
        <v>428</v>
      </c>
      <c r="D7011" s="175">
        <v>41.85</v>
      </c>
    </row>
    <row r="7012" spans="1:4" ht="27.6" x14ac:dyDescent="0.3">
      <c r="A7012" s="175">
        <v>100310</v>
      </c>
      <c r="B7012" s="176" t="s">
        <v>15212</v>
      </c>
      <c r="C7012" s="175" t="s">
        <v>15072</v>
      </c>
      <c r="D7012" s="175">
        <v>8.6300000000000008</v>
      </c>
    </row>
    <row r="7013" spans="1:4" ht="27.6" x14ac:dyDescent="0.3">
      <c r="A7013" s="175">
        <v>100311</v>
      </c>
      <c r="B7013" s="176" t="s">
        <v>15213</v>
      </c>
      <c r="C7013" s="175" t="s">
        <v>15072</v>
      </c>
      <c r="D7013" s="175">
        <v>66.400000000000006</v>
      </c>
    </row>
    <row r="7014" spans="1:4" ht="27.6" x14ac:dyDescent="0.3">
      <c r="A7014" s="175">
        <v>100312</v>
      </c>
      <c r="B7014" s="176" t="s">
        <v>15214</v>
      </c>
      <c r="C7014" s="175" t="s">
        <v>15072</v>
      </c>
      <c r="D7014" s="175">
        <v>82.85</v>
      </c>
    </row>
    <row r="7015" spans="1:4" ht="27.6" x14ac:dyDescent="0.3">
      <c r="A7015" s="175">
        <v>100313</v>
      </c>
      <c r="B7015" s="176" t="s">
        <v>15215</v>
      </c>
      <c r="C7015" s="175" t="s">
        <v>15072</v>
      </c>
      <c r="D7015" s="175">
        <v>105.26</v>
      </c>
    </row>
    <row r="7016" spans="1:4" ht="27.6" x14ac:dyDescent="0.3">
      <c r="A7016" s="175">
        <v>100314</v>
      </c>
      <c r="B7016" s="176" t="s">
        <v>15216</v>
      </c>
      <c r="C7016" s="175" t="s">
        <v>15072</v>
      </c>
      <c r="D7016" s="175">
        <v>118.75</v>
      </c>
    </row>
    <row r="7017" spans="1:4" ht="27.6" x14ac:dyDescent="0.3">
      <c r="A7017" s="175">
        <v>100315</v>
      </c>
      <c r="B7017" s="176" t="s">
        <v>15217</v>
      </c>
      <c r="C7017" s="175" t="s">
        <v>15072</v>
      </c>
      <c r="D7017" s="175">
        <v>77.319999999999993</v>
      </c>
    </row>
    <row r="7018" spans="1:4" x14ac:dyDescent="0.3">
      <c r="A7018" s="175">
        <v>100316</v>
      </c>
      <c r="B7018" s="176" t="s">
        <v>15202</v>
      </c>
      <c r="C7018" s="175" t="s">
        <v>15072</v>
      </c>
      <c r="D7018" s="177">
        <v>3099.16</v>
      </c>
    </row>
    <row r="7019" spans="1:4" x14ac:dyDescent="0.3">
      <c r="A7019" s="175">
        <v>100317</v>
      </c>
      <c r="B7019" s="176" t="s">
        <v>15218</v>
      </c>
      <c r="C7019" s="175" t="s">
        <v>15072</v>
      </c>
      <c r="D7019" s="177">
        <v>21776.44</v>
      </c>
    </row>
    <row r="7020" spans="1:4" x14ac:dyDescent="0.3">
      <c r="A7020" s="175">
        <v>100318</v>
      </c>
      <c r="B7020" s="176" t="s">
        <v>15206</v>
      </c>
      <c r="C7020" s="175" t="s">
        <v>15072</v>
      </c>
      <c r="D7020" s="177">
        <v>10602.03</v>
      </c>
    </row>
    <row r="7021" spans="1:4" x14ac:dyDescent="0.3">
      <c r="A7021" s="175">
        <v>100319</v>
      </c>
      <c r="B7021" s="176" t="s">
        <v>15207</v>
      </c>
      <c r="C7021" s="175" t="s">
        <v>15072</v>
      </c>
      <c r="D7021" s="177">
        <v>15220.41</v>
      </c>
    </row>
    <row r="7022" spans="1:4" x14ac:dyDescent="0.3">
      <c r="A7022" s="175">
        <v>100320</v>
      </c>
      <c r="B7022" s="176" t="s">
        <v>15208</v>
      </c>
      <c r="C7022" s="175" t="s">
        <v>15072</v>
      </c>
      <c r="D7022" s="177">
        <v>17134.5</v>
      </c>
    </row>
    <row r="7023" spans="1:4" x14ac:dyDescent="0.3">
      <c r="A7023" s="175">
        <v>100321</v>
      </c>
      <c r="B7023" s="176" t="s">
        <v>15211</v>
      </c>
      <c r="C7023" s="175" t="s">
        <v>15072</v>
      </c>
      <c r="D7023" s="177">
        <v>7346.97</v>
      </c>
    </row>
    <row r="7024" spans="1:4" x14ac:dyDescent="0.3">
      <c r="A7024" s="175">
        <v>100533</v>
      </c>
      <c r="B7024" s="176" t="s">
        <v>15219</v>
      </c>
      <c r="C7024" s="175" t="s">
        <v>428</v>
      </c>
      <c r="D7024" s="175">
        <v>47.74</v>
      </c>
    </row>
    <row r="7025" spans="1:4" x14ac:dyDescent="0.3">
      <c r="A7025" s="175">
        <v>100534</v>
      </c>
      <c r="B7025" s="176" t="s">
        <v>15219</v>
      </c>
      <c r="C7025" s="175" t="s">
        <v>15072</v>
      </c>
      <c r="D7025" s="177">
        <v>8384.14</v>
      </c>
    </row>
    <row r="7026" spans="1:4" ht="27.6" x14ac:dyDescent="0.3">
      <c r="A7026" s="175">
        <v>100535</v>
      </c>
      <c r="B7026" s="176" t="s">
        <v>15220</v>
      </c>
      <c r="C7026" s="175" t="s">
        <v>428</v>
      </c>
      <c r="D7026" s="175">
        <v>0.66</v>
      </c>
    </row>
    <row r="7027" spans="1:4" ht="27.6" x14ac:dyDescent="0.3">
      <c r="A7027" s="175">
        <v>100536</v>
      </c>
      <c r="B7027" s="176" t="s">
        <v>15221</v>
      </c>
      <c r="C7027" s="175" t="s">
        <v>15072</v>
      </c>
      <c r="D7027" s="175">
        <v>88.7</v>
      </c>
    </row>
    <row r="7028" spans="1:4" ht="27.6" x14ac:dyDescent="0.3">
      <c r="A7028" s="175">
        <v>101284</v>
      </c>
      <c r="B7028" s="176" t="s">
        <v>15222</v>
      </c>
      <c r="C7028" s="175" t="s">
        <v>428</v>
      </c>
      <c r="D7028" s="175">
        <v>1.22</v>
      </c>
    </row>
    <row r="7029" spans="1:4" ht="27.6" x14ac:dyDescent="0.3">
      <c r="A7029" s="175">
        <v>101285</v>
      </c>
      <c r="B7029" s="176" t="s">
        <v>15223</v>
      </c>
      <c r="C7029" s="175" t="s">
        <v>428</v>
      </c>
      <c r="D7029" s="175">
        <v>0.32</v>
      </c>
    </row>
    <row r="7030" spans="1:4" ht="27.6" x14ac:dyDescent="0.3">
      <c r="A7030" s="175">
        <v>101286</v>
      </c>
      <c r="B7030" s="176" t="s">
        <v>15224</v>
      </c>
      <c r="C7030" s="175" t="s">
        <v>15072</v>
      </c>
      <c r="D7030" s="175">
        <v>14.84</v>
      </c>
    </row>
    <row r="7031" spans="1:4" ht="27.6" x14ac:dyDescent="0.3">
      <c r="A7031" s="175">
        <v>101287</v>
      </c>
      <c r="B7031" s="176" t="s">
        <v>15225</v>
      </c>
      <c r="C7031" s="175" t="s">
        <v>15072</v>
      </c>
      <c r="D7031" s="175">
        <v>51.07</v>
      </c>
    </row>
    <row r="7032" spans="1:4" ht="27.6" x14ac:dyDescent="0.3">
      <c r="A7032" s="175">
        <v>101288</v>
      </c>
      <c r="B7032" s="176" t="s">
        <v>15226</v>
      </c>
      <c r="C7032" s="175" t="s">
        <v>15072</v>
      </c>
      <c r="D7032" s="175">
        <v>15.4</v>
      </c>
    </row>
    <row r="7033" spans="1:4" ht="27.6" x14ac:dyDescent="0.3">
      <c r="A7033" s="175">
        <v>101289</v>
      </c>
      <c r="B7033" s="176" t="s">
        <v>15227</v>
      </c>
      <c r="C7033" s="175" t="s">
        <v>15072</v>
      </c>
      <c r="D7033" s="175">
        <v>15.36</v>
      </c>
    </row>
    <row r="7034" spans="1:4" ht="27.6" x14ac:dyDescent="0.3">
      <c r="A7034" s="175">
        <v>101290</v>
      </c>
      <c r="B7034" s="176" t="s">
        <v>15228</v>
      </c>
      <c r="C7034" s="175" t="s">
        <v>15072</v>
      </c>
      <c r="D7034" s="175">
        <v>23.29</v>
      </c>
    </row>
    <row r="7035" spans="1:4" ht="27.6" x14ac:dyDescent="0.3">
      <c r="A7035" s="175">
        <v>101291</v>
      </c>
      <c r="B7035" s="176" t="s">
        <v>15229</v>
      </c>
      <c r="C7035" s="175" t="s">
        <v>15072</v>
      </c>
      <c r="D7035" s="175">
        <v>15.92</v>
      </c>
    </row>
    <row r="7036" spans="1:4" ht="27.6" x14ac:dyDescent="0.3">
      <c r="A7036" s="175">
        <v>101292</v>
      </c>
      <c r="B7036" s="176" t="s">
        <v>15230</v>
      </c>
      <c r="C7036" s="175" t="s">
        <v>15072</v>
      </c>
      <c r="D7036" s="175">
        <v>22.98</v>
      </c>
    </row>
    <row r="7037" spans="1:4" x14ac:dyDescent="0.3">
      <c r="A7037" s="175">
        <v>101293</v>
      </c>
      <c r="B7037" s="176" t="s">
        <v>15231</v>
      </c>
      <c r="C7037" s="175" t="s">
        <v>15072</v>
      </c>
      <c r="D7037" s="175">
        <v>21.29</v>
      </c>
    </row>
    <row r="7038" spans="1:4" ht="27.6" x14ac:dyDescent="0.3">
      <c r="A7038" s="175">
        <v>101294</v>
      </c>
      <c r="B7038" s="176" t="s">
        <v>15232</v>
      </c>
      <c r="C7038" s="175" t="s">
        <v>15072</v>
      </c>
      <c r="D7038" s="175">
        <v>26.65</v>
      </c>
    </row>
    <row r="7039" spans="1:4" ht="27.6" x14ac:dyDescent="0.3">
      <c r="A7039" s="175">
        <v>101295</v>
      </c>
      <c r="B7039" s="176" t="s">
        <v>15233</v>
      </c>
      <c r="C7039" s="175" t="s">
        <v>15072</v>
      </c>
      <c r="D7039" s="175">
        <v>19.88</v>
      </c>
    </row>
    <row r="7040" spans="1:4" ht="27.6" x14ac:dyDescent="0.3">
      <c r="A7040" s="175">
        <v>101296</v>
      </c>
      <c r="B7040" s="176" t="s">
        <v>15234</v>
      </c>
      <c r="C7040" s="175" t="s">
        <v>15072</v>
      </c>
      <c r="D7040" s="175">
        <v>25.93</v>
      </c>
    </row>
    <row r="7041" spans="1:4" ht="27.6" x14ac:dyDescent="0.3">
      <c r="A7041" s="175">
        <v>101297</v>
      </c>
      <c r="B7041" s="176" t="s">
        <v>15235</v>
      </c>
      <c r="C7041" s="175" t="s">
        <v>15072</v>
      </c>
      <c r="D7041" s="175">
        <v>22.13</v>
      </c>
    </row>
    <row r="7042" spans="1:4" ht="27.6" x14ac:dyDescent="0.3">
      <c r="A7042" s="175">
        <v>101298</v>
      </c>
      <c r="B7042" s="176" t="s">
        <v>15236</v>
      </c>
      <c r="C7042" s="175" t="s">
        <v>15072</v>
      </c>
      <c r="D7042" s="175">
        <v>18.41</v>
      </c>
    </row>
    <row r="7043" spans="1:4" ht="27.6" x14ac:dyDescent="0.3">
      <c r="A7043" s="175">
        <v>101299</v>
      </c>
      <c r="B7043" s="176" t="s">
        <v>15237</v>
      </c>
      <c r="C7043" s="175" t="s">
        <v>15072</v>
      </c>
      <c r="D7043" s="175">
        <v>22.42</v>
      </c>
    </row>
    <row r="7044" spans="1:4" ht="27.6" x14ac:dyDescent="0.3">
      <c r="A7044" s="175">
        <v>101300</v>
      </c>
      <c r="B7044" s="176" t="s">
        <v>15238</v>
      </c>
      <c r="C7044" s="175" t="s">
        <v>15072</v>
      </c>
      <c r="D7044" s="175">
        <v>19.059999999999999</v>
      </c>
    </row>
    <row r="7045" spans="1:4" ht="27.6" x14ac:dyDescent="0.3">
      <c r="A7045" s="175">
        <v>101301</v>
      </c>
      <c r="B7045" s="176" t="s">
        <v>15239</v>
      </c>
      <c r="C7045" s="175" t="s">
        <v>15072</v>
      </c>
      <c r="D7045" s="175">
        <v>17.45</v>
      </c>
    </row>
    <row r="7046" spans="1:4" ht="27.6" x14ac:dyDescent="0.3">
      <c r="A7046" s="175">
        <v>101302</v>
      </c>
      <c r="B7046" s="176" t="s">
        <v>15240</v>
      </c>
      <c r="C7046" s="175" t="s">
        <v>15072</v>
      </c>
      <c r="D7046" s="175">
        <v>28.22</v>
      </c>
    </row>
    <row r="7047" spans="1:4" ht="27.6" x14ac:dyDescent="0.3">
      <c r="A7047" s="175">
        <v>101303</v>
      </c>
      <c r="B7047" s="176" t="s">
        <v>15241</v>
      </c>
      <c r="C7047" s="175" t="s">
        <v>15072</v>
      </c>
      <c r="D7047" s="175">
        <v>47.76</v>
      </c>
    </row>
    <row r="7048" spans="1:4" ht="27.6" x14ac:dyDescent="0.3">
      <c r="A7048" s="175">
        <v>101304</v>
      </c>
      <c r="B7048" s="176" t="s">
        <v>15242</v>
      </c>
      <c r="C7048" s="175" t="s">
        <v>15072</v>
      </c>
      <c r="D7048" s="175">
        <v>27.27</v>
      </c>
    </row>
    <row r="7049" spans="1:4" ht="27.6" x14ac:dyDescent="0.3">
      <c r="A7049" s="175">
        <v>101305</v>
      </c>
      <c r="B7049" s="176" t="s">
        <v>15243</v>
      </c>
      <c r="C7049" s="175" t="s">
        <v>15072</v>
      </c>
      <c r="D7049" s="175">
        <v>29.54</v>
      </c>
    </row>
    <row r="7050" spans="1:4" x14ac:dyDescent="0.3">
      <c r="A7050" s="175">
        <v>101307</v>
      </c>
      <c r="B7050" s="176" t="s">
        <v>15244</v>
      </c>
      <c r="C7050" s="175" t="s">
        <v>15072</v>
      </c>
      <c r="D7050" s="175">
        <v>21.27</v>
      </c>
    </row>
    <row r="7051" spans="1:4" ht="27.6" x14ac:dyDescent="0.3">
      <c r="A7051" s="175">
        <v>101308</v>
      </c>
      <c r="B7051" s="176" t="s">
        <v>15245</v>
      </c>
      <c r="C7051" s="175" t="s">
        <v>15072</v>
      </c>
      <c r="D7051" s="175">
        <v>18.91</v>
      </c>
    </row>
    <row r="7052" spans="1:4" ht="27.6" x14ac:dyDescent="0.3">
      <c r="A7052" s="175">
        <v>101309</v>
      </c>
      <c r="B7052" s="176" t="s">
        <v>15246</v>
      </c>
      <c r="C7052" s="175" t="s">
        <v>15072</v>
      </c>
      <c r="D7052" s="175">
        <v>21.48</v>
      </c>
    </row>
    <row r="7053" spans="1:4" ht="27.6" x14ac:dyDescent="0.3">
      <c r="A7053" s="175">
        <v>101310</v>
      </c>
      <c r="B7053" s="176" t="s">
        <v>15247</v>
      </c>
      <c r="C7053" s="175" t="s">
        <v>15072</v>
      </c>
      <c r="D7053" s="175">
        <v>27.28</v>
      </c>
    </row>
    <row r="7054" spans="1:4" ht="27.6" x14ac:dyDescent="0.3">
      <c r="A7054" s="175">
        <v>101311</v>
      </c>
      <c r="B7054" s="176" t="s">
        <v>15248</v>
      </c>
      <c r="C7054" s="175" t="s">
        <v>15072</v>
      </c>
      <c r="D7054" s="175">
        <v>21.27</v>
      </c>
    </row>
    <row r="7055" spans="1:4" ht="27.6" x14ac:dyDescent="0.3">
      <c r="A7055" s="175">
        <v>101312</v>
      </c>
      <c r="B7055" s="176" t="s">
        <v>15249</v>
      </c>
      <c r="C7055" s="175" t="s">
        <v>15072</v>
      </c>
      <c r="D7055" s="175">
        <v>13.82</v>
      </c>
    </row>
    <row r="7056" spans="1:4" x14ac:dyDescent="0.3">
      <c r="A7056" s="175">
        <v>101313</v>
      </c>
      <c r="B7056" s="176" t="s">
        <v>15250</v>
      </c>
      <c r="C7056" s="175" t="s">
        <v>15072</v>
      </c>
      <c r="D7056" s="175">
        <v>72.599999999999994</v>
      </c>
    </row>
    <row r="7057" spans="1:4" ht="27.6" x14ac:dyDescent="0.3">
      <c r="A7057" s="175">
        <v>101314</v>
      </c>
      <c r="B7057" s="176" t="s">
        <v>15251</v>
      </c>
      <c r="C7057" s="175" t="s">
        <v>15072</v>
      </c>
      <c r="D7057" s="175">
        <v>76.31</v>
      </c>
    </row>
    <row r="7058" spans="1:4" ht="27.6" x14ac:dyDescent="0.3">
      <c r="A7058" s="175">
        <v>101315</v>
      </c>
      <c r="B7058" s="176" t="s">
        <v>15252</v>
      </c>
      <c r="C7058" s="175" t="s">
        <v>15072</v>
      </c>
      <c r="D7058" s="175">
        <v>85.73</v>
      </c>
    </row>
    <row r="7059" spans="1:4" ht="27.6" x14ac:dyDescent="0.3">
      <c r="A7059" s="175">
        <v>101316</v>
      </c>
      <c r="B7059" s="176" t="s">
        <v>15253</v>
      </c>
      <c r="C7059" s="175" t="s">
        <v>15072</v>
      </c>
      <c r="D7059" s="175">
        <v>36.58</v>
      </c>
    </row>
    <row r="7060" spans="1:4" ht="27.6" x14ac:dyDescent="0.3">
      <c r="A7060" s="175">
        <v>101317</v>
      </c>
      <c r="B7060" s="176" t="s">
        <v>15254</v>
      </c>
      <c r="C7060" s="175" t="s">
        <v>15072</v>
      </c>
      <c r="D7060" s="175">
        <v>162.74</v>
      </c>
    </row>
    <row r="7061" spans="1:4" ht="27.6" x14ac:dyDescent="0.3">
      <c r="A7061" s="175">
        <v>101318</v>
      </c>
      <c r="B7061" s="176" t="s">
        <v>15255</v>
      </c>
      <c r="C7061" s="175" t="s">
        <v>15072</v>
      </c>
      <c r="D7061" s="175">
        <v>301.89</v>
      </c>
    </row>
    <row r="7062" spans="1:4" ht="27.6" x14ac:dyDescent="0.3">
      <c r="A7062" s="175">
        <v>101319</v>
      </c>
      <c r="B7062" s="176" t="s">
        <v>15256</v>
      </c>
      <c r="C7062" s="175" t="s">
        <v>15072</v>
      </c>
      <c r="D7062" s="175">
        <v>43.79</v>
      </c>
    </row>
    <row r="7063" spans="1:4" ht="27.6" x14ac:dyDescent="0.3">
      <c r="A7063" s="175">
        <v>101320</v>
      </c>
      <c r="B7063" s="176" t="s">
        <v>15257</v>
      </c>
      <c r="C7063" s="175" t="s">
        <v>15072</v>
      </c>
      <c r="D7063" s="175">
        <v>15.9</v>
      </c>
    </row>
    <row r="7064" spans="1:4" x14ac:dyDescent="0.3">
      <c r="A7064" s="175">
        <v>101322</v>
      </c>
      <c r="B7064" s="176" t="s">
        <v>15258</v>
      </c>
      <c r="C7064" s="175" t="s">
        <v>15072</v>
      </c>
      <c r="D7064" s="175">
        <v>21.27</v>
      </c>
    </row>
    <row r="7065" spans="1:4" ht="27.6" x14ac:dyDescent="0.3">
      <c r="A7065" s="175">
        <v>101323</v>
      </c>
      <c r="B7065" s="176" t="s">
        <v>15259</v>
      </c>
      <c r="C7065" s="175" t="s">
        <v>15072</v>
      </c>
      <c r="D7065" s="175">
        <v>39.26</v>
      </c>
    </row>
    <row r="7066" spans="1:4" ht="27.6" x14ac:dyDescent="0.3">
      <c r="A7066" s="175">
        <v>101324</v>
      </c>
      <c r="B7066" s="176" t="s">
        <v>15260</v>
      </c>
      <c r="C7066" s="175" t="s">
        <v>15072</v>
      </c>
      <c r="D7066" s="175">
        <v>9.6199999999999992</v>
      </c>
    </row>
    <row r="7067" spans="1:4" ht="27.6" x14ac:dyDescent="0.3">
      <c r="A7067" s="175">
        <v>101325</v>
      </c>
      <c r="B7067" s="176" t="s">
        <v>15261</v>
      </c>
      <c r="C7067" s="175" t="s">
        <v>15072</v>
      </c>
      <c r="D7067" s="175">
        <v>30.32</v>
      </c>
    </row>
    <row r="7068" spans="1:4" x14ac:dyDescent="0.3">
      <c r="A7068" s="175">
        <v>101326</v>
      </c>
      <c r="B7068" s="176" t="s">
        <v>15262</v>
      </c>
      <c r="C7068" s="175" t="s">
        <v>15072</v>
      </c>
      <c r="D7068" s="175">
        <v>8.99</v>
      </c>
    </row>
    <row r="7069" spans="1:4" ht="27.6" x14ac:dyDescent="0.3">
      <c r="A7069" s="175">
        <v>101327</v>
      </c>
      <c r="B7069" s="176" t="s">
        <v>15263</v>
      </c>
      <c r="C7069" s="175" t="s">
        <v>15072</v>
      </c>
      <c r="D7069" s="175">
        <v>7.19</v>
      </c>
    </row>
    <row r="7070" spans="1:4" ht="27.6" x14ac:dyDescent="0.3">
      <c r="A7070" s="175">
        <v>101328</v>
      </c>
      <c r="B7070" s="176" t="s">
        <v>15264</v>
      </c>
      <c r="C7070" s="175" t="s">
        <v>15072</v>
      </c>
      <c r="D7070" s="175">
        <v>13.62</v>
      </c>
    </row>
    <row r="7071" spans="1:4" ht="27.6" x14ac:dyDescent="0.3">
      <c r="A7071" s="175">
        <v>101329</v>
      </c>
      <c r="B7071" s="176" t="s">
        <v>15265</v>
      </c>
      <c r="C7071" s="175" t="s">
        <v>15072</v>
      </c>
      <c r="D7071" s="175">
        <v>32.67</v>
      </c>
    </row>
    <row r="7072" spans="1:4" x14ac:dyDescent="0.3">
      <c r="A7072" s="175">
        <v>101330</v>
      </c>
      <c r="B7072" s="176" t="s">
        <v>15266</v>
      </c>
      <c r="C7072" s="175" t="s">
        <v>15072</v>
      </c>
      <c r="D7072" s="175">
        <v>27.87</v>
      </c>
    </row>
    <row r="7073" spans="1:4" ht="27.6" x14ac:dyDescent="0.3">
      <c r="A7073" s="175">
        <v>101331</v>
      </c>
      <c r="B7073" s="176" t="s">
        <v>15267</v>
      </c>
      <c r="C7073" s="175" t="s">
        <v>15072</v>
      </c>
      <c r="D7073" s="175">
        <v>27.27</v>
      </c>
    </row>
    <row r="7074" spans="1:4" ht="27.6" x14ac:dyDescent="0.3">
      <c r="A7074" s="175">
        <v>101332</v>
      </c>
      <c r="B7074" s="176" t="s">
        <v>15268</v>
      </c>
      <c r="C7074" s="175" t="s">
        <v>15072</v>
      </c>
      <c r="D7074" s="175">
        <v>8.8800000000000008</v>
      </c>
    </row>
    <row r="7075" spans="1:4" ht="27.6" x14ac:dyDescent="0.3">
      <c r="A7075" s="175">
        <v>101333</v>
      </c>
      <c r="B7075" s="176" t="s">
        <v>15269</v>
      </c>
      <c r="C7075" s="175" t="s">
        <v>15072</v>
      </c>
      <c r="D7075" s="175">
        <v>23.12</v>
      </c>
    </row>
    <row r="7076" spans="1:4" ht="27.6" x14ac:dyDescent="0.3">
      <c r="A7076" s="175">
        <v>101334</v>
      </c>
      <c r="B7076" s="176" t="s">
        <v>15270</v>
      </c>
      <c r="C7076" s="175" t="s">
        <v>15072</v>
      </c>
      <c r="D7076" s="175">
        <v>58.19</v>
      </c>
    </row>
    <row r="7077" spans="1:4" ht="27.6" x14ac:dyDescent="0.3">
      <c r="A7077" s="175">
        <v>101335</v>
      </c>
      <c r="B7077" s="176" t="s">
        <v>15271</v>
      </c>
      <c r="C7077" s="175" t="s">
        <v>15072</v>
      </c>
      <c r="D7077" s="175">
        <v>9.1300000000000008</v>
      </c>
    </row>
    <row r="7078" spans="1:4" ht="27.6" x14ac:dyDescent="0.3">
      <c r="A7078" s="175">
        <v>101336</v>
      </c>
      <c r="B7078" s="176" t="s">
        <v>15272</v>
      </c>
      <c r="C7078" s="175" t="s">
        <v>15072</v>
      </c>
      <c r="D7078" s="175">
        <v>30.72</v>
      </c>
    </row>
    <row r="7079" spans="1:4" x14ac:dyDescent="0.3">
      <c r="A7079" s="175">
        <v>101337</v>
      </c>
      <c r="B7079" s="176" t="s">
        <v>15273</v>
      </c>
      <c r="C7079" s="175" t="s">
        <v>15072</v>
      </c>
      <c r="D7079" s="175">
        <v>21.98</v>
      </c>
    </row>
    <row r="7080" spans="1:4" ht="27.6" x14ac:dyDescent="0.3">
      <c r="A7080" s="175">
        <v>101338</v>
      </c>
      <c r="B7080" s="176" t="s">
        <v>15274</v>
      </c>
      <c r="C7080" s="175" t="s">
        <v>15072</v>
      </c>
      <c r="D7080" s="175">
        <v>16.649999999999999</v>
      </c>
    </row>
    <row r="7081" spans="1:4" ht="27.6" x14ac:dyDescent="0.3">
      <c r="A7081" s="175">
        <v>101339</v>
      </c>
      <c r="B7081" s="176" t="s">
        <v>15275</v>
      </c>
      <c r="C7081" s="175" t="s">
        <v>15072</v>
      </c>
      <c r="D7081" s="175">
        <v>15.13</v>
      </c>
    </row>
    <row r="7082" spans="1:4" ht="27.6" x14ac:dyDescent="0.3">
      <c r="A7082" s="175">
        <v>101340</v>
      </c>
      <c r="B7082" s="176" t="s">
        <v>15276</v>
      </c>
      <c r="C7082" s="175" t="s">
        <v>15072</v>
      </c>
      <c r="D7082" s="175">
        <v>14.6</v>
      </c>
    </row>
    <row r="7083" spans="1:4" ht="27.6" x14ac:dyDescent="0.3">
      <c r="A7083" s="175">
        <v>101341</v>
      </c>
      <c r="B7083" s="176" t="s">
        <v>15277</v>
      </c>
      <c r="C7083" s="175" t="s">
        <v>15072</v>
      </c>
      <c r="D7083" s="175">
        <v>14.24</v>
      </c>
    </row>
    <row r="7084" spans="1:4" ht="27.6" x14ac:dyDescent="0.3">
      <c r="A7084" s="175">
        <v>101342</v>
      </c>
      <c r="B7084" s="176" t="s">
        <v>15278</v>
      </c>
      <c r="C7084" s="175" t="s">
        <v>15072</v>
      </c>
      <c r="D7084" s="175">
        <v>18.62</v>
      </c>
    </row>
    <row r="7085" spans="1:4" ht="27.6" x14ac:dyDescent="0.3">
      <c r="A7085" s="175">
        <v>101343</v>
      </c>
      <c r="B7085" s="176" t="s">
        <v>15279</v>
      </c>
      <c r="C7085" s="175" t="s">
        <v>15072</v>
      </c>
      <c r="D7085" s="175">
        <v>28.4</v>
      </c>
    </row>
    <row r="7086" spans="1:4" ht="27.6" x14ac:dyDescent="0.3">
      <c r="A7086" s="175">
        <v>101344</v>
      </c>
      <c r="B7086" s="176" t="s">
        <v>15280</v>
      </c>
      <c r="C7086" s="175" t="s">
        <v>15072</v>
      </c>
      <c r="D7086" s="175">
        <v>26.88</v>
      </c>
    </row>
    <row r="7087" spans="1:4" ht="27.6" x14ac:dyDescent="0.3">
      <c r="A7087" s="175">
        <v>101345</v>
      </c>
      <c r="B7087" s="176" t="s">
        <v>15281</v>
      </c>
      <c r="C7087" s="175" t="s">
        <v>15072</v>
      </c>
      <c r="D7087" s="175">
        <v>29.14</v>
      </c>
    </row>
    <row r="7088" spans="1:4" ht="27.6" x14ac:dyDescent="0.3">
      <c r="A7088" s="175">
        <v>101346</v>
      </c>
      <c r="B7088" s="176" t="s">
        <v>15282</v>
      </c>
      <c r="C7088" s="175" t="s">
        <v>15072</v>
      </c>
      <c r="D7088" s="175">
        <v>25.42</v>
      </c>
    </row>
    <row r="7089" spans="1:4" ht="27.6" x14ac:dyDescent="0.3">
      <c r="A7089" s="175">
        <v>101347</v>
      </c>
      <c r="B7089" s="176" t="s">
        <v>15283</v>
      </c>
      <c r="C7089" s="175" t="s">
        <v>15072</v>
      </c>
      <c r="D7089" s="175">
        <v>23.68</v>
      </c>
    </row>
    <row r="7090" spans="1:4" ht="27.6" x14ac:dyDescent="0.3">
      <c r="A7090" s="175">
        <v>101348</v>
      </c>
      <c r="B7090" s="176" t="s">
        <v>15284</v>
      </c>
      <c r="C7090" s="175" t="s">
        <v>15072</v>
      </c>
      <c r="D7090" s="175">
        <v>14.01</v>
      </c>
    </row>
    <row r="7091" spans="1:4" ht="27.6" x14ac:dyDescent="0.3">
      <c r="A7091" s="175">
        <v>101349</v>
      </c>
      <c r="B7091" s="176" t="s">
        <v>15285</v>
      </c>
      <c r="C7091" s="175" t="s">
        <v>15072</v>
      </c>
      <c r="D7091" s="175">
        <v>18.940000000000001</v>
      </c>
    </row>
    <row r="7092" spans="1:4" ht="27.6" x14ac:dyDescent="0.3">
      <c r="A7092" s="175">
        <v>101350</v>
      </c>
      <c r="B7092" s="176" t="s">
        <v>15286</v>
      </c>
      <c r="C7092" s="175" t="s">
        <v>15072</v>
      </c>
      <c r="D7092" s="175">
        <v>23.23</v>
      </c>
    </row>
    <row r="7093" spans="1:4" ht="27.6" x14ac:dyDescent="0.3">
      <c r="A7093" s="175">
        <v>101351</v>
      </c>
      <c r="B7093" s="176" t="s">
        <v>15287</v>
      </c>
      <c r="C7093" s="175" t="s">
        <v>15072</v>
      </c>
      <c r="D7093" s="175">
        <v>16.8</v>
      </c>
    </row>
    <row r="7094" spans="1:4" ht="27.6" x14ac:dyDescent="0.3">
      <c r="A7094" s="175">
        <v>101352</v>
      </c>
      <c r="B7094" s="176" t="s">
        <v>15288</v>
      </c>
      <c r="C7094" s="175" t="s">
        <v>15072</v>
      </c>
      <c r="D7094" s="175">
        <v>19.55</v>
      </c>
    </row>
    <row r="7095" spans="1:4" ht="27.6" x14ac:dyDescent="0.3">
      <c r="A7095" s="175">
        <v>101353</v>
      </c>
      <c r="B7095" s="176" t="s">
        <v>15289</v>
      </c>
      <c r="C7095" s="175" t="s">
        <v>15072</v>
      </c>
      <c r="D7095" s="175">
        <v>15.53</v>
      </c>
    </row>
    <row r="7096" spans="1:4" ht="27.6" x14ac:dyDescent="0.3">
      <c r="A7096" s="175">
        <v>101354</v>
      </c>
      <c r="B7096" s="176" t="s">
        <v>15290</v>
      </c>
      <c r="C7096" s="175" t="s">
        <v>15072</v>
      </c>
      <c r="D7096" s="175">
        <v>25.41</v>
      </c>
    </row>
    <row r="7097" spans="1:4" ht="27.6" x14ac:dyDescent="0.3">
      <c r="A7097" s="175">
        <v>101355</v>
      </c>
      <c r="B7097" s="176" t="s">
        <v>15291</v>
      </c>
      <c r="C7097" s="175" t="s">
        <v>15072</v>
      </c>
      <c r="D7097" s="175">
        <v>16.79</v>
      </c>
    </row>
    <row r="7098" spans="1:4" x14ac:dyDescent="0.3">
      <c r="A7098" s="175">
        <v>101356</v>
      </c>
      <c r="B7098" s="176" t="s">
        <v>15292</v>
      </c>
      <c r="C7098" s="175" t="s">
        <v>15072</v>
      </c>
      <c r="D7098" s="175">
        <v>27.27</v>
      </c>
    </row>
    <row r="7099" spans="1:4" x14ac:dyDescent="0.3">
      <c r="A7099" s="175">
        <v>101357</v>
      </c>
      <c r="B7099" s="176" t="s">
        <v>15293</v>
      </c>
      <c r="C7099" s="175" t="s">
        <v>15072</v>
      </c>
      <c r="D7099" s="175">
        <v>39.26</v>
      </c>
    </row>
    <row r="7100" spans="1:4" x14ac:dyDescent="0.3">
      <c r="A7100" s="175">
        <v>101358</v>
      </c>
      <c r="B7100" s="176" t="s">
        <v>15294</v>
      </c>
      <c r="C7100" s="175" t="s">
        <v>15072</v>
      </c>
      <c r="D7100" s="175">
        <v>32.26</v>
      </c>
    </row>
    <row r="7101" spans="1:4" ht="27.6" x14ac:dyDescent="0.3">
      <c r="A7101" s="175">
        <v>101359</v>
      </c>
      <c r="B7101" s="176" t="s">
        <v>15295</v>
      </c>
      <c r="C7101" s="175" t="s">
        <v>15072</v>
      </c>
      <c r="D7101" s="175">
        <v>40.46</v>
      </c>
    </row>
    <row r="7102" spans="1:4" ht="27.6" x14ac:dyDescent="0.3">
      <c r="A7102" s="175">
        <v>101360</v>
      </c>
      <c r="B7102" s="176" t="s">
        <v>15296</v>
      </c>
      <c r="C7102" s="175" t="s">
        <v>15072</v>
      </c>
      <c r="D7102" s="175">
        <v>34.700000000000003</v>
      </c>
    </row>
    <row r="7103" spans="1:4" ht="27.6" x14ac:dyDescent="0.3">
      <c r="A7103" s="175">
        <v>101361</v>
      </c>
      <c r="B7103" s="176" t="s">
        <v>15297</v>
      </c>
      <c r="C7103" s="175" t="s">
        <v>15072</v>
      </c>
      <c r="D7103" s="175">
        <v>34.869999999999997</v>
      </c>
    </row>
    <row r="7104" spans="1:4" x14ac:dyDescent="0.3">
      <c r="A7104" s="175">
        <v>101362</v>
      </c>
      <c r="B7104" s="176" t="s">
        <v>15298</v>
      </c>
      <c r="C7104" s="175" t="s">
        <v>15072</v>
      </c>
      <c r="D7104" s="175">
        <v>8.0399999999999991</v>
      </c>
    </row>
    <row r="7105" spans="1:4" x14ac:dyDescent="0.3">
      <c r="A7105" s="175">
        <v>101363</v>
      </c>
      <c r="B7105" s="176" t="s">
        <v>15299</v>
      </c>
      <c r="C7105" s="175" t="s">
        <v>15072</v>
      </c>
      <c r="D7105" s="175">
        <v>21.27</v>
      </c>
    </row>
    <row r="7106" spans="1:4" ht="27.6" x14ac:dyDescent="0.3">
      <c r="A7106" s="175">
        <v>101364</v>
      </c>
      <c r="B7106" s="176" t="s">
        <v>15300</v>
      </c>
      <c r="C7106" s="175" t="s">
        <v>15072</v>
      </c>
      <c r="D7106" s="175">
        <v>32.659999999999997</v>
      </c>
    </row>
    <row r="7107" spans="1:4" x14ac:dyDescent="0.3">
      <c r="A7107" s="175">
        <v>101365</v>
      </c>
      <c r="B7107" s="176" t="s">
        <v>15301</v>
      </c>
      <c r="C7107" s="175" t="s">
        <v>15072</v>
      </c>
      <c r="D7107" s="175">
        <v>24.25</v>
      </c>
    </row>
    <row r="7108" spans="1:4" ht="27.6" x14ac:dyDescent="0.3">
      <c r="A7108" s="175">
        <v>101366</v>
      </c>
      <c r="B7108" s="176" t="s">
        <v>15302</v>
      </c>
      <c r="C7108" s="175" t="s">
        <v>15072</v>
      </c>
      <c r="D7108" s="175">
        <v>23.92</v>
      </c>
    </row>
    <row r="7109" spans="1:4" ht="27.6" x14ac:dyDescent="0.3">
      <c r="A7109" s="175">
        <v>101367</v>
      </c>
      <c r="B7109" s="176" t="s">
        <v>15303</v>
      </c>
      <c r="C7109" s="175" t="s">
        <v>15072</v>
      </c>
      <c r="D7109" s="175">
        <v>26.11</v>
      </c>
    </row>
    <row r="7110" spans="1:4" ht="27.6" x14ac:dyDescent="0.3">
      <c r="A7110" s="175">
        <v>101368</v>
      </c>
      <c r="B7110" s="176" t="s">
        <v>15304</v>
      </c>
      <c r="C7110" s="175" t="s">
        <v>15072</v>
      </c>
      <c r="D7110" s="175">
        <v>32.33</v>
      </c>
    </row>
    <row r="7111" spans="1:4" ht="27.6" x14ac:dyDescent="0.3">
      <c r="A7111" s="175">
        <v>101369</v>
      </c>
      <c r="B7111" s="176" t="s">
        <v>15305</v>
      </c>
      <c r="C7111" s="175" t="s">
        <v>15072</v>
      </c>
      <c r="D7111" s="175">
        <v>29.44</v>
      </c>
    </row>
    <row r="7112" spans="1:4" x14ac:dyDescent="0.3">
      <c r="A7112" s="175">
        <v>101370</v>
      </c>
      <c r="B7112" s="176" t="s">
        <v>15306</v>
      </c>
      <c r="C7112" s="175" t="s">
        <v>15072</v>
      </c>
      <c r="D7112" s="175">
        <v>21.29</v>
      </c>
    </row>
    <row r="7113" spans="1:4" x14ac:dyDescent="0.3">
      <c r="A7113" s="175">
        <v>101371</v>
      </c>
      <c r="B7113" s="176" t="s">
        <v>15307</v>
      </c>
      <c r="C7113" s="175" t="s">
        <v>15072</v>
      </c>
      <c r="D7113" s="175">
        <v>24.76</v>
      </c>
    </row>
    <row r="7114" spans="1:4" ht="27.6" x14ac:dyDescent="0.3">
      <c r="A7114" s="175">
        <v>101372</v>
      </c>
      <c r="B7114" s="176" t="s">
        <v>15308</v>
      </c>
      <c r="C7114" s="175" t="s">
        <v>15072</v>
      </c>
      <c r="D7114" s="175">
        <v>8.0500000000000007</v>
      </c>
    </row>
    <row r="7115" spans="1:4" x14ac:dyDescent="0.3">
      <c r="A7115" s="175">
        <v>101373</v>
      </c>
      <c r="B7115" s="176" t="s">
        <v>15309</v>
      </c>
      <c r="C7115" s="175" t="s">
        <v>428</v>
      </c>
      <c r="D7115" s="175">
        <v>133.31</v>
      </c>
    </row>
    <row r="7116" spans="1:4" x14ac:dyDescent="0.3">
      <c r="A7116" s="175">
        <v>101374</v>
      </c>
      <c r="B7116" s="176" t="s">
        <v>14974</v>
      </c>
      <c r="C7116" s="175" t="s">
        <v>15072</v>
      </c>
      <c r="D7116" s="177">
        <v>3385.85</v>
      </c>
    </row>
    <row r="7117" spans="1:4" x14ac:dyDescent="0.3">
      <c r="A7117" s="175">
        <v>101375</v>
      </c>
      <c r="B7117" s="176" t="s">
        <v>15310</v>
      </c>
      <c r="C7117" s="175" t="s">
        <v>15072</v>
      </c>
      <c r="D7117" s="177">
        <v>3546.97</v>
      </c>
    </row>
    <row r="7118" spans="1:4" x14ac:dyDescent="0.3">
      <c r="A7118" s="175">
        <v>101376</v>
      </c>
      <c r="B7118" s="176" t="s">
        <v>15311</v>
      </c>
      <c r="C7118" s="175" t="s">
        <v>15072</v>
      </c>
      <c r="D7118" s="177">
        <v>3264.31</v>
      </c>
    </row>
    <row r="7119" spans="1:4" x14ac:dyDescent="0.3">
      <c r="A7119" s="175">
        <v>101377</v>
      </c>
      <c r="B7119" s="176" t="s">
        <v>14977</v>
      </c>
      <c r="C7119" s="175" t="s">
        <v>15072</v>
      </c>
      <c r="D7119" s="177">
        <v>3459.05</v>
      </c>
    </row>
    <row r="7120" spans="1:4" x14ac:dyDescent="0.3">
      <c r="A7120" s="175">
        <v>101378</v>
      </c>
      <c r="B7120" s="176" t="s">
        <v>15203</v>
      </c>
      <c r="C7120" s="175" t="s">
        <v>15072</v>
      </c>
      <c r="D7120" s="177">
        <v>4080.96</v>
      </c>
    </row>
    <row r="7121" spans="1:4" x14ac:dyDescent="0.3">
      <c r="A7121" s="175">
        <v>101379</v>
      </c>
      <c r="B7121" s="176" t="s">
        <v>15312</v>
      </c>
      <c r="C7121" s="175" t="s">
        <v>15072</v>
      </c>
      <c r="D7121" s="177">
        <v>3538.71</v>
      </c>
    </row>
    <row r="7122" spans="1:4" x14ac:dyDescent="0.3">
      <c r="A7122" s="175">
        <v>101380</v>
      </c>
      <c r="B7122" s="176" t="s">
        <v>14979</v>
      </c>
      <c r="C7122" s="175" t="s">
        <v>15072</v>
      </c>
      <c r="D7122" s="177">
        <v>4518.49</v>
      </c>
    </row>
    <row r="7123" spans="1:4" x14ac:dyDescent="0.3">
      <c r="A7123" s="175">
        <v>101381</v>
      </c>
      <c r="B7123" s="176" t="s">
        <v>14980</v>
      </c>
      <c r="C7123" s="175" t="s">
        <v>15072</v>
      </c>
      <c r="D7123" s="177">
        <v>4301.0200000000004</v>
      </c>
    </row>
    <row r="7124" spans="1:4" x14ac:dyDescent="0.3">
      <c r="A7124" s="175">
        <v>101382</v>
      </c>
      <c r="B7124" s="176" t="s">
        <v>15313</v>
      </c>
      <c r="C7124" s="175" t="s">
        <v>15072</v>
      </c>
      <c r="D7124" s="177">
        <v>4035.21</v>
      </c>
    </row>
    <row r="7125" spans="1:4" x14ac:dyDescent="0.3">
      <c r="A7125" s="175">
        <v>101383</v>
      </c>
      <c r="B7125" s="176" t="s">
        <v>15205</v>
      </c>
      <c r="C7125" s="175" t="s">
        <v>15072</v>
      </c>
      <c r="D7125" s="177">
        <v>3484.96</v>
      </c>
    </row>
    <row r="7126" spans="1:4" x14ac:dyDescent="0.3">
      <c r="A7126" s="175">
        <v>101384</v>
      </c>
      <c r="B7126" s="176" t="s">
        <v>14983</v>
      </c>
      <c r="C7126" s="175" t="s">
        <v>15072</v>
      </c>
      <c r="D7126" s="177">
        <v>3536.92</v>
      </c>
    </row>
    <row r="7127" spans="1:4" x14ac:dyDescent="0.3">
      <c r="A7127" s="175">
        <v>101385</v>
      </c>
      <c r="B7127" s="176" t="s">
        <v>15314</v>
      </c>
      <c r="C7127" s="175" t="s">
        <v>15072</v>
      </c>
      <c r="D7127" s="177">
        <v>4666.62</v>
      </c>
    </row>
    <row r="7128" spans="1:4" x14ac:dyDescent="0.3">
      <c r="A7128" s="175">
        <v>101386</v>
      </c>
      <c r="B7128" s="176" t="s">
        <v>14985</v>
      </c>
      <c r="C7128" s="175" t="s">
        <v>15072</v>
      </c>
      <c r="D7128" s="177">
        <v>3691.61</v>
      </c>
    </row>
    <row r="7129" spans="1:4" x14ac:dyDescent="0.3">
      <c r="A7129" s="175">
        <v>101387</v>
      </c>
      <c r="B7129" s="176" t="s">
        <v>15315</v>
      </c>
      <c r="C7129" s="175" t="s">
        <v>15072</v>
      </c>
      <c r="D7129" s="177">
        <v>3766.46</v>
      </c>
    </row>
    <row r="7130" spans="1:4" x14ac:dyDescent="0.3">
      <c r="A7130" s="175">
        <v>101388</v>
      </c>
      <c r="B7130" s="176" t="s">
        <v>14987</v>
      </c>
      <c r="C7130" s="175" t="s">
        <v>15072</v>
      </c>
      <c r="D7130" s="177">
        <v>3962.73</v>
      </c>
    </row>
    <row r="7131" spans="1:4" x14ac:dyDescent="0.3">
      <c r="A7131" s="175">
        <v>101389</v>
      </c>
      <c r="B7131" s="176" t="s">
        <v>14988</v>
      </c>
      <c r="C7131" s="175" t="s">
        <v>15072</v>
      </c>
      <c r="D7131" s="177">
        <v>3734.13</v>
      </c>
    </row>
    <row r="7132" spans="1:4" x14ac:dyDescent="0.3">
      <c r="A7132" s="175">
        <v>101390</v>
      </c>
      <c r="B7132" s="176" t="s">
        <v>15316</v>
      </c>
      <c r="C7132" s="175" t="s">
        <v>15072</v>
      </c>
      <c r="D7132" s="177">
        <v>5852.79</v>
      </c>
    </row>
    <row r="7133" spans="1:4" x14ac:dyDescent="0.3">
      <c r="A7133" s="175">
        <v>101391</v>
      </c>
      <c r="B7133" s="176" t="s">
        <v>15317</v>
      </c>
      <c r="C7133" s="175" t="s">
        <v>15072</v>
      </c>
      <c r="D7133" s="177">
        <v>4304.71</v>
      </c>
    </row>
    <row r="7134" spans="1:4" x14ac:dyDescent="0.3">
      <c r="A7134" s="175">
        <v>101392</v>
      </c>
      <c r="B7134" s="176" t="s">
        <v>15318</v>
      </c>
      <c r="C7134" s="175" t="s">
        <v>15072</v>
      </c>
      <c r="D7134" s="177">
        <v>3771.06</v>
      </c>
    </row>
    <row r="7135" spans="1:4" x14ac:dyDescent="0.3">
      <c r="A7135" s="175">
        <v>101394</v>
      </c>
      <c r="B7135" s="176" t="s">
        <v>14993</v>
      </c>
      <c r="C7135" s="175" t="s">
        <v>15072</v>
      </c>
      <c r="D7135" s="177">
        <v>4298.7299999999996</v>
      </c>
    </row>
    <row r="7136" spans="1:4" x14ac:dyDescent="0.3">
      <c r="A7136" s="175">
        <v>101395</v>
      </c>
      <c r="B7136" s="176" t="s">
        <v>15319</v>
      </c>
      <c r="C7136" s="175" t="s">
        <v>15072</v>
      </c>
      <c r="D7136" s="177">
        <v>3641.33</v>
      </c>
    </row>
    <row r="7137" spans="1:4" x14ac:dyDescent="0.3">
      <c r="A7137" s="175">
        <v>101396</v>
      </c>
      <c r="B7137" s="176" t="s">
        <v>15320</v>
      </c>
      <c r="C7137" s="175" t="s">
        <v>15072</v>
      </c>
      <c r="D7137" s="177">
        <v>4284.63</v>
      </c>
    </row>
    <row r="7138" spans="1:4" x14ac:dyDescent="0.3">
      <c r="A7138" s="175">
        <v>101397</v>
      </c>
      <c r="B7138" s="176" t="s">
        <v>14995</v>
      </c>
      <c r="C7138" s="175" t="s">
        <v>15072</v>
      </c>
      <c r="D7138" s="177">
        <v>4276.95</v>
      </c>
    </row>
    <row r="7139" spans="1:4" x14ac:dyDescent="0.3">
      <c r="A7139" s="175">
        <v>101398</v>
      </c>
      <c r="B7139" s="176" t="s">
        <v>15321</v>
      </c>
      <c r="C7139" s="175" t="s">
        <v>15072</v>
      </c>
      <c r="D7139" s="177">
        <v>3039.81</v>
      </c>
    </row>
    <row r="7140" spans="1:4" x14ac:dyDescent="0.3">
      <c r="A7140" s="175">
        <v>101399</v>
      </c>
      <c r="B7140" s="176" t="s">
        <v>14997</v>
      </c>
      <c r="C7140" s="175" t="s">
        <v>15072</v>
      </c>
      <c r="D7140" s="177">
        <v>4500.6499999999996</v>
      </c>
    </row>
    <row r="7141" spans="1:4" x14ac:dyDescent="0.3">
      <c r="A7141" s="175">
        <v>101400</v>
      </c>
      <c r="B7141" s="176" t="s">
        <v>15322</v>
      </c>
      <c r="C7141" s="175" t="s">
        <v>15072</v>
      </c>
      <c r="D7141" s="177">
        <v>4664.79</v>
      </c>
    </row>
    <row r="7142" spans="1:4" x14ac:dyDescent="0.3">
      <c r="A7142" s="175">
        <v>101401</v>
      </c>
      <c r="B7142" s="176" t="s">
        <v>14999</v>
      </c>
      <c r="C7142" s="175" t="s">
        <v>15072</v>
      </c>
      <c r="D7142" s="177">
        <v>5859.31</v>
      </c>
    </row>
    <row r="7143" spans="1:4" x14ac:dyDescent="0.3">
      <c r="A7143" s="175">
        <v>101402</v>
      </c>
      <c r="B7143" s="176" t="s">
        <v>15000</v>
      </c>
      <c r="C7143" s="175" t="s">
        <v>15072</v>
      </c>
      <c r="D7143" s="177">
        <v>4506.7299999999996</v>
      </c>
    </row>
    <row r="7144" spans="1:4" x14ac:dyDescent="0.3">
      <c r="A7144" s="175">
        <v>101403</v>
      </c>
      <c r="B7144" s="176" t="s">
        <v>15309</v>
      </c>
      <c r="C7144" s="175" t="s">
        <v>15072</v>
      </c>
      <c r="D7144" s="177">
        <v>23373.96</v>
      </c>
    </row>
    <row r="7145" spans="1:4" x14ac:dyDescent="0.3">
      <c r="A7145" s="175">
        <v>101404</v>
      </c>
      <c r="B7145" s="176" t="s">
        <v>15069</v>
      </c>
      <c r="C7145" s="175" t="s">
        <v>15072</v>
      </c>
      <c r="D7145" s="177">
        <v>14967.52</v>
      </c>
    </row>
    <row r="7146" spans="1:4" x14ac:dyDescent="0.3">
      <c r="A7146" s="175">
        <v>101405</v>
      </c>
      <c r="B7146" s="176" t="s">
        <v>15070</v>
      </c>
      <c r="C7146" s="175" t="s">
        <v>15072</v>
      </c>
      <c r="D7146" s="177">
        <v>14462.37</v>
      </c>
    </row>
    <row r="7147" spans="1:4" x14ac:dyDescent="0.3">
      <c r="A7147" s="175">
        <v>101407</v>
      </c>
      <c r="B7147" s="176" t="s">
        <v>15001</v>
      </c>
      <c r="C7147" s="175" t="s">
        <v>15072</v>
      </c>
      <c r="D7147" s="177">
        <v>4298.71</v>
      </c>
    </row>
    <row r="7148" spans="1:4" x14ac:dyDescent="0.3">
      <c r="A7148" s="175">
        <v>101408</v>
      </c>
      <c r="B7148" s="176" t="s">
        <v>15002</v>
      </c>
      <c r="C7148" s="175" t="s">
        <v>15072</v>
      </c>
      <c r="D7148" s="177">
        <v>4316.72</v>
      </c>
    </row>
    <row r="7149" spans="1:4" x14ac:dyDescent="0.3">
      <c r="A7149" s="175">
        <v>101409</v>
      </c>
      <c r="B7149" s="176" t="s">
        <v>15323</v>
      </c>
      <c r="C7149" s="175" t="s">
        <v>15072</v>
      </c>
      <c r="D7149" s="177">
        <v>4441.68</v>
      </c>
    </row>
    <row r="7150" spans="1:4" x14ac:dyDescent="0.3">
      <c r="A7150" s="175">
        <v>101410</v>
      </c>
      <c r="B7150" s="176" t="s">
        <v>15052</v>
      </c>
      <c r="C7150" s="175" t="s">
        <v>15072</v>
      </c>
      <c r="D7150" s="177">
        <v>4190.22</v>
      </c>
    </row>
    <row r="7151" spans="1:4" x14ac:dyDescent="0.3">
      <c r="A7151" s="175">
        <v>101411</v>
      </c>
      <c r="B7151" s="176" t="s">
        <v>15324</v>
      </c>
      <c r="C7151" s="175" t="s">
        <v>15072</v>
      </c>
      <c r="D7151" s="177">
        <v>2631.13</v>
      </c>
    </row>
    <row r="7152" spans="1:4" x14ac:dyDescent="0.3">
      <c r="A7152" s="175">
        <v>101412</v>
      </c>
      <c r="B7152" s="176" t="s">
        <v>15325</v>
      </c>
      <c r="C7152" s="175" t="s">
        <v>15072</v>
      </c>
      <c r="D7152" s="177">
        <v>4411.7299999999996</v>
      </c>
    </row>
    <row r="7153" spans="1:4" x14ac:dyDescent="0.3">
      <c r="A7153" s="175">
        <v>101413</v>
      </c>
      <c r="B7153" s="176" t="s">
        <v>15004</v>
      </c>
      <c r="C7153" s="175" t="s">
        <v>15072</v>
      </c>
      <c r="D7153" s="177">
        <v>4349.91</v>
      </c>
    </row>
    <row r="7154" spans="1:4" x14ac:dyDescent="0.3">
      <c r="A7154" s="175">
        <v>101414</v>
      </c>
      <c r="B7154" s="176" t="s">
        <v>15326</v>
      </c>
      <c r="C7154" s="175" t="s">
        <v>15072</v>
      </c>
      <c r="D7154" s="177">
        <v>4304.71</v>
      </c>
    </row>
    <row r="7155" spans="1:4" x14ac:dyDescent="0.3">
      <c r="A7155" s="175">
        <v>101415</v>
      </c>
      <c r="B7155" s="176" t="s">
        <v>15327</v>
      </c>
      <c r="C7155" s="175" t="s">
        <v>15072</v>
      </c>
      <c r="D7155" s="177">
        <v>5636.42</v>
      </c>
    </row>
    <row r="7156" spans="1:4" x14ac:dyDescent="0.3">
      <c r="A7156" s="175">
        <v>101416</v>
      </c>
      <c r="B7156" s="176" t="s">
        <v>15210</v>
      </c>
      <c r="C7156" s="175" t="s">
        <v>15072</v>
      </c>
      <c r="D7156" s="177">
        <v>4746.1400000000003</v>
      </c>
    </row>
    <row r="7157" spans="1:4" x14ac:dyDescent="0.3">
      <c r="A7157" s="175">
        <v>101417</v>
      </c>
      <c r="B7157" s="176" t="s">
        <v>15328</v>
      </c>
      <c r="C7157" s="175" t="s">
        <v>15072</v>
      </c>
      <c r="D7157" s="177">
        <v>3833.11</v>
      </c>
    </row>
    <row r="7158" spans="1:4" x14ac:dyDescent="0.3">
      <c r="A7158" s="175">
        <v>101418</v>
      </c>
      <c r="B7158" s="176" t="s">
        <v>15329</v>
      </c>
      <c r="C7158" s="175" t="s">
        <v>15072</v>
      </c>
      <c r="D7158" s="177">
        <v>3762.47</v>
      </c>
    </row>
    <row r="7159" spans="1:4" x14ac:dyDescent="0.3">
      <c r="A7159" s="175">
        <v>101419</v>
      </c>
      <c r="B7159" s="176" t="s">
        <v>15330</v>
      </c>
      <c r="C7159" s="175" t="s">
        <v>15072</v>
      </c>
      <c r="D7159" s="177">
        <v>4418.49</v>
      </c>
    </row>
    <row r="7160" spans="1:4" x14ac:dyDescent="0.3">
      <c r="A7160" s="175">
        <v>101420</v>
      </c>
      <c r="B7160" s="176" t="s">
        <v>15331</v>
      </c>
      <c r="C7160" s="175" t="s">
        <v>15072</v>
      </c>
      <c r="D7160" s="177">
        <v>4193.2700000000004</v>
      </c>
    </row>
    <row r="7161" spans="1:4" x14ac:dyDescent="0.3">
      <c r="A7161" s="175">
        <v>101421</v>
      </c>
      <c r="B7161" s="176" t="s">
        <v>15332</v>
      </c>
      <c r="C7161" s="175" t="s">
        <v>15072</v>
      </c>
      <c r="D7161" s="177">
        <v>5487.9</v>
      </c>
    </row>
    <row r="7162" spans="1:4" x14ac:dyDescent="0.3">
      <c r="A7162" s="175">
        <v>101422</v>
      </c>
      <c r="B7162" s="176" t="s">
        <v>15333</v>
      </c>
      <c r="C7162" s="175" t="s">
        <v>15072</v>
      </c>
      <c r="D7162" s="177">
        <v>3955.45</v>
      </c>
    </row>
    <row r="7163" spans="1:4" x14ac:dyDescent="0.3">
      <c r="A7163" s="175">
        <v>101423</v>
      </c>
      <c r="B7163" s="176" t="s">
        <v>15334</v>
      </c>
      <c r="C7163" s="175" t="s">
        <v>15072</v>
      </c>
      <c r="D7163" s="177">
        <v>4035.36</v>
      </c>
    </row>
    <row r="7164" spans="1:4" x14ac:dyDescent="0.3">
      <c r="A7164" s="175">
        <v>101424</v>
      </c>
      <c r="B7164" s="176" t="s">
        <v>15335</v>
      </c>
      <c r="C7164" s="175" t="s">
        <v>15072</v>
      </c>
      <c r="D7164" s="177">
        <v>4151.83</v>
      </c>
    </row>
    <row r="7165" spans="1:4" x14ac:dyDescent="0.3">
      <c r="A7165" s="175">
        <v>101425</v>
      </c>
      <c r="B7165" s="176" t="s">
        <v>15336</v>
      </c>
      <c r="C7165" s="175" t="s">
        <v>15072</v>
      </c>
      <c r="D7165" s="177">
        <v>4627.5600000000004</v>
      </c>
    </row>
    <row r="7166" spans="1:4" x14ac:dyDescent="0.3">
      <c r="A7166" s="175">
        <v>101426</v>
      </c>
      <c r="B7166" s="176" t="s">
        <v>15337</v>
      </c>
      <c r="C7166" s="175" t="s">
        <v>15072</v>
      </c>
      <c r="D7166" s="177">
        <v>4362.4799999999996</v>
      </c>
    </row>
    <row r="7167" spans="1:4" x14ac:dyDescent="0.3">
      <c r="A7167" s="175">
        <v>101427</v>
      </c>
      <c r="B7167" s="176" t="s">
        <v>15017</v>
      </c>
      <c r="C7167" s="175" t="s">
        <v>15072</v>
      </c>
      <c r="D7167" s="177">
        <v>4061.82</v>
      </c>
    </row>
    <row r="7168" spans="1:4" x14ac:dyDescent="0.3">
      <c r="A7168" s="175">
        <v>101428</v>
      </c>
      <c r="B7168" s="176" t="s">
        <v>15338</v>
      </c>
      <c r="C7168" s="175" t="s">
        <v>15072</v>
      </c>
      <c r="D7168" s="177">
        <v>3957.54</v>
      </c>
    </row>
    <row r="7169" spans="1:4" x14ac:dyDescent="0.3">
      <c r="A7169" s="175">
        <v>101429</v>
      </c>
      <c r="B7169" s="176" t="s">
        <v>15339</v>
      </c>
      <c r="C7169" s="175" t="s">
        <v>15072</v>
      </c>
      <c r="D7169" s="177">
        <v>3886.57</v>
      </c>
    </row>
    <row r="7170" spans="1:4" x14ac:dyDescent="0.3">
      <c r="A7170" s="175">
        <v>101430</v>
      </c>
      <c r="B7170" s="176" t="s">
        <v>15340</v>
      </c>
      <c r="C7170" s="175" t="s">
        <v>15072</v>
      </c>
      <c r="D7170" s="177">
        <v>4750.05</v>
      </c>
    </row>
    <row r="7171" spans="1:4" x14ac:dyDescent="0.3">
      <c r="A7171" s="175">
        <v>101431</v>
      </c>
      <c r="B7171" s="176" t="s">
        <v>15020</v>
      </c>
      <c r="C7171" s="175" t="s">
        <v>15072</v>
      </c>
      <c r="D7171" s="177">
        <v>5108.4399999999996</v>
      </c>
    </row>
    <row r="7172" spans="1:4" x14ac:dyDescent="0.3">
      <c r="A7172" s="175">
        <v>101432</v>
      </c>
      <c r="B7172" s="176" t="s">
        <v>15341</v>
      </c>
      <c r="C7172" s="175" t="s">
        <v>15072</v>
      </c>
      <c r="D7172" s="177">
        <v>3768.4</v>
      </c>
    </row>
    <row r="7173" spans="1:4" x14ac:dyDescent="0.3">
      <c r="A7173" s="175">
        <v>101433</v>
      </c>
      <c r="B7173" s="176" t="s">
        <v>15022</v>
      </c>
      <c r="C7173" s="175" t="s">
        <v>15072</v>
      </c>
      <c r="D7173" s="177">
        <v>3994.66</v>
      </c>
    </row>
    <row r="7174" spans="1:4" x14ac:dyDescent="0.3">
      <c r="A7174" s="175">
        <v>101434</v>
      </c>
      <c r="B7174" s="176" t="s">
        <v>15342</v>
      </c>
      <c r="C7174" s="175" t="s">
        <v>15072</v>
      </c>
      <c r="D7174" s="177">
        <v>4686.3</v>
      </c>
    </row>
    <row r="7175" spans="1:4" x14ac:dyDescent="0.3">
      <c r="A7175" s="175">
        <v>101435</v>
      </c>
      <c r="B7175" s="176" t="s">
        <v>15343</v>
      </c>
      <c r="C7175" s="175" t="s">
        <v>15072</v>
      </c>
      <c r="D7175" s="177">
        <v>4438.8999999999996</v>
      </c>
    </row>
    <row r="7176" spans="1:4" x14ac:dyDescent="0.3">
      <c r="A7176" s="175">
        <v>101436</v>
      </c>
      <c r="B7176" s="176" t="s">
        <v>15024</v>
      </c>
      <c r="C7176" s="175" t="s">
        <v>15072</v>
      </c>
      <c r="D7176" s="177">
        <v>3841.88</v>
      </c>
    </row>
    <row r="7177" spans="1:4" x14ac:dyDescent="0.3">
      <c r="A7177" s="175">
        <v>101437</v>
      </c>
      <c r="B7177" s="176" t="s">
        <v>15344</v>
      </c>
      <c r="C7177" s="175" t="s">
        <v>15072</v>
      </c>
      <c r="D7177" s="177">
        <v>4812.62</v>
      </c>
    </row>
    <row r="7178" spans="1:4" x14ac:dyDescent="0.3">
      <c r="A7178" s="175">
        <v>101438</v>
      </c>
      <c r="B7178" s="176" t="s">
        <v>15026</v>
      </c>
      <c r="C7178" s="175" t="s">
        <v>15072</v>
      </c>
      <c r="D7178" s="177">
        <v>5659.35</v>
      </c>
    </row>
    <row r="7179" spans="1:4" x14ac:dyDescent="0.3">
      <c r="A7179" s="175">
        <v>101439</v>
      </c>
      <c r="B7179" s="176" t="s">
        <v>15027</v>
      </c>
      <c r="C7179" s="175" t="s">
        <v>15072</v>
      </c>
      <c r="D7179" s="177">
        <v>4391.8500000000004</v>
      </c>
    </row>
    <row r="7180" spans="1:4" x14ac:dyDescent="0.3">
      <c r="A7180" s="175">
        <v>101440</v>
      </c>
      <c r="B7180" s="176" t="s">
        <v>15345</v>
      </c>
      <c r="C7180" s="175" t="s">
        <v>15072</v>
      </c>
      <c r="D7180" s="177">
        <v>4933.58</v>
      </c>
    </row>
    <row r="7181" spans="1:4" x14ac:dyDescent="0.3">
      <c r="A7181" s="175">
        <v>101441</v>
      </c>
      <c r="B7181" s="176" t="s">
        <v>15029</v>
      </c>
      <c r="C7181" s="175" t="s">
        <v>15072</v>
      </c>
      <c r="D7181" s="177">
        <v>4140.7</v>
      </c>
    </row>
    <row r="7182" spans="1:4" x14ac:dyDescent="0.3">
      <c r="A7182" s="175">
        <v>101442</v>
      </c>
      <c r="B7182" s="176" t="s">
        <v>15346</v>
      </c>
      <c r="C7182" s="175" t="s">
        <v>15072</v>
      </c>
      <c r="D7182" s="177">
        <v>4684.09</v>
      </c>
    </row>
    <row r="7183" spans="1:4" ht="27.6" x14ac:dyDescent="0.3">
      <c r="A7183" s="175">
        <v>101443</v>
      </c>
      <c r="B7183" s="176" t="s">
        <v>15030</v>
      </c>
      <c r="C7183" s="175" t="s">
        <v>15072</v>
      </c>
      <c r="D7183" s="177">
        <v>4389.25</v>
      </c>
    </row>
    <row r="7184" spans="1:4" x14ac:dyDescent="0.3">
      <c r="A7184" s="175">
        <v>101444</v>
      </c>
      <c r="B7184" s="176" t="s">
        <v>15033</v>
      </c>
      <c r="C7184" s="175" t="s">
        <v>15072</v>
      </c>
      <c r="D7184" s="177">
        <v>4304.71</v>
      </c>
    </row>
    <row r="7185" spans="1:4" x14ac:dyDescent="0.3">
      <c r="A7185" s="175">
        <v>101445</v>
      </c>
      <c r="B7185" s="176" t="s">
        <v>15034</v>
      </c>
      <c r="C7185" s="175" t="s">
        <v>15072</v>
      </c>
      <c r="D7185" s="177">
        <v>4316.7</v>
      </c>
    </row>
    <row r="7186" spans="1:4" x14ac:dyDescent="0.3">
      <c r="A7186" s="175">
        <v>101446</v>
      </c>
      <c r="B7186" s="176" t="s">
        <v>15035</v>
      </c>
      <c r="C7186" s="175" t="s">
        <v>15072</v>
      </c>
      <c r="D7186" s="177">
        <v>5076.33</v>
      </c>
    </row>
    <row r="7187" spans="1:4" x14ac:dyDescent="0.3">
      <c r="A7187" s="175">
        <v>101447</v>
      </c>
      <c r="B7187" s="176" t="s">
        <v>15036</v>
      </c>
      <c r="C7187" s="175" t="s">
        <v>15072</v>
      </c>
      <c r="D7187" s="177">
        <v>5984.87</v>
      </c>
    </row>
    <row r="7188" spans="1:4" x14ac:dyDescent="0.3">
      <c r="A7188" s="175">
        <v>101448</v>
      </c>
      <c r="B7188" s="176" t="s">
        <v>15037</v>
      </c>
      <c r="C7188" s="175" t="s">
        <v>15072</v>
      </c>
      <c r="D7188" s="177">
        <v>5346.85</v>
      </c>
    </row>
    <row r="7189" spans="1:4" x14ac:dyDescent="0.3">
      <c r="A7189" s="175">
        <v>101449</v>
      </c>
      <c r="B7189" s="176" t="s">
        <v>15347</v>
      </c>
      <c r="C7189" s="175" t="s">
        <v>15072</v>
      </c>
      <c r="D7189" s="177">
        <v>3776.39</v>
      </c>
    </row>
    <row r="7190" spans="1:4" x14ac:dyDescent="0.3">
      <c r="A7190" s="175">
        <v>101450</v>
      </c>
      <c r="B7190" s="176" t="s">
        <v>15039</v>
      </c>
      <c r="C7190" s="175" t="s">
        <v>15072</v>
      </c>
      <c r="D7190" s="177">
        <v>3681.24</v>
      </c>
    </row>
    <row r="7191" spans="1:4" x14ac:dyDescent="0.3">
      <c r="A7191" s="175">
        <v>101451</v>
      </c>
      <c r="B7191" s="176" t="s">
        <v>15040</v>
      </c>
      <c r="C7191" s="175" t="s">
        <v>15072</v>
      </c>
      <c r="D7191" s="177">
        <v>4298.71</v>
      </c>
    </row>
    <row r="7192" spans="1:4" x14ac:dyDescent="0.3">
      <c r="A7192" s="175">
        <v>101452</v>
      </c>
      <c r="B7192" s="176" t="s">
        <v>15348</v>
      </c>
      <c r="C7192" s="175" t="s">
        <v>15072</v>
      </c>
      <c r="D7192" s="177">
        <v>3785.32</v>
      </c>
    </row>
    <row r="7193" spans="1:4" x14ac:dyDescent="0.3">
      <c r="A7193" s="175">
        <v>101453</v>
      </c>
      <c r="B7193" s="176" t="s">
        <v>15042</v>
      </c>
      <c r="C7193" s="175" t="s">
        <v>15072</v>
      </c>
      <c r="D7193" s="177">
        <v>4875.45</v>
      </c>
    </row>
    <row r="7194" spans="1:4" x14ac:dyDescent="0.3">
      <c r="A7194" s="175">
        <v>101454</v>
      </c>
      <c r="B7194" s="176" t="s">
        <v>15349</v>
      </c>
      <c r="C7194" s="175" t="s">
        <v>15072</v>
      </c>
      <c r="D7194" s="177">
        <v>4828.3</v>
      </c>
    </row>
    <row r="7195" spans="1:4" x14ac:dyDescent="0.3">
      <c r="A7195" s="175">
        <v>101455</v>
      </c>
      <c r="B7195" s="176" t="s">
        <v>15044</v>
      </c>
      <c r="C7195" s="175" t="s">
        <v>15072</v>
      </c>
      <c r="D7195" s="177">
        <v>4962.57</v>
      </c>
    </row>
    <row r="7196" spans="1:4" x14ac:dyDescent="0.3">
      <c r="A7196" s="175">
        <v>101456</v>
      </c>
      <c r="B7196" s="176" t="s">
        <v>15350</v>
      </c>
      <c r="C7196" s="175" t="s">
        <v>15072</v>
      </c>
      <c r="D7196" s="177">
        <v>6675.37</v>
      </c>
    </row>
    <row r="7197" spans="1:4" x14ac:dyDescent="0.3">
      <c r="A7197" s="175">
        <v>101457</v>
      </c>
      <c r="B7197" s="176" t="s">
        <v>15351</v>
      </c>
      <c r="C7197" s="175" t="s">
        <v>15072</v>
      </c>
      <c r="D7197" s="177">
        <v>5256.79</v>
      </c>
    </row>
    <row r="7198" spans="1:4" x14ac:dyDescent="0.3">
      <c r="A7198" s="175">
        <v>101458</v>
      </c>
      <c r="B7198" s="176" t="s">
        <v>15352</v>
      </c>
      <c r="C7198" s="175" t="s">
        <v>15072</v>
      </c>
      <c r="D7198" s="177">
        <v>4279.49</v>
      </c>
    </row>
    <row r="7199" spans="1:4" x14ac:dyDescent="0.3">
      <c r="A7199" s="175">
        <v>101459</v>
      </c>
      <c r="B7199" s="176" t="s">
        <v>15049</v>
      </c>
      <c r="C7199" s="175" t="s">
        <v>15072</v>
      </c>
      <c r="D7199" s="177">
        <v>4026.93</v>
      </c>
    </row>
    <row r="7200" spans="1:4" x14ac:dyDescent="0.3">
      <c r="A7200" s="175">
        <v>101460</v>
      </c>
      <c r="B7200" s="176" t="s">
        <v>15191</v>
      </c>
      <c r="C7200" s="175" t="s">
        <v>15072</v>
      </c>
      <c r="D7200" s="177">
        <v>3866.82</v>
      </c>
    </row>
  </sheetData>
  <mergeCells count="3">
    <mergeCell ref="A1:D1"/>
    <mergeCell ref="A2:D2"/>
    <mergeCell ref="A3:D3"/>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79F3-43AD-440A-B92D-2F27A3C24C35}">
  <sheetPr>
    <tabColor rgb="FF00B0F0"/>
  </sheetPr>
  <dimension ref="A1:H4101"/>
  <sheetViews>
    <sheetView topLeftCell="A597" workbookViewId="0">
      <selection activeCell="F609" sqref="F609"/>
    </sheetView>
  </sheetViews>
  <sheetFormatPr defaultRowHeight="14.4" x14ac:dyDescent="0.3"/>
  <cols>
    <col min="1" max="1" width="10.6640625" customWidth="1"/>
    <col min="2" max="2" width="58.6640625" customWidth="1"/>
    <col min="3" max="3" width="8.6640625" customWidth="1"/>
    <col min="4" max="4" width="11.6640625" customWidth="1"/>
    <col min="5" max="6" width="12.6640625" customWidth="1"/>
    <col min="7" max="7" width="0" hidden="1" customWidth="1"/>
  </cols>
  <sheetData>
    <row r="1" spans="1:8" ht="16.8" x14ac:dyDescent="0.3">
      <c r="A1" s="82"/>
      <c r="B1" s="392" t="s">
        <v>108</v>
      </c>
      <c r="C1" s="392"/>
      <c r="D1" s="392"/>
      <c r="E1" s="392"/>
      <c r="F1" s="392"/>
      <c r="G1" s="83"/>
      <c r="H1" s="83"/>
    </row>
    <row r="2" spans="1:8" ht="16.8" x14ac:dyDescent="0.3">
      <c r="A2" s="392" t="s">
        <v>109</v>
      </c>
      <c r="B2" s="392"/>
      <c r="C2" s="392"/>
      <c r="D2" s="392"/>
      <c r="E2" s="392"/>
      <c r="F2" s="392"/>
      <c r="G2" s="83"/>
      <c r="H2" s="83"/>
    </row>
    <row r="3" spans="1:8" x14ac:dyDescent="0.3">
      <c r="A3" s="393" t="s">
        <v>110</v>
      </c>
      <c r="B3" s="393"/>
      <c r="C3" s="393"/>
      <c r="D3" s="393"/>
      <c r="E3" s="393"/>
      <c r="F3" s="393"/>
      <c r="G3" s="83"/>
      <c r="H3" s="83"/>
    </row>
    <row r="4" spans="1:8" ht="15.6" x14ac:dyDescent="0.3">
      <c r="A4" s="394" t="s">
        <v>111</v>
      </c>
      <c r="B4" s="395"/>
      <c r="C4" s="395"/>
      <c r="D4" s="395"/>
      <c r="E4" s="395"/>
      <c r="F4" s="395"/>
      <c r="G4" s="83"/>
      <c r="H4" s="83"/>
    </row>
    <row r="5" spans="1:8" x14ac:dyDescent="0.3">
      <c r="A5" s="84"/>
      <c r="D5" s="85"/>
      <c r="E5" s="86"/>
      <c r="F5" s="87" t="s">
        <v>112</v>
      </c>
      <c r="G5" s="83"/>
      <c r="H5" s="83"/>
    </row>
    <row r="6" spans="1:8" x14ac:dyDescent="0.3">
      <c r="A6" s="84"/>
      <c r="B6" s="88"/>
      <c r="C6" s="89"/>
      <c r="D6" s="85"/>
      <c r="E6" s="90"/>
      <c r="F6" s="116" t="s">
        <v>113</v>
      </c>
      <c r="G6" s="83"/>
      <c r="H6" s="83"/>
    </row>
    <row r="7" spans="1:8" x14ac:dyDescent="0.3">
      <c r="A7" s="84"/>
      <c r="B7" s="88"/>
      <c r="C7" s="91" t="s">
        <v>114</v>
      </c>
      <c r="D7" s="92">
        <v>0</v>
      </c>
      <c r="E7" s="93" t="s">
        <v>115</v>
      </c>
      <c r="F7" s="94">
        <v>0.9778</v>
      </c>
      <c r="G7" s="83"/>
      <c r="H7" s="83"/>
    </row>
    <row r="8" spans="1:8" x14ac:dyDescent="0.3">
      <c r="A8" s="95" t="s">
        <v>116</v>
      </c>
      <c r="B8" s="96" t="s">
        <v>117</v>
      </c>
      <c r="C8" s="97" t="s">
        <v>118</v>
      </c>
      <c r="D8" s="98" t="s">
        <v>119</v>
      </c>
      <c r="E8" s="98" t="s">
        <v>120</v>
      </c>
      <c r="F8" s="98" t="s">
        <v>121</v>
      </c>
      <c r="G8" s="99"/>
      <c r="H8" s="99"/>
    </row>
    <row r="9" spans="1:8" x14ac:dyDescent="0.3">
      <c r="A9" s="100" t="s">
        <v>122</v>
      </c>
      <c r="B9" s="101" t="s">
        <v>123</v>
      </c>
      <c r="C9" s="102"/>
      <c r="D9" s="103"/>
      <c r="E9" s="103"/>
      <c r="F9" s="103"/>
      <c r="G9" s="83">
        <v>2</v>
      </c>
      <c r="H9" s="83"/>
    </row>
    <row r="10" spans="1:8" x14ac:dyDescent="0.3">
      <c r="A10" s="104" t="s">
        <v>124</v>
      </c>
      <c r="B10" s="105" t="s">
        <v>125</v>
      </c>
      <c r="C10" s="106"/>
      <c r="D10" s="107"/>
      <c r="E10" s="107"/>
      <c r="F10" s="107"/>
      <c r="G10" s="83">
        <v>5</v>
      </c>
      <c r="H10" s="83"/>
    </row>
    <row r="11" spans="1:8" ht="28.8" x14ac:dyDescent="0.3">
      <c r="A11" s="104" t="s">
        <v>126</v>
      </c>
      <c r="B11" s="105" t="s">
        <v>127</v>
      </c>
      <c r="C11" s="106" t="s">
        <v>128</v>
      </c>
      <c r="D11" s="107"/>
      <c r="E11" s="107">
        <v>4791.38</v>
      </c>
      <c r="F11" s="107">
        <v>4791.38</v>
      </c>
      <c r="G11" s="83">
        <v>9</v>
      </c>
      <c r="H11" s="83"/>
    </row>
    <row r="12" spans="1:8" ht="28.8" x14ac:dyDescent="0.3">
      <c r="A12" s="104" t="s">
        <v>129</v>
      </c>
      <c r="B12" s="105" t="s">
        <v>130</v>
      </c>
      <c r="C12" s="106" t="s">
        <v>128</v>
      </c>
      <c r="D12" s="107"/>
      <c r="E12" s="107">
        <v>6371.61</v>
      </c>
      <c r="F12" s="107">
        <v>6371.61</v>
      </c>
      <c r="G12" s="83">
        <v>9</v>
      </c>
      <c r="H12" s="83"/>
    </row>
    <row r="13" spans="1:8" ht="28.8" x14ac:dyDescent="0.3">
      <c r="A13" s="104" t="s">
        <v>131</v>
      </c>
      <c r="B13" s="105" t="s">
        <v>132</v>
      </c>
      <c r="C13" s="106" t="s">
        <v>128</v>
      </c>
      <c r="D13" s="107"/>
      <c r="E13" s="107">
        <v>10884.11</v>
      </c>
      <c r="F13" s="107">
        <v>10884.11</v>
      </c>
      <c r="G13" s="83">
        <v>9</v>
      </c>
      <c r="H13" s="83"/>
    </row>
    <row r="14" spans="1:8" ht="28.8" x14ac:dyDescent="0.3">
      <c r="A14" s="104" t="s">
        <v>133</v>
      </c>
      <c r="B14" s="105" t="s">
        <v>134</v>
      </c>
      <c r="C14" s="106" t="s">
        <v>128</v>
      </c>
      <c r="D14" s="107"/>
      <c r="E14" s="107">
        <v>14923.4</v>
      </c>
      <c r="F14" s="107">
        <v>14923.4</v>
      </c>
      <c r="G14" s="83">
        <v>9</v>
      </c>
      <c r="H14" s="83"/>
    </row>
    <row r="15" spans="1:8" ht="28.8" x14ac:dyDescent="0.3">
      <c r="A15" s="104" t="s">
        <v>135</v>
      </c>
      <c r="B15" s="105" t="s">
        <v>136</v>
      </c>
      <c r="C15" s="106" t="s">
        <v>128</v>
      </c>
      <c r="D15" s="107"/>
      <c r="E15" s="107">
        <v>17390.919999999998</v>
      </c>
      <c r="F15" s="107">
        <v>17390.919999999998</v>
      </c>
      <c r="G15" s="83">
        <v>9</v>
      </c>
      <c r="H15" s="83"/>
    </row>
    <row r="16" spans="1:8" x14ac:dyDescent="0.3">
      <c r="A16" s="104" t="s">
        <v>137</v>
      </c>
      <c r="B16" s="105" t="s">
        <v>138</v>
      </c>
      <c r="C16" s="106"/>
      <c r="D16" s="107"/>
      <c r="E16" s="107"/>
      <c r="F16" s="107"/>
      <c r="G16" s="83">
        <v>5</v>
      </c>
      <c r="H16" s="83"/>
    </row>
    <row r="17" spans="1:8" ht="43.2" x14ac:dyDescent="0.3">
      <c r="A17" s="104" t="s">
        <v>139</v>
      </c>
      <c r="B17" s="105" t="s">
        <v>140</v>
      </c>
      <c r="C17" s="106" t="s">
        <v>128</v>
      </c>
      <c r="D17" s="107"/>
      <c r="E17" s="107">
        <v>6119.68</v>
      </c>
      <c r="F17" s="107">
        <v>6119.68</v>
      </c>
      <c r="G17" s="83">
        <v>9</v>
      </c>
      <c r="H17" s="83"/>
    </row>
    <row r="18" spans="1:8" ht="43.2" x14ac:dyDescent="0.3">
      <c r="A18" s="104" t="s">
        <v>141</v>
      </c>
      <c r="B18" s="105" t="s">
        <v>142</v>
      </c>
      <c r="C18" s="106" t="s">
        <v>128</v>
      </c>
      <c r="D18" s="107"/>
      <c r="E18" s="107">
        <v>10365.540000000001</v>
      </c>
      <c r="F18" s="107">
        <v>10365.540000000001</v>
      </c>
      <c r="G18" s="83">
        <v>9</v>
      </c>
      <c r="H18" s="83"/>
    </row>
    <row r="19" spans="1:8" ht="43.2" x14ac:dyDescent="0.3">
      <c r="A19" s="104" t="s">
        <v>143</v>
      </c>
      <c r="B19" s="105" t="s">
        <v>144</v>
      </c>
      <c r="C19" s="106" t="s">
        <v>128</v>
      </c>
      <c r="D19" s="107"/>
      <c r="E19" s="107">
        <v>14026.52</v>
      </c>
      <c r="F19" s="107">
        <v>14026.52</v>
      </c>
      <c r="G19" s="83">
        <v>9</v>
      </c>
      <c r="H19" s="83"/>
    </row>
    <row r="20" spans="1:8" ht="43.2" x14ac:dyDescent="0.3">
      <c r="A20" s="104" t="s">
        <v>145</v>
      </c>
      <c r="B20" s="105" t="s">
        <v>146</v>
      </c>
      <c r="C20" s="106" t="s">
        <v>128</v>
      </c>
      <c r="D20" s="107"/>
      <c r="E20" s="107">
        <v>18656.900000000001</v>
      </c>
      <c r="F20" s="107">
        <v>18656.900000000001</v>
      </c>
      <c r="G20" s="83">
        <v>9</v>
      </c>
      <c r="H20" s="83"/>
    </row>
    <row r="21" spans="1:8" x14ac:dyDescent="0.3">
      <c r="A21" s="104" t="s">
        <v>147</v>
      </c>
      <c r="B21" s="105" t="s">
        <v>148</v>
      </c>
      <c r="C21" s="106"/>
      <c r="D21" s="107"/>
      <c r="E21" s="107"/>
      <c r="F21" s="107"/>
      <c r="G21" s="83">
        <v>5</v>
      </c>
      <c r="H21" s="83"/>
    </row>
    <row r="22" spans="1:8" x14ac:dyDescent="0.3">
      <c r="A22" s="104" t="s">
        <v>149</v>
      </c>
      <c r="B22" s="105" t="s">
        <v>150</v>
      </c>
      <c r="C22" s="106" t="s">
        <v>128</v>
      </c>
      <c r="D22" s="107"/>
      <c r="E22" s="107">
        <v>2410.6799999999998</v>
      </c>
      <c r="F22" s="107">
        <v>2410.6799999999998</v>
      </c>
      <c r="G22" s="83">
        <v>9</v>
      </c>
      <c r="H22" s="83"/>
    </row>
    <row r="23" spans="1:8" x14ac:dyDescent="0.3">
      <c r="A23" s="104" t="s">
        <v>151</v>
      </c>
      <c r="B23" s="105" t="s">
        <v>152</v>
      </c>
      <c r="C23" s="106" t="s">
        <v>128</v>
      </c>
      <c r="D23" s="107"/>
      <c r="E23" s="107">
        <v>3258.97</v>
      </c>
      <c r="F23" s="107">
        <v>3258.97</v>
      </c>
      <c r="G23" s="83">
        <v>9</v>
      </c>
      <c r="H23" s="83"/>
    </row>
    <row r="24" spans="1:8" x14ac:dyDescent="0.3">
      <c r="A24" s="104" t="s">
        <v>153</v>
      </c>
      <c r="B24" s="105" t="s">
        <v>154</v>
      </c>
      <c r="C24" s="106" t="s">
        <v>128</v>
      </c>
      <c r="D24" s="107"/>
      <c r="E24" s="107">
        <v>1767.99</v>
      </c>
      <c r="F24" s="107">
        <v>1767.99</v>
      </c>
      <c r="G24" s="83">
        <v>9</v>
      </c>
      <c r="H24" s="83"/>
    </row>
    <row r="25" spans="1:8" x14ac:dyDescent="0.3">
      <c r="A25" s="104" t="s">
        <v>155</v>
      </c>
      <c r="B25" s="105" t="s">
        <v>156</v>
      </c>
      <c r="C25" s="106" t="s">
        <v>128</v>
      </c>
      <c r="D25" s="107"/>
      <c r="E25" s="107">
        <v>2418.94</v>
      </c>
      <c r="F25" s="107">
        <v>2418.94</v>
      </c>
      <c r="G25" s="83">
        <v>9</v>
      </c>
      <c r="H25" s="83"/>
    </row>
    <row r="26" spans="1:8" x14ac:dyDescent="0.3">
      <c r="A26" s="104" t="s">
        <v>157</v>
      </c>
      <c r="B26" s="105" t="s">
        <v>158</v>
      </c>
      <c r="C26" s="106" t="s">
        <v>128</v>
      </c>
      <c r="D26" s="107"/>
      <c r="E26" s="107">
        <v>759</v>
      </c>
      <c r="F26" s="107">
        <v>759</v>
      </c>
      <c r="G26" s="83">
        <v>9</v>
      </c>
      <c r="H26" s="83"/>
    </row>
    <row r="27" spans="1:8" x14ac:dyDescent="0.3">
      <c r="A27" s="104" t="s">
        <v>159</v>
      </c>
      <c r="B27" s="105" t="s">
        <v>160</v>
      </c>
      <c r="C27" s="106" t="s">
        <v>128</v>
      </c>
      <c r="D27" s="107"/>
      <c r="E27" s="107">
        <v>1010.32</v>
      </c>
      <c r="F27" s="107">
        <v>1010.32</v>
      </c>
      <c r="G27" s="83">
        <v>9</v>
      </c>
      <c r="H27" s="83"/>
    </row>
    <row r="28" spans="1:8" x14ac:dyDescent="0.3">
      <c r="A28" s="104" t="s">
        <v>161</v>
      </c>
      <c r="B28" s="105" t="s">
        <v>162</v>
      </c>
      <c r="C28" s="106" t="s">
        <v>128</v>
      </c>
      <c r="D28" s="107"/>
      <c r="E28" s="107">
        <v>842.82</v>
      </c>
      <c r="F28" s="107">
        <v>842.82</v>
      </c>
      <c r="G28" s="83">
        <v>9</v>
      </c>
      <c r="H28" s="83"/>
    </row>
    <row r="29" spans="1:8" x14ac:dyDescent="0.3">
      <c r="A29" s="104" t="s">
        <v>163</v>
      </c>
      <c r="B29" s="105" t="s">
        <v>164</v>
      </c>
      <c r="C29" s="106" t="s">
        <v>128</v>
      </c>
      <c r="D29" s="107"/>
      <c r="E29" s="107">
        <v>1168.6199999999999</v>
      </c>
      <c r="F29" s="107">
        <v>1168.6199999999999</v>
      </c>
      <c r="G29" s="83">
        <v>9</v>
      </c>
      <c r="H29" s="83"/>
    </row>
    <row r="30" spans="1:8" x14ac:dyDescent="0.3">
      <c r="A30" s="104" t="s">
        <v>165</v>
      </c>
      <c r="B30" s="105" t="s">
        <v>166</v>
      </c>
      <c r="C30" s="106" t="s">
        <v>128</v>
      </c>
      <c r="D30" s="107"/>
      <c r="E30" s="107">
        <v>1622.28</v>
      </c>
      <c r="F30" s="107">
        <v>1622.28</v>
      </c>
      <c r="G30" s="83">
        <v>9</v>
      </c>
      <c r="H30" s="83"/>
    </row>
    <row r="31" spans="1:8" x14ac:dyDescent="0.3">
      <c r="A31" s="104" t="s">
        <v>167</v>
      </c>
      <c r="B31" s="105" t="s">
        <v>168</v>
      </c>
      <c r="C31" s="106" t="s">
        <v>128</v>
      </c>
      <c r="D31" s="107"/>
      <c r="E31" s="107">
        <v>2211.35</v>
      </c>
      <c r="F31" s="107">
        <v>2211.35</v>
      </c>
      <c r="G31" s="83">
        <v>9</v>
      </c>
      <c r="H31" s="83"/>
    </row>
    <row r="32" spans="1:8" x14ac:dyDescent="0.3">
      <c r="A32" s="104" t="s">
        <v>169</v>
      </c>
      <c r="B32" s="105" t="s">
        <v>170</v>
      </c>
      <c r="C32" s="106" t="s">
        <v>128</v>
      </c>
      <c r="D32" s="107"/>
      <c r="E32" s="107">
        <v>1400.53</v>
      </c>
      <c r="F32" s="107">
        <v>1400.53</v>
      </c>
      <c r="G32" s="83">
        <v>9</v>
      </c>
      <c r="H32" s="83"/>
    </row>
    <row r="33" spans="1:8" x14ac:dyDescent="0.3">
      <c r="A33" s="104" t="s">
        <v>171</v>
      </c>
      <c r="B33" s="105" t="s">
        <v>172</v>
      </c>
      <c r="C33" s="106" t="s">
        <v>128</v>
      </c>
      <c r="D33" s="107"/>
      <c r="E33" s="107">
        <v>1810.24</v>
      </c>
      <c r="F33" s="107">
        <v>1810.24</v>
      </c>
      <c r="G33" s="83">
        <v>9</v>
      </c>
      <c r="H33" s="83"/>
    </row>
    <row r="34" spans="1:8" x14ac:dyDescent="0.3">
      <c r="A34" s="104" t="s">
        <v>173</v>
      </c>
      <c r="B34" s="105" t="s">
        <v>174</v>
      </c>
      <c r="C34" s="106"/>
      <c r="D34" s="107"/>
      <c r="E34" s="107"/>
      <c r="F34" s="107"/>
      <c r="G34" s="83">
        <v>5</v>
      </c>
      <c r="H34" s="83"/>
    </row>
    <row r="35" spans="1:8" ht="28.8" x14ac:dyDescent="0.3">
      <c r="A35" s="104" t="s">
        <v>175</v>
      </c>
      <c r="B35" s="105" t="s">
        <v>176</v>
      </c>
      <c r="C35" s="106" t="s">
        <v>177</v>
      </c>
      <c r="D35" s="107">
        <v>1242.82</v>
      </c>
      <c r="E35" s="107"/>
      <c r="F35" s="107">
        <v>1242.82</v>
      </c>
      <c r="G35" s="83">
        <v>9</v>
      </c>
      <c r="H35" s="83"/>
    </row>
    <row r="36" spans="1:8" ht="43.2" x14ac:dyDescent="0.3">
      <c r="A36" s="104" t="s">
        <v>178</v>
      </c>
      <c r="B36" s="105" t="s">
        <v>179</v>
      </c>
      <c r="C36" s="106" t="s">
        <v>180</v>
      </c>
      <c r="D36" s="107">
        <v>0.4</v>
      </c>
      <c r="E36" s="107">
        <v>0.39</v>
      </c>
      <c r="F36" s="107">
        <v>0.79</v>
      </c>
      <c r="G36" s="83">
        <v>9</v>
      </c>
      <c r="H36" s="83"/>
    </row>
    <row r="37" spans="1:8" ht="43.2" x14ac:dyDescent="0.3">
      <c r="A37" s="104" t="s">
        <v>181</v>
      </c>
      <c r="B37" s="105" t="s">
        <v>182</v>
      </c>
      <c r="C37" s="106" t="s">
        <v>180</v>
      </c>
      <c r="D37" s="107">
        <v>0.32</v>
      </c>
      <c r="E37" s="107">
        <v>0.28999999999999998</v>
      </c>
      <c r="F37" s="107">
        <v>0.61</v>
      </c>
      <c r="G37" s="83">
        <v>9</v>
      </c>
      <c r="H37" s="83"/>
    </row>
    <row r="38" spans="1:8" ht="28.8" x14ac:dyDescent="0.3">
      <c r="A38" s="104" t="s">
        <v>183</v>
      </c>
      <c r="B38" s="105" t="s">
        <v>184</v>
      </c>
      <c r="C38" s="106" t="s">
        <v>180</v>
      </c>
      <c r="D38" s="107">
        <v>0.26</v>
      </c>
      <c r="E38" s="107">
        <v>0.24</v>
      </c>
      <c r="F38" s="107">
        <v>0.5</v>
      </c>
      <c r="G38" s="83">
        <v>9</v>
      </c>
      <c r="H38" s="83"/>
    </row>
    <row r="39" spans="1:8" ht="28.8" x14ac:dyDescent="0.3">
      <c r="A39" s="104" t="s">
        <v>185</v>
      </c>
      <c r="B39" s="105" t="s">
        <v>186</v>
      </c>
      <c r="C39" s="106" t="s">
        <v>180</v>
      </c>
      <c r="D39" s="107">
        <v>0.35</v>
      </c>
      <c r="E39" s="107">
        <v>0.35</v>
      </c>
      <c r="F39" s="107">
        <v>0.7</v>
      </c>
      <c r="G39" s="83">
        <v>9</v>
      </c>
      <c r="H39" s="83"/>
    </row>
    <row r="40" spans="1:8" ht="28.8" x14ac:dyDescent="0.3">
      <c r="A40" s="104" t="s">
        <v>187</v>
      </c>
      <c r="B40" s="105" t="s">
        <v>188</v>
      </c>
      <c r="C40" s="106" t="s">
        <v>180</v>
      </c>
      <c r="D40" s="107">
        <v>0.16</v>
      </c>
      <c r="E40" s="107">
        <v>0.37</v>
      </c>
      <c r="F40" s="107">
        <v>0.53</v>
      </c>
      <c r="G40" s="83">
        <v>9</v>
      </c>
      <c r="H40" s="83"/>
    </row>
    <row r="41" spans="1:8" ht="28.8" x14ac:dyDescent="0.3">
      <c r="A41" s="104" t="s">
        <v>189</v>
      </c>
      <c r="B41" s="105" t="s">
        <v>190</v>
      </c>
      <c r="C41" s="106" t="s">
        <v>180</v>
      </c>
      <c r="D41" s="107">
        <v>0.22</v>
      </c>
      <c r="E41" s="107">
        <v>0.21</v>
      </c>
      <c r="F41" s="107">
        <v>0.43</v>
      </c>
      <c r="G41" s="83">
        <v>9</v>
      </c>
      <c r="H41" s="83"/>
    </row>
    <row r="42" spans="1:8" ht="28.8" x14ac:dyDescent="0.3">
      <c r="A42" s="104" t="s">
        <v>191</v>
      </c>
      <c r="B42" s="105" t="s">
        <v>192</v>
      </c>
      <c r="C42" s="106" t="s">
        <v>180</v>
      </c>
      <c r="D42" s="107">
        <v>0.31</v>
      </c>
      <c r="E42" s="107">
        <v>0.28999999999999998</v>
      </c>
      <c r="F42" s="107">
        <v>0.6</v>
      </c>
      <c r="G42" s="83">
        <v>9</v>
      </c>
      <c r="H42" s="83"/>
    </row>
    <row r="43" spans="1:8" ht="28.8" x14ac:dyDescent="0.3">
      <c r="A43" s="104" t="s">
        <v>193</v>
      </c>
      <c r="B43" s="105" t="s">
        <v>194</v>
      </c>
      <c r="C43" s="106" t="s">
        <v>180</v>
      </c>
      <c r="D43" s="107">
        <v>0.26</v>
      </c>
      <c r="E43" s="107">
        <v>0.26</v>
      </c>
      <c r="F43" s="107">
        <v>0.52</v>
      </c>
      <c r="G43" s="83">
        <v>9</v>
      </c>
      <c r="H43" s="83"/>
    </row>
    <row r="44" spans="1:8" ht="28.8" x14ac:dyDescent="0.3">
      <c r="A44" s="104" t="s">
        <v>195</v>
      </c>
      <c r="B44" s="105" t="s">
        <v>196</v>
      </c>
      <c r="C44" s="106" t="s">
        <v>180</v>
      </c>
      <c r="D44" s="107">
        <v>0.26</v>
      </c>
      <c r="E44" s="107">
        <v>0.25</v>
      </c>
      <c r="F44" s="107">
        <v>0.51</v>
      </c>
      <c r="G44" s="83">
        <v>9</v>
      </c>
      <c r="H44" s="83"/>
    </row>
    <row r="45" spans="1:8" ht="43.2" x14ac:dyDescent="0.3">
      <c r="A45" s="104" t="s">
        <v>197</v>
      </c>
      <c r="B45" s="105" t="s">
        <v>198</v>
      </c>
      <c r="C45" s="106" t="s">
        <v>180</v>
      </c>
      <c r="D45" s="107">
        <v>0.44</v>
      </c>
      <c r="E45" s="107">
        <v>0.42</v>
      </c>
      <c r="F45" s="107">
        <v>0.86</v>
      </c>
      <c r="G45" s="83">
        <v>9</v>
      </c>
      <c r="H45" s="83"/>
    </row>
    <row r="46" spans="1:8" ht="43.2" x14ac:dyDescent="0.3">
      <c r="A46" s="104" t="s">
        <v>199</v>
      </c>
      <c r="B46" s="105" t="s">
        <v>200</v>
      </c>
      <c r="C46" s="106" t="s">
        <v>180</v>
      </c>
      <c r="D46" s="107">
        <v>0.34</v>
      </c>
      <c r="E46" s="107">
        <v>0.33</v>
      </c>
      <c r="F46" s="107">
        <v>0.67</v>
      </c>
      <c r="G46" s="83">
        <v>9</v>
      </c>
      <c r="H46" s="83"/>
    </row>
    <row r="47" spans="1:8" ht="28.8" x14ac:dyDescent="0.3">
      <c r="A47" s="104" t="s">
        <v>201</v>
      </c>
      <c r="B47" s="105" t="s">
        <v>202</v>
      </c>
      <c r="C47" s="106" t="s">
        <v>180</v>
      </c>
      <c r="D47" s="107">
        <v>0.26</v>
      </c>
      <c r="E47" s="107">
        <v>0.26</v>
      </c>
      <c r="F47" s="107">
        <v>0.52</v>
      </c>
      <c r="G47" s="83">
        <v>9</v>
      </c>
      <c r="H47" s="83"/>
    </row>
    <row r="48" spans="1:8" ht="28.8" x14ac:dyDescent="0.3">
      <c r="A48" s="104" t="s">
        <v>203</v>
      </c>
      <c r="B48" s="105" t="s">
        <v>204</v>
      </c>
      <c r="C48" s="106" t="s">
        <v>180</v>
      </c>
      <c r="D48" s="107">
        <v>0.36</v>
      </c>
      <c r="E48" s="107">
        <v>0.35</v>
      </c>
      <c r="F48" s="107">
        <v>0.71</v>
      </c>
      <c r="G48" s="83">
        <v>9</v>
      </c>
      <c r="H48" s="83"/>
    </row>
    <row r="49" spans="1:8" ht="28.8" x14ac:dyDescent="0.3">
      <c r="A49" s="104" t="s">
        <v>205</v>
      </c>
      <c r="B49" s="105" t="s">
        <v>206</v>
      </c>
      <c r="C49" s="106" t="s">
        <v>180</v>
      </c>
      <c r="D49" s="107">
        <v>0.3</v>
      </c>
      <c r="E49" s="107">
        <v>0.28000000000000003</v>
      </c>
      <c r="F49" s="107">
        <v>0.57999999999999996</v>
      </c>
      <c r="G49" s="83">
        <v>9</v>
      </c>
      <c r="H49" s="83"/>
    </row>
    <row r="50" spans="1:8" ht="28.8" x14ac:dyDescent="0.3">
      <c r="A50" s="104" t="s">
        <v>207</v>
      </c>
      <c r="B50" s="105" t="s">
        <v>208</v>
      </c>
      <c r="C50" s="106" t="s">
        <v>180</v>
      </c>
      <c r="D50" s="107">
        <v>0.25</v>
      </c>
      <c r="E50" s="107">
        <v>0.23</v>
      </c>
      <c r="F50" s="107">
        <v>0.48</v>
      </c>
      <c r="G50" s="83">
        <v>9</v>
      </c>
      <c r="H50" s="83"/>
    </row>
    <row r="51" spans="1:8" ht="28.8" x14ac:dyDescent="0.3">
      <c r="A51" s="104" t="s">
        <v>209</v>
      </c>
      <c r="B51" s="105" t="s">
        <v>210</v>
      </c>
      <c r="C51" s="106" t="s">
        <v>180</v>
      </c>
      <c r="D51" s="107">
        <v>0.42</v>
      </c>
      <c r="E51" s="107">
        <v>0.4</v>
      </c>
      <c r="F51" s="107">
        <v>0.82</v>
      </c>
      <c r="G51" s="83">
        <v>9</v>
      </c>
      <c r="H51" s="83"/>
    </row>
    <row r="52" spans="1:8" ht="28.8" x14ac:dyDescent="0.3">
      <c r="A52" s="104" t="s">
        <v>211</v>
      </c>
      <c r="B52" s="105" t="s">
        <v>212</v>
      </c>
      <c r="C52" s="106" t="s">
        <v>180</v>
      </c>
      <c r="D52" s="107">
        <v>0.27</v>
      </c>
      <c r="E52" s="107">
        <v>0.27</v>
      </c>
      <c r="F52" s="107">
        <v>0.54</v>
      </c>
      <c r="G52" s="83">
        <v>9</v>
      </c>
      <c r="H52" s="83"/>
    </row>
    <row r="53" spans="1:8" ht="28.8" x14ac:dyDescent="0.3">
      <c r="A53" s="104" t="s">
        <v>213</v>
      </c>
      <c r="B53" s="105" t="s">
        <v>214</v>
      </c>
      <c r="C53" s="106" t="s">
        <v>180</v>
      </c>
      <c r="D53" s="107">
        <v>0.17</v>
      </c>
      <c r="E53" s="107">
        <v>0.28000000000000003</v>
      </c>
      <c r="F53" s="107">
        <v>0.45</v>
      </c>
      <c r="G53" s="83">
        <v>9</v>
      </c>
      <c r="H53" s="83"/>
    </row>
    <row r="54" spans="1:8" ht="28.8" x14ac:dyDescent="0.3">
      <c r="A54" s="104" t="s">
        <v>215</v>
      </c>
      <c r="B54" s="105" t="s">
        <v>216</v>
      </c>
      <c r="C54" s="106" t="s">
        <v>180</v>
      </c>
      <c r="D54" s="107">
        <v>0.18</v>
      </c>
      <c r="E54" s="107">
        <v>0.16</v>
      </c>
      <c r="F54" s="107">
        <v>0.34</v>
      </c>
      <c r="G54" s="83">
        <v>9</v>
      </c>
      <c r="H54" s="83"/>
    </row>
    <row r="55" spans="1:8" ht="28.8" x14ac:dyDescent="0.3">
      <c r="A55" s="104" t="s">
        <v>217</v>
      </c>
      <c r="B55" s="105" t="s">
        <v>218</v>
      </c>
      <c r="C55" s="106" t="s">
        <v>180</v>
      </c>
      <c r="D55" s="107">
        <v>0.13</v>
      </c>
      <c r="E55" s="107">
        <v>0.13</v>
      </c>
      <c r="F55" s="107">
        <v>0.26</v>
      </c>
      <c r="G55" s="83">
        <v>9</v>
      </c>
      <c r="H55" s="83"/>
    </row>
    <row r="56" spans="1:8" ht="28.8" x14ac:dyDescent="0.3">
      <c r="A56" s="104" t="s">
        <v>219</v>
      </c>
      <c r="B56" s="105" t="s">
        <v>220</v>
      </c>
      <c r="C56" s="106" t="s">
        <v>180</v>
      </c>
      <c r="D56" s="107">
        <v>0.09</v>
      </c>
      <c r="E56" s="107">
        <v>0.09</v>
      </c>
      <c r="F56" s="107">
        <v>0.18</v>
      </c>
      <c r="G56" s="83">
        <v>9</v>
      </c>
      <c r="H56" s="83"/>
    </row>
    <row r="57" spans="1:8" ht="28.8" x14ac:dyDescent="0.3">
      <c r="A57" s="104" t="s">
        <v>221</v>
      </c>
      <c r="B57" s="105" t="s">
        <v>222</v>
      </c>
      <c r="C57" s="106" t="s">
        <v>180</v>
      </c>
      <c r="D57" s="107">
        <v>0.09</v>
      </c>
      <c r="E57" s="107">
        <v>7.0000000000000007E-2</v>
      </c>
      <c r="F57" s="107">
        <v>0.16</v>
      </c>
      <c r="G57" s="83">
        <v>9</v>
      </c>
      <c r="H57" s="83"/>
    </row>
    <row r="58" spans="1:8" x14ac:dyDescent="0.3">
      <c r="A58" s="104" t="s">
        <v>223</v>
      </c>
      <c r="B58" s="105" t="s">
        <v>224</v>
      </c>
      <c r="C58" s="106" t="s">
        <v>225</v>
      </c>
      <c r="D58" s="107">
        <v>651.09</v>
      </c>
      <c r="E58" s="107">
        <v>492.92</v>
      </c>
      <c r="F58" s="107">
        <v>1144.01</v>
      </c>
      <c r="G58" s="83">
        <v>9</v>
      </c>
      <c r="H58" s="83"/>
    </row>
    <row r="59" spans="1:8" ht="28.8" x14ac:dyDescent="0.3">
      <c r="A59" s="104" t="s">
        <v>226</v>
      </c>
      <c r="B59" s="105" t="s">
        <v>227</v>
      </c>
      <c r="C59" s="106" t="s">
        <v>128</v>
      </c>
      <c r="D59" s="107">
        <v>703.64</v>
      </c>
      <c r="E59" s="107">
        <v>337.28</v>
      </c>
      <c r="F59" s="107">
        <v>1040.92</v>
      </c>
      <c r="G59" s="83">
        <v>9</v>
      </c>
      <c r="H59" s="83"/>
    </row>
    <row r="60" spans="1:8" x14ac:dyDescent="0.3">
      <c r="A60" s="104" t="s">
        <v>228</v>
      </c>
      <c r="B60" s="105" t="s">
        <v>229</v>
      </c>
      <c r="C60" s="106"/>
      <c r="D60" s="107"/>
      <c r="E60" s="107"/>
      <c r="F60" s="107"/>
      <c r="G60" s="83">
        <v>5</v>
      </c>
      <c r="H60" s="83"/>
    </row>
    <row r="61" spans="1:8" ht="28.8" x14ac:dyDescent="0.3">
      <c r="A61" s="104" t="s">
        <v>230</v>
      </c>
      <c r="B61" s="105" t="s">
        <v>231</v>
      </c>
      <c r="C61" s="106" t="s">
        <v>177</v>
      </c>
      <c r="D61" s="107">
        <v>1041.0999999999999</v>
      </c>
      <c r="E61" s="107"/>
      <c r="F61" s="107">
        <v>1041.0999999999999</v>
      </c>
      <c r="G61" s="83">
        <v>9</v>
      </c>
      <c r="H61" s="83"/>
    </row>
    <row r="62" spans="1:8" ht="28.8" x14ac:dyDescent="0.3">
      <c r="A62" s="104" t="s">
        <v>232</v>
      </c>
      <c r="B62" s="105" t="s">
        <v>233</v>
      </c>
      <c r="C62" s="106" t="s">
        <v>177</v>
      </c>
      <c r="D62" s="107">
        <v>5674.39</v>
      </c>
      <c r="E62" s="107"/>
      <c r="F62" s="107">
        <v>5674.39</v>
      </c>
      <c r="G62" s="83">
        <v>9</v>
      </c>
      <c r="H62" s="83"/>
    </row>
    <row r="63" spans="1:8" x14ac:dyDescent="0.3">
      <c r="A63" s="104" t="s">
        <v>234</v>
      </c>
      <c r="B63" s="105" t="s">
        <v>235</v>
      </c>
      <c r="C63" s="106" t="s">
        <v>236</v>
      </c>
      <c r="D63" s="107">
        <v>78.42</v>
      </c>
      <c r="E63" s="107"/>
      <c r="F63" s="107">
        <v>78.42</v>
      </c>
      <c r="G63" s="83">
        <v>9</v>
      </c>
      <c r="H63" s="83"/>
    </row>
    <row r="64" spans="1:8" x14ac:dyDescent="0.3">
      <c r="A64" s="104" t="s">
        <v>237</v>
      </c>
      <c r="B64" s="105" t="s">
        <v>238</v>
      </c>
      <c r="C64" s="106" t="s">
        <v>236</v>
      </c>
      <c r="D64" s="107">
        <v>89.41</v>
      </c>
      <c r="E64" s="107"/>
      <c r="F64" s="107">
        <v>89.41</v>
      </c>
      <c r="G64" s="83">
        <v>9</v>
      </c>
      <c r="H64" s="83"/>
    </row>
    <row r="65" spans="1:8" x14ac:dyDescent="0.3">
      <c r="A65" s="104" t="s">
        <v>239</v>
      </c>
      <c r="B65" s="105" t="s">
        <v>240</v>
      </c>
      <c r="C65" s="106" t="s">
        <v>236</v>
      </c>
      <c r="D65" s="107">
        <v>322.74</v>
      </c>
      <c r="E65" s="107"/>
      <c r="F65" s="107">
        <v>322.74</v>
      </c>
      <c r="G65" s="83">
        <v>9</v>
      </c>
      <c r="H65" s="83"/>
    </row>
    <row r="66" spans="1:8" x14ac:dyDescent="0.3">
      <c r="A66" s="104" t="s">
        <v>241</v>
      </c>
      <c r="B66" s="105" t="s">
        <v>242</v>
      </c>
      <c r="C66" s="106" t="s">
        <v>236</v>
      </c>
      <c r="D66" s="107">
        <v>587.59</v>
      </c>
      <c r="E66" s="107"/>
      <c r="F66" s="107">
        <v>587.59</v>
      </c>
      <c r="G66" s="83">
        <v>9</v>
      </c>
      <c r="H66" s="83"/>
    </row>
    <row r="67" spans="1:8" ht="28.8" x14ac:dyDescent="0.3">
      <c r="A67" s="104" t="s">
        <v>243</v>
      </c>
      <c r="B67" s="105" t="s">
        <v>244</v>
      </c>
      <c r="C67" s="106" t="s">
        <v>236</v>
      </c>
      <c r="D67" s="107">
        <v>80.59</v>
      </c>
      <c r="E67" s="107"/>
      <c r="F67" s="107">
        <v>80.59</v>
      </c>
      <c r="G67" s="83">
        <v>9</v>
      </c>
      <c r="H67" s="83"/>
    </row>
    <row r="68" spans="1:8" x14ac:dyDescent="0.3">
      <c r="A68" s="104" t="s">
        <v>245</v>
      </c>
      <c r="B68" s="105" t="s">
        <v>246</v>
      </c>
      <c r="C68" s="106"/>
      <c r="D68" s="107"/>
      <c r="E68" s="107"/>
      <c r="F68" s="107"/>
      <c r="G68" s="83">
        <v>5</v>
      </c>
      <c r="H68" s="83"/>
    </row>
    <row r="69" spans="1:8" ht="28.8" x14ac:dyDescent="0.3">
      <c r="A69" s="104" t="s">
        <v>247</v>
      </c>
      <c r="B69" s="105" t="s">
        <v>248</v>
      </c>
      <c r="C69" s="106" t="s">
        <v>177</v>
      </c>
      <c r="D69" s="107">
        <v>306.55</v>
      </c>
      <c r="E69" s="107"/>
      <c r="F69" s="107">
        <v>306.55</v>
      </c>
      <c r="G69" s="83">
        <v>9</v>
      </c>
      <c r="H69" s="83"/>
    </row>
    <row r="70" spans="1:8" x14ac:dyDescent="0.3">
      <c r="A70" s="104" t="s">
        <v>249</v>
      </c>
      <c r="B70" s="105" t="s">
        <v>250</v>
      </c>
      <c r="C70" s="106" t="s">
        <v>180</v>
      </c>
      <c r="D70" s="107">
        <v>3.13</v>
      </c>
      <c r="E70" s="107">
        <v>4.3600000000000003</v>
      </c>
      <c r="F70" s="107">
        <v>7.49</v>
      </c>
      <c r="G70" s="83">
        <v>9</v>
      </c>
      <c r="H70" s="83"/>
    </row>
    <row r="71" spans="1:8" x14ac:dyDescent="0.3">
      <c r="A71" s="104" t="s">
        <v>251</v>
      </c>
      <c r="B71" s="105" t="s">
        <v>252</v>
      </c>
      <c r="C71" s="106" t="s">
        <v>180</v>
      </c>
      <c r="D71" s="107">
        <v>97.63</v>
      </c>
      <c r="E71" s="107">
        <v>32.159999999999997</v>
      </c>
      <c r="F71" s="107">
        <v>129.79</v>
      </c>
      <c r="G71" s="83">
        <v>9</v>
      </c>
      <c r="H71" s="83"/>
    </row>
    <row r="72" spans="1:8" x14ac:dyDescent="0.3">
      <c r="A72" s="104" t="s">
        <v>253</v>
      </c>
      <c r="B72" s="105" t="s">
        <v>254</v>
      </c>
      <c r="C72" s="106" t="s">
        <v>180</v>
      </c>
      <c r="D72" s="107">
        <v>15.85</v>
      </c>
      <c r="E72" s="107">
        <v>30.67</v>
      </c>
      <c r="F72" s="107">
        <v>46.52</v>
      </c>
      <c r="G72" s="83">
        <v>9</v>
      </c>
      <c r="H72" s="83"/>
    </row>
    <row r="73" spans="1:8" x14ac:dyDescent="0.3">
      <c r="A73" s="104" t="s">
        <v>255</v>
      </c>
      <c r="B73" s="105" t="s">
        <v>256</v>
      </c>
      <c r="C73" s="106" t="s">
        <v>180</v>
      </c>
      <c r="D73" s="107"/>
      <c r="E73" s="107">
        <v>21.78</v>
      </c>
      <c r="F73" s="107">
        <v>21.78</v>
      </c>
      <c r="G73" s="83">
        <v>9</v>
      </c>
      <c r="H73" s="83"/>
    </row>
    <row r="74" spans="1:8" x14ac:dyDescent="0.3">
      <c r="A74" s="104" t="s">
        <v>257</v>
      </c>
      <c r="B74" s="105" t="s">
        <v>258</v>
      </c>
      <c r="C74" s="106" t="s">
        <v>236</v>
      </c>
      <c r="D74" s="107">
        <v>0.84</v>
      </c>
      <c r="E74" s="107">
        <v>3.21</v>
      </c>
      <c r="F74" s="107">
        <v>4.05</v>
      </c>
      <c r="G74" s="83">
        <v>9</v>
      </c>
      <c r="H74" s="83"/>
    </row>
    <row r="75" spans="1:8" ht="28.8" x14ac:dyDescent="0.3">
      <c r="A75" s="104" t="s">
        <v>259</v>
      </c>
      <c r="B75" s="105" t="s">
        <v>260</v>
      </c>
      <c r="C75" s="106" t="s">
        <v>261</v>
      </c>
      <c r="D75" s="107"/>
      <c r="E75" s="107">
        <v>328.73</v>
      </c>
      <c r="F75" s="107">
        <v>328.73</v>
      </c>
      <c r="G75" s="83">
        <v>9</v>
      </c>
      <c r="H75" s="83"/>
    </row>
    <row r="76" spans="1:8" x14ac:dyDescent="0.3">
      <c r="A76" s="104" t="s">
        <v>262</v>
      </c>
      <c r="B76" s="105" t="s">
        <v>263</v>
      </c>
      <c r="C76" s="106" t="s">
        <v>236</v>
      </c>
      <c r="D76" s="107">
        <v>184.83</v>
      </c>
      <c r="E76" s="107"/>
      <c r="F76" s="107">
        <v>184.83</v>
      </c>
      <c r="G76" s="83">
        <v>9</v>
      </c>
      <c r="H76" s="83"/>
    </row>
    <row r="77" spans="1:8" x14ac:dyDescent="0.3">
      <c r="A77" s="104" t="s">
        <v>264</v>
      </c>
      <c r="B77" s="105" t="s">
        <v>265</v>
      </c>
      <c r="C77" s="106" t="s">
        <v>236</v>
      </c>
      <c r="D77" s="107">
        <v>205.71</v>
      </c>
      <c r="E77" s="107"/>
      <c r="F77" s="107">
        <v>205.71</v>
      </c>
      <c r="G77" s="83">
        <v>9</v>
      </c>
      <c r="H77" s="83"/>
    </row>
    <row r="78" spans="1:8" x14ac:dyDescent="0.3">
      <c r="A78" s="104" t="s">
        <v>266</v>
      </c>
      <c r="B78" s="105" t="s">
        <v>267</v>
      </c>
      <c r="C78" s="106" t="s">
        <v>236</v>
      </c>
      <c r="D78" s="107">
        <v>248</v>
      </c>
      <c r="E78" s="107"/>
      <c r="F78" s="107">
        <v>248</v>
      </c>
      <c r="G78" s="83">
        <v>9</v>
      </c>
      <c r="H78" s="83"/>
    </row>
    <row r="79" spans="1:8" x14ac:dyDescent="0.3">
      <c r="A79" s="104" t="s">
        <v>268</v>
      </c>
      <c r="B79" s="105" t="s">
        <v>269</v>
      </c>
      <c r="C79" s="106" t="s">
        <v>236</v>
      </c>
      <c r="D79" s="107">
        <v>255.72</v>
      </c>
      <c r="E79" s="107"/>
      <c r="F79" s="107">
        <v>255.72</v>
      </c>
      <c r="G79" s="83">
        <v>9</v>
      </c>
      <c r="H79" s="83"/>
    </row>
    <row r="80" spans="1:8" ht="28.8" x14ac:dyDescent="0.3">
      <c r="A80" s="104" t="s">
        <v>270</v>
      </c>
      <c r="B80" s="105" t="s">
        <v>271</v>
      </c>
      <c r="C80" s="106" t="s">
        <v>177</v>
      </c>
      <c r="D80" s="107">
        <v>250.6</v>
      </c>
      <c r="E80" s="107"/>
      <c r="F80" s="107">
        <v>250.6</v>
      </c>
      <c r="G80" s="83">
        <v>9</v>
      </c>
      <c r="H80" s="83"/>
    </row>
    <row r="81" spans="1:8" ht="28.8" x14ac:dyDescent="0.3">
      <c r="A81" s="104" t="s">
        <v>272</v>
      </c>
      <c r="B81" s="105" t="s">
        <v>273</v>
      </c>
      <c r="C81" s="106" t="s">
        <v>128</v>
      </c>
      <c r="D81" s="107">
        <v>7.39</v>
      </c>
      <c r="E81" s="107"/>
      <c r="F81" s="107">
        <v>7.39</v>
      </c>
      <c r="G81" s="83">
        <v>9</v>
      </c>
      <c r="H81" s="83"/>
    </row>
    <row r="82" spans="1:8" ht="28.8" x14ac:dyDescent="0.3">
      <c r="A82" s="104" t="s">
        <v>274</v>
      </c>
      <c r="B82" s="105" t="s">
        <v>275</v>
      </c>
      <c r="C82" s="106" t="s">
        <v>128</v>
      </c>
      <c r="D82" s="107">
        <v>8.25</v>
      </c>
      <c r="E82" s="107"/>
      <c r="F82" s="107">
        <v>8.25</v>
      </c>
      <c r="G82" s="83">
        <v>9</v>
      </c>
      <c r="H82" s="83"/>
    </row>
    <row r="83" spans="1:8" ht="28.8" x14ac:dyDescent="0.3">
      <c r="A83" s="104" t="s">
        <v>276</v>
      </c>
      <c r="B83" s="105" t="s">
        <v>277</v>
      </c>
      <c r="C83" s="106" t="s">
        <v>128</v>
      </c>
      <c r="D83" s="107">
        <v>10.42</v>
      </c>
      <c r="E83" s="107"/>
      <c r="F83" s="107">
        <v>10.42</v>
      </c>
      <c r="G83" s="83">
        <v>9</v>
      </c>
      <c r="H83" s="83"/>
    </row>
    <row r="84" spans="1:8" ht="28.8" x14ac:dyDescent="0.3">
      <c r="A84" s="104" t="s">
        <v>278</v>
      </c>
      <c r="B84" s="105" t="s">
        <v>279</v>
      </c>
      <c r="C84" s="106" t="s">
        <v>128</v>
      </c>
      <c r="D84" s="107">
        <v>10.68</v>
      </c>
      <c r="E84" s="107"/>
      <c r="F84" s="107">
        <v>10.68</v>
      </c>
      <c r="G84" s="83">
        <v>9</v>
      </c>
      <c r="H84" s="83"/>
    </row>
    <row r="85" spans="1:8" ht="28.8" x14ac:dyDescent="0.3">
      <c r="A85" s="104" t="s">
        <v>280</v>
      </c>
      <c r="B85" s="105" t="s">
        <v>281</v>
      </c>
      <c r="C85" s="106" t="s">
        <v>128</v>
      </c>
      <c r="D85" s="107">
        <v>12.59</v>
      </c>
      <c r="E85" s="107"/>
      <c r="F85" s="107">
        <v>12.59</v>
      </c>
      <c r="G85" s="83">
        <v>9</v>
      </c>
      <c r="H85" s="83"/>
    </row>
    <row r="86" spans="1:8" ht="28.8" x14ac:dyDescent="0.3">
      <c r="A86" s="104" t="s">
        <v>282</v>
      </c>
      <c r="B86" s="105" t="s">
        <v>283</v>
      </c>
      <c r="C86" s="106" t="s">
        <v>128</v>
      </c>
      <c r="D86" s="107">
        <v>16.350000000000001</v>
      </c>
      <c r="E86" s="107"/>
      <c r="F86" s="107">
        <v>16.350000000000001</v>
      </c>
      <c r="G86" s="83">
        <v>9</v>
      </c>
      <c r="H86" s="83"/>
    </row>
    <row r="87" spans="1:8" ht="28.8" x14ac:dyDescent="0.3">
      <c r="A87" s="104" t="s">
        <v>284</v>
      </c>
      <c r="B87" s="105" t="s">
        <v>285</v>
      </c>
      <c r="C87" s="106" t="s">
        <v>128</v>
      </c>
      <c r="D87" s="107">
        <v>18.559999999999999</v>
      </c>
      <c r="E87" s="107"/>
      <c r="F87" s="107">
        <v>18.559999999999999</v>
      </c>
      <c r="G87" s="83">
        <v>9</v>
      </c>
      <c r="H87" s="83"/>
    </row>
    <row r="88" spans="1:8" ht="28.8" x14ac:dyDescent="0.3">
      <c r="A88" s="104" t="s">
        <v>286</v>
      </c>
      <c r="B88" s="105" t="s">
        <v>287</v>
      </c>
      <c r="C88" s="106" t="s">
        <v>128</v>
      </c>
      <c r="D88" s="107">
        <v>14.91</v>
      </c>
      <c r="E88" s="107"/>
      <c r="F88" s="107">
        <v>14.91</v>
      </c>
      <c r="G88" s="83">
        <v>9</v>
      </c>
      <c r="H88" s="83"/>
    </row>
    <row r="89" spans="1:8" ht="28.8" x14ac:dyDescent="0.3">
      <c r="A89" s="104" t="s">
        <v>288</v>
      </c>
      <c r="B89" s="105" t="s">
        <v>289</v>
      </c>
      <c r="C89" s="106" t="s">
        <v>128</v>
      </c>
      <c r="D89" s="107">
        <v>16.96</v>
      </c>
      <c r="E89" s="107"/>
      <c r="F89" s="107">
        <v>16.96</v>
      </c>
      <c r="G89" s="83">
        <v>9</v>
      </c>
      <c r="H89" s="83"/>
    </row>
    <row r="90" spans="1:8" ht="28.8" x14ac:dyDescent="0.3">
      <c r="A90" s="104" t="s">
        <v>290</v>
      </c>
      <c r="B90" s="105" t="s">
        <v>291</v>
      </c>
      <c r="C90" s="106" t="s">
        <v>128</v>
      </c>
      <c r="D90" s="107">
        <v>21.52</v>
      </c>
      <c r="E90" s="107"/>
      <c r="F90" s="107">
        <v>21.52</v>
      </c>
      <c r="G90" s="83">
        <v>9</v>
      </c>
      <c r="H90" s="83"/>
    </row>
    <row r="91" spans="1:8" ht="28.8" x14ac:dyDescent="0.3">
      <c r="A91" s="104" t="s">
        <v>292</v>
      </c>
      <c r="B91" s="105" t="s">
        <v>293</v>
      </c>
      <c r="C91" s="106" t="s">
        <v>128</v>
      </c>
      <c r="D91" s="107">
        <v>26.56</v>
      </c>
      <c r="E91" s="107"/>
      <c r="F91" s="107">
        <v>26.56</v>
      </c>
      <c r="G91" s="83">
        <v>9</v>
      </c>
      <c r="H91" s="83"/>
    </row>
    <row r="92" spans="1:8" x14ac:dyDescent="0.3">
      <c r="A92" s="104" t="s">
        <v>294</v>
      </c>
      <c r="B92" s="105" t="s">
        <v>295</v>
      </c>
      <c r="C92" s="106" t="s">
        <v>236</v>
      </c>
      <c r="D92" s="107">
        <v>187.63</v>
      </c>
      <c r="E92" s="107"/>
      <c r="F92" s="107">
        <v>187.63</v>
      </c>
      <c r="G92" s="83">
        <v>9</v>
      </c>
      <c r="H92" s="83"/>
    </row>
    <row r="93" spans="1:8" x14ac:dyDescent="0.3">
      <c r="A93" s="104" t="s">
        <v>296</v>
      </c>
      <c r="B93" s="105" t="s">
        <v>297</v>
      </c>
      <c r="C93" s="106" t="s">
        <v>236</v>
      </c>
      <c r="D93" s="107">
        <v>243.04</v>
      </c>
      <c r="E93" s="107"/>
      <c r="F93" s="107">
        <v>243.04</v>
      </c>
      <c r="G93" s="83">
        <v>9</v>
      </c>
      <c r="H93" s="83"/>
    </row>
    <row r="94" spans="1:8" x14ac:dyDescent="0.3">
      <c r="A94" s="104" t="s">
        <v>298</v>
      </c>
      <c r="B94" s="105" t="s">
        <v>299</v>
      </c>
      <c r="C94" s="106" t="s">
        <v>236</v>
      </c>
      <c r="D94" s="107">
        <v>265.25</v>
      </c>
      <c r="E94" s="107"/>
      <c r="F94" s="107">
        <v>265.25</v>
      </c>
      <c r="G94" s="83">
        <v>9</v>
      </c>
      <c r="H94" s="83"/>
    </row>
    <row r="95" spans="1:8" x14ac:dyDescent="0.3">
      <c r="A95" s="104" t="s">
        <v>300</v>
      </c>
      <c r="B95" s="105" t="s">
        <v>301</v>
      </c>
      <c r="C95" s="106" t="s">
        <v>236</v>
      </c>
      <c r="D95" s="107">
        <v>302.14999999999998</v>
      </c>
      <c r="E95" s="107"/>
      <c r="F95" s="107">
        <v>302.14999999999998</v>
      </c>
      <c r="G95" s="83">
        <v>9</v>
      </c>
      <c r="H95" s="83"/>
    </row>
    <row r="96" spans="1:8" x14ac:dyDescent="0.3">
      <c r="A96" s="104" t="s">
        <v>302</v>
      </c>
      <c r="B96" s="105" t="s">
        <v>303</v>
      </c>
      <c r="C96" s="106" t="s">
        <v>236</v>
      </c>
      <c r="D96" s="107">
        <v>352.24</v>
      </c>
      <c r="E96" s="107"/>
      <c r="F96" s="107">
        <v>352.24</v>
      </c>
      <c r="G96" s="83">
        <v>9</v>
      </c>
      <c r="H96" s="83"/>
    </row>
    <row r="97" spans="1:8" x14ac:dyDescent="0.3">
      <c r="A97" s="104" t="s">
        <v>304</v>
      </c>
      <c r="B97" s="105" t="s">
        <v>305</v>
      </c>
      <c r="C97" s="106" t="s">
        <v>236</v>
      </c>
      <c r="D97" s="107">
        <v>421.38</v>
      </c>
      <c r="E97" s="107"/>
      <c r="F97" s="107">
        <v>421.38</v>
      </c>
      <c r="G97" s="83">
        <v>9</v>
      </c>
      <c r="H97" s="83"/>
    </row>
    <row r="98" spans="1:8" x14ac:dyDescent="0.3">
      <c r="A98" s="104" t="s">
        <v>306</v>
      </c>
      <c r="B98" s="105" t="s">
        <v>307</v>
      </c>
      <c r="C98" s="106" t="s">
        <v>236</v>
      </c>
      <c r="D98" s="107">
        <v>197.64</v>
      </c>
      <c r="E98" s="107"/>
      <c r="F98" s="107">
        <v>197.64</v>
      </c>
      <c r="G98" s="83">
        <v>9</v>
      </c>
      <c r="H98" s="83"/>
    </row>
    <row r="99" spans="1:8" ht="28.8" x14ac:dyDescent="0.3">
      <c r="A99" s="104" t="s">
        <v>308</v>
      </c>
      <c r="B99" s="105" t="s">
        <v>309</v>
      </c>
      <c r="C99" s="106" t="s">
        <v>177</v>
      </c>
      <c r="D99" s="107">
        <v>1216.48</v>
      </c>
      <c r="E99" s="107">
        <v>2978.54</v>
      </c>
      <c r="F99" s="107">
        <v>4195.0200000000004</v>
      </c>
      <c r="G99" s="83">
        <v>9</v>
      </c>
      <c r="H99" s="83"/>
    </row>
    <row r="100" spans="1:8" ht="28.8" x14ac:dyDescent="0.3">
      <c r="A100" s="104" t="s">
        <v>310</v>
      </c>
      <c r="B100" s="105" t="s">
        <v>311</v>
      </c>
      <c r="C100" s="106" t="s">
        <v>180</v>
      </c>
      <c r="D100" s="107">
        <v>6.47</v>
      </c>
      <c r="E100" s="107">
        <v>31.43</v>
      </c>
      <c r="F100" s="107">
        <v>37.9</v>
      </c>
      <c r="G100" s="83">
        <v>9</v>
      </c>
      <c r="H100" s="83"/>
    </row>
    <row r="101" spans="1:8" ht="28.8" x14ac:dyDescent="0.3">
      <c r="A101" s="104" t="s">
        <v>312</v>
      </c>
      <c r="B101" s="105" t="s">
        <v>313</v>
      </c>
      <c r="C101" s="106" t="s">
        <v>180</v>
      </c>
      <c r="D101" s="107">
        <v>229.79</v>
      </c>
      <c r="E101" s="107">
        <v>227.41</v>
      </c>
      <c r="F101" s="107">
        <v>457.2</v>
      </c>
      <c r="G101" s="83">
        <v>9</v>
      </c>
      <c r="H101" s="83"/>
    </row>
    <row r="102" spans="1:8" x14ac:dyDescent="0.3">
      <c r="A102" s="104" t="s">
        <v>314</v>
      </c>
      <c r="B102" s="105" t="s">
        <v>315</v>
      </c>
      <c r="C102" s="106"/>
      <c r="D102" s="107"/>
      <c r="E102" s="107"/>
      <c r="F102" s="107"/>
      <c r="G102" s="83">
        <v>5</v>
      </c>
      <c r="H102" s="83"/>
    </row>
    <row r="103" spans="1:8" ht="28.8" x14ac:dyDescent="0.3">
      <c r="A103" s="104" t="s">
        <v>316</v>
      </c>
      <c r="B103" s="105" t="s">
        <v>317</v>
      </c>
      <c r="C103" s="106" t="s">
        <v>128</v>
      </c>
      <c r="D103" s="107">
        <v>161.9</v>
      </c>
      <c r="E103" s="107">
        <v>6792.21</v>
      </c>
      <c r="F103" s="107">
        <v>6954.11</v>
      </c>
      <c r="G103" s="83">
        <v>9</v>
      </c>
      <c r="H103" s="83"/>
    </row>
    <row r="104" spans="1:8" x14ac:dyDescent="0.3">
      <c r="A104" s="104" t="s">
        <v>318</v>
      </c>
      <c r="B104" s="105" t="s">
        <v>319</v>
      </c>
      <c r="C104" s="106" t="s">
        <v>128</v>
      </c>
      <c r="D104" s="107">
        <v>161.9</v>
      </c>
      <c r="E104" s="107">
        <v>9098.17</v>
      </c>
      <c r="F104" s="107">
        <v>9260.07</v>
      </c>
      <c r="G104" s="83">
        <v>9</v>
      </c>
      <c r="H104" s="83"/>
    </row>
    <row r="105" spans="1:8" x14ac:dyDescent="0.3">
      <c r="A105" s="104" t="s">
        <v>320</v>
      </c>
      <c r="B105" s="105" t="s">
        <v>321</v>
      </c>
      <c r="C105" s="106" t="s">
        <v>128</v>
      </c>
      <c r="D105" s="107">
        <v>161.9</v>
      </c>
      <c r="E105" s="107">
        <v>8050.41</v>
      </c>
      <c r="F105" s="107">
        <v>8212.31</v>
      </c>
      <c r="G105" s="83">
        <v>9</v>
      </c>
      <c r="H105" s="83"/>
    </row>
    <row r="106" spans="1:8" x14ac:dyDescent="0.3">
      <c r="A106" s="104" t="s">
        <v>322</v>
      </c>
      <c r="B106" s="105" t="s">
        <v>323</v>
      </c>
      <c r="C106" s="106" t="s">
        <v>128</v>
      </c>
      <c r="D106" s="107">
        <v>466.4</v>
      </c>
      <c r="E106" s="107">
        <v>18747.560000000001</v>
      </c>
      <c r="F106" s="107">
        <v>19213.96</v>
      </c>
      <c r="G106" s="83">
        <v>9</v>
      </c>
      <c r="H106" s="83"/>
    </row>
    <row r="107" spans="1:8" x14ac:dyDescent="0.3">
      <c r="A107" s="104" t="s">
        <v>324</v>
      </c>
      <c r="B107" s="105" t="s">
        <v>325</v>
      </c>
      <c r="C107" s="106" t="s">
        <v>128</v>
      </c>
      <c r="D107" s="107">
        <v>466.4</v>
      </c>
      <c r="E107" s="107">
        <v>28767.72</v>
      </c>
      <c r="F107" s="107">
        <v>29234.12</v>
      </c>
      <c r="G107" s="83">
        <v>9</v>
      </c>
      <c r="H107" s="83"/>
    </row>
    <row r="108" spans="1:8" x14ac:dyDescent="0.3">
      <c r="A108" s="104" t="s">
        <v>326</v>
      </c>
      <c r="B108" s="105" t="s">
        <v>327</v>
      </c>
      <c r="C108" s="106" t="s">
        <v>128</v>
      </c>
      <c r="D108" s="107">
        <v>466.4</v>
      </c>
      <c r="E108" s="107">
        <v>11404.23</v>
      </c>
      <c r="F108" s="107">
        <v>11870.63</v>
      </c>
      <c r="G108" s="83">
        <v>9</v>
      </c>
      <c r="H108" s="83"/>
    </row>
    <row r="109" spans="1:8" x14ac:dyDescent="0.3">
      <c r="A109" s="104" t="s">
        <v>328</v>
      </c>
      <c r="B109" s="105" t="s">
        <v>329</v>
      </c>
      <c r="C109" s="106" t="s">
        <v>128</v>
      </c>
      <c r="D109" s="107">
        <v>379.4</v>
      </c>
      <c r="E109" s="107">
        <v>13687.71</v>
      </c>
      <c r="F109" s="107">
        <v>14067.11</v>
      </c>
      <c r="G109" s="83">
        <v>9</v>
      </c>
      <c r="H109" s="83"/>
    </row>
    <row r="110" spans="1:8" x14ac:dyDescent="0.3">
      <c r="A110" s="104" t="s">
        <v>330</v>
      </c>
      <c r="B110" s="105" t="s">
        <v>331</v>
      </c>
      <c r="C110" s="106" t="s">
        <v>128</v>
      </c>
      <c r="D110" s="107">
        <v>231.5</v>
      </c>
      <c r="E110" s="107">
        <v>22170</v>
      </c>
      <c r="F110" s="107">
        <v>22401.5</v>
      </c>
      <c r="G110" s="83">
        <v>9</v>
      </c>
      <c r="H110" s="83"/>
    </row>
    <row r="111" spans="1:8" x14ac:dyDescent="0.3">
      <c r="A111" s="104" t="s">
        <v>332</v>
      </c>
      <c r="B111" s="105" t="s">
        <v>333</v>
      </c>
      <c r="C111" s="106"/>
      <c r="D111" s="107"/>
      <c r="E111" s="107"/>
      <c r="F111" s="107"/>
      <c r="G111" s="83">
        <v>5</v>
      </c>
      <c r="H111" s="83"/>
    </row>
    <row r="112" spans="1:8" ht="43.2" x14ac:dyDescent="0.3">
      <c r="A112" s="104" t="s">
        <v>334</v>
      </c>
      <c r="B112" s="105" t="s">
        <v>335</v>
      </c>
      <c r="C112" s="106" t="s">
        <v>177</v>
      </c>
      <c r="D112" s="107">
        <v>8405.0300000000007</v>
      </c>
      <c r="E112" s="107"/>
      <c r="F112" s="107">
        <v>8405.0300000000007</v>
      </c>
      <c r="G112" s="83">
        <v>9</v>
      </c>
      <c r="H112" s="83"/>
    </row>
    <row r="113" spans="1:8" ht="43.2" x14ac:dyDescent="0.3">
      <c r="A113" s="104" t="s">
        <v>336</v>
      </c>
      <c r="B113" s="105" t="s">
        <v>337</v>
      </c>
      <c r="C113" s="106" t="s">
        <v>177</v>
      </c>
      <c r="D113" s="107">
        <v>9791.9699999999993</v>
      </c>
      <c r="E113" s="107"/>
      <c r="F113" s="107">
        <v>9791.9699999999993</v>
      </c>
      <c r="G113" s="83">
        <v>9</v>
      </c>
      <c r="H113" s="83"/>
    </row>
    <row r="114" spans="1:8" ht="43.2" x14ac:dyDescent="0.3">
      <c r="A114" s="104" t="s">
        <v>338</v>
      </c>
      <c r="B114" s="105" t="s">
        <v>339</v>
      </c>
      <c r="C114" s="106" t="s">
        <v>177</v>
      </c>
      <c r="D114" s="107">
        <v>13342.51</v>
      </c>
      <c r="E114" s="107"/>
      <c r="F114" s="107">
        <v>13342.51</v>
      </c>
      <c r="G114" s="83">
        <v>9</v>
      </c>
      <c r="H114" s="83"/>
    </row>
    <row r="115" spans="1:8" ht="28.8" x14ac:dyDescent="0.3">
      <c r="A115" s="104" t="s">
        <v>340</v>
      </c>
      <c r="B115" s="105" t="s">
        <v>341</v>
      </c>
      <c r="C115" s="106" t="s">
        <v>236</v>
      </c>
      <c r="D115" s="107">
        <v>350.7</v>
      </c>
      <c r="E115" s="107"/>
      <c r="F115" s="107">
        <v>350.7</v>
      </c>
      <c r="G115" s="83">
        <v>9</v>
      </c>
      <c r="H115" s="83"/>
    </row>
    <row r="116" spans="1:8" ht="28.8" x14ac:dyDescent="0.3">
      <c r="A116" s="104" t="s">
        <v>342</v>
      </c>
      <c r="B116" s="105" t="s">
        <v>343</v>
      </c>
      <c r="C116" s="106" t="s">
        <v>236</v>
      </c>
      <c r="D116" s="107">
        <v>373.73</v>
      </c>
      <c r="E116" s="107"/>
      <c r="F116" s="107">
        <v>373.73</v>
      </c>
      <c r="G116" s="83">
        <v>9</v>
      </c>
      <c r="H116" s="83"/>
    </row>
    <row r="117" spans="1:8" ht="28.8" x14ac:dyDescent="0.3">
      <c r="A117" s="104" t="s">
        <v>344</v>
      </c>
      <c r="B117" s="105" t="s">
        <v>345</v>
      </c>
      <c r="C117" s="106" t="s">
        <v>236</v>
      </c>
      <c r="D117" s="107">
        <v>537.14</v>
      </c>
      <c r="E117" s="107"/>
      <c r="F117" s="107">
        <v>537.14</v>
      </c>
      <c r="G117" s="83">
        <v>9</v>
      </c>
      <c r="H117" s="83"/>
    </row>
    <row r="118" spans="1:8" ht="28.8" x14ac:dyDescent="0.3">
      <c r="A118" s="104" t="s">
        <v>346</v>
      </c>
      <c r="B118" s="105" t="s">
        <v>347</v>
      </c>
      <c r="C118" s="106" t="s">
        <v>236</v>
      </c>
      <c r="D118" s="107">
        <v>787.6</v>
      </c>
      <c r="E118" s="107"/>
      <c r="F118" s="107">
        <v>787.6</v>
      </c>
      <c r="G118" s="83">
        <v>9</v>
      </c>
      <c r="H118" s="83"/>
    </row>
    <row r="119" spans="1:8" ht="28.8" x14ac:dyDescent="0.3">
      <c r="A119" s="104" t="s">
        <v>348</v>
      </c>
      <c r="B119" s="105" t="s">
        <v>349</v>
      </c>
      <c r="C119" s="106" t="s">
        <v>236</v>
      </c>
      <c r="D119" s="107">
        <v>971.59</v>
      </c>
      <c r="E119" s="107"/>
      <c r="F119" s="107">
        <v>971.59</v>
      </c>
      <c r="G119" s="83">
        <v>9</v>
      </c>
      <c r="H119" s="83"/>
    </row>
    <row r="120" spans="1:8" ht="28.8" x14ac:dyDescent="0.3">
      <c r="A120" s="104" t="s">
        <v>350</v>
      </c>
      <c r="B120" s="105" t="s">
        <v>351</v>
      </c>
      <c r="C120" s="106" t="s">
        <v>236</v>
      </c>
      <c r="D120" s="107">
        <v>1279.8599999999999</v>
      </c>
      <c r="E120" s="107"/>
      <c r="F120" s="107">
        <v>1279.8599999999999</v>
      </c>
      <c r="G120" s="83">
        <v>9</v>
      </c>
      <c r="H120" s="83"/>
    </row>
    <row r="121" spans="1:8" ht="28.8" x14ac:dyDescent="0.3">
      <c r="A121" s="104" t="s">
        <v>352</v>
      </c>
      <c r="B121" s="105" t="s">
        <v>353</v>
      </c>
      <c r="C121" s="106" t="s">
        <v>236</v>
      </c>
      <c r="D121" s="107">
        <v>1379.01</v>
      </c>
      <c r="E121" s="107"/>
      <c r="F121" s="107">
        <v>1379.01</v>
      </c>
      <c r="G121" s="83">
        <v>9</v>
      </c>
      <c r="H121" s="83"/>
    </row>
    <row r="122" spans="1:8" ht="28.8" x14ac:dyDescent="0.3">
      <c r="A122" s="104" t="s">
        <v>354</v>
      </c>
      <c r="B122" s="105" t="s">
        <v>355</v>
      </c>
      <c r="C122" s="106" t="s">
        <v>236</v>
      </c>
      <c r="D122" s="107">
        <v>1450.11</v>
      </c>
      <c r="E122" s="107"/>
      <c r="F122" s="107">
        <v>1450.11</v>
      </c>
      <c r="G122" s="83">
        <v>9</v>
      </c>
      <c r="H122" s="83"/>
    </row>
    <row r="123" spans="1:8" ht="28.8" x14ac:dyDescent="0.3">
      <c r="A123" s="104" t="s">
        <v>356</v>
      </c>
      <c r="B123" s="105" t="s">
        <v>357</v>
      </c>
      <c r="C123" s="106" t="s">
        <v>236</v>
      </c>
      <c r="D123" s="107">
        <v>1859.39</v>
      </c>
      <c r="E123" s="107"/>
      <c r="F123" s="107">
        <v>1859.39</v>
      </c>
      <c r="G123" s="83">
        <v>9</v>
      </c>
      <c r="H123" s="83"/>
    </row>
    <row r="124" spans="1:8" ht="28.8" x14ac:dyDescent="0.3">
      <c r="A124" s="104" t="s">
        <v>358</v>
      </c>
      <c r="B124" s="105" t="s">
        <v>359</v>
      </c>
      <c r="C124" s="106" t="s">
        <v>236</v>
      </c>
      <c r="D124" s="107">
        <v>592.09</v>
      </c>
      <c r="E124" s="107"/>
      <c r="F124" s="107">
        <v>592.09</v>
      </c>
      <c r="G124" s="83">
        <v>9</v>
      </c>
      <c r="H124" s="83"/>
    </row>
    <row r="125" spans="1:8" ht="28.8" x14ac:dyDescent="0.3">
      <c r="A125" s="104" t="s">
        <v>360</v>
      </c>
      <c r="B125" s="105" t="s">
        <v>361</v>
      </c>
      <c r="C125" s="106" t="s">
        <v>236</v>
      </c>
      <c r="D125" s="107">
        <v>939.55</v>
      </c>
      <c r="E125" s="107"/>
      <c r="F125" s="107">
        <v>939.55</v>
      </c>
      <c r="G125" s="83">
        <v>9</v>
      </c>
      <c r="H125" s="83"/>
    </row>
    <row r="126" spans="1:8" ht="28.8" x14ac:dyDescent="0.3">
      <c r="A126" s="104" t="s">
        <v>362</v>
      </c>
      <c r="B126" s="105" t="s">
        <v>363</v>
      </c>
      <c r="C126" s="106" t="s">
        <v>236</v>
      </c>
      <c r="D126" s="107">
        <v>4132.25</v>
      </c>
      <c r="E126" s="107"/>
      <c r="F126" s="107">
        <v>4132.25</v>
      </c>
      <c r="G126" s="83">
        <v>9</v>
      </c>
      <c r="H126" s="83"/>
    </row>
    <row r="127" spans="1:8" ht="28.8" x14ac:dyDescent="0.3">
      <c r="A127" s="104" t="s">
        <v>364</v>
      </c>
      <c r="B127" s="105" t="s">
        <v>365</v>
      </c>
      <c r="C127" s="106" t="s">
        <v>236</v>
      </c>
      <c r="D127" s="107">
        <v>302.06</v>
      </c>
      <c r="E127" s="107"/>
      <c r="F127" s="107">
        <v>302.06</v>
      </c>
      <c r="G127" s="83">
        <v>9</v>
      </c>
      <c r="H127" s="83"/>
    </row>
    <row r="128" spans="1:8" ht="28.8" x14ac:dyDescent="0.3">
      <c r="A128" s="104" t="s">
        <v>366</v>
      </c>
      <c r="B128" s="105" t="s">
        <v>367</v>
      </c>
      <c r="C128" s="106" t="s">
        <v>236</v>
      </c>
      <c r="D128" s="107">
        <v>397.54</v>
      </c>
      <c r="E128" s="107"/>
      <c r="F128" s="107">
        <v>397.54</v>
      </c>
      <c r="G128" s="83">
        <v>9</v>
      </c>
      <c r="H128" s="83"/>
    </row>
    <row r="129" spans="1:8" ht="28.8" x14ac:dyDescent="0.3">
      <c r="A129" s="104" t="s">
        <v>368</v>
      </c>
      <c r="B129" s="105" t="s">
        <v>369</v>
      </c>
      <c r="C129" s="106" t="s">
        <v>236</v>
      </c>
      <c r="D129" s="107">
        <v>470.76</v>
      </c>
      <c r="E129" s="107"/>
      <c r="F129" s="107">
        <v>470.76</v>
      </c>
      <c r="G129" s="83">
        <v>9</v>
      </c>
      <c r="H129" s="83"/>
    </row>
    <row r="130" spans="1:8" ht="28.8" x14ac:dyDescent="0.3">
      <c r="A130" s="104" t="s">
        <v>370</v>
      </c>
      <c r="B130" s="105" t="s">
        <v>371</v>
      </c>
      <c r="C130" s="106" t="s">
        <v>236</v>
      </c>
      <c r="D130" s="107">
        <v>256.41000000000003</v>
      </c>
      <c r="E130" s="107"/>
      <c r="F130" s="107">
        <v>256.41000000000003</v>
      </c>
      <c r="G130" s="83">
        <v>9</v>
      </c>
      <c r="H130" s="83"/>
    </row>
    <row r="131" spans="1:8" ht="28.8" x14ac:dyDescent="0.3">
      <c r="A131" s="104" t="s">
        <v>372</v>
      </c>
      <c r="B131" s="105" t="s">
        <v>373</v>
      </c>
      <c r="C131" s="106" t="s">
        <v>236</v>
      </c>
      <c r="D131" s="107">
        <v>390.38</v>
      </c>
      <c r="E131" s="107"/>
      <c r="F131" s="107">
        <v>390.38</v>
      </c>
      <c r="G131" s="83">
        <v>9</v>
      </c>
      <c r="H131" s="83"/>
    </row>
    <row r="132" spans="1:8" ht="28.8" x14ac:dyDescent="0.3">
      <c r="A132" s="104" t="s">
        <v>374</v>
      </c>
      <c r="B132" s="105" t="s">
        <v>375</v>
      </c>
      <c r="C132" s="106" t="s">
        <v>236</v>
      </c>
      <c r="D132" s="107">
        <v>572.78</v>
      </c>
      <c r="E132" s="107"/>
      <c r="F132" s="107">
        <v>572.78</v>
      </c>
      <c r="G132" s="83">
        <v>9</v>
      </c>
      <c r="H132" s="83"/>
    </row>
    <row r="133" spans="1:8" ht="28.8" x14ac:dyDescent="0.3">
      <c r="A133" s="104" t="s">
        <v>376</v>
      </c>
      <c r="B133" s="105" t="s">
        <v>377</v>
      </c>
      <c r="C133" s="106" t="s">
        <v>236</v>
      </c>
      <c r="D133" s="107">
        <v>1652.42</v>
      </c>
      <c r="E133" s="107"/>
      <c r="F133" s="107">
        <v>1652.42</v>
      </c>
      <c r="G133" s="83">
        <v>9</v>
      </c>
      <c r="H133" s="83"/>
    </row>
    <row r="134" spans="1:8" ht="28.8" x14ac:dyDescent="0.3">
      <c r="A134" s="104" t="s">
        <v>378</v>
      </c>
      <c r="B134" s="105" t="s">
        <v>379</v>
      </c>
      <c r="C134" s="106" t="s">
        <v>236</v>
      </c>
      <c r="D134" s="107">
        <v>1826.12</v>
      </c>
      <c r="E134" s="107"/>
      <c r="F134" s="107">
        <v>1826.12</v>
      </c>
      <c r="G134" s="83">
        <v>9</v>
      </c>
      <c r="H134" s="83"/>
    </row>
    <row r="135" spans="1:8" ht="28.8" x14ac:dyDescent="0.3">
      <c r="A135" s="104" t="s">
        <v>380</v>
      </c>
      <c r="B135" s="105" t="s">
        <v>381</v>
      </c>
      <c r="C135" s="106" t="s">
        <v>236</v>
      </c>
      <c r="D135" s="107">
        <v>2513.19</v>
      </c>
      <c r="E135" s="107"/>
      <c r="F135" s="107">
        <v>2513.19</v>
      </c>
      <c r="G135" s="83">
        <v>9</v>
      </c>
      <c r="H135" s="83"/>
    </row>
    <row r="136" spans="1:8" ht="28.8" x14ac:dyDescent="0.3">
      <c r="A136" s="104" t="s">
        <v>382</v>
      </c>
      <c r="B136" s="105" t="s">
        <v>383</v>
      </c>
      <c r="C136" s="106" t="s">
        <v>236</v>
      </c>
      <c r="D136" s="107">
        <v>454.95</v>
      </c>
      <c r="E136" s="107"/>
      <c r="F136" s="107">
        <v>454.95</v>
      </c>
      <c r="G136" s="83">
        <v>9</v>
      </c>
      <c r="H136" s="83"/>
    </row>
    <row r="137" spans="1:8" ht="28.8" x14ac:dyDescent="0.3">
      <c r="A137" s="104" t="s">
        <v>384</v>
      </c>
      <c r="B137" s="105" t="s">
        <v>385</v>
      </c>
      <c r="C137" s="106" t="s">
        <v>236</v>
      </c>
      <c r="D137" s="107">
        <v>307.75</v>
      </c>
      <c r="E137" s="107"/>
      <c r="F137" s="107">
        <v>307.75</v>
      </c>
      <c r="G137" s="83">
        <v>9</v>
      </c>
      <c r="H137" s="83"/>
    </row>
    <row r="138" spans="1:8" ht="28.8" x14ac:dyDescent="0.3">
      <c r="A138" s="104" t="s">
        <v>386</v>
      </c>
      <c r="B138" s="105" t="s">
        <v>387</v>
      </c>
      <c r="C138" s="106" t="s">
        <v>236</v>
      </c>
      <c r="D138" s="107">
        <v>588.48</v>
      </c>
      <c r="E138" s="107"/>
      <c r="F138" s="107">
        <v>588.48</v>
      </c>
      <c r="G138" s="83">
        <v>9</v>
      </c>
      <c r="H138" s="83"/>
    </row>
    <row r="139" spans="1:8" ht="28.8" x14ac:dyDescent="0.3">
      <c r="A139" s="104" t="s">
        <v>388</v>
      </c>
      <c r="B139" s="105" t="s">
        <v>389</v>
      </c>
      <c r="C139" s="106" t="s">
        <v>236</v>
      </c>
      <c r="D139" s="107">
        <v>467.81</v>
      </c>
      <c r="E139" s="107"/>
      <c r="F139" s="107">
        <v>467.81</v>
      </c>
      <c r="G139" s="83">
        <v>9</v>
      </c>
      <c r="H139" s="83"/>
    </row>
    <row r="140" spans="1:8" ht="28.8" x14ac:dyDescent="0.3">
      <c r="A140" s="104" t="s">
        <v>390</v>
      </c>
      <c r="B140" s="105" t="s">
        <v>391</v>
      </c>
      <c r="C140" s="106" t="s">
        <v>236</v>
      </c>
      <c r="D140" s="107">
        <v>496.5</v>
      </c>
      <c r="E140" s="107"/>
      <c r="F140" s="107">
        <v>496.5</v>
      </c>
      <c r="G140" s="83">
        <v>9</v>
      </c>
      <c r="H140" s="83"/>
    </row>
    <row r="141" spans="1:8" ht="28.8" x14ac:dyDescent="0.3">
      <c r="A141" s="104" t="s">
        <v>392</v>
      </c>
      <c r="B141" s="105" t="s">
        <v>393</v>
      </c>
      <c r="C141" s="106" t="s">
        <v>236</v>
      </c>
      <c r="D141" s="107">
        <v>730.79</v>
      </c>
      <c r="E141" s="107"/>
      <c r="F141" s="107">
        <v>730.79</v>
      </c>
      <c r="G141" s="83">
        <v>9</v>
      </c>
      <c r="H141" s="83"/>
    </row>
    <row r="142" spans="1:8" ht="28.8" x14ac:dyDescent="0.3">
      <c r="A142" s="104" t="s">
        <v>394</v>
      </c>
      <c r="B142" s="105" t="s">
        <v>395</v>
      </c>
      <c r="C142" s="106" t="s">
        <v>236</v>
      </c>
      <c r="D142" s="107">
        <v>1242.45</v>
      </c>
      <c r="E142" s="107"/>
      <c r="F142" s="107">
        <v>1242.45</v>
      </c>
      <c r="G142" s="83">
        <v>9</v>
      </c>
      <c r="H142" s="83"/>
    </row>
    <row r="143" spans="1:8" ht="28.8" x14ac:dyDescent="0.3">
      <c r="A143" s="104" t="s">
        <v>396</v>
      </c>
      <c r="B143" s="105" t="s">
        <v>397</v>
      </c>
      <c r="C143" s="106" t="s">
        <v>236</v>
      </c>
      <c r="D143" s="107">
        <v>960.37</v>
      </c>
      <c r="E143" s="107"/>
      <c r="F143" s="107">
        <v>960.37</v>
      </c>
      <c r="G143" s="83">
        <v>9</v>
      </c>
      <c r="H143" s="83"/>
    </row>
    <row r="144" spans="1:8" ht="28.8" x14ac:dyDescent="0.3">
      <c r="A144" s="104" t="s">
        <v>398</v>
      </c>
      <c r="B144" s="105" t="s">
        <v>399</v>
      </c>
      <c r="C144" s="106" t="s">
        <v>236</v>
      </c>
      <c r="D144" s="107">
        <v>1073.8</v>
      </c>
      <c r="E144" s="107"/>
      <c r="F144" s="107">
        <v>1073.8</v>
      </c>
      <c r="G144" s="83">
        <v>9</v>
      </c>
      <c r="H144" s="83"/>
    </row>
    <row r="145" spans="1:8" ht="28.8" x14ac:dyDescent="0.3">
      <c r="A145" s="104" t="s">
        <v>400</v>
      </c>
      <c r="B145" s="105" t="s">
        <v>401</v>
      </c>
      <c r="C145" s="106" t="s">
        <v>236</v>
      </c>
      <c r="D145" s="107">
        <v>1236.3499999999999</v>
      </c>
      <c r="E145" s="107"/>
      <c r="F145" s="107">
        <v>1236.3499999999999</v>
      </c>
      <c r="G145" s="83">
        <v>9</v>
      </c>
      <c r="H145" s="83"/>
    </row>
    <row r="146" spans="1:8" ht="28.8" x14ac:dyDescent="0.3">
      <c r="A146" s="104" t="s">
        <v>402</v>
      </c>
      <c r="B146" s="105" t="s">
        <v>403</v>
      </c>
      <c r="C146" s="106" t="s">
        <v>236</v>
      </c>
      <c r="D146" s="107">
        <v>1258.25</v>
      </c>
      <c r="E146" s="107"/>
      <c r="F146" s="107">
        <v>1258.25</v>
      </c>
      <c r="G146" s="83">
        <v>9</v>
      </c>
      <c r="H146" s="83"/>
    </row>
    <row r="147" spans="1:8" ht="28.8" x14ac:dyDescent="0.3">
      <c r="A147" s="104" t="s">
        <v>404</v>
      </c>
      <c r="B147" s="105" t="s">
        <v>405</v>
      </c>
      <c r="C147" s="106" t="s">
        <v>236</v>
      </c>
      <c r="D147" s="107">
        <v>409.43</v>
      </c>
      <c r="E147" s="107"/>
      <c r="F147" s="107">
        <v>409.43</v>
      </c>
      <c r="G147" s="83">
        <v>9</v>
      </c>
      <c r="H147" s="83"/>
    </row>
    <row r="148" spans="1:8" ht="28.8" x14ac:dyDescent="0.3">
      <c r="A148" s="104" t="s">
        <v>406</v>
      </c>
      <c r="B148" s="105" t="s">
        <v>407</v>
      </c>
      <c r="C148" s="106" t="s">
        <v>236</v>
      </c>
      <c r="D148" s="107">
        <v>742.55</v>
      </c>
      <c r="E148" s="107"/>
      <c r="F148" s="107">
        <v>742.55</v>
      </c>
      <c r="G148" s="83">
        <v>9</v>
      </c>
      <c r="H148" s="83"/>
    </row>
    <row r="149" spans="1:8" ht="28.8" x14ac:dyDescent="0.3">
      <c r="A149" s="104" t="s">
        <v>408</v>
      </c>
      <c r="B149" s="105" t="s">
        <v>409</v>
      </c>
      <c r="C149" s="106" t="s">
        <v>236</v>
      </c>
      <c r="D149" s="107">
        <v>976.23</v>
      </c>
      <c r="E149" s="107"/>
      <c r="F149" s="107">
        <v>976.23</v>
      </c>
      <c r="G149" s="83">
        <v>9</v>
      </c>
      <c r="H149" s="83"/>
    </row>
    <row r="150" spans="1:8" ht="28.8" x14ac:dyDescent="0.3">
      <c r="A150" s="104" t="s">
        <v>410</v>
      </c>
      <c r="B150" s="105" t="s">
        <v>411</v>
      </c>
      <c r="C150" s="106" t="s">
        <v>236</v>
      </c>
      <c r="D150" s="107">
        <v>1024.75</v>
      </c>
      <c r="E150" s="107"/>
      <c r="F150" s="107">
        <v>1024.75</v>
      </c>
      <c r="G150" s="83">
        <v>9</v>
      </c>
      <c r="H150" s="83"/>
    </row>
    <row r="151" spans="1:8" ht="28.8" x14ac:dyDescent="0.3">
      <c r="A151" s="104" t="s">
        <v>412</v>
      </c>
      <c r="B151" s="105" t="s">
        <v>413</v>
      </c>
      <c r="C151" s="106" t="s">
        <v>236</v>
      </c>
      <c r="D151" s="107">
        <v>2121.8000000000002</v>
      </c>
      <c r="E151" s="107"/>
      <c r="F151" s="107">
        <v>2121.8000000000002</v>
      </c>
      <c r="G151" s="83">
        <v>9</v>
      </c>
      <c r="H151" s="83"/>
    </row>
    <row r="152" spans="1:8" ht="28.8" x14ac:dyDescent="0.3">
      <c r="A152" s="104" t="s">
        <v>414</v>
      </c>
      <c r="B152" s="105" t="s">
        <v>415</v>
      </c>
      <c r="C152" s="106" t="s">
        <v>236</v>
      </c>
      <c r="D152" s="107">
        <v>783.28</v>
      </c>
      <c r="E152" s="107"/>
      <c r="F152" s="107">
        <v>783.28</v>
      </c>
      <c r="G152" s="83">
        <v>9</v>
      </c>
      <c r="H152" s="83"/>
    </row>
    <row r="153" spans="1:8" x14ac:dyDescent="0.3">
      <c r="A153" s="104" t="s">
        <v>416</v>
      </c>
      <c r="B153" s="105" t="s">
        <v>417</v>
      </c>
      <c r="C153" s="106" t="s">
        <v>261</v>
      </c>
      <c r="D153" s="107">
        <v>1350.69</v>
      </c>
      <c r="E153" s="107"/>
      <c r="F153" s="107">
        <v>1350.69</v>
      </c>
      <c r="G153" s="83">
        <v>9</v>
      </c>
      <c r="H153" s="83"/>
    </row>
    <row r="154" spans="1:8" x14ac:dyDescent="0.3">
      <c r="A154" s="104" t="s">
        <v>418</v>
      </c>
      <c r="B154" s="105" t="s">
        <v>419</v>
      </c>
      <c r="C154" s="106" t="s">
        <v>261</v>
      </c>
      <c r="D154" s="107">
        <v>1481.7</v>
      </c>
      <c r="E154" s="107"/>
      <c r="F154" s="107">
        <v>1481.7</v>
      </c>
      <c r="G154" s="83">
        <v>9</v>
      </c>
      <c r="H154" s="83"/>
    </row>
    <row r="155" spans="1:8" x14ac:dyDescent="0.3">
      <c r="A155" s="104" t="s">
        <v>420</v>
      </c>
      <c r="B155" s="105" t="s">
        <v>421</v>
      </c>
      <c r="C155" s="106" t="s">
        <v>236</v>
      </c>
      <c r="D155" s="107">
        <v>76.48</v>
      </c>
      <c r="E155" s="107"/>
      <c r="F155" s="107">
        <v>76.48</v>
      </c>
      <c r="G155" s="83">
        <v>9</v>
      </c>
      <c r="H155" s="83"/>
    </row>
    <row r="156" spans="1:8" x14ac:dyDescent="0.3">
      <c r="A156" s="104" t="s">
        <v>422</v>
      </c>
      <c r="B156" s="105" t="s">
        <v>423</v>
      </c>
      <c r="C156" s="106" t="s">
        <v>236</v>
      </c>
      <c r="D156" s="107">
        <v>142.13</v>
      </c>
      <c r="E156" s="107"/>
      <c r="F156" s="107">
        <v>142.13</v>
      </c>
      <c r="G156" s="83">
        <v>9</v>
      </c>
      <c r="H156" s="83"/>
    </row>
    <row r="157" spans="1:8" ht="43.2" x14ac:dyDescent="0.3">
      <c r="A157" s="104" t="s">
        <v>424</v>
      </c>
      <c r="B157" s="105" t="s">
        <v>425</v>
      </c>
      <c r="C157" s="106" t="s">
        <v>177</v>
      </c>
      <c r="D157" s="107">
        <v>2876.42</v>
      </c>
      <c r="E157" s="107"/>
      <c r="F157" s="107">
        <v>2876.42</v>
      </c>
      <c r="G157" s="83">
        <v>9</v>
      </c>
      <c r="H157" s="83"/>
    </row>
    <row r="158" spans="1:8" x14ac:dyDescent="0.3">
      <c r="A158" s="104" t="s">
        <v>426</v>
      </c>
      <c r="B158" s="105" t="s">
        <v>427</v>
      </c>
      <c r="C158" s="106" t="s">
        <v>428</v>
      </c>
      <c r="D158" s="107">
        <v>330.61</v>
      </c>
      <c r="E158" s="107"/>
      <c r="F158" s="107">
        <v>330.61</v>
      </c>
      <c r="G158" s="83">
        <v>9</v>
      </c>
      <c r="H158" s="83"/>
    </row>
    <row r="159" spans="1:8" ht="28.8" x14ac:dyDescent="0.3">
      <c r="A159" s="104" t="s">
        <v>429</v>
      </c>
      <c r="B159" s="105" t="s">
        <v>430</v>
      </c>
      <c r="C159" s="106" t="s">
        <v>428</v>
      </c>
      <c r="D159" s="107">
        <v>297.70999999999998</v>
      </c>
      <c r="E159" s="107"/>
      <c r="F159" s="107">
        <v>297.70999999999998</v>
      </c>
      <c r="G159" s="83">
        <v>9</v>
      </c>
      <c r="H159" s="83"/>
    </row>
    <row r="160" spans="1:8" x14ac:dyDescent="0.3">
      <c r="A160" s="104" t="s">
        <v>431</v>
      </c>
      <c r="B160" s="105" t="s">
        <v>432</v>
      </c>
      <c r="C160" s="106" t="s">
        <v>428</v>
      </c>
      <c r="D160" s="107">
        <v>309.68</v>
      </c>
      <c r="E160" s="107"/>
      <c r="F160" s="107">
        <v>309.68</v>
      </c>
      <c r="G160" s="83">
        <v>9</v>
      </c>
      <c r="H160" s="83"/>
    </row>
    <row r="161" spans="1:8" x14ac:dyDescent="0.3">
      <c r="A161" s="104" t="s">
        <v>433</v>
      </c>
      <c r="B161" s="105" t="s">
        <v>434</v>
      </c>
      <c r="C161" s="106" t="s">
        <v>428</v>
      </c>
      <c r="D161" s="107">
        <v>283.70999999999998</v>
      </c>
      <c r="E161" s="107"/>
      <c r="F161" s="107">
        <v>283.70999999999998</v>
      </c>
      <c r="G161" s="83">
        <v>9</v>
      </c>
      <c r="H161" s="83"/>
    </row>
    <row r="162" spans="1:8" x14ac:dyDescent="0.3">
      <c r="A162" s="104" t="s">
        <v>435</v>
      </c>
      <c r="B162" s="105" t="s">
        <v>436</v>
      </c>
      <c r="C162" s="106" t="s">
        <v>128</v>
      </c>
      <c r="D162" s="107">
        <v>1944.98</v>
      </c>
      <c r="E162" s="107"/>
      <c r="F162" s="107">
        <v>1944.98</v>
      </c>
      <c r="G162" s="83">
        <v>9</v>
      </c>
      <c r="H162" s="83"/>
    </row>
    <row r="163" spans="1:8" x14ac:dyDescent="0.3">
      <c r="A163" s="104" t="s">
        <v>437</v>
      </c>
      <c r="B163" s="105" t="s">
        <v>438</v>
      </c>
      <c r="C163" s="106" t="s">
        <v>439</v>
      </c>
      <c r="D163" s="107">
        <v>2963.86</v>
      </c>
      <c r="E163" s="107"/>
      <c r="F163" s="107">
        <v>2963.86</v>
      </c>
      <c r="G163" s="83">
        <v>9</v>
      </c>
      <c r="H163" s="83"/>
    </row>
    <row r="164" spans="1:8" x14ac:dyDescent="0.3">
      <c r="A164" s="104" t="s">
        <v>440</v>
      </c>
      <c r="B164" s="105" t="s">
        <v>441</v>
      </c>
      <c r="C164" s="106" t="s">
        <v>128</v>
      </c>
      <c r="D164" s="107">
        <v>355.65</v>
      </c>
      <c r="E164" s="107"/>
      <c r="F164" s="107">
        <v>355.65</v>
      </c>
      <c r="G164" s="83">
        <v>9</v>
      </c>
      <c r="H164" s="83"/>
    </row>
    <row r="165" spans="1:8" ht="28.8" x14ac:dyDescent="0.3">
      <c r="A165" s="104" t="s">
        <v>442</v>
      </c>
      <c r="B165" s="105" t="s">
        <v>443</v>
      </c>
      <c r="C165" s="106" t="s">
        <v>261</v>
      </c>
      <c r="D165" s="107">
        <v>1598.85</v>
      </c>
      <c r="E165" s="107"/>
      <c r="F165" s="107">
        <v>1598.85</v>
      </c>
      <c r="G165" s="83">
        <v>9</v>
      </c>
      <c r="H165" s="83"/>
    </row>
    <row r="166" spans="1:8" ht="28.8" x14ac:dyDescent="0.3">
      <c r="A166" s="104" t="s">
        <v>444</v>
      </c>
      <c r="B166" s="105" t="s">
        <v>445</v>
      </c>
      <c r="C166" s="106" t="s">
        <v>128</v>
      </c>
      <c r="D166" s="107">
        <v>1273.5</v>
      </c>
      <c r="E166" s="107">
        <v>377.75</v>
      </c>
      <c r="F166" s="107">
        <v>1651.25</v>
      </c>
      <c r="G166" s="83">
        <v>9</v>
      </c>
      <c r="H166" s="83"/>
    </row>
    <row r="167" spans="1:8" x14ac:dyDescent="0.3">
      <c r="A167" s="104" t="s">
        <v>446</v>
      </c>
      <c r="B167" s="105" t="s">
        <v>447</v>
      </c>
      <c r="C167" s="106" t="s">
        <v>128</v>
      </c>
      <c r="D167" s="107">
        <v>744.14</v>
      </c>
      <c r="E167" s="107"/>
      <c r="F167" s="107">
        <v>744.14</v>
      </c>
      <c r="G167" s="83">
        <v>9</v>
      </c>
      <c r="H167" s="83"/>
    </row>
    <row r="168" spans="1:8" x14ac:dyDescent="0.3">
      <c r="A168" s="104" t="s">
        <v>448</v>
      </c>
      <c r="B168" s="105" t="s">
        <v>449</v>
      </c>
      <c r="C168" s="106" t="s">
        <v>128</v>
      </c>
      <c r="D168" s="107">
        <v>5317.07</v>
      </c>
      <c r="E168" s="107"/>
      <c r="F168" s="107">
        <v>5317.07</v>
      </c>
      <c r="G168" s="83">
        <v>9</v>
      </c>
      <c r="H168" s="83"/>
    </row>
    <row r="169" spans="1:8" x14ac:dyDescent="0.3">
      <c r="A169" s="104" t="s">
        <v>450</v>
      </c>
      <c r="B169" s="105" t="s">
        <v>451</v>
      </c>
      <c r="C169" s="106" t="s">
        <v>128</v>
      </c>
      <c r="D169" s="107">
        <v>3893.25</v>
      </c>
      <c r="E169" s="107"/>
      <c r="F169" s="107">
        <v>3893.25</v>
      </c>
      <c r="G169" s="83">
        <v>9</v>
      </c>
      <c r="H169" s="83"/>
    </row>
    <row r="170" spans="1:8" x14ac:dyDescent="0.3">
      <c r="A170" s="104" t="s">
        <v>452</v>
      </c>
      <c r="B170" s="105" t="s">
        <v>453</v>
      </c>
      <c r="C170" s="106" t="s">
        <v>128</v>
      </c>
      <c r="D170" s="107">
        <v>6073.55</v>
      </c>
      <c r="E170" s="107"/>
      <c r="F170" s="107">
        <v>6073.55</v>
      </c>
      <c r="G170" s="83">
        <v>9</v>
      </c>
      <c r="H170" s="83"/>
    </row>
    <row r="171" spans="1:8" x14ac:dyDescent="0.3">
      <c r="A171" s="104" t="s">
        <v>454</v>
      </c>
      <c r="B171" s="105" t="s">
        <v>455</v>
      </c>
      <c r="C171" s="106"/>
      <c r="D171" s="107"/>
      <c r="E171" s="107"/>
      <c r="F171" s="107"/>
      <c r="G171" s="83">
        <v>2</v>
      </c>
      <c r="H171" s="83"/>
    </row>
    <row r="172" spans="1:8" x14ac:dyDescent="0.3">
      <c r="A172" s="104" t="s">
        <v>456</v>
      </c>
      <c r="B172" s="105" t="s">
        <v>457</v>
      </c>
      <c r="C172" s="106"/>
      <c r="D172" s="107"/>
      <c r="E172" s="107"/>
      <c r="F172" s="107"/>
      <c r="G172" s="83">
        <v>5</v>
      </c>
      <c r="H172" s="83"/>
    </row>
    <row r="173" spans="1:8" x14ac:dyDescent="0.3">
      <c r="A173" s="104" t="s">
        <v>458</v>
      </c>
      <c r="B173" s="105" t="s">
        <v>459</v>
      </c>
      <c r="C173" s="106" t="s">
        <v>180</v>
      </c>
      <c r="D173" s="107">
        <v>323.98</v>
      </c>
      <c r="E173" s="107">
        <v>93.29</v>
      </c>
      <c r="F173" s="107">
        <v>417.27</v>
      </c>
      <c r="G173" s="83">
        <v>9</v>
      </c>
      <c r="H173" s="83"/>
    </row>
    <row r="174" spans="1:8" x14ac:dyDescent="0.3">
      <c r="A174" s="104" t="s">
        <v>460</v>
      </c>
      <c r="B174" s="105" t="s">
        <v>461</v>
      </c>
      <c r="C174" s="106" t="s">
        <v>180</v>
      </c>
      <c r="D174" s="107">
        <v>501.25</v>
      </c>
      <c r="E174" s="107">
        <v>235.18</v>
      </c>
      <c r="F174" s="107">
        <v>736.43</v>
      </c>
      <c r="G174" s="83">
        <v>9</v>
      </c>
      <c r="H174" s="83"/>
    </row>
    <row r="175" spans="1:8" ht="28.8" x14ac:dyDescent="0.3">
      <c r="A175" s="104" t="s">
        <v>462</v>
      </c>
      <c r="B175" s="105" t="s">
        <v>463</v>
      </c>
      <c r="C175" s="106" t="s">
        <v>464</v>
      </c>
      <c r="D175" s="107">
        <v>582.04999999999995</v>
      </c>
      <c r="E175" s="107"/>
      <c r="F175" s="107">
        <v>582.04999999999995</v>
      </c>
      <c r="G175" s="83">
        <v>9</v>
      </c>
      <c r="H175" s="83"/>
    </row>
    <row r="176" spans="1:8" x14ac:dyDescent="0.3">
      <c r="A176" s="104" t="s">
        <v>465</v>
      </c>
      <c r="B176" s="105" t="s">
        <v>466</v>
      </c>
      <c r="C176" s="106" t="s">
        <v>180</v>
      </c>
      <c r="D176" s="107">
        <v>11.85</v>
      </c>
      <c r="E176" s="107">
        <v>5.13</v>
      </c>
      <c r="F176" s="107">
        <v>16.98</v>
      </c>
      <c r="G176" s="83">
        <v>9</v>
      </c>
      <c r="H176" s="83"/>
    </row>
    <row r="177" spans="1:8" x14ac:dyDescent="0.3">
      <c r="A177" s="104" t="s">
        <v>467</v>
      </c>
      <c r="B177" s="105" t="s">
        <v>468</v>
      </c>
      <c r="C177" s="106"/>
      <c r="D177" s="107"/>
      <c r="E177" s="107"/>
      <c r="F177" s="107"/>
      <c r="G177" s="83">
        <v>5</v>
      </c>
      <c r="H177" s="83"/>
    </row>
    <row r="178" spans="1:8" x14ac:dyDescent="0.3">
      <c r="A178" s="104" t="s">
        <v>469</v>
      </c>
      <c r="B178" s="105" t="s">
        <v>470</v>
      </c>
      <c r="C178" s="106" t="s">
        <v>464</v>
      </c>
      <c r="D178" s="107">
        <v>525.09</v>
      </c>
      <c r="E178" s="107">
        <v>59.99</v>
      </c>
      <c r="F178" s="107">
        <v>585.08000000000004</v>
      </c>
      <c r="G178" s="83">
        <v>9</v>
      </c>
      <c r="H178" s="83"/>
    </row>
    <row r="179" spans="1:8" ht="28.8" x14ac:dyDescent="0.3">
      <c r="A179" s="104" t="s">
        <v>471</v>
      </c>
      <c r="B179" s="105" t="s">
        <v>472</v>
      </c>
      <c r="C179" s="106" t="s">
        <v>464</v>
      </c>
      <c r="D179" s="107">
        <v>837.19</v>
      </c>
      <c r="E179" s="107">
        <v>100.81</v>
      </c>
      <c r="F179" s="107">
        <v>938</v>
      </c>
      <c r="G179" s="83">
        <v>9</v>
      </c>
      <c r="H179" s="83"/>
    </row>
    <row r="180" spans="1:8" ht="43.2" x14ac:dyDescent="0.3">
      <c r="A180" s="104" t="s">
        <v>473</v>
      </c>
      <c r="B180" s="105" t="s">
        <v>474</v>
      </c>
      <c r="C180" s="106" t="s">
        <v>464</v>
      </c>
      <c r="D180" s="107">
        <v>761.86</v>
      </c>
      <c r="E180" s="107">
        <v>100.81</v>
      </c>
      <c r="F180" s="107">
        <v>862.67</v>
      </c>
      <c r="G180" s="83">
        <v>9</v>
      </c>
      <c r="H180" s="83"/>
    </row>
    <row r="181" spans="1:8" x14ac:dyDescent="0.3">
      <c r="A181" s="104" t="s">
        <v>475</v>
      </c>
      <c r="B181" s="105" t="s">
        <v>476</v>
      </c>
      <c r="C181" s="106" t="s">
        <v>464</v>
      </c>
      <c r="D181" s="107">
        <v>499.69</v>
      </c>
      <c r="E181" s="107">
        <v>59.99</v>
      </c>
      <c r="F181" s="107">
        <v>559.67999999999995</v>
      </c>
      <c r="G181" s="83">
        <v>9</v>
      </c>
      <c r="H181" s="83"/>
    </row>
    <row r="182" spans="1:8" x14ac:dyDescent="0.3">
      <c r="A182" s="104" t="s">
        <v>477</v>
      </c>
      <c r="B182" s="105" t="s">
        <v>478</v>
      </c>
      <c r="C182" s="106" t="s">
        <v>464</v>
      </c>
      <c r="D182" s="107">
        <v>400.49</v>
      </c>
      <c r="E182" s="107">
        <v>20</v>
      </c>
      <c r="F182" s="107">
        <v>420.49</v>
      </c>
      <c r="G182" s="83">
        <v>9</v>
      </c>
      <c r="H182" s="83"/>
    </row>
    <row r="183" spans="1:8" x14ac:dyDescent="0.3">
      <c r="A183" s="104" t="s">
        <v>479</v>
      </c>
      <c r="B183" s="105" t="s">
        <v>480</v>
      </c>
      <c r="C183" s="106"/>
      <c r="D183" s="107"/>
      <c r="E183" s="107"/>
      <c r="F183" s="107"/>
      <c r="G183" s="83">
        <v>5</v>
      </c>
      <c r="H183" s="83"/>
    </row>
    <row r="184" spans="1:8" x14ac:dyDescent="0.3">
      <c r="A184" s="104" t="s">
        <v>481</v>
      </c>
      <c r="B184" s="105" t="s">
        <v>482</v>
      </c>
      <c r="C184" s="106" t="s">
        <v>180</v>
      </c>
      <c r="D184" s="107">
        <v>0.5</v>
      </c>
      <c r="E184" s="107">
        <v>1.45</v>
      </c>
      <c r="F184" s="107">
        <v>1.95</v>
      </c>
      <c r="G184" s="83">
        <v>9</v>
      </c>
      <c r="H184" s="83"/>
    </row>
    <row r="185" spans="1:8" x14ac:dyDescent="0.3">
      <c r="A185" s="104" t="s">
        <v>483</v>
      </c>
      <c r="B185" s="105" t="s">
        <v>484</v>
      </c>
      <c r="C185" s="106" t="s">
        <v>180</v>
      </c>
      <c r="D185" s="107">
        <v>4.4800000000000004</v>
      </c>
      <c r="E185" s="107">
        <v>14.32</v>
      </c>
      <c r="F185" s="107">
        <v>18.8</v>
      </c>
      <c r="G185" s="83">
        <v>9</v>
      </c>
      <c r="H185" s="83"/>
    </row>
    <row r="186" spans="1:8" x14ac:dyDescent="0.3">
      <c r="A186" s="104" t="s">
        <v>485</v>
      </c>
      <c r="B186" s="105" t="s">
        <v>486</v>
      </c>
      <c r="C186" s="106" t="s">
        <v>180</v>
      </c>
      <c r="D186" s="107">
        <v>16.21</v>
      </c>
      <c r="E186" s="107">
        <v>21.34</v>
      </c>
      <c r="F186" s="107">
        <v>37.549999999999997</v>
      </c>
      <c r="G186" s="83">
        <v>9</v>
      </c>
      <c r="H186" s="83"/>
    </row>
    <row r="187" spans="1:8" x14ac:dyDescent="0.3">
      <c r="A187" s="104" t="s">
        <v>487</v>
      </c>
      <c r="B187" s="105" t="s">
        <v>488</v>
      </c>
      <c r="C187" s="106" t="s">
        <v>180</v>
      </c>
      <c r="D187" s="107">
        <v>47.62</v>
      </c>
      <c r="E187" s="107">
        <v>38.69</v>
      </c>
      <c r="F187" s="107">
        <v>86.31</v>
      </c>
      <c r="G187" s="83">
        <v>9</v>
      </c>
      <c r="H187" s="83"/>
    </row>
    <row r="188" spans="1:8" x14ac:dyDescent="0.3">
      <c r="A188" s="104" t="s">
        <v>489</v>
      </c>
      <c r="B188" s="105" t="s">
        <v>490</v>
      </c>
      <c r="C188" s="106" t="s">
        <v>180</v>
      </c>
      <c r="D188" s="107">
        <v>47.62</v>
      </c>
      <c r="E188" s="107">
        <v>38.44</v>
      </c>
      <c r="F188" s="107">
        <v>86.06</v>
      </c>
      <c r="G188" s="83">
        <v>9</v>
      </c>
      <c r="H188" s="83"/>
    </row>
    <row r="189" spans="1:8" ht="28.8" x14ac:dyDescent="0.3">
      <c r="A189" s="104" t="s">
        <v>491</v>
      </c>
      <c r="B189" s="105" t="s">
        <v>492</v>
      </c>
      <c r="C189" s="106" t="s">
        <v>493</v>
      </c>
      <c r="D189" s="107">
        <v>32.67</v>
      </c>
      <c r="E189" s="107">
        <v>0.73</v>
      </c>
      <c r="F189" s="107">
        <v>33.4</v>
      </c>
      <c r="G189" s="83">
        <v>9</v>
      </c>
      <c r="H189" s="83"/>
    </row>
    <row r="190" spans="1:8" x14ac:dyDescent="0.3">
      <c r="A190" s="104" t="s">
        <v>494</v>
      </c>
      <c r="B190" s="105" t="s">
        <v>495</v>
      </c>
      <c r="C190" s="106" t="s">
        <v>180</v>
      </c>
      <c r="D190" s="107">
        <v>10.37</v>
      </c>
      <c r="E190" s="107">
        <v>2.9</v>
      </c>
      <c r="F190" s="107">
        <v>13.27</v>
      </c>
      <c r="G190" s="83">
        <v>9</v>
      </c>
      <c r="H190" s="83"/>
    </row>
    <row r="191" spans="1:8" x14ac:dyDescent="0.3">
      <c r="A191" s="104" t="s">
        <v>496</v>
      </c>
      <c r="B191" s="105" t="s">
        <v>497</v>
      </c>
      <c r="C191" s="106" t="s">
        <v>180</v>
      </c>
      <c r="D191" s="107">
        <v>68.63</v>
      </c>
      <c r="E191" s="107">
        <v>27.67</v>
      </c>
      <c r="F191" s="107">
        <v>96.3</v>
      </c>
      <c r="G191" s="83">
        <v>9</v>
      </c>
      <c r="H191" s="83"/>
    </row>
    <row r="192" spans="1:8" x14ac:dyDescent="0.3">
      <c r="A192" s="104" t="s">
        <v>498</v>
      </c>
      <c r="B192" s="105" t="s">
        <v>499</v>
      </c>
      <c r="C192" s="106" t="s">
        <v>180</v>
      </c>
      <c r="D192" s="107">
        <v>75.61</v>
      </c>
      <c r="E192" s="107">
        <v>27.67</v>
      </c>
      <c r="F192" s="107">
        <v>103.28</v>
      </c>
      <c r="G192" s="83">
        <v>9</v>
      </c>
      <c r="H192" s="83"/>
    </row>
    <row r="193" spans="1:8" x14ac:dyDescent="0.3">
      <c r="A193" s="104" t="s">
        <v>500</v>
      </c>
      <c r="B193" s="105" t="s">
        <v>501</v>
      </c>
      <c r="C193" s="106" t="s">
        <v>180</v>
      </c>
      <c r="D193" s="107">
        <v>84.04</v>
      </c>
      <c r="E193" s="107">
        <v>27.67</v>
      </c>
      <c r="F193" s="107">
        <v>111.71</v>
      </c>
      <c r="G193" s="83">
        <v>9</v>
      </c>
      <c r="H193" s="83"/>
    </row>
    <row r="194" spans="1:8" ht="28.8" x14ac:dyDescent="0.3">
      <c r="A194" s="104" t="s">
        <v>502</v>
      </c>
      <c r="B194" s="105" t="s">
        <v>503</v>
      </c>
      <c r="C194" s="106" t="s">
        <v>261</v>
      </c>
      <c r="D194" s="107">
        <v>45.83</v>
      </c>
      <c r="E194" s="107">
        <v>31.93</v>
      </c>
      <c r="F194" s="107">
        <v>77.760000000000005</v>
      </c>
      <c r="G194" s="83">
        <v>9</v>
      </c>
      <c r="H194" s="83"/>
    </row>
    <row r="195" spans="1:8" x14ac:dyDescent="0.3">
      <c r="A195" s="104" t="s">
        <v>504</v>
      </c>
      <c r="B195" s="105" t="s">
        <v>505</v>
      </c>
      <c r="C195" s="106"/>
      <c r="D195" s="107"/>
      <c r="E195" s="107"/>
      <c r="F195" s="107"/>
      <c r="G195" s="83">
        <v>5</v>
      </c>
      <c r="H195" s="83"/>
    </row>
    <row r="196" spans="1:8" ht="28.8" x14ac:dyDescent="0.3">
      <c r="A196" s="104" t="s">
        <v>506</v>
      </c>
      <c r="B196" s="105" t="s">
        <v>507</v>
      </c>
      <c r="C196" s="106" t="s">
        <v>236</v>
      </c>
      <c r="D196" s="107"/>
      <c r="E196" s="107">
        <v>9.01</v>
      </c>
      <c r="F196" s="107">
        <v>9.01</v>
      </c>
      <c r="G196" s="83">
        <v>9</v>
      </c>
      <c r="H196" s="83"/>
    </row>
    <row r="197" spans="1:8" ht="28.8" x14ac:dyDescent="0.3">
      <c r="A197" s="104" t="s">
        <v>508</v>
      </c>
      <c r="B197" s="105" t="s">
        <v>509</v>
      </c>
      <c r="C197" s="106" t="s">
        <v>236</v>
      </c>
      <c r="D197" s="107"/>
      <c r="E197" s="107">
        <v>22.65</v>
      </c>
      <c r="F197" s="107">
        <v>22.65</v>
      </c>
      <c r="G197" s="83">
        <v>9</v>
      </c>
      <c r="H197" s="83"/>
    </row>
    <row r="198" spans="1:8" ht="28.8" x14ac:dyDescent="0.3">
      <c r="A198" s="104" t="s">
        <v>510</v>
      </c>
      <c r="B198" s="105" t="s">
        <v>511</v>
      </c>
      <c r="C198" s="106" t="s">
        <v>180</v>
      </c>
      <c r="D198" s="107"/>
      <c r="E198" s="107">
        <v>9.01</v>
      </c>
      <c r="F198" s="107">
        <v>9.01</v>
      </c>
      <c r="G198" s="83">
        <v>9</v>
      </c>
      <c r="H198" s="83"/>
    </row>
    <row r="199" spans="1:8" ht="28.8" x14ac:dyDescent="0.3">
      <c r="A199" s="104" t="s">
        <v>512</v>
      </c>
      <c r="B199" s="105" t="s">
        <v>513</v>
      </c>
      <c r="C199" s="106" t="s">
        <v>180</v>
      </c>
      <c r="D199" s="107"/>
      <c r="E199" s="107">
        <v>22.65</v>
      </c>
      <c r="F199" s="107">
        <v>22.65</v>
      </c>
      <c r="G199" s="83">
        <v>9</v>
      </c>
      <c r="H199" s="83"/>
    </row>
    <row r="200" spans="1:8" ht="28.8" x14ac:dyDescent="0.3">
      <c r="A200" s="104" t="s">
        <v>514</v>
      </c>
      <c r="B200" s="105" t="s">
        <v>515</v>
      </c>
      <c r="C200" s="106" t="s">
        <v>464</v>
      </c>
      <c r="D200" s="107">
        <v>1485.13</v>
      </c>
      <c r="E200" s="107"/>
      <c r="F200" s="107">
        <v>1485.13</v>
      </c>
      <c r="G200" s="83">
        <v>9</v>
      </c>
      <c r="H200" s="83"/>
    </row>
    <row r="201" spans="1:8" x14ac:dyDescent="0.3">
      <c r="A201" s="104" t="s">
        <v>516</v>
      </c>
      <c r="B201" s="105" t="s">
        <v>517</v>
      </c>
      <c r="C201" s="106" t="s">
        <v>518</v>
      </c>
      <c r="D201" s="107">
        <v>15.7</v>
      </c>
      <c r="E201" s="107">
        <v>3.48</v>
      </c>
      <c r="F201" s="107">
        <v>19.18</v>
      </c>
      <c r="G201" s="83">
        <v>9</v>
      </c>
      <c r="H201" s="83"/>
    </row>
    <row r="202" spans="1:8" x14ac:dyDescent="0.3">
      <c r="A202" s="104" t="s">
        <v>519</v>
      </c>
      <c r="B202" s="105" t="s">
        <v>520</v>
      </c>
      <c r="C202" s="106" t="s">
        <v>493</v>
      </c>
      <c r="D202" s="107">
        <v>6.86</v>
      </c>
      <c r="E202" s="107">
        <v>3.48</v>
      </c>
      <c r="F202" s="107">
        <v>10.34</v>
      </c>
      <c r="G202" s="83">
        <v>9</v>
      </c>
      <c r="H202" s="83"/>
    </row>
    <row r="203" spans="1:8" x14ac:dyDescent="0.3">
      <c r="A203" s="104" t="s">
        <v>521</v>
      </c>
      <c r="B203" s="105" t="s">
        <v>522</v>
      </c>
      <c r="C203" s="106"/>
      <c r="D203" s="107"/>
      <c r="E203" s="107"/>
      <c r="F203" s="107"/>
      <c r="G203" s="83">
        <v>5</v>
      </c>
      <c r="H203" s="83"/>
    </row>
    <row r="204" spans="1:8" ht="28.8" x14ac:dyDescent="0.3">
      <c r="A204" s="104" t="s">
        <v>523</v>
      </c>
      <c r="B204" s="105" t="s">
        <v>524</v>
      </c>
      <c r="C204" s="106" t="s">
        <v>464</v>
      </c>
      <c r="D204" s="107">
        <v>7012.08</v>
      </c>
      <c r="E204" s="107">
        <v>2568.6</v>
      </c>
      <c r="F204" s="107">
        <v>9580.68</v>
      </c>
      <c r="G204" s="83">
        <v>9</v>
      </c>
      <c r="H204" s="83"/>
    </row>
    <row r="205" spans="1:8" ht="28.8" x14ac:dyDescent="0.3">
      <c r="A205" s="104" t="s">
        <v>525</v>
      </c>
      <c r="B205" s="105" t="s">
        <v>526</v>
      </c>
      <c r="C205" s="106" t="s">
        <v>464</v>
      </c>
      <c r="D205" s="107">
        <v>13475.49</v>
      </c>
      <c r="E205" s="107">
        <v>2568.6</v>
      </c>
      <c r="F205" s="107">
        <v>16044.09</v>
      </c>
      <c r="G205" s="83">
        <v>9</v>
      </c>
      <c r="H205" s="83"/>
    </row>
    <row r="206" spans="1:8" x14ac:dyDescent="0.3">
      <c r="A206" s="104" t="s">
        <v>527</v>
      </c>
      <c r="B206" s="105" t="s">
        <v>528</v>
      </c>
      <c r="C206" s="106"/>
      <c r="D206" s="107"/>
      <c r="E206" s="107"/>
      <c r="F206" s="107"/>
      <c r="G206" s="83">
        <v>5</v>
      </c>
      <c r="H206" s="83"/>
    </row>
    <row r="207" spans="1:8" x14ac:dyDescent="0.3">
      <c r="A207" s="104" t="s">
        <v>529</v>
      </c>
      <c r="B207" s="105" t="s">
        <v>530</v>
      </c>
      <c r="C207" s="106" t="s">
        <v>180</v>
      </c>
      <c r="D207" s="107">
        <v>554.42999999999995</v>
      </c>
      <c r="E207" s="107">
        <v>66.650000000000006</v>
      </c>
      <c r="F207" s="107">
        <v>621.08000000000004</v>
      </c>
      <c r="G207" s="83">
        <v>9</v>
      </c>
      <c r="H207" s="83"/>
    </row>
    <row r="208" spans="1:8" x14ac:dyDescent="0.3">
      <c r="A208" s="104" t="s">
        <v>531</v>
      </c>
      <c r="B208" s="105" t="s">
        <v>532</v>
      </c>
      <c r="C208" s="106" t="s">
        <v>180</v>
      </c>
      <c r="D208" s="107">
        <v>358.72</v>
      </c>
      <c r="E208" s="107">
        <v>19.260000000000002</v>
      </c>
      <c r="F208" s="107">
        <v>377.98</v>
      </c>
      <c r="G208" s="83">
        <v>9</v>
      </c>
      <c r="H208" s="83"/>
    </row>
    <row r="209" spans="1:8" x14ac:dyDescent="0.3">
      <c r="A209" s="104" t="s">
        <v>533</v>
      </c>
      <c r="B209" s="105" t="s">
        <v>534</v>
      </c>
      <c r="C209" s="106" t="s">
        <v>180</v>
      </c>
      <c r="D209" s="107">
        <v>110.7</v>
      </c>
      <c r="E209" s="107">
        <v>38.049999999999997</v>
      </c>
      <c r="F209" s="107">
        <v>148.75</v>
      </c>
      <c r="G209" s="83">
        <v>9</v>
      </c>
      <c r="H209" s="83"/>
    </row>
    <row r="210" spans="1:8" x14ac:dyDescent="0.3">
      <c r="A210" s="104" t="s">
        <v>535</v>
      </c>
      <c r="B210" s="105" t="s">
        <v>536</v>
      </c>
      <c r="C210" s="106"/>
      <c r="D210" s="107"/>
      <c r="E210" s="107"/>
      <c r="F210" s="107"/>
      <c r="G210" s="83">
        <v>5</v>
      </c>
      <c r="H210" s="83"/>
    </row>
    <row r="211" spans="1:8" ht="28.8" x14ac:dyDescent="0.3">
      <c r="A211" s="104" t="s">
        <v>537</v>
      </c>
      <c r="B211" s="105" t="s">
        <v>538</v>
      </c>
      <c r="C211" s="106" t="s">
        <v>180</v>
      </c>
      <c r="D211" s="107">
        <v>1.82</v>
      </c>
      <c r="E211" s="107">
        <v>3.63</v>
      </c>
      <c r="F211" s="107">
        <v>5.45</v>
      </c>
      <c r="G211" s="83">
        <v>9</v>
      </c>
      <c r="H211" s="83"/>
    </row>
    <row r="212" spans="1:8" ht="43.2" x14ac:dyDescent="0.3">
      <c r="A212" s="104" t="s">
        <v>539</v>
      </c>
      <c r="B212" s="105" t="s">
        <v>540</v>
      </c>
      <c r="C212" s="106" t="s">
        <v>180</v>
      </c>
      <c r="D212" s="107">
        <v>2.79</v>
      </c>
      <c r="E212" s="107">
        <v>0.12</v>
      </c>
      <c r="F212" s="107">
        <v>2.91</v>
      </c>
      <c r="G212" s="83">
        <v>9</v>
      </c>
      <c r="H212" s="83"/>
    </row>
    <row r="213" spans="1:8" ht="43.2" x14ac:dyDescent="0.3">
      <c r="A213" s="104" t="s">
        <v>541</v>
      </c>
      <c r="B213" s="105" t="s">
        <v>542</v>
      </c>
      <c r="C213" s="106" t="s">
        <v>180</v>
      </c>
      <c r="D213" s="107">
        <v>2.98</v>
      </c>
      <c r="E213" s="107">
        <v>0.12</v>
      </c>
      <c r="F213" s="107">
        <v>3.1</v>
      </c>
      <c r="G213" s="83">
        <v>9</v>
      </c>
      <c r="H213" s="83"/>
    </row>
    <row r="214" spans="1:8" x14ac:dyDescent="0.3">
      <c r="A214" s="104" t="s">
        <v>543</v>
      </c>
      <c r="B214" s="105" t="s">
        <v>544</v>
      </c>
      <c r="C214" s="106" t="s">
        <v>261</v>
      </c>
      <c r="D214" s="107">
        <v>57.97</v>
      </c>
      <c r="E214" s="107">
        <v>6.53</v>
      </c>
      <c r="F214" s="107">
        <v>64.5</v>
      </c>
      <c r="G214" s="83">
        <v>9</v>
      </c>
      <c r="H214" s="83"/>
    </row>
    <row r="215" spans="1:8" x14ac:dyDescent="0.3">
      <c r="A215" s="104" t="s">
        <v>545</v>
      </c>
      <c r="B215" s="105" t="s">
        <v>546</v>
      </c>
      <c r="C215" s="106" t="s">
        <v>261</v>
      </c>
      <c r="D215" s="107">
        <v>68.27</v>
      </c>
      <c r="E215" s="107">
        <v>7.7</v>
      </c>
      <c r="F215" s="107">
        <v>75.97</v>
      </c>
      <c r="G215" s="83">
        <v>9</v>
      </c>
      <c r="H215" s="83"/>
    </row>
    <row r="216" spans="1:8" x14ac:dyDescent="0.3">
      <c r="A216" s="104" t="s">
        <v>547</v>
      </c>
      <c r="B216" s="105" t="s">
        <v>548</v>
      </c>
      <c r="C216" s="106"/>
      <c r="D216" s="107"/>
      <c r="E216" s="107"/>
      <c r="F216" s="107"/>
      <c r="G216" s="83">
        <v>5</v>
      </c>
      <c r="H216" s="83"/>
    </row>
    <row r="217" spans="1:8" x14ac:dyDescent="0.3">
      <c r="A217" s="104" t="s">
        <v>549</v>
      </c>
      <c r="B217" s="105" t="s">
        <v>550</v>
      </c>
      <c r="C217" s="106" t="s">
        <v>180</v>
      </c>
      <c r="D217" s="107">
        <v>8.15</v>
      </c>
      <c r="E217" s="107">
        <v>4.18</v>
      </c>
      <c r="F217" s="107">
        <v>12.33</v>
      </c>
      <c r="G217" s="83">
        <v>9</v>
      </c>
      <c r="H217" s="83"/>
    </row>
    <row r="218" spans="1:8" x14ac:dyDescent="0.3">
      <c r="A218" s="104" t="s">
        <v>551</v>
      </c>
      <c r="B218" s="105" t="s">
        <v>552</v>
      </c>
      <c r="C218" s="106" t="s">
        <v>236</v>
      </c>
      <c r="D218" s="107">
        <v>0.76</v>
      </c>
      <c r="E218" s="107">
        <v>0.3</v>
      </c>
      <c r="F218" s="107">
        <v>1.06</v>
      </c>
      <c r="G218" s="83">
        <v>9</v>
      </c>
      <c r="H218" s="83"/>
    </row>
    <row r="219" spans="1:8" x14ac:dyDescent="0.3">
      <c r="A219" s="104" t="s">
        <v>553</v>
      </c>
      <c r="B219" s="105" t="s">
        <v>554</v>
      </c>
      <c r="C219" s="106" t="s">
        <v>236</v>
      </c>
      <c r="D219" s="107">
        <v>0.76</v>
      </c>
      <c r="E219" s="107">
        <v>0.3</v>
      </c>
      <c r="F219" s="107">
        <v>1.06</v>
      </c>
      <c r="G219" s="83">
        <v>9</v>
      </c>
      <c r="H219" s="83"/>
    </row>
    <row r="220" spans="1:8" x14ac:dyDescent="0.3">
      <c r="A220" s="104" t="s">
        <v>555</v>
      </c>
      <c r="B220" s="105" t="s">
        <v>556</v>
      </c>
      <c r="C220" s="106" t="s">
        <v>180</v>
      </c>
      <c r="D220" s="107">
        <v>0.84</v>
      </c>
      <c r="E220" s="107">
        <v>0.6</v>
      </c>
      <c r="F220" s="107">
        <v>1.44</v>
      </c>
      <c r="G220" s="83">
        <v>9</v>
      </c>
      <c r="H220" s="83"/>
    </row>
    <row r="221" spans="1:8" x14ac:dyDescent="0.3">
      <c r="A221" s="104" t="s">
        <v>557</v>
      </c>
      <c r="B221" s="105" t="s">
        <v>558</v>
      </c>
      <c r="C221" s="106"/>
      <c r="D221" s="107"/>
      <c r="E221" s="107"/>
      <c r="F221" s="107"/>
      <c r="G221" s="83">
        <v>2</v>
      </c>
      <c r="H221" s="83"/>
    </row>
    <row r="222" spans="1:8" x14ac:dyDescent="0.3">
      <c r="A222" s="104" t="s">
        <v>559</v>
      </c>
      <c r="B222" s="105" t="s">
        <v>560</v>
      </c>
      <c r="C222" s="106"/>
      <c r="D222" s="107"/>
      <c r="E222" s="107"/>
      <c r="F222" s="107"/>
      <c r="G222" s="83">
        <v>5</v>
      </c>
      <c r="H222" s="83"/>
    </row>
    <row r="223" spans="1:8" x14ac:dyDescent="0.3">
      <c r="A223" s="104" t="s">
        <v>561</v>
      </c>
      <c r="B223" s="105" t="s">
        <v>562</v>
      </c>
      <c r="C223" s="106" t="s">
        <v>261</v>
      </c>
      <c r="D223" s="107"/>
      <c r="E223" s="107">
        <v>159.72</v>
      </c>
      <c r="F223" s="107">
        <v>159.72</v>
      </c>
      <c r="G223" s="83">
        <v>9</v>
      </c>
      <c r="H223" s="83"/>
    </row>
    <row r="224" spans="1:8" x14ac:dyDescent="0.3">
      <c r="A224" s="104" t="s">
        <v>563</v>
      </c>
      <c r="B224" s="105" t="s">
        <v>564</v>
      </c>
      <c r="C224" s="106" t="s">
        <v>261</v>
      </c>
      <c r="D224" s="107"/>
      <c r="E224" s="107">
        <v>290.39999999999998</v>
      </c>
      <c r="F224" s="107">
        <v>290.39999999999998</v>
      </c>
      <c r="G224" s="83">
        <v>9</v>
      </c>
      <c r="H224" s="83"/>
    </row>
    <row r="225" spans="1:8" x14ac:dyDescent="0.3">
      <c r="A225" s="104" t="s">
        <v>565</v>
      </c>
      <c r="B225" s="105" t="s">
        <v>566</v>
      </c>
      <c r="C225" s="106" t="s">
        <v>180</v>
      </c>
      <c r="D225" s="107"/>
      <c r="E225" s="107">
        <v>21.78</v>
      </c>
      <c r="F225" s="107">
        <v>21.78</v>
      </c>
      <c r="G225" s="83">
        <v>9</v>
      </c>
      <c r="H225" s="83"/>
    </row>
    <row r="226" spans="1:8" ht="28.8" x14ac:dyDescent="0.3">
      <c r="A226" s="104" t="s">
        <v>567</v>
      </c>
      <c r="B226" s="105" t="s">
        <v>568</v>
      </c>
      <c r="C226" s="106" t="s">
        <v>261</v>
      </c>
      <c r="D226" s="107">
        <v>341.46</v>
      </c>
      <c r="E226" s="107">
        <v>87.12</v>
      </c>
      <c r="F226" s="107">
        <v>428.58</v>
      </c>
      <c r="G226" s="83">
        <v>9</v>
      </c>
      <c r="H226" s="83"/>
    </row>
    <row r="227" spans="1:8" ht="28.8" x14ac:dyDescent="0.3">
      <c r="A227" s="104" t="s">
        <v>569</v>
      </c>
      <c r="B227" s="105" t="s">
        <v>570</v>
      </c>
      <c r="C227" s="106" t="s">
        <v>261</v>
      </c>
      <c r="D227" s="107">
        <v>326.66000000000003</v>
      </c>
      <c r="E227" s="107">
        <v>87.12</v>
      </c>
      <c r="F227" s="107">
        <v>413.78</v>
      </c>
      <c r="G227" s="83">
        <v>9</v>
      </c>
      <c r="H227" s="83"/>
    </row>
    <row r="228" spans="1:8" ht="28.8" x14ac:dyDescent="0.3">
      <c r="A228" s="104" t="s">
        <v>571</v>
      </c>
      <c r="B228" s="105" t="s">
        <v>572</v>
      </c>
      <c r="C228" s="106" t="s">
        <v>261</v>
      </c>
      <c r="D228" s="107">
        <v>178.13</v>
      </c>
      <c r="E228" s="107">
        <v>58.08</v>
      </c>
      <c r="F228" s="107">
        <v>236.21</v>
      </c>
      <c r="G228" s="83">
        <v>9</v>
      </c>
      <c r="H228" s="83"/>
    </row>
    <row r="229" spans="1:8" ht="28.8" x14ac:dyDescent="0.3">
      <c r="A229" s="104" t="s">
        <v>573</v>
      </c>
      <c r="B229" s="105" t="s">
        <v>574</v>
      </c>
      <c r="C229" s="106" t="s">
        <v>261</v>
      </c>
      <c r="D229" s="107">
        <v>163.33000000000001</v>
      </c>
      <c r="E229" s="107">
        <v>58.08</v>
      </c>
      <c r="F229" s="107">
        <v>221.41</v>
      </c>
      <c r="G229" s="83">
        <v>9</v>
      </c>
      <c r="H229" s="83"/>
    </row>
    <row r="230" spans="1:8" ht="43.2" x14ac:dyDescent="0.3">
      <c r="A230" s="104" t="s">
        <v>575</v>
      </c>
      <c r="B230" s="105" t="s">
        <v>576</v>
      </c>
      <c r="C230" s="106" t="s">
        <v>180</v>
      </c>
      <c r="D230" s="107">
        <v>17.5</v>
      </c>
      <c r="E230" s="107">
        <v>5.81</v>
      </c>
      <c r="F230" s="107">
        <v>23.31</v>
      </c>
      <c r="G230" s="83">
        <v>9</v>
      </c>
      <c r="H230" s="83"/>
    </row>
    <row r="231" spans="1:8" ht="28.8" x14ac:dyDescent="0.3">
      <c r="A231" s="104" t="s">
        <v>577</v>
      </c>
      <c r="B231" s="105" t="s">
        <v>578</v>
      </c>
      <c r="C231" s="106" t="s">
        <v>180</v>
      </c>
      <c r="D231" s="107">
        <v>16.34</v>
      </c>
      <c r="E231" s="107">
        <v>5.81</v>
      </c>
      <c r="F231" s="107">
        <v>22.15</v>
      </c>
      <c r="G231" s="83">
        <v>9</v>
      </c>
      <c r="H231" s="83"/>
    </row>
    <row r="232" spans="1:8" ht="43.2" x14ac:dyDescent="0.3">
      <c r="A232" s="104" t="s">
        <v>579</v>
      </c>
      <c r="B232" s="105" t="s">
        <v>580</v>
      </c>
      <c r="C232" s="106" t="s">
        <v>261</v>
      </c>
      <c r="D232" s="107">
        <v>174.91</v>
      </c>
      <c r="E232" s="107">
        <v>58.08</v>
      </c>
      <c r="F232" s="107">
        <v>232.99</v>
      </c>
      <c r="G232" s="83">
        <v>9</v>
      </c>
      <c r="H232" s="83"/>
    </row>
    <row r="233" spans="1:8" ht="28.8" x14ac:dyDescent="0.3">
      <c r="A233" s="104" t="s">
        <v>581</v>
      </c>
      <c r="B233" s="105" t="s">
        <v>582</v>
      </c>
      <c r="C233" s="106" t="s">
        <v>261</v>
      </c>
      <c r="D233" s="107">
        <v>163.33000000000001</v>
      </c>
      <c r="E233" s="107">
        <v>58.08</v>
      </c>
      <c r="F233" s="107">
        <v>221.41</v>
      </c>
      <c r="G233" s="83">
        <v>9</v>
      </c>
      <c r="H233" s="83"/>
    </row>
    <row r="234" spans="1:8" x14ac:dyDescent="0.3">
      <c r="A234" s="104" t="s">
        <v>583</v>
      </c>
      <c r="B234" s="105" t="s">
        <v>584</v>
      </c>
      <c r="C234" s="106"/>
      <c r="D234" s="107"/>
      <c r="E234" s="107"/>
      <c r="F234" s="107"/>
      <c r="G234" s="83">
        <v>5</v>
      </c>
      <c r="H234" s="83"/>
    </row>
    <row r="235" spans="1:8" x14ac:dyDescent="0.3">
      <c r="A235" s="104" t="s">
        <v>585</v>
      </c>
      <c r="B235" s="105" t="s">
        <v>586</v>
      </c>
      <c r="C235" s="106" t="s">
        <v>261</v>
      </c>
      <c r="D235" s="107"/>
      <c r="E235" s="107">
        <v>87.12</v>
      </c>
      <c r="F235" s="107">
        <v>87.12</v>
      </c>
      <c r="G235" s="83">
        <v>9</v>
      </c>
      <c r="H235" s="83"/>
    </row>
    <row r="236" spans="1:8" ht="28.8" x14ac:dyDescent="0.3">
      <c r="A236" s="104" t="s">
        <v>49</v>
      </c>
      <c r="B236" s="105" t="s">
        <v>587</v>
      </c>
      <c r="C236" s="106" t="s">
        <v>261</v>
      </c>
      <c r="D236" s="107"/>
      <c r="E236" s="107">
        <v>58.08</v>
      </c>
      <c r="F236" s="107">
        <v>58.08</v>
      </c>
      <c r="G236" s="83">
        <v>9</v>
      </c>
      <c r="H236" s="83"/>
    </row>
    <row r="237" spans="1:8" x14ac:dyDescent="0.3">
      <c r="A237" s="104" t="s">
        <v>588</v>
      </c>
      <c r="B237" s="105" t="s">
        <v>589</v>
      </c>
      <c r="C237" s="106"/>
      <c r="D237" s="107"/>
      <c r="E237" s="107"/>
      <c r="F237" s="107"/>
      <c r="G237" s="83">
        <v>5</v>
      </c>
      <c r="H237" s="83"/>
    </row>
    <row r="238" spans="1:8" x14ac:dyDescent="0.3">
      <c r="A238" s="104" t="s">
        <v>102</v>
      </c>
      <c r="B238" s="105" t="s">
        <v>590</v>
      </c>
      <c r="C238" s="106" t="s">
        <v>180</v>
      </c>
      <c r="D238" s="107"/>
      <c r="E238" s="107">
        <v>2.1800000000000002</v>
      </c>
      <c r="F238" s="107">
        <v>2.1800000000000002</v>
      </c>
      <c r="G238" s="83">
        <v>9</v>
      </c>
      <c r="H238" s="83"/>
    </row>
    <row r="239" spans="1:8" x14ac:dyDescent="0.3">
      <c r="A239" s="104" t="s">
        <v>591</v>
      </c>
      <c r="B239" s="105" t="s">
        <v>592</v>
      </c>
      <c r="C239" s="106" t="s">
        <v>180</v>
      </c>
      <c r="D239" s="107"/>
      <c r="E239" s="107">
        <v>4.3600000000000003</v>
      </c>
      <c r="F239" s="107">
        <v>4.3600000000000003</v>
      </c>
      <c r="G239" s="83">
        <v>9</v>
      </c>
      <c r="H239" s="83"/>
    </row>
    <row r="240" spans="1:8" x14ac:dyDescent="0.3">
      <c r="A240" s="104" t="s">
        <v>52</v>
      </c>
      <c r="B240" s="105" t="s">
        <v>593</v>
      </c>
      <c r="C240" s="106" t="s">
        <v>180</v>
      </c>
      <c r="D240" s="107"/>
      <c r="E240" s="107">
        <v>7.26</v>
      </c>
      <c r="F240" s="107">
        <v>7.26</v>
      </c>
      <c r="G240" s="83">
        <v>9</v>
      </c>
      <c r="H240" s="83"/>
    </row>
    <row r="241" spans="1:8" x14ac:dyDescent="0.3">
      <c r="A241" s="104" t="s">
        <v>594</v>
      </c>
      <c r="B241" s="105" t="s">
        <v>595</v>
      </c>
      <c r="C241" s="106"/>
      <c r="D241" s="107"/>
      <c r="E241" s="107"/>
      <c r="F241" s="107"/>
      <c r="G241" s="83">
        <v>5</v>
      </c>
      <c r="H241" s="83"/>
    </row>
    <row r="242" spans="1:8" x14ac:dyDescent="0.3">
      <c r="A242" s="104" t="s">
        <v>51</v>
      </c>
      <c r="B242" s="105" t="s">
        <v>596</v>
      </c>
      <c r="C242" s="106" t="s">
        <v>180</v>
      </c>
      <c r="D242" s="107"/>
      <c r="E242" s="107">
        <v>8.7100000000000009</v>
      </c>
      <c r="F242" s="107">
        <v>8.7100000000000009</v>
      </c>
      <c r="G242" s="83">
        <v>9</v>
      </c>
      <c r="H242" s="83"/>
    </row>
    <row r="243" spans="1:8" ht="28.8" x14ac:dyDescent="0.3">
      <c r="A243" s="104" t="s">
        <v>597</v>
      </c>
      <c r="B243" s="105" t="s">
        <v>598</v>
      </c>
      <c r="C243" s="106" t="s">
        <v>180</v>
      </c>
      <c r="D243" s="107"/>
      <c r="E243" s="107">
        <v>7.26</v>
      </c>
      <c r="F243" s="107">
        <v>7.26</v>
      </c>
      <c r="G243" s="83">
        <v>9</v>
      </c>
      <c r="H243" s="83"/>
    </row>
    <row r="244" spans="1:8" ht="28.8" x14ac:dyDescent="0.3">
      <c r="A244" s="104" t="s">
        <v>599</v>
      </c>
      <c r="B244" s="105" t="s">
        <v>600</v>
      </c>
      <c r="C244" s="106" t="s">
        <v>236</v>
      </c>
      <c r="D244" s="107"/>
      <c r="E244" s="107">
        <v>2.1800000000000002</v>
      </c>
      <c r="F244" s="107">
        <v>2.1800000000000002</v>
      </c>
      <c r="G244" s="83">
        <v>9</v>
      </c>
      <c r="H244" s="83"/>
    </row>
    <row r="245" spans="1:8" x14ac:dyDescent="0.3">
      <c r="A245" s="104" t="s">
        <v>601</v>
      </c>
      <c r="B245" s="105" t="s">
        <v>602</v>
      </c>
      <c r="C245" s="106"/>
      <c r="D245" s="107"/>
      <c r="E245" s="107"/>
      <c r="F245" s="107"/>
      <c r="G245" s="83">
        <v>5</v>
      </c>
      <c r="H245" s="83"/>
    </row>
    <row r="246" spans="1:8" x14ac:dyDescent="0.3">
      <c r="A246" s="104" t="s">
        <v>603</v>
      </c>
      <c r="B246" s="105" t="s">
        <v>604</v>
      </c>
      <c r="C246" s="106" t="s">
        <v>180</v>
      </c>
      <c r="D246" s="107"/>
      <c r="E246" s="107">
        <v>5.81</v>
      </c>
      <c r="F246" s="107">
        <v>5.81</v>
      </c>
      <c r="G246" s="83">
        <v>9</v>
      </c>
      <c r="H246" s="83"/>
    </row>
    <row r="247" spans="1:8" x14ac:dyDescent="0.3">
      <c r="A247" s="104" t="s">
        <v>605</v>
      </c>
      <c r="B247" s="105" t="s">
        <v>606</v>
      </c>
      <c r="C247" s="106"/>
      <c r="D247" s="107"/>
      <c r="E247" s="107"/>
      <c r="F247" s="107"/>
      <c r="G247" s="83">
        <v>5</v>
      </c>
      <c r="H247" s="83"/>
    </row>
    <row r="248" spans="1:8" ht="43.2" x14ac:dyDescent="0.3">
      <c r="A248" s="104" t="s">
        <v>607</v>
      </c>
      <c r="B248" s="105" t="s">
        <v>608</v>
      </c>
      <c r="C248" s="106" t="s">
        <v>180</v>
      </c>
      <c r="D248" s="107">
        <v>11.87</v>
      </c>
      <c r="E248" s="107">
        <v>7.26</v>
      </c>
      <c r="F248" s="107">
        <v>19.13</v>
      </c>
      <c r="G248" s="83">
        <v>9</v>
      </c>
      <c r="H248" s="83"/>
    </row>
    <row r="249" spans="1:8" ht="43.2" x14ac:dyDescent="0.3">
      <c r="A249" s="104" t="s">
        <v>609</v>
      </c>
      <c r="B249" s="105" t="s">
        <v>610</v>
      </c>
      <c r="C249" s="106" t="s">
        <v>180</v>
      </c>
      <c r="D249" s="107">
        <v>1.1000000000000001</v>
      </c>
      <c r="E249" s="107">
        <v>7.26</v>
      </c>
      <c r="F249" s="107">
        <v>8.36</v>
      </c>
      <c r="G249" s="83">
        <v>9</v>
      </c>
      <c r="H249" s="83"/>
    </row>
    <row r="250" spans="1:8" x14ac:dyDescent="0.3">
      <c r="A250" s="104" t="s">
        <v>611</v>
      </c>
      <c r="B250" s="105" t="s">
        <v>612</v>
      </c>
      <c r="C250" s="106"/>
      <c r="D250" s="107"/>
      <c r="E250" s="107"/>
      <c r="F250" s="107"/>
      <c r="G250" s="83">
        <v>5</v>
      </c>
      <c r="H250" s="83"/>
    </row>
    <row r="251" spans="1:8" ht="43.2" x14ac:dyDescent="0.3">
      <c r="A251" s="104" t="s">
        <v>613</v>
      </c>
      <c r="B251" s="105" t="s">
        <v>614</v>
      </c>
      <c r="C251" s="106" t="s">
        <v>180</v>
      </c>
      <c r="D251" s="107">
        <v>17.940000000000001</v>
      </c>
      <c r="E251" s="107">
        <v>2.9</v>
      </c>
      <c r="F251" s="107">
        <v>20.84</v>
      </c>
      <c r="G251" s="83">
        <v>9</v>
      </c>
      <c r="H251" s="83"/>
    </row>
    <row r="252" spans="1:8" ht="28.8" x14ac:dyDescent="0.3">
      <c r="A252" s="104" t="s">
        <v>615</v>
      </c>
      <c r="B252" s="105" t="s">
        <v>616</v>
      </c>
      <c r="C252" s="106" t="s">
        <v>180</v>
      </c>
      <c r="D252" s="107">
        <v>16.34</v>
      </c>
      <c r="E252" s="107">
        <v>2.9</v>
      </c>
      <c r="F252" s="107">
        <v>19.239999999999998</v>
      </c>
      <c r="G252" s="83">
        <v>9</v>
      </c>
      <c r="H252" s="83"/>
    </row>
    <row r="253" spans="1:8" ht="28.8" x14ac:dyDescent="0.3">
      <c r="A253" s="104" t="s">
        <v>617</v>
      </c>
      <c r="B253" s="105" t="s">
        <v>618</v>
      </c>
      <c r="C253" s="106" t="s">
        <v>180</v>
      </c>
      <c r="D253" s="107">
        <v>6.97</v>
      </c>
      <c r="E253" s="107">
        <v>1.02</v>
      </c>
      <c r="F253" s="107">
        <v>7.99</v>
      </c>
      <c r="G253" s="83">
        <v>9</v>
      </c>
      <c r="H253" s="83"/>
    </row>
    <row r="254" spans="1:8" ht="28.8" x14ac:dyDescent="0.3">
      <c r="A254" s="104" t="s">
        <v>619</v>
      </c>
      <c r="B254" s="105" t="s">
        <v>620</v>
      </c>
      <c r="C254" s="106" t="s">
        <v>180</v>
      </c>
      <c r="D254" s="107">
        <v>5.18</v>
      </c>
      <c r="E254" s="107">
        <v>1.02</v>
      </c>
      <c r="F254" s="107">
        <v>6.2</v>
      </c>
      <c r="G254" s="83">
        <v>9</v>
      </c>
      <c r="H254" s="83"/>
    </row>
    <row r="255" spans="1:8" ht="28.8" x14ac:dyDescent="0.3">
      <c r="A255" s="104" t="s">
        <v>621</v>
      </c>
      <c r="B255" s="105" t="s">
        <v>622</v>
      </c>
      <c r="C255" s="106" t="s">
        <v>180</v>
      </c>
      <c r="D255" s="107">
        <v>9.32</v>
      </c>
      <c r="E255" s="107">
        <v>0.44</v>
      </c>
      <c r="F255" s="107">
        <v>9.76</v>
      </c>
      <c r="G255" s="83">
        <v>9</v>
      </c>
      <c r="H255" s="83"/>
    </row>
    <row r="256" spans="1:8" x14ac:dyDescent="0.3">
      <c r="A256" s="104" t="s">
        <v>623</v>
      </c>
      <c r="B256" s="105" t="s">
        <v>624</v>
      </c>
      <c r="C256" s="106"/>
      <c r="D256" s="107"/>
      <c r="E256" s="107"/>
      <c r="F256" s="107"/>
      <c r="G256" s="83">
        <v>5</v>
      </c>
      <c r="H256" s="83"/>
    </row>
    <row r="257" spans="1:8" ht="28.8" x14ac:dyDescent="0.3">
      <c r="A257" s="104" t="s">
        <v>625</v>
      </c>
      <c r="B257" s="105" t="s">
        <v>626</v>
      </c>
      <c r="C257" s="106" t="s">
        <v>180</v>
      </c>
      <c r="D257" s="107"/>
      <c r="E257" s="107">
        <v>7.55</v>
      </c>
      <c r="F257" s="107">
        <v>7.55</v>
      </c>
      <c r="G257" s="83">
        <v>9</v>
      </c>
      <c r="H257" s="83"/>
    </row>
    <row r="258" spans="1:8" ht="28.8" x14ac:dyDescent="0.3">
      <c r="A258" s="104" t="s">
        <v>627</v>
      </c>
      <c r="B258" s="105" t="s">
        <v>628</v>
      </c>
      <c r="C258" s="106" t="s">
        <v>180</v>
      </c>
      <c r="D258" s="107"/>
      <c r="E258" s="107">
        <v>4.3600000000000003</v>
      </c>
      <c r="F258" s="107">
        <v>4.3600000000000003</v>
      </c>
      <c r="G258" s="83">
        <v>9</v>
      </c>
      <c r="H258" s="83"/>
    </row>
    <row r="259" spans="1:8" x14ac:dyDescent="0.3">
      <c r="A259" s="104" t="s">
        <v>629</v>
      </c>
      <c r="B259" s="105" t="s">
        <v>630</v>
      </c>
      <c r="C259" s="106" t="s">
        <v>180</v>
      </c>
      <c r="D259" s="107"/>
      <c r="E259" s="107">
        <v>4.3600000000000003</v>
      </c>
      <c r="F259" s="107">
        <v>4.3600000000000003</v>
      </c>
      <c r="G259" s="83">
        <v>9</v>
      </c>
      <c r="H259" s="83"/>
    </row>
    <row r="260" spans="1:8" ht="28.8" x14ac:dyDescent="0.3">
      <c r="A260" s="104" t="s">
        <v>631</v>
      </c>
      <c r="B260" s="105" t="s">
        <v>632</v>
      </c>
      <c r="C260" s="106" t="s">
        <v>180</v>
      </c>
      <c r="D260" s="107"/>
      <c r="E260" s="107">
        <v>4.79</v>
      </c>
      <c r="F260" s="107">
        <v>4.79</v>
      </c>
      <c r="G260" s="83">
        <v>9</v>
      </c>
      <c r="H260" s="83"/>
    </row>
    <row r="261" spans="1:8" x14ac:dyDescent="0.3">
      <c r="A261" s="104" t="s">
        <v>633</v>
      </c>
      <c r="B261" s="105" t="s">
        <v>634</v>
      </c>
      <c r="C261" s="106"/>
      <c r="D261" s="107"/>
      <c r="E261" s="107"/>
      <c r="F261" s="107"/>
      <c r="G261" s="83">
        <v>5</v>
      </c>
      <c r="H261" s="83"/>
    </row>
    <row r="262" spans="1:8" x14ac:dyDescent="0.3">
      <c r="A262" s="104" t="s">
        <v>635</v>
      </c>
      <c r="B262" s="105" t="s">
        <v>636</v>
      </c>
      <c r="C262" s="106" t="s">
        <v>180</v>
      </c>
      <c r="D262" s="107"/>
      <c r="E262" s="107">
        <v>11.67</v>
      </c>
      <c r="F262" s="107">
        <v>11.67</v>
      </c>
      <c r="G262" s="83">
        <v>9</v>
      </c>
      <c r="H262" s="83"/>
    </row>
    <row r="263" spans="1:8" ht="28.8" x14ac:dyDescent="0.3">
      <c r="A263" s="104" t="s">
        <v>637</v>
      </c>
      <c r="B263" s="105" t="s">
        <v>638</v>
      </c>
      <c r="C263" s="106" t="s">
        <v>180</v>
      </c>
      <c r="D263" s="107"/>
      <c r="E263" s="107">
        <v>14</v>
      </c>
      <c r="F263" s="107">
        <v>14</v>
      </c>
      <c r="G263" s="83">
        <v>9</v>
      </c>
      <c r="H263" s="83"/>
    </row>
    <row r="264" spans="1:8" x14ac:dyDescent="0.3">
      <c r="A264" s="104" t="s">
        <v>639</v>
      </c>
      <c r="B264" s="105" t="s">
        <v>640</v>
      </c>
      <c r="C264" s="106" t="s">
        <v>236</v>
      </c>
      <c r="D264" s="107"/>
      <c r="E264" s="107">
        <v>4.66</v>
      </c>
      <c r="F264" s="107">
        <v>4.66</v>
      </c>
      <c r="G264" s="83">
        <v>9</v>
      </c>
      <c r="H264" s="83"/>
    </row>
    <row r="265" spans="1:8" x14ac:dyDescent="0.3">
      <c r="A265" s="104" t="s">
        <v>641</v>
      </c>
      <c r="B265" s="105" t="s">
        <v>642</v>
      </c>
      <c r="C265" s="106"/>
      <c r="D265" s="107"/>
      <c r="E265" s="107"/>
      <c r="F265" s="107"/>
      <c r="G265" s="83">
        <v>5</v>
      </c>
      <c r="H265" s="83"/>
    </row>
    <row r="266" spans="1:8" x14ac:dyDescent="0.3">
      <c r="A266" s="104" t="s">
        <v>643</v>
      </c>
      <c r="B266" s="105" t="s">
        <v>644</v>
      </c>
      <c r="C266" s="106" t="s">
        <v>236</v>
      </c>
      <c r="D266" s="107">
        <v>7.0000000000000007E-2</v>
      </c>
      <c r="E266" s="107">
        <v>1.06</v>
      </c>
      <c r="F266" s="107">
        <v>1.1299999999999999</v>
      </c>
      <c r="G266" s="83">
        <v>9</v>
      </c>
      <c r="H266" s="83"/>
    </row>
    <row r="267" spans="1:8" ht="28.8" x14ac:dyDescent="0.3">
      <c r="A267" s="104" t="s">
        <v>645</v>
      </c>
      <c r="B267" s="105" t="s">
        <v>646</v>
      </c>
      <c r="C267" s="106" t="s">
        <v>236</v>
      </c>
      <c r="D267" s="107">
        <v>0.61</v>
      </c>
      <c r="E267" s="107">
        <v>1.06</v>
      </c>
      <c r="F267" s="107">
        <v>1.67</v>
      </c>
      <c r="G267" s="83">
        <v>9</v>
      </c>
      <c r="H267" s="83"/>
    </row>
    <row r="268" spans="1:8" ht="28.8" x14ac:dyDescent="0.3">
      <c r="A268" s="104" t="s">
        <v>647</v>
      </c>
      <c r="B268" s="105" t="s">
        <v>648</v>
      </c>
      <c r="C268" s="106" t="s">
        <v>180</v>
      </c>
      <c r="D268" s="107">
        <v>3.06</v>
      </c>
      <c r="E268" s="107">
        <v>8.4600000000000009</v>
      </c>
      <c r="F268" s="107">
        <v>11.52</v>
      </c>
      <c r="G268" s="83">
        <v>9</v>
      </c>
      <c r="H268" s="83"/>
    </row>
    <row r="269" spans="1:8" ht="28.8" x14ac:dyDescent="0.3">
      <c r="A269" s="104" t="s">
        <v>649</v>
      </c>
      <c r="B269" s="105" t="s">
        <v>650</v>
      </c>
      <c r="C269" s="106" t="s">
        <v>180</v>
      </c>
      <c r="D269" s="107">
        <v>0.37</v>
      </c>
      <c r="E269" s="107">
        <v>6.34</v>
      </c>
      <c r="F269" s="107">
        <v>6.71</v>
      </c>
      <c r="G269" s="83">
        <v>9</v>
      </c>
      <c r="H269" s="83"/>
    </row>
    <row r="270" spans="1:8" x14ac:dyDescent="0.3">
      <c r="A270" s="104" t="s">
        <v>651</v>
      </c>
      <c r="B270" s="105" t="s">
        <v>652</v>
      </c>
      <c r="C270" s="106" t="s">
        <v>180</v>
      </c>
      <c r="D270" s="107">
        <v>3.06</v>
      </c>
      <c r="E270" s="107">
        <v>6.34</v>
      </c>
      <c r="F270" s="107">
        <v>9.4</v>
      </c>
      <c r="G270" s="83">
        <v>9</v>
      </c>
      <c r="H270" s="83"/>
    </row>
    <row r="271" spans="1:8" x14ac:dyDescent="0.3">
      <c r="A271" s="104" t="s">
        <v>653</v>
      </c>
      <c r="B271" s="105" t="s">
        <v>654</v>
      </c>
      <c r="C271" s="106" t="s">
        <v>180</v>
      </c>
      <c r="D271" s="107">
        <v>0.37</v>
      </c>
      <c r="E271" s="107">
        <v>4.2300000000000004</v>
      </c>
      <c r="F271" s="107">
        <v>4.5999999999999996</v>
      </c>
      <c r="G271" s="83">
        <v>9</v>
      </c>
      <c r="H271" s="83"/>
    </row>
    <row r="272" spans="1:8" x14ac:dyDescent="0.3">
      <c r="A272" s="104" t="s">
        <v>655</v>
      </c>
      <c r="B272" s="105" t="s">
        <v>656</v>
      </c>
      <c r="C272" s="106"/>
      <c r="D272" s="107"/>
      <c r="E272" s="107"/>
      <c r="F272" s="107"/>
      <c r="G272" s="83">
        <v>5</v>
      </c>
      <c r="H272" s="83"/>
    </row>
    <row r="273" spans="1:8" x14ac:dyDescent="0.3">
      <c r="A273" s="104" t="s">
        <v>657</v>
      </c>
      <c r="B273" s="105" t="s">
        <v>658</v>
      </c>
      <c r="C273" s="106" t="s">
        <v>180</v>
      </c>
      <c r="D273" s="107">
        <v>91.14</v>
      </c>
      <c r="E273" s="107"/>
      <c r="F273" s="107">
        <v>91.14</v>
      </c>
      <c r="G273" s="83">
        <v>9</v>
      </c>
      <c r="H273" s="83"/>
    </row>
    <row r="274" spans="1:8" x14ac:dyDescent="0.3">
      <c r="A274" s="104" t="s">
        <v>659</v>
      </c>
      <c r="B274" s="105" t="s">
        <v>660</v>
      </c>
      <c r="C274" s="106" t="s">
        <v>128</v>
      </c>
      <c r="D274" s="107">
        <v>2.04</v>
      </c>
      <c r="E274" s="107">
        <v>6.43</v>
      </c>
      <c r="F274" s="107">
        <v>8.4700000000000006</v>
      </c>
      <c r="G274" s="83">
        <v>9</v>
      </c>
      <c r="H274" s="83"/>
    </row>
    <row r="275" spans="1:8" x14ac:dyDescent="0.3">
      <c r="A275" s="104" t="s">
        <v>661</v>
      </c>
      <c r="B275" s="105" t="s">
        <v>662</v>
      </c>
      <c r="C275" s="106"/>
      <c r="D275" s="107"/>
      <c r="E275" s="107"/>
      <c r="F275" s="107"/>
      <c r="G275" s="83">
        <v>2</v>
      </c>
      <c r="H275" s="83"/>
    </row>
    <row r="276" spans="1:8" x14ac:dyDescent="0.3">
      <c r="A276" s="104" t="s">
        <v>663</v>
      </c>
      <c r="B276" s="105" t="s">
        <v>664</v>
      </c>
      <c r="C276" s="106"/>
      <c r="D276" s="107"/>
      <c r="E276" s="107"/>
      <c r="F276" s="107"/>
      <c r="G276" s="83">
        <v>5</v>
      </c>
      <c r="H276" s="83"/>
    </row>
    <row r="277" spans="1:8" x14ac:dyDescent="0.3">
      <c r="A277" s="104" t="s">
        <v>665</v>
      </c>
      <c r="B277" s="105" t="s">
        <v>666</v>
      </c>
      <c r="C277" s="106" t="s">
        <v>180</v>
      </c>
      <c r="D277" s="107"/>
      <c r="E277" s="107">
        <v>26.46</v>
      </c>
      <c r="F277" s="107">
        <v>26.46</v>
      </c>
      <c r="G277" s="83">
        <v>9</v>
      </c>
      <c r="H277" s="83"/>
    </row>
    <row r="278" spans="1:8" ht="28.8" x14ac:dyDescent="0.3">
      <c r="A278" s="104" t="s">
        <v>667</v>
      </c>
      <c r="B278" s="105" t="s">
        <v>668</v>
      </c>
      <c r="C278" s="106" t="s">
        <v>180</v>
      </c>
      <c r="D278" s="107"/>
      <c r="E278" s="107">
        <v>22.93</v>
      </c>
      <c r="F278" s="107">
        <v>22.93</v>
      </c>
      <c r="G278" s="83">
        <v>9</v>
      </c>
      <c r="H278" s="83"/>
    </row>
    <row r="279" spans="1:8" ht="28.8" x14ac:dyDescent="0.3">
      <c r="A279" s="104" t="s">
        <v>669</v>
      </c>
      <c r="B279" s="105" t="s">
        <v>670</v>
      </c>
      <c r="C279" s="106" t="s">
        <v>180</v>
      </c>
      <c r="D279" s="107"/>
      <c r="E279" s="107">
        <v>14.11</v>
      </c>
      <c r="F279" s="107">
        <v>14.11</v>
      </c>
      <c r="G279" s="83">
        <v>9</v>
      </c>
      <c r="H279" s="83"/>
    </row>
    <row r="280" spans="1:8" x14ac:dyDescent="0.3">
      <c r="A280" s="104" t="s">
        <v>671</v>
      </c>
      <c r="B280" s="105" t="s">
        <v>672</v>
      </c>
      <c r="C280" s="106" t="s">
        <v>180</v>
      </c>
      <c r="D280" s="107">
        <v>1.87</v>
      </c>
      <c r="E280" s="107">
        <v>0.49</v>
      </c>
      <c r="F280" s="107">
        <v>2.36</v>
      </c>
      <c r="G280" s="83">
        <v>9</v>
      </c>
      <c r="H280" s="83"/>
    </row>
    <row r="281" spans="1:8" ht="28.8" x14ac:dyDescent="0.3">
      <c r="A281" s="104" t="s">
        <v>673</v>
      </c>
      <c r="B281" s="105" t="s">
        <v>674</v>
      </c>
      <c r="C281" s="106" t="s">
        <v>236</v>
      </c>
      <c r="D281" s="107"/>
      <c r="E281" s="107">
        <v>3.06</v>
      </c>
      <c r="F281" s="107">
        <v>3.06</v>
      </c>
      <c r="G281" s="83">
        <v>9</v>
      </c>
      <c r="H281" s="83"/>
    </row>
    <row r="282" spans="1:8" x14ac:dyDescent="0.3">
      <c r="A282" s="104" t="s">
        <v>675</v>
      </c>
      <c r="B282" s="105" t="s">
        <v>676</v>
      </c>
      <c r="C282" s="106" t="s">
        <v>236</v>
      </c>
      <c r="D282" s="107"/>
      <c r="E282" s="107">
        <v>9</v>
      </c>
      <c r="F282" s="107">
        <v>9</v>
      </c>
      <c r="G282" s="83">
        <v>9</v>
      </c>
      <c r="H282" s="83"/>
    </row>
    <row r="283" spans="1:8" ht="28.8" x14ac:dyDescent="0.3">
      <c r="A283" s="104" t="s">
        <v>677</v>
      </c>
      <c r="B283" s="105" t="s">
        <v>678</v>
      </c>
      <c r="C283" s="106"/>
      <c r="D283" s="107"/>
      <c r="E283" s="107"/>
      <c r="F283" s="107"/>
      <c r="G283" s="83">
        <v>5</v>
      </c>
      <c r="H283" s="83"/>
    </row>
    <row r="284" spans="1:8" x14ac:dyDescent="0.3">
      <c r="A284" s="104" t="s">
        <v>679</v>
      </c>
      <c r="B284" s="105" t="s">
        <v>680</v>
      </c>
      <c r="C284" s="106" t="s">
        <v>236</v>
      </c>
      <c r="D284" s="107"/>
      <c r="E284" s="107">
        <v>0.97</v>
      </c>
      <c r="F284" s="107">
        <v>0.97</v>
      </c>
      <c r="G284" s="83">
        <v>9</v>
      </c>
      <c r="H284" s="83"/>
    </row>
    <row r="285" spans="1:8" x14ac:dyDescent="0.3">
      <c r="A285" s="104" t="s">
        <v>681</v>
      </c>
      <c r="B285" s="105" t="s">
        <v>682</v>
      </c>
      <c r="C285" s="106" t="s">
        <v>236</v>
      </c>
      <c r="D285" s="107"/>
      <c r="E285" s="107">
        <v>3.21</v>
      </c>
      <c r="F285" s="107">
        <v>3.21</v>
      </c>
      <c r="G285" s="83">
        <v>9</v>
      </c>
      <c r="H285" s="83"/>
    </row>
    <row r="286" spans="1:8" x14ac:dyDescent="0.3">
      <c r="A286" s="104" t="s">
        <v>683</v>
      </c>
      <c r="B286" s="105" t="s">
        <v>684</v>
      </c>
      <c r="C286" s="106" t="s">
        <v>180</v>
      </c>
      <c r="D286" s="107"/>
      <c r="E286" s="107">
        <v>17.690000000000001</v>
      </c>
      <c r="F286" s="107">
        <v>17.690000000000001</v>
      </c>
      <c r="G286" s="83">
        <v>9</v>
      </c>
      <c r="H286" s="83"/>
    </row>
    <row r="287" spans="1:8" x14ac:dyDescent="0.3">
      <c r="A287" s="104" t="s">
        <v>685</v>
      </c>
      <c r="B287" s="105" t="s">
        <v>686</v>
      </c>
      <c r="C287" s="106" t="s">
        <v>180</v>
      </c>
      <c r="D287" s="107"/>
      <c r="E287" s="107">
        <v>14.47</v>
      </c>
      <c r="F287" s="107">
        <v>14.47</v>
      </c>
      <c r="G287" s="83">
        <v>9</v>
      </c>
      <c r="H287" s="83"/>
    </row>
    <row r="288" spans="1:8" x14ac:dyDescent="0.3">
      <c r="A288" s="104" t="s">
        <v>687</v>
      </c>
      <c r="B288" s="105" t="s">
        <v>688</v>
      </c>
      <c r="C288" s="106" t="s">
        <v>180</v>
      </c>
      <c r="D288" s="107"/>
      <c r="E288" s="107">
        <v>12.87</v>
      </c>
      <c r="F288" s="107">
        <v>12.87</v>
      </c>
      <c r="G288" s="83">
        <v>9</v>
      </c>
      <c r="H288" s="83"/>
    </row>
    <row r="289" spans="1:8" x14ac:dyDescent="0.3">
      <c r="A289" s="104" t="s">
        <v>689</v>
      </c>
      <c r="B289" s="105" t="s">
        <v>690</v>
      </c>
      <c r="C289" s="106" t="s">
        <v>180</v>
      </c>
      <c r="D289" s="107"/>
      <c r="E289" s="107">
        <v>9.65</v>
      </c>
      <c r="F289" s="107">
        <v>9.65</v>
      </c>
      <c r="G289" s="83">
        <v>9</v>
      </c>
      <c r="H289" s="83"/>
    </row>
    <row r="290" spans="1:8" x14ac:dyDescent="0.3">
      <c r="A290" s="104" t="s">
        <v>691</v>
      </c>
      <c r="B290" s="105" t="s">
        <v>692</v>
      </c>
      <c r="C290" s="106" t="s">
        <v>693</v>
      </c>
      <c r="D290" s="107">
        <v>1.75</v>
      </c>
      <c r="E290" s="107"/>
      <c r="F290" s="107">
        <v>1.75</v>
      </c>
      <c r="G290" s="83">
        <v>9</v>
      </c>
      <c r="H290" s="83"/>
    </row>
    <row r="291" spans="1:8" x14ac:dyDescent="0.3">
      <c r="A291" s="104" t="s">
        <v>694</v>
      </c>
      <c r="B291" s="105" t="s">
        <v>695</v>
      </c>
      <c r="C291" s="106"/>
      <c r="D291" s="107"/>
      <c r="E291" s="107"/>
      <c r="F291" s="107"/>
      <c r="G291" s="83">
        <v>5</v>
      </c>
      <c r="H291" s="83"/>
    </row>
    <row r="292" spans="1:8" x14ac:dyDescent="0.3">
      <c r="A292" s="104" t="s">
        <v>696</v>
      </c>
      <c r="B292" s="105" t="s">
        <v>697</v>
      </c>
      <c r="C292" s="106" t="s">
        <v>180</v>
      </c>
      <c r="D292" s="107"/>
      <c r="E292" s="107">
        <v>11.62</v>
      </c>
      <c r="F292" s="107">
        <v>11.62</v>
      </c>
      <c r="G292" s="83">
        <v>9</v>
      </c>
      <c r="H292" s="83"/>
    </row>
    <row r="293" spans="1:8" x14ac:dyDescent="0.3">
      <c r="A293" s="104" t="s">
        <v>698</v>
      </c>
      <c r="B293" s="105" t="s">
        <v>699</v>
      </c>
      <c r="C293" s="106" t="s">
        <v>180</v>
      </c>
      <c r="D293" s="107"/>
      <c r="E293" s="107">
        <v>5.81</v>
      </c>
      <c r="F293" s="107">
        <v>5.81</v>
      </c>
      <c r="G293" s="83">
        <v>9</v>
      </c>
      <c r="H293" s="83"/>
    </row>
    <row r="294" spans="1:8" x14ac:dyDescent="0.3">
      <c r="A294" s="104" t="s">
        <v>700</v>
      </c>
      <c r="B294" s="105" t="s">
        <v>701</v>
      </c>
      <c r="C294" s="106" t="s">
        <v>236</v>
      </c>
      <c r="D294" s="107"/>
      <c r="E294" s="107">
        <v>4.3600000000000003</v>
      </c>
      <c r="F294" s="107">
        <v>4.3600000000000003</v>
      </c>
      <c r="G294" s="83">
        <v>9</v>
      </c>
      <c r="H294" s="83"/>
    </row>
    <row r="295" spans="1:8" x14ac:dyDescent="0.3">
      <c r="A295" s="104" t="s">
        <v>702</v>
      </c>
      <c r="B295" s="105" t="s">
        <v>703</v>
      </c>
      <c r="C295" s="106" t="s">
        <v>236</v>
      </c>
      <c r="D295" s="107"/>
      <c r="E295" s="107">
        <v>7.26</v>
      </c>
      <c r="F295" s="107">
        <v>7.26</v>
      </c>
      <c r="G295" s="83">
        <v>9</v>
      </c>
      <c r="H295" s="83"/>
    </row>
    <row r="296" spans="1:8" x14ac:dyDescent="0.3">
      <c r="A296" s="104" t="s">
        <v>704</v>
      </c>
      <c r="B296" s="105" t="s">
        <v>705</v>
      </c>
      <c r="C296" s="106" t="s">
        <v>180</v>
      </c>
      <c r="D296" s="107"/>
      <c r="E296" s="107">
        <v>8.82</v>
      </c>
      <c r="F296" s="107">
        <v>8.82</v>
      </c>
      <c r="G296" s="83">
        <v>9</v>
      </c>
      <c r="H296" s="83"/>
    </row>
    <row r="297" spans="1:8" x14ac:dyDescent="0.3">
      <c r="A297" s="104" t="s">
        <v>706</v>
      </c>
      <c r="B297" s="105" t="s">
        <v>707</v>
      </c>
      <c r="C297" s="106"/>
      <c r="D297" s="107"/>
      <c r="E297" s="107"/>
      <c r="F297" s="107"/>
      <c r="G297" s="83">
        <v>5</v>
      </c>
      <c r="H297" s="83"/>
    </row>
    <row r="298" spans="1:8" ht="28.8" x14ac:dyDescent="0.3">
      <c r="A298" s="104" t="s">
        <v>708</v>
      </c>
      <c r="B298" s="105" t="s">
        <v>709</v>
      </c>
      <c r="C298" s="106" t="s">
        <v>180</v>
      </c>
      <c r="D298" s="107"/>
      <c r="E298" s="107">
        <v>31.04</v>
      </c>
      <c r="F298" s="107">
        <v>31.04</v>
      </c>
      <c r="G298" s="83">
        <v>9</v>
      </c>
      <c r="H298" s="83"/>
    </row>
    <row r="299" spans="1:8" x14ac:dyDescent="0.3">
      <c r="A299" s="104" t="s">
        <v>710</v>
      </c>
      <c r="B299" s="105" t="s">
        <v>711</v>
      </c>
      <c r="C299" s="106" t="s">
        <v>180</v>
      </c>
      <c r="D299" s="107"/>
      <c r="E299" s="107">
        <v>18.88</v>
      </c>
      <c r="F299" s="107">
        <v>18.88</v>
      </c>
      <c r="G299" s="83">
        <v>9</v>
      </c>
      <c r="H299" s="83"/>
    </row>
    <row r="300" spans="1:8" x14ac:dyDescent="0.3">
      <c r="A300" s="104" t="s">
        <v>712</v>
      </c>
      <c r="B300" s="105" t="s">
        <v>713</v>
      </c>
      <c r="C300" s="106" t="s">
        <v>236</v>
      </c>
      <c r="D300" s="107"/>
      <c r="E300" s="107">
        <v>13.07</v>
      </c>
      <c r="F300" s="107">
        <v>13.07</v>
      </c>
      <c r="G300" s="83">
        <v>9</v>
      </c>
      <c r="H300" s="83"/>
    </row>
    <row r="301" spans="1:8" x14ac:dyDescent="0.3">
      <c r="A301" s="104" t="s">
        <v>714</v>
      </c>
      <c r="B301" s="105" t="s">
        <v>715</v>
      </c>
      <c r="C301" s="106" t="s">
        <v>236</v>
      </c>
      <c r="D301" s="107"/>
      <c r="E301" s="107">
        <v>14.52</v>
      </c>
      <c r="F301" s="107">
        <v>14.52</v>
      </c>
      <c r="G301" s="83">
        <v>9</v>
      </c>
      <c r="H301" s="83"/>
    </row>
    <row r="302" spans="1:8" x14ac:dyDescent="0.3">
      <c r="A302" s="104" t="s">
        <v>716</v>
      </c>
      <c r="B302" s="105" t="s">
        <v>717</v>
      </c>
      <c r="C302" s="106" t="s">
        <v>236</v>
      </c>
      <c r="D302" s="107"/>
      <c r="E302" s="107">
        <v>11.62</v>
      </c>
      <c r="F302" s="107">
        <v>11.62</v>
      </c>
      <c r="G302" s="83">
        <v>9</v>
      </c>
      <c r="H302" s="83"/>
    </row>
    <row r="303" spans="1:8" x14ac:dyDescent="0.3">
      <c r="A303" s="104" t="s">
        <v>718</v>
      </c>
      <c r="B303" s="105" t="s">
        <v>719</v>
      </c>
      <c r="C303" s="106"/>
      <c r="D303" s="107"/>
      <c r="E303" s="107"/>
      <c r="F303" s="107"/>
      <c r="G303" s="83">
        <v>5</v>
      </c>
      <c r="H303" s="83"/>
    </row>
    <row r="304" spans="1:8" x14ac:dyDescent="0.3">
      <c r="A304" s="104" t="s">
        <v>720</v>
      </c>
      <c r="B304" s="105" t="s">
        <v>721</v>
      </c>
      <c r="C304" s="106" t="s">
        <v>180</v>
      </c>
      <c r="D304" s="107"/>
      <c r="E304" s="107">
        <v>40.71</v>
      </c>
      <c r="F304" s="107">
        <v>40.71</v>
      </c>
      <c r="G304" s="83">
        <v>9</v>
      </c>
      <c r="H304" s="83"/>
    </row>
    <row r="305" spans="1:8" x14ac:dyDescent="0.3">
      <c r="A305" s="104" t="s">
        <v>722</v>
      </c>
      <c r="B305" s="105" t="s">
        <v>723</v>
      </c>
      <c r="C305" s="106" t="s">
        <v>180</v>
      </c>
      <c r="D305" s="107"/>
      <c r="E305" s="107">
        <v>8.7100000000000009</v>
      </c>
      <c r="F305" s="107">
        <v>8.7100000000000009</v>
      </c>
      <c r="G305" s="83">
        <v>9</v>
      </c>
      <c r="H305" s="83"/>
    </row>
    <row r="306" spans="1:8" x14ac:dyDescent="0.3">
      <c r="A306" s="104" t="s">
        <v>724</v>
      </c>
      <c r="B306" s="105" t="s">
        <v>725</v>
      </c>
      <c r="C306" s="106" t="s">
        <v>180</v>
      </c>
      <c r="D306" s="107"/>
      <c r="E306" s="107">
        <v>11.25</v>
      </c>
      <c r="F306" s="107">
        <v>11.25</v>
      </c>
      <c r="G306" s="83">
        <v>9</v>
      </c>
      <c r="H306" s="83"/>
    </row>
    <row r="307" spans="1:8" x14ac:dyDescent="0.3">
      <c r="A307" s="104" t="s">
        <v>726</v>
      </c>
      <c r="B307" s="105" t="s">
        <v>727</v>
      </c>
      <c r="C307" s="106" t="s">
        <v>180</v>
      </c>
      <c r="D307" s="107"/>
      <c r="E307" s="107">
        <v>19.29</v>
      </c>
      <c r="F307" s="107">
        <v>19.29</v>
      </c>
      <c r="G307" s="83">
        <v>9</v>
      </c>
      <c r="H307" s="83"/>
    </row>
    <row r="308" spans="1:8" x14ac:dyDescent="0.3">
      <c r="A308" s="104" t="s">
        <v>728</v>
      </c>
      <c r="B308" s="105" t="s">
        <v>729</v>
      </c>
      <c r="C308" s="106" t="s">
        <v>236</v>
      </c>
      <c r="D308" s="107"/>
      <c r="E308" s="107">
        <v>9.65</v>
      </c>
      <c r="F308" s="107">
        <v>9.65</v>
      </c>
      <c r="G308" s="83">
        <v>9</v>
      </c>
      <c r="H308" s="83"/>
    </row>
    <row r="309" spans="1:8" x14ac:dyDescent="0.3">
      <c r="A309" s="104" t="s">
        <v>730</v>
      </c>
      <c r="B309" s="105" t="s">
        <v>731</v>
      </c>
      <c r="C309" s="106" t="s">
        <v>236</v>
      </c>
      <c r="D309" s="107"/>
      <c r="E309" s="107">
        <v>2.1800000000000002</v>
      </c>
      <c r="F309" s="107">
        <v>2.1800000000000002</v>
      </c>
      <c r="G309" s="83">
        <v>9</v>
      </c>
      <c r="H309" s="83"/>
    </row>
    <row r="310" spans="1:8" x14ac:dyDescent="0.3">
      <c r="A310" s="104" t="s">
        <v>732</v>
      </c>
      <c r="B310" s="105" t="s">
        <v>733</v>
      </c>
      <c r="C310" s="106"/>
      <c r="D310" s="107"/>
      <c r="E310" s="107"/>
      <c r="F310" s="107"/>
      <c r="G310" s="83">
        <v>5</v>
      </c>
      <c r="H310" s="83"/>
    </row>
    <row r="311" spans="1:8" x14ac:dyDescent="0.3">
      <c r="A311" s="104" t="s">
        <v>734</v>
      </c>
      <c r="B311" s="105" t="s">
        <v>735</v>
      </c>
      <c r="C311" s="106" t="s">
        <v>180</v>
      </c>
      <c r="D311" s="107"/>
      <c r="E311" s="107">
        <v>40.71</v>
      </c>
      <c r="F311" s="107">
        <v>40.71</v>
      </c>
      <c r="G311" s="83">
        <v>9</v>
      </c>
      <c r="H311" s="83"/>
    </row>
    <row r="312" spans="1:8" x14ac:dyDescent="0.3">
      <c r="A312" s="104" t="s">
        <v>736</v>
      </c>
      <c r="B312" s="105" t="s">
        <v>737</v>
      </c>
      <c r="C312" s="106" t="s">
        <v>180</v>
      </c>
      <c r="D312" s="107"/>
      <c r="E312" s="107">
        <v>3.21</v>
      </c>
      <c r="F312" s="107">
        <v>3.21</v>
      </c>
      <c r="G312" s="83">
        <v>9</v>
      </c>
      <c r="H312" s="83"/>
    </row>
    <row r="313" spans="1:8" x14ac:dyDescent="0.3">
      <c r="A313" s="104" t="s">
        <v>738</v>
      </c>
      <c r="B313" s="105" t="s">
        <v>739</v>
      </c>
      <c r="C313" s="106" t="s">
        <v>236</v>
      </c>
      <c r="D313" s="107"/>
      <c r="E313" s="107">
        <v>2.99</v>
      </c>
      <c r="F313" s="107">
        <v>2.99</v>
      </c>
      <c r="G313" s="83">
        <v>9</v>
      </c>
      <c r="H313" s="83"/>
    </row>
    <row r="314" spans="1:8" x14ac:dyDescent="0.3">
      <c r="A314" s="104" t="s">
        <v>740</v>
      </c>
      <c r="B314" s="105" t="s">
        <v>741</v>
      </c>
      <c r="C314" s="106" t="s">
        <v>236</v>
      </c>
      <c r="D314" s="107"/>
      <c r="E314" s="107">
        <v>0.73</v>
      </c>
      <c r="F314" s="107">
        <v>0.73</v>
      </c>
      <c r="G314" s="83">
        <v>9</v>
      </c>
      <c r="H314" s="83"/>
    </row>
    <row r="315" spans="1:8" ht="28.8" x14ac:dyDescent="0.3">
      <c r="A315" s="104" t="s">
        <v>742</v>
      </c>
      <c r="B315" s="105" t="s">
        <v>743</v>
      </c>
      <c r="C315" s="106" t="s">
        <v>180</v>
      </c>
      <c r="D315" s="107"/>
      <c r="E315" s="107">
        <v>36.11</v>
      </c>
      <c r="F315" s="107">
        <v>36.11</v>
      </c>
      <c r="G315" s="83">
        <v>9</v>
      </c>
      <c r="H315" s="83"/>
    </row>
    <row r="316" spans="1:8" x14ac:dyDescent="0.3">
      <c r="A316" s="104" t="s">
        <v>744</v>
      </c>
      <c r="B316" s="105" t="s">
        <v>745</v>
      </c>
      <c r="C316" s="106"/>
      <c r="D316" s="107"/>
      <c r="E316" s="107"/>
      <c r="F316" s="107"/>
      <c r="G316" s="83">
        <v>5</v>
      </c>
      <c r="H316" s="83"/>
    </row>
    <row r="317" spans="1:8" x14ac:dyDescent="0.3">
      <c r="A317" s="104" t="s">
        <v>746</v>
      </c>
      <c r="B317" s="105" t="s">
        <v>747</v>
      </c>
      <c r="C317" s="106" t="s">
        <v>180</v>
      </c>
      <c r="D317" s="107"/>
      <c r="E317" s="107">
        <v>9.01</v>
      </c>
      <c r="F317" s="107">
        <v>9.01</v>
      </c>
      <c r="G317" s="83">
        <v>9</v>
      </c>
      <c r="H317" s="83"/>
    </row>
    <row r="318" spans="1:8" x14ac:dyDescent="0.3">
      <c r="A318" s="104" t="s">
        <v>95</v>
      </c>
      <c r="B318" s="105" t="s">
        <v>748</v>
      </c>
      <c r="C318" s="106" t="s">
        <v>180</v>
      </c>
      <c r="D318" s="107"/>
      <c r="E318" s="107">
        <v>4.83</v>
      </c>
      <c r="F318" s="107">
        <v>4.83</v>
      </c>
      <c r="G318" s="83">
        <v>9</v>
      </c>
      <c r="H318" s="83"/>
    </row>
    <row r="319" spans="1:8" x14ac:dyDescent="0.3">
      <c r="A319" s="104" t="s">
        <v>749</v>
      </c>
      <c r="B319" s="105" t="s">
        <v>750</v>
      </c>
      <c r="C319" s="106" t="s">
        <v>180</v>
      </c>
      <c r="D319" s="107"/>
      <c r="E319" s="107">
        <v>3.63</v>
      </c>
      <c r="F319" s="107">
        <v>3.63</v>
      </c>
      <c r="G319" s="83">
        <v>9</v>
      </c>
      <c r="H319" s="83"/>
    </row>
    <row r="320" spans="1:8" x14ac:dyDescent="0.3">
      <c r="A320" s="104" t="s">
        <v>751</v>
      </c>
      <c r="B320" s="105" t="s">
        <v>752</v>
      </c>
      <c r="C320" s="106"/>
      <c r="D320" s="107"/>
      <c r="E320" s="107"/>
      <c r="F320" s="107"/>
      <c r="G320" s="83">
        <v>5</v>
      </c>
      <c r="H320" s="83"/>
    </row>
    <row r="321" spans="1:8" x14ac:dyDescent="0.3">
      <c r="A321" s="104" t="s">
        <v>753</v>
      </c>
      <c r="B321" s="105" t="s">
        <v>754</v>
      </c>
      <c r="C321" s="106" t="s">
        <v>128</v>
      </c>
      <c r="D321" s="107"/>
      <c r="E321" s="107">
        <v>16.079999999999998</v>
      </c>
      <c r="F321" s="107">
        <v>16.079999999999998</v>
      </c>
      <c r="G321" s="83">
        <v>9</v>
      </c>
      <c r="H321" s="83"/>
    </row>
    <row r="322" spans="1:8" x14ac:dyDescent="0.3">
      <c r="A322" s="104" t="s">
        <v>755</v>
      </c>
      <c r="B322" s="105" t="s">
        <v>756</v>
      </c>
      <c r="C322" s="106" t="s">
        <v>236</v>
      </c>
      <c r="D322" s="107"/>
      <c r="E322" s="107">
        <v>1.23</v>
      </c>
      <c r="F322" s="107">
        <v>1.23</v>
      </c>
      <c r="G322" s="83">
        <v>9</v>
      </c>
      <c r="H322" s="83"/>
    </row>
    <row r="323" spans="1:8" ht="28.8" x14ac:dyDescent="0.3">
      <c r="A323" s="104" t="s">
        <v>757</v>
      </c>
      <c r="B323" s="105" t="s">
        <v>758</v>
      </c>
      <c r="C323" s="106" t="s">
        <v>236</v>
      </c>
      <c r="D323" s="107"/>
      <c r="E323" s="107">
        <v>9.65</v>
      </c>
      <c r="F323" s="107">
        <v>9.65</v>
      </c>
      <c r="G323" s="83">
        <v>9</v>
      </c>
      <c r="H323" s="83"/>
    </row>
    <row r="324" spans="1:8" ht="28.8" x14ac:dyDescent="0.3">
      <c r="A324" s="104" t="s">
        <v>759</v>
      </c>
      <c r="B324" s="105" t="s">
        <v>760</v>
      </c>
      <c r="C324" s="106" t="s">
        <v>180</v>
      </c>
      <c r="D324" s="107"/>
      <c r="E324" s="107">
        <v>4.3600000000000003</v>
      </c>
      <c r="F324" s="107">
        <v>4.3600000000000003</v>
      </c>
      <c r="G324" s="83">
        <v>9</v>
      </c>
      <c r="H324" s="83"/>
    </row>
    <row r="325" spans="1:8" x14ac:dyDescent="0.3">
      <c r="A325" s="104" t="s">
        <v>761</v>
      </c>
      <c r="B325" s="105" t="s">
        <v>762</v>
      </c>
      <c r="C325" s="106" t="s">
        <v>180</v>
      </c>
      <c r="D325" s="107"/>
      <c r="E325" s="107">
        <v>14.47</v>
      </c>
      <c r="F325" s="107">
        <v>14.47</v>
      </c>
      <c r="G325" s="83">
        <v>9</v>
      </c>
      <c r="H325" s="83"/>
    </row>
    <row r="326" spans="1:8" x14ac:dyDescent="0.3">
      <c r="A326" s="104" t="s">
        <v>763</v>
      </c>
      <c r="B326" s="105" t="s">
        <v>764</v>
      </c>
      <c r="C326" s="106"/>
      <c r="D326" s="107"/>
      <c r="E326" s="107"/>
      <c r="F326" s="107"/>
      <c r="G326" s="83">
        <v>5</v>
      </c>
      <c r="H326" s="83"/>
    </row>
    <row r="327" spans="1:8" x14ac:dyDescent="0.3">
      <c r="A327" s="104" t="s">
        <v>765</v>
      </c>
      <c r="B327" s="105" t="s">
        <v>766</v>
      </c>
      <c r="C327" s="106" t="s">
        <v>180</v>
      </c>
      <c r="D327" s="107"/>
      <c r="E327" s="107">
        <v>22.51</v>
      </c>
      <c r="F327" s="107">
        <v>22.51</v>
      </c>
      <c r="G327" s="83">
        <v>9</v>
      </c>
      <c r="H327" s="83"/>
    </row>
    <row r="328" spans="1:8" x14ac:dyDescent="0.3">
      <c r="A328" s="104" t="s">
        <v>767</v>
      </c>
      <c r="B328" s="105" t="s">
        <v>768</v>
      </c>
      <c r="C328" s="106" t="s">
        <v>128</v>
      </c>
      <c r="D328" s="107"/>
      <c r="E328" s="107">
        <v>19.260000000000002</v>
      </c>
      <c r="F328" s="107">
        <v>19.260000000000002</v>
      </c>
      <c r="G328" s="83">
        <v>9</v>
      </c>
      <c r="H328" s="83"/>
    </row>
    <row r="329" spans="1:8" ht="28.8" x14ac:dyDescent="0.3">
      <c r="A329" s="104" t="s">
        <v>769</v>
      </c>
      <c r="B329" s="105" t="s">
        <v>770</v>
      </c>
      <c r="C329" s="106" t="s">
        <v>236</v>
      </c>
      <c r="D329" s="107"/>
      <c r="E329" s="107">
        <v>7.71</v>
      </c>
      <c r="F329" s="107">
        <v>7.71</v>
      </c>
      <c r="G329" s="83">
        <v>9</v>
      </c>
      <c r="H329" s="83"/>
    </row>
    <row r="330" spans="1:8" x14ac:dyDescent="0.3">
      <c r="A330" s="104" t="s">
        <v>771</v>
      </c>
      <c r="B330" s="105" t="s">
        <v>772</v>
      </c>
      <c r="C330" s="106" t="s">
        <v>236</v>
      </c>
      <c r="D330" s="107"/>
      <c r="E330" s="107">
        <v>5.29</v>
      </c>
      <c r="F330" s="107">
        <v>5.29</v>
      </c>
      <c r="G330" s="83">
        <v>9</v>
      </c>
      <c r="H330" s="83"/>
    </row>
    <row r="331" spans="1:8" x14ac:dyDescent="0.3">
      <c r="A331" s="104" t="s">
        <v>773</v>
      </c>
      <c r="B331" s="105" t="s">
        <v>774</v>
      </c>
      <c r="C331" s="106" t="s">
        <v>180</v>
      </c>
      <c r="D331" s="107"/>
      <c r="E331" s="107">
        <v>22.51</v>
      </c>
      <c r="F331" s="107">
        <v>22.51</v>
      </c>
      <c r="G331" s="83">
        <v>9</v>
      </c>
      <c r="H331" s="83"/>
    </row>
    <row r="332" spans="1:8" x14ac:dyDescent="0.3">
      <c r="A332" s="104" t="s">
        <v>775</v>
      </c>
      <c r="B332" s="105" t="s">
        <v>776</v>
      </c>
      <c r="C332" s="106" t="s">
        <v>236</v>
      </c>
      <c r="D332" s="107"/>
      <c r="E332" s="107">
        <v>25.73</v>
      </c>
      <c r="F332" s="107">
        <v>25.73</v>
      </c>
      <c r="G332" s="83">
        <v>9</v>
      </c>
      <c r="H332" s="83"/>
    </row>
    <row r="333" spans="1:8" ht="28.8" x14ac:dyDescent="0.3">
      <c r="A333" s="104" t="s">
        <v>777</v>
      </c>
      <c r="B333" s="105" t="s">
        <v>778</v>
      </c>
      <c r="C333" s="106" t="s">
        <v>128</v>
      </c>
      <c r="D333" s="107"/>
      <c r="E333" s="107">
        <v>18.88</v>
      </c>
      <c r="F333" s="107">
        <v>18.88</v>
      </c>
      <c r="G333" s="83">
        <v>9</v>
      </c>
      <c r="H333" s="83"/>
    </row>
    <row r="334" spans="1:8" x14ac:dyDescent="0.3">
      <c r="A334" s="104" t="s">
        <v>779</v>
      </c>
      <c r="B334" s="105" t="s">
        <v>780</v>
      </c>
      <c r="C334" s="106" t="s">
        <v>180</v>
      </c>
      <c r="D334" s="107"/>
      <c r="E334" s="107">
        <v>3.06</v>
      </c>
      <c r="F334" s="107">
        <v>3.06</v>
      </c>
      <c r="G334" s="83">
        <v>9</v>
      </c>
      <c r="H334" s="83"/>
    </row>
    <row r="335" spans="1:8" x14ac:dyDescent="0.3">
      <c r="A335" s="104" t="s">
        <v>781</v>
      </c>
      <c r="B335" s="105" t="s">
        <v>782</v>
      </c>
      <c r="C335" s="106"/>
      <c r="D335" s="107"/>
      <c r="E335" s="107"/>
      <c r="F335" s="107"/>
      <c r="G335" s="83">
        <v>5</v>
      </c>
      <c r="H335" s="83"/>
    </row>
    <row r="336" spans="1:8" x14ac:dyDescent="0.3">
      <c r="A336" s="104" t="s">
        <v>783</v>
      </c>
      <c r="B336" s="105" t="s">
        <v>784</v>
      </c>
      <c r="C336" s="106" t="s">
        <v>128</v>
      </c>
      <c r="D336" s="107"/>
      <c r="E336" s="107">
        <v>8.82</v>
      </c>
      <c r="F336" s="107">
        <v>8.82</v>
      </c>
      <c r="G336" s="83">
        <v>9</v>
      </c>
      <c r="H336" s="83"/>
    </row>
    <row r="337" spans="1:8" x14ac:dyDescent="0.3">
      <c r="A337" s="104" t="s">
        <v>785</v>
      </c>
      <c r="B337" s="105" t="s">
        <v>786</v>
      </c>
      <c r="C337" s="106" t="s">
        <v>128</v>
      </c>
      <c r="D337" s="107"/>
      <c r="E337" s="107">
        <v>3.53</v>
      </c>
      <c r="F337" s="107">
        <v>3.53</v>
      </c>
      <c r="G337" s="83">
        <v>9</v>
      </c>
      <c r="H337" s="83"/>
    </row>
    <row r="338" spans="1:8" x14ac:dyDescent="0.3">
      <c r="A338" s="104" t="s">
        <v>787</v>
      </c>
      <c r="B338" s="105" t="s">
        <v>788</v>
      </c>
      <c r="C338" s="106" t="s">
        <v>128</v>
      </c>
      <c r="D338" s="107"/>
      <c r="E338" s="107">
        <v>1.76</v>
      </c>
      <c r="F338" s="107">
        <v>1.76</v>
      </c>
      <c r="G338" s="83">
        <v>9</v>
      </c>
      <c r="H338" s="83"/>
    </row>
    <row r="339" spans="1:8" x14ac:dyDescent="0.3">
      <c r="A339" s="104" t="s">
        <v>789</v>
      </c>
      <c r="B339" s="105" t="s">
        <v>790</v>
      </c>
      <c r="C339" s="106" t="s">
        <v>128</v>
      </c>
      <c r="D339" s="107"/>
      <c r="E339" s="107">
        <v>14.39</v>
      </c>
      <c r="F339" s="107">
        <v>14.39</v>
      </c>
      <c r="G339" s="83">
        <v>9</v>
      </c>
      <c r="H339" s="83"/>
    </row>
    <row r="340" spans="1:8" x14ac:dyDescent="0.3">
      <c r="A340" s="104" t="s">
        <v>791</v>
      </c>
      <c r="B340" s="105" t="s">
        <v>792</v>
      </c>
      <c r="C340" s="106"/>
      <c r="D340" s="107"/>
      <c r="E340" s="107"/>
      <c r="F340" s="107"/>
      <c r="G340" s="83">
        <v>5</v>
      </c>
      <c r="H340" s="83"/>
    </row>
    <row r="341" spans="1:8" x14ac:dyDescent="0.3">
      <c r="A341" s="104" t="s">
        <v>793</v>
      </c>
      <c r="B341" s="105" t="s">
        <v>794</v>
      </c>
      <c r="C341" s="106" t="s">
        <v>128</v>
      </c>
      <c r="D341" s="107"/>
      <c r="E341" s="107">
        <v>32.81</v>
      </c>
      <c r="F341" s="107">
        <v>32.81</v>
      </c>
      <c r="G341" s="83">
        <v>9</v>
      </c>
      <c r="H341" s="83"/>
    </row>
    <row r="342" spans="1:8" x14ac:dyDescent="0.3">
      <c r="A342" s="104" t="s">
        <v>795</v>
      </c>
      <c r="B342" s="105" t="s">
        <v>796</v>
      </c>
      <c r="C342" s="106" t="s">
        <v>180</v>
      </c>
      <c r="D342" s="107"/>
      <c r="E342" s="107">
        <v>45.03</v>
      </c>
      <c r="F342" s="107">
        <v>45.03</v>
      </c>
      <c r="G342" s="83">
        <v>9</v>
      </c>
      <c r="H342" s="83"/>
    </row>
    <row r="343" spans="1:8" x14ac:dyDescent="0.3">
      <c r="A343" s="104" t="s">
        <v>797</v>
      </c>
      <c r="B343" s="105" t="s">
        <v>798</v>
      </c>
      <c r="C343" s="106" t="s">
        <v>128</v>
      </c>
      <c r="D343" s="107"/>
      <c r="E343" s="107">
        <v>10.58</v>
      </c>
      <c r="F343" s="107">
        <v>10.58</v>
      </c>
      <c r="G343" s="83">
        <v>9</v>
      </c>
      <c r="H343" s="83"/>
    </row>
    <row r="344" spans="1:8" x14ac:dyDescent="0.3">
      <c r="A344" s="104" t="s">
        <v>799</v>
      </c>
      <c r="B344" s="105" t="s">
        <v>800</v>
      </c>
      <c r="C344" s="106" t="s">
        <v>128</v>
      </c>
      <c r="D344" s="107"/>
      <c r="E344" s="107">
        <v>4.41</v>
      </c>
      <c r="F344" s="107">
        <v>4.41</v>
      </c>
      <c r="G344" s="83">
        <v>9</v>
      </c>
      <c r="H344" s="83"/>
    </row>
    <row r="345" spans="1:8" x14ac:dyDescent="0.3">
      <c r="A345" s="104" t="s">
        <v>801</v>
      </c>
      <c r="B345" s="105" t="s">
        <v>802</v>
      </c>
      <c r="C345" s="106" t="s">
        <v>128</v>
      </c>
      <c r="D345" s="107"/>
      <c r="E345" s="107">
        <v>41.63</v>
      </c>
      <c r="F345" s="107">
        <v>41.63</v>
      </c>
      <c r="G345" s="83">
        <v>9</v>
      </c>
      <c r="H345" s="83"/>
    </row>
    <row r="346" spans="1:8" x14ac:dyDescent="0.3">
      <c r="A346" s="104" t="s">
        <v>803</v>
      </c>
      <c r="B346" s="105" t="s">
        <v>804</v>
      </c>
      <c r="C346" s="106" t="s">
        <v>128</v>
      </c>
      <c r="D346" s="107"/>
      <c r="E346" s="107">
        <v>24.06</v>
      </c>
      <c r="F346" s="107">
        <v>24.06</v>
      </c>
      <c r="G346" s="83">
        <v>9</v>
      </c>
      <c r="H346" s="83"/>
    </row>
    <row r="347" spans="1:8" x14ac:dyDescent="0.3">
      <c r="A347" s="104" t="s">
        <v>805</v>
      </c>
      <c r="B347" s="105" t="s">
        <v>806</v>
      </c>
      <c r="C347" s="106" t="s">
        <v>128</v>
      </c>
      <c r="D347" s="107"/>
      <c r="E347" s="107">
        <v>24.06</v>
      </c>
      <c r="F347" s="107">
        <v>24.06</v>
      </c>
      <c r="G347" s="83">
        <v>9</v>
      </c>
      <c r="H347" s="83"/>
    </row>
    <row r="348" spans="1:8" x14ac:dyDescent="0.3">
      <c r="A348" s="104" t="s">
        <v>807</v>
      </c>
      <c r="B348" s="105" t="s">
        <v>808</v>
      </c>
      <c r="C348" s="106" t="s">
        <v>128</v>
      </c>
      <c r="D348" s="107"/>
      <c r="E348" s="107">
        <v>5.69</v>
      </c>
      <c r="F348" s="107">
        <v>5.69</v>
      </c>
      <c r="G348" s="83">
        <v>9</v>
      </c>
      <c r="H348" s="83"/>
    </row>
    <row r="349" spans="1:8" x14ac:dyDescent="0.3">
      <c r="A349" s="104" t="s">
        <v>809</v>
      </c>
      <c r="B349" s="105" t="s">
        <v>810</v>
      </c>
      <c r="C349" s="106" t="s">
        <v>128</v>
      </c>
      <c r="D349" s="107"/>
      <c r="E349" s="107">
        <v>8.75</v>
      </c>
      <c r="F349" s="107">
        <v>8.75</v>
      </c>
      <c r="G349" s="83">
        <v>9</v>
      </c>
      <c r="H349" s="83"/>
    </row>
    <row r="350" spans="1:8" x14ac:dyDescent="0.3">
      <c r="A350" s="104" t="s">
        <v>811</v>
      </c>
      <c r="B350" s="105" t="s">
        <v>812</v>
      </c>
      <c r="C350" s="106" t="s">
        <v>128</v>
      </c>
      <c r="D350" s="107"/>
      <c r="E350" s="107">
        <v>16.62</v>
      </c>
      <c r="F350" s="107">
        <v>16.62</v>
      </c>
      <c r="G350" s="83">
        <v>9</v>
      </c>
      <c r="H350" s="83"/>
    </row>
    <row r="351" spans="1:8" x14ac:dyDescent="0.3">
      <c r="A351" s="104" t="s">
        <v>813</v>
      </c>
      <c r="B351" s="105" t="s">
        <v>814</v>
      </c>
      <c r="C351" s="106"/>
      <c r="D351" s="107"/>
      <c r="E351" s="107"/>
      <c r="F351" s="107"/>
      <c r="G351" s="83">
        <v>5</v>
      </c>
      <c r="H351" s="83"/>
    </row>
    <row r="352" spans="1:8" x14ac:dyDescent="0.3">
      <c r="A352" s="104" t="s">
        <v>815</v>
      </c>
      <c r="B352" s="105" t="s">
        <v>816</v>
      </c>
      <c r="C352" s="106" t="s">
        <v>128</v>
      </c>
      <c r="D352" s="107"/>
      <c r="E352" s="107">
        <v>69.2</v>
      </c>
      <c r="F352" s="107">
        <v>69.2</v>
      </c>
      <c r="G352" s="83">
        <v>9</v>
      </c>
      <c r="H352" s="83"/>
    </row>
    <row r="353" spans="1:8" x14ac:dyDescent="0.3">
      <c r="A353" s="104" t="s">
        <v>817</v>
      </c>
      <c r="B353" s="105" t="s">
        <v>818</v>
      </c>
      <c r="C353" s="106" t="s">
        <v>128</v>
      </c>
      <c r="D353" s="107"/>
      <c r="E353" s="107">
        <v>54.59</v>
      </c>
      <c r="F353" s="107">
        <v>54.59</v>
      </c>
      <c r="G353" s="83">
        <v>9</v>
      </c>
      <c r="H353" s="83"/>
    </row>
    <row r="354" spans="1:8" x14ac:dyDescent="0.3">
      <c r="A354" s="104" t="s">
        <v>819</v>
      </c>
      <c r="B354" s="105" t="s">
        <v>820</v>
      </c>
      <c r="C354" s="106"/>
      <c r="D354" s="107"/>
      <c r="E354" s="107"/>
      <c r="F354" s="107"/>
      <c r="G354" s="83">
        <v>5</v>
      </c>
      <c r="H354" s="83"/>
    </row>
    <row r="355" spans="1:8" x14ac:dyDescent="0.3">
      <c r="A355" s="104" t="s">
        <v>821</v>
      </c>
      <c r="B355" s="105" t="s">
        <v>822</v>
      </c>
      <c r="C355" s="106" t="s">
        <v>180</v>
      </c>
      <c r="D355" s="107"/>
      <c r="E355" s="107">
        <v>4.3600000000000003</v>
      </c>
      <c r="F355" s="107">
        <v>4.3600000000000003</v>
      </c>
      <c r="G355" s="83">
        <v>9</v>
      </c>
      <c r="H355" s="83"/>
    </row>
    <row r="356" spans="1:8" x14ac:dyDescent="0.3">
      <c r="A356" s="104" t="s">
        <v>823</v>
      </c>
      <c r="B356" s="105" t="s">
        <v>824</v>
      </c>
      <c r="C356" s="106" t="s">
        <v>180</v>
      </c>
      <c r="D356" s="107"/>
      <c r="E356" s="107">
        <v>0.73</v>
      </c>
      <c r="F356" s="107">
        <v>0.73</v>
      </c>
      <c r="G356" s="83">
        <v>9</v>
      </c>
      <c r="H356" s="83"/>
    </row>
    <row r="357" spans="1:8" x14ac:dyDescent="0.3">
      <c r="A357" s="104" t="s">
        <v>825</v>
      </c>
      <c r="B357" s="105" t="s">
        <v>826</v>
      </c>
      <c r="C357" s="106"/>
      <c r="D357" s="107"/>
      <c r="E357" s="107"/>
      <c r="F357" s="107"/>
      <c r="G357" s="83">
        <v>5</v>
      </c>
      <c r="H357" s="83"/>
    </row>
    <row r="358" spans="1:8" ht="28.8" x14ac:dyDescent="0.3">
      <c r="A358" s="104" t="s">
        <v>827</v>
      </c>
      <c r="B358" s="105" t="s">
        <v>828</v>
      </c>
      <c r="C358" s="106" t="s">
        <v>180</v>
      </c>
      <c r="D358" s="107"/>
      <c r="E358" s="107">
        <v>10.94</v>
      </c>
      <c r="F358" s="107">
        <v>10.94</v>
      </c>
      <c r="G358" s="83">
        <v>9</v>
      </c>
      <c r="H358" s="83"/>
    </row>
    <row r="359" spans="1:8" x14ac:dyDescent="0.3">
      <c r="A359" s="104" t="s">
        <v>829</v>
      </c>
      <c r="B359" s="105" t="s">
        <v>830</v>
      </c>
      <c r="C359" s="106" t="s">
        <v>180</v>
      </c>
      <c r="D359" s="107"/>
      <c r="E359" s="107">
        <v>32.159999999999997</v>
      </c>
      <c r="F359" s="107">
        <v>32.159999999999997</v>
      </c>
      <c r="G359" s="83">
        <v>9</v>
      </c>
      <c r="H359" s="83"/>
    </row>
    <row r="360" spans="1:8" x14ac:dyDescent="0.3">
      <c r="A360" s="104" t="s">
        <v>831</v>
      </c>
      <c r="B360" s="105" t="s">
        <v>832</v>
      </c>
      <c r="C360" s="106"/>
      <c r="D360" s="107"/>
      <c r="E360" s="107"/>
      <c r="F360" s="107"/>
      <c r="G360" s="83">
        <v>5</v>
      </c>
      <c r="H360" s="83"/>
    </row>
    <row r="361" spans="1:8" ht="28.8" x14ac:dyDescent="0.3">
      <c r="A361" s="104" t="s">
        <v>833</v>
      </c>
      <c r="B361" s="105" t="s">
        <v>834</v>
      </c>
      <c r="C361" s="106" t="s">
        <v>128</v>
      </c>
      <c r="D361" s="107"/>
      <c r="E361" s="107">
        <v>14.56</v>
      </c>
      <c r="F361" s="107">
        <v>14.56</v>
      </c>
      <c r="G361" s="83">
        <v>9</v>
      </c>
      <c r="H361" s="83"/>
    </row>
    <row r="362" spans="1:8" ht="28.8" x14ac:dyDescent="0.3">
      <c r="A362" s="104" t="s">
        <v>835</v>
      </c>
      <c r="B362" s="105" t="s">
        <v>836</v>
      </c>
      <c r="C362" s="106" t="s">
        <v>128</v>
      </c>
      <c r="D362" s="107"/>
      <c r="E362" s="107">
        <v>54.59</v>
      </c>
      <c r="F362" s="107">
        <v>54.59</v>
      </c>
      <c r="G362" s="83">
        <v>9</v>
      </c>
      <c r="H362" s="83"/>
    </row>
    <row r="363" spans="1:8" x14ac:dyDescent="0.3">
      <c r="A363" s="104" t="s">
        <v>837</v>
      </c>
      <c r="B363" s="105" t="s">
        <v>838</v>
      </c>
      <c r="C363" s="106" t="s">
        <v>128</v>
      </c>
      <c r="D363" s="107"/>
      <c r="E363" s="107">
        <v>18.2</v>
      </c>
      <c r="F363" s="107">
        <v>18.2</v>
      </c>
      <c r="G363" s="83">
        <v>9</v>
      </c>
      <c r="H363" s="83"/>
    </row>
    <row r="364" spans="1:8" x14ac:dyDescent="0.3">
      <c r="A364" s="104" t="s">
        <v>839</v>
      </c>
      <c r="B364" s="105" t="s">
        <v>840</v>
      </c>
      <c r="C364" s="106" t="s">
        <v>236</v>
      </c>
      <c r="D364" s="107"/>
      <c r="E364" s="107">
        <v>14.56</v>
      </c>
      <c r="F364" s="107">
        <v>14.56</v>
      </c>
      <c r="G364" s="83">
        <v>9</v>
      </c>
      <c r="H364" s="83"/>
    </row>
    <row r="365" spans="1:8" x14ac:dyDescent="0.3">
      <c r="A365" s="104" t="s">
        <v>841</v>
      </c>
      <c r="B365" s="105" t="s">
        <v>842</v>
      </c>
      <c r="C365" s="106" t="s">
        <v>128</v>
      </c>
      <c r="D365" s="107"/>
      <c r="E365" s="107">
        <v>5.46</v>
      </c>
      <c r="F365" s="107">
        <v>5.46</v>
      </c>
      <c r="G365" s="83">
        <v>9</v>
      </c>
      <c r="H365" s="83"/>
    </row>
    <row r="366" spans="1:8" x14ac:dyDescent="0.3">
      <c r="A366" s="104" t="s">
        <v>843</v>
      </c>
      <c r="B366" s="105" t="s">
        <v>844</v>
      </c>
      <c r="C366" s="106" t="s">
        <v>128</v>
      </c>
      <c r="D366" s="107"/>
      <c r="E366" s="107">
        <v>5.46</v>
      </c>
      <c r="F366" s="107">
        <v>5.46</v>
      </c>
      <c r="G366" s="83">
        <v>9</v>
      </c>
      <c r="H366" s="83"/>
    </row>
    <row r="367" spans="1:8" x14ac:dyDescent="0.3">
      <c r="A367" s="104" t="s">
        <v>845</v>
      </c>
      <c r="B367" s="105" t="s">
        <v>846</v>
      </c>
      <c r="C367" s="106" t="s">
        <v>128</v>
      </c>
      <c r="D367" s="107"/>
      <c r="E367" s="107">
        <v>36.39</v>
      </c>
      <c r="F367" s="107">
        <v>36.39</v>
      </c>
      <c r="G367" s="83">
        <v>9</v>
      </c>
      <c r="H367" s="83"/>
    </row>
    <row r="368" spans="1:8" x14ac:dyDescent="0.3">
      <c r="A368" s="104" t="s">
        <v>847</v>
      </c>
      <c r="B368" s="105" t="s">
        <v>848</v>
      </c>
      <c r="C368" s="106" t="s">
        <v>128</v>
      </c>
      <c r="D368" s="107"/>
      <c r="E368" s="107">
        <v>18.2</v>
      </c>
      <c r="F368" s="107">
        <v>18.2</v>
      </c>
      <c r="G368" s="83">
        <v>9</v>
      </c>
      <c r="H368" s="83"/>
    </row>
    <row r="369" spans="1:8" x14ac:dyDescent="0.3">
      <c r="A369" s="104" t="s">
        <v>849</v>
      </c>
      <c r="B369" s="105" t="s">
        <v>850</v>
      </c>
      <c r="C369" s="106" t="s">
        <v>128</v>
      </c>
      <c r="D369" s="107"/>
      <c r="E369" s="107">
        <v>16.37</v>
      </c>
      <c r="F369" s="107">
        <v>16.37</v>
      </c>
      <c r="G369" s="83">
        <v>9</v>
      </c>
      <c r="H369" s="83"/>
    </row>
    <row r="370" spans="1:8" x14ac:dyDescent="0.3">
      <c r="A370" s="104" t="s">
        <v>851</v>
      </c>
      <c r="B370" s="105" t="s">
        <v>852</v>
      </c>
      <c r="C370" s="106" t="s">
        <v>128</v>
      </c>
      <c r="D370" s="107"/>
      <c r="E370" s="107">
        <v>14.56</v>
      </c>
      <c r="F370" s="107">
        <v>14.56</v>
      </c>
      <c r="G370" s="83">
        <v>9</v>
      </c>
      <c r="H370" s="83"/>
    </row>
    <row r="371" spans="1:8" x14ac:dyDescent="0.3">
      <c r="A371" s="104" t="s">
        <v>853</v>
      </c>
      <c r="B371" s="105" t="s">
        <v>854</v>
      </c>
      <c r="C371" s="106" t="s">
        <v>26854</v>
      </c>
      <c r="D371" s="107"/>
      <c r="E371" s="107">
        <v>14.56</v>
      </c>
      <c r="F371" s="107">
        <v>14.56</v>
      </c>
      <c r="G371" s="83">
        <v>9</v>
      </c>
      <c r="H371" s="83"/>
    </row>
    <row r="372" spans="1:8" x14ac:dyDescent="0.3">
      <c r="A372" s="104" t="s">
        <v>855</v>
      </c>
      <c r="B372" s="105" t="s">
        <v>856</v>
      </c>
      <c r="C372" s="106" t="s">
        <v>128</v>
      </c>
      <c r="D372" s="107"/>
      <c r="E372" s="107">
        <v>10.92</v>
      </c>
      <c r="F372" s="107">
        <v>10.92</v>
      </c>
      <c r="G372" s="83">
        <v>9</v>
      </c>
      <c r="H372" s="83"/>
    </row>
    <row r="373" spans="1:8" x14ac:dyDescent="0.3">
      <c r="A373" s="104" t="s">
        <v>857</v>
      </c>
      <c r="B373" s="105" t="s">
        <v>858</v>
      </c>
      <c r="C373" s="106"/>
      <c r="D373" s="107"/>
      <c r="E373" s="107"/>
      <c r="F373" s="107"/>
      <c r="G373" s="83">
        <v>5</v>
      </c>
      <c r="H373" s="83"/>
    </row>
    <row r="374" spans="1:8" x14ac:dyDescent="0.3">
      <c r="A374" s="104" t="s">
        <v>859</v>
      </c>
      <c r="B374" s="105" t="s">
        <v>860</v>
      </c>
      <c r="C374" s="106" t="s">
        <v>128</v>
      </c>
      <c r="D374" s="107"/>
      <c r="E374" s="107">
        <v>9.1</v>
      </c>
      <c r="F374" s="107">
        <v>9.1</v>
      </c>
      <c r="G374" s="83">
        <v>9</v>
      </c>
      <c r="H374" s="83"/>
    </row>
    <row r="375" spans="1:8" x14ac:dyDescent="0.3">
      <c r="A375" s="104" t="s">
        <v>861</v>
      </c>
      <c r="B375" s="105" t="s">
        <v>862</v>
      </c>
      <c r="C375" s="106" t="s">
        <v>236</v>
      </c>
      <c r="D375" s="107"/>
      <c r="E375" s="107">
        <v>12.73</v>
      </c>
      <c r="F375" s="107">
        <v>12.73</v>
      </c>
      <c r="G375" s="83">
        <v>9</v>
      </c>
      <c r="H375" s="83"/>
    </row>
    <row r="376" spans="1:8" ht="28.8" x14ac:dyDescent="0.3">
      <c r="A376" s="104" t="s">
        <v>863</v>
      </c>
      <c r="B376" s="105" t="s">
        <v>864</v>
      </c>
      <c r="C376" s="106" t="s">
        <v>128</v>
      </c>
      <c r="D376" s="107"/>
      <c r="E376" s="107">
        <v>181.95</v>
      </c>
      <c r="F376" s="107">
        <v>181.95</v>
      </c>
      <c r="G376" s="83">
        <v>9</v>
      </c>
      <c r="H376" s="83"/>
    </row>
    <row r="377" spans="1:8" ht="28.8" x14ac:dyDescent="0.3">
      <c r="A377" s="104" t="s">
        <v>865</v>
      </c>
      <c r="B377" s="105" t="s">
        <v>866</v>
      </c>
      <c r="C377" s="106" t="s">
        <v>128</v>
      </c>
      <c r="D377" s="107"/>
      <c r="E377" s="107">
        <v>145.56</v>
      </c>
      <c r="F377" s="107">
        <v>145.56</v>
      </c>
      <c r="G377" s="83">
        <v>9</v>
      </c>
      <c r="H377" s="83"/>
    </row>
    <row r="378" spans="1:8" x14ac:dyDescent="0.3">
      <c r="A378" s="104" t="s">
        <v>867</v>
      </c>
      <c r="B378" s="105" t="s">
        <v>868</v>
      </c>
      <c r="C378" s="106" t="s">
        <v>128</v>
      </c>
      <c r="D378" s="107"/>
      <c r="E378" s="107">
        <v>72.78</v>
      </c>
      <c r="F378" s="107">
        <v>72.78</v>
      </c>
      <c r="G378" s="83">
        <v>9</v>
      </c>
      <c r="H378" s="83"/>
    </row>
    <row r="379" spans="1:8" x14ac:dyDescent="0.3">
      <c r="A379" s="104" t="s">
        <v>869</v>
      </c>
      <c r="B379" s="105" t="s">
        <v>870</v>
      </c>
      <c r="C379" s="106" t="s">
        <v>128</v>
      </c>
      <c r="D379" s="107"/>
      <c r="E379" s="107">
        <v>39.979999999999997</v>
      </c>
      <c r="F379" s="107">
        <v>39.979999999999997</v>
      </c>
      <c r="G379" s="83">
        <v>9</v>
      </c>
      <c r="H379" s="83"/>
    </row>
    <row r="380" spans="1:8" x14ac:dyDescent="0.3">
      <c r="A380" s="104" t="s">
        <v>871</v>
      </c>
      <c r="B380" s="105" t="s">
        <v>872</v>
      </c>
      <c r="C380" s="106" t="s">
        <v>128</v>
      </c>
      <c r="D380" s="107"/>
      <c r="E380" s="107">
        <v>5.47</v>
      </c>
      <c r="F380" s="107">
        <v>5.47</v>
      </c>
      <c r="G380" s="83">
        <v>9</v>
      </c>
      <c r="H380" s="83"/>
    </row>
    <row r="381" spans="1:8" x14ac:dyDescent="0.3">
      <c r="A381" s="104" t="s">
        <v>873</v>
      </c>
      <c r="B381" s="105" t="s">
        <v>874</v>
      </c>
      <c r="C381" s="106" t="s">
        <v>128</v>
      </c>
      <c r="D381" s="107"/>
      <c r="E381" s="107">
        <v>6.56</v>
      </c>
      <c r="F381" s="107">
        <v>6.56</v>
      </c>
      <c r="G381" s="83">
        <v>9</v>
      </c>
      <c r="H381" s="83"/>
    </row>
    <row r="382" spans="1:8" x14ac:dyDescent="0.3">
      <c r="A382" s="104" t="s">
        <v>875</v>
      </c>
      <c r="B382" s="105" t="s">
        <v>876</v>
      </c>
      <c r="C382" s="106" t="s">
        <v>128</v>
      </c>
      <c r="D382" s="107"/>
      <c r="E382" s="107">
        <v>39.979999999999997</v>
      </c>
      <c r="F382" s="107">
        <v>39.979999999999997</v>
      </c>
      <c r="G382" s="83">
        <v>9</v>
      </c>
      <c r="H382" s="83"/>
    </row>
    <row r="383" spans="1:8" x14ac:dyDescent="0.3">
      <c r="A383" s="104" t="s">
        <v>877</v>
      </c>
      <c r="B383" s="105" t="s">
        <v>878</v>
      </c>
      <c r="C383" s="106" t="s">
        <v>236</v>
      </c>
      <c r="D383" s="107"/>
      <c r="E383" s="107">
        <v>9.1</v>
      </c>
      <c r="F383" s="107">
        <v>9.1</v>
      </c>
      <c r="G383" s="83">
        <v>9</v>
      </c>
      <c r="H383" s="83"/>
    </row>
    <row r="384" spans="1:8" x14ac:dyDescent="0.3">
      <c r="A384" s="104" t="s">
        <v>879</v>
      </c>
      <c r="B384" s="105" t="s">
        <v>880</v>
      </c>
      <c r="C384" s="106" t="s">
        <v>128</v>
      </c>
      <c r="D384" s="107"/>
      <c r="E384" s="107">
        <v>18.2</v>
      </c>
      <c r="F384" s="107">
        <v>18.2</v>
      </c>
      <c r="G384" s="83">
        <v>9</v>
      </c>
      <c r="H384" s="83"/>
    </row>
    <row r="385" spans="1:8" x14ac:dyDescent="0.3">
      <c r="A385" s="104" t="s">
        <v>881</v>
      </c>
      <c r="B385" s="105" t="s">
        <v>882</v>
      </c>
      <c r="C385" s="106" t="s">
        <v>128</v>
      </c>
      <c r="D385" s="107"/>
      <c r="E385" s="107">
        <v>14.56</v>
      </c>
      <c r="F385" s="107">
        <v>14.56</v>
      </c>
      <c r="G385" s="83">
        <v>9</v>
      </c>
      <c r="H385" s="83"/>
    </row>
    <row r="386" spans="1:8" x14ac:dyDescent="0.3">
      <c r="A386" s="104" t="s">
        <v>883</v>
      </c>
      <c r="B386" s="105" t="s">
        <v>884</v>
      </c>
      <c r="C386" s="106" t="s">
        <v>128</v>
      </c>
      <c r="D386" s="107"/>
      <c r="E386" s="107">
        <v>21.83</v>
      </c>
      <c r="F386" s="107">
        <v>21.83</v>
      </c>
      <c r="G386" s="83">
        <v>9</v>
      </c>
      <c r="H386" s="83"/>
    </row>
    <row r="387" spans="1:8" x14ac:dyDescent="0.3">
      <c r="A387" s="104" t="s">
        <v>885</v>
      </c>
      <c r="B387" s="105" t="s">
        <v>886</v>
      </c>
      <c r="C387" s="106" t="s">
        <v>128</v>
      </c>
      <c r="D387" s="107"/>
      <c r="E387" s="107">
        <v>18.2</v>
      </c>
      <c r="F387" s="107">
        <v>18.2</v>
      </c>
      <c r="G387" s="83">
        <v>9</v>
      </c>
      <c r="H387" s="83"/>
    </row>
    <row r="388" spans="1:8" ht="28.8" x14ac:dyDescent="0.3">
      <c r="A388" s="104" t="s">
        <v>887</v>
      </c>
      <c r="B388" s="105" t="s">
        <v>888</v>
      </c>
      <c r="C388" s="106" t="s">
        <v>128</v>
      </c>
      <c r="D388" s="107"/>
      <c r="E388" s="107">
        <v>36.39</v>
      </c>
      <c r="F388" s="107">
        <v>36.39</v>
      </c>
      <c r="G388" s="83">
        <v>9</v>
      </c>
      <c r="H388" s="83"/>
    </row>
    <row r="389" spans="1:8" x14ac:dyDescent="0.3">
      <c r="A389" s="104" t="s">
        <v>889</v>
      </c>
      <c r="B389" s="105" t="s">
        <v>890</v>
      </c>
      <c r="C389" s="106" t="s">
        <v>128</v>
      </c>
      <c r="D389" s="107"/>
      <c r="E389" s="107">
        <v>54.59</v>
      </c>
      <c r="F389" s="107">
        <v>54.59</v>
      </c>
      <c r="G389" s="83">
        <v>9</v>
      </c>
      <c r="H389" s="83"/>
    </row>
    <row r="390" spans="1:8" ht="28.8" x14ac:dyDescent="0.3">
      <c r="A390" s="104" t="s">
        <v>891</v>
      </c>
      <c r="B390" s="105" t="s">
        <v>892</v>
      </c>
      <c r="C390" s="106" t="s">
        <v>128</v>
      </c>
      <c r="D390" s="107"/>
      <c r="E390" s="107">
        <v>101.82</v>
      </c>
      <c r="F390" s="107">
        <v>101.82</v>
      </c>
      <c r="G390" s="83">
        <v>9</v>
      </c>
      <c r="H390" s="83"/>
    </row>
    <row r="391" spans="1:8" x14ac:dyDescent="0.3">
      <c r="A391" s="104" t="s">
        <v>893</v>
      </c>
      <c r="B391" s="105" t="s">
        <v>894</v>
      </c>
      <c r="C391" s="106" t="s">
        <v>128</v>
      </c>
      <c r="D391" s="107"/>
      <c r="E391" s="107">
        <v>27.29</v>
      </c>
      <c r="F391" s="107">
        <v>27.29</v>
      </c>
      <c r="G391" s="83">
        <v>9</v>
      </c>
      <c r="H391" s="83"/>
    </row>
    <row r="392" spans="1:8" ht="28.8" x14ac:dyDescent="0.3">
      <c r="A392" s="104" t="s">
        <v>895</v>
      </c>
      <c r="B392" s="105" t="s">
        <v>896</v>
      </c>
      <c r="C392" s="106" t="s">
        <v>128</v>
      </c>
      <c r="D392" s="107"/>
      <c r="E392" s="107">
        <v>7.26</v>
      </c>
      <c r="F392" s="107">
        <v>7.26</v>
      </c>
      <c r="G392" s="83">
        <v>9</v>
      </c>
      <c r="H392" s="83"/>
    </row>
    <row r="393" spans="1:8" x14ac:dyDescent="0.3">
      <c r="A393" s="104" t="s">
        <v>897</v>
      </c>
      <c r="B393" s="105" t="s">
        <v>898</v>
      </c>
      <c r="C393" s="106" t="s">
        <v>128</v>
      </c>
      <c r="D393" s="107"/>
      <c r="E393" s="107">
        <v>14.57</v>
      </c>
      <c r="F393" s="107">
        <v>14.57</v>
      </c>
      <c r="G393" s="83">
        <v>9</v>
      </c>
      <c r="H393" s="83"/>
    </row>
    <row r="394" spans="1:8" x14ac:dyDescent="0.3">
      <c r="A394" s="104" t="s">
        <v>899</v>
      </c>
      <c r="B394" s="105" t="s">
        <v>900</v>
      </c>
      <c r="C394" s="106" t="s">
        <v>236</v>
      </c>
      <c r="D394" s="107"/>
      <c r="E394" s="107">
        <v>4.3600000000000003</v>
      </c>
      <c r="F394" s="107">
        <v>4.3600000000000003</v>
      </c>
      <c r="G394" s="83">
        <v>9</v>
      </c>
      <c r="H394" s="83"/>
    </row>
    <row r="395" spans="1:8" x14ac:dyDescent="0.3">
      <c r="A395" s="104" t="s">
        <v>901</v>
      </c>
      <c r="B395" s="105" t="s">
        <v>902</v>
      </c>
      <c r="C395" s="106" t="s">
        <v>236</v>
      </c>
      <c r="D395" s="107"/>
      <c r="E395" s="107">
        <v>2.1800000000000002</v>
      </c>
      <c r="F395" s="107">
        <v>2.1800000000000002</v>
      </c>
      <c r="G395" s="83">
        <v>9</v>
      </c>
      <c r="H395" s="83"/>
    </row>
    <row r="396" spans="1:8" x14ac:dyDescent="0.3">
      <c r="A396" s="104" t="s">
        <v>903</v>
      </c>
      <c r="B396" s="105" t="s">
        <v>904</v>
      </c>
      <c r="C396" s="106" t="s">
        <v>236</v>
      </c>
      <c r="D396" s="107"/>
      <c r="E396" s="107">
        <v>3.64</v>
      </c>
      <c r="F396" s="107">
        <v>3.64</v>
      </c>
      <c r="G396" s="83">
        <v>9</v>
      </c>
      <c r="H396" s="83"/>
    </row>
    <row r="397" spans="1:8" x14ac:dyDescent="0.3">
      <c r="A397" s="104" t="s">
        <v>905</v>
      </c>
      <c r="B397" s="105" t="s">
        <v>906</v>
      </c>
      <c r="C397" s="106" t="s">
        <v>236</v>
      </c>
      <c r="D397" s="107"/>
      <c r="E397" s="107">
        <v>1.82</v>
      </c>
      <c r="F397" s="107">
        <v>1.82</v>
      </c>
      <c r="G397" s="83">
        <v>9</v>
      </c>
      <c r="H397" s="83"/>
    </row>
    <row r="398" spans="1:8" x14ac:dyDescent="0.3">
      <c r="A398" s="104" t="s">
        <v>907</v>
      </c>
      <c r="B398" s="105" t="s">
        <v>908</v>
      </c>
      <c r="C398" s="106" t="s">
        <v>236</v>
      </c>
      <c r="D398" s="107"/>
      <c r="E398" s="107">
        <v>25.46</v>
      </c>
      <c r="F398" s="107">
        <v>25.46</v>
      </c>
      <c r="G398" s="83">
        <v>9</v>
      </c>
      <c r="H398" s="83"/>
    </row>
    <row r="399" spans="1:8" x14ac:dyDescent="0.3">
      <c r="A399" s="104" t="s">
        <v>909</v>
      </c>
      <c r="B399" s="105" t="s">
        <v>910</v>
      </c>
      <c r="C399" s="106" t="s">
        <v>236</v>
      </c>
      <c r="D399" s="107"/>
      <c r="E399" s="107">
        <v>7.27</v>
      </c>
      <c r="F399" s="107">
        <v>7.27</v>
      </c>
      <c r="G399" s="83">
        <v>9</v>
      </c>
      <c r="H399" s="83"/>
    </row>
    <row r="400" spans="1:8" x14ac:dyDescent="0.3">
      <c r="A400" s="104" t="s">
        <v>911</v>
      </c>
      <c r="B400" s="105" t="s">
        <v>912</v>
      </c>
      <c r="C400" s="106" t="s">
        <v>128</v>
      </c>
      <c r="D400" s="107"/>
      <c r="E400" s="107">
        <v>36.39</v>
      </c>
      <c r="F400" s="107">
        <v>36.39</v>
      </c>
      <c r="G400" s="83">
        <v>9</v>
      </c>
      <c r="H400" s="83"/>
    </row>
    <row r="401" spans="1:8" x14ac:dyDescent="0.3">
      <c r="A401" s="104" t="s">
        <v>913</v>
      </c>
      <c r="B401" s="105" t="s">
        <v>914</v>
      </c>
      <c r="C401" s="106" t="s">
        <v>128</v>
      </c>
      <c r="D401" s="107"/>
      <c r="E401" s="107">
        <v>7.27</v>
      </c>
      <c r="F401" s="107">
        <v>7.27</v>
      </c>
      <c r="G401" s="83">
        <v>9</v>
      </c>
      <c r="H401" s="83"/>
    </row>
    <row r="402" spans="1:8" x14ac:dyDescent="0.3">
      <c r="A402" s="104" t="s">
        <v>915</v>
      </c>
      <c r="B402" s="105" t="s">
        <v>916</v>
      </c>
      <c r="C402" s="106" t="s">
        <v>128</v>
      </c>
      <c r="D402" s="107"/>
      <c r="E402" s="107">
        <v>54.59</v>
      </c>
      <c r="F402" s="107">
        <v>54.59</v>
      </c>
      <c r="G402" s="83">
        <v>9</v>
      </c>
      <c r="H402" s="83"/>
    </row>
    <row r="403" spans="1:8" x14ac:dyDescent="0.3">
      <c r="A403" s="104" t="s">
        <v>917</v>
      </c>
      <c r="B403" s="105" t="s">
        <v>918</v>
      </c>
      <c r="C403" s="106" t="s">
        <v>128</v>
      </c>
      <c r="D403" s="107"/>
      <c r="E403" s="107">
        <v>76.37</v>
      </c>
      <c r="F403" s="107">
        <v>76.37</v>
      </c>
      <c r="G403" s="83">
        <v>9</v>
      </c>
      <c r="H403" s="83"/>
    </row>
    <row r="404" spans="1:8" x14ac:dyDescent="0.3">
      <c r="A404" s="104" t="s">
        <v>919</v>
      </c>
      <c r="B404" s="105" t="s">
        <v>920</v>
      </c>
      <c r="C404" s="106"/>
      <c r="D404" s="107"/>
      <c r="E404" s="107"/>
      <c r="F404" s="107"/>
      <c r="G404" s="83">
        <v>5</v>
      </c>
      <c r="H404" s="83"/>
    </row>
    <row r="405" spans="1:8" x14ac:dyDescent="0.3">
      <c r="A405" s="104" t="s">
        <v>921</v>
      </c>
      <c r="B405" s="105" t="s">
        <v>922</v>
      </c>
      <c r="C405" s="106" t="s">
        <v>128</v>
      </c>
      <c r="D405" s="107"/>
      <c r="E405" s="107">
        <v>149.86000000000001</v>
      </c>
      <c r="F405" s="107">
        <v>149.86000000000001</v>
      </c>
      <c r="G405" s="83">
        <v>9</v>
      </c>
      <c r="H405" s="83"/>
    </row>
    <row r="406" spans="1:8" x14ac:dyDescent="0.3">
      <c r="A406" s="104" t="s">
        <v>923</v>
      </c>
      <c r="B406" s="105" t="s">
        <v>924</v>
      </c>
      <c r="C406" s="106" t="s">
        <v>128</v>
      </c>
      <c r="D406" s="107"/>
      <c r="E406" s="107">
        <v>36.39</v>
      </c>
      <c r="F406" s="107">
        <v>36.39</v>
      </c>
      <c r="G406" s="83">
        <v>9</v>
      </c>
      <c r="H406" s="83"/>
    </row>
    <row r="407" spans="1:8" x14ac:dyDescent="0.3">
      <c r="A407" s="104" t="s">
        <v>925</v>
      </c>
      <c r="B407" s="105" t="s">
        <v>926</v>
      </c>
      <c r="C407" s="106" t="s">
        <v>128</v>
      </c>
      <c r="D407" s="107"/>
      <c r="E407" s="107">
        <v>9.1</v>
      </c>
      <c r="F407" s="107">
        <v>9.1</v>
      </c>
      <c r="G407" s="83">
        <v>9</v>
      </c>
      <c r="H407" s="83"/>
    </row>
    <row r="408" spans="1:8" x14ac:dyDescent="0.3">
      <c r="A408" s="104" t="s">
        <v>927</v>
      </c>
      <c r="B408" s="105" t="s">
        <v>928</v>
      </c>
      <c r="C408" s="106" t="s">
        <v>180</v>
      </c>
      <c r="D408" s="107"/>
      <c r="E408" s="107">
        <v>36.39</v>
      </c>
      <c r="F408" s="107">
        <v>36.39</v>
      </c>
      <c r="G408" s="83">
        <v>9</v>
      </c>
      <c r="H408" s="83"/>
    </row>
    <row r="409" spans="1:8" x14ac:dyDescent="0.3">
      <c r="A409" s="104" t="s">
        <v>929</v>
      </c>
      <c r="B409" s="105" t="s">
        <v>930</v>
      </c>
      <c r="C409" s="106" t="s">
        <v>128</v>
      </c>
      <c r="D409" s="107"/>
      <c r="E409" s="107">
        <v>7.27</v>
      </c>
      <c r="F409" s="107">
        <v>7.27</v>
      </c>
      <c r="G409" s="83">
        <v>9</v>
      </c>
      <c r="H409" s="83"/>
    </row>
    <row r="410" spans="1:8" x14ac:dyDescent="0.3">
      <c r="A410" s="104" t="s">
        <v>931</v>
      </c>
      <c r="B410" s="105" t="s">
        <v>932</v>
      </c>
      <c r="C410" s="106" t="s">
        <v>128</v>
      </c>
      <c r="D410" s="107"/>
      <c r="E410" s="107">
        <v>14.56</v>
      </c>
      <c r="F410" s="107">
        <v>14.56</v>
      </c>
      <c r="G410" s="83">
        <v>9</v>
      </c>
      <c r="H410" s="83"/>
    </row>
    <row r="411" spans="1:8" x14ac:dyDescent="0.3">
      <c r="A411" s="104" t="s">
        <v>933</v>
      </c>
      <c r="B411" s="105" t="s">
        <v>934</v>
      </c>
      <c r="C411" s="106" t="s">
        <v>128</v>
      </c>
      <c r="D411" s="107"/>
      <c r="E411" s="107">
        <v>3.64</v>
      </c>
      <c r="F411" s="107">
        <v>3.64</v>
      </c>
      <c r="G411" s="83">
        <v>9</v>
      </c>
      <c r="H411" s="83"/>
    </row>
    <row r="412" spans="1:8" x14ac:dyDescent="0.3">
      <c r="A412" s="104" t="s">
        <v>935</v>
      </c>
      <c r="B412" s="105" t="s">
        <v>936</v>
      </c>
      <c r="C412" s="106" t="s">
        <v>128</v>
      </c>
      <c r="D412" s="107"/>
      <c r="E412" s="107">
        <v>5.46</v>
      </c>
      <c r="F412" s="107">
        <v>5.46</v>
      </c>
      <c r="G412" s="83">
        <v>9</v>
      </c>
      <c r="H412" s="83"/>
    </row>
    <row r="413" spans="1:8" x14ac:dyDescent="0.3">
      <c r="A413" s="104" t="s">
        <v>937</v>
      </c>
      <c r="B413" s="105" t="s">
        <v>938</v>
      </c>
      <c r="C413" s="106" t="s">
        <v>128</v>
      </c>
      <c r="D413" s="107"/>
      <c r="E413" s="107">
        <v>9.1</v>
      </c>
      <c r="F413" s="107">
        <v>9.1</v>
      </c>
      <c r="G413" s="83">
        <v>9</v>
      </c>
      <c r="H413" s="83"/>
    </row>
    <row r="414" spans="1:8" x14ac:dyDescent="0.3">
      <c r="A414" s="104" t="s">
        <v>939</v>
      </c>
      <c r="B414" s="105" t="s">
        <v>940</v>
      </c>
      <c r="C414" s="106" t="s">
        <v>128</v>
      </c>
      <c r="D414" s="107"/>
      <c r="E414" s="107">
        <v>9.1</v>
      </c>
      <c r="F414" s="107">
        <v>9.1</v>
      </c>
      <c r="G414" s="83">
        <v>9</v>
      </c>
      <c r="H414" s="83"/>
    </row>
    <row r="415" spans="1:8" x14ac:dyDescent="0.3">
      <c r="A415" s="104" t="s">
        <v>941</v>
      </c>
      <c r="B415" s="105" t="s">
        <v>942</v>
      </c>
      <c r="C415" s="106"/>
      <c r="D415" s="107"/>
      <c r="E415" s="107"/>
      <c r="F415" s="107"/>
      <c r="G415" s="83">
        <v>5</v>
      </c>
      <c r="H415" s="83"/>
    </row>
    <row r="416" spans="1:8" ht="28.8" x14ac:dyDescent="0.3">
      <c r="A416" s="104" t="s">
        <v>943</v>
      </c>
      <c r="B416" s="105" t="s">
        <v>944</v>
      </c>
      <c r="C416" s="106" t="s">
        <v>128</v>
      </c>
      <c r="D416" s="107"/>
      <c r="E416" s="107">
        <v>25.46</v>
      </c>
      <c r="F416" s="107">
        <v>25.46</v>
      </c>
      <c r="G416" s="83">
        <v>9</v>
      </c>
      <c r="H416" s="83"/>
    </row>
    <row r="417" spans="1:8" x14ac:dyDescent="0.3">
      <c r="A417" s="104" t="s">
        <v>945</v>
      </c>
      <c r="B417" s="105" t="s">
        <v>946</v>
      </c>
      <c r="C417" s="106" t="s">
        <v>128</v>
      </c>
      <c r="D417" s="107"/>
      <c r="E417" s="107">
        <v>2.9</v>
      </c>
      <c r="F417" s="107">
        <v>2.9</v>
      </c>
      <c r="G417" s="83">
        <v>9</v>
      </c>
      <c r="H417" s="83"/>
    </row>
    <row r="418" spans="1:8" x14ac:dyDescent="0.3">
      <c r="A418" s="104" t="s">
        <v>947</v>
      </c>
      <c r="B418" s="105" t="s">
        <v>948</v>
      </c>
      <c r="C418" s="106" t="s">
        <v>128</v>
      </c>
      <c r="D418" s="107"/>
      <c r="E418" s="107">
        <v>36.39</v>
      </c>
      <c r="F418" s="107">
        <v>36.39</v>
      </c>
      <c r="G418" s="83">
        <v>9</v>
      </c>
      <c r="H418" s="83"/>
    </row>
    <row r="419" spans="1:8" x14ac:dyDescent="0.3">
      <c r="A419" s="104" t="s">
        <v>949</v>
      </c>
      <c r="B419" s="105" t="s">
        <v>950</v>
      </c>
      <c r="C419" s="106" t="s">
        <v>128</v>
      </c>
      <c r="D419" s="107"/>
      <c r="E419" s="107">
        <v>18.2</v>
      </c>
      <c r="F419" s="107">
        <v>18.2</v>
      </c>
      <c r="G419" s="83">
        <v>9</v>
      </c>
      <c r="H419" s="83"/>
    </row>
    <row r="420" spans="1:8" x14ac:dyDescent="0.3">
      <c r="A420" s="104" t="s">
        <v>951</v>
      </c>
      <c r="B420" s="105" t="s">
        <v>952</v>
      </c>
      <c r="C420" s="106" t="s">
        <v>128</v>
      </c>
      <c r="D420" s="107"/>
      <c r="E420" s="107">
        <v>14.52</v>
      </c>
      <c r="F420" s="107">
        <v>14.52</v>
      </c>
      <c r="G420" s="83">
        <v>9</v>
      </c>
      <c r="H420" s="83"/>
    </row>
    <row r="421" spans="1:8" x14ac:dyDescent="0.3">
      <c r="A421" s="104" t="s">
        <v>953</v>
      </c>
      <c r="B421" s="105" t="s">
        <v>954</v>
      </c>
      <c r="C421" s="106" t="s">
        <v>128</v>
      </c>
      <c r="D421" s="107"/>
      <c r="E421" s="107">
        <v>50.91</v>
      </c>
      <c r="F421" s="107">
        <v>50.91</v>
      </c>
      <c r="G421" s="83">
        <v>9</v>
      </c>
      <c r="H421" s="83"/>
    </row>
    <row r="422" spans="1:8" x14ac:dyDescent="0.3">
      <c r="A422" s="104" t="s">
        <v>955</v>
      </c>
      <c r="B422" s="105" t="s">
        <v>956</v>
      </c>
      <c r="C422" s="106"/>
      <c r="D422" s="107"/>
      <c r="E422" s="107"/>
      <c r="F422" s="107"/>
      <c r="G422" s="83">
        <v>5</v>
      </c>
      <c r="H422" s="83"/>
    </row>
    <row r="423" spans="1:8" x14ac:dyDescent="0.3">
      <c r="A423" s="104" t="s">
        <v>957</v>
      </c>
      <c r="B423" s="105" t="s">
        <v>958</v>
      </c>
      <c r="C423" s="106" t="s">
        <v>959</v>
      </c>
      <c r="D423" s="107"/>
      <c r="E423" s="107">
        <v>0.57999999999999996</v>
      </c>
      <c r="F423" s="107">
        <v>0.57999999999999996</v>
      </c>
      <c r="G423" s="83">
        <v>9</v>
      </c>
      <c r="H423" s="83"/>
    </row>
    <row r="424" spans="1:8" x14ac:dyDescent="0.3">
      <c r="A424" s="104" t="s">
        <v>960</v>
      </c>
      <c r="B424" s="105" t="s">
        <v>961</v>
      </c>
      <c r="C424" s="106" t="s">
        <v>128</v>
      </c>
      <c r="D424" s="107"/>
      <c r="E424" s="107">
        <v>54.59</v>
      </c>
      <c r="F424" s="107">
        <v>54.59</v>
      </c>
      <c r="G424" s="83">
        <v>9</v>
      </c>
      <c r="H424" s="83"/>
    </row>
    <row r="425" spans="1:8" ht="28.8" x14ac:dyDescent="0.3">
      <c r="A425" s="104" t="s">
        <v>962</v>
      </c>
      <c r="B425" s="105" t="s">
        <v>963</v>
      </c>
      <c r="C425" s="106" t="s">
        <v>128</v>
      </c>
      <c r="D425" s="107"/>
      <c r="E425" s="107">
        <v>72.78</v>
      </c>
      <c r="F425" s="107">
        <v>72.78</v>
      </c>
      <c r="G425" s="83">
        <v>9</v>
      </c>
      <c r="H425" s="83"/>
    </row>
    <row r="426" spans="1:8" x14ac:dyDescent="0.3">
      <c r="A426" s="104" t="s">
        <v>964</v>
      </c>
      <c r="B426" s="105" t="s">
        <v>965</v>
      </c>
      <c r="C426" s="106" t="s">
        <v>236</v>
      </c>
      <c r="D426" s="107"/>
      <c r="E426" s="107">
        <v>14.56</v>
      </c>
      <c r="F426" s="107">
        <v>14.56</v>
      </c>
      <c r="G426" s="83">
        <v>9</v>
      </c>
      <c r="H426" s="83"/>
    </row>
    <row r="427" spans="1:8" x14ac:dyDescent="0.3">
      <c r="A427" s="104" t="s">
        <v>966</v>
      </c>
      <c r="B427" s="105" t="s">
        <v>967</v>
      </c>
      <c r="C427" s="106" t="s">
        <v>180</v>
      </c>
      <c r="D427" s="107"/>
      <c r="E427" s="107">
        <v>36.39</v>
      </c>
      <c r="F427" s="107">
        <v>36.39</v>
      </c>
      <c r="G427" s="83">
        <v>9</v>
      </c>
      <c r="H427" s="83"/>
    </row>
    <row r="428" spans="1:8" x14ac:dyDescent="0.3">
      <c r="A428" s="104" t="s">
        <v>968</v>
      </c>
      <c r="B428" s="105" t="s">
        <v>969</v>
      </c>
      <c r="C428" s="106" t="s">
        <v>128</v>
      </c>
      <c r="D428" s="107">
        <v>91.14</v>
      </c>
      <c r="E428" s="107">
        <v>101.82</v>
      </c>
      <c r="F428" s="107">
        <v>192.96</v>
      </c>
      <c r="G428" s="83">
        <v>9</v>
      </c>
      <c r="H428" s="83"/>
    </row>
    <row r="429" spans="1:8" x14ac:dyDescent="0.3">
      <c r="A429" s="104" t="s">
        <v>970</v>
      </c>
      <c r="B429" s="105" t="s">
        <v>971</v>
      </c>
      <c r="C429" s="106" t="s">
        <v>128</v>
      </c>
      <c r="D429" s="107">
        <v>91.14</v>
      </c>
      <c r="E429" s="107">
        <v>101.82</v>
      </c>
      <c r="F429" s="107">
        <v>192.96</v>
      </c>
      <c r="G429" s="83">
        <v>9</v>
      </c>
      <c r="H429" s="83"/>
    </row>
    <row r="430" spans="1:8" x14ac:dyDescent="0.3">
      <c r="A430" s="104" t="s">
        <v>972</v>
      </c>
      <c r="B430" s="105" t="s">
        <v>973</v>
      </c>
      <c r="C430" s="106" t="s">
        <v>128</v>
      </c>
      <c r="D430" s="107"/>
      <c r="E430" s="107">
        <v>114.21</v>
      </c>
      <c r="F430" s="107">
        <v>114.21</v>
      </c>
      <c r="G430" s="83">
        <v>9</v>
      </c>
      <c r="H430" s="83"/>
    </row>
    <row r="431" spans="1:8" x14ac:dyDescent="0.3">
      <c r="A431" s="104" t="s">
        <v>974</v>
      </c>
      <c r="B431" s="105" t="s">
        <v>975</v>
      </c>
      <c r="C431" s="106" t="s">
        <v>180</v>
      </c>
      <c r="D431" s="107"/>
      <c r="E431" s="107">
        <v>72.78</v>
      </c>
      <c r="F431" s="107">
        <v>72.78</v>
      </c>
      <c r="G431" s="83">
        <v>9</v>
      </c>
      <c r="H431" s="83"/>
    </row>
    <row r="432" spans="1:8" x14ac:dyDescent="0.3">
      <c r="A432" s="104" t="s">
        <v>976</v>
      </c>
      <c r="B432" s="105" t="s">
        <v>977</v>
      </c>
      <c r="C432" s="106" t="s">
        <v>128</v>
      </c>
      <c r="D432" s="107"/>
      <c r="E432" s="107">
        <v>12.73</v>
      </c>
      <c r="F432" s="107">
        <v>12.73</v>
      </c>
      <c r="G432" s="83">
        <v>9</v>
      </c>
      <c r="H432" s="83"/>
    </row>
    <row r="433" spans="1:8" x14ac:dyDescent="0.3">
      <c r="A433" s="104" t="s">
        <v>978</v>
      </c>
      <c r="B433" s="105" t="s">
        <v>979</v>
      </c>
      <c r="C433" s="106" t="s">
        <v>128</v>
      </c>
      <c r="D433" s="107"/>
      <c r="E433" s="107">
        <v>72.78</v>
      </c>
      <c r="F433" s="107">
        <v>72.78</v>
      </c>
      <c r="G433" s="83">
        <v>9</v>
      </c>
      <c r="H433" s="83"/>
    </row>
    <row r="434" spans="1:8" x14ac:dyDescent="0.3">
      <c r="A434" s="104" t="s">
        <v>980</v>
      </c>
      <c r="B434" s="105" t="s">
        <v>981</v>
      </c>
      <c r="C434" s="106" t="s">
        <v>128</v>
      </c>
      <c r="D434" s="107"/>
      <c r="E434" s="107">
        <v>17.5</v>
      </c>
      <c r="F434" s="107">
        <v>17.5</v>
      </c>
      <c r="G434" s="83">
        <v>9</v>
      </c>
      <c r="H434" s="83"/>
    </row>
    <row r="435" spans="1:8" x14ac:dyDescent="0.3">
      <c r="A435" s="104" t="s">
        <v>982</v>
      </c>
      <c r="B435" s="105" t="s">
        <v>983</v>
      </c>
      <c r="C435" s="106" t="s">
        <v>128</v>
      </c>
      <c r="D435" s="107"/>
      <c r="E435" s="107">
        <v>2.9</v>
      </c>
      <c r="F435" s="107">
        <v>2.9</v>
      </c>
      <c r="G435" s="83">
        <v>9</v>
      </c>
      <c r="H435" s="83"/>
    </row>
    <row r="436" spans="1:8" x14ac:dyDescent="0.3">
      <c r="A436" s="104" t="s">
        <v>984</v>
      </c>
      <c r="B436" s="105" t="s">
        <v>985</v>
      </c>
      <c r="C436" s="106" t="s">
        <v>128</v>
      </c>
      <c r="D436" s="107"/>
      <c r="E436" s="107">
        <v>2.9</v>
      </c>
      <c r="F436" s="107">
        <v>2.9</v>
      </c>
      <c r="G436" s="83">
        <v>9</v>
      </c>
      <c r="H436" s="83"/>
    </row>
    <row r="437" spans="1:8" x14ac:dyDescent="0.3">
      <c r="A437" s="104" t="s">
        <v>986</v>
      </c>
      <c r="B437" s="105" t="s">
        <v>987</v>
      </c>
      <c r="C437" s="106" t="s">
        <v>128</v>
      </c>
      <c r="D437" s="107"/>
      <c r="E437" s="107">
        <v>23.23</v>
      </c>
      <c r="F437" s="107">
        <v>23.23</v>
      </c>
      <c r="G437" s="83">
        <v>9</v>
      </c>
      <c r="H437" s="83"/>
    </row>
    <row r="438" spans="1:8" x14ac:dyDescent="0.3">
      <c r="A438" s="104" t="s">
        <v>988</v>
      </c>
      <c r="B438" s="105" t="s">
        <v>989</v>
      </c>
      <c r="C438" s="106"/>
      <c r="D438" s="107"/>
      <c r="E438" s="107"/>
      <c r="F438" s="107"/>
      <c r="G438" s="83">
        <v>5</v>
      </c>
      <c r="H438" s="83"/>
    </row>
    <row r="439" spans="1:8" x14ac:dyDescent="0.3">
      <c r="A439" s="104" t="s">
        <v>990</v>
      </c>
      <c r="B439" s="105" t="s">
        <v>991</v>
      </c>
      <c r="C439" s="106" t="s">
        <v>128</v>
      </c>
      <c r="D439" s="107"/>
      <c r="E439" s="107">
        <v>3.63</v>
      </c>
      <c r="F439" s="107">
        <v>3.63</v>
      </c>
      <c r="G439" s="83">
        <v>9</v>
      </c>
      <c r="H439" s="83"/>
    </row>
    <row r="440" spans="1:8" x14ac:dyDescent="0.3">
      <c r="A440" s="104" t="s">
        <v>992</v>
      </c>
      <c r="B440" s="105" t="s">
        <v>993</v>
      </c>
      <c r="C440" s="106" t="s">
        <v>128</v>
      </c>
      <c r="D440" s="107"/>
      <c r="E440" s="107">
        <v>251.68</v>
      </c>
      <c r="F440" s="107">
        <v>251.68</v>
      </c>
      <c r="G440" s="83">
        <v>9</v>
      </c>
      <c r="H440" s="83"/>
    </row>
    <row r="441" spans="1:8" x14ac:dyDescent="0.3">
      <c r="A441" s="104" t="s">
        <v>994</v>
      </c>
      <c r="B441" s="105" t="s">
        <v>995</v>
      </c>
      <c r="C441" s="106" t="s">
        <v>128</v>
      </c>
      <c r="D441" s="107"/>
      <c r="E441" s="107">
        <v>23.66</v>
      </c>
      <c r="F441" s="107">
        <v>23.66</v>
      </c>
      <c r="G441" s="83">
        <v>9</v>
      </c>
      <c r="H441" s="83"/>
    </row>
    <row r="442" spans="1:8" ht="28.8" x14ac:dyDescent="0.3">
      <c r="A442" s="104" t="s">
        <v>996</v>
      </c>
      <c r="B442" s="105" t="s">
        <v>997</v>
      </c>
      <c r="C442" s="106" t="s">
        <v>128</v>
      </c>
      <c r="D442" s="107">
        <v>182.28</v>
      </c>
      <c r="E442" s="107">
        <v>291.12</v>
      </c>
      <c r="F442" s="107">
        <v>473.4</v>
      </c>
      <c r="G442" s="83">
        <v>9</v>
      </c>
      <c r="H442" s="83"/>
    </row>
    <row r="443" spans="1:8" ht="28.8" x14ac:dyDescent="0.3">
      <c r="A443" s="104" t="s">
        <v>998</v>
      </c>
      <c r="B443" s="105" t="s">
        <v>999</v>
      </c>
      <c r="C443" s="106" t="s">
        <v>236</v>
      </c>
      <c r="D443" s="107"/>
      <c r="E443" s="107">
        <v>18.2</v>
      </c>
      <c r="F443" s="107">
        <v>18.2</v>
      </c>
      <c r="G443" s="83">
        <v>9</v>
      </c>
      <c r="H443" s="83"/>
    </row>
    <row r="444" spans="1:8" ht="28.8" x14ac:dyDescent="0.3">
      <c r="A444" s="104" t="s">
        <v>1000</v>
      </c>
      <c r="B444" s="105" t="s">
        <v>1001</v>
      </c>
      <c r="C444" s="106" t="s">
        <v>236</v>
      </c>
      <c r="D444" s="107"/>
      <c r="E444" s="107">
        <v>9.1</v>
      </c>
      <c r="F444" s="107">
        <v>9.1</v>
      </c>
      <c r="G444" s="83">
        <v>9</v>
      </c>
      <c r="H444" s="83"/>
    </row>
    <row r="445" spans="1:8" ht="28.8" x14ac:dyDescent="0.3">
      <c r="A445" s="104" t="s">
        <v>1002</v>
      </c>
      <c r="B445" s="105" t="s">
        <v>1003</v>
      </c>
      <c r="C445" s="106" t="s">
        <v>236</v>
      </c>
      <c r="D445" s="107"/>
      <c r="E445" s="107">
        <v>36.39</v>
      </c>
      <c r="F445" s="107">
        <v>36.39</v>
      </c>
      <c r="G445" s="83">
        <v>9</v>
      </c>
      <c r="H445" s="83"/>
    </row>
    <row r="446" spans="1:8" ht="28.8" x14ac:dyDescent="0.3">
      <c r="A446" s="104" t="s">
        <v>1004</v>
      </c>
      <c r="B446" s="105" t="s">
        <v>1005</v>
      </c>
      <c r="C446" s="106" t="s">
        <v>236</v>
      </c>
      <c r="D446" s="107"/>
      <c r="E446" s="107">
        <v>18.2</v>
      </c>
      <c r="F446" s="107">
        <v>18.2</v>
      </c>
      <c r="G446" s="83">
        <v>9</v>
      </c>
      <c r="H446" s="83"/>
    </row>
    <row r="447" spans="1:8" x14ac:dyDescent="0.3">
      <c r="A447" s="104" t="s">
        <v>1006</v>
      </c>
      <c r="B447" s="105" t="s">
        <v>1007</v>
      </c>
      <c r="C447" s="106" t="s">
        <v>236</v>
      </c>
      <c r="D447" s="107"/>
      <c r="E447" s="107">
        <v>7.27</v>
      </c>
      <c r="F447" s="107">
        <v>7.27</v>
      </c>
      <c r="G447" s="83">
        <v>9</v>
      </c>
      <c r="H447" s="83"/>
    </row>
    <row r="448" spans="1:8" x14ac:dyDescent="0.3">
      <c r="A448" s="104" t="s">
        <v>1008</v>
      </c>
      <c r="B448" s="105" t="s">
        <v>1009</v>
      </c>
      <c r="C448" s="106"/>
      <c r="D448" s="107"/>
      <c r="E448" s="107"/>
      <c r="F448" s="107"/>
      <c r="G448" s="83">
        <v>5</v>
      </c>
      <c r="H448" s="83"/>
    </row>
    <row r="449" spans="1:8" x14ac:dyDescent="0.3">
      <c r="A449" s="104" t="s">
        <v>1010</v>
      </c>
      <c r="B449" s="105" t="s">
        <v>1011</v>
      </c>
      <c r="C449" s="106" t="s">
        <v>236</v>
      </c>
      <c r="D449" s="107"/>
      <c r="E449" s="107">
        <v>3.34</v>
      </c>
      <c r="F449" s="107">
        <v>3.34</v>
      </c>
      <c r="G449" s="83">
        <v>9</v>
      </c>
      <c r="H449" s="83"/>
    </row>
    <row r="450" spans="1:8" x14ac:dyDescent="0.3">
      <c r="A450" s="104" t="s">
        <v>1012</v>
      </c>
      <c r="B450" s="105" t="s">
        <v>1013</v>
      </c>
      <c r="C450" s="106" t="s">
        <v>236</v>
      </c>
      <c r="D450" s="107"/>
      <c r="E450" s="107">
        <v>2.1800000000000002</v>
      </c>
      <c r="F450" s="107">
        <v>2.1800000000000002</v>
      </c>
      <c r="G450" s="83">
        <v>9</v>
      </c>
      <c r="H450" s="83"/>
    </row>
    <row r="451" spans="1:8" ht="28.8" x14ac:dyDescent="0.3">
      <c r="A451" s="104" t="s">
        <v>1014</v>
      </c>
      <c r="B451" s="105" t="s">
        <v>1015</v>
      </c>
      <c r="C451" s="106" t="s">
        <v>236</v>
      </c>
      <c r="D451" s="107"/>
      <c r="E451" s="107">
        <v>5.81</v>
      </c>
      <c r="F451" s="107">
        <v>5.81</v>
      </c>
      <c r="G451" s="83">
        <v>9</v>
      </c>
      <c r="H451" s="83"/>
    </row>
    <row r="452" spans="1:8" x14ac:dyDescent="0.3">
      <c r="A452" s="104" t="s">
        <v>1016</v>
      </c>
      <c r="B452" s="105" t="s">
        <v>1017</v>
      </c>
      <c r="C452" s="106" t="s">
        <v>128</v>
      </c>
      <c r="D452" s="107"/>
      <c r="E452" s="107">
        <v>65.61</v>
      </c>
      <c r="F452" s="107">
        <v>65.61</v>
      </c>
      <c r="G452" s="83">
        <v>9</v>
      </c>
      <c r="H452" s="83"/>
    </row>
    <row r="453" spans="1:8" x14ac:dyDescent="0.3">
      <c r="A453" s="104" t="s">
        <v>1018</v>
      </c>
      <c r="B453" s="105" t="s">
        <v>1019</v>
      </c>
      <c r="C453" s="106" t="s">
        <v>128</v>
      </c>
      <c r="D453" s="107"/>
      <c r="E453" s="107">
        <v>109.17</v>
      </c>
      <c r="F453" s="107">
        <v>109.17</v>
      </c>
      <c r="G453" s="83">
        <v>9</v>
      </c>
      <c r="H453" s="83"/>
    </row>
    <row r="454" spans="1:8" x14ac:dyDescent="0.3">
      <c r="A454" s="104" t="s">
        <v>1020</v>
      </c>
      <c r="B454" s="105" t="s">
        <v>1021</v>
      </c>
      <c r="C454" s="106"/>
      <c r="D454" s="107"/>
      <c r="E454" s="107"/>
      <c r="F454" s="107"/>
      <c r="G454" s="83">
        <v>5</v>
      </c>
      <c r="H454" s="83"/>
    </row>
    <row r="455" spans="1:8" x14ac:dyDescent="0.3">
      <c r="A455" s="104" t="s">
        <v>1022</v>
      </c>
      <c r="B455" s="105" t="s">
        <v>1023</v>
      </c>
      <c r="C455" s="106" t="s">
        <v>128</v>
      </c>
      <c r="D455" s="107"/>
      <c r="E455" s="107">
        <v>10.18</v>
      </c>
      <c r="F455" s="107">
        <v>10.18</v>
      </c>
      <c r="G455" s="83">
        <v>9</v>
      </c>
      <c r="H455" s="83"/>
    </row>
    <row r="456" spans="1:8" x14ac:dyDescent="0.3">
      <c r="A456" s="104" t="s">
        <v>1024</v>
      </c>
      <c r="B456" s="105" t="s">
        <v>1025</v>
      </c>
      <c r="C456" s="106"/>
      <c r="D456" s="107"/>
      <c r="E456" s="107"/>
      <c r="F456" s="107"/>
      <c r="G456" s="83">
        <v>5</v>
      </c>
      <c r="H456" s="83"/>
    </row>
    <row r="457" spans="1:8" x14ac:dyDescent="0.3">
      <c r="A457" s="104" t="s">
        <v>1026</v>
      </c>
      <c r="B457" s="105" t="s">
        <v>1027</v>
      </c>
      <c r="C457" s="106" t="s">
        <v>128</v>
      </c>
      <c r="D457" s="107"/>
      <c r="E457" s="107">
        <v>16.36</v>
      </c>
      <c r="F457" s="107">
        <v>16.36</v>
      </c>
      <c r="G457" s="83">
        <v>9</v>
      </c>
      <c r="H457" s="83"/>
    </row>
    <row r="458" spans="1:8" x14ac:dyDescent="0.3">
      <c r="A458" s="104" t="s">
        <v>1028</v>
      </c>
      <c r="B458" s="105" t="s">
        <v>1029</v>
      </c>
      <c r="C458" s="106"/>
      <c r="D458" s="107"/>
      <c r="E458" s="107"/>
      <c r="F458" s="107"/>
      <c r="G458" s="83">
        <v>5</v>
      </c>
      <c r="H458" s="83"/>
    </row>
    <row r="459" spans="1:8" ht="28.8" x14ac:dyDescent="0.3">
      <c r="A459" s="104" t="s">
        <v>1030</v>
      </c>
      <c r="B459" s="105" t="s">
        <v>1031</v>
      </c>
      <c r="C459" s="106" t="s">
        <v>236</v>
      </c>
      <c r="D459" s="107">
        <v>0.61</v>
      </c>
      <c r="E459" s="107">
        <v>5.81</v>
      </c>
      <c r="F459" s="107">
        <v>6.42</v>
      </c>
      <c r="G459" s="83">
        <v>9</v>
      </c>
      <c r="H459" s="83"/>
    </row>
    <row r="460" spans="1:8" x14ac:dyDescent="0.3">
      <c r="A460" s="104" t="s">
        <v>1032</v>
      </c>
      <c r="B460" s="105" t="s">
        <v>1033</v>
      </c>
      <c r="C460" s="106" t="s">
        <v>236</v>
      </c>
      <c r="D460" s="107"/>
      <c r="E460" s="107">
        <v>2.9</v>
      </c>
      <c r="F460" s="107">
        <v>2.9</v>
      </c>
      <c r="G460" s="83">
        <v>9</v>
      </c>
      <c r="H460" s="83"/>
    </row>
    <row r="461" spans="1:8" ht="28.8" x14ac:dyDescent="0.3">
      <c r="A461" s="104" t="s">
        <v>1034</v>
      </c>
      <c r="B461" s="105" t="s">
        <v>1035</v>
      </c>
      <c r="C461" s="106" t="s">
        <v>236</v>
      </c>
      <c r="D461" s="107"/>
      <c r="E461" s="107">
        <v>5.81</v>
      </c>
      <c r="F461" s="107">
        <v>5.81</v>
      </c>
      <c r="G461" s="83">
        <v>9</v>
      </c>
      <c r="H461" s="83"/>
    </row>
    <row r="462" spans="1:8" ht="43.2" x14ac:dyDescent="0.3">
      <c r="A462" s="104" t="s">
        <v>1036</v>
      </c>
      <c r="B462" s="105" t="s">
        <v>1037</v>
      </c>
      <c r="C462" s="106" t="s">
        <v>180</v>
      </c>
      <c r="D462" s="107">
        <v>4.92</v>
      </c>
      <c r="E462" s="107">
        <v>8.7100000000000009</v>
      </c>
      <c r="F462" s="107">
        <v>13.63</v>
      </c>
      <c r="G462" s="83">
        <v>9</v>
      </c>
      <c r="H462" s="83"/>
    </row>
    <row r="463" spans="1:8" ht="28.8" x14ac:dyDescent="0.3">
      <c r="A463" s="104" t="s">
        <v>1038</v>
      </c>
      <c r="B463" s="105" t="s">
        <v>1039</v>
      </c>
      <c r="C463" s="106" t="s">
        <v>180</v>
      </c>
      <c r="D463" s="107"/>
      <c r="E463" s="107">
        <v>8.7100000000000009</v>
      </c>
      <c r="F463" s="107">
        <v>8.7100000000000009</v>
      </c>
      <c r="G463" s="83">
        <v>9</v>
      </c>
      <c r="H463" s="83"/>
    </row>
    <row r="464" spans="1:8" x14ac:dyDescent="0.3">
      <c r="A464" s="104" t="s">
        <v>1040</v>
      </c>
      <c r="B464" s="105" t="s">
        <v>1041</v>
      </c>
      <c r="C464" s="106"/>
      <c r="D464" s="107"/>
      <c r="E464" s="107"/>
      <c r="F464" s="107"/>
      <c r="G464" s="83">
        <v>5</v>
      </c>
      <c r="H464" s="83"/>
    </row>
    <row r="465" spans="1:8" x14ac:dyDescent="0.3">
      <c r="A465" s="104" t="s">
        <v>1042</v>
      </c>
      <c r="B465" s="105" t="s">
        <v>1043</v>
      </c>
      <c r="C465" s="106" t="s">
        <v>180</v>
      </c>
      <c r="D465" s="107">
        <v>30.44</v>
      </c>
      <c r="E465" s="107">
        <v>12.87</v>
      </c>
      <c r="F465" s="107">
        <v>43.31</v>
      </c>
      <c r="G465" s="83">
        <v>9</v>
      </c>
      <c r="H465" s="83"/>
    </row>
    <row r="466" spans="1:8" x14ac:dyDescent="0.3">
      <c r="A466" s="104" t="s">
        <v>1044</v>
      </c>
      <c r="B466" s="105" t="s">
        <v>1045</v>
      </c>
      <c r="C466" s="106"/>
      <c r="D466" s="107"/>
      <c r="E466" s="107"/>
      <c r="F466" s="107"/>
      <c r="G466" s="83">
        <v>2</v>
      </c>
      <c r="H466" s="83"/>
    </row>
    <row r="467" spans="1:8" x14ac:dyDescent="0.3">
      <c r="A467" s="104" t="s">
        <v>1046</v>
      </c>
      <c r="B467" s="105" t="s">
        <v>1047</v>
      </c>
      <c r="C467" s="106"/>
      <c r="D467" s="107"/>
      <c r="E467" s="107"/>
      <c r="F467" s="107"/>
      <c r="G467" s="83">
        <v>5</v>
      </c>
      <c r="H467" s="83"/>
    </row>
    <row r="468" spans="1:8" ht="28.8" x14ac:dyDescent="0.3">
      <c r="A468" s="104" t="s">
        <v>85</v>
      </c>
      <c r="B468" s="105" t="s">
        <v>1048</v>
      </c>
      <c r="C468" s="106" t="s">
        <v>261</v>
      </c>
      <c r="D468" s="107">
        <v>20.43</v>
      </c>
      <c r="E468" s="107">
        <v>78.41</v>
      </c>
      <c r="F468" s="107">
        <v>98.84</v>
      </c>
      <c r="G468" s="83">
        <v>9</v>
      </c>
      <c r="H468" s="83"/>
    </row>
    <row r="469" spans="1:8" x14ac:dyDescent="0.3">
      <c r="A469" s="104" t="s">
        <v>1049</v>
      </c>
      <c r="B469" s="105" t="s">
        <v>1050</v>
      </c>
      <c r="C469" s="106"/>
      <c r="D469" s="107"/>
      <c r="E469" s="107"/>
      <c r="F469" s="107"/>
      <c r="G469" s="83">
        <v>5</v>
      </c>
      <c r="H469" s="83"/>
    </row>
    <row r="470" spans="1:8" ht="43.2" x14ac:dyDescent="0.3">
      <c r="A470" s="104" t="s">
        <v>1051</v>
      </c>
      <c r="B470" s="105" t="s">
        <v>1052</v>
      </c>
      <c r="C470" s="106" t="s">
        <v>261</v>
      </c>
      <c r="D470" s="107">
        <v>77.5</v>
      </c>
      <c r="E470" s="107">
        <v>8.7100000000000009</v>
      </c>
      <c r="F470" s="107">
        <v>86.21</v>
      </c>
      <c r="G470" s="83">
        <v>9</v>
      </c>
      <c r="H470" s="83"/>
    </row>
    <row r="471" spans="1:8" ht="43.2" x14ac:dyDescent="0.3">
      <c r="A471" s="104" t="s">
        <v>1053</v>
      </c>
      <c r="B471" s="105" t="s">
        <v>1054</v>
      </c>
      <c r="C471" s="106" t="s">
        <v>261</v>
      </c>
      <c r="D471" s="107">
        <v>87.36</v>
      </c>
      <c r="E471" s="107">
        <v>8.7100000000000009</v>
      </c>
      <c r="F471" s="107">
        <v>96.07</v>
      </c>
      <c r="G471" s="83">
        <v>9</v>
      </c>
      <c r="H471" s="83"/>
    </row>
    <row r="472" spans="1:8" ht="43.2" x14ac:dyDescent="0.3">
      <c r="A472" s="104" t="s">
        <v>1055</v>
      </c>
      <c r="B472" s="105" t="s">
        <v>1056</v>
      </c>
      <c r="C472" s="106" t="s">
        <v>261</v>
      </c>
      <c r="D472" s="107">
        <v>100.54</v>
      </c>
      <c r="E472" s="107">
        <v>8.7100000000000009</v>
      </c>
      <c r="F472" s="107">
        <v>109.25</v>
      </c>
      <c r="G472" s="83">
        <v>9</v>
      </c>
      <c r="H472" s="83"/>
    </row>
    <row r="473" spans="1:8" ht="28.8" x14ac:dyDescent="0.3">
      <c r="A473" s="104" t="s">
        <v>1057</v>
      </c>
      <c r="B473" s="105" t="s">
        <v>1058</v>
      </c>
      <c r="C473" s="106" t="s">
        <v>261</v>
      </c>
      <c r="D473" s="107">
        <v>93.39</v>
      </c>
      <c r="E473" s="107">
        <v>8.7100000000000009</v>
      </c>
      <c r="F473" s="107">
        <v>102.1</v>
      </c>
      <c r="G473" s="83">
        <v>9</v>
      </c>
      <c r="H473" s="83"/>
    </row>
    <row r="474" spans="1:8" x14ac:dyDescent="0.3">
      <c r="A474" s="104" t="s">
        <v>1059</v>
      </c>
      <c r="B474" s="105" t="s">
        <v>1060</v>
      </c>
      <c r="C474" s="106"/>
      <c r="D474" s="107"/>
      <c r="E474" s="107"/>
      <c r="F474" s="107"/>
      <c r="G474" s="83">
        <v>5</v>
      </c>
      <c r="H474" s="83"/>
    </row>
    <row r="475" spans="1:8" ht="28.8" x14ac:dyDescent="0.3">
      <c r="A475" s="104" t="s">
        <v>1061</v>
      </c>
      <c r="B475" s="105" t="s">
        <v>1062</v>
      </c>
      <c r="C475" s="106" t="s">
        <v>261</v>
      </c>
      <c r="D475" s="107">
        <v>14.77</v>
      </c>
      <c r="E475" s="107"/>
      <c r="F475" s="107">
        <v>14.77</v>
      </c>
      <c r="G475" s="83">
        <v>9</v>
      </c>
      <c r="H475" s="83"/>
    </row>
    <row r="476" spans="1:8" ht="28.8" x14ac:dyDescent="0.3">
      <c r="A476" s="104" t="s">
        <v>1063</v>
      </c>
      <c r="B476" s="105" t="s">
        <v>1064</v>
      </c>
      <c r="C476" s="106" t="s">
        <v>261</v>
      </c>
      <c r="D476" s="107">
        <v>27.69</v>
      </c>
      <c r="E476" s="107"/>
      <c r="F476" s="107">
        <v>27.69</v>
      </c>
      <c r="G476" s="83">
        <v>9</v>
      </c>
      <c r="H476" s="83"/>
    </row>
    <row r="477" spans="1:8" ht="28.8" x14ac:dyDescent="0.3">
      <c r="A477" s="104" t="s">
        <v>1065</v>
      </c>
      <c r="B477" s="105" t="s">
        <v>1066</v>
      </c>
      <c r="C477" s="106" t="s">
        <v>261</v>
      </c>
      <c r="D477" s="107">
        <v>34.380000000000003</v>
      </c>
      <c r="E477" s="107"/>
      <c r="F477" s="107">
        <v>34.380000000000003</v>
      </c>
      <c r="G477" s="83">
        <v>9</v>
      </c>
      <c r="H477" s="83"/>
    </row>
    <row r="478" spans="1:8" ht="28.8" x14ac:dyDescent="0.3">
      <c r="A478" s="104" t="s">
        <v>1067</v>
      </c>
      <c r="B478" s="105" t="s">
        <v>1068</v>
      </c>
      <c r="C478" s="106" t="s">
        <v>261</v>
      </c>
      <c r="D478" s="107">
        <v>39.1</v>
      </c>
      <c r="E478" s="107"/>
      <c r="F478" s="107">
        <v>39.1</v>
      </c>
      <c r="G478" s="83">
        <v>9</v>
      </c>
      <c r="H478" s="83"/>
    </row>
    <row r="479" spans="1:8" x14ac:dyDescent="0.3">
      <c r="A479" s="104" t="s">
        <v>1069</v>
      </c>
      <c r="B479" s="105" t="s">
        <v>1070</v>
      </c>
      <c r="C479" s="106" t="s">
        <v>1071</v>
      </c>
      <c r="D479" s="107">
        <v>1.96</v>
      </c>
      <c r="E479" s="107"/>
      <c r="F479" s="107">
        <v>1.96</v>
      </c>
      <c r="G479" s="83">
        <v>9</v>
      </c>
      <c r="H479" s="83"/>
    </row>
    <row r="480" spans="1:8" ht="28.8" x14ac:dyDescent="0.3">
      <c r="A480" s="104" t="s">
        <v>1072</v>
      </c>
      <c r="B480" s="105" t="s">
        <v>1073</v>
      </c>
      <c r="C480" s="106" t="s">
        <v>261</v>
      </c>
      <c r="D480" s="107">
        <v>12.03</v>
      </c>
      <c r="E480" s="107"/>
      <c r="F480" s="107">
        <v>12.03</v>
      </c>
      <c r="G480" s="83">
        <v>9</v>
      </c>
      <c r="H480" s="83"/>
    </row>
    <row r="481" spans="1:8" x14ac:dyDescent="0.3">
      <c r="A481" s="104" t="s">
        <v>1074</v>
      </c>
      <c r="B481" s="105" t="s">
        <v>1075</v>
      </c>
      <c r="C481" s="106"/>
      <c r="D481" s="107"/>
      <c r="E481" s="107"/>
      <c r="F481" s="107"/>
      <c r="G481" s="83">
        <v>5</v>
      </c>
      <c r="H481" s="83"/>
    </row>
    <row r="482" spans="1:8" x14ac:dyDescent="0.3">
      <c r="A482" s="104" t="s">
        <v>1076</v>
      </c>
      <c r="B482" s="105" t="s">
        <v>1077</v>
      </c>
      <c r="C482" s="106" t="s">
        <v>1078</v>
      </c>
      <c r="D482" s="107">
        <v>31.74</v>
      </c>
      <c r="E482" s="107"/>
      <c r="F482" s="107">
        <v>31.74</v>
      </c>
      <c r="G482" s="83">
        <v>9</v>
      </c>
      <c r="H482" s="83"/>
    </row>
    <row r="483" spans="1:8" x14ac:dyDescent="0.3">
      <c r="A483" s="104" t="s">
        <v>1079</v>
      </c>
      <c r="B483" s="105" t="s">
        <v>1080</v>
      </c>
      <c r="C483" s="106" t="s">
        <v>261</v>
      </c>
      <c r="D483" s="107">
        <v>24.32</v>
      </c>
      <c r="E483" s="107"/>
      <c r="F483" s="107">
        <v>24.32</v>
      </c>
      <c r="G483" s="83">
        <v>9</v>
      </c>
      <c r="H483" s="83"/>
    </row>
    <row r="484" spans="1:8" ht="28.8" x14ac:dyDescent="0.3">
      <c r="A484" s="104" t="s">
        <v>1081</v>
      </c>
      <c r="B484" s="105" t="s">
        <v>1082</v>
      </c>
      <c r="C484" s="106" t="s">
        <v>1078</v>
      </c>
      <c r="D484" s="107">
        <v>941</v>
      </c>
      <c r="E484" s="107"/>
      <c r="F484" s="107">
        <v>941</v>
      </c>
      <c r="G484" s="83">
        <v>9</v>
      </c>
      <c r="H484" s="83"/>
    </row>
    <row r="485" spans="1:8" x14ac:dyDescent="0.3">
      <c r="A485" s="104" t="s">
        <v>1083</v>
      </c>
      <c r="B485" s="105" t="s">
        <v>1084</v>
      </c>
      <c r="C485" s="106"/>
      <c r="D485" s="107"/>
      <c r="E485" s="107"/>
      <c r="F485" s="107"/>
      <c r="G485" s="83">
        <v>5</v>
      </c>
      <c r="H485" s="83"/>
    </row>
    <row r="486" spans="1:8" x14ac:dyDescent="0.3">
      <c r="A486" s="104" t="s">
        <v>1085</v>
      </c>
      <c r="B486" s="105" t="s">
        <v>1086</v>
      </c>
      <c r="C486" s="106" t="s">
        <v>261</v>
      </c>
      <c r="D486" s="107">
        <v>3.92</v>
      </c>
      <c r="E486" s="107"/>
      <c r="F486" s="107">
        <v>3.92</v>
      </c>
      <c r="G486" s="83">
        <v>9</v>
      </c>
      <c r="H486" s="83"/>
    </row>
    <row r="487" spans="1:8" x14ac:dyDescent="0.3">
      <c r="A487" s="104" t="s">
        <v>1087</v>
      </c>
      <c r="B487" s="105" t="s">
        <v>1088</v>
      </c>
      <c r="C487" s="106" t="s">
        <v>261</v>
      </c>
      <c r="D487" s="107">
        <v>5.84</v>
      </c>
      <c r="E487" s="107"/>
      <c r="F487" s="107">
        <v>5.84</v>
      </c>
      <c r="G487" s="83">
        <v>9</v>
      </c>
      <c r="H487" s="83"/>
    </row>
    <row r="488" spans="1:8" ht="28.8" x14ac:dyDescent="0.3">
      <c r="A488" s="104" t="s">
        <v>1089</v>
      </c>
      <c r="B488" s="105" t="s">
        <v>1090</v>
      </c>
      <c r="C488" s="106" t="s">
        <v>261</v>
      </c>
      <c r="D488" s="107">
        <v>8.7200000000000006</v>
      </c>
      <c r="E488" s="107"/>
      <c r="F488" s="107">
        <v>8.7200000000000006</v>
      </c>
      <c r="G488" s="83">
        <v>9</v>
      </c>
      <c r="H488" s="83"/>
    </row>
    <row r="489" spans="1:8" ht="28.8" x14ac:dyDescent="0.3">
      <c r="A489" s="104" t="s">
        <v>1091</v>
      </c>
      <c r="B489" s="105" t="s">
        <v>1092</v>
      </c>
      <c r="C489" s="106" t="s">
        <v>261</v>
      </c>
      <c r="D489" s="107">
        <v>9.64</v>
      </c>
      <c r="E489" s="107"/>
      <c r="F489" s="107">
        <v>9.64</v>
      </c>
      <c r="G489" s="83">
        <v>9</v>
      </c>
      <c r="H489" s="83"/>
    </row>
    <row r="490" spans="1:8" ht="28.8" x14ac:dyDescent="0.3">
      <c r="A490" s="104" t="s">
        <v>1093</v>
      </c>
      <c r="B490" s="105" t="s">
        <v>1094</v>
      </c>
      <c r="C490" s="106" t="s">
        <v>261</v>
      </c>
      <c r="D490" s="107">
        <v>12.89</v>
      </c>
      <c r="E490" s="107"/>
      <c r="F490" s="107">
        <v>12.89</v>
      </c>
      <c r="G490" s="83">
        <v>9</v>
      </c>
      <c r="H490" s="83"/>
    </row>
    <row r="491" spans="1:8" ht="28.8" x14ac:dyDescent="0.3">
      <c r="A491" s="104" t="s">
        <v>1095</v>
      </c>
      <c r="B491" s="105" t="s">
        <v>1096</v>
      </c>
      <c r="C491" s="106" t="s">
        <v>261</v>
      </c>
      <c r="D491" s="107">
        <v>19.309999999999999</v>
      </c>
      <c r="E491" s="107"/>
      <c r="F491" s="107">
        <v>19.309999999999999</v>
      </c>
      <c r="G491" s="83">
        <v>9</v>
      </c>
      <c r="H491" s="83"/>
    </row>
    <row r="492" spans="1:8" ht="28.8" x14ac:dyDescent="0.3">
      <c r="A492" s="104" t="s">
        <v>1097</v>
      </c>
      <c r="B492" s="105" t="s">
        <v>1098</v>
      </c>
      <c r="C492" s="106" t="s">
        <v>261</v>
      </c>
      <c r="D492" s="107">
        <v>25.72</v>
      </c>
      <c r="E492" s="107"/>
      <c r="F492" s="107">
        <v>25.72</v>
      </c>
      <c r="G492" s="83">
        <v>9</v>
      </c>
      <c r="H492" s="83"/>
    </row>
    <row r="493" spans="1:8" ht="28.8" x14ac:dyDescent="0.3">
      <c r="A493" s="104" t="s">
        <v>1099</v>
      </c>
      <c r="B493" s="105" t="s">
        <v>1100</v>
      </c>
      <c r="C493" s="106" t="s">
        <v>1071</v>
      </c>
      <c r="D493" s="107">
        <v>1.24</v>
      </c>
      <c r="E493" s="107"/>
      <c r="F493" s="107">
        <v>1.24</v>
      </c>
      <c r="G493" s="83">
        <v>9</v>
      </c>
      <c r="H493" s="83"/>
    </row>
    <row r="494" spans="1:8" x14ac:dyDescent="0.3">
      <c r="A494" s="104" t="s">
        <v>1101</v>
      </c>
      <c r="B494" s="105" t="s">
        <v>1102</v>
      </c>
      <c r="C494" s="106" t="s">
        <v>261</v>
      </c>
      <c r="D494" s="107">
        <v>10.050000000000001</v>
      </c>
      <c r="E494" s="107"/>
      <c r="F494" s="107">
        <v>10.050000000000001</v>
      </c>
      <c r="G494" s="83">
        <v>9</v>
      </c>
      <c r="H494" s="83"/>
    </row>
    <row r="495" spans="1:8" ht="28.8" x14ac:dyDescent="0.3">
      <c r="A495" s="104" t="s">
        <v>1103</v>
      </c>
      <c r="B495" s="105" t="s">
        <v>1104</v>
      </c>
      <c r="C495" s="106" t="s">
        <v>261</v>
      </c>
      <c r="D495" s="107">
        <v>13.86</v>
      </c>
      <c r="E495" s="107"/>
      <c r="F495" s="107">
        <v>13.86</v>
      </c>
      <c r="G495" s="83">
        <v>9</v>
      </c>
      <c r="H495" s="83"/>
    </row>
    <row r="496" spans="1:8" ht="28.8" x14ac:dyDescent="0.3">
      <c r="A496" s="104" t="s">
        <v>1105</v>
      </c>
      <c r="B496" s="105" t="s">
        <v>1106</v>
      </c>
      <c r="C496" s="106" t="s">
        <v>261</v>
      </c>
      <c r="D496" s="107">
        <v>14.47</v>
      </c>
      <c r="E496" s="107"/>
      <c r="F496" s="107">
        <v>14.47</v>
      </c>
      <c r="G496" s="83">
        <v>9</v>
      </c>
      <c r="H496" s="83"/>
    </row>
    <row r="497" spans="1:8" ht="28.8" x14ac:dyDescent="0.3">
      <c r="A497" s="104" t="s">
        <v>1107</v>
      </c>
      <c r="B497" s="105" t="s">
        <v>1108</v>
      </c>
      <c r="C497" s="106" t="s">
        <v>261</v>
      </c>
      <c r="D497" s="107">
        <v>18.489999999999998</v>
      </c>
      <c r="E497" s="107"/>
      <c r="F497" s="107">
        <v>18.489999999999998</v>
      </c>
      <c r="G497" s="83">
        <v>9</v>
      </c>
      <c r="H497" s="83"/>
    </row>
    <row r="498" spans="1:8" ht="28.8" x14ac:dyDescent="0.3">
      <c r="A498" s="104" t="s">
        <v>1109</v>
      </c>
      <c r="B498" s="105" t="s">
        <v>1110</v>
      </c>
      <c r="C498" s="106" t="s">
        <v>261</v>
      </c>
      <c r="D498" s="107">
        <v>27.73</v>
      </c>
      <c r="E498" s="107"/>
      <c r="F498" s="107">
        <v>27.73</v>
      </c>
      <c r="G498" s="83">
        <v>9</v>
      </c>
      <c r="H498" s="83"/>
    </row>
    <row r="499" spans="1:8" ht="28.8" x14ac:dyDescent="0.3">
      <c r="A499" s="104" t="s">
        <v>1111</v>
      </c>
      <c r="B499" s="105" t="s">
        <v>1112</v>
      </c>
      <c r="C499" s="106" t="s">
        <v>261</v>
      </c>
      <c r="D499" s="107">
        <v>36.96</v>
      </c>
      <c r="E499" s="107"/>
      <c r="F499" s="107">
        <v>36.96</v>
      </c>
      <c r="G499" s="83">
        <v>9</v>
      </c>
      <c r="H499" s="83"/>
    </row>
    <row r="500" spans="1:8" ht="28.8" x14ac:dyDescent="0.3">
      <c r="A500" s="104" t="s">
        <v>1113</v>
      </c>
      <c r="B500" s="105" t="s">
        <v>1114</v>
      </c>
      <c r="C500" s="106" t="s">
        <v>1071</v>
      </c>
      <c r="D500" s="107">
        <v>1.79</v>
      </c>
      <c r="E500" s="107"/>
      <c r="F500" s="107">
        <v>1.79</v>
      </c>
      <c r="G500" s="83">
        <v>9</v>
      </c>
      <c r="H500" s="83"/>
    </row>
    <row r="501" spans="1:8" x14ac:dyDescent="0.3">
      <c r="A501" s="104" t="s">
        <v>1115</v>
      </c>
      <c r="B501" s="105" t="s">
        <v>1116</v>
      </c>
      <c r="C501" s="106"/>
      <c r="D501" s="107"/>
      <c r="E501" s="107"/>
      <c r="F501" s="107"/>
      <c r="G501" s="83">
        <v>2</v>
      </c>
      <c r="H501" s="83"/>
    </row>
    <row r="502" spans="1:8" x14ac:dyDescent="0.3">
      <c r="A502" s="104" t="s">
        <v>1117</v>
      </c>
      <c r="B502" s="105" t="s">
        <v>1118</v>
      </c>
      <c r="C502" s="106"/>
      <c r="D502" s="107"/>
      <c r="E502" s="107"/>
      <c r="F502" s="107"/>
      <c r="G502" s="83">
        <v>5</v>
      </c>
      <c r="H502" s="83"/>
    </row>
    <row r="503" spans="1:8" x14ac:dyDescent="0.3">
      <c r="A503" s="104" t="s">
        <v>1119</v>
      </c>
      <c r="B503" s="105" t="s">
        <v>1120</v>
      </c>
      <c r="C503" s="106" t="s">
        <v>261</v>
      </c>
      <c r="D503" s="107"/>
      <c r="E503" s="107">
        <v>36.299999999999997</v>
      </c>
      <c r="F503" s="107">
        <v>36.299999999999997</v>
      </c>
      <c r="G503" s="83">
        <v>9</v>
      </c>
      <c r="H503" s="83"/>
    </row>
    <row r="504" spans="1:8" x14ac:dyDescent="0.3">
      <c r="A504" s="104" t="s">
        <v>1121</v>
      </c>
      <c r="B504" s="105" t="s">
        <v>1122</v>
      </c>
      <c r="C504" s="106" t="s">
        <v>261</v>
      </c>
      <c r="D504" s="107"/>
      <c r="E504" s="107">
        <v>45.3</v>
      </c>
      <c r="F504" s="107">
        <v>45.3</v>
      </c>
      <c r="G504" s="83">
        <v>9</v>
      </c>
      <c r="H504" s="83"/>
    </row>
    <row r="505" spans="1:8" x14ac:dyDescent="0.3">
      <c r="A505" s="104" t="s">
        <v>1123</v>
      </c>
      <c r="B505" s="105" t="s">
        <v>1124</v>
      </c>
      <c r="C505" s="106"/>
      <c r="D505" s="107"/>
      <c r="E505" s="107"/>
      <c r="F505" s="107"/>
      <c r="G505" s="83">
        <v>5</v>
      </c>
      <c r="H505" s="83"/>
    </row>
    <row r="506" spans="1:8" ht="28.8" x14ac:dyDescent="0.3">
      <c r="A506" s="104" t="s">
        <v>54</v>
      </c>
      <c r="B506" s="105" t="s">
        <v>1125</v>
      </c>
      <c r="C506" s="106" t="s">
        <v>261</v>
      </c>
      <c r="D506" s="107"/>
      <c r="E506" s="107">
        <v>43.56</v>
      </c>
      <c r="F506" s="107">
        <v>43.56</v>
      </c>
      <c r="G506" s="83">
        <v>9</v>
      </c>
      <c r="H506" s="83"/>
    </row>
    <row r="507" spans="1:8" ht="28.8" x14ac:dyDescent="0.3">
      <c r="A507" s="104" t="s">
        <v>1126</v>
      </c>
      <c r="B507" s="105" t="s">
        <v>1127</v>
      </c>
      <c r="C507" s="106" t="s">
        <v>261</v>
      </c>
      <c r="D507" s="107"/>
      <c r="E507" s="107">
        <v>56.34</v>
      </c>
      <c r="F507" s="107">
        <v>56.34</v>
      </c>
      <c r="G507" s="83">
        <v>9</v>
      </c>
      <c r="H507" s="83"/>
    </row>
    <row r="508" spans="1:8" x14ac:dyDescent="0.3">
      <c r="A508" s="104" t="s">
        <v>1128</v>
      </c>
      <c r="B508" s="105" t="s">
        <v>1129</v>
      </c>
      <c r="C508" s="106"/>
      <c r="D508" s="107"/>
      <c r="E508" s="107"/>
      <c r="F508" s="107"/>
      <c r="G508" s="83">
        <v>5</v>
      </c>
      <c r="H508" s="83"/>
    </row>
    <row r="509" spans="1:8" x14ac:dyDescent="0.3">
      <c r="A509" s="104" t="s">
        <v>1130</v>
      </c>
      <c r="B509" s="105" t="s">
        <v>1131</v>
      </c>
      <c r="C509" s="106" t="s">
        <v>261</v>
      </c>
      <c r="D509" s="107"/>
      <c r="E509" s="107">
        <v>6.24</v>
      </c>
      <c r="F509" s="107">
        <v>6.24</v>
      </c>
      <c r="G509" s="83">
        <v>9</v>
      </c>
      <c r="H509" s="83"/>
    </row>
    <row r="510" spans="1:8" x14ac:dyDescent="0.3">
      <c r="A510" s="104" t="s">
        <v>1132</v>
      </c>
      <c r="B510" s="105" t="s">
        <v>1133</v>
      </c>
      <c r="C510" s="106" t="s">
        <v>261</v>
      </c>
      <c r="D510" s="107"/>
      <c r="E510" s="107">
        <v>13.55</v>
      </c>
      <c r="F510" s="107">
        <v>13.55</v>
      </c>
      <c r="G510" s="83">
        <v>9</v>
      </c>
      <c r="H510" s="83"/>
    </row>
    <row r="511" spans="1:8" x14ac:dyDescent="0.3">
      <c r="A511" s="104" t="s">
        <v>1134</v>
      </c>
      <c r="B511" s="105" t="s">
        <v>1135</v>
      </c>
      <c r="C511" s="106" t="s">
        <v>261</v>
      </c>
      <c r="D511" s="107">
        <v>16.760000000000002</v>
      </c>
      <c r="E511" s="107">
        <v>48.79</v>
      </c>
      <c r="F511" s="107">
        <v>65.55</v>
      </c>
      <c r="G511" s="83">
        <v>9</v>
      </c>
      <c r="H511" s="83"/>
    </row>
    <row r="512" spans="1:8" x14ac:dyDescent="0.3">
      <c r="A512" s="104" t="s">
        <v>1136</v>
      </c>
      <c r="B512" s="105" t="s">
        <v>1137</v>
      </c>
      <c r="C512" s="106"/>
      <c r="D512" s="107"/>
      <c r="E512" s="107"/>
      <c r="F512" s="107"/>
      <c r="G512" s="83">
        <v>5</v>
      </c>
      <c r="H512" s="83"/>
    </row>
    <row r="513" spans="1:8" x14ac:dyDescent="0.3">
      <c r="A513" s="104" t="s">
        <v>1138</v>
      </c>
      <c r="B513" s="105" t="s">
        <v>1139</v>
      </c>
      <c r="C513" s="106" t="s">
        <v>261</v>
      </c>
      <c r="D513" s="107"/>
      <c r="E513" s="107">
        <v>44.85</v>
      </c>
      <c r="F513" s="107">
        <v>44.85</v>
      </c>
      <c r="G513" s="83">
        <v>9</v>
      </c>
      <c r="H513" s="83"/>
    </row>
    <row r="514" spans="1:8" x14ac:dyDescent="0.3">
      <c r="A514" s="104" t="s">
        <v>1140</v>
      </c>
      <c r="B514" s="105" t="s">
        <v>1141</v>
      </c>
      <c r="C514" s="106"/>
      <c r="D514" s="107"/>
      <c r="E514" s="107"/>
      <c r="F514" s="107"/>
      <c r="G514" s="83">
        <v>5</v>
      </c>
      <c r="H514" s="83"/>
    </row>
    <row r="515" spans="1:8" x14ac:dyDescent="0.3">
      <c r="A515" s="104" t="s">
        <v>1142</v>
      </c>
      <c r="B515" s="105" t="s">
        <v>1143</v>
      </c>
      <c r="C515" s="106" t="s">
        <v>261</v>
      </c>
      <c r="D515" s="107"/>
      <c r="E515" s="107">
        <v>8.7100000000000009</v>
      </c>
      <c r="F515" s="107">
        <v>8.7100000000000009</v>
      </c>
      <c r="G515" s="83">
        <v>9</v>
      </c>
      <c r="H515" s="83"/>
    </row>
    <row r="516" spans="1:8" x14ac:dyDescent="0.3">
      <c r="A516" s="104" t="s">
        <v>1144</v>
      </c>
      <c r="B516" s="105" t="s">
        <v>1145</v>
      </c>
      <c r="C516" s="106"/>
      <c r="D516" s="107"/>
      <c r="E516" s="107"/>
      <c r="F516" s="107"/>
      <c r="G516" s="83">
        <v>2</v>
      </c>
      <c r="H516" s="83"/>
    </row>
    <row r="517" spans="1:8" ht="28.8" x14ac:dyDescent="0.3">
      <c r="A517" s="104" t="s">
        <v>1146</v>
      </c>
      <c r="B517" s="105" t="s">
        <v>1147</v>
      </c>
      <c r="C517" s="106"/>
      <c r="D517" s="107"/>
      <c r="E517" s="107"/>
      <c r="F517" s="107"/>
      <c r="G517" s="83">
        <v>5</v>
      </c>
      <c r="H517" s="83"/>
    </row>
    <row r="518" spans="1:8" x14ac:dyDescent="0.3">
      <c r="A518" s="104" t="s">
        <v>1148</v>
      </c>
      <c r="B518" s="105" t="s">
        <v>1149</v>
      </c>
      <c r="C518" s="106" t="s">
        <v>261</v>
      </c>
      <c r="D518" s="107">
        <v>11.15</v>
      </c>
      <c r="E518" s="107">
        <v>0.2</v>
      </c>
      <c r="F518" s="107">
        <v>11.35</v>
      </c>
      <c r="G518" s="83">
        <v>9</v>
      </c>
      <c r="H518" s="83"/>
    </row>
    <row r="519" spans="1:8" ht="28.8" x14ac:dyDescent="0.3">
      <c r="A519" s="104" t="s">
        <v>1150</v>
      </c>
      <c r="B519" s="105" t="s">
        <v>1151</v>
      </c>
      <c r="C519" s="106" t="s">
        <v>261</v>
      </c>
      <c r="D519" s="107">
        <v>11.44</v>
      </c>
      <c r="E519" s="107">
        <v>0.2</v>
      </c>
      <c r="F519" s="107">
        <v>11.64</v>
      </c>
      <c r="G519" s="83">
        <v>9</v>
      </c>
      <c r="H519" s="83"/>
    </row>
    <row r="520" spans="1:8" ht="28.8" x14ac:dyDescent="0.3">
      <c r="A520" s="104" t="s">
        <v>1152</v>
      </c>
      <c r="B520" s="105" t="s">
        <v>1153</v>
      </c>
      <c r="C520" s="106" t="s">
        <v>261</v>
      </c>
      <c r="D520" s="107">
        <v>18.43</v>
      </c>
      <c r="E520" s="107">
        <v>0.68</v>
      </c>
      <c r="F520" s="107">
        <v>19.11</v>
      </c>
      <c r="G520" s="83">
        <v>9</v>
      </c>
      <c r="H520" s="83"/>
    </row>
    <row r="521" spans="1:8" x14ac:dyDescent="0.3">
      <c r="A521" s="104" t="s">
        <v>1154</v>
      </c>
      <c r="B521" s="105" t="s">
        <v>1155</v>
      </c>
      <c r="C521" s="106" t="s">
        <v>261</v>
      </c>
      <c r="D521" s="107">
        <v>10.56</v>
      </c>
      <c r="E521" s="107"/>
      <c r="F521" s="107">
        <v>10.56</v>
      </c>
      <c r="G521" s="83">
        <v>9</v>
      </c>
      <c r="H521" s="83"/>
    </row>
    <row r="522" spans="1:8" x14ac:dyDescent="0.3">
      <c r="A522" s="104" t="s">
        <v>1156</v>
      </c>
      <c r="B522" s="105" t="s">
        <v>1157</v>
      </c>
      <c r="C522" s="106"/>
      <c r="D522" s="107"/>
      <c r="E522" s="107"/>
      <c r="F522" s="107"/>
      <c r="G522" s="83">
        <v>5</v>
      </c>
      <c r="H522" s="83"/>
    </row>
    <row r="523" spans="1:8" ht="28.8" x14ac:dyDescent="0.3">
      <c r="A523" s="104" t="s">
        <v>1158</v>
      </c>
      <c r="B523" s="105" t="s">
        <v>1159</v>
      </c>
      <c r="C523" s="106" t="s">
        <v>261</v>
      </c>
      <c r="D523" s="107">
        <v>7.08</v>
      </c>
      <c r="E523" s="107">
        <v>0.94</v>
      </c>
      <c r="F523" s="107">
        <v>8.02</v>
      </c>
      <c r="G523" s="83">
        <v>9</v>
      </c>
      <c r="H523" s="83"/>
    </row>
    <row r="524" spans="1:8" ht="28.8" x14ac:dyDescent="0.3">
      <c r="A524" s="104" t="s">
        <v>1160</v>
      </c>
      <c r="B524" s="105" t="s">
        <v>1161</v>
      </c>
      <c r="C524" s="106" t="s">
        <v>261</v>
      </c>
      <c r="D524" s="107">
        <v>7.98</v>
      </c>
      <c r="E524" s="107">
        <v>1.05</v>
      </c>
      <c r="F524" s="107">
        <v>9.0299999999999994</v>
      </c>
      <c r="G524" s="83">
        <v>9</v>
      </c>
      <c r="H524" s="83"/>
    </row>
    <row r="525" spans="1:8" ht="28.8" x14ac:dyDescent="0.3">
      <c r="A525" s="104" t="s">
        <v>1162</v>
      </c>
      <c r="B525" s="105" t="s">
        <v>1163</v>
      </c>
      <c r="C525" s="106" t="s">
        <v>261</v>
      </c>
      <c r="D525" s="107">
        <v>14.04</v>
      </c>
      <c r="E525" s="107">
        <v>0.61</v>
      </c>
      <c r="F525" s="107">
        <v>14.65</v>
      </c>
      <c r="G525" s="83">
        <v>9</v>
      </c>
      <c r="H525" s="83"/>
    </row>
    <row r="526" spans="1:8" ht="28.8" x14ac:dyDescent="0.3">
      <c r="A526" s="104" t="s">
        <v>1164</v>
      </c>
      <c r="B526" s="105" t="s">
        <v>1165</v>
      </c>
      <c r="C526" s="106" t="s">
        <v>261</v>
      </c>
      <c r="D526" s="107">
        <v>14.9</v>
      </c>
      <c r="E526" s="107">
        <v>0.57999999999999996</v>
      </c>
      <c r="F526" s="107">
        <v>15.48</v>
      </c>
      <c r="G526" s="83">
        <v>9</v>
      </c>
      <c r="H526" s="83"/>
    </row>
    <row r="527" spans="1:8" x14ac:dyDescent="0.3">
      <c r="A527" s="104" t="s">
        <v>1166</v>
      </c>
      <c r="B527" s="105" t="s">
        <v>1167</v>
      </c>
      <c r="C527" s="106"/>
      <c r="D527" s="107"/>
      <c r="E527" s="107"/>
      <c r="F527" s="107"/>
      <c r="G527" s="83">
        <v>5</v>
      </c>
      <c r="H527" s="83"/>
    </row>
    <row r="528" spans="1:8" x14ac:dyDescent="0.3">
      <c r="A528" s="104" t="s">
        <v>1168</v>
      </c>
      <c r="B528" s="105" t="s">
        <v>1169</v>
      </c>
      <c r="C528" s="106" t="s">
        <v>261</v>
      </c>
      <c r="D528" s="107">
        <v>32.64</v>
      </c>
      <c r="E528" s="107">
        <v>1.35</v>
      </c>
      <c r="F528" s="107">
        <v>33.99</v>
      </c>
      <c r="G528" s="83">
        <v>9</v>
      </c>
      <c r="H528" s="83"/>
    </row>
    <row r="529" spans="1:8" x14ac:dyDescent="0.3">
      <c r="A529" s="104" t="s">
        <v>1170</v>
      </c>
      <c r="B529" s="105" t="s">
        <v>1171</v>
      </c>
      <c r="C529" s="106" t="s">
        <v>261</v>
      </c>
      <c r="D529" s="107">
        <v>27.6</v>
      </c>
      <c r="E529" s="107">
        <v>1.0900000000000001</v>
      </c>
      <c r="F529" s="107">
        <v>28.69</v>
      </c>
      <c r="G529" s="83">
        <v>9</v>
      </c>
      <c r="H529" s="83"/>
    </row>
    <row r="530" spans="1:8" x14ac:dyDescent="0.3">
      <c r="A530" s="104" t="s">
        <v>1172</v>
      </c>
      <c r="B530" s="105" t="s">
        <v>1173</v>
      </c>
      <c r="C530" s="106"/>
      <c r="D530" s="107"/>
      <c r="E530" s="107"/>
      <c r="F530" s="107"/>
      <c r="G530" s="83">
        <v>5</v>
      </c>
      <c r="H530" s="83"/>
    </row>
    <row r="531" spans="1:8" ht="28.8" x14ac:dyDescent="0.3">
      <c r="A531" s="104" t="s">
        <v>1174</v>
      </c>
      <c r="B531" s="105" t="s">
        <v>1175</v>
      </c>
      <c r="C531" s="106" t="s">
        <v>261</v>
      </c>
      <c r="D531" s="107">
        <v>282.70999999999998</v>
      </c>
      <c r="E531" s="107"/>
      <c r="F531" s="107">
        <v>282.70999999999998</v>
      </c>
      <c r="G531" s="83">
        <v>9</v>
      </c>
      <c r="H531" s="83"/>
    </row>
    <row r="532" spans="1:8" x14ac:dyDescent="0.3">
      <c r="A532" s="104" t="s">
        <v>1176</v>
      </c>
      <c r="B532" s="105" t="s">
        <v>1177</v>
      </c>
      <c r="C532" s="106"/>
      <c r="D532" s="107"/>
      <c r="E532" s="107"/>
      <c r="F532" s="107"/>
      <c r="G532" s="83">
        <v>5</v>
      </c>
      <c r="H532" s="83"/>
    </row>
    <row r="533" spans="1:8" x14ac:dyDescent="0.3">
      <c r="A533" s="104" t="s">
        <v>1178</v>
      </c>
      <c r="B533" s="105" t="s">
        <v>1179</v>
      </c>
      <c r="C533" s="106" t="s">
        <v>261</v>
      </c>
      <c r="D533" s="107">
        <v>4.78</v>
      </c>
      <c r="E533" s="107">
        <v>0.08</v>
      </c>
      <c r="F533" s="107">
        <v>4.8600000000000003</v>
      </c>
      <c r="G533" s="83">
        <v>9</v>
      </c>
      <c r="H533" s="83"/>
    </row>
    <row r="534" spans="1:8" x14ac:dyDescent="0.3">
      <c r="A534" s="104" t="s">
        <v>1180</v>
      </c>
      <c r="B534" s="105" t="s">
        <v>1181</v>
      </c>
      <c r="C534" s="106"/>
      <c r="D534" s="107"/>
      <c r="E534" s="107"/>
      <c r="F534" s="107"/>
      <c r="G534" s="83">
        <v>5</v>
      </c>
      <c r="H534" s="83"/>
    </row>
    <row r="535" spans="1:8" ht="28.8" x14ac:dyDescent="0.3">
      <c r="A535" s="104" t="s">
        <v>1182</v>
      </c>
      <c r="B535" s="105" t="s">
        <v>1183</v>
      </c>
      <c r="C535" s="106" t="s">
        <v>261</v>
      </c>
      <c r="D535" s="107">
        <v>3.15</v>
      </c>
      <c r="E535" s="107">
        <v>2.0299999999999998</v>
      </c>
      <c r="F535" s="107">
        <v>5.18</v>
      </c>
      <c r="G535" s="83">
        <v>9</v>
      </c>
      <c r="H535" s="83"/>
    </row>
    <row r="536" spans="1:8" ht="28.8" x14ac:dyDescent="0.3">
      <c r="A536" s="104" t="s">
        <v>1184</v>
      </c>
      <c r="B536" s="105" t="s">
        <v>1185</v>
      </c>
      <c r="C536" s="106" t="s">
        <v>261</v>
      </c>
      <c r="D536" s="107">
        <v>14.77</v>
      </c>
      <c r="E536" s="107">
        <v>1.86</v>
      </c>
      <c r="F536" s="107">
        <v>16.63</v>
      </c>
      <c r="G536" s="83">
        <v>9</v>
      </c>
      <c r="H536" s="83"/>
    </row>
    <row r="537" spans="1:8" x14ac:dyDescent="0.3">
      <c r="A537" s="104" t="s">
        <v>1186</v>
      </c>
      <c r="B537" s="105" t="s">
        <v>1187</v>
      </c>
      <c r="C537" s="106"/>
      <c r="D537" s="107"/>
      <c r="E537" s="107"/>
      <c r="F537" s="107"/>
      <c r="G537" s="83">
        <v>5</v>
      </c>
      <c r="H537" s="83"/>
    </row>
    <row r="538" spans="1:8" ht="28.8" x14ac:dyDescent="0.3">
      <c r="A538" s="104" t="s">
        <v>1188</v>
      </c>
      <c r="B538" s="105" t="s">
        <v>1189</v>
      </c>
      <c r="C538" s="106" t="s">
        <v>261</v>
      </c>
      <c r="D538" s="107">
        <v>14.46</v>
      </c>
      <c r="E538" s="107">
        <v>0.31</v>
      </c>
      <c r="F538" s="107">
        <v>14.77</v>
      </c>
      <c r="G538" s="83">
        <v>9</v>
      </c>
      <c r="H538" s="83"/>
    </row>
    <row r="539" spans="1:8" ht="28.8" x14ac:dyDescent="0.3">
      <c r="A539" s="104" t="s">
        <v>1190</v>
      </c>
      <c r="B539" s="105" t="s">
        <v>1191</v>
      </c>
      <c r="C539" s="106" t="s">
        <v>261</v>
      </c>
      <c r="D539" s="107">
        <v>10.29</v>
      </c>
      <c r="E539" s="107">
        <v>0.22</v>
      </c>
      <c r="F539" s="107">
        <v>10.51</v>
      </c>
      <c r="G539" s="83">
        <v>9</v>
      </c>
      <c r="H539" s="83"/>
    </row>
    <row r="540" spans="1:8" ht="28.8" x14ac:dyDescent="0.3">
      <c r="A540" s="104" t="s">
        <v>1192</v>
      </c>
      <c r="B540" s="105" t="s">
        <v>1193</v>
      </c>
      <c r="C540" s="106" t="s">
        <v>261</v>
      </c>
      <c r="D540" s="107">
        <v>10.46</v>
      </c>
      <c r="E540" s="107">
        <v>0.1</v>
      </c>
      <c r="F540" s="107">
        <v>10.56</v>
      </c>
      <c r="G540" s="83">
        <v>9</v>
      </c>
      <c r="H540" s="83"/>
    </row>
    <row r="541" spans="1:8" ht="28.8" x14ac:dyDescent="0.3">
      <c r="A541" s="104" t="s">
        <v>1194</v>
      </c>
      <c r="B541" s="105" t="s">
        <v>1195</v>
      </c>
      <c r="C541" s="106" t="s">
        <v>261</v>
      </c>
      <c r="D541" s="107">
        <v>14.71</v>
      </c>
      <c r="E541" s="107">
        <v>0.28999999999999998</v>
      </c>
      <c r="F541" s="107">
        <v>15</v>
      </c>
      <c r="G541" s="83">
        <v>9</v>
      </c>
      <c r="H541" s="83"/>
    </row>
    <row r="542" spans="1:8" x14ac:dyDescent="0.3">
      <c r="A542" s="104" t="s">
        <v>1196</v>
      </c>
      <c r="B542" s="105" t="s">
        <v>1197</v>
      </c>
      <c r="C542" s="106"/>
      <c r="D542" s="107"/>
      <c r="E542" s="107"/>
      <c r="F542" s="107"/>
      <c r="G542" s="83">
        <v>2</v>
      </c>
      <c r="H542" s="83"/>
    </row>
    <row r="543" spans="1:8" x14ac:dyDescent="0.3">
      <c r="A543" s="104" t="s">
        <v>1198</v>
      </c>
      <c r="B543" s="105" t="s">
        <v>1199</v>
      </c>
      <c r="C543" s="106"/>
      <c r="D543" s="107"/>
      <c r="E543" s="107"/>
      <c r="F543" s="107"/>
      <c r="G543" s="83">
        <v>5</v>
      </c>
      <c r="H543" s="83"/>
    </row>
    <row r="544" spans="1:8" x14ac:dyDescent="0.3">
      <c r="A544" s="104" t="s">
        <v>1200</v>
      </c>
      <c r="B544" s="105" t="s">
        <v>1201</v>
      </c>
      <c r="C544" s="106" t="s">
        <v>180</v>
      </c>
      <c r="D544" s="107">
        <v>33.94</v>
      </c>
      <c r="E544" s="107">
        <v>42.77</v>
      </c>
      <c r="F544" s="107">
        <v>76.709999999999994</v>
      </c>
      <c r="G544" s="83">
        <v>9</v>
      </c>
      <c r="H544" s="83"/>
    </row>
    <row r="545" spans="1:8" x14ac:dyDescent="0.3">
      <c r="A545" s="104" t="s">
        <v>1202</v>
      </c>
      <c r="B545" s="105" t="s">
        <v>1203</v>
      </c>
      <c r="C545" s="106" t="s">
        <v>180</v>
      </c>
      <c r="D545" s="107">
        <v>19.13</v>
      </c>
      <c r="E545" s="107">
        <v>25.73</v>
      </c>
      <c r="F545" s="107">
        <v>44.86</v>
      </c>
      <c r="G545" s="83">
        <v>9</v>
      </c>
      <c r="H545" s="83"/>
    </row>
    <row r="546" spans="1:8" x14ac:dyDescent="0.3">
      <c r="A546" s="104" t="s">
        <v>1204</v>
      </c>
      <c r="B546" s="105" t="s">
        <v>1205</v>
      </c>
      <c r="C546" s="106" t="s">
        <v>180</v>
      </c>
      <c r="D546" s="107">
        <v>12.64</v>
      </c>
      <c r="E546" s="107">
        <v>6.22</v>
      </c>
      <c r="F546" s="107">
        <v>18.86</v>
      </c>
      <c r="G546" s="83">
        <v>9</v>
      </c>
      <c r="H546" s="83"/>
    </row>
    <row r="547" spans="1:8" x14ac:dyDescent="0.3">
      <c r="A547" s="104" t="s">
        <v>1206</v>
      </c>
      <c r="B547" s="105" t="s">
        <v>1207</v>
      </c>
      <c r="C547" s="106" t="s">
        <v>180</v>
      </c>
      <c r="D547" s="107">
        <v>41.4</v>
      </c>
      <c r="E547" s="107">
        <v>49.79</v>
      </c>
      <c r="F547" s="107">
        <v>91.19</v>
      </c>
      <c r="G547" s="83">
        <v>9</v>
      </c>
      <c r="H547" s="83"/>
    </row>
    <row r="548" spans="1:8" x14ac:dyDescent="0.3">
      <c r="A548" s="104" t="s">
        <v>1208</v>
      </c>
      <c r="B548" s="105" t="s">
        <v>1209</v>
      </c>
      <c r="C548" s="106" t="s">
        <v>180</v>
      </c>
      <c r="D548" s="107">
        <v>180.05</v>
      </c>
      <c r="E548" s="107"/>
      <c r="F548" s="107">
        <v>180.05</v>
      </c>
      <c r="G548" s="83">
        <v>9</v>
      </c>
      <c r="H548" s="83"/>
    </row>
    <row r="549" spans="1:8" x14ac:dyDescent="0.3">
      <c r="A549" s="104" t="s">
        <v>1210</v>
      </c>
      <c r="B549" s="105" t="s">
        <v>1211</v>
      </c>
      <c r="C549" s="106" t="s">
        <v>180</v>
      </c>
      <c r="D549" s="107">
        <v>192.09</v>
      </c>
      <c r="E549" s="107"/>
      <c r="F549" s="107">
        <v>192.09</v>
      </c>
      <c r="G549" s="83">
        <v>9</v>
      </c>
      <c r="H549" s="83"/>
    </row>
    <row r="550" spans="1:8" x14ac:dyDescent="0.3">
      <c r="A550" s="104" t="s">
        <v>1212</v>
      </c>
      <c r="B550" s="105" t="s">
        <v>1213</v>
      </c>
      <c r="C550" s="106" t="s">
        <v>180</v>
      </c>
      <c r="D550" s="107">
        <v>208.55</v>
      </c>
      <c r="E550" s="107"/>
      <c r="F550" s="107">
        <v>208.55</v>
      </c>
      <c r="G550" s="83">
        <v>9</v>
      </c>
      <c r="H550" s="83"/>
    </row>
    <row r="551" spans="1:8" x14ac:dyDescent="0.3">
      <c r="A551" s="104" t="s">
        <v>1214</v>
      </c>
      <c r="B551" s="105" t="s">
        <v>1215</v>
      </c>
      <c r="C551" s="106"/>
      <c r="D551" s="107"/>
      <c r="E551" s="107"/>
      <c r="F551" s="107"/>
      <c r="G551" s="83">
        <v>5</v>
      </c>
      <c r="H551" s="83"/>
    </row>
    <row r="552" spans="1:8" x14ac:dyDescent="0.3">
      <c r="A552" s="104" t="s">
        <v>1216</v>
      </c>
      <c r="B552" s="105" t="s">
        <v>1217</v>
      </c>
      <c r="C552" s="106" t="s">
        <v>261</v>
      </c>
      <c r="D552" s="107">
        <v>22.11</v>
      </c>
      <c r="E552" s="107">
        <v>23.34</v>
      </c>
      <c r="F552" s="107">
        <v>45.45</v>
      </c>
      <c r="G552" s="83">
        <v>9</v>
      </c>
      <c r="H552" s="83"/>
    </row>
    <row r="553" spans="1:8" x14ac:dyDescent="0.3">
      <c r="A553" s="104" t="s">
        <v>1218</v>
      </c>
      <c r="B553" s="105" t="s">
        <v>1219</v>
      </c>
      <c r="C553" s="106" t="s">
        <v>693</v>
      </c>
      <c r="D553" s="107">
        <v>9.2899999999999991</v>
      </c>
      <c r="E553" s="107">
        <v>1.61</v>
      </c>
      <c r="F553" s="107">
        <v>10.9</v>
      </c>
      <c r="G553" s="83">
        <v>9</v>
      </c>
      <c r="H553" s="83"/>
    </row>
    <row r="554" spans="1:8" x14ac:dyDescent="0.3">
      <c r="A554" s="104" t="s">
        <v>1220</v>
      </c>
      <c r="B554" s="105" t="s">
        <v>1221</v>
      </c>
      <c r="C554" s="106" t="s">
        <v>1222</v>
      </c>
      <c r="D554" s="107">
        <v>3.98</v>
      </c>
      <c r="E554" s="107">
        <v>1.45</v>
      </c>
      <c r="F554" s="107">
        <v>5.43</v>
      </c>
      <c r="G554" s="83">
        <v>9</v>
      </c>
      <c r="H554" s="83"/>
    </row>
    <row r="555" spans="1:8" x14ac:dyDescent="0.3">
      <c r="A555" s="104" t="s">
        <v>1223</v>
      </c>
      <c r="B555" s="105" t="s">
        <v>1224</v>
      </c>
      <c r="C555" s="106" t="s">
        <v>261</v>
      </c>
      <c r="D555" s="107"/>
      <c r="E555" s="107">
        <v>11.03</v>
      </c>
      <c r="F555" s="107">
        <v>11.03</v>
      </c>
      <c r="G555" s="83">
        <v>9</v>
      </c>
      <c r="H555" s="83"/>
    </row>
    <row r="556" spans="1:8" x14ac:dyDescent="0.3">
      <c r="A556" s="104" t="s">
        <v>1225</v>
      </c>
      <c r="B556" s="105" t="s">
        <v>1226</v>
      </c>
      <c r="C556" s="106"/>
      <c r="D556" s="107"/>
      <c r="E556" s="107"/>
      <c r="F556" s="107"/>
      <c r="G556" s="83">
        <v>5</v>
      </c>
      <c r="H556" s="83"/>
    </row>
    <row r="557" spans="1:8" x14ac:dyDescent="0.3">
      <c r="A557" s="104" t="s">
        <v>1227</v>
      </c>
      <c r="B557" s="105" t="s">
        <v>1228</v>
      </c>
      <c r="C557" s="106" t="s">
        <v>261</v>
      </c>
      <c r="D557" s="107"/>
      <c r="E557" s="107">
        <v>6.43</v>
      </c>
      <c r="F557" s="107">
        <v>6.43</v>
      </c>
      <c r="G557" s="83">
        <v>9</v>
      </c>
      <c r="H557" s="83"/>
    </row>
    <row r="558" spans="1:8" x14ac:dyDescent="0.3">
      <c r="A558" s="104" t="s">
        <v>1229</v>
      </c>
      <c r="B558" s="105" t="s">
        <v>1230</v>
      </c>
      <c r="C558" s="106"/>
      <c r="D558" s="107"/>
      <c r="E558" s="107"/>
      <c r="F558" s="107"/>
      <c r="G558" s="83">
        <v>5</v>
      </c>
      <c r="H558" s="83"/>
    </row>
    <row r="559" spans="1:8" x14ac:dyDescent="0.3">
      <c r="A559" s="104" t="s">
        <v>1231</v>
      </c>
      <c r="B559" s="105" t="s">
        <v>1232</v>
      </c>
      <c r="C559" s="106" t="s">
        <v>180</v>
      </c>
      <c r="D559" s="107">
        <v>28.25</v>
      </c>
      <c r="E559" s="107">
        <v>0.55000000000000004</v>
      </c>
      <c r="F559" s="107">
        <v>28.8</v>
      </c>
      <c r="G559" s="83">
        <v>9</v>
      </c>
      <c r="H559" s="83"/>
    </row>
    <row r="560" spans="1:8" x14ac:dyDescent="0.3">
      <c r="A560" s="104" t="s">
        <v>1233</v>
      </c>
      <c r="B560" s="105" t="s">
        <v>1234</v>
      </c>
      <c r="C560" s="106" t="s">
        <v>261</v>
      </c>
      <c r="D560" s="107">
        <v>87.07</v>
      </c>
      <c r="E560" s="107">
        <v>16.079999999999998</v>
      </c>
      <c r="F560" s="107">
        <v>103.15</v>
      </c>
      <c r="G560" s="83">
        <v>9</v>
      </c>
      <c r="H560" s="83"/>
    </row>
    <row r="561" spans="1:8" x14ac:dyDescent="0.3">
      <c r="A561" s="104" t="s">
        <v>1235</v>
      </c>
      <c r="B561" s="105" t="s">
        <v>1236</v>
      </c>
      <c r="C561" s="106" t="s">
        <v>261</v>
      </c>
      <c r="D561" s="107">
        <v>112.19</v>
      </c>
      <c r="E561" s="107">
        <v>9.65</v>
      </c>
      <c r="F561" s="107">
        <v>121.84</v>
      </c>
      <c r="G561" s="83">
        <v>9</v>
      </c>
      <c r="H561" s="83"/>
    </row>
    <row r="562" spans="1:8" ht="28.8" x14ac:dyDescent="0.3">
      <c r="A562" s="104" t="s">
        <v>1237</v>
      </c>
      <c r="B562" s="105" t="s">
        <v>1238</v>
      </c>
      <c r="C562" s="106" t="s">
        <v>180</v>
      </c>
      <c r="D562" s="107">
        <v>4.1399999999999997</v>
      </c>
      <c r="E562" s="107">
        <v>9.65</v>
      </c>
      <c r="F562" s="107">
        <v>13.79</v>
      </c>
      <c r="G562" s="83">
        <v>9</v>
      </c>
      <c r="H562" s="83"/>
    </row>
    <row r="563" spans="1:8" ht="28.8" x14ac:dyDescent="0.3">
      <c r="A563" s="104" t="s">
        <v>1239</v>
      </c>
      <c r="B563" s="105" t="s">
        <v>1240</v>
      </c>
      <c r="C563" s="106" t="s">
        <v>180</v>
      </c>
      <c r="D563" s="107">
        <v>6.6</v>
      </c>
      <c r="E563" s="107">
        <v>9.65</v>
      </c>
      <c r="F563" s="107">
        <v>16.25</v>
      </c>
      <c r="G563" s="83">
        <v>9</v>
      </c>
      <c r="H563" s="83"/>
    </row>
    <row r="564" spans="1:8" ht="28.8" x14ac:dyDescent="0.3">
      <c r="A564" s="104" t="s">
        <v>1241</v>
      </c>
      <c r="B564" s="105" t="s">
        <v>1242</v>
      </c>
      <c r="C564" s="106" t="s">
        <v>180</v>
      </c>
      <c r="D564" s="107">
        <v>12.92</v>
      </c>
      <c r="E564" s="107">
        <v>9.65</v>
      </c>
      <c r="F564" s="107">
        <v>22.57</v>
      </c>
      <c r="G564" s="83">
        <v>9</v>
      </c>
      <c r="H564" s="83"/>
    </row>
    <row r="565" spans="1:8" x14ac:dyDescent="0.3">
      <c r="A565" s="104" t="s">
        <v>1243</v>
      </c>
      <c r="B565" s="105" t="s">
        <v>1244</v>
      </c>
      <c r="C565" s="106"/>
      <c r="D565" s="107"/>
      <c r="E565" s="107"/>
      <c r="F565" s="107"/>
      <c r="G565" s="83">
        <v>5</v>
      </c>
      <c r="H565" s="83"/>
    </row>
    <row r="566" spans="1:8" x14ac:dyDescent="0.3">
      <c r="A566" s="104" t="s">
        <v>1245</v>
      </c>
      <c r="B566" s="105" t="s">
        <v>1246</v>
      </c>
      <c r="C566" s="106" t="s">
        <v>236</v>
      </c>
      <c r="D566" s="107">
        <v>12.25</v>
      </c>
      <c r="E566" s="107">
        <v>11.25</v>
      </c>
      <c r="F566" s="107">
        <v>23.5</v>
      </c>
      <c r="G566" s="83">
        <v>9</v>
      </c>
      <c r="H566" s="83"/>
    </row>
    <row r="567" spans="1:8" x14ac:dyDescent="0.3">
      <c r="A567" s="104" t="s">
        <v>1247</v>
      </c>
      <c r="B567" s="105" t="s">
        <v>1248</v>
      </c>
      <c r="C567" s="106" t="s">
        <v>236</v>
      </c>
      <c r="D567" s="107">
        <v>17.84</v>
      </c>
      <c r="E567" s="107">
        <v>12.87</v>
      </c>
      <c r="F567" s="107">
        <v>30.71</v>
      </c>
      <c r="G567" s="83">
        <v>9</v>
      </c>
      <c r="H567" s="83"/>
    </row>
    <row r="568" spans="1:8" x14ac:dyDescent="0.3">
      <c r="A568" s="104" t="s">
        <v>1249</v>
      </c>
      <c r="B568" s="105" t="s">
        <v>1250</v>
      </c>
      <c r="C568" s="106" t="s">
        <v>236</v>
      </c>
      <c r="D568" s="107">
        <v>16.899999999999999</v>
      </c>
      <c r="E568" s="107">
        <v>16.079999999999998</v>
      </c>
      <c r="F568" s="107">
        <v>32.979999999999997</v>
      </c>
      <c r="G568" s="83">
        <v>9</v>
      </c>
      <c r="H568" s="83"/>
    </row>
    <row r="569" spans="1:8" x14ac:dyDescent="0.3">
      <c r="A569" s="104" t="s">
        <v>1251</v>
      </c>
      <c r="B569" s="105" t="s">
        <v>1252</v>
      </c>
      <c r="C569" s="106"/>
      <c r="D569" s="107"/>
      <c r="E569" s="107"/>
      <c r="F569" s="107"/>
      <c r="G569" s="83">
        <v>5</v>
      </c>
      <c r="H569" s="83"/>
    </row>
    <row r="570" spans="1:8" ht="28.8" x14ac:dyDescent="0.3">
      <c r="A570" s="104" t="s">
        <v>1253</v>
      </c>
      <c r="B570" s="105" t="s">
        <v>1254</v>
      </c>
      <c r="C570" s="106" t="s">
        <v>177</v>
      </c>
      <c r="D570" s="107">
        <v>8598</v>
      </c>
      <c r="E570" s="107"/>
      <c r="F570" s="107">
        <v>8598</v>
      </c>
      <c r="G570" s="83">
        <v>9</v>
      </c>
      <c r="H570" s="83"/>
    </row>
    <row r="571" spans="1:8" ht="43.2" x14ac:dyDescent="0.3">
      <c r="A571" s="104" t="s">
        <v>1255</v>
      </c>
      <c r="B571" s="105" t="s">
        <v>1256</v>
      </c>
      <c r="C571" s="106" t="s">
        <v>1257</v>
      </c>
      <c r="D571" s="107">
        <v>569.25</v>
      </c>
      <c r="E571" s="107"/>
      <c r="F571" s="107">
        <v>569.25</v>
      </c>
      <c r="G571" s="83">
        <v>9</v>
      </c>
      <c r="H571" s="83"/>
    </row>
    <row r="572" spans="1:8" x14ac:dyDescent="0.3">
      <c r="A572" s="104" t="s">
        <v>1258</v>
      </c>
      <c r="B572" s="105" t="s">
        <v>1259</v>
      </c>
      <c r="C572" s="106" t="s">
        <v>128</v>
      </c>
      <c r="D572" s="107">
        <v>344</v>
      </c>
      <c r="E572" s="107"/>
      <c r="F572" s="107">
        <v>344</v>
      </c>
      <c r="G572" s="83">
        <v>9</v>
      </c>
      <c r="H572" s="83"/>
    </row>
    <row r="573" spans="1:8" ht="28.8" x14ac:dyDescent="0.3">
      <c r="A573" s="104" t="s">
        <v>1260</v>
      </c>
      <c r="B573" s="105" t="s">
        <v>1261</v>
      </c>
      <c r="C573" s="106" t="s">
        <v>1262</v>
      </c>
      <c r="D573" s="107">
        <v>2.4</v>
      </c>
      <c r="E573" s="107">
        <v>2.9</v>
      </c>
      <c r="F573" s="107">
        <v>5.3</v>
      </c>
      <c r="G573" s="83">
        <v>9</v>
      </c>
      <c r="H573" s="83"/>
    </row>
    <row r="574" spans="1:8" x14ac:dyDescent="0.3">
      <c r="A574" s="104" t="s">
        <v>1263</v>
      </c>
      <c r="B574" s="105" t="s">
        <v>1264</v>
      </c>
      <c r="C574" s="106"/>
      <c r="D574" s="107"/>
      <c r="E574" s="107"/>
      <c r="F574" s="107"/>
      <c r="G574" s="83">
        <v>5</v>
      </c>
      <c r="H574" s="83"/>
    </row>
    <row r="575" spans="1:8" x14ac:dyDescent="0.3">
      <c r="A575" s="104" t="s">
        <v>1265</v>
      </c>
      <c r="B575" s="105" t="s">
        <v>1266</v>
      </c>
      <c r="C575" s="106" t="s">
        <v>261</v>
      </c>
      <c r="D575" s="107">
        <v>98.84</v>
      </c>
      <c r="E575" s="107">
        <v>96.48</v>
      </c>
      <c r="F575" s="107">
        <v>195.32</v>
      </c>
      <c r="G575" s="83">
        <v>9</v>
      </c>
      <c r="H575" s="83"/>
    </row>
    <row r="576" spans="1:8" x14ac:dyDescent="0.3">
      <c r="A576" s="104" t="s">
        <v>1267</v>
      </c>
      <c r="B576" s="105" t="s">
        <v>1268</v>
      </c>
      <c r="C576" s="106" t="s">
        <v>261</v>
      </c>
      <c r="D576" s="107">
        <v>213.39</v>
      </c>
      <c r="E576" s="107">
        <v>186.72</v>
      </c>
      <c r="F576" s="107">
        <v>400.11</v>
      </c>
      <c r="G576" s="83">
        <v>9</v>
      </c>
      <c r="H576" s="83"/>
    </row>
    <row r="577" spans="1:8" ht="43.2" x14ac:dyDescent="0.3">
      <c r="A577" s="104" t="s">
        <v>1269</v>
      </c>
      <c r="B577" s="105" t="s">
        <v>1270</v>
      </c>
      <c r="C577" s="106" t="s">
        <v>261</v>
      </c>
      <c r="D577" s="107">
        <v>877.55</v>
      </c>
      <c r="E577" s="107">
        <v>86.83</v>
      </c>
      <c r="F577" s="107">
        <v>964.38</v>
      </c>
      <c r="G577" s="83">
        <v>9</v>
      </c>
      <c r="H577" s="83"/>
    </row>
    <row r="578" spans="1:8" ht="43.2" x14ac:dyDescent="0.3">
      <c r="A578" s="104" t="s">
        <v>1271</v>
      </c>
      <c r="B578" s="105" t="s">
        <v>1272</v>
      </c>
      <c r="C578" s="106" t="s">
        <v>261</v>
      </c>
      <c r="D578" s="107">
        <v>642.94000000000005</v>
      </c>
      <c r="E578" s="107">
        <v>106.65</v>
      </c>
      <c r="F578" s="107">
        <v>749.59</v>
      </c>
      <c r="G578" s="83">
        <v>9</v>
      </c>
      <c r="H578" s="83"/>
    </row>
    <row r="579" spans="1:8" x14ac:dyDescent="0.3">
      <c r="A579" s="104" t="s">
        <v>1273</v>
      </c>
      <c r="B579" s="105" t="s">
        <v>1274</v>
      </c>
      <c r="C579" s="106"/>
      <c r="D579" s="107"/>
      <c r="E579" s="107"/>
      <c r="F579" s="107"/>
      <c r="G579" s="83">
        <v>2</v>
      </c>
      <c r="H579" s="83"/>
    </row>
    <row r="580" spans="1:8" x14ac:dyDescent="0.3">
      <c r="A580" s="104" t="s">
        <v>1275</v>
      </c>
      <c r="B580" s="105" t="s">
        <v>1276</v>
      </c>
      <c r="C580" s="106"/>
      <c r="D580" s="107"/>
      <c r="E580" s="107"/>
      <c r="F580" s="107"/>
      <c r="G580" s="83">
        <v>5</v>
      </c>
      <c r="H580" s="83"/>
    </row>
    <row r="581" spans="1:8" x14ac:dyDescent="0.3">
      <c r="A581" s="104" t="s">
        <v>1277</v>
      </c>
      <c r="B581" s="105" t="s">
        <v>1278</v>
      </c>
      <c r="C581" s="106" t="s">
        <v>180</v>
      </c>
      <c r="D581" s="107">
        <v>33.44</v>
      </c>
      <c r="E581" s="107">
        <v>41.81</v>
      </c>
      <c r="F581" s="107">
        <v>75.25</v>
      </c>
      <c r="G581" s="83">
        <v>9</v>
      </c>
      <c r="H581" s="83"/>
    </row>
    <row r="582" spans="1:8" x14ac:dyDescent="0.3">
      <c r="A582" s="104" t="s">
        <v>60</v>
      </c>
      <c r="B582" s="105" t="s">
        <v>1279</v>
      </c>
      <c r="C582" s="106" t="s">
        <v>180</v>
      </c>
      <c r="D582" s="107">
        <v>140.86000000000001</v>
      </c>
      <c r="E582" s="107">
        <v>48.24</v>
      </c>
      <c r="F582" s="107">
        <v>189.1</v>
      </c>
      <c r="G582" s="83">
        <v>9</v>
      </c>
      <c r="H582" s="83"/>
    </row>
    <row r="583" spans="1:8" x14ac:dyDescent="0.3">
      <c r="A583" s="104" t="s">
        <v>1280</v>
      </c>
      <c r="B583" s="105" t="s">
        <v>1281</v>
      </c>
      <c r="C583" s="106" t="s">
        <v>180</v>
      </c>
      <c r="D583" s="107">
        <v>43.61</v>
      </c>
      <c r="E583" s="107">
        <v>38.590000000000003</v>
      </c>
      <c r="F583" s="107">
        <v>82.2</v>
      </c>
      <c r="G583" s="83">
        <v>9</v>
      </c>
      <c r="H583" s="83"/>
    </row>
    <row r="584" spans="1:8" ht="28.8" x14ac:dyDescent="0.3">
      <c r="A584" s="104" t="s">
        <v>1282</v>
      </c>
      <c r="B584" s="105" t="s">
        <v>1283</v>
      </c>
      <c r="C584" s="106" t="s">
        <v>180</v>
      </c>
      <c r="D584" s="107"/>
      <c r="E584" s="107">
        <v>4.95</v>
      </c>
      <c r="F584" s="107">
        <v>4.95</v>
      </c>
      <c r="G584" s="83">
        <v>9</v>
      </c>
      <c r="H584" s="83"/>
    </row>
    <row r="585" spans="1:8" ht="28.8" x14ac:dyDescent="0.3">
      <c r="A585" s="104" t="s">
        <v>1284</v>
      </c>
      <c r="B585" s="105" t="s">
        <v>1285</v>
      </c>
      <c r="C585" s="106" t="s">
        <v>180</v>
      </c>
      <c r="D585" s="107"/>
      <c r="E585" s="107">
        <v>5.89</v>
      </c>
      <c r="F585" s="107">
        <v>5.89</v>
      </c>
      <c r="G585" s="83">
        <v>9</v>
      </c>
      <c r="H585" s="83"/>
    </row>
    <row r="586" spans="1:8" x14ac:dyDescent="0.3">
      <c r="A586" s="104" t="s">
        <v>1286</v>
      </c>
      <c r="B586" s="105" t="s">
        <v>1287</v>
      </c>
      <c r="C586" s="106"/>
      <c r="D586" s="107"/>
      <c r="E586" s="107"/>
      <c r="F586" s="107"/>
      <c r="G586" s="83">
        <v>5</v>
      </c>
      <c r="H586" s="83"/>
    </row>
    <row r="587" spans="1:8" x14ac:dyDescent="0.3">
      <c r="A587" s="104" t="s">
        <v>1288</v>
      </c>
      <c r="B587" s="105" t="s">
        <v>1289</v>
      </c>
      <c r="C587" s="106" t="s">
        <v>180</v>
      </c>
      <c r="D587" s="107">
        <v>106.06</v>
      </c>
      <c r="E587" s="107">
        <v>45.03</v>
      </c>
      <c r="F587" s="107">
        <v>151.09</v>
      </c>
      <c r="G587" s="83">
        <v>9</v>
      </c>
      <c r="H587" s="83"/>
    </row>
    <row r="588" spans="1:8" x14ac:dyDescent="0.3">
      <c r="A588" s="104" t="s">
        <v>1290</v>
      </c>
      <c r="B588" s="105" t="s">
        <v>1291</v>
      </c>
      <c r="C588" s="106" t="s">
        <v>180</v>
      </c>
      <c r="D588" s="107">
        <v>120.19</v>
      </c>
      <c r="E588" s="107">
        <v>45.03</v>
      </c>
      <c r="F588" s="107">
        <v>165.22</v>
      </c>
      <c r="G588" s="83">
        <v>9</v>
      </c>
      <c r="H588" s="83"/>
    </row>
    <row r="589" spans="1:8" x14ac:dyDescent="0.3">
      <c r="A589" s="104" t="s">
        <v>1292</v>
      </c>
      <c r="B589" s="105" t="s">
        <v>1293</v>
      </c>
      <c r="C589" s="106" t="s">
        <v>180</v>
      </c>
      <c r="D589" s="107">
        <v>98.67</v>
      </c>
      <c r="E589" s="107">
        <v>80.400000000000006</v>
      </c>
      <c r="F589" s="107">
        <v>179.07</v>
      </c>
      <c r="G589" s="83">
        <v>9</v>
      </c>
      <c r="H589" s="83"/>
    </row>
    <row r="590" spans="1:8" x14ac:dyDescent="0.3">
      <c r="A590" s="104" t="s">
        <v>1294</v>
      </c>
      <c r="B590" s="105" t="s">
        <v>1295</v>
      </c>
      <c r="C590" s="106" t="s">
        <v>180</v>
      </c>
      <c r="D590" s="107">
        <v>72.56</v>
      </c>
      <c r="E590" s="107">
        <v>43.41</v>
      </c>
      <c r="F590" s="107">
        <v>115.97</v>
      </c>
      <c r="G590" s="83">
        <v>9</v>
      </c>
      <c r="H590" s="83"/>
    </row>
    <row r="591" spans="1:8" x14ac:dyDescent="0.3">
      <c r="A591" s="104" t="s">
        <v>1296</v>
      </c>
      <c r="B591" s="105" t="s">
        <v>1297</v>
      </c>
      <c r="C591" s="106" t="s">
        <v>180</v>
      </c>
      <c r="D591" s="107">
        <v>39.840000000000003</v>
      </c>
      <c r="E591" s="107">
        <v>35.369999999999997</v>
      </c>
      <c r="F591" s="107">
        <v>75.209999999999994</v>
      </c>
      <c r="G591" s="83">
        <v>9</v>
      </c>
      <c r="H591" s="83"/>
    </row>
    <row r="592" spans="1:8" x14ac:dyDescent="0.3">
      <c r="A592" s="104" t="s">
        <v>1298</v>
      </c>
      <c r="B592" s="105" t="s">
        <v>1299</v>
      </c>
      <c r="C592" s="106" t="s">
        <v>180</v>
      </c>
      <c r="D592" s="107">
        <v>95.23</v>
      </c>
      <c r="E592" s="107">
        <v>70.34</v>
      </c>
      <c r="F592" s="107">
        <v>165.57</v>
      </c>
      <c r="G592" s="83">
        <v>9</v>
      </c>
      <c r="H592" s="83"/>
    </row>
    <row r="593" spans="1:8" ht="28.8" x14ac:dyDescent="0.3">
      <c r="A593" s="104" t="s">
        <v>1300</v>
      </c>
      <c r="B593" s="105" t="s">
        <v>1301</v>
      </c>
      <c r="C593" s="106" t="s">
        <v>180</v>
      </c>
      <c r="D593" s="107">
        <v>78.400000000000006</v>
      </c>
      <c r="E593" s="107">
        <v>27.7</v>
      </c>
      <c r="F593" s="107">
        <v>106.1</v>
      </c>
      <c r="G593" s="83">
        <v>9</v>
      </c>
      <c r="H593" s="83"/>
    </row>
    <row r="594" spans="1:8" ht="28.8" x14ac:dyDescent="0.3">
      <c r="A594" s="104" t="s">
        <v>1302</v>
      </c>
      <c r="B594" s="105" t="s">
        <v>1303</v>
      </c>
      <c r="C594" s="106" t="s">
        <v>180</v>
      </c>
      <c r="D594" s="107">
        <v>78.400000000000006</v>
      </c>
      <c r="E594" s="107">
        <v>49.39</v>
      </c>
      <c r="F594" s="107">
        <v>127.79</v>
      </c>
      <c r="G594" s="83">
        <v>9</v>
      </c>
      <c r="H594" s="83"/>
    </row>
    <row r="595" spans="1:8" ht="28.8" x14ac:dyDescent="0.3">
      <c r="A595" s="104" t="s">
        <v>1304</v>
      </c>
      <c r="B595" s="105" t="s">
        <v>1305</v>
      </c>
      <c r="C595" s="106" t="s">
        <v>180</v>
      </c>
      <c r="D595" s="107">
        <v>51.17</v>
      </c>
      <c r="E595" s="107">
        <v>84.76</v>
      </c>
      <c r="F595" s="107">
        <v>135.93</v>
      </c>
      <c r="G595" s="83">
        <v>9</v>
      </c>
      <c r="H595" s="83"/>
    </row>
    <row r="596" spans="1:8" x14ac:dyDescent="0.3">
      <c r="A596" s="104" t="s">
        <v>1306</v>
      </c>
      <c r="B596" s="105" t="s">
        <v>1307</v>
      </c>
      <c r="C596" s="106"/>
      <c r="D596" s="107"/>
      <c r="E596" s="107"/>
      <c r="F596" s="107"/>
      <c r="G596" s="83">
        <v>5</v>
      </c>
      <c r="H596" s="83"/>
    </row>
    <row r="597" spans="1:8" x14ac:dyDescent="0.3">
      <c r="A597" s="104" t="s">
        <v>1308</v>
      </c>
      <c r="B597" s="105" t="s">
        <v>1309</v>
      </c>
      <c r="C597" s="106" t="s">
        <v>236</v>
      </c>
      <c r="D597" s="107">
        <v>79.12</v>
      </c>
      <c r="E597" s="107">
        <v>7.64</v>
      </c>
      <c r="F597" s="107">
        <v>86.76</v>
      </c>
      <c r="G597" s="83">
        <v>9</v>
      </c>
      <c r="H597" s="83"/>
    </row>
    <row r="598" spans="1:8" x14ac:dyDescent="0.3">
      <c r="A598" s="104" t="s">
        <v>1310</v>
      </c>
      <c r="B598" s="105" t="s">
        <v>1311</v>
      </c>
      <c r="C598" s="106" t="s">
        <v>236</v>
      </c>
      <c r="D598" s="107">
        <v>109.02</v>
      </c>
      <c r="E598" s="107">
        <v>7.64</v>
      </c>
      <c r="F598" s="107">
        <v>116.66</v>
      </c>
      <c r="G598" s="83">
        <v>9</v>
      </c>
      <c r="H598" s="83"/>
    </row>
    <row r="599" spans="1:8" x14ac:dyDescent="0.3">
      <c r="A599" s="104" t="s">
        <v>1312</v>
      </c>
      <c r="B599" s="105" t="s">
        <v>1313</v>
      </c>
      <c r="C599" s="106" t="s">
        <v>236</v>
      </c>
      <c r="D599" s="107">
        <v>132.19</v>
      </c>
      <c r="E599" s="107">
        <v>7.64</v>
      </c>
      <c r="F599" s="107">
        <v>139.83000000000001</v>
      </c>
      <c r="G599" s="83">
        <v>9</v>
      </c>
      <c r="H599" s="83"/>
    </row>
    <row r="600" spans="1:8" x14ac:dyDescent="0.3">
      <c r="A600" s="104" t="s">
        <v>1314</v>
      </c>
      <c r="B600" s="105" t="s">
        <v>1315</v>
      </c>
      <c r="C600" s="106" t="s">
        <v>236</v>
      </c>
      <c r="D600" s="107">
        <v>150.25</v>
      </c>
      <c r="E600" s="107">
        <v>7.64</v>
      </c>
      <c r="F600" s="107">
        <v>157.88999999999999</v>
      </c>
      <c r="G600" s="83">
        <v>9</v>
      </c>
      <c r="H600" s="83"/>
    </row>
    <row r="601" spans="1:8" x14ac:dyDescent="0.3">
      <c r="A601" s="104" t="s">
        <v>1316</v>
      </c>
      <c r="B601" s="105" t="s">
        <v>1317</v>
      </c>
      <c r="C601" s="106" t="s">
        <v>236</v>
      </c>
      <c r="D601" s="107">
        <v>184.48</v>
      </c>
      <c r="E601" s="107">
        <v>7.64</v>
      </c>
      <c r="F601" s="107">
        <v>192.12</v>
      </c>
      <c r="G601" s="83">
        <v>9</v>
      </c>
      <c r="H601" s="83"/>
    </row>
    <row r="602" spans="1:8" x14ac:dyDescent="0.3">
      <c r="A602" s="104" t="s">
        <v>1318</v>
      </c>
      <c r="B602" s="105" t="s">
        <v>1319</v>
      </c>
      <c r="C602" s="106"/>
      <c r="D602" s="107"/>
      <c r="E602" s="107"/>
      <c r="F602" s="107"/>
      <c r="G602" s="83">
        <v>5</v>
      </c>
      <c r="H602" s="83"/>
    </row>
    <row r="603" spans="1:8" ht="28.8" x14ac:dyDescent="0.3">
      <c r="A603" s="104" t="s">
        <v>1320</v>
      </c>
      <c r="B603" s="105" t="s">
        <v>1321</v>
      </c>
      <c r="C603" s="106" t="s">
        <v>261</v>
      </c>
      <c r="D603" s="107">
        <v>338.09</v>
      </c>
      <c r="E603" s="107">
        <v>56.3</v>
      </c>
      <c r="F603" s="107">
        <v>394.39</v>
      </c>
      <c r="G603" s="83">
        <v>9</v>
      </c>
      <c r="H603" s="83"/>
    </row>
    <row r="604" spans="1:8" x14ac:dyDescent="0.3">
      <c r="A604" s="104" t="s">
        <v>1322</v>
      </c>
      <c r="B604" s="105" t="s">
        <v>1323</v>
      </c>
      <c r="C604" s="106"/>
      <c r="D604" s="107"/>
      <c r="E604" s="107"/>
      <c r="F604" s="107"/>
      <c r="G604" s="83">
        <v>2</v>
      </c>
      <c r="H604" s="83"/>
    </row>
    <row r="605" spans="1:8" x14ac:dyDescent="0.3">
      <c r="A605" s="104" t="s">
        <v>1324</v>
      </c>
      <c r="B605" s="105" t="s">
        <v>1325</v>
      </c>
      <c r="C605" s="106"/>
      <c r="D605" s="107"/>
      <c r="E605" s="107"/>
      <c r="F605" s="107"/>
      <c r="G605" s="83">
        <v>5</v>
      </c>
      <c r="H605" s="83"/>
    </row>
    <row r="606" spans="1:8" x14ac:dyDescent="0.3">
      <c r="A606" s="104" t="s">
        <v>87</v>
      </c>
      <c r="B606" s="105" t="s">
        <v>1326</v>
      </c>
      <c r="C606" s="106" t="s">
        <v>693</v>
      </c>
      <c r="D606" s="107">
        <v>12.65</v>
      </c>
      <c r="E606" s="107">
        <v>1.87</v>
      </c>
      <c r="F606" s="107">
        <v>14.52</v>
      </c>
      <c r="G606" s="83">
        <v>9</v>
      </c>
      <c r="H606" s="83"/>
    </row>
    <row r="607" spans="1:8" x14ac:dyDescent="0.3">
      <c r="A607" s="104" t="s">
        <v>59</v>
      </c>
      <c r="B607" s="105" t="s">
        <v>1327</v>
      </c>
      <c r="C607" s="106" t="s">
        <v>693</v>
      </c>
      <c r="D607" s="107">
        <v>10.78</v>
      </c>
      <c r="E607" s="107">
        <v>1.87</v>
      </c>
      <c r="F607" s="107">
        <v>12.65</v>
      </c>
      <c r="G607" s="83">
        <v>9</v>
      </c>
      <c r="H607" s="83"/>
    </row>
    <row r="608" spans="1:8" x14ac:dyDescent="0.3">
      <c r="A608" s="104" t="s">
        <v>1328</v>
      </c>
      <c r="B608" s="105" t="s">
        <v>1329</v>
      </c>
      <c r="C608" s="106" t="s">
        <v>693</v>
      </c>
      <c r="D608" s="107">
        <v>13.69</v>
      </c>
      <c r="E608" s="107">
        <v>1.87</v>
      </c>
      <c r="F608" s="107">
        <v>15.56</v>
      </c>
      <c r="G608" s="83">
        <v>9</v>
      </c>
      <c r="H608" s="83"/>
    </row>
    <row r="609" spans="1:8" x14ac:dyDescent="0.3">
      <c r="A609" s="104" t="s">
        <v>1330</v>
      </c>
      <c r="B609" s="105" t="s">
        <v>1331</v>
      </c>
      <c r="C609" s="106"/>
      <c r="D609" s="107"/>
      <c r="E609" s="107"/>
      <c r="F609" s="107"/>
      <c r="G609" s="83">
        <v>5</v>
      </c>
      <c r="H609" s="83"/>
    </row>
    <row r="610" spans="1:8" x14ac:dyDescent="0.3">
      <c r="A610" s="104" t="s">
        <v>1332</v>
      </c>
      <c r="B610" s="105" t="s">
        <v>1333</v>
      </c>
      <c r="C610" s="106" t="s">
        <v>693</v>
      </c>
      <c r="D610" s="107">
        <v>11.78</v>
      </c>
      <c r="E610" s="107">
        <v>0.93</v>
      </c>
      <c r="F610" s="107">
        <v>12.71</v>
      </c>
      <c r="G610" s="83">
        <v>9</v>
      </c>
      <c r="H610" s="83"/>
    </row>
    <row r="611" spans="1:8" x14ac:dyDescent="0.3">
      <c r="A611" s="104" t="s">
        <v>1334</v>
      </c>
      <c r="B611" s="105" t="s">
        <v>1335</v>
      </c>
      <c r="C611" s="106"/>
      <c r="D611" s="107"/>
      <c r="E611" s="107"/>
      <c r="F611" s="107"/>
      <c r="G611" s="83">
        <v>2</v>
      </c>
      <c r="H611" s="83"/>
    </row>
    <row r="612" spans="1:8" x14ac:dyDescent="0.3">
      <c r="A612" s="104" t="s">
        <v>1336</v>
      </c>
      <c r="B612" s="105" t="s">
        <v>1337</v>
      </c>
      <c r="C612" s="106"/>
      <c r="D612" s="107"/>
      <c r="E612" s="107"/>
      <c r="F612" s="107"/>
      <c r="G612" s="83">
        <v>5</v>
      </c>
      <c r="H612" s="83"/>
    </row>
    <row r="613" spans="1:8" x14ac:dyDescent="0.3">
      <c r="A613" s="104" t="s">
        <v>1338</v>
      </c>
      <c r="B613" s="105" t="s">
        <v>1339</v>
      </c>
      <c r="C613" s="106" t="s">
        <v>261</v>
      </c>
      <c r="D613" s="107">
        <v>345.86</v>
      </c>
      <c r="E613" s="107"/>
      <c r="F613" s="107">
        <v>345.86</v>
      </c>
      <c r="G613" s="83">
        <v>9</v>
      </c>
      <c r="H613" s="83"/>
    </row>
    <row r="614" spans="1:8" x14ac:dyDescent="0.3">
      <c r="A614" s="104" t="s">
        <v>1340</v>
      </c>
      <c r="B614" s="105" t="s">
        <v>1341</v>
      </c>
      <c r="C614" s="106" t="s">
        <v>261</v>
      </c>
      <c r="D614" s="107">
        <v>359.52</v>
      </c>
      <c r="E614" s="107"/>
      <c r="F614" s="107">
        <v>359.52</v>
      </c>
      <c r="G614" s="83">
        <v>9</v>
      </c>
      <c r="H614" s="83"/>
    </row>
    <row r="615" spans="1:8" x14ac:dyDescent="0.3">
      <c r="A615" s="104" t="s">
        <v>1342</v>
      </c>
      <c r="B615" s="105" t="s">
        <v>1343</v>
      </c>
      <c r="C615" s="106" t="s">
        <v>261</v>
      </c>
      <c r="D615" s="107">
        <v>373.72</v>
      </c>
      <c r="E615" s="107"/>
      <c r="F615" s="107">
        <v>373.72</v>
      </c>
      <c r="G615" s="83">
        <v>9</v>
      </c>
      <c r="H615" s="83"/>
    </row>
    <row r="616" spans="1:8" x14ac:dyDescent="0.3">
      <c r="A616" s="104" t="s">
        <v>1344</v>
      </c>
      <c r="B616" s="105" t="s">
        <v>1345</v>
      </c>
      <c r="C616" s="106" t="s">
        <v>261</v>
      </c>
      <c r="D616" s="107">
        <v>388.47</v>
      </c>
      <c r="E616" s="107"/>
      <c r="F616" s="107">
        <v>388.47</v>
      </c>
      <c r="G616" s="83">
        <v>9</v>
      </c>
      <c r="H616" s="83"/>
    </row>
    <row r="617" spans="1:8" x14ac:dyDescent="0.3">
      <c r="A617" s="104" t="s">
        <v>1346</v>
      </c>
      <c r="B617" s="105" t="s">
        <v>1347</v>
      </c>
      <c r="C617" s="106" t="s">
        <v>261</v>
      </c>
      <c r="D617" s="107">
        <v>403.82</v>
      </c>
      <c r="E617" s="107"/>
      <c r="F617" s="107">
        <v>403.82</v>
      </c>
      <c r="G617" s="83">
        <v>9</v>
      </c>
      <c r="H617" s="83"/>
    </row>
    <row r="618" spans="1:8" x14ac:dyDescent="0.3">
      <c r="A618" s="104" t="s">
        <v>1348</v>
      </c>
      <c r="B618" s="105" t="s">
        <v>1349</v>
      </c>
      <c r="C618" s="106" t="s">
        <v>261</v>
      </c>
      <c r="D618" s="107">
        <v>391.46</v>
      </c>
      <c r="E618" s="107"/>
      <c r="F618" s="107">
        <v>391.46</v>
      </c>
      <c r="G618" s="83">
        <v>9</v>
      </c>
      <c r="H618" s="83"/>
    </row>
    <row r="619" spans="1:8" x14ac:dyDescent="0.3">
      <c r="A619" s="104" t="s">
        <v>1350</v>
      </c>
      <c r="B619" s="105" t="s">
        <v>1351</v>
      </c>
      <c r="C619" s="106" t="s">
        <v>261</v>
      </c>
      <c r="D619" s="107">
        <v>403.75</v>
      </c>
      <c r="E619" s="107"/>
      <c r="F619" s="107">
        <v>403.75</v>
      </c>
      <c r="G619" s="83">
        <v>9</v>
      </c>
      <c r="H619" s="83"/>
    </row>
    <row r="620" spans="1:8" x14ac:dyDescent="0.3">
      <c r="A620" s="104" t="s">
        <v>1352</v>
      </c>
      <c r="B620" s="105" t="s">
        <v>1353</v>
      </c>
      <c r="C620" s="106" t="s">
        <v>261</v>
      </c>
      <c r="D620" s="107">
        <v>418.04</v>
      </c>
      <c r="E620" s="107"/>
      <c r="F620" s="107">
        <v>418.04</v>
      </c>
      <c r="G620" s="83">
        <v>9</v>
      </c>
      <c r="H620" s="83"/>
    </row>
    <row r="621" spans="1:8" x14ac:dyDescent="0.3">
      <c r="A621" s="104" t="s">
        <v>1354</v>
      </c>
      <c r="B621" s="105" t="s">
        <v>1355</v>
      </c>
      <c r="C621" s="106" t="s">
        <v>261</v>
      </c>
      <c r="D621" s="107">
        <v>432.89</v>
      </c>
      <c r="E621" s="107"/>
      <c r="F621" s="107">
        <v>432.89</v>
      </c>
      <c r="G621" s="83">
        <v>9</v>
      </c>
      <c r="H621" s="83"/>
    </row>
    <row r="622" spans="1:8" x14ac:dyDescent="0.3">
      <c r="A622" s="104" t="s">
        <v>1356</v>
      </c>
      <c r="B622" s="105" t="s">
        <v>1357</v>
      </c>
      <c r="C622" s="106" t="s">
        <v>261</v>
      </c>
      <c r="D622" s="107">
        <v>450.03</v>
      </c>
      <c r="E622" s="107"/>
      <c r="F622" s="107">
        <v>450.03</v>
      </c>
      <c r="G622" s="83">
        <v>9</v>
      </c>
      <c r="H622" s="83"/>
    </row>
    <row r="623" spans="1:8" ht="28.8" x14ac:dyDescent="0.3">
      <c r="A623" s="104" t="s">
        <v>1358</v>
      </c>
      <c r="B623" s="105" t="s">
        <v>1359</v>
      </c>
      <c r="C623" s="106" t="s">
        <v>261</v>
      </c>
      <c r="D623" s="107">
        <v>470.08</v>
      </c>
      <c r="E623" s="107"/>
      <c r="F623" s="107">
        <v>470.08</v>
      </c>
      <c r="G623" s="83">
        <v>9</v>
      </c>
      <c r="H623" s="83"/>
    </row>
    <row r="624" spans="1:8" x14ac:dyDescent="0.3">
      <c r="A624" s="104" t="s">
        <v>1360</v>
      </c>
      <c r="B624" s="105" t="s">
        <v>1361</v>
      </c>
      <c r="C624" s="106" t="s">
        <v>261</v>
      </c>
      <c r="D624" s="107">
        <v>420.18</v>
      </c>
      <c r="E624" s="107"/>
      <c r="F624" s="107">
        <v>420.18</v>
      </c>
      <c r="G624" s="83">
        <v>9</v>
      </c>
      <c r="H624" s="83"/>
    </row>
    <row r="625" spans="1:8" x14ac:dyDescent="0.3">
      <c r="A625" s="104" t="s">
        <v>1362</v>
      </c>
      <c r="B625" s="105" t="s">
        <v>1363</v>
      </c>
      <c r="C625" s="106"/>
      <c r="D625" s="107"/>
      <c r="E625" s="107"/>
      <c r="F625" s="107"/>
      <c r="G625" s="83">
        <v>5</v>
      </c>
      <c r="H625" s="83"/>
    </row>
    <row r="626" spans="1:8" x14ac:dyDescent="0.3">
      <c r="A626" s="104" t="s">
        <v>1364</v>
      </c>
      <c r="B626" s="105" t="s">
        <v>1365</v>
      </c>
      <c r="C626" s="106" t="s">
        <v>261</v>
      </c>
      <c r="D626" s="107">
        <v>387.48</v>
      </c>
      <c r="E626" s="107"/>
      <c r="F626" s="107">
        <v>387.48</v>
      </c>
      <c r="G626" s="83">
        <v>9</v>
      </c>
      <c r="H626" s="83"/>
    </row>
    <row r="627" spans="1:8" x14ac:dyDescent="0.3">
      <c r="A627" s="104" t="s">
        <v>1366</v>
      </c>
      <c r="B627" s="105" t="s">
        <v>1367</v>
      </c>
      <c r="C627" s="106" t="s">
        <v>261</v>
      </c>
      <c r="D627" s="107">
        <v>405.16</v>
      </c>
      <c r="E627" s="107"/>
      <c r="F627" s="107">
        <v>405.16</v>
      </c>
      <c r="G627" s="83">
        <v>9</v>
      </c>
      <c r="H627" s="83"/>
    </row>
    <row r="628" spans="1:8" x14ac:dyDescent="0.3">
      <c r="A628" s="104" t="s">
        <v>1368</v>
      </c>
      <c r="B628" s="105" t="s">
        <v>1369</v>
      </c>
      <c r="C628" s="106" t="s">
        <v>261</v>
      </c>
      <c r="D628" s="107">
        <v>355.85</v>
      </c>
      <c r="E628" s="107"/>
      <c r="F628" s="107">
        <v>355.85</v>
      </c>
      <c r="G628" s="83">
        <v>9</v>
      </c>
      <c r="H628" s="83"/>
    </row>
    <row r="629" spans="1:8" ht="28.8" x14ac:dyDescent="0.3">
      <c r="A629" s="104" t="s">
        <v>1370</v>
      </c>
      <c r="B629" s="105" t="s">
        <v>1371</v>
      </c>
      <c r="C629" s="106"/>
      <c r="D629" s="107"/>
      <c r="E629" s="107"/>
      <c r="F629" s="107"/>
      <c r="G629" s="83">
        <v>5</v>
      </c>
      <c r="H629" s="83"/>
    </row>
    <row r="630" spans="1:8" x14ac:dyDescent="0.3">
      <c r="A630" s="104" t="s">
        <v>56</v>
      </c>
      <c r="B630" s="105" t="s">
        <v>1372</v>
      </c>
      <c r="C630" s="106" t="s">
        <v>261</v>
      </c>
      <c r="D630" s="107">
        <v>315.64</v>
      </c>
      <c r="E630" s="107">
        <v>87.12</v>
      </c>
      <c r="F630" s="107">
        <v>402.76</v>
      </c>
      <c r="G630" s="83">
        <v>9</v>
      </c>
      <c r="H630" s="83"/>
    </row>
    <row r="631" spans="1:8" x14ac:dyDescent="0.3">
      <c r="A631" s="104" t="s">
        <v>1373</v>
      </c>
      <c r="B631" s="105" t="s">
        <v>1374</v>
      </c>
      <c r="C631" s="106" t="s">
        <v>261</v>
      </c>
      <c r="D631" s="107">
        <v>365.38</v>
      </c>
      <c r="E631" s="107">
        <v>87.12</v>
      </c>
      <c r="F631" s="107">
        <v>452.5</v>
      </c>
      <c r="G631" s="83">
        <v>9</v>
      </c>
      <c r="H631" s="83"/>
    </row>
    <row r="632" spans="1:8" ht="28.8" x14ac:dyDescent="0.3">
      <c r="A632" s="104" t="s">
        <v>1375</v>
      </c>
      <c r="B632" s="105" t="s">
        <v>1376</v>
      </c>
      <c r="C632" s="106"/>
      <c r="D632" s="107"/>
      <c r="E632" s="107"/>
      <c r="F632" s="107"/>
      <c r="G632" s="83">
        <v>5</v>
      </c>
      <c r="H632" s="83"/>
    </row>
    <row r="633" spans="1:8" ht="28.8" x14ac:dyDescent="0.3">
      <c r="A633" s="104" t="s">
        <v>1377</v>
      </c>
      <c r="B633" s="105" t="s">
        <v>1378</v>
      </c>
      <c r="C633" s="106" t="s">
        <v>261</v>
      </c>
      <c r="D633" s="107">
        <v>240.89</v>
      </c>
      <c r="E633" s="107">
        <v>36.299999999999997</v>
      </c>
      <c r="F633" s="107">
        <v>277.19</v>
      </c>
      <c r="G633" s="83">
        <v>9</v>
      </c>
      <c r="H633" s="83"/>
    </row>
    <row r="634" spans="1:8" ht="28.8" x14ac:dyDescent="0.3">
      <c r="A634" s="104" t="s">
        <v>1379</v>
      </c>
      <c r="B634" s="105" t="s">
        <v>1380</v>
      </c>
      <c r="C634" s="106" t="s">
        <v>261</v>
      </c>
      <c r="D634" s="107">
        <v>270.39</v>
      </c>
      <c r="E634" s="107">
        <v>36.299999999999997</v>
      </c>
      <c r="F634" s="107">
        <v>306.69</v>
      </c>
      <c r="G634" s="83">
        <v>9</v>
      </c>
      <c r="H634" s="83"/>
    </row>
    <row r="635" spans="1:8" ht="28.8" x14ac:dyDescent="0.3">
      <c r="A635" s="104" t="s">
        <v>1381</v>
      </c>
      <c r="B635" s="105" t="s">
        <v>1382</v>
      </c>
      <c r="C635" s="106" t="s">
        <v>261</v>
      </c>
      <c r="D635" s="107">
        <v>331.99</v>
      </c>
      <c r="E635" s="107">
        <v>36.299999999999997</v>
      </c>
      <c r="F635" s="107">
        <v>368.29</v>
      </c>
      <c r="G635" s="83">
        <v>9</v>
      </c>
      <c r="H635" s="83"/>
    </row>
    <row r="636" spans="1:8" x14ac:dyDescent="0.3">
      <c r="A636" s="104" t="s">
        <v>1383</v>
      </c>
      <c r="B636" s="105" t="s">
        <v>1384</v>
      </c>
      <c r="C636" s="106"/>
      <c r="D636" s="107"/>
      <c r="E636" s="107"/>
      <c r="F636" s="107"/>
      <c r="G636" s="83">
        <v>5</v>
      </c>
      <c r="H636" s="83"/>
    </row>
    <row r="637" spans="1:8" x14ac:dyDescent="0.3">
      <c r="A637" s="104" t="s">
        <v>1385</v>
      </c>
      <c r="B637" s="105" t="s">
        <v>1386</v>
      </c>
      <c r="C637" s="106" t="s">
        <v>261</v>
      </c>
      <c r="D637" s="107">
        <v>71.37</v>
      </c>
      <c r="E637" s="107">
        <v>36.299999999999997</v>
      </c>
      <c r="F637" s="107">
        <v>107.67</v>
      </c>
      <c r="G637" s="83">
        <v>9</v>
      </c>
      <c r="H637" s="83"/>
    </row>
    <row r="638" spans="1:8" x14ac:dyDescent="0.3">
      <c r="A638" s="104" t="s">
        <v>1387</v>
      </c>
      <c r="B638" s="105" t="s">
        <v>1388</v>
      </c>
      <c r="C638" s="106" t="s">
        <v>261</v>
      </c>
      <c r="D638" s="107">
        <v>3264.42</v>
      </c>
      <c r="E638" s="107">
        <v>40.71</v>
      </c>
      <c r="F638" s="107">
        <v>3305.13</v>
      </c>
      <c r="G638" s="83">
        <v>9</v>
      </c>
      <c r="H638" s="83"/>
    </row>
    <row r="639" spans="1:8" x14ac:dyDescent="0.3">
      <c r="A639" s="104" t="s">
        <v>1389</v>
      </c>
      <c r="B639" s="105" t="s">
        <v>1390</v>
      </c>
      <c r="C639" s="106" t="s">
        <v>261</v>
      </c>
      <c r="D639" s="107">
        <v>293.33999999999997</v>
      </c>
      <c r="E639" s="107">
        <v>40.71</v>
      </c>
      <c r="F639" s="107">
        <v>334.05</v>
      </c>
      <c r="G639" s="83">
        <v>9</v>
      </c>
      <c r="H639" s="83"/>
    </row>
    <row r="640" spans="1:8" ht="28.8" x14ac:dyDescent="0.3">
      <c r="A640" s="104" t="s">
        <v>1391</v>
      </c>
      <c r="B640" s="105" t="s">
        <v>1392</v>
      </c>
      <c r="C640" s="106" t="s">
        <v>261</v>
      </c>
      <c r="D640" s="107">
        <v>279.61</v>
      </c>
      <c r="E640" s="107">
        <v>267.60000000000002</v>
      </c>
      <c r="F640" s="107">
        <v>547.21</v>
      </c>
      <c r="G640" s="83">
        <v>9</v>
      </c>
      <c r="H640" s="83"/>
    </row>
    <row r="641" spans="1:8" x14ac:dyDescent="0.3">
      <c r="A641" s="104" t="s">
        <v>1393</v>
      </c>
      <c r="B641" s="105" t="s">
        <v>1394</v>
      </c>
      <c r="C641" s="106" t="s">
        <v>261</v>
      </c>
      <c r="D641" s="107">
        <v>1722.38</v>
      </c>
      <c r="E641" s="107">
        <v>489.6</v>
      </c>
      <c r="F641" s="107">
        <v>2211.98</v>
      </c>
      <c r="G641" s="83">
        <v>9</v>
      </c>
      <c r="H641" s="83"/>
    </row>
    <row r="642" spans="1:8" x14ac:dyDescent="0.3">
      <c r="A642" s="104" t="s">
        <v>1395</v>
      </c>
      <c r="B642" s="105" t="s">
        <v>1396</v>
      </c>
      <c r="C642" s="106"/>
      <c r="D642" s="107"/>
      <c r="E642" s="107"/>
      <c r="F642" s="107"/>
      <c r="G642" s="83">
        <v>5</v>
      </c>
      <c r="H642" s="83"/>
    </row>
    <row r="643" spans="1:8" ht="28.8" x14ac:dyDescent="0.3">
      <c r="A643" s="104" t="s">
        <v>1397</v>
      </c>
      <c r="B643" s="105" t="s">
        <v>1398</v>
      </c>
      <c r="C643" s="106" t="s">
        <v>261</v>
      </c>
      <c r="D643" s="107">
        <v>450.93</v>
      </c>
      <c r="E643" s="107">
        <v>36.299999999999997</v>
      </c>
      <c r="F643" s="107">
        <v>487.23</v>
      </c>
      <c r="G643" s="83">
        <v>9</v>
      </c>
      <c r="H643" s="83"/>
    </row>
    <row r="644" spans="1:8" x14ac:dyDescent="0.3">
      <c r="A644" s="104" t="s">
        <v>1399</v>
      </c>
      <c r="B644" s="105" t="s">
        <v>1400</v>
      </c>
      <c r="C644" s="106"/>
      <c r="D644" s="107"/>
      <c r="E644" s="107"/>
      <c r="F644" s="107"/>
      <c r="G644" s="83">
        <v>5</v>
      </c>
      <c r="H644" s="83"/>
    </row>
    <row r="645" spans="1:8" ht="28.8" x14ac:dyDescent="0.3">
      <c r="A645" s="104" t="s">
        <v>58</v>
      </c>
      <c r="B645" s="105" t="s">
        <v>1401</v>
      </c>
      <c r="C645" s="106" t="s">
        <v>261</v>
      </c>
      <c r="D645" s="107"/>
      <c r="E645" s="107">
        <v>61.2</v>
      </c>
      <c r="F645" s="107">
        <v>61.2</v>
      </c>
      <c r="G645" s="83">
        <v>9</v>
      </c>
      <c r="H645" s="83"/>
    </row>
    <row r="646" spans="1:8" x14ac:dyDescent="0.3">
      <c r="A646" s="104" t="s">
        <v>61</v>
      </c>
      <c r="B646" s="105" t="s">
        <v>1402</v>
      </c>
      <c r="C646" s="106" t="s">
        <v>261</v>
      </c>
      <c r="D646" s="107"/>
      <c r="E646" s="107">
        <v>122.4</v>
      </c>
      <c r="F646" s="107">
        <v>122.4</v>
      </c>
      <c r="G646" s="83">
        <v>9</v>
      </c>
      <c r="H646" s="83"/>
    </row>
    <row r="647" spans="1:8" x14ac:dyDescent="0.3">
      <c r="A647" s="104" t="s">
        <v>62</v>
      </c>
      <c r="B647" s="105" t="s">
        <v>1403</v>
      </c>
      <c r="C647" s="106" t="s">
        <v>261</v>
      </c>
      <c r="D647" s="107"/>
      <c r="E647" s="107">
        <v>84.54</v>
      </c>
      <c r="F647" s="107">
        <v>84.54</v>
      </c>
      <c r="G647" s="83">
        <v>9</v>
      </c>
      <c r="H647" s="83"/>
    </row>
    <row r="648" spans="1:8" ht="28.8" x14ac:dyDescent="0.3">
      <c r="A648" s="104" t="s">
        <v>1404</v>
      </c>
      <c r="B648" s="105" t="s">
        <v>1405</v>
      </c>
      <c r="C648" s="106" t="s">
        <v>261</v>
      </c>
      <c r="D648" s="107">
        <v>40.770000000000003</v>
      </c>
      <c r="E648" s="107">
        <v>93.36</v>
      </c>
      <c r="F648" s="107">
        <v>134.13</v>
      </c>
      <c r="G648" s="83">
        <v>9</v>
      </c>
      <c r="H648" s="83"/>
    </row>
    <row r="649" spans="1:8" x14ac:dyDescent="0.3">
      <c r="A649" s="104" t="s">
        <v>1406</v>
      </c>
      <c r="B649" s="105" t="s">
        <v>1407</v>
      </c>
      <c r="C649" s="106" t="s">
        <v>180</v>
      </c>
      <c r="D649" s="107">
        <v>14.07</v>
      </c>
      <c r="E649" s="107"/>
      <c r="F649" s="107">
        <v>14.07</v>
      </c>
      <c r="G649" s="83">
        <v>9</v>
      </c>
      <c r="H649" s="83"/>
    </row>
    <row r="650" spans="1:8" x14ac:dyDescent="0.3">
      <c r="A650" s="104" t="s">
        <v>1408</v>
      </c>
      <c r="B650" s="105" t="s">
        <v>1409</v>
      </c>
      <c r="C650" s="106"/>
      <c r="D650" s="107"/>
      <c r="E650" s="107"/>
      <c r="F650" s="107"/>
      <c r="G650" s="83">
        <v>5</v>
      </c>
      <c r="H650" s="83"/>
    </row>
    <row r="651" spans="1:8" x14ac:dyDescent="0.3">
      <c r="A651" s="104" t="s">
        <v>1410</v>
      </c>
      <c r="B651" s="105" t="s">
        <v>1411</v>
      </c>
      <c r="C651" s="106" t="s">
        <v>261</v>
      </c>
      <c r="D651" s="107">
        <v>127.49</v>
      </c>
      <c r="E651" s="107">
        <v>50.82</v>
      </c>
      <c r="F651" s="107">
        <v>178.31</v>
      </c>
      <c r="G651" s="83">
        <v>9</v>
      </c>
      <c r="H651" s="83"/>
    </row>
    <row r="652" spans="1:8" x14ac:dyDescent="0.3">
      <c r="A652" s="104" t="s">
        <v>1412</v>
      </c>
      <c r="B652" s="105" t="s">
        <v>1413</v>
      </c>
      <c r="C652" s="106" t="s">
        <v>261</v>
      </c>
      <c r="D652" s="107">
        <v>104.48</v>
      </c>
      <c r="E652" s="107">
        <v>21.78</v>
      </c>
      <c r="F652" s="107">
        <v>126.26</v>
      </c>
      <c r="G652" s="83">
        <v>9</v>
      </c>
      <c r="H652" s="83"/>
    </row>
    <row r="653" spans="1:8" x14ac:dyDescent="0.3">
      <c r="A653" s="104" t="s">
        <v>1414</v>
      </c>
      <c r="B653" s="105" t="s">
        <v>1415</v>
      </c>
      <c r="C653" s="106" t="s">
        <v>180</v>
      </c>
      <c r="D653" s="107">
        <v>2.67</v>
      </c>
      <c r="E653" s="107">
        <v>0.44</v>
      </c>
      <c r="F653" s="107">
        <v>3.11</v>
      </c>
      <c r="G653" s="83">
        <v>9</v>
      </c>
      <c r="H653" s="83"/>
    </row>
    <row r="654" spans="1:8" ht="28.8" x14ac:dyDescent="0.3">
      <c r="A654" s="104" t="s">
        <v>1416</v>
      </c>
      <c r="B654" s="105" t="s">
        <v>1417</v>
      </c>
      <c r="C654" s="106" t="s">
        <v>261</v>
      </c>
      <c r="D654" s="107">
        <v>575.22</v>
      </c>
      <c r="E654" s="107">
        <v>37.86</v>
      </c>
      <c r="F654" s="107">
        <v>613.08000000000004</v>
      </c>
      <c r="G654" s="83">
        <v>9</v>
      </c>
      <c r="H654" s="83"/>
    </row>
    <row r="655" spans="1:8" x14ac:dyDescent="0.3">
      <c r="A655" s="104" t="s">
        <v>1418</v>
      </c>
      <c r="B655" s="105" t="s">
        <v>1419</v>
      </c>
      <c r="C655" s="106" t="s">
        <v>261</v>
      </c>
      <c r="D655" s="107">
        <v>262.5</v>
      </c>
      <c r="E655" s="107">
        <v>29.04</v>
      </c>
      <c r="F655" s="107">
        <v>291.54000000000002</v>
      </c>
      <c r="G655" s="83">
        <v>9</v>
      </c>
      <c r="H655" s="83"/>
    </row>
    <row r="656" spans="1:8" x14ac:dyDescent="0.3">
      <c r="A656" s="104" t="s">
        <v>1420</v>
      </c>
      <c r="B656" s="105" t="s">
        <v>1421</v>
      </c>
      <c r="C656" s="106" t="s">
        <v>261</v>
      </c>
      <c r="D656" s="107"/>
      <c r="E656" s="107">
        <v>29.04</v>
      </c>
      <c r="F656" s="107">
        <v>29.04</v>
      </c>
      <c r="G656" s="83">
        <v>9</v>
      </c>
      <c r="H656" s="83"/>
    </row>
    <row r="657" spans="1:8" x14ac:dyDescent="0.3">
      <c r="A657" s="104" t="s">
        <v>1422</v>
      </c>
      <c r="B657" s="105" t="s">
        <v>1423</v>
      </c>
      <c r="C657" s="106" t="s">
        <v>261</v>
      </c>
      <c r="D657" s="107">
        <v>127.33</v>
      </c>
      <c r="E657" s="107">
        <v>14.52</v>
      </c>
      <c r="F657" s="107">
        <v>141.85</v>
      </c>
      <c r="G657" s="83">
        <v>9</v>
      </c>
      <c r="H657" s="83"/>
    </row>
    <row r="658" spans="1:8" x14ac:dyDescent="0.3">
      <c r="A658" s="104" t="s">
        <v>1424</v>
      </c>
      <c r="B658" s="105" t="s">
        <v>1425</v>
      </c>
      <c r="C658" s="106" t="s">
        <v>261</v>
      </c>
      <c r="D658" s="107">
        <v>106.8</v>
      </c>
      <c r="E658" s="107">
        <v>43.56</v>
      </c>
      <c r="F658" s="107">
        <v>150.36000000000001</v>
      </c>
      <c r="G658" s="83">
        <v>9</v>
      </c>
      <c r="H658" s="83"/>
    </row>
    <row r="659" spans="1:8" x14ac:dyDescent="0.3">
      <c r="A659" s="104" t="s">
        <v>1426</v>
      </c>
      <c r="B659" s="105" t="s">
        <v>1427</v>
      </c>
      <c r="C659" s="106" t="s">
        <v>261</v>
      </c>
      <c r="D659" s="107">
        <v>127.49</v>
      </c>
      <c r="E659" s="107">
        <v>68.459999999999994</v>
      </c>
      <c r="F659" s="107">
        <v>195.95</v>
      </c>
      <c r="G659" s="83">
        <v>9</v>
      </c>
      <c r="H659" s="83"/>
    </row>
    <row r="660" spans="1:8" x14ac:dyDescent="0.3">
      <c r="A660" s="104" t="s">
        <v>1428</v>
      </c>
      <c r="B660" s="105" t="s">
        <v>1429</v>
      </c>
      <c r="C660" s="106" t="s">
        <v>261</v>
      </c>
      <c r="D660" s="107">
        <v>139.86000000000001</v>
      </c>
      <c r="E660" s="107">
        <v>0.15</v>
      </c>
      <c r="F660" s="107">
        <v>140.01</v>
      </c>
      <c r="G660" s="83">
        <v>9</v>
      </c>
      <c r="H660" s="83"/>
    </row>
    <row r="661" spans="1:8" x14ac:dyDescent="0.3">
      <c r="A661" s="104" t="s">
        <v>1430</v>
      </c>
      <c r="B661" s="105" t="s">
        <v>1431</v>
      </c>
      <c r="C661" s="106" t="s">
        <v>261</v>
      </c>
      <c r="D661" s="107">
        <v>270.91000000000003</v>
      </c>
      <c r="E661" s="107">
        <v>11.62</v>
      </c>
      <c r="F661" s="107">
        <v>282.52999999999997</v>
      </c>
      <c r="G661" s="83">
        <v>9</v>
      </c>
      <c r="H661" s="83"/>
    </row>
    <row r="662" spans="1:8" x14ac:dyDescent="0.3">
      <c r="A662" s="104" t="s">
        <v>1432</v>
      </c>
      <c r="B662" s="105" t="s">
        <v>1433</v>
      </c>
      <c r="C662" s="106" t="s">
        <v>261</v>
      </c>
      <c r="D662" s="107">
        <v>929.75</v>
      </c>
      <c r="E662" s="107">
        <v>11.62</v>
      </c>
      <c r="F662" s="107">
        <v>941.37</v>
      </c>
      <c r="G662" s="83">
        <v>9</v>
      </c>
      <c r="H662" s="83"/>
    </row>
    <row r="663" spans="1:8" x14ac:dyDescent="0.3">
      <c r="A663" s="104" t="s">
        <v>1434</v>
      </c>
      <c r="B663" s="105" t="s">
        <v>1435</v>
      </c>
      <c r="C663" s="106"/>
      <c r="D663" s="107"/>
      <c r="E663" s="107"/>
      <c r="F663" s="107"/>
      <c r="G663" s="83">
        <v>5</v>
      </c>
      <c r="H663" s="83"/>
    </row>
    <row r="664" spans="1:8" x14ac:dyDescent="0.3">
      <c r="A664" s="104" t="s">
        <v>1436</v>
      </c>
      <c r="B664" s="105" t="s">
        <v>1437</v>
      </c>
      <c r="C664" s="106" t="s">
        <v>180</v>
      </c>
      <c r="D664" s="107">
        <v>1.42</v>
      </c>
      <c r="E664" s="107">
        <v>3.63</v>
      </c>
      <c r="F664" s="107">
        <v>5.05</v>
      </c>
      <c r="G664" s="83">
        <v>9</v>
      </c>
      <c r="H664" s="83"/>
    </row>
    <row r="665" spans="1:8" ht="28.8" x14ac:dyDescent="0.3">
      <c r="A665" s="104" t="s">
        <v>1438</v>
      </c>
      <c r="B665" s="105" t="s">
        <v>1439</v>
      </c>
      <c r="C665" s="106" t="s">
        <v>236</v>
      </c>
      <c r="D665" s="107">
        <v>16.39</v>
      </c>
      <c r="E665" s="107"/>
      <c r="F665" s="107">
        <v>16.39</v>
      </c>
      <c r="G665" s="83">
        <v>9</v>
      </c>
      <c r="H665" s="83"/>
    </row>
    <row r="666" spans="1:8" x14ac:dyDescent="0.3">
      <c r="A666" s="104" t="s">
        <v>1440</v>
      </c>
      <c r="B666" s="105" t="s">
        <v>1441</v>
      </c>
      <c r="C666" s="106" t="s">
        <v>180</v>
      </c>
      <c r="D666" s="107">
        <v>3.57</v>
      </c>
      <c r="E666" s="107">
        <v>3.63</v>
      </c>
      <c r="F666" s="107">
        <v>7.2</v>
      </c>
      <c r="G666" s="83">
        <v>9</v>
      </c>
      <c r="H666" s="83"/>
    </row>
    <row r="667" spans="1:8" ht="28.8" x14ac:dyDescent="0.3">
      <c r="A667" s="104" t="s">
        <v>1442</v>
      </c>
      <c r="B667" s="105" t="s">
        <v>1443</v>
      </c>
      <c r="C667" s="106" t="s">
        <v>261</v>
      </c>
      <c r="D667" s="107">
        <v>6639.75</v>
      </c>
      <c r="E667" s="107">
        <v>1259.52</v>
      </c>
      <c r="F667" s="107">
        <v>7899.27</v>
      </c>
      <c r="G667" s="83">
        <v>9</v>
      </c>
      <c r="H667" s="83"/>
    </row>
    <row r="668" spans="1:8" ht="28.8" x14ac:dyDescent="0.3">
      <c r="A668" s="104" t="s">
        <v>1444</v>
      </c>
      <c r="B668" s="105" t="s">
        <v>1445</v>
      </c>
      <c r="C668" s="106" t="s">
        <v>236</v>
      </c>
      <c r="D668" s="107">
        <v>100.09</v>
      </c>
      <c r="E668" s="107">
        <v>96.48</v>
      </c>
      <c r="F668" s="107">
        <v>196.57</v>
      </c>
      <c r="G668" s="83">
        <v>9</v>
      </c>
      <c r="H668" s="83"/>
    </row>
    <row r="669" spans="1:8" x14ac:dyDescent="0.3">
      <c r="A669" s="104" t="s">
        <v>1446</v>
      </c>
      <c r="B669" s="105" t="s">
        <v>1447</v>
      </c>
      <c r="C669" s="106"/>
      <c r="D669" s="107"/>
      <c r="E669" s="107"/>
      <c r="F669" s="107"/>
      <c r="G669" s="83">
        <v>2</v>
      </c>
      <c r="H669" s="83"/>
    </row>
    <row r="670" spans="1:8" x14ac:dyDescent="0.3">
      <c r="A670" s="104" t="s">
        <v>1448</v>
      </c>
      <c r="B670" s="105" t="s">
        <v>1449</v>
      </c>
      <c r="C670" s="106"/>
      <c r="D670" s="107"/>
      <c r="E670" s="107"/>
      <c r="F670" s="107"/>
      <c r="G670" s="83">
        <v>5</v>
      </c>
      <c r="H670" s="83"/>
    </row>
    <row r="671" spans="1:8" x14ac:dyDescent="0.3">
      <c r="A671" s="104" t="s">
        <v>1450</v>
      </c>
      <c r="B671" s="105" t="s">
        <v>1451</v>
      </c>
      <c r="C671" s="106" t="s">
        <v>236</v>
      </c>
      <c r="D671" s="107">
        <v>16.39</v>
      </c>
      <c r="E671" s="107">
        <v>33.880000000000003</v>
      </c>
      <c r="F671" s="107">
        <v>50.27</v>
      </c>
      <c r="G671" s="83">
        <v>9</v>
      </c>
      <c r="H671" s="83"/>
    </row>
    <row r="672" spans="1:8" x14ac:dyDescent="0.3">
      <c r="A672" s="104" t="s">
        <v>1452</v>
      </c>
      <c r="B672" s="105" t="s">
        <v>1453</v>
      </c>
      <c r="C672" s="106" t="s">
        <v>236</v>
      </c>
      <c r="D672" s="107">
        <v>25.54</v>
      </c>
      <c r="E672" s="107">
        <v>35.229999999999997</v>
      </c>
      <c r="F672" s="107">
        <v>60.77</v>
      </c>
      <c r="G672" s="83">
        <v>9</v>
      </c>
      <c r="H672" s="83"/>
    </row>
    <row r="673" spans="1:8" x14ac:dyDescent="0.3">
      <c r="A673" s="104" t="s">
        <v>1454</v>
      </c>
      <c r="B673" s="105" t="s">
        <v>1455</v>
      </c>
      <c r="C673" s="106" t="s">
        <v>236</v>
      </c>
      <c r="D673" s="107">
        <v>36.909999999999997</v>
      </c>
      <c r="E673" s="107">
        <v>56.08</v>
      </c>
      <c r="F673" s="107">
        <v>92.99</v>
      </c>
      <c r="G673" s="83">
        <v>9</v>
      </c>
      <c r="H673" s="83"/>
    </row>
    <row r="674" spans="1:8" x14ac:dyDescent="0.3">
      <c r="A674" s="104" t="s">
        <v>1456</v>
      </c>
      <c r="B674" s="105" t="s">
        <v>1457</v>
      </c>
      <c r="C674" s="106"/>
      <c r="D674" s="107"/>
      <c r="E674" s="107"/>
      <c r="F674" s="107"/>
      <c r="G674" s="83">
        <v>5</v>
      </c>
      <c r="H674" s="83"/>
    </row>
    <row r="675" spans="1:8" ht="28.8" x14ac:dyDescent="0.3">
      <c r="A675" s="104" t="s">
        <v>1458</v>
      </c>
      <c r="B675" s="105" t="s">
        <v>1459</v>
      </c>
      <c r="C675" s="106" t="s">
        <v>177</v>
      </c>
      <c r="D675" s="107">
        <v>5700</v>
      </c>
      <c r="E675" s="107"/>
      <c r="F675" s="107">
        <v>5700</v>
      </c>
      <c r="G675" s="83">
        <v>9</v>
      </c>
      <c r="H675" s="83"/>
    </row>
    <row r="676" spans="1:8" x14ac:dyDescent="0.3">
      <c r="A676" s="104" t="s">
        <v>1460</v>
      </c>
      <c r="B676" s="105" t="s">
        <v>1461</v>
      </c>
      <c r="C676" s="106" t="s">
        <v>236</v>
      </c>
      <c r="D676" s="107">
        <v>87.73</v>
      </c>
      <c r="E676" s="107">
        <v>1.45</v>
      </c>
      <c r="F676" s="107">
        <v>89.18</v>
      </c>
      <c r="G676" s="83">
        <v>9</v>
      </c>
      <c r="H676" s="83"/>
    </row>
    <row r="677" spans="1:8" x14ac:dyDescent="0.3">
      <c r="A677" s="104" t="s">
        <v>1462</v>
      </c>
      <c r="B677" s="105" t="s">
        <v>1463</v>
      </c>
      <c r="C677" s="106" t="s">
        <v>236</v>
      </c>
      <c r="D677" s="107">
        <v>91.52</v>
      </c>
      <c r="E677" s="107">
        <v>1.45</v>
      </c>
      <c r="F677" s="107">
        <v>92.97</v>
      </c>
      <c r="G677" s="83">
        <v>9</v>
      </c>
      <c r="H677" s="83"/>
    </row>
    <row r="678" spans="1:8" x14ac:dyDescent="0.3">
      <c r="A678" s="104" t="s">
        <v>1464</v>
      </c>
      <c r="B678" s="105" t="s">
        <v>1465</v>
      </c>
      <c r="C678" s="106" t="s">
        <v>236</v>
      </c>
      <c r="D678" s="107">
        <v>120.86</v>
      </c>
      <c r="E678" s="107">
        <v>1.45</v>
      </c>
      <c r="F678" s="107">
        <v>122.31</v>
      </c>
      <c r="G678" s="83">
        <v>9</v>
      </c>
      <c r="H678" s="83"/>
    </row>
    <row r="679" spans="1:8" x14ac:dyDescent="0.3">
      <c r="A679" s="104" t="s">
        <v>1466</v>
      </c>
      <c r="B679" s="105" t="s">
        <v>1467</v>
      </c>
      <c r="C679" s="106" t="s">
        <v>236</v>
      </c>
      <c r="D679" s="107">
        <v>156.68</v>
      </c>
      <c r="E679" s="107">
        <v>1.45</v>
      </c>
      <c r="F679" s="107">
        <v>158.13</v>
      </c>
      <c r="G679" s="83">
        <v>9</v>
      </c>
      <c r="H679" s="83"/>
    </row>
    <row r="680" spans="1:8" x14ac:dyDescent="0.3">
      <c r="A680" s="104" t="s">
        <v>1468</v>
      </c>
      <c r="B680" s="105" t="s">
        <v>1469</v>
      </c>
      <c r="C680" s="106" t="s">
        <v>236</v>
      </c>
      <c r="D680" s="107">
        <v>142.78</v>
      </c>
      <c r="E680" s="107">
        <v>1.45</v>
      </c>
      <c r="F680" s="107">
        <v>144.22999999999999</v>
      </c>
      <c r="G680" s="83">
        <v>9</v>
      </c>
      <c r="H680" s="83"/>
    </row>
    <row r="681" spans="1:8" x14ac:dyDescent="0.3">
      <c r="A681" s="104" t="s">
        <v>1470</v>
      </c>
      <c r="B681" s="105" t="s">
        <v>1471</v>
      </c>
      <c r="C681" s="106" t="s">
        <v>236</v>
      </c>
      <c r="D681" s="107">
        <v>157.85</v>
      </c>
      <c r="E681" s="107">
        <v>1.45</v>
      </c>
      <c r="F681" s="107">
        <v>159.30000000000001</v>
      </c>
      <c r="G681" s="83">
        <v>9</v>
      </c>
      <c r="H681" s="83"/>
    </row>
    <row r="682" spans="1:8" x14ac:dyDescent="0.3">
      <c r="A682" s="104" t="s">
        <v>1472</v>
      </c>
      <c r="B682" s="105" t="s">
        <v>1473</v>
      </c>
      <c r="C682" s="106"/>
      <c r="D682" s="107"/>
      <c r="E682" s="107"/>
      <c r="F682" s="107"/>
      <c r="G682" s="83">
        <v>5</v>
      </c>
      <c r="H682" s="83"/>
    </row>
    <row r="683" spans="1:8" ht="28.8" x14ac:dyDescent="0.3">
      <c r="A683" s="104" t="s">
        <v>1474</v>
      </c>
      <c r="B683" s="105" t="s">
        <v>1475</v>
      </c>
      <c r="C683" s="106" t="s">
        <v>177</v>
      </c>
      <c r="D683" s="107">
        <v>1606.64</v>
      </c>
      <c r="E683" s="107"/>
      <c r="F683" s="107">
        <v>1606.64</v>
      </c>
      <c r="G683" s="83">
        <v>9</v>
      </c>
      <c r="H683" s="83"/>
    </row>
    <row r="684" spans="1:8" x14ac:dyDescent="0.3">
      <c r="A684" s="104" t="s">
        <v>1476</v>
      </c>
      <c r="B684" s="105" t="s">
        <v>1477</v>
      </c>
      <c r="C684" s="106" t="s">
        <v>236</v>
      </c>
      <c r="D684" s="107">
        <v>31.29</v>
      </c>
      <c r="E684" s="107">
        <v>10.73</v>
      </c>
      <c r="F684" s="107">
        <v>42.02</v>
      </c>
      <c r="G684" s="83">
        <v>9</v>
      </c>
      <c r="H684" s="83"/>
    </row>
    <row r="685" spans="1:8" x14ac:dyDescent="0.3">
      <c r="A685" s="104" t="s">
        <v>1478</v>
      </c>
      <c r="B685" s="105" t="s">
        <v>1479</v>
      </c>
      <c r="C685" s="106" t="s">
        <v>236</v>
      </c>
      <c r="D685" s="107">
        <v>43.98</v>
      </c>
      <c r="E685" s="107">
        <v>15.5</v>
      </c>
      <c r="F685" s="107">
        <v>59.48</v>
      </c>
      <c r="G685" s="83">
        <v>9</v>
      </c>
      <c r="H685" s="83"/>
    </row>
    <row r="686" spans="1:8" x14ac:dyDescent="0.3">
      <c r="A686" s="104" t="s">
        <v>1480</v>
      </c>
      <c r="B686" s="105" t="s">
        <v>1481</v>
      </c>
      <c r="C686" s="106" t="s">
        <v>236</v>
      </c>
      <c r="D686" s="107">
        <v>57.57</v>
      </c>
      <c r="E686" s="107">
        <v>21.24</v>
      </c>
      <c r="F686" s="107">
        <v>78.81</v>
      </c>
      <c r="G686" s="83">
        <v>9</v>
      </c>
      <c r="H686" s="83"/>
    </row>
    <row r="687" spans="1:8" x14ac:dyDescent="0.3">
      <c r="A687" s="104" t="s">
        <v>1482</v>
      </c>
      <c r="B687" s="105" t="s">
        <v>1483</v>
      </c>
      <c r="C687" s="106" t="s">
        <v>236</v>
      </c>
      <c r="D687" s="107">
        <v>76.650000000000006</v>
      </c>
      <c r="E687" s="107">
        <v>28.09</v>
      </c>
      <c r="F687" s="107">
        <v>104.74</v>
      </c>
      <c r="G687" s="83">
        <v>9</v>
      </c>
      <c r="H687" s="83"/>
    </row>
    <row r="688" spans="1:8" x14ac:dyDescent="0.3">
      <c r="A688" s="104" t="s">
        <v>1484</v>
      </c>
      <c r="B688" s="105" t="s">
        <v>1485</v>
      </c>
      <c r="C688" s="106"/>
      <c r="D688" s="107"/>
      <c r="E688" s="107"/>
      <c r="F688" s="107"/>
      <c r="G688" s="83">
        <v>5</v>
      </c>
      <c r="H688" s="83"/>
    </row>
    <row r="689" spans="1:8" ht="28.8" x14ac:dyDescent="0.3">
      <c r="A689" s="104" t="s">
        <v>1486</v>
      </c>
      <c r="B689" s="105" t="s">
        <v>1487</v>
      </c>
      <c r="C689" s="106" t="s">
        <v>177</v>
      </c>
      <c r="D689" s="107">
        <v>1983.85</v>
      </c>
      <c r="E689" s="107"/>
      <c r="F689" s="107">
        <v>1983.85</v>
      </c>
      <c r="G689" s="83">
        <v>9</v>
      </c>
      <c r="H689" s="83"/>
    </row>
    <row r="690" spans="1:8" x14ac:dyDescent="0.3">
      <c r="A690" s="104" t="s">
        <v>1488</v>
      </c>
      <c r="B690" s="105" t="s">
        <v>1489</v>
      </c>
      <c r="C690" s="106" t="s">
        <v>236</v>
      </c>
      <c r="D690" s="107">
        <v>53.17</v>
      </c>
      <c r="E690" s="107">
        <v>9.0399999999999991</v>
      </c>
      <c r="F690" s="107">
        <v>62.21</v>
      </c>
      <c r="G690" s="83">
        <v>9</v>
      </c>
      <c r="H690" s="83"/>
    </row>
    <row r="691" spans="1:8" x14ac:dyDescent="0.3">
      <c r="A691" s="104" t="s">
        <v>1490</v>
      </c>
      <c r="B691" s="105" t="s">
        <v>1491</v>
      </c>
      <c r="C691" s="106" t="s">
        <v>236</v>
      </c>
      <c r="D691" s="107">
        <v>66.88</v>
      </c>
      <c r="E691" s="107">
        <v>13.04</v>
      </c>
      <c r="F691" s="107">
        <v>79.92</v>
      </c>
      <c r="G691" s="83">
        <v>9</v>
      </c>
      <c r="H691" s="83"/>
    </row>
    <row r="692" spans="1:8" x14ac:dyDescent="0.3">
      <c r="A692" s="104" t="s">
        <v>1492</v>
      </c>
      <c r="B692" s="105" t="s">
        <v>1493</v>
      </c>
      <c r="C692" s="106" t="s">
        <v>236</v>
      </c>
      <c r="D692" s="107">
        <v>87.56</v>
      </c>
      <c r="E692" s="107">
        <v>17.78</v>
      </c>
      <c r="F692" s="107">
        <v>105.34</v>
      </c>
      <c r="G692" s="83">
        <v>9</v>
      </c>
      <c r="H692" s="83"/>
    </row>
    <row r="693" spans="1:8" x14ac:dyDescent="0.3">
      <c r="A693" s="104" t="s">
        <v>1494</v>
      </c>
      <c r="B693" s="105" t="s">
        <v>1495</v>
      </c>
      <c r="C693" s="106" t="s">
        <v>236</v>
      </c>
      <c r="D693" s="107">
        <v>138.65</v>
      </c>
      <c r="E693" s="107">
        <v>23.18</v>
      </c>
      <c r="F693" s="107">
        <v>161.83000000000001</v>
      </c>
      <c r="G693" s="83">
        <v>9</v>
      </c>
      <c r="H693" s="83"/>
    </row>
    <row r="694" spans="1:8" x14ac:dyDescent="0.3">
      <c r="A694" s="104" t="s">
        <v>1496</v>
      </c>
      <c r="B694" s="105" t="s">
        <v>1497</v>
      </c>
      <c r="C694" s="106"/>
      <c r="D694" s="107"/>
      <c r="E694" s="107"/>
      <c r="F694" s="107"/>
      <c r="G694" s="83">
        <v>5</v>
      </c>
      <c r="H694" s="83"/>
    </row>
    <row r="695" spans="1:8" ht="28.8" x14ac:dyDescent="0.3">
      <c r="A695" s="104" t="s">
        <v>1498</v>
      </c>
      <c r="B695" s="105" t="s">
        <v>1499</v>
      </c>
      <c r="C695" s="106" t="s">
        <v>177</v>
      </c>
      <c r="D695" s="107">
        <v>16622.87</v>
      </c>
      <c r="E695" s="107"/>
      <c r="F695" s="107">
        <v>16622.87</v>
      </c>
      <c r="G695" s="83">
        <v>9</v>
      </c>
      <c r="H695" s="83"/>
    </row>
    <row r="696" spans="1:8" x14ac:dyDescent="0.3">
      <c r="A696" s="104" t="s">
        <v>1500</v>
      </c>
      <c r="B696" s="105" t="s">
        <v>1501</v>
      </c>
      <c r="C696" s="106" t="s">
        <v>236</v>
      </c>
      <c r="D696" s="107">
        <v>153.35</v>
      </c>
      <c r="E696" s="107">
        <v>6.57</v>
      </c>
      <c r="F696" s="107">
        <v>159.91999999999999</v>
      </c>
      <c r="G696" s="83">
        <v>9</v>
      </c>
      <c r="H696" s="83"/>
    </row>
    <row r="697" spans="1:8" x14ac:dyDescent="0.3">
      <c r="A697" s="104" t="s">
        <v>1502</v>
      </c>
      <c r="B697" s="105" t="s">
        <v>1503</v>
      </c>
      <c r="C697" s="106" t="s">
        <v>236</v>
      </c>
      <c r="D697" s="107">
        <v>175.53</v>
      </c>
      <c r="E697" s="107">
        <v>8.23</v>
      </c>
      <c r="F697" s="107">
        <v>183.76</v>
      </c>
      <c r="G697" s="83">
        <v>9</v>
      </c>
      <c r="H697" s="83"/>
    </row>
    <row r="698" spans="1:8" x14ac:dyDescent="0.3">
      <c r="A698" s="104" t="s">
        <v>1504</v>
      </c>
      <c r="B698" s="105" t="s">
        <v>1505</v>
      </c>
      <c r="C698" s="106" t="s">
        <v>236</v>
      </c>
      <c r="D698" s="107">
        <v>224.65</v>
      </c>
      <c r="E698" s="107">
        <v>12.47</v>
      </c>
      <c r="F698" s="107">
        <v>237.12</v>
      </c>
      <c r="G698" s="83">
        <v>9</v>
      </c>
      <c r="H698" s="83"/>
    </row>
    <row r="699" spans="1:8" x14ac:dyDescent="0.3">
      <c r="A699" s="104" t="s">
        <v>1506</v>
      </c>
      <c r="B699" s="105" t="s">
        <v>1507</v>
      </c>
      <c r="C699" s="106" t="s">
        <v>236</v>
      </c>
      <c r="D699" s="107">
        <v>260.52</v>
      </c>
      <c r="E699" s="107">
        <v>17.440000000000001</v>
      </c>
      <c r="F699" s="107">
        <v>277.95999999999998</v>
      </c>
      <c r="G699" s="83">
        <v>9</v>
      </c>
      <c r="H699" s="83"/>
    </row>
    <row r="700" spans="1:8" x14ac:dyDescent="0.3">
      <c r="A700" s="104" t="s">
        <v>1508</v>
      </c>
      <c r="B700" s="105" t="s">
        <v>1509</v>
      </c>
      <c r="C700" s="106" t="s">
        <v>236</v>
      </c>
      <c r="D700" s="107">
        <v>336.25</v>
      </c>
      <c r="E700" s="107">
        <v>26.65</v>
      </c>
      <c r="F700" s="107">
        <v>362.9</v>
      </c>
      <c r="G700" s="83">
        <v>9</v>
      </c>
      <c r="H700" s="83"/>
    </row>
    <row r="701" spans="1:8" x14ac:dyDescent="0.3">
      <c r="A701" s="104" t="s">
        <v>1510</v>
      </c>
      <c r="B701" s="105" t="s">
        <v>1511</v>
      </c>
      <c r="C701" s="106" t="s">
        <v>236</v>
      </c>
      <c r="D701" s="107">
        <v>399.31</v>
      </c>
      <c r="E701" s="107">
        <v>31.25</v>
      </c>
      <c r="F701" s="107">
        <v>430.56</v>
      </c>
      <c r="G701" s="83">
        <v>9</v>
      </c>
      <c r="H701" s="83"/>
    </row>
    <row r="702" spans="1:8" x14ac:dyDescent="0.3">
      <c r="A702" s="104" t="s">
        <v>1512</v>
      </c>
      <c r="B702" s="105" t="s">
        <v>1513</v>
      </c>
      <c r="C702" s="106" t="s">
        <v>236</v>
      </c>
      <c r="D702" s="107">
        <v>479.37</v>
      </c>
      <c r="E702" s="107">
        <v>36.950000000000003</v>
      </c>
      <c r="F702" s="107">
        <v>516.32000000000005</v>
      </c>
      <c r="G702" s="83">
        <v>9</v>
      </c>
      <c r="H702" s="83"/>
    </row>
    <row r="703" spans="1:8" x14ac:dyDescent="0.3">
      <c r="A703" s="104" t="s">
        <v>1514</v>
      </c>
      <c r="B703" s="105" t="s">
        <v>1515</v>
      </c>
      <c r="C703" s="106" t="s">
        <v>236</v>
      </c>
      <c r="D703" s="107">
        <v>548.08000000000004</v>
      </c>
      <c r="E703" s="107">
        <v>31.25</v>
      </c>
      <c r="F703" s="107">
        <v>579.33000000000004</v>
      </c>
      <c r="G703" s="83">
        <v>9</v>
      </c>
      <c r="H703" s="83"/>
    </row>
    <row r="704" spans="1:8" x14ac:dyDescent="0.3">
      <c r="A704" s="104" t="s">
        <v>1516</v>
      </c>
      <c r="B704" s="105" t="s">
        <v>1517</v>
      </c>
      <c r="C704" s="106" t="s">
        <v>236</v>
      </c>
      <c r="D704" s="107">
        <v>232.53</v>
      </c>
      <c r="E704" s="107"/>
      <c r="F704" s="107">
        <v>232.53</v>
      </c>
      <c r="G704" s="83">
        <v>9</v>
      </c>
      <c r="H704" s="83"/>
    </row>
    <row r="705" spans="1:8" x14ac:dyDescent="0.3">
      <c r="A705" s="104" t="s">
        <v>1518</v>
      </c>
      <c r="B705" s="105" t="s">
        <v>1519</v>
      </c>
      <c r="C705" s="106" t="s">
        <v>236</v>
      </c>
      <c r="D705" s="107">
        <v>395.63</v>
      </c>
      <c r="E705" s="107"/>
      <c r="F705" s="107">
        <v>395.63</v>
      </c>
      <c r="G705" s="83">
        <v>9</v>
      </c>
      <c r="H705" s="83"/>
    </row>
    <row r="706" spans="1:8" ht="28.8" x14ac:dyDescent="0.3">
      <c r="A706" s="104" t="s">
        <v>1520</v>
      </c>
      <c r="B706" s="105" t="s">
        <v>1521</v>
      </c>
      <c r="C706" s="106" t="s">
        <v>177</v>
      </c>
      <c r="D706" s="107">
        <v>16622.87</v>
      </c>
      <c r="E706" s="107"/>
      <c r="F706" s="107">
        <v>16622.87</v>
      </c>
      <c r="G706" s="83">
        <v>9</v>
      </c>
      <c r="H706" s="83"/>
    </row>
    <row r="707" spans="1:8" x14ac:dyDescent="0.3">
      <c r="A707" s="104" t="s">
        <v>1522</v>
      </c>
      <c r="B707" s="105" t="s">
        <v>1523</v>
      </c>
      <c r="C707" s="106" t="s">
        <v>236</v>
      </c>
      <c r="D707" s="107">
        <v>824.51</v>
      </c>
      <c r="E707" s="107"/>
      <c r="F707" s="107">
        <v>824.51</v>
      </c>
      <c r="G707" s="83">
        <v>9</v>
      </c>
      <c r="H707" s="83"/>
    </row>
    <row r="708" spans="1:8" x14ac:dyDescent="0.3">
      <c r="A708" s="104" t="s">
        <v>1524</v>
      </c>
      <c r="B708" s="105" t="s">
        <v>1525</v>
      </c>
      <c r="C708" s="106" t="s">
        <v>236</v>
      </c>
      <c r="D708" s="107">
        <v>1095.02</v>
      </c>
      <c r="E708" s="107"/>
      <c r="F708" s="107">
        <v>1095.02</v>
      </c>
      <c r="G708" s="83">
        <v>9</v>
      </c>
      <c r="H708" s="83"/>
    </row>
    <row r="709" spans="1:8" x14ac:dyDescent="0.3">
      <c r="A709" s="104" t="s">
        <v>1526</v>
      </c>
      <c r="B709" s="105" t="s">
        <v>1527</v>
      </c>
      <c r="C709" s="106" t="s">
        <v>236</v>
      </c>
      <c r="D709" s="107">
        <v>1367.49</v>
      </c>
      <c r="E709" s="107"/>
      <c r="F709" s="107">
        <v>1367.49</v>
      </c>
      <c r="G709" s="83">
        <v>9</v>
      </c>
      <c r="H709" s="83"/>
    </row>
    <row r="710" spans="1:8" ht="28.8" x14ac:dyDescent="0.3">
      <c r="A710" s="104" t="s">
        <v>1528</v>
      </c>
      <c r="B710" s="105" t="s">
        <v>1529</v>
      </c>
      <c r="C710" s="106" t="s">
        <v>236</v>
      </c>
      <c r="D710" s="107">
        <v>407.62</v>
      </c>
      <c r="E710" s="107"/>
      <c r="F710" s="107">
        <v>407.62</v>
      </c>
      <c r="G710" s="83">
        <v>9</v>
      </c>
      <c r="H710" s="83"/>
    </row>
    <row r="711" spans="1:8" ht="28.8" x14ac:dyDescent="0.3">
      <c r="A711" s="104" t="s">
        <v>1530</v>
      </c>
      <c r="B711" s="105" t="s">
        <v>1531</v>
      </c>
      <c r="C711" s="106" t="s">
        <v>261</v>
      </c>
      <c r="D711" s="107">
        <v>360</v>
      </c>
      <c r="E711" s="107"/>
      <c r="F711" s="107">
        <v>360</v>
      </c>
      <c r="G711" s="83">
        <v>9</v>
      </c>
      <c r="H711" s="83"/>
    </row>
    <row r="712" spans="1:8" x14ac:dyDescent="0.3">
      <c r="A712" s="104" t="s">
        <v>1532</v>
      </c>
      <c r="B712" s="105" t="s">
        <v>1533</v>
      </c>
      <c r="C712" s="106"/>
      <c r="D712" s="107"/>
      <c r="E712" s="107"/>
      <c r="F712" s="107"/>
      <c r="G712" s="83">
        <v>5</v>
      </c>
      <c r="H712" s="83"/>
    </row>
    <row r="713" spans="1:8" ht="28.8" x14ac:dyDescent="0.3">
      <c r="A713" s="104" t="s">
        <v>1534</v>
      </c>
      <c r="B713" s="105" t="s">
        <v>1535</v>
      </c>
      <c r="C713" s="106" t="s">
        <v>177</v>
      </c>
      <c r="D713" s="107">
        <v>1564.73</v>
      </c>
      <c r="E713" s="107"/>
      <c r="F713" s="107">
        <v>1564.73</v>
      </c>
      <c r="G713" s="83">
        <v>9</v>
      </c>
      <c r="H713" s="83"/>
    </row>
    <row r="714" spans="1:8" x14ac:dyDescent="0.3">
      <c r="A714" s="104" t="s">
        <v>1536</v>
      </c>
      <c r="B714" s="105" t="s">
        <v>1537</v>
      </c>
      <c r="C714" s="106" t="s">
        <v>236</v>
      </c>
      <c r="D714" s="107">
        <v>26</v>
      </c>
      <c r="E714" s="107"/>
      <c r="F714" s="107">
        <v>26</v>
      </c>
      <c r="G714" s="83">
        <v>9</v>
      </c>
      <c r="H714" s="83"/>
    </row>
    <row r="715" spans="1:8" x14ac:dyDescent="0.3">
      <c r="A715" s="104" t="s">
        <v>1538</v>
      </c>
      <c r="B715" s="105" t="s">
        <v>1539</v>
      </c>
      <c r="C715" s="106" t="s">
        <v>236</v>
      </c>
      <c r="D715" s="107">
        <v>30.65</v>
      </c>
      <c r="E715" s="107"/>
      <c r="F715" s="107">
        <v>30.65</v>
      </c>
      <c r="G715" s="83">
        <v>9</v>
      </c>
      <c r="H715" s="83"/>
    </row>
    <row r="716" spans="1:8" x14ac:dyDescent="0.3">
      <c r="A716" s="104" t="s">
        <v>1540</v>
      </c>
      <c r="B716" s="105" t="s">
        <v>1541</v>
      </c>
      <c r="C716" s="106" t="s">
        <v>236</v>
      </c>
      <c r="D716" s="107">
        <v>50.87</v>
      </c>
      <c r="E716" s="107"/>
      <c r="F716" s="107">
        <v>50.87</v>
      </c>
      <c r="G716" s="83">
        <v>9</v>
      </c>
      <c r="H716" s="83"/>
    </row>
    <row r="717" spans="1:8" x14ac:dyDescent="0.3">
      <c r="A717" s="104" t="s">
        <v>1542</v>
      </c>
      <c r="B717" s="105" t="s">
        <v>1543</v>
      </c>
      <c r="C717" s="106" t="s">
        <v>261</v>
      </c>
      <c r="D717" s="107"/>
      <c r="E717" s="107">
        <v>363.9</v>
      </c>
      <c r="F717" s="107">
        <v>363.9</v>
      </c>
      <c r="G717" s="83">
        <v>9</v>
      </c>
      <c r="H717" s="83"/>
    </row>
    <row r="718" spans="1:8" x14ac:dyDescent="0.3">
      <c r="A718" s="104" t="s">
        <v>1544</v>
      </c>
      <c r="B718" s="105" t="s">
        <v>1545</v>
      </c>
      <c r="C718" s="106"/>
      <c r="D718" s="107"/>
      <c r="E718" s="107"/>
      <c r="F718" s="107"/>
      <c r="G718" s="83">
        <v>5</v>
      </c>
      <c r="H718" s="83"/>
    </row>
    <row r="719" spans="1:8" ht="28.8" x14ac:dyDescent="0.3">
      <c r="A719" s="104" t="s">
        <v>1546</v>
      </c>
      <c r="B719" s="105" t="s">
        <v>1547</v>
      </c>
      <c r="C719" s="106" t="s">
        <v>177</v>
      </c>
      <c r="D719" s="107">
        <v>23617.51</v>
      </c>
      <c r="E719" s="107"/>
      <c r="F719" s="107">
        <v>23617.51</v>
      </c>
      <c r="G719" s="83">
        <v>9</v>
      </c>
      <c r="H719" s="83"/>
    </row>
    <row r="720" spans="1:8" x14ac:dyDescent="0.3">
      <c r="A720" s="104" t="s">
        <v>1548</v>
      </c>
      <c r="B720" s="105" t="s">
        <v>1549</v>
      </c>
      <c r="C720" s="106" t="s">
        <v>236</v>
      </c>
      <c r="D720" s="107">
        <v>31.97</v>
      </c>
      <c r="E720" s="107">
        <v>3.87</v>
      </c>
      <c r="F720" s="107">
        <v>35.840000000000003</v>
      </c>
      <c r="G720" s="83">
        <v>9</v>
      </c>
      <c r="H720" s="83"/>
    </row>
    <row r="721" spans="1:8" x14ac:dyDescent="0.3">
      <c r="A721" s="104" t="s">
        <v>1550</v>
      </c>
      <c r="B721" s="105" t="s">
        <v>1551</v>
      </c>
      <c r="C721" s="106" t="s">
        <v>236</v>
      </c>
      <c r="D721" s="107">
        <v>36.56</v>
      </c>
      <c r="E721" s="107">
        <v>3.87</v>
      </c>
      <c r="F721" s="107">
        <v>40.43</v>
      </c>
      <c r="G721" s="83">
        <v>9</v>
      </c>
      <c r="H721" s="83"/>
    </row>
    <row r="722" spans="1:8" x14ac:dyDescent="0.3">
      <c r="A722" s="104" t="s">
        <v>1552</v>
      </c>
      <c r="B722" s="105" t="s">
        <v>1553</v>
      </c>
      <c r="C722" s="106" t="s">
        <v>236</v>
      </c>
      <c r="D722" s="107">
        <v>43.76</v>
      </c>
      <c r="E722" s="107">
        <v>3.87</v>
      </c>
      <c r="F722" s="107">
        <v>47.63</v>
      </c>
      <c r="G722" s="83">
        <v>9</v>
      </c>
      <c r="H722" s="83"/>
    </row>
    <row r="723" spans="1:8" x14ac:dyDescent="0.3">
      <c r="A723" s="104" t="s">
        <v>1554</v>
      </c>
      <c r="B723" s="105" t="s">
        <v>1555</v>
      </c>
      <c r="C723" s="106" t="s">
        <v>236</v>
      </c>
      <c r="D723" s="107">
        <v>50.48</v>
      </c>
      <c r="E723" s="107">
        <v>3.87</v>
      </c>
      <c r="F723" s="107">
        <v>54.35</v>
      </c>
      <c r="G723" s="83">
        <v>9</v>
      </c>
      <c r="H723" s="83"/>
    </row>
    <row r="724" spans="1:8" x14ac:dyDescent="0.3">
      <c r="A724" s="104" t="s">
        <v>1556</v>
      </c>
      <c r="B724" s="105" t="s">
        <v>1557</v>
      </c>
      <c r="C724" s="106" t="s">
        <v>236</v>
      </c>
      <c r="D724" s="107">
        <v>61.73</v>
      </c>
      <c r="E724" s="107">
        <v>3.87</v>
      </c>
      <c r="F724" s="107">
        <v>65.599999999999994</v>
      </c>
      <c r="G724" s="83">
        <v>9</v>
      </c>
      <c r="H724" s="83"/>
    </row>
    <row r="725" spans="1:8" x14ac:dyDescent="0.3">
      <c r="A725" s="104" t="s">
        <v>1558</v>
      </c>
      <c r="B725" s="105" t="s">
        <v>1559</v>
      </c>
      <c r="C725" s="106" t="s">
        <v>236</v>
      </c>
      <c r="D725" s="107">
        <v>77.510000000000005</v>
      </c>
      <c r="E725" s="107">
        <v>3.87</v>
      </c>
      <c r="F725" s="107">
        <v>81.38</v>
      </c>
      <c r="G725" s="83">
        <v>9</v>
      </c>
      <c r="H725" s="83"/>
    </row>
    <row r="726" spans="1:8" x14ac:dyDescent="0.3">
      <c r="A726" s="104" t="s">
        <v>1560</v>
      </c>
      <c r="B726" s="105" t="s">
        <v>1561</v>
      </c>
      <c r="C726" s="106" t="s">
        <v>236</v>
      </c>
      <c r="D726" s="107">
        <v>94.53</v>
      </c>
      <c r="E726" s="107">
        <v>3.87</v>
      </c>
      <c r="F726" s="107">
        <v>98.4</v>
      </c>
      <c r="G726" s="83">
        <v>9</v>
      </c>
      <c r="H726" s="83"/>
    </row>
    <row r="727" spans="1:8" x14ac:dyDescent="0.3">
      <c r="A727" s="104" t="s">
        <v>1562</v>
      </c>
      <c r="B727" s="105" t="s">
        <v>1563</v>
      </c>
      <c r="C727" s="106" t="s">
        <v>236</v>
      </c>
      <c r="D727" s="107">
        <v>116.78</v>
      </c>
      <c r="E727" s="107">
        <v>3.87</v>
      </c>
      <c r="F727" s="107">
        <v>120.65</v>
      </c>
      <c r="G727" s="83">
        <v>9</v>
      </c>
      <c r="H727" s="83"/>
    </row>
    <row r="728" spans="1:8" x14ac:dyDescent="0.3">
      <c r="A728" s="104" t="s">
        <v>1564</v>
      </c>
      <c r="B728" s="105" t="s">
        <v>1565</v>
      </c>
      <c r="C728" s="106"/>
      <c r="D728" s="107"/>
      <c r="E728" s="107"/>
      <c r="F728" s="107"/>
      <c r="G728" s="83">
        <v>5</v>
      </c>
      <c r="H728" s="83"/>
    </row>
    <row r="729" spans="1:8" ht="28.8" x14ac:dyDescent="0.3">
      <c r="A729" s="104" t="s">
        <v>1566</v>
      </c>
      <c r="B729" s="105" t="s">
        <v>1567</v>
      </c>
      <c r="C729" s="106" t="s">
        <v>177</v>
      </c>
      <c r="D729" s="107">
        <v>17852.53</v>
      </c>
      <c r="E729" s="107"/>
      <c r="F729" s="107">
        <v>17852.53</v>
      </c>
      <c r="G729" s="83">
        <v>9</v>
      </c>
      <c r="H729" s="83"/>
    </row>
    <row r="730" spans="1:8" x14ac:dyDescent="0.3">
      <c r="A730" s="104" t="s">
        <v>1568</v>
      </c>
      <c r="B730" s="105" t="s">
        <v>1569</v>
      </c>
      <c r="C730" s="106" t="s">
        <v>236</v>
      </c>
      <c r="D730" s="107">
        <v>209.72</v>
      </c>
      <c r="E730" s="107">
        <v>17.440000000000001</v>
      </c>
      <c r="F730" s="107">
        <v>227.16</v>
      </c>
      <c r="G730" s="83">
        <v>9</v>
      </c>
      <c r="H730" s="83"/>
    </row>
    <row r="731" spans="1:8" x14ac:dyDescent="0.3">
      <c r="A731" s="104" t="s">
        <v>1570</v>
      </c>
      <c r="B731" s="105" t="s">
        <v>1571</v>
      </c>
      <c r="C731" s="106" t="s">
        <v>236</v>
      </c>
      <c r="D731" s="107">
        <v>263.8</v>
      </c>
      <c r="E731" s="107">
        <v>26.65</v>
      </c>
      <c r="F731" s="107">
        <v>290.45</v>
      </c>
      <c r="G731" s="83">
        <v>9</v>
      </c>
      <c r="H731" s="83"/>
    </row>
    <row r="732" spans="1:8" x14ac:dyDescent="0.3">
      <c r="A732" s="104" t="s">
        <v>1572</v>
      </c>
      <c r="B732" s="105" t="s">
        <v>1573</v>
      </c>
      <c r="C732" s="106" t="s">
        <v>236</v>
      </c>
      <c r="D732" s="107">
        <v>310.27999999999997</v>
      </c>
      <c r="E732" s="107">
        <v>31.25</v>
      </c>
      <c r="F732" s="107">
        <v>341.53</v>
      </c>
      <c r="G732" s="83">
        <v>9</v>
      </c>
      <c r="H732" s="83"/>
    </row>
    <row r="733" spans="1:8" x14ac:dyDescent="0.3">
      <c r="A733" s="104" t="s">
        <v>1574</v>
      </c>
      <c r="B733" s="105" t="s">
        <v>1575</v>
      </c>
      <c r="C733" s="106"/>
      <c r="D733" s="107"/>
      <c r="E733" s="107"/>
      <c r="F733" s="107"/>
      <c r="G733" s="83">
        <v>2</v>
      </c>
      <c r="H733" s="83"/>
    </row>
    <row r="734" spans="1:8" x14ac:dyDescent="0.3">
      <c r="A734" s="104" t="s">
        <v>1576</v>
      </c>
      <c r="B734" s="105" t="s">
        <v>1577</v>
      </c>
      <c r="C734" s="106"/>
      <c r="D734" s="107"/>
      <c r="E734" s="107"/>
      <c r="F734" s="107"/>
      <c r="G734" s="83">
        <v>5</v>
      </c>
      <c r="H734" s="83"/>
    </row>
    <row r="735" spans="1:8" ht="28.8" x14ac:dyDescent="0.3">
      <c r="A735" s="104" t="s">
        <v>1578</v>
      </c>
      <c r="B735" s="105" t="s">
        <v>1579</v>
      </c>
      <c r="C735" s="106" t="s">
        <v>180</v>
      </c>
      <c r="D735" s="107">
        <v>96.21</v>
      </c>
      <c r="E735" s="107">
        <v>23.4</v>
      </c>
      <c r="F735" s="107">
        <v>119.61</v>
      </c>
      <c r="G735" s="83">
        <v>9</v>
      </c>
      <c r="H735" s="83"/>
    </row>
    <row r="736" spans="1:8" ht="28.8" x14ac:dyDescent="0.3">
      <c r="A736" s="104" t="s">
        <v>1580</v>
      </c>
      <c r="B736" s="105" t="s">
        <v>1581</v>
      </c>
      <c r="C736" s="106" t="s">
        <v>180</v>
      </c>
      <c r="D736" s="107">
        <v>107.73</v>
      </c>
      <c r="E736" s="107">
        <v>25.75</v>
      </c>
      <c r="F736" s="107">
        <v>133.47999999999999</v>
      </c>
      <c r="G736" s="83">
        <v>9</v>
      </c>
      <c r="H736" s="83"/>
    </row>
    <row r="737" spans="1:8" ht="28.8" x14ac:dyDescent="0.3">
      <c r="A737" s="104" t="s">
        <v>1582</v>
      </c>
      <c r="B737" s="105" t="s">
        <v>1583</v>
      </c>
      <c r="C737" s="106" t="s">
        <v>180</v>
      </c>
      <c r="D737" s="107">
        <v>128.24</v>
      </c>
      <c r="E737" s="107">
        <v>28.08</v>
      </c>
      <c r="F737" s="107">
        <v>156.32</v>
      </c>
      <c r="G737" s="83">
        <v>9</v>
      </c>
      <c r="H737" s="83"/>
    </row>
    <row r="738" spans="1:8" ht="28.8" x14ac:dyDescent="0.3">
      <c r="A738" s="104" t="s">
        <v>1584</v>
      </c>
      <c r="B738" s="105" t="s">
        <v>1585</v>
      </c>
      <c r="C738" s="106" t="s">
        <v>180</v>
      </c>
      <c r="D738" s="107">
        <v>141.86000000000001</v>
      </c>
      <c r="E738" s="107">
        <v>30.41</v>
      </c>
      <c r="F738" s="107">
        <v>172.27</v>
      </c>
      <c r="G738" s="83">
        <v>9</v>
      </c>
      <c r="H738" s="83"/>
    </row>
    <row r="739" spans="1:8" ht="28.8" x14ac:dyDescent="0.3">
      <c r="A739" s="104" t="s">
        <v>1586</v>
      </c>
      <c r="B739" s="105" t="s">
        <v>1587</v>
      </c>
      <c r="C739" s="106" t="s">
        <v>180</v>
      </c>
      <c r="D739" s="107">
        <v>178.03</v>
      </c>
      <c r="E739" s="107">
        <v>33.380000000000003</v>
      </c>
      <c r="F739" s="107">
        <v>211.41</v>
      </c>
      <c r="G739" s="83">
        <v>9</v>
      </c>
      <c r="H739" s="83"/>
    </row>
    <row r="740" spans="1:8" ht="28.8" x14ac:dyDescent="0.3">
      <c r="A740" s="104" t="s">
        <v>1588</v>
      </c>
      <c r="B740" s="105" t="s">
        <v>1589</v>
      </c>
      <c r="C740" s="106" t="s">
        <v>180</v>
      </c>
      <c r="D740" s="107">
        <v>102.42</v>
      </c>
      <c r="E740" s="107">
        <v>25.75</v>
      </c>
      <c r="F740" s="107">
        <v>128.16999999999999</v>
      </c>
      <c r="G740" s="83">
        <v>9</v>
      </c>
      <c r="H740" s="83"/>
    </row>
    <row r="741" spans="1:8" ht="28.8" x14ac:dyDescent="0.3">
      <c r="A741" s="104" t="s">
        <v>1590</v>
      </c>
      <c r="B741" s="105" t="s">
        <v>1591</v>
      </c>
      <c r="C741" s="106" t="s">
        <v>180</v>
      </c>
      <c r="D741" s="107">
        <v>119.56</v>
      </c>
      <c r="E741" s="107">
        <v>25.75</v>
      </c>
      <c r="F741" s="107">
        <v>145.31</v>
      </c>
      <c r="G741" s="83">
        <v>9</v>
      </c>
      <c r="H741" s="83"/>
    </row>
    <row r="742" spans="1:8" ht="28.8" x14ac:dyDescent="0.3">
      <c r="A742" s="104" t="s">
        <v>1592</v>
      </c>
      <c r="B742" s="105" t="s">
        <v>1593</v>
      </c>
      <c r="C742" s="106" t="s">
        <v>180</v>
      </c>
      <c r="D742" s="107">
        <v>163.32</v>
      </c>
      <c r="E742" s="107">
        <v>28.08</v>
      </c>
      <c r="F742" s="107">
        <v>191.4</v>
      </c>
      <c r="G742" s="83">
        <v>9</v>
      </c>
      <c r="H742" s="83"/>
    </row>
    <row r="743" spans="1:8" ht="28.8" x14ac:dyDescent="0.3">
      <c r="A743" s="104" t="s">
        <v>1594</v>
      </c>
      <c r="B743" s="105" t="s">
        <v>1595</v>
      </c>
      <c r="C743" s="106" t="s">
        <v>180</v>
      </c>
      <c r="D743" s="107">
        <v>152.83000000000001</v>
      </c>
      <c r="E743" s="107">
        <v>30.41</v>
      </c>
      <c r="F743" s="107">
        <v>183.24</v>
      </c>
      <c r="G743" s="83">
        <v>9</v>
      </c>
      <c r="H743" s="83"/>
    </row>
    <row r="744" spans="1:8" ht="28.8" x14ac:dyDescent="0.3">
      <c r="A744" s="104" t="s">
        <v>1596</v>
      </c>
      <c r="B744" s="105" t="s">
        <v>1597</v>
      </c>
      <c r="C744" s="106" t="s">
        <v>180</v>
      </c>
      <c r="D744" s="107">
        <v>240.53</v>
      </c>
      <c r="E744" s="107">
        <v>33.380000000000003</v>
      </c>
      <c r="F744" s="107">
        <v>273.91000000000003</v>
      </c>
      <c r="G744" s="83">
        <v>9</v>
      </c>
      <c r="H744" s="83"/>
    </row>
    <row r="745" spans="1:8" x14ac:dyDescent="0.3">
      <c r="A745" s="104" t="s">
        <v>1598</v>
      </c>
      <c r="B745" s="105" t="s">
        <v>1599</v>
      </c>
      <c r="C745" s="106"/>
      <c r="D745" s="107"/>
      <c r="E745" s="107"/>
      <c r="F745" s="107"/>
      <c r="G745" s="83">
        <v>5</v>
      </c>
      <c r="H745" s="83"/>
    </row>
    <row r="746" spans="1:8" ht="28.8" x14ac:dyDescent="0.3">
      <c r="A746" s="104" t="s">
        <v>1600</v>
      </c>
      <c r="B746" s="105" t="s">
        <v>1601</v>
      </c>
      <c r="C746" s="106" t="s">
        <v>180</v>
      </c>
      <c r="D746" s="107">
        <v>114.25</v>
      </c>
      <c r="E746" s="107">
        <v>25.75</v>
      </c>
      <c r="F746" s="107">
        <v>140</v>
      </c>
      <c r="G746" s="83">
        <v>9</v>
      </c>
      <c r="H746" s="83"/>
    </row>
    <row r="747" spans="1:8" ht="28.8" x14ac:dyDescent="0.3">
      <c r="A747" s="104" t="s">
        <v>1602</v>
      </c>
      <c r="B747" s="105" t="s">
        <v>1603</v>
      </c>
      <c r="C747" s="106" t="s">
        <v>180</v>
      </c>
      <c r="D747" s="107">
        <v>131.21</v>
      </c>
      <c r="E747" s="107">
        <v>28.08</v>
      </c>
      <c r="F747" s="107">
        <v>159.29</v>
      </c>
      <c r="G747" s="83">
        <v>9</v>
      </c>
      <c r="H747" s="83"/>
    </row>
    <row r="748" spans="1:8" ht="28.8" x14ac:dyDescent="0.3">
      <c r="A748" s="104" t="s">
        <v>1604</v>
      </c>
      <c r="B748" s="105" t="s">
        <v>1605</v>
      </c>
      <c r="C748" s="106" t="s">
        <v>180</v>
      </c>
      <c r="D748" s="107">
        <v>141.1</v>
      </c>
      <c r="E748" s="107">
        <v>30.41</v>
      </c>
      <c r="F748" s="107">
        <v>171.51</v>
      </c>
      <c r="G748" s="83">
        <v>9</v>
      </c>
      <c r="H748" s="83"/>
    </row>
    <row r="749" spans="1:8" ht="28.8" x14ac:dyDescent="0.3">
      <c r="A749" s="104" t="s">
        <v>1606</v>
      </c>
      <c r="B749" s="105" t="s">
        <v>1607</v>
      </c>
      <c r="C749" s="106" t="s">
        <v>180</v>
      </c>
      <c r="D749" s="107">
        <v>152.71</v>
      </c>
      <c r="E749" s="107">
        <v>33.380000000000003</v>
      </c>
      <c r="F749" s="107">
        <v>186.09</v>
      </c>
      <c r="G749" s="83">
        <v>9</v>
      </c>
      <c r="H749" s="83"/>
    </row>
    <row r="750" spans="1:8" x14ac:dyDescent="0.3">
      <c r="A750" s="104" t="s">
        <v>1608</v>
      </c>
      <c r="B750" s="105" t="s">
        <v>1609</v>
      </c>
      <c r="C750" s="106"/>
      <c r="D750" s="107"/>
      <c r="E750" s="107"/>
      <c r="F750" s="107"/>
      <c r="G750" s="83">
        <v>5</v>
      </c>
      <c r="H750" s="83"/>
    </row>
    <row r="751" spans="1:8" x14ac:dyDescent="0.3">
      <c r="A751" s="104" t="s">
        <v>1610</v>
      </c>
      <c r="B751" s="105" t="s">
        <v>1611</v>
      </c>
      <c r="C751" s="106" t="s">
        <v>180</v>
      </c>
      <c r="D751" s="107">
        <v>129.94</v>
      </c>
      <c r="E751" s="107">
        <v>7.85</v>
      </c>
      <c r="F751" s="107">
        <v>137.79</v>
      </c>
      <c r="G751" s="83">
        <v>9</v>
      </c>
      <c r="H751" s="83"/>
    </row>
    <row r="752" spans="1:8" x14ac:dyDescent="0.3">
      <c r="A752" s="104" t="s">
        <v>1612</v>
      </c>
      <c r="B752" s="105" t="s">
        <v>1613</v>
      </c>
      <c r="C752" s="106" t="s">
        <v>180</v>
      </c>
      <c r="D752" s="107">
        <v>134.52000000000001</v>
      </c>
      <c r="E752" s="107">
        <v>8.26</v>
      </c>
      <c r="F752" s="107">
        <v>142.78</v>
      </c>
      <c r="G752" s="83">
        <v>9</v>
      </c>
      <c r="H752" s="83"/>
    </row>
    <row r="753" spans="1:8" x14ac:dyDescent="0.3">
      <c r="A753" s="104" t="s">
        <v>1614</v>
      </c>
      <c r="B753" s="105" t="s">
        <v>1615</v>
      </c>
      <c r="C753" s="106" t="s">
        <v>180</v>
      </c>
      <c r="D753" s="107">
        <v>146.74</v>
      </c>
      <c r="E753" s="107">
        <v>8.66</v>
      </c>
      <c r="F753" s="107">
        <v>155.4</v>
      </c>
      <c r="G753" s="83">
        <v>9</v>
      </c>
      <c r="H753" s="83"/>
    </row>
    <row r="754" spans="1:8" x14ac:dyDescent="0.3">
      <c r="A754" s="104" t="s">
        <v>1616</v>
      </c>
      <c r="B754" s="105" t="s">
        <v>1617</v>
      </c>
      <c r="C754" s="106" t="s">
        <v>180</v>
      </c>
      <c r="D754" s="107">
        <v>169.79</v>
      </c>
      <c r="E754" s="107">
        <v>8.82</v>
      </c>
      <c r="F754" s="107">
        <v>178.61</v>
      </c>
      <c r="G754" s="83">
        <v>9</v>
      </c>
      <c r="H754" s="83"/>
    </row>
    <row r="755" spans="1:8" x14ac:dyDescent="0.3">
      <c r="A755" s="104" t="s">
        <v>1618</v>
      </c>
      <c r="B755" s="105" t="s">
        <v>1619</v>
      </c>
      <c r="C755" s="106" t="s">
        <v>180</v>
      </c>
      <c r="D755" s="107">
        <v>121.44</v>
      </c>
      <c r="E755" s="107">
        <v>7.85</v>
      </c>
      <c r="F755" s="107">
        <v>129.29</v>
      </c>
      <c r="G755" s="83">
        <v>9</v>
      </c>
      <c r="H755" s="83"/>
    </row>
    <row r="756" spans="1:8" x14ac:dyDescent="0.3">
      <c r="A756" s="104" t="s">
        <v>1620</v>
      </c>
      <c r="B756" s="105" t="s">
        <v>1621</v>
      </c>
      <c r="C756" s="106" t="s">
        <v>180</v>
      </c>
      <c r="D756" s="107">
        <v>131.4</v>
      </c>
      <c r="E756" s="107">
        <v>8.25</v>
      </c>
      <c r="F756" s="107">
        <v>139.65</v>
      </c>
      <c r="G756" s="83">
        <v>9</v>
      </c>
      <c r="H756" s="83"/>
    </row>
    <row r="757" spans="1:8" x14ac:dyDescent="0.3">
      <c r="A757" s="104" t="s">
        <v>1622</v>
      </c>
      <c r="B757" s="105" t="s">
        <v>1623</v>
      </c>
      <c r="C757" s="106"/>
      <c r="D757" s="107"/>
      <c r="E757" s="107"/>
      <c r="F757" s="107"/>
      <c r="G757" s="83">
        <v>2</v>
      </c>
      <c r="H757" s="83"/>
    </row>
    <row r="758" spans="1:8" x14ac:dyDescent="0.3">
      <c r="A758" s="104" t="s">
        <v>1624</v>
      </c>
      <c r="B758" s="105" t="s">
        <v>1625</v>
      </c>
      <c r="C758" s="106"/>
      <c r="D758" s="107"/>
      <c r="E758" s="107"/>
      <c r="F758" s="107"/>
      <c r="G758" s="83">
        <v>5</v>
      </c>
      <c r="H758" s="83"/>
    </row>
    <row r="759" spans="1:8" x14ac:dyDescent="0.3">
      <c r="A759" s="104" t="s">
        <v>1626</v>
      </c>
      <c r="B759" s="105" t="s">
        <v>1627</v>
      </c>
      <c r="C759" s="106" t="s">
        <v>261</v>
      </c>
      <c r="D759" s="107">
        <v>459.31</v>
      </c>
      <c r="E759" s="107">
        <v>266.5</v>
      </c>
      <c r="F759" s="107">
        <v>725.81</v>
      </c>
      <c r="G759" s="83">
        <v>9</v>
      </c>
      <c r="H759" s="83"/>
    </row>
    <row r="760" spans="1:8" ht="28.8" x14ac:dyDescent="0.3">
      <c r="A760" s="104" t="s">
        <v>1628</v>
      </c>
      <c r="B760" s="105" t="s">
        <v>1629</v>
      </c>
      <c r="C760" s="106" t="s">
        <v>180</v>
      </c>
      <c r="D760" s="107">
        <v>47.06</v>
      </c>
      <c r="E760" s="107">
        <v>25.57</v>
      </c>
      <c r="F760" s="107">
        <v>72.63</v>
      </c>
      <c r="G760" s="83">
        <v>9</v>
      </c>
      <c r="H760" s="83"/>
    </row>
    <row r="761" spans="1:8" ht="28.8" x14ac:dyDescent="0.3">
      <c r="A761" s="104" t="s">
        <v>1630</v>
      </c>
      <c r="B761" s="105" t="s">
        <v>1631</v>
      </c>
      <c r="C761" s="106" t="s">
        <v>180</v>
      </c>
      <c r="D761" s="107">
        <v>61.29</v>
      </c>
      <c r="E761" s="107">
        <v>26.15</v>
      </c>
      <c r="F761" s="107">
        <v>87.44</v>
      </c>
      <c r="G761" s="83">
        <v>9</v>
      </c>
      <c r="H761" s="83"/>
    </row>
    <row r="762" spans="1:8" x14ac:dyDescent="0.3">
      <c r="A762" s="104" t="s">
        <v>1632</v>
      </c>
      <c r="B762" s="105" t="s">
        <v>1633</v>
      </c>
      <c r="C762" s="106"/>
      <c r="D762" s="107"/>
      <c r="E762" s="107"/>
      <c r="F762" s="107"/>
      <c r="G762" s="83">
        <v>5</v>
      </c>
      <c r="H762" s="83"/>
    </row>
    <row r="763" spans="1:8" x14ac:dyDescent="0.3">
      <c r="A763" s="104" t="s">
        <v>1634</v>
      </c>
      <c r="B763" s="105" t="s">
        <v>1635</v>
      </c>
      <c r="C763" s="106" t="s">
        <v>180</v>
      </c>
      <c r="D763" s="107">
        <v>28.34</v>
      </c>
      <c r="E763" s="107">
        <v>32.9</v>
      </c>
      <c r="F763" s="107">
        <v>61.24</v>
      </c>
      <c r="G763" s="83">
        <v>9</v>
      </c>
      <c r="H763" s="83"/>
    </row>
    <row r="764" spans="1:8" x14ac:dyDescent="0.3">
      <c r="A764" s="104" t="s">
        <v>1636</v>
      </c>
      <c r="B764" s="105" t="s">
        <v>1637</v>
      </c>
      <c r="C764" s="106" t="s">
        <v>180</v>
      </c>
      <c r="D764" s="107">
        <v>39.03</v>
      </c>
      <c r="E764" s="107">
        <v>52.07</v>
      </c>
      <c r="F764" s="107">
        <v>91.1</v>
      </c>
      <c r="G764" s="83">
        <v>9</v>
      </c>
      <c r="H764" s="83"/>
    </row>
    <row r="765" spans="1:8" x14ac:dyDescent="0.3">
      <c r="A765" s="104" t="s">
        <v>1638</v>
      </c>
      <c r="B765" s="105" t="s">
        <v>1639</v>
      </c>
      <c r="C765" s="106" t="s">
        <v>180</v>
      </c>
      <c r="D765" s="107">
        <v>86.16</v>
      </c>
      <c r="E765" s="107">
        <v>84.51</v>
      </c>
      <c r="F765" s="107">
        <v>170.67</v>
      </c>
      <c r="G765" s="83">
        <v>9</v>
      </c>
      <c r="H765" s="83"/>
    </row>
    <row r="766" spans="1:8" x14ac:dyDescent="0.3">
      <c r="A766" s="104" t="s">
        <v>1640</v>
      </c>
      <c r="B766" s="105" t="s">
        <v>1641</v>
      </c>
      <c r="C766" s="106" t="s">
        <v>180</v>
      </c>
      <c r="D766" s="107">
        <v>124.59</v>
      </c>
      <c r="E766" s="107">
        <v>104.22</v>
      </c>
      <c r="F766" s="107">
        <v>228.81</v>
      </c>
      <c r="G766" s="83">
        <v>9</v>
      </c>
      <c r="H766" s="83"/>
    </row>
    <row r="767" spans="1:8" x14ac:dyDescent="0.3">
      <c r="A767" s="104" t="s">
        <v>1642</v>
      </c>
      <c r="B767" s="105" t="s">
        <v>1643</v>
      </c>
      <c r="C767" s="106" t="s">
        <v>180</v>
      </c>
      <c r="D767" s="107">
        <v>108.04</v>
      </c>
      <c r="E767" s="107">
        <v>52.07</v>
      </c>
      <c r="F767" s="107">
        <v>160.11000000000001</v>
      </c>
      <c r="G767" s="83">
        <v>9</v>
      </c>
      <c r="H767" s="83"/>
    </row>
    <row r="768" spans="1:8" x14ac:dyDescent="0.3">
      <c r="A768" s="104" t="s">
        <v>1644</v>
      </c>
      <c r="B768" s="105" t="s">
        <v>1645</v>
      </c>
      <c r="C768" s="106" t="s">
        <v>180</v>
      </c>
      <c r="D768" s="107">
        <v>244.78</v>
      </c>
      <c r="E768" s="107">
        <v>84.51</v>
      </c>
      <c r="F768" s="107">
        <v>329.29</v>
      </c>
      <c r="G768" s="83">
        <v>9</v>
      </c>
      <c r="H768" s="83"/>
    </row>
    <row r="769" spans="1:8" x14ac:dyDescent="0.3">
      <c r="A769" s="104" t="s">
        <v>1646</v>
      </c>
      <c r="B769" s="105" t="s">
        <v>1647</v>
      </c>
      <c r="C769" s="106"/>
      <c r="D769" s="107"/>
      <c r="E769" s="107"/>
      <c r="F769" s="107"/>
      <c r="G769" s="83">
        <v>5</v>
      </c>
      <c r="H769" s="83"/>
    </row>
    <row r="770" spans="1:8" x14ac:dyDescent="0.3">
      <c r="A770" s="104" t="s">
        <v>1648</v>
      </c>
      <c r="B770" s="105" t="s">
        <v>1649</v>
      </c>
      <c r="C770" s="106" t="s">
        <v>180</v>
      </c>
      <c r="D770" s="107">
        <v>96.71</v>
      </c>
      <c r="E770" s="107">
        <v>46.41</v>
      </c>
      <c r="F770" s="107">
        <v>143.12</v>
      </c>
      <c r="G770" s="83">
        <v>9</v>
      </c>
      <c r="H770" s="83"/>
    </row>
    <row r="771" spans="1:8" x14ac:dyDescent="0.3">
      <c r="A771" s="104" t="s">
        <v>1650</v>
      </c>
      <c r="B771" s="105" t="s">
        <v>1651</v>
      </c>
      <c r="C771" s="106" t="s">
        <v>180</v>
      </c>
      <c r="D771" s="107">
        <v>182.47</v>
      </c>
      <c r="E771" s="107">
        <v>87.53</v>
      </c>
      <c r="F771" s="107">
        <v>270</v>
      </c>
      <c r="G771" s="83">
        <v>9</v>
      </c>
      <c r="H771" s="83"/>
    </row>
    <row r="772" spans="1:8" x14ac:dyDescent="0.3">
      <c r="A772" s="104" t="s">
        <v>1652</v>
      </c>
      <c r="B772" s="105" t="s">
        <v>1653</v>
      </c>
      <c r="C772" s="106" t="s">
        <v>180</v>
      </c>
      <c r="D772" s="107">
        <v>377.9</v>
      </c>
      <c r="E772" s="107">
        <v>122.43</v>
      </c>
      <c r="F772" s="107">
        <v>500.33</v>
      </c>
      <c r="G772" s="83">
        <v>9</v>
      </c>
      <c r="H772" s="83"/>
    </row>
    <row r="773" spans="1:8" x14ac:dyDescent="0.3">
      <c r="A773" s="104" t="s">
        <v>1654</v>
      </c>
      <c r="B773" s="105" t="s">
        <v>1655</v>
      </c>
      <c r="C773" s="106"/>
      <c r="D773" s="107"/>
      <c r="E773" s="107"/>
      <c r="F773" s="107"/>
      <c r="G773" s="83">
        <v>5</v>
      </c>
      <c r="H773" s="83"/>
    </row>
    <row r="774" spans="1:8" x14ac:dyDescent="0.3">
      <c r="A774" s="104" t="s">
        <v>1656</v>
      </c>
      <c r="B774" s="105" t="s">
        <v>1657</v>
      </c>
      <c r="C774" s="106" t="s">
        <v>180</v>
      </c>
      <c r="D774" s="107">
        <v>27.45</v>
      </c>
      <c r="E774" s="107">
        <v>23.56</v>
      </c>
      <c r="F774" s="107">
        <v>51.01</v>
      </c>
      <c r="G774" s="83">
        <v>9</v>
      </c>
      <c r="H774" s="83"/>
    </row>
    <row r="775" spans="1:8" x14ac:dyDescent="0.3">
      <c r="A775" s="104" t="s">
        <v>63</v>
      </c>
      <c r="B775" s="105" t="s">
        <v>1658</v>
      </c>
      <c r="C775" s="106" t="s">
        <v>180</v>
      </c>
      <c r="D775" s="107">
        <v>37.83</v>
      </c>
      <c r="E775" s="107">
        <v>25.57</v>
      </c>
      <c r="F775" s="107">
        <v>63.4</v>
      </c>
      <c r="G775" s="83">
        <v>9</v>
      </c>
      <c r="H775" s="83"/>
    </row>
    <row r="776" spans="1:8" x14ac:dyDescent="0.3">
      <c r="A776" s="104" t="s">
        <v>1659</v>
      </c>
      <c r="B776" s="105" t="s">
        <v>1660</v>
      </c>
      <c r="C776" s="106" t="s">
        <v>180</v>
      </c>
      <c r="D776" s="107">
        <v>38.67</v>
      </c>
      <c r="E776" s="107">
        <v>27.44</v>
      </c>
      <c r="F776" s="107">
        <v>66.11</v>
      </c>
      <c r="G776" s="83">
        <v>9</v>
      </c>
      <c r="H776" s="83"/>
    </row>
    <row r="777" spans="1:8" x14ac:dyDescent="0.3">
      <c r="A777" s="104" t="s">
        <v>1661</v>
      </c>
      <c r="B777" s="105" t="s">
        <v>1662</v>
      </c>
      <c r="C777" s="106"/>
      <c r="D777" s="107"/>
      <c r="E777" s="107"/>
      <c r="F777" s="107"/>
      <c r="G777" s="83">
        <v>5</v>
      </c>
      <c r="H777" s="83"/>
    </row>
    <row r="778" spans="1:8" x14ac:dyDescent="0.3">
      <c r="A778" s="104" t="s">
        <v>1663</v>
      </c>
      <c r="B778" s="105" t="s">
        <v>1664</v>
      </c>
      <c r="C778" s="106" t="s">
        <v>180</v>
      </c>
      <c r="D778" s="107">
        <v>30.14</v>
      </c>
      <c r="E778" s="107">
        <v>25.57</v>
      </c>
      <c r="F778" s="107">
        <v>55.71</v>
      </c>
      <c r="G778" s="83">
        <v>9</v>
      </c>
      <c r="H778" s="83"/>
    </row>
    <row r="779" spans="1:8" x14ac:dyDescent="0.3">
      <c r="A779" s="104" t="s">
        <v>1665</v>
      </c>
      <c r="B779" s="105" t="s">
        <v>1666</v>
      </c>
      <c r="C779" s="106" t="s">
        <v>180</v>
      </c>
      <c r="D779" s="107">
        <v>37.729999999999997</v>
      </c>
      <c r="E779" s="107">
        <v>27.44</v>
      </c>
      <c r="F779" s="107">
        <v>65.17</v>
      </c>
      <c r="G779" s="83">
        <v>9</v>
      </c>
      <c r="H779" s="83"/>
    </row>
    <row r="780" spans="1:8" x14ac:dyDescent="0.3">
      <c r="A780" s="104" t="s">
        <v>1667</v>
      </c>
      <c r="B780" s="105" t="s">
        <v>1668</v>
      </c>
      <c r="C780" s="106"/>
      <c r="D780" s="107"/>
      <c r="E780" s="107"/>
      <c r="F780" s="107"/>
      <c r="G780" s="83">
        <v>5</v>
      </c>
      <c r="H780" s="83"/>
    </row>
    <row r="781" spans="1:8" ht="28.8" x14ac:dyDescent="0.3">
      <c r="A781" s="104" t="s">
        <v>86</v>
      </c>
      <c r="B781" s="105" t="s">
        <v>1669</v>
      </c>
      <c r="C781" s="106" t="s">
        <v>180</v>
      </c>
      <c r="D781" s="107">
        <v>27.05</v>
      </c>
      <c r="E781" s="107">
        <v>23.56</v>
      </c>
      <c r="F781" s="107">
        <v>50.61</v>
      </c>
      <c r="G781" s="83">
        <v>9</v>
      </c>
      <c r="H781" s="83"/>
    </row>
    <row r="782" spans="1:8" ht="28.8" x14ac:dyDescent="0.3">
      <c r="A782" s="104" t="s">
        <v>1670</v>
      </c>
      <c r="B782" s="105" t="s">
        <v>1671</v>
      </c>
      <c r="C782" s="106" t="s">
        <v>180</v>
      </c>
      <c r="D782" s="107">
        <v>33.61</v>
      </c>
      <c r="E782" s="107">
        <v>25.57</v>
      </c>
      <c r="F782" s="107">
        <v>59.18</v>
      </c>
      <c r="G782" s="83">
        <v>9</v>
      </c>
      <c r="H782" s="83"/>
    </row>
    <row r="783" spans="1:8" ht="28.8" x14ac:dyDescent="0.3">
      <c r="A783" s="104" t="s">
        <v>1672</v>
      </c>
      <c r="B783" s="105" t="s">
        <v>1673</v>
      </c>
      <c r="C783" s="106" t="s">
        <v>180</v>
      </c>
      <c r="D783" s="107">
        <v>43.32</v>
      </c>
      <c r="E783" s="107">
        <v>26.15</v>
      </c>
      <c r="F783" s="107">
        <v>69.47</v>
      </c>
      <c r="G783" s="83">
        <v>9</v>
      </c>
      <c r="H783" s="83"/>
    </row>
    <row r="784" spans="1:8" x14ac:dyDescent="0.3">
      <c r="A784" s="104" t="s">
        <v>1674</v>
      </c>
      <c r="B784" s="105" t="s">
        <v>1675</v>
      </c>
      <c r="C784" s="106"/>
      <c r="D784" s="107"/>
      <c r="E784" s="107"/>
      <c r="F784" s="107"/>
      <c r="G784" s="83">
        <v>5</v>
      </c>
      <c r="H784" s="83"/>
    </row>
    <row r="785" spans="1:8" x14ac:dyDescent="0.3">
      <c r="A785" s="104" t="s">
        <v>1676</v>
      </c>
      <c r="B785" s="105" t="s">
        <v>1677</v>
      </c>
      <c r="C785" s="106" t="s">
        <v>180</v>
      </c>
      <c r="D785" s="107">
        <v>42.24</v>
      </c>
      <c r="E785" s="107">
        <v>28.78</v>
      </c>
      <c r="F785" s="107">
        <v>71.02</v>
      </c>
      <c r="G785" s="83">
        <v>9</v>
      </c>
      <c r="H785" s="83"/>
    </row>
    <row r="786" spans="1:8" x14ac:dyDescent="0.3">
      <c r="A786" s="104" t="s">
        <v>1678</v>
      </c>
      <c r="B786" s="105" t="s">
        <v>1679</v>
      </c>
      <c r="C786" s="106" t="s">
        <v>180</v>
      </c>
      <c r="D786" s="107">
        <v>56.67</v>
      </c>
      <c r="E786" s="107">
        <v>29.51</v>
      </c>
      <c r="F786" s="107">
        <v>86.18</v>
      </c>
      <c r="G786" s="83">
        <v>9</v>
      </c>
      <c r="H786" s="83"/>
    </row>
    <row r="787" spans="1:8" x14ac:dyDescent="0.3">
      <c r="A787" s="104" t="s">
        <v>1680</v>
      </c>
      <c r="B787" s="105" t="s">
        <v>1681</v>
      </c>
      <c r="C787" s="106" t="s">
        <v>180</v>
      </c>
      <c r="D787" s="107">
        <v>48.09</v>
      </c>
      <c r="E787" s="107">
        <v>38.11</v>
      </c>
      <c r="F787" s="107">
        <v>86.2</v>
      </c>
      <c r="G787" s="83">
        <v>9</v>
      </c>
      <c r="H787" s="83"/>
    </row>
    <row r="788" spans="1:8" x14ac:dyDescent="0.3">
      <c r="A788" s="104" t="s">
        <v>1682</v>
      </c>
      <c r="B788" s="105" t="s">
        <v>1683</v>
      </c>
      <c r="C788" s="106" t="s">
        <v>180</v>
      </c>
      <c r="D788" s="107">
        <v>62.78</v>
      </c>
      <c r="E788" s="107">
        <v>40.630000000000003</v>
      </c>
      <c r="F788" s="107">
        <v>103.41</v>
      </c>
      <c r="G788" s="83">
        <v>9</v>
      </c>
      <c r="H788" s="83"/>
    </row>
    <row r="789" spans="1:8" x14ac:dyDescent="0.3">
      <c r="A789" s="104" t="s">
        <v>1684</v>
      </c>
      <c r="B789" s="105" t="s">
        <v>1685</v>
      </c>
      <c r="C789" s="106"/>
      <c r="D789" s="107"/>
      <c r="E789" s="107"/>
      <c r="F789" s="107"/>
      <c r="G789" s="83">
        <v>5</v>
      </c>
      <c r="H789" s="83"/>
    </row>
    <row r="790" spans="1:8" ht="28.8" x14ac:dyDescent="0.3">
      <c r="A790" s="104" t="s">
        <v>1686</v>
      </c>
      <c r="B790" s="105" t="s">
        <v>1687</v>
      </c>
      <c r="C790" s="106" t="s">
        <v>180</v>
      </c>
      <c r="D790" s="107">
        <v>77</v>
      </c>
      <c r="E790" s="107">
        <v>11.16</v>
      </c>
      <c r="F790" s="107">
        <v>88.16</v>
      </c>
      <c r="G790" s="83">
        <v>9</v>
      </c>
      <c r="H790" s="83"/>
    </row>
    <row r="791" spans="1:8" ht="28.8" x14ac:dyDescent="0.3">
      <c r="A791" s="104" t="s">
        <v>1688</v>
      </c>
      <c r="B791" s="105" t="s">
        <v>1689</v>
      </c>
      <c r="C791" s="106" t="s">
        <v>180</v>
      </c>
      <c r="D791" s="107">
        <v>92.6</v>
      </c>
      <c r="E791" s="107">
        <v>11.45</v>
      </c>
      <c r="F791" s="107">
        <v>104.05</v>
      </c>
      <c r="G791" s="83">
        <v>9</v>
      </c>
      <c r="H791" s="83"/>
    </row>
    <row r="792" spans="1:8" ht="28.8" x14ac:dyDescent="0.3">
      <c r="A792" s="104" t="s">
        <v>1690</v>
      </c>
      <c r="B792" s="105" t="s">
        <v>1691</v>
      </c>
      <c r="C792" s="106" t="s">
        <v>180</v>
      </c>
      <c r="D792" s="107">
        <v>113.65</v>
      </c>
      <c r="E792" s="107">
        <v>11.59</v>
      </c>
      <c r="F792" s="107">
        <v>125.24</v>
      </c>
      <c r="G792" s="83">
        <v>9</v>
      </c>
      <c r="H792" s="83"/>
    </row>
    <row r="793" spans="1:8" ht="28.8" x14ac:dyDescent="0.3">
      <c r="A793" s="104" t="s">
        <v>1692</v>
      </c>
      <c r="B793" s="105" t="s">
        <v>1693</v>
      </c>
      <c r="C793" s="106" t="s">
        <v>180</v>
      </c>
      <c r="D793" s="107">
        <v>142.25</v>
      </c>
      <c r="E793" s="107">
        <v>12.03</v>
      </c>
      <c r="F793" s="107">
        <v>154.28</v>
      </c>
      <c r="G793" s="83">
        <v>9</v>
      </c>
      <c r="H793" s="83"/>
    </row>
    <row r="794" spans="1:8" x14ac:dyDescent="0.3">
      <c r="A794" s="104" t="s">
        <v>1694</v>
      </c>
      <c r="B794" s="105" t="s">
        <v>1695</v>
      </c>
      <c r="C794" s="106"/>
      <c r="D794" s="107"/>
      <c r="E794" s="107"/>
      <c r="F794" s="107"/>
      <c r="G794" s="83">
        <v>5</v>
      </c>
      <c r="H794" s="83"/>
    </row>
    <row r="795" spans="1:8" x14ac:dyDescent="0.3">
      <c r="A795" s="104" t="s">
        <v>88</v>
      </c>
      <c r="B795" s="105" t="s">
        <v>1696</v>
      </c>
      <c r="C795" s="106" t="s">
        <v>261</v>
      </c>
      <c r="D795" s="107">
        <v>1003.12</v>
      </c>
      <c r="E795" s="107">
        <v>608.30999999999995</v>
      </c>
      <c r="F795" s="107">
        <v>1611.43</v>
      </c>
      <c r="G795" s="83">
        <v>9</v>
      </c>
      <c r="H795" s="83"/>
    </row>
    <row r="796" spans="1:8" x14ac:dyDescent="0.3">
      <c r="A796" s="104" t="s">
        <v>1697</v>
      </c>
      <c r="B796" s="105" t="s">
        <v>1698</v>
      </c>
      <c r="C796" s="106" t="s">
        <v>236</v>
      </c>
      <c r="D796" s="107">
        <v>2.96</v>
      </c>
      <c r="E796" s="107">
        <v>5.5</v>
      </c>
      <c r="F796" s="107">
        <v>8.4600000000000009</v>
      </c>
      <c r="G796" s="83">
        <v>9</v>
      </c>
      <c r="H796" s="83"/>
    </row>
    <row r="797" spans="1:8" x14ac:dyDescent="0.3">
      <c r="A797" s="104" t="s">
        <v>1699</v>
      </c>
      <c r="B797" s="105" t="s">
        <v>1700</v>
      </c>
      <c r="C797" s="106"/>
      <c r="D797" s="107"/>
      <c r="E797" s="107"/>
      <c r="F797" s="107"/>
      <c r="G797" s="83">
        <v>5</v>
      </c>
      <c r="H797" s="83"/>
    </row>
    <row r="798" spans="1:8" x14ac:dyDescent="0.3">
      <c r="A798" s="104" t="s">
        <v>1701</v>
      </c>
      <c r="B798" s="105" t="s">
        <v>1702</v>
      </c>
      <c r="C798" s="106" t="s">
        <v>180</v>
      </c>
      <c r="D798" s="107">
        <v>109.45</v>
      </c>
      <c r="E798" s="107">
        <v>48</v>
      </c>
      <c r="F798" s="107">
        <v>157.44999999999999</v>
      </c>
      <c r="G798" s="83">
        <v>9</v>
      </c>
      <c r="H798" s="83"/>
    </row>
    <row r="799" spans="1:8" x14ac:dyDescent="0.3">
      <c r="A799" s="104" t="s">
        <v>1703</v>
      </c>
      <c r="B799" s="105" t="s">
        <v>1704</v>
      </c>
      <c r="C799" s="106" t="s">
        <v>180</v>
      </c>
      <c r="D799" s="107">
        <v>130.44999999999999</v>
      </c>
      <c r="E799" s="107">
        <v>48</v>
      </c>
      <c r="F799" s="107">
        <v>178.45</v>
      </c>
      <c r="G799" s="83">
        <v>9</v>
      </c>
      <c r="H799" s="83"/>
    </row>
    <row r="800" spans="1:8" ht="28.8" x14ac:dyDescent="0.3">
      <c r="A800" s="104" t="s">
        <v>1705</v>
      </c>
      <c r="B800" s="105" t="s">
        <v>1706</v>
      </c>
      <c r="C800" s="106" t="s">
        <v>180</v>
      </c>
      <c r="D800" s="107">
        <v>1248.6600000000001</v>
      </c>
      <c r="E800" s="107">
        <v>130.18</v>
      </c>
      <c r="F800" s="107">
        <v>1378.84</v>
      </c>
      <c r="G800" s="83">
        <v>9</v>
      </c>
      <c r="H800" s="83"/>
    </row>
    <row r="801" spans="1:8" x14ac:dyDescent="0.3">
      <c r="A801" s="104" t="s">
        <v>1707</v>
      </c>
      <c r="B801" s="105" t="s">
        <v>1708</v>
      </c>
      <c r="C801" s="106" t="s">
        <v>180</v>
      </c>
      <c r="D801" s="107">
        <v>831.98</v>
      </c>
      <c r="E801" s="107">
        <v>86.44</v>
      </c>
      <c r="F801" s="107">
        <v>918.42</v>
      </c>
      <c r="G801" s="83">
        <v>9</v>
      </c>
      <c r="H801" s="83"/>
    </row>
    <row r="802" spans="1:8" x14ac:dyDescent="0.3">
      <c r="A802" s="104" t="s">
        <v>1709</v>
      </c>
      <c r="B802" s="105" t="s">
        <v>1710</v>
      </c>
      <c r="C802" s="106"/>
      <c r="D802" s="107"/>
      <c r="E802" s="107"/>
      <c r="F802" s="107"/>
      <c r="G802" s="83">
        <v>5</v>
      </c>
      <c r="H802" s="83"/>
    </row>
    <row r="803" spans="1:8" x14ac:dyDescent="0.3">
      <c r="A803" s="104" t="s">
        <v>1711</v>
      </c>
      <c r="B803" s="105" t="s">
        <v>1712</v>
      </c>
      <c r="C803" s="106" t="s">
        <v>180</v>
      </c>
      <c r="D803" s="107">
        <v>765.82</v>
      </c>
      <c r="E803" s="107">
        <v>56.02</v>
      </c>
      <c r="F803" s="107">
        <v>821.84</v>
      </c>
      <c r="G803" s="83">
        <v>9</v>
      </c>
      <c r="H803" s="83"/>
    </row>
    <row r="804" spans="1:8" x14ac:dyDescent="0.3">
      <c r="A804" s="104" t="s">
        <v>1713</v>
      </c>
      <c r="B804" s="105" t="s">
        <v>1714</v>
      </c>
      <c r="C804" s="106" t="s">
        <v>180</v>
      </c>
      <c r="D804" s="107">
        <v>208.28</v>
      </c>
      <c r="E804" s="107"/>
      <c r="F804" s="107">
        <v>208.28</v>
      </c>
      <c r="G804" s="83">
        <v>9</v>
      </c>
      <c r="H804" s="83"/>
    </row>
    <row r="805" spans="1:8" ht="28.8" x14ac:dyDescent="0.3">
      <c r="A805" s="104" t="s">
        <v>1715</v>
      </c>
      <c r="B805" s="105" t="s">
        <v>1716</v>
      </c>
      <c r="C805" s="106" t="s">
        <v>180</v>
      </c>
      <c r="D805" s="107">
        <v>523.08000000000004</v>
      </c>
      <c r="E805" s="107"/>
      <c r="F805" s="107">
        <v>523.08000000000004</v>
      </c>
      <c r="G805" s="83">
        <v>9</v>
      </c>
      <c r="H805" s="83"/>
    </row>
    <row r="806" spans="1:8" ht="28.8" x14ac:dyDescent="0.3">
      <c r="A806" s="104" t="s">
        <v>1717</v>
      </c>
      <c r="B806" s="105" t="s">
        <v>1718</v>
      </c>
      <c r="C806" s="106" t="s">
        <v>180</v>
      </c>
      <c r="D806" s="107">
        <v>875.82</v>
      </c>
      <c r="E806" s="107">
        <v>56.02</v>
      </c>
      <c r="F806" s="107">
        <v>931.84</v>
      </c>
      <c r="G806" s="83">
        <v>9</v>
      </c>
      <c r="H806" s="83"/>
    </row>
    <row r="807" spans="1:8" ht="28.8" x14ac:dyDescent="0.3">
      <c r="A807" s="104" t="s">
        <v>1719</v>
      </c>
      <c r="B807" s="105" t="s">
        <v>1720</v>
      </c>
      <c r="C807" s="106" t="s">
        <v>180</v>
      </c>
      <c r="D807" s="107">
        <v>110.71</v>
      </c>
      <c r="E807" s="107"/>
      <c r="F807" s="107">
        <v>110.71</v>
      </c>
      <c r="G807" s="83">
        <v>9</v>
      </c>
      <c r="H807" s="83"/>
    </row>
    <row r="808" spans="1:8" ht="28.8" x14ac:dyDescent="0.3">
      <c r="A808" s="104" t="s">
        <v>1721</v>
      </c>
      <c r="B808" s="105" t="s">
        <v>1722</v>
      </c>
      <c r="C808" s="106" t="s">
        <v>180</v>
      </c>
      <c r="D808" s="107">
        <v>143.36000000000001</v>
      </c>
      <c r="E808" s="107"/>
      <c r="F808" s="107">
        <v>143.36000000000001</v>
      </c>
      <c r="G808" s="83">
        <v>9</v>
      </c>
      <c r="H808" s="83"/>
    </row>
    <row r="809" spans="1:8" ht="28.8" x14ac:dyDescent="0.3">
      <c r="A809" s="104" t="s">
        <v>1723</v>
      </c>
      <c r="B809" s="105" t="s">
        <v>1724</v>
      </c>
      <c r="C809" s="106" t="s">
        <v>180</v>
      </c>
      <c r="D809" s="107">
        <v>131.52000000000001</v>
      </c>
      <c r="E809" s="107"/>
      <c r="F809" s="107">
        <v>131.52000000000001</v>
      </c>
      <c r="G809" s="83">
        <v>9</v>
      </c>
      <c r="H809" s="83"/>
    </row>
    <row r="810" spans="1:8" ht="28.8" x14ac:dyDescent="0.3">
      <c r="A810" s="104" t="s">
        <v>1725</v>
      </c>
      <c r="B810" s="105" t="s">
        <v>1726</v>
      </c>
      <c r="C810" s="106" t="s">
        <v>180</v>
      </c>
      <c r="D810" s="107">
        <v>139.33000000000001</v>
      </c>
      <c r="E810" s="107"/>
      <c r="F810" s="107">
        <v>139.33000000000001</v>
      </c>
      <c r="G810" s="83">
        <v>9</v>
      </c>
      <c r="H810" s="83"/>
    </row>
    <row r="811" spans="1:8" ht="28.8" x14ac:dyDescent="0.3">
      <c r="A811" s="104" t="s">
        <v>1727</v>
      </c>
      <c r="B811" s="105" t="s">
        <v>1728</v>
      </c>
      <c r="C811" s="106" t="s">
        <v>180</v>
      </c>
      <c r="D811" s="107">
        <v>130.41</v>
      </c>
      <c r="E811" s="107"/>
      <c r="F811" s="107">
        <v>130.41</v>
      </c>
      <c r="G811" s="83">
        <v>9</v>
      </c>
      <c r="H811" s="83"/>
    </row>
    <row r="812" spans="1:8" ht="28.8" x14ac:dyDescent="0.3">
      <c r="A812" s="104" t="s">
        <v>1729</v>
      </c>
      <c r="B812" s="105" t="s">
        <v>1730</v>
      </c>
      <c r="C812" s="106" t="s">
        <v>180</v>
      </c>
      <c r="D812" s="107">
        <v>116.18</v>
      </c>
      <c r="E812" s="107"/>
      <c r="F812" s="107">
        <v>116.18</v>
      </c>
      <c r="G812" s="83">
        <v>9</v>
      </c>
      <c r="H812" s="83"/>
    </row>
    <row r="813" spans="1:8" ht="28.8" x14ac:dyDescent="0.3">
      <c r="A813" s="104" t="s">
        <v>1731</v>
      </c>
      <c r="B813" s="105" t="s">
        <v>1732</v>
      </c>
      <c r="C813" s="106" t="s">
        <v>180</v>
      </c>
      <c r="D813" s="107">
        <v>155.41</v>
      </c>
      <c r="E813" s="107"/>
      <c r="F813" s="107">
        <v>155.41</v>
      </c>
      <c r="G813" s="83">
        <v>9</v>
      </c>
      <c r="H813" s="83"/>
    </row>
    <row r="814" spans="1:8" ht="28.8" x14ac:dyDescent="0.3">
      <c r="A814" s="104" t="s">
        <v>1733</v>
      </c>
      <c r="B814" s="105" t="s">
        <v>1734</v>
      </c>
      <c r="C814" s="106" t="s">
        <v>180</v>
      </c>
      <c r="D814" s="107">
        <v>115.83</v>
      </c>
      <c r="E814" s="107"/>
      <c r="F814" s="107">
        <v>115.83</v>
      </c>
      <c r="G814" s="83">
        <v>9</v>
      </c>
      <c r="H814" s="83"/>
    </row>
    <row r="815" spans="1:8" ht="28.8" x14ac:dyDescent="0.3">
      <c r="A815" s="104" t="s">
        <v>1735</v>
      </c>
      <c r="B815" s="105" t="s">
        <v>1736</v>
      </c>
      <c r="C815" s="106" t="s">
        <v>180</v>
      </c>
      <c r="D815" s="107">
        <v>197</v>
      </c>
      <c r="E815" s="107"/>
      <c r="F815" s="107">
        <v>197</v>
      </c>
      <c r="G815" s="83">
        <v>9</v>
      </c>
      <c r="H815" s="83"/>
    </row>
    <row r="816" spans="1:8" ht="28.8" x14ac:dyDescent="0.3">
      <c r="A816" s="104" t="s">
        <v>1737</v>
      </c>
      <c r="B816" s="105" t="s">
        <v>1738</v>
      </c>
      <c r="C816" s="106" t="s">
        <v>180</v>
      </c>
      <c r="D816" s="107">
        <v>170.4</v>
      </c>
      <c r="E816" s="107"/>
      <c r="F816" s="107">
        <v>170.4</v>
      </c>
      <c r="G816" s="83">
        <v>9</v>
      </c>
      <c r="H816" s="83"/>
    </row>
    <row r="817" spans="1:8" ht="28.8" x14ac:dyDescent="0.3">
      <c r="A817" s="104" t="s">
        <v>1739</v>
      </c>
      <c r="B817" s="105" t="s">
        <v>1740</v>
      </c>
      <c r="C817" s="106" t="s">
        <v>180</v>
      </c>
      <c r="D817" s="107">
        <v>666.65</v>
      </c>
      <c r="E817" s="107"/>
      <c r="F817" s="107">
        <v>666.65</v>
      </c>
      <c r="G817" s="83">
        <v>9</v>
      </c>
      <c r="H817" s="83"/>
    </row>
    <row r="818" spans="1:8" ht="28.8" x14ac:dyDescent="0.3">
      <c r="A818" s="104" t="s">
        <v>1741</v>
      </c>
      <c r="B818" s="105" t="s">
        <v>1742</v>
      </c>
      <c r="C818" s="106" t="s">
        <v>180</v>
      </c>
      <c r="D818" s="107">
        <v>647.87</v>
      </c>
      <c r="E818" s="107"/>
      <c r="F818" s="107">
        <v>647.87</v>
      </c>
      <c r="G818" s="83">
        <v>9</v>
      </c>
      <c r="H818" s="83"/>
    </row>
    <row r="819" spans="1:8" ht="28.8" x14ac:dyDescent="0.3">
      <c r="A819" s="104" t="s">
        <v>1743</v>
      </c>
      <c r="B819" s="105" t="s">
        <v>1744</v>
      </c>
      <c r="C819" s="106" t="s">
        <v>180</v>
      </c>
      <c r="D819" s="107">
        <v>1253.75</v>
      </c>
      <c r="E819" s="107"/>
      <c r="F819" s="107">
        <v>1253.75</v>
      </c>
      <c r="G819" s="83">
        <v>9</v>
      </c>
      <c r="H819" s="83"/>
    </row>
    <row r="820" spans="1:8" x14ac:dyDescent="0.3">
      <c r="A820" s="104" t="s">
        <v>1745</v>
      </c>
      <c r="B820" s="105" t="s">
        <v>1746</v>
      </c>
      <c r="C820" s="106" t="s">
        <v>180</v>
      </c>
      <c r="D820" s="107">
        <v>244.52</v>
      </c>
      <c r="E820" s="107">
        <v>51.97</v>
      </c>
      <c r="F820" s="107">
        <v>296.49</v>
      </c>
      <c r="G820" s="83">
        <v>9</v>
      </c>
      <c r="H820" s="83"/>
    </row>
    <row r="821" spans="1:8" ht="28.8" x14ac:dyDescent="0.3">
      <c r="A821" s="104" t="s">
        <v>1747</v>
      </c>
      <c r="B821" s="105" t="s">
        <v>1748</v>
      </c>
      <c r="C821" s="106" t="s">
        <v>180</v>
      </c>
      <c r="D821" s="107">
        <v>215.4</v>
      </c>
      <c r="E821" s="107"/>
      <c r="F821" s="107">
        <v>215.4</v>
      </c>
      <c r="G821" s="83">
        <v>9</v>
      </c>
      <c r="H821" s="83"/>
    </row>
    <row r="822" spans="1:8" ht="28.8" x14ac:dyDescent="0.3">
      <c r="A822" s="104" t="s">
        <v>1749</v>
      </c>
      <c r="B822" s="105" t="s">
        <v>1750</v>
      </c>
      <c r="C822" s="106" t="s">
        <v>180</v>
      </c>
      <c r="D822" s="107">
        <v>204.83</v>
      </c>
      <c r="E822" s="107"/>
      <c r="F822" s="107">
        <v>204.83</v>
      </c>
      <c r="G822" s="83">
        <v>9</v>
      </c>
      <c r="H822" s="83"/>
    </row>
    <row r="823" spans="1:8" ht="28.8" x14ac:dyDescent="0.3">
      <c r="A823" s="104" t="s">
        <v>1751</v>
      </c>
      <c r="B823" s="105" t="s">
        <v>1752</v>
      </c>
      <c r="C823" s="106" t="s">
        <v>180</v>
      </c>
      <c r="D823" s="107">
        <v>205.32</v>
      </c>
      <c r="E823" s="107"/>
      <c r="F823" s="107">
        <v>205.32</v>
      </c>
      <c r="G823" s="83">
        <v>9</v>
      </c>
      <c r="H823" s="83"/>
    </row>
    <row r="824" spans="1:8" ht="28.8" x14ac:dyDescent="0.3">
      <c r="A824" s="104" t="s">
        <v>1753</v>
      </c>
      <c r="B824" s="105" t="s">
        <v>1754</v>
      </c>
      <c r="C824" s="106" t="s">
        <v>180</v>
      </c>
      <c r="D824" s="107">
        <v>185.39</v>
      </c>
      <c r="E824" s="107"/>
      <c r="F824" s="107">
        <v>185.39</v>
      </c>
      <c r="G824" s="83">
        <v>9</v>
      </c>
      <c r="H824" s="83"/>
    </row>
    <row r="825" spans="1:8" ht="28.8" x14ac:dyDescent="0.3">
      <c r="A825" s="104" t="s">
        <v>1755</v>
      </c>
      <c r="B825" s="105" t="s">
        <v>1756</v>
      </c>
      <c r="C825" s="106" t="s">
        <v>180</v>
      </c>
      <c r="D825" s="107">
        <v>204.31</v>
      </c>
      <c r="E825" s="107"/>
      <c r="F825" s="107">
        <v>204.31</v>
      </c>
      <c r="G825" s="83">
        <v>9</v>
      </c>
      <c r="H825" s="83"/>
    </row>
    <row r="826" spans="1:8" ht="28.8" x14ac:dyDescent="0.3">
      <c r="A826" s="104" t="s">
        <v>1757</v>
      </c>
      <c r="B826" s="105" t="s">
        <v>1758</v>
      </c>
      <c r="C826" s="106" t="s">
        <v>180</v>
      </c>
      <c r="D826" s="107">
        <v>194.33</v>
      </c>
      <c r="E826" s="107"/>
      <c r="F826" s="107">
        <v>194.33</v>
      </c>
      <c r="G826" s="83">
        <v>9</v>
      </c>
      <c r="H826" s="83"/>
    </row>
    <row r="827" spans="1:8" x14ac:dyDescent="0.3">
      <c r="A827" s="104" t="s">
        <v>1759</v>
      </c>
      <c r="B827" s="105" t="s">
        <v>1760</v>
      </c>
      <c r="C827" s="106"/>
      <c r="D827" s="107"/>
      <c r="E827" s="107"/>
      <c r="F827" s="107"/>
      <c r="G827" s="83">
        <v>5</v>
      </c>
      <c r="H827" s="83"/>
    </row>
    <row r="828" spans="1:8" x14ac:dyDescent="0.3">
      <c r="A828" s="104" t="s">
        <v>1761</v>
      </c>
      <c r="B828" s="105" t="s">
        <v>1762</v>
      </c>
      <c r="C828" s="106" t="s">
        <v>180</v>
      </c>
      <c r="D828" s="107">
        <v>90.32</v>
      </c>
      <c r="E828" s="107">
        <v>94.66</v>
      </c>
      <c r="F828" s="107">
        <v>184.98</v>
      </c>
      <c r="G828" s="83">
        <v>9</v>
      </c>
      <c r="H828" s="83"/>
    </row>
    <row r="829" spans="1:8" x14ac:dyDescent="0.3">
      <c r="A829" s="104" t="s">
        <v>1763</v>
      </c>
      <c r="B829" s="105" t="s">
        <v>1764</v>
      </c>
      <c r="C829" s="106"/>
      <c r="D829" s="107"/>
      <c r="E829" s="107"/>
      <c r="F829" s="107"/>
      <c r="G829" s="83">
        <v>5</v>
      </c>
      <c r="H829" s="83"/>
    </row>
    <row r="830" spans="1:8" x14ac:dyDescent="0.3">
      <c r="A830" s="104" t="s">
        <v>1765</v>
      </c>
      <c r="B830" s="105" t="s">
        <v>1766</v>
      </c>
      <c r="C830" s="106" t="s">
        <v>180</v>
      </c>
      <c r="D830" s="107"/>
      <c r="E830" s="107">
        <v>32.159999999999997</v>
      </c>
      <c r="F830" s="107">
        <v>32.159999999999997</v>
      </c>
      <c r="G830" s="83">
        <v>9</v>
      </c>
      <c r="H830" s="83"/>
    </row>
    <row r="831" spans="1:8" x14ac:dyDescent="0.3">
      <c r="A831" s="104" t="s">
        <v>1767</v>
      </c>
      <c r="B831" s="105" t="s">
        <v>1768</v>
      </c>
      <c r="C831" s="106" t="s">
        <v>128</v>
      </c>
      <c r="D831" s="107">
        <v>2.09</v>
      </c>
      <c r="E831" s="107">
        <v>4.41</v>
      </c>
      <c r="F831" s="107">
        <v>6.5</v>
      </c>
      <c r="G831" s="83">
        <v>9</v>
      </c>
      <c r="H831" s="83"/>
    </row>
    <row r="832" spans="1:8" ht="28.8" x14ac:dyDescent="0.3">
      <c r="A832" s="104" t="s">
        <v>1769</v>
      </c>
      <c r="B832" s="105" t="s">
        <v>1770</v>
      </c>
      <c r="C832" s="106" t="s">
        <v>128</v>
      </c>
      <c r="D832" s="107">
        <v>2.69</v>
      </c>
      <c r="E832" s="107">
        <v>4.41</v>
      </c>
      <c r="F832" s="107">
        <v>7.1</v>
      </c>
      <c r="G832" s="83">
        <v>9</v>
      </c>
      <c r="H832" s="83"/>
    </row>
    <row r="833" spans="1:8" ht="28.8" x14ac:dyDescent="0.3">
      <c r="A833" s="104" t="s">
        <v>1771</v>
      </c>
      <c r="B833" s="105" t="s">
        <v>1772</v>
      </c>
      <c r="C833" s="106" t="s">
        <v>128</v>
      </c>
      <c r="D833" s="107">
        <v>3.3</v>
      </c>
      <c r="E833" s="107">
        <v>4.41</v>
      </c>
      <c r="F833" s="107">
        <v>7.71</v>
      </c>
      <c r="G833" s="83">
        <v>9</v>
      </c>
      <c r="H833" s="83"/>
    </row>
    <row r="834" spans="1:8" ht="28.8" x14ac:dyDescent="0.3">
      <c r="A834" s="104" t="s">
        <v>1773</v>
      </c>
      <c r="B834" s="105" t="s">
        <v>1774</v>
      </c>
      <c r="C834" s="106" t="s">
        <v>128</v>
      </c>
      <c r="D834" s="107">
        <v>3.52</v>
      </c>
      <c r="E834" s="107">
        <v>4.41</v>
      </c>
      <c r="F834" s="107">
        <v>7.93</v>
      </c>
      <c r="G834" s="83">
        <v>9</v>
      </c>
      <c r="H834" s="83"/>
    </row>
    <row r="835" spans="1:8" ht="28.8" x14ac:dyDescent="0.3">
      <c r="A835" s="104" t="s">
        <v>1775</v>
      </c>
      <c r="B835" s="105" t="s">
        <v>1776</v>
      </c>
      <c r="C835" s="106" t="s">
        <v>128</v>
      </c>
      <c r="D835" s="107">
        <v>4.71</v>
      </c>
      <c r="E835" s="107">
        <v>4.41</v>
      </c>
      <c r="F835" s="107">
        <v>9.1199999999999992</v>
      </c>
      <c r="G835" s="83">
        <v>9</v>
      </c>
      <c r="H835" s="83"/>
    </row>
    <row r="836" spans="1:8" x14ac:dyDescent="0.3">
      <c r="A836" s="104" t="s">
        <v>1777</v>
      </c>
      <c r="B836" s="105" t="s">
        <v>1778</v>
      </c>
      <c r="C836" s="106"/>
      <c r="D836" s="107"/>
      <c r="E836" s="107"/>
      <c r="F836" s="107"/>
      <c r="G836" s="83">
        <v>2</v>
      </c>
      <c r="H836" s="83"/>
    </row>
    <row r="837" spans="1:8" x14ac:dyDescent="0.3">
      <c r="A837" s="104" t="s">
        <v>1779</v>
      </c>
      <c r="B837" s="105" t="s">
        <v>1780</v>
      </c>
      <c r="C837" s="106"/>
      <c r="D837" s="107"/>
      <c r="E837" s="107"/>
      <c r="F837" s="107"/>
      <c r="G837" s="83">
        <v>5</v>
      </c>
      <c r="H837" s="83"/>
    </row>
    <row r="838" spans="1:8" x14ac:dyDescent="0.3">
      <c r="A838" s="104" t="s">
        <v>1781</v>
      </c>
      <c r="B838" s="105" t="s">
        <v>1782</v>
      </c>
      <c r="C838" s="106" t="s">
        <v>180</v>
      </c>
      <c r="D838" s="107">
        <v>98.34</v>
      </c>
      <c r="E838" s="107">
        <v>40.200000000000003</v>
      </c>
      <c r="F838" s="107">
        <v>138.54</v>
      </c>
      <c r="G838" s="83">
        <v>9</v>
      </c>
      <c r="H838" s="83"/>
    </row>
    <row r="839" spans="1:8" ht="28.8" x14ac:dyDescent="0.3">
      <c r="A839" s="104" t="s">
        <v>1783</v>
      </c>
      <c r="B839" s="105" t="s">
        <v>1784</v>
      </c>
      <c r="C839" s="106" t="s">
        <v>180</v>
      </c>
      <c r="D839" s="107">
        <v>105.54</v>
      </c>
      <c r="E839" s="107">
        <v>41.81</v>
      </c>
      <c r="F839" s="107">
        <v>147.35</v>
      </c>
      <c r="G839" s="83">
        <v>9</v>
      </c>
      <c r="H839" s="83"/>
    </row>
    <row r="840" spans="1:8" ht="28.8" x14ac:dyDescent="0.3">
      <c r="A840" s="104" t="s">
        <v>1785</v>
      </c>
      <c r="B840" s="105" t="s">
        <v>1786</v>
      </c>
      <c r="C840" s="106" t="s">
        <v>180</v>
      </c>
      <c r="D840" s="107">
        <v>112.75</v>
      </c>
      <c r="E840" s="107">
        <v>43.41</v>
      </c>
      <c r="F840" s="107">
        <v>156.16</v>
      </c>
      <c r="G840" s="83">
        <v>9</v>
      </c>
      <c r="H840" s="83"/>
    </row>
    <row r="841" spans="1:8" ht="28.8" x14ac:dyDescent="0.3">
      <c r="A841" s="104" t="s">
        <v>1787</v>
      </c>
      <c r="B841" s="105" t="s">
        <v>1788</v>
      </c>
      <c r="C841" s="106" t="s">
        <v>180</v>
      </c>
      <c r="D841" s="107">
        <v>123.73</v>
      </c>
      <c r="E841" s="107">
        <v>46.63</v>
      </c>
      <c r="F841" s="107">
        <v>170.36</v>
      </c>
      <c r="G841" s="83">
        <v>9</v>
      </c>
      <c r="H841" s="83"/>
    </row>
    <row r="842" spans="1:8" ht="28.8" x14ac:dyDescent="0.3">
      <c r="A842" s="104" t="s">
        <v>1789</v>
      </c>
      <c r="B842" s="105" t="s">
        <v>1790</v>
      </c>
      <c r="C842" s="106" t="s">
        <v>180</v>
      </c>
      <c r="D842" s="107">
        <v>67.099999999999994</v>
      </c>
      <c r="E842" s="107">
        <v>30.55</v>
      </c>
      <c r="F842" s="107">
        <v>97.65</v>
      </c>
      <c r="G842" s="83">
        <v>9</v>
      </c>
      <c r="H842" s="83"/>
    </row>
    <row r="843" spans="1:8" ht="28.8" x14ac:dyDescent="0.3">
      <c r="A843" s="104" t="s">
        <v>1791</v>
      </c>
      <c r="B843" s="105" t="s">
        <v>1792</v>
      </c>
      <c r="C843" s="106" t="s">
        <v>180</v>
      </c>
      <c r="D843" s="107">
        <v>74.31</v>
      </c>
      <c r="E843" s="107">
        <v>32.159999999999997</v>
      </c>
      <c r="F843" s="107">
        <v>106.47</v>
      </c>
      <c r="G843" s="83">
        <v>9</v>
      </c>
      <c r="H843" s="83"/>
    </row>
    <row r="844" spans="1:8" ht="28.8" x14ac:dyDescent="0.3">
      <c r="A844" s="104" t="s">
        <v>1793</v>
      </c>
      <c r="B844" s="105" t="s">
        <v>1794</v>
      </c>
      <c r="C844" s="106" t="s">
        <v>180</v>
      </c>
      <c r="D844" s="107">
        <v>81.510000000000005</v>
      </c>
      <c r="E844" s="107">
        <v>33.770000000000003</v>
      </c>
      <c r="F844" s="107">
        <v>115.28</v>
      </c>
      <c r="G844" s="83">
        <v>9</v>
      </c>
      <c r="H844" s="83"/>
    </row>
    <row r="845" spans="1:8" ht="28.8" x14ac:dyDescent="0.3">
      <c r="A845" s="104" t="s">
        <v>1795</v>
      </c>
      <c r="B845" s="105" t="s">
        <v>1796</v>
      </c>
      <c r="C845" s="106" t="s">
        <v>180</v>
      </c>
      <c r="D845" s="107">
        <v>89.05</v>
      </c>
      <c r="E845" s="107">
        <v>36.99</v>
      </c>
      <c r="F845" s="107">
        <v>126.04</v>
      </c>
      <c r="G845" s="83">
        <v>9</v>
      </c>
      <c r="H845" s="83"/>
    </row>
    <row r="846" spans="1:8" x14ac:dyDescent="0.3">
      <c r="A846" s="104" t="s">
        <v>1797</v>
      </c>
      <c r="B846" s="105" t="s">
        <v>1798</v>
      </c>
      <c r="C846" s="106" t="s">
        <v>180</v>
      </c>
      <c r="D846" s="107">
        <v>76.150000000000006</v>
      </c>
      <c r="E846" s="107">
        <v>38.590000000000003</v>
      </c>
      <c r="F846" s="107">
        <v>114.74</v>
      </c>
      <c r="G846" s="83">
        <v>9</v>
      </c>
      <c r="H846" s="83"/>
    </row>
    <row r="847" spans="1:8" x14ac:dyDescent="0.3">
      <c r="A847" s="104" t="s">
        <v>1799</v>
      </c>
      <c r="B847" s="105" t="s">
        <v>1800</v>
      </c>
      <c r="C847" s="106" t="s">
        <v>180</v>
      </c>
      <c r="D847" s="107">
        <v>56.96</v>
      </c>
      <c r="E847" s="107">
        <v>28.95</v>
      </c>
      <c r="F847" s="107">
        <v>85.91</v>
      </c>
      <c r="G847" s="83">
        <v>9</v>
      </c>
      <c r="H847" s="83"/>
    </row>
    <row r="848" spans="1:8" x14ac:dyDescent="0.3">
      <c r="A848" s="104" t="s">
        <v>1801</v>
      </c>
      <c r="B848" s="105" t="s">
        <v>1802</v>
      </c>
      <c r="C848" s="106" t="s">
        <v>180</v>
      </c>
      <c r="D848" s="107">
        <v>69.680000000000007</v>
      </c>
      <c r="E848" s="107">
        <v>20.91</v>
      </c>
      <c r="F848" s="107">
        <v>90.59</v>
      </c>
      <c r="G848" s="83">
        <v>9</v>
      </c>
      <c r="H848" s="83"/>
    </row>
    <row r="849" spans="1:8" ht="28.8" x14ac:dyDescent="0.3">
      <c r="A849" s="104" t="s">
        <v>1803</v>
      </c>
      <c r="B849" s="105" t="s">
        <v>1804</v>
      </c>
      <c r="C849" s="106" t="s">
        <v>180</v>
      </c>
      <c r="D849" s="107">
        <v>21.44</v>
      </c>
      <c r="E849" s="107">
        <v>4.0999999999999996</v>
      </c>
      <c r="F849" s="107">
        <v>25.54</v>
      </c>
      <c r="G849" s="83">
        <v>9</v>
      </c>
      <c r="H849" s="83"/>
    </row>
    <row r="850" spans="1:8" x14ac:dyDescent="0.3">
      <c r="A850" s="104" t="s">
        <v>1805</v>
      </c>
      <c r="B850" s="105" t="s">
        <v>1806</v>
      </c>
      <c r="C850" s="106" t="s">
        <v>180</v>
      </c>
      <c r="D850" s="107">
        <v>13.54</v>
      </c>
      <c r="E850" s="107">
        <v>4.0999999999999996</v>
      </c>
      <c r="F850" s="107">
        <v>17.64</v>
      </c>
      <c r="G850" s="83">
        <v>9</v>
      </c>
      <c r="H850" s="83"/>
    </row>
    <row r="851" spans="1:8" x14ac:dyDescent="0.3">
      <c r="A851" s="104" t="s">
        <v>1807</v>
      </c>
      <c r="B851" s="105" t="s">
        <v>1808</v>
      </c>
      <c r="C851" s="106"/>
      <c r="D851" s="107"/>
      <c r="E851" s="107"/>
      <c r="F851" s="107"/>
      <c r="G851" s="83">
        <v>5</v>
      </c>
      <c r="H851" s="83"/>
    </row>
    <row r="852" spans="1:8" ht="28.8" x14ac:dyDescent="0.3">
      <c r="A852" s="104" t="s">
        <v>1809</v>
      </c>
      <c r="B852" s="105" t="s">
        <v>1810</v>
      </c>
      <c r="C852" s="106" t="s">
        <v>693</v>
      </c>
      <c r="D852" s="107">
        <v>17.170000000000002</v>
      </c>
      <c r="E852" s="107"/>
      <c r="F852" s="107">
        <v>17.170000000000002</v>
      </c>
      <c r="G852" s="83">
        <v>9</v>
      </c>
      <c r="H852" s="83"/>
    </row>
    <row r="853" spans="1:8" x14ac:dyDescent="0.3">
      <c r="A853" s="104" t="s">
        <v>1811</v>
      </c>
      <c r="B853" s="105" t="s">
        <v>1812</v>
      </c>
      <c r="C853" s="106" t="s">
        <v>693</v>
      </c>
      <c r="D853" s="107"/>
      <c r="E853" s="107">
        <v>4.24</v>
      </c>
      <c r="F853" s="107">
        <v>4.24</v>
      </c>
      <c r="G853" s="83">
        <v>9</v>
      </c>
      <c r="H853" s="83"/>
    </row>
    <row r="854" spans="1:8" ht="28.8" x14ac:dyDescent="0.3">
      <c r="A854" s="104" t="s">
        <v>1813</v>
      </c>
      <c r="B854" s="105" t="s">
        <v>1814</v>
      </c>
      <c r="C854" s="106" t="s">
        <v>693</v>
      </c>
      <c r="D854" s="107">
        <v>19.100000000000001</v>
      </c>
      <c r="E854" s="107"/>
      <c r="F854" s="107">
        <v>19.100000000000001</v>
      </c>
      <c r="G854" s="83">
        <v>9</v>
      </c>
      <c r="H854" s="83"/>
    </row>
    <row r="855" spans="1:8" ht="28.8" x14ac:dyDescent="0.3">
      <c r="A855" s="104" t="s">
        <v>1815</v>
      </c>
      <c r="B855" s="105" t="s">
        <v>1816</v>
      </c>
      <c r="C855" s="106" t="s">
        <v>693</v>
      </c>
      <c r="D855" s="107">
        <v>16.5</v>
      </c>
      <c r="E855" s="107"/>
      <c r="F855" s="107">
        <v>16.5</v>
      </c>
      <c r="G855" s="83">
        <v>9</v>
      </c>
      <c r="H855" s="83"/>
    </row>
    <row r="856" spans="1:8" ht="28.8" x14ac:dyDescent="0.3">
      <c r="A856" s="104" t="s">
        <v>1817</v>
      </c>
      <c r="B856" s="105" t="s">
        <v>1818</v>
      </c>
      <c r="C856" s="106" t="s">
        <v>693</v>
      </c>
      <c r="D856" s="107">
        <v>17.829999999999998</v>
      </c>
      <c r="E856" s="107"/>
      <c r="F856" s="107">
        <v>17.829999999999998</v>
      </c>
      <c r="G856" s="83">
        <v>9</v>
      </c>
      <c r="H856" s="83"/>
    </row>
    <row r="857" spans="1:8" ht="28.8" x14ac:dyDescent="0.3">
      <c r="A857" s="104" t="s">
        <v>1819</v>
      </c>
      <c r="B857" s="105" t="s">
        <v>1820</v>
      </c>
      <c r="C857" s="106" t="s">
        <v>693</v>
      </c>
      <c r="D857" s="107">
        <v>13</v>
      </c>
      <c r="E857" s="107">
        <v>4.24</v>
      </c>
      <c r="F857" s="107">
        <v>17.239999999999998</v>
      </c>
      <c r="G857" s="83">
        <v>9</v>
      </c>
      <c r="H857" s="83"/>
    </row>
    <row r="858" spans="1:8" x14ac:dyDescent="0.3">
      <c r="A858" s="104" t="s">
        <v>1821</v>
      </c>
      <c r="B858" s="105" t="s">
        <v>1822</v>
      </c>
      <c r="C858" s="106"/>
      <c r="D858" s="107"/>
      <c r="E858" s="107"/>
      <c r="F858" s="107"/>
      <c r="G858" s="83">
        <v>5</v>
      </c>
      <c r="H858" s="83"/>
    </row>
    <row r="859" spans="1:8" ht="28.8" x14ac:dyDescent="0.3">
      <c r="A859" s="104" t="s">
        <v>1823</v>
      </c>
      <c r="B859" s="105" t="s">
        <v>1824</v>
      </c>
      <c r="C859" s="106" t="s">
        <v>261</v>
      </c>
      <c r="D859" s="107">
        <v>2560.23</v>
      </c>
      <c r="E859" s="107">
        <v>622.19000000000005</v>
      </c>
      <c r="F859" s="107">
        <v>3182.42</v>
      </c>
      <c r="G859" s="83">
        <v>9</v>
      </c>
      <c r="H859" s="83"/>
    </row>
    <row r="860" spans="1:8" x14ac:dyDescent="0.3">
      <c r="A860" s="104" t="s">
        <v>1825</v>
      </c>
      <c r="B860" s="105" t="s">
        <v>1826</v>
      </c>
      <c r="C860" s="106" t="s">
        <v>261</v>
      </c>
      <c r="D860" s="107">
        <v>2486.2600000000002</v>
      </c>
      <c r="E860" s="107">
        <v>686.11</v>
      </c>
      <c r="F860" s="107">
        <v>3172.37</v>
      </c>
      <c r="G860" s="83">
        <v>9</v>
      </c>
      <c r="H860" s="83"/>
    </row>
    <row r="861" spans="1:8" ht="28.8" x14ac:dyDescent="0.3">
      <c r="A861" s="104" t="s">
        <v>1827</v>
      </c>
      <c r="B861" s="105" t="s">
        <v>1828</v>
      </c>
      <c r="C861" s="106" t="s">
        <v>261</v>
      </c>
      <c r="D861" s="107">
        <v>2267.63</v>
      </c>
      <c r="E861" s="107">
        <v>591.70000000000005</v>
      </c>
      <c r="F861" s="107">
        <v>2859.33</v>
      </c>
      <c r="G861" s="83">
        <v>9</v>
      </c>
      <c r="H861" s="83"/>
    </row>
    <row r="862" spans="1:8" ht="28.8" x14ac:dyDescent="0.3">
      <c r="A862" s="104" t="s">
        <v>1829</v>
      </c>
      <c r="B862" s="105" t="s">
        <v>1830</v>
      </c>
      <c r="C862" s="106" t="s">
        <v>261</v>
      </c>
      <c r="D862" s="107">
        <v>2028.59</v>
      </c>
      <c r="E862" s="107">
        <v>585.74</v>
      </c>
      <c r="F862" s="107">
        <v>2614.33</v>
      </c>
      <c r="G862" s="83">
        <v>9</v>
      </c>
      <c r="H862" s="83"/>
    </row>
    <row r="863" spans="1:8" x14ac:dyDescent="0.3">
      <c r="A863" s="104" t="s">
        <v>1831</v>
      </c>
      <c r="B863" s="105" t="s">
        <v>1832</v>
      </c>
      <c r="C863" s="106" t="s">
        <v>261</v>
      </c>
      <c r="D863" s="107">
        <v>2185.17</v>
      </c>
      <c r="E863" s="107">
        <v>627.37</v>
      </c>
      <c r="F863" s="107">
        <v>2812.54</v>
      </c>
      <c r="G863" s="83">
        <v>9</v>
      </c>
      <c r="H863" s="83"/>
    </row>
    <row r="864" spans="1:8" x14ac:dyDescent="0.3">
      <c r="A864" s="104" t="s">
        <v>1833</v>
      </c>
      <c r="B864" s="105" t="s">
        <v>1834</v>
      </c>
      <c r="C864" s="106"/>
      <c r="D864" s="107"/>
      <c r="E864" s="107"/>
      <c r="F864" s="107"/>
      <c r="G864" s="83">
        <v>5</v>
      </c>
      <c r="H864" s="83"/>
    </row>
    <row r="865" spans="1:8" x14ac:dyDescent="0.3">
      <c r="A865" s="104" t="s">
        <v>1835</v>
      </c>
      <c r="B865" s="105" t="s">
        <v>1836</v>
      </c>
      <c r="C865" s="106" t="s">
        <v>261</v>
      </c>
      <c r="D865" s="107">
        <v>3484.12</v>
      </c>
      <c r="E865" s="107">
        <v>964.8</v>
      </c>
      <c r="F865" s="107">
        <v>4448.92</v>
      </c>
      <c r="G865" s="83">
        <v>9</v>
      </c>
      <c r="H865" s="83"/>
    </row>
    <row r="866" spans="1:8" x14ac:dyDescent="0.3">
      <c r="A866" s="104" t="s">
        <v>1837</v>
      </c>
      <c r="B866" s="105" t="s">
        <v>1838</v>
      </c>
      <c r="C866" s="106" t="s">
        <v>236</v>
      </c>
      <c r="D866" s="107">
        <v>0.17</v>
      </c>
      <c r="E866" s="107">
        <v>4.5</v>
      </c>
      <c r="F866" s="107">
        <v>4.67</v>
      </c>
      <c r="G866" s="83">
        <v>9</v>
      </c>
      <c r="H866" s="83"/>
    </row>
    <row r="867" spans="1:8" ht="28.8" x14ac:dyDescent="0.3">
      <c r="A867" s="104" t="s">
        <v>1839</v>
      </c>
      <c r="B867" s="105" t="s">
        <v>1840</v>
      </c>
      <c r="C867" s="106" t="s">
        <v>236</v>
      </c>
      <c r="D867" s="107">
        <v>0.42</v>
      </c>
      <c r="E867" s="107">
        <v>11.9</v>
      </c>
      <c r="F867" s="107">
        <v>12.32</v>
      </c>
      <c r="G867" s="83">
        <v>9</v>
      </c>
      <c r="H867" s="83"/>
    </row>
    <row r="868" spans="1:8" x14ac:dyDescent="0.3">
      <c r="A868" s="104" t="s">
        <v>1841</v>
      </c>
      <c r="B868" s="105" t="s">
        <v>1842</v>
      </c>
      <c r="C868" s="106"/>
      <c r="D868" s="107"/>
      <c r="E868" s="107"/>
      <c r="F868" s="107"/>
      <c r="G868" s="83">
        <v>2</v>
      </c>
      <c r="H868" s="83"/>
    </row>
    <row r="869" spans="1:8" x14ac:dyDescent="0.3">
      <c r="A869" s="104" t="s">
        <v>1843</v>
      </c>
      <c r="B869" s="105" t="s">
        <v>1844</v>
      </c>
      <c r="C869" s="106"/>
      <c r="D869" s="107"/>
      <c r="E869" s="107"/>
      <c r="F869" s="107"/>
      <c r="G869" s="83">
        <v>5</v>
      </c>
      <c r="H869" s="83"/>
    </row>
    <row r="870" spans="1:8" x14ac:dyDescent="0.3">
      <c r="A870" s="104" t="s">
        <v>1845</v>
      </c>
      <c r="B870" s="105" t="s">
        <v>1846</v>
      </c>
      <c r="C870" s="106" t="s">
        <v>180</v>
      </c>
      <c r="D870" s="107">
        <v>28.8</v>
      </c>
      <c r="E870" s="107">
        <v>23.34</v>
      </c>
      <c r="F870" s="107">
        <v>52.14</v>
      </c>
      <c r="G870" s="83">
        <v>9</v>
      </c>
      <c r="H870" s="83"/>
    </row>
    <row r="871" spans="1:8" x14ac:dyDescent="0.3">
      <c r="A871" s="104" t="s">
        <v>1847</v>
      </c>
      <c r="B871" s="105" t="s">
        <v>1848</v>
      </c>
      <c r="C871" s="106" t="s">
        <v>180</v>
      </c>
      <c r="D871" s="107">
        <v>50.72</v>
      </c>
      <c r="E871" s="107">
        <v>23.34</v>
      </c>
      <c r="F871" s="107">
        <v>74.06</v>
      </c>
      <c r="G871" s="83">
        <v>9</v>
      </c>
      <c r="H871" s="83"/>
    </row>
    <row r="872" spans="1:8" x14ac:dyDescent="0.3">
      <c r="A872" s="104" t="s">
        <v>1849</v>
      </c>
      <c r="B872" s="105" t="s">
        <v>1850</v>
      </c>
      <c r="C872" s="106" t="s">
        <v>180</v>
      </c>
      <c r="D872" s="107">
        <v>26.24</v>
      </c>
      <c r="E872" s="107">
        <v>23.34</v>
      </c>
      <c r="F872" s="107">
        <v>49.58</v>
      </c>
      <c r="G872" s="83">
        <v>9</v>
      </c>
      <c r="H872" s="83"/>
    </row>
    <row r="873" spans="1:8" x14ac:dyDescent="0.3">
      <c r="A873" s="104" t="s">
        <v>1851</v>
      </c>
      <c r="B873" s="105" t="s">
        <v>1852</v>
      </c>
      <c r="C873" s="106" t="s">
        <v>180</v>
      </c>
      <c r="D873" s="107">
        <v>65.069999999999993</v>
      </c>
      <c r="E873" s="107">
        <v>35.01</v>
      </c>
      <c r="F873" s="107">
        <v>100.08</v>
      </c>
      <c r="G873" s="83">
        <v>9</v>
      </c>
      <c r="H873" s="83"/>
    </row>
    <row r="874" spans="1:8" x14ac:dyDescent="0.3">
      <c r="A874" s="104" t="s">
        <v>1853</v>
      </c>
      <c r="B874" s="105" t="s">
        <v>1854</v>
      </c>
      <c r="C874" s="106" t="s">
        <v>180</v>
      </c>
      <c r="D874" s="107">
        <v>91.26</v>
      </c>
      <c r="E874" s="107">
        <v>35.01</v>
      </c>
      <c r="F874" s="107">
        <v>126.27</v>
      </c>
      <c r="G874" s="83">
        <v>9</v>
      </c>
      <c r="H874" s="83"/>
    </row>
    <row r="875" spans="1:8" x14ac:dyDescent="0.3">
      <c r="A875" s="104" t="s">
        <v>1855</v>
      </c>
      <c r="B875" s="105" t="s">
        <v>1856</v>
      </c>
      <c r="C875" s="106" t="s">
        <v>236</v>
      </c>
      <c r="D875" s="107">
        <v>0.71</v>
      </c>
      <c r="E875" s="107">
        <v>10.29</v>
      </c>
      <c r="F875" s="107">
        <v>11</v>
      </c>
      <c r="G875" s="83">
        <v>9</v>
      </c>
      <c r="H875" s="83"/>
    </row>
    <row r="876" spans="1:8" ht="28.8" x14ac:dyDescent="0.3">
      <c r="A876" s="104" t="s">
        <v>1857</v>
      </c>
      <c r="B876" s="105" t="s">
        <v>1858</v>
      </c>
      <c r="C876" s="106" t="s">
        <v>236</v>
      </c>
      <c r="D876" s="107">
        <v>10.050000000000001</v>
      </c>
      <c r="E876" s="107">
        <v>12.87</v>
      </c>
      <c r="F876" s="107">
        <v>22.92</v>
      </c>
      <c r="G876" s="83">
        <v>9</v>
      </c>
      <c r="H876" s="83"/>
    </row>
    <row r="877" spans="1:8" x14ac:dyDescent="0.3">
      <c r="A877" s="104" t="s">
        <v>1859</v>
      </c>
      <c r="B877" s="105" t="s">
        <v>1860</v>
      </c>
      <c r="C877" s="106" t="s">
        <v>236</v>
      </c>
      <c r="D877" s="107">
        <v>15.07</v>
      </c>
      <c r="E877" s="107">
        <v>12.87</v>
      </c>
      <c r="F877" s="107">
        <v>27.94</v>
      </c>
      <c r="G877" s="83">
        <v>9</v>
      </c>
      <c r="H877" s="83"/>
    </row>
    <row r="878" spans="1:8" x14ac:dyDescent="0.3">
      <c r="A878" s="104" t="s">
        <v>1861</v>
      </c>
      <c r="B878" s="105" t="s">
        <v>1862</v>
      </c>
      <c r="C878" s="106"/>
      <c r="D878" s="107"/>
      <c r="E878" s="107"/>
      <c r="F878" s="107"/>
      <c r="G878" s="83">
        <v>5</v>
      </c>
      <c r="H878" s="83"/>
    </row>
    <row r="879" spans="1:8" ht="28.8" x14ac:dyDescent="0.3">
      <c r="A879" s="104" t="s">
        <v>1863</v>
      </c>
      <c r="B879" s="105" t="s">
        <v>1864</v>
      </c>
      <c r="C879" s="106" t="s">
        <v>180</v>
      </c>
      <c r="D879" s="107">
        <v>37.99</v>
      </c>
      <c r="E879" s="107">
        <v>12.87</v>
      </c>
      <c r="F879" s="107">
        <v>50.86</v>
      </c>
      <c r="G879" s="83">
        <v>9</v>
      </c>
      <c r="H879" s="83"/>
    </row>
    <row r="880" spans="1:8" ht="28.8" x14ac:dyDescent="0.3">
      <c r="A880" s="104" t="s">
        <v>1865</v>
      </c>
      <c r="B880" s="105" t="s">
        <v>1866</v>
      </c>
      <c r="C880" s="106" t="s">
        <v>180</v>
      </c>
      <c r="D880" s="107">
        <v>51.99</v>
      </c>
      <c r="E880" s="107">
        <v>12.87</v>
      </c>
      <c r="F880" s="107">
        <v>64.86</v>
      </c>
      <c r="G880" s="83">
        <v>9</v>
      </c>
      <c r="H880" s="83"/>
    </row>
    <row r="881" spans="1:8" ht="28.8" x14ac:dyDescent="0.3">
      <c r="A881" s="104" t="s">
        <v>1867</v>
      </c>
      <c r="B881" s="105" t="s">
        <v>1868</v>
      </c>
      <c r="C881" s="106" t="s">
        <v>180</v>
      </c>
      <c r="D881" s="107">
        <v>111.8</v>
      </c>
      <c r="E881" s="107">
        <v>12.87</v>
      </c>
      <c r="F881" s="107">
        <v>124.67</v>
      </c>
      <c r="G881" s="83">
        <v>9</v>
      </c>
      <c r="H881" s="83"/>
    </row>
    <row r="882" spans="1:8" ht="28.8" x14ac:dyDescent="0.3">
      <c r="A882" s="104" t="s">
        <v>1869</v>
      </c>
      <c r="B882" s="105" t="s">
        <v>1870</v>
      </c>
      <c r="C882" s="106" t="s">
        <v>180</v>
      </c>
      <c r="D882" s="107">
        <v>119.01</v>
      </c>
      <c r="E882" s="107">
        <v>12.87</v>
      </c>
      <c r="F882" s="107">
        <v>131.88</v>
      </c>
      <c r="G882" s="83">
        <v>9</v>
      </c>
      <c r="H882" s="83"/>
    </row>
    <row r="883" spans="1:8" ht="28.8" x14ac:dyDescent="0.3">
      <c r="A883" s="104" t="s">
        <v>1871</v>
      </c>
      <c r="B883" s="105" t="s">
        <v>1872</v>
      </c>
      <c r="C883" s="106" t="s">
        <v>236</v>
      </c>
      <c r="D883" s="107">
        <v>65.680000000000007</v>
      </c>
      <c r="E883" s="107">
        <v>6.43</v>
      </c>
      <c r="F883" s="107">
        <v>72.11</v>
      </c>
      <c r="G883" s="83">
        <v>9</v>
      </c>
      <c r="H883" s="83"/>
    </row>
    <row r="884" spans="1:8" ht="28.8" x14ac:dyDescent="0.3">
      <c r="A884" s="104" t="s">
        <v>1873</v>
      </c>
      <c r="B884" s="105" t="s">
        <v>1874</v>
      </c>
      <c r="C884" s="106" t="s">
        <v>236</v>
      </c>
      <c r="D884" s="107">
        <v>58.11</v>
      </c>
      <c r="E884" s="107">
        <v>6.43</v>
      </c>
      <c r="F884" s="107">
        <v>64.540000000000006</v>
      </c>
      <c r="G884" s="83">
        <v>9</v>
      </c>
      <c r="H884" s="83"/>
    </row>
    <row r="885" spans="1:8" ht="28.8" x14ac:dyDescent="0.3">
      <c r="A885" s="104" t="s">
        <v>1875</v>
      </c>
      <c r="B885" s="105" t="s">
        <v>1876</v>
      </c>
      <c r="C885" s="106" t="s">
        <v>236</v>
      </c>
      <c r="D885" s="107">
        <v>93.39</v>
      </c>
      <c r="E885" s="107">
        <v>6.43</v>
      </c>
      <c r="F885" s="107">
        <v>99.82</v>
      </c>
      <c r="G885" s="83">
        <v>9</v>
      </c>
      <c r="H885" s="83"/>
    </row>
    <row r="886" spans="1:8" ht="28.8" x14ac:dyDescent="0.3">
      <c r="A886" s="104" t="s">
        <v>1877</v>
      </c>
      <c r="B886" s="105" t="s">
        <v>1878</v>
      </c>
      <c r="C886" s="106" t="s">
        <v>236</v>
      </c>
      <c r="D886" s="107">
        <v>129.15</v>
      </c>
      <c r="E886" s="107">
        <v>6.43</v>
      </c>
      <c r="F886" s="107">
        <v>135.58000000000001</v>
      </c>
      <c r="G886" s="83">
        <v>9</v>
      </c>
      <c r="H886" s="83"/>
    </row>
    <row r="887" spans="1:8" ht="28.8" x14ac:dyDescent="0.3">
      <c r="A887" s="104" t="s">
        <v>1879</v>
      </c>
      <c r="B887" s="105" t="s">
        <v>1880</v>
      </c>
      <c r="C887" s="106" t="s">
        <v>236</v>
      </c>
      <c r="D887" s="107">
        <v>40.369999999999997</v>
      </c>
      <c r="E887" s="107">
        <v>6.43</v>
      </c>
      <c r="F887" s="107">
        <v>46.8</v>
      </c>
      <c r="G887" s="83">
        <v>9</v>
      </c>
      <c r="H887" s="83"/>
    </row>
    <row r="888" spans="1:8" ht="28.8" x14ac:dyDescent="0.3">
      <c r="A888" s="104" t="s">
        <v>1881</v>
      </c>
      <c r="B888" s="105" t="s">
        <v>1882</v>
      </c>
      <c r="C888" s="106" t="s">
        <v>236</v>
      </c>
      <c r="D888" s="107">
        <v>52.06</v>
      </c>
      <c r="E888" s="107">
        <v>6.43</v>
      </c>
      <c r="F888" s="107">
        <v>58.49</v>
      </c>
      <c r="G888" s="83">
        <v>9</v>
      </c>
      <c r="H888" s="83"/>
    </row>
    <row r="889" spans="1:8" x14ac:dyDescent="0.3">
      <c r="A889" s="104" t="s">
        <v>1883</v>
      </c>
      <c r="B889" s="105" t="s">
        <v>1884</v>
      </c>
      <c r="C889" s="106" t="s">
        <v>236</v>
      </c>
      <c r="D889" s="107">
        <v>57.01</v>
      </c>
      <c r="E889" s="107">
        <v>6.43</v>
      </c>
      <c r="F889" s="107">
        <v>63.44</v>
      </c>
      <c r="G889" s="83">
        <v>9</v>
      </c>
      <c r="H889" s="83"/>
    </row>
    <row r="890" spans="1:8" x14ac:dyDescent="0.3">
      <c r="A890" s="104" t="s">
        <v>1885</v>
      </c>
      <c r="B890" s="105" t="s">
        <v>1886</v>
      </c>
      <c r="C890" s="106"/>
      <c r="D890" s="107"/>
      <c r="E890" s="107"/>
      <c r="F890" s="107"/>
      <c r="G890" s="83">
        <v>5</v>
      </c>
      <c r="H890" s="83"/>
    </row>
    <row r="891" spans="1:8" x14ac:dyDescent="0.3">
      <c r="A891" s="104" t="s">
        <v>1887</v>
      </c>
      <c r="B891" s="105" t="s">
        <v>1888</v>
      </c>
      <c r="C891" s="106" t="s">
        <v>180</v>
      </c>
      <c r="D891" s="107">
        <v>65.47</v>
      </c>
      <c r="E891" s="107">
        <v>20.91</v>
      </c>
      <c r="F891" s="107">
        <v>86.38</v>
      </c>
      <c r="G891" s="83">
        <v>9</v>
      </c>
      <c r="H891" s="83"/>
    </row>
    <row r="892" spans="1:8" x14ac:dyDescent="0.3">
      <c r="A892" s="104" t="s">
        <v>1889</v>
      </c>
      <c r="B892" s="105" t="s">
        <v>1890</v>
      </c>
      <c r="C892" s="106" t="s">
        <v>236</v>
      </c>
      <c r="D892" s="107">
        <v>104.1</v>
      </c>
      <c r="E892" s="107">
        <v>7.07</v>
      </c>
      <c r="F892" s="107">
        <v>111.17</v>
      </c>
      <c r="G892" s="83">
        <v>9</v>
      </c>
      <c r="H892" s="83"/>
    </row>
    <row r="893" spans="1:8" x14ac:dyDescent="0.3">
      <c r="A893" s="104" t="s">
        <v>1891</v>
      </c>
      <c r="B893" s="105" t="s">
        <v>1892</v>
      </c>
      <c r="C893" s="106"/>
      <c r="D893" s="107"/>
      <c r="E893" s="107"/>
      <c r="F893" s="107"/>
      <c r="G893" s="83">
        <v>5</v>
      </c>
      <c r="H893" s="83"/>
    </row>
    <row r="894" spans="1:8" ht="28.8" x14ac:dyDescent="0.3">
      <c r="A894" s="104" t="s">
        <v>1893</v>
      </c>
      <c r="B894" s="105" t="s">
        <v>1894</v>
      </c>
      <c r="C894" s="106" t="s">
        <v>180</v>
      </c>
      <c r="D894" s="107">
        <v>116.22</v>
      </c>
      <c r="E894" s="107">
        <v>12.87</v>
      </c>
      <c r="F894" s="107">
        <v>129.09</v>
      </c>
      <c r="G894" s="83">
        <v>9</v>
      </c>
      <c r="H894" s="83"/>
    </row>
    <row r="895" spans="1:8" ht="28.8" x14ac:dyDescent="0.3">
      <c r="A895" s="104" t="s">
        <v>1895</v>
      </c>
      <c r="B895" s="105" t="s">
        <v>1896</v>
      </c>
      <c r="C895" s="106" t="s">
        <v>180</v>
      </c>
      <c r="D895" s="107">
        <v>218.91</v>
      </c>
      <c r="E895" s="107">
        <v>12.87</v>
      </c>
      <c r="F895" s="107">
        <v>231.78</v>
      </c>
      <c r="G895" s="83">
        <v>9</v>
      </c>
      <c r="H895" s="83"/>
    </row>
    <row r="896" spans="1:8" ht="28.8" x14ac:dyDescent="0.3">
      <c r="A896" s="104" t="s">
        <v>1897</v>
      </c>
      <c r="B896" s="105" t="s">
        <v>1898</v>
      </c>
      <c r="C896" s="106" t="s">
        <v>180</v>
      </c>
      <c r="D896" s="107">
        <v>149.28</v>
      </c>
      <c r="E896" s="107">
        <v>12.87</v>
      </c>
      <c r="F896" s="107">
        <v>162.15</v>
      </c>
      <c r="G896" s="83">
        <v>9</v>
      </c>
      <c r="H896" s="83"/>
    </row>
    <row r="897" spans="1:8" ht="28.8" x14ac:dyDescent="0.3">
      <c r="A897" s="104" t="s">
        <v>1899</v>
      </c>
      <c r="B897" s="105" t="s">
        <v>1900</v>
      </c>
      <c r="C897" s="106" t="s">
        <v>180</v>
      </c>
      <c r="D897" s="107">
        <v>117.4</v>
      </c>
      <c r="E897" s="107">
        <v>12.87</v>
      </c>
      <c r="F897" s="107">
        <v>130.27000000000001</v>
      </c>
      <c r="G897" s="83">
        <v>9</v>
      </c>
      <c r="H897" s="83"/>
    </row>
    <row r="898" spans="1:8" ht="28.8" x14ac:dyDescent="0.3">
      <c r="A898" s="104" t="s">
        <v>1901</v>
      </c>
      <c r="B898" s="105" t="s">
        <v>1902</v>
      </c>
      <c r="C898" s="106" t="s">
        <v>236</v>
      </c>
      <c r="D898" s="107">
        <v>112.95</v>
      </c>
      <c r="E898" s="107">
        <v>6.43</v>
      </c>
      <c r="F898" s="107">
        <v>119.38</v>
      </c>
      <c r="G898" s="83">
        <v>9</v>
      </c>
      <c r="H898" s="83"/>
    </row>
    <row r="899" spans="1:8" ht="28.8" x14ac:dyDescent="0.3">
      <c r="A899" s="104" t="s">
        <v>1903</v>
      </c>
      <c r="B899" s="105" t="s">
        <v>1904</v>
      </c>
      <c r="C899" s="106" t="s">
        <v>236</v>
      </c>
      <c r="D899" s="107">
        <v>104.7</v>
      </c>
      <c r="E899" s="107">
        <v>6.43</v>
      </c>
      <c r="F899" s="107">
        <v>111.13</v>
      </c>
      <c r="G899" s="83">
        <v>9</v>
      </c>
      <c r="H899" s="83"/>
    </row>
    <row r="900" spans="1:8" x14ac:dyDescent="0.3">
      <c r="A900" s="104" t="s">
        <v>1905</v>
      </c>
      <c r="B900" s="105" t="s">
        <v>1906</v>
      </c>
      <c r="C900" s="106"/>
      <c r="D900" s="107"/>
      <c r="E900" s="107"/>
      <c r="F900" s="107"/>
      <c r="G900" s="83">
        <v>5</v>
      </c>
      <c r="H900" s="83"/>
    </row>
    <row r="901" spans="1:8" ht="28.8" x14ac:dyDescent="0.3">
      <c r="A901" s="104" t="s">
        <v>1907</v>
      </c>
      <c r="B901" s="105" t="s">
        <v>1908</v>
      </c>
      <c r="C901" s="106" t="s">
        <v>180</v>
      </c>
      <c r="D901" s="107">
        <v>252.03</v>
      </c>
      <c r="E901" s="107">
        <v>32.36</v>
      </c>
      <c r="F901" s="107">
        <v>284.39</v>
      </c>
      <c r="G901" s="83">
        <v>9</v>
      </c>
      <c r="H901" s="83"/>
    </row>
    <row r="902" spans="1:8" ht="28.8" x14ac:dyDescent="0.3">
      <c r="A902" s="104" t="s">
        <v>1909</v>
      </c>
      <c r="B902" s="105" t="s">
        <v>1910</v>
      </c>
      <c r="C902" s="106" t="s">
        <v>180</v>
      </c>
      <c r="D902" s="107">
        <v>299.66000000000003</v>
      </c>
      <c r="E902" s="107">
        <v>14</v>
      </c>
      <c r="F902" s="107">
        <v>313.66000000000003</v>
      </c>
      <c r="G902" s="83">
        <v>9</v>
      </c>
      <c r="H902" s="83"/>
    </row>
    <row r="903" spans="1:8" ht="28.8" x14ac:dyDescent="0.3">
      <c r="A903" s="104" t="s">
        <v>1911</v>
      </c>
      <c r="B903" s="105" t="s">
        <v>1912</v>
      </c>
      <c r="C903" s="106" t="s">
        <v>180</v>
      </c>
      <c r="D903" s="107">
        <v>207.27</v>
      </c>
      <c r="E903" s="107">
        <v>14</v>
      </c>
      <c r="F903" s="107">
        <v>221.27</v>
      </c>
      <c r="G903" s="83">
        <v>9</v>
      </c>
      <c r="H903" s="83"/>
    </row>
    <row r="904" spans="1:8" ht="28.8" x14ac:dyDescent="0.3">
      <c r="A904" s="104" t="s">
        <v>1913</v>
      </c>
      <c r="B904" s="105" t="s">
        <v>1914</v>
      </c>
      <c r="C904" s="106" t="s">
        <v>180</v>
      </c>
      <c r="D904" s="107">
        <v>148.96</v>
      </c>
      <c r="E904" s="107">
        <v>12.87</v>
      </c>
      <c r="F904" s="107">
        <v>161.83000000000001</v>
      </c>
      <c r="G904" s="83">
        <v>9</v>
      </c>
      <c r="H904" s="83"/>
    </row>
    <row r="905" spans="1:8" x14ac:dyDescent="0.3">
      <c r="A905" s="104" t="s">
        <v>1915</v>
      </c>
      <c r="B905" s="105" t="s">
        <v>1916</v>
      </c>
      <c r="C905" s="106"/>
      <c r="D905" s="107"/>
      <c r="E905" s="107"/>
      <c r="F905" s="107"/>
      <c r="G905" s="83">
        <v>5</v>
      </c>
      <c r="H905" s="83"/>
    </row>
    <row r="906" spans="1:8" x14ac:dyDescent="0.3">
      <c r="A906" s="104" t="s">
        <v>1917</v>
      </c>
      <c r="B906" s="105" t="s">
        <v>1918</v>
      </c>
      <c r="C906" s="106" t="s">
        <v>180</v>
      </c>
      <c r="D906" s="107">
        <v>63.68</v>
      </c>
      <c r="E906" s="107">
        <v>12.87</v>
      </c>
      <c r="F906" s="107">
        <v>76.55</v>
      </c>
      <c r="G906" s="83">
        <v>9</v>
      </c>
      <c r="H906" s="83"/>
    </row>
    <row r="907" spans="1:8" ht="28.8" x14ac:dyDescent="0.3">
      <c r="A907" s="104" t="s">
        <v>1919</v>
      </c>
      <c r="B907" s="105" t="s">
        <v>1920</v>
      </c>
      <c r="C907" s="106" t="s">
        <v>180</v>
      </c>
      <c r="D907" s="107">
        <v>95.51</v>
      </c>
      <c r="E907" s="107">
        <v>12.87</v>
      </c>
      <c r="F907" s="107">
        <v>108.38</v>
      </c>
      <c r="G907" s="83">
        <v>9</v>
      </c>
      <c r="H907" s="83"/>
    </row>
    <row r="908" spans="1:8" x14ac:dyDescent="0.3">
      <c r="A908" s="104" t="s">
        <v>1921</v>
      </c>
      <c r="B908" s="105" t="s">
        <v>1922</v>
      </c>
      <c r="C908" s="106" t="s">
        <v>236</v>
      </c>
      <c r="D908" s="107">
        <v>152.32</v>
      </c>
      <c r="E908" s="107">
        <v>6.43</v>
      </c>
      <c r="F908" s="107">
        <v>158.75</v>
      </c>
      <c r="G908" s="83">
        <v>9</v>
      </c>
      <c r="H908" s="83"/>
    </row>
    <row r="909" spans="1:8" x14ac:dyDescent="0.3">
      <c r="A909" s="104" t="s">
        <v>1923</v>
      </c>
      <c r="B909" s="105" t="s">
        <v>1924</v>
      </c>
      <c r="C909" s="106"/>
      <c r="D909" s="107"/>
      <c r="E909" s="107"/>
      <c r="F909" s="107"/>
      <c r="G909" s="83">
        <v>5</v>
      </c>
      <c r="H909" s="83"/>
    </row>
    <row r="910" spans="1:8" x14ac:dyDescent="0.3">
      <c r="A910" s="104" t="s">
        <v>1925</v>
      </c>
      <c r="B910" s="105" t="s">
        <v>1926</v>
      </c>
      <c r="C910" s="106" t="s">
        <v>128</v>
      </c>
      <c r="D910" s="107">
        <v>61.27</v>
      </c>
      <c r="E910" s="107">
        <v>3.21</v>
      </c>
      <c r="F910" s="107">
        <v>64.48</v>
      </c>
      <c r="G910" s="83">
        <v>9</v>
      </c>
      <c r="H910" s="83"/>
    </row>
    <row r="911" spans="1:8" x14ac:dyDescent="0.3">
      <c r="A911" s="104" t="s">
        <v>1927</v>
      </c>
      <c r="B911" s="105" t="s">
        <v>1928</v>
      </c>
      <c r="C911" s="106" t="s">
        <v>128</v>
      </c>
      <c r="D911" s="107">
        <v>61.27</v>
      </c>
      <c r="E911" s="107">
        <v>3.21</v>
      </c>
      <c r="F911" s="107">
        <v>64.48</v>
      </c>
      <c r="G911" s="83">
        <v>9</v>
      </c>
      <c r="H911" s="83"/>
    </row>
    <row r="912" spans="1:8" x14ac:dyDescent="0.3">
      <c r="A912" s="104" t="s">
        <v>1929</v>
      </c>
      <c r="B912" s="105" t="s">
        <v>1930</v>
      </c>
      <c r="C912" s="106"/>
      <c r="D912" s="107"/>
      <c r="E912" s="107"/>
      <c r="F912" s="107"/>
      <c r="G912" s="83">
        <v>5</v>
      </c>
      <c r="H912" s="83"/>
    </row>
    <row r="913" spans="1:8" x14ac:dyDescent="0.3">
      <c r="A913" s="104" t="s">
        <v>1931</v>
      </c>
      <c r="B913" s="105" t="s">
        <v>1932</v>
      </c>
      <c r="C913" s="106" t="s">
        <v>180</v>
      </c>
      <c r="D913" s="107">
        <v>662.93</v>
      </c>
      <c r="E913" s="107"/>
      <c r="F913" s="107">
        <v>662.93</v>
      </c>
      <c r="G913" s="83">
        <v>9</v>
      </c>
      <c r="H913" s="83"/>
    </row>
    <row r="914" spans="1:8" x14ac:dyDescent="0.3">
      <c r="A914" s="104" t="s">
        <v>1933</v>
      </c>
      <c r="B914" s="105" t="s">
        <v>1934</v>
      </c>
      <c r="C914" s="106"/>
      <c r="D914" s="107"/>
      <c r="E914" s="107"/>
      <c r="F914" s="107"/>
      <c r="G914" s="83">
        <v>5</v>
      </c>
      <c r="H914" s="83"/>
    </row>
    <row r="915" spans="1:8" x14ac:dyDescent="0.3">
      <c r="A915" s="104" t="s">
        <v>1935</v>
      </c>
      <c r="B915" s="105" t="s">
        <v>1936</v>
      </c>
      <c r="C915" s="106" t="s">
        <v>180</v>
      </c>
      <c r="D915" s="107">
        <v>134.46</v>
      </c>
      <c r="E915" s="107">
        <v>66.989999999999995</v>
      </c>
      <c r="F915" s="107">
        <v>201.45</v>
      </c>
      <c r="G915" s="83">
        <v>9</v>
      </c>
      <c r="H915" s="83"/>
    </row>
    <row r="916" spans="1:8" x14ac:dyDescent="0.3">
      <c r="A916" s="104" t="s">
        <v>1937</v>
      </c>
      <c r="B916" s="105" t="s">
        <v>1938</v>
      </c>
      <c r="C916" s="106" t="s">
        <v>180</v>
      </c>
      <c r="D916" s="107">
        <v>205.82</v>
      </c>
      <c r="E916" s="107">
        <v>60.29</v>
      </c>
      <c r="F916" s="107">
        <v>266.11</v>
      </c>
      <c r="G916" s="83">
        <v>9</v>
      </c>
      <c r="H916" s="83"/>
    </row>
    <row r="917" spans="1:8" ht="28.8" x14ac:dyDescent="0.3">
      <c r="A917" s="104" t="s">
        <v>1939</v>
      </c>
      <c r="B917" s="105" t="s">
        <v>1940</v>
      </c>
      <c r="C917" s="106" t="s">
        <v>180</v>
      </c>
      <c r="D917" s="107">
        <v>209.88</v>
      </c>
      <c r="E917" s="107">
        <v>66.989999999999995</v>
      </c>
      <c r="F917" s="107">
        <v>276.87</v>
      </c>
      <c r="G917" s="83">
        <v>9</v>
      </c>
      <c r="H917" s="83"/>
    </row>
    <row r="918" spans="1:8" x14ac:dyDescent="0.3">
      <c r="A918" s="104" t="s">
        <v>1941</v>
      </c>
      <c r="B918" s="105" t="s">
        <v>1942</v>
      </c>
      <c r="C918" s="106"/>
      <c r="D918" s="107"/>
      <c r="E918" s="107"/>
      <c r="F918" s="107"/>
      <c r="G918" s="83">
        <v>5</v>
      </c>
      <c r="H918" s="83"/>
    </row>
    <row r="919" spans="1:8" x14ac:dyDescent="0.3">
      <c r="A919" s="104" t="s">
        <v>1943</v>
      </c>
      <c r="B919" s="105" t="s">
        <v>1944</v>
      </c>
      <c r="C919" s="106" t="s">
        <v>236</v>
      </c>
      <c r="D919" s="107">
        <v>54.16</v>
      </c>
      <c r="E919" s="107">
        <v>40.03</v>
      </c>
      <c r="F919" s="107">
        <v>94.19</v>
      </c>
      <c r="G919" s="83">
        <v>9</v>
      </c>
      <c r="H919" s="83"/>
    </row>
    <row r="920" spans="1:8" x14ac:dyDescent="0.3">
      <c r="A920" s="104" t="s">
        <v>1945</v>
      </c>
      <c r="B920" s="105" t="s">
        <v>1946</v>
      </c>
      <c r="C920" s="106" t="s">
        <v>236</v>
      </c>
      <c r="D920" s="107">
        <v>83.12</v>
      </c>
      <c r="E920" s="107">
        <v>47.31</v>
      </c>
      <c r="F920" s="107">
        <v>130.43</v>
      </c>
      <c r="G920" s="83">
        <v>9</v>
      </c>
      <c r="H920" s="83"/>
    </row>
    <row r="921" spans="1:8" x14ac:dyDescent="0.3">
      <c r="A921" s="104" t="s">
        <v>1947</v>
      </c>
      <c r="B921" s="105" t="s">
        <v>1948</v>
      </c>
      <c r="C921" s="106" t="s">
        <v>236</v>
      </c>
      <c r="D921" s="107">
        <v>166.21</v>
      </c>
      <c r="E921" s="107">
        <v>50.95</v>
      </c>
      <c r="F921" s="107">
        <v>217.16</v>
      </c>
      <c r="G921" s="83">
        <v>9</v>
      </c>
      <c r="H921" s="83"/>
    </row>
    <row r="922" spans="1:8" x14ac:dyDescent="0.3">
      <c r="A922" s="104" t="s">
        <v>1949</v>
      </c>
      <c r="B922" s="105" t="s">
        <v>1950</v>
      </c>
      <c r="C922" s="106" t="s">
        <v>236</v>
      </c>
      <c r="D922" s="107">
        <v>40.96</v>
      </c>
      <c r="E922" s="107">
        <v>40.03</v>
      </c>
      <c r="F922" s="107">
        <v>80.989999999999995</v>
      </c>
      <c r="G922" s="83">
        <v>9</v>
      </c>
      <c r="H922" s="83"/>
    </row>
    <row r="923" spans="1:8" x14ac:dyDescent="0.3">
      <c r="A923" s="104" t="s">
        <v>1951</v>
      </c>
      <c r="B923" s="105" t="s">
        <v>1952</v>
      </c>
      <c r="C923" s="106" t="s">
        <v>236</v>
      </c>
      <c r="D923" s="107">
        <v>62.66</v>
      </c>
      <c r="E923" s="107">
        <v>47.31</v>
      </c>
      <c r="F923" s="107">
        <v>109.97</v>
      </c>
      <c r="G923" s="83">
        <v>9</v>
      </c>
      <c r="H923" s="83"/>
    </row>
    <row r="924" spans="1:8" x14ac:dyDescent="0.3">
      <c r="A924" s="104" t="s">
        <v>1953</v>
      </c>
      <c r="B924" s="105" t="s">
        <v>1954</v>
      </c>
      <c r="C924" s="106" t="s">
        <v>128</v>
      </c>
      <c r="D924" s="107">
        <v>12.8</v>
      </c>
      <c r="E924" s="107">
        <v>1.02</v>
      </c>
      <c r="F924" s="107">
        <v>13.82</v>
      </c>
      <c r="G924" s="83">
        <v>9</v>
      </c>
      <c r="H924" s="83"/>
    </row>
    <row r="925" spans="1:8" x14ac:dyDescent="0.3">
      <c r="A925" s="104" t="s">
        <v>1955</v>
      </c>
      <c r="B925" s="105" t="s">
        <v>1956</v>
      </c>
      <c r="C925" s="106" t="s">
        <v>128</v>
      </c>
      <c r="D925" s="107">
        <v>15.04</v>
      </c>
      <c r="E925" s="107">
        <v>1.45</v>
      </c>
      <c r="F925" s="107">
        <v>16.489999999999998</v>
      </c>
      <c r="G925" s="83">
        <v>9</v>
      </c>
      <c r="H925" s="83"/>
    </row>
    <row r="926" spans="1:8" x14ac:dyDescent="0.3">
      <c r="A926" s="104" t="s">
        <v>1957</v>
      </c>
      <c r="B926" s="105" t="s">
        <v>1958</v>
      </c>
      <c r="C926" s="106" t="s">
        <v>128</v>
      </c>
      <c r="D926" s="107">
        <v>13.64</v>
      </c>
      <c r="E926" s="107">
        <v>2.0299999999999998</v>
      </c>
      <c r="F926" s="107">
        <v>15.67</v>
      </c>
      <c r="G926" s="83">
        <v>9</v>
      </c>
      <c r="H926" s="83"/>
    </row>
    <row r="927" spans="1:8" x14ac:dyDescent="0.3">
      <c r="A927" s="104" t="s">
        <v>1959</v>
      </c>
      <c r="B927" s="105" t="s">
        <v>1960</v>
      </c>
      <c r="C927" s="106"/>
      <c r="D927" s="107"/>
      <c r="E927" s="107"/>
      <c r="F927" s="107"/>
      <c r="G927" s="83">
        <v>5</v>
      </c>
      <c r="H927" s="83"/>
    </row>
    <row r="928" spans="1:8" x14ac:dyDescent="0.3">
      <c r="A928" s="104" t="s">
        <v>1961</v>
      </c>
      <c r="B928" s="105" t="s">
        <v>1962</v>
      </c>
      <c r="C928" s="106" t="s">
        <v>236</v>
      </c>
      <c r="D928" s="107">
        <v>1.83</v>
      </c>
      <c r="E928" s="107">
        <v>12.87</v>
      </c>
      <c r="F928" s="107">
        <v>14.7</v>
      </c>
      <c r="G928" s="83">
        <v>9</v>
      </c>
      <c r="H928" s="83"/>
    </row>
    <row r="929" spans="1:8" x14ac:dyDescent="0.3">
      <c r="A929" s="104" t="s">
        <v>1963</v>
      </c>
      <c r="B929" s="105" t="s">
        <v>1964</v>
      </c>
      <c r="C929" s="106" t="s">
        <v>180</v>
      </c>
      <c r="D929" s="107"/>
      <c r="E929" s="107">
        <v>35.01</v>
      </c>
      <c r="F929" s="107">
        <v>35.01</v>
      </c>
      <c r="G929" s="83">
        <v>9</v>
      </c>
      <c r="H929" s="83"/>
    </row>
    <row r="930" spans="1:8" x14ac:dyDescent="0.3">
      <c r="A930" s="104" t="s">
        <v>1965</v>
      </c>
      <c r="B930" s="105" t="s">
        <v>1966</v>
      </c>
      <c r="C930" s="106" t="s">
        <v>180</v>
      </c>
      <c r="D930" s="107"/>
      <c r="E930" s="107">
        <v>35.01</v>
      </c>
      <c r="F930" s="107">
        <v>35.01</v>
      </c>
      <c r="G930" s="83">
        <v>9</v>
      </c>
      <c r="H930" s="83"/>
    </row>
    <row r="931" spans="1:8" ht="28.8" x14ac:dyDescent="0.3">
      <c r="A931" s="104" t="s">
        <v>1967</v>
      </c>
      <c r="B931" s="105" t="s">
        <v>1968</v>
      </c>
      <c r="C931" s="106" t="s">
        <v>180</v>
      </c>
      <c r="D931" s="107"/>
      <c r="E931" s="107">
        <v>16.079999999999998</v>
      </c>
      <c r="F931" s="107">
        <v>16.079999999999998</v>
      </c>
      <c r="G931" s="83">
        <v>9</v>
      </c>
      <c r="H931" s="83"/>
    </row>
    <row r="932" spans="1:8" x14ac:dyDescent="0.3">
      <c r="A932" s="104" t="s">
        <v>1969</v>
      </c>
      <c r="B932" s="105" t="s">
        <v>1970</v>
      </c>
      <c r="C932" s="106" t="s">
        <v>180</v>
      </c>
      <c r="D932" s="107"/>
      <c r="E932" s="107">
        <v>23.34</v>
      </c>
      <c r="F932" s="107">
        <v>23.34</v>
      </c>
      <c r="G932" s="83">
        <v>9</v>
      </c>
      <c r="H932" s="83"/>
    </row>
    <row r="933" spans="1:8" x14ac:dyDescent="0.3">
      <c r="A933" s="104" t="s">
        <v>1971</v>
      </c>
      <c r="B933" s="105" t="s">
        <v>1972</v>
      </c>
      <c r="C933" s="106" t="s">
        <v>180</v>
      </c>
      <c r="D933" s="107">
        <v>3.52</v>
      </c>
      <c r="E933" s="107">
        <v>12.87</v>
      </c>
      <c r="F933" s="107">
        <v>16.39</v>
      </c>
      <c r="G933" s="83">
        <v>9</v>
      </c>
      <c r="H933" s="83"/>
    </row>
    <row r="934" spans="1:8" ht="28.8" x14ac:dyDescent="0.3">
      <c r="A934" s="104" t="s">
        <v>1973</v>
      </c>
      <c r="B934" s="105" t="s">
        <v>1974</v>
      </c>
      <c r="C934" s="106" t="s">
        <v>180</v>
      </c>
      <c r="D934" s="107">
        <v>10.56</v>
      </c>
      <c r="E934" s="107">
        <v>12.87</v>
      </c>
      <c r="F934" s="107">
        <v>23.43</v>
      </c>
      <c r="G934" s="83">
        <v>9</v>
      </c>
      <c r="H934" s="83"/>
    </row>
    <row r="935" spans="1:8" x14ac:dyDescent="0.3">
      <c r="A935" s="104" t="s">
        <v>1975</v>
      </c>
      <c r="B935" s="105" t="s">
        <v>1976</v>
      </c>
      <c r="C935" s="106"/>
      <c r="D935" s="107"/>
      <c r="E935" s="107"/>
      <c r="F935" s="107"/>
      <c r="G935" s="83">
        <v>2</v>
      </c>
      <c r="H935" s="83"/>
    </row>
    <row r="936" spans="1:8" x14ac:dyDescent="0.3">
      <c r="A936" s="104" t="s">
        <v>1977</v>
      </c>
      <c r="B936" s="105" t="s">
        <v>1978</v>
      </c>
      <c r="C936" s="106"/>
      <c r="D936" s="107"/>
      <c r="E936" s="107"/>
      <c r="F936" s="107"/>
      <c r="G936" s="83">
        <v>5</v>
      </c>
      <c r="H936" s="83"/>
    </row>
    <row r="937" spans="1:8" x14ac:dyDescent="0.3">
      <c r="A937" s="104" t="s">
        <v>1979</v>
      </c>
      <c r="B937" s="105" t="s">
        <v>1980</v>
      </c>
      <c r="C937" s="106" t="s">
        <v>261</v>
      </c>
      <c r="D937" s="107">
        <v>634.77</v>
      </c>
      <c r="E937" s="107">
        <v>229.26</v>
      </c>
      <c r="F937" s="107">
        <v>864.03</v>
      </c>
      <c r="G937" s="83">
        <v>9</v>
      </c>
      <c r="H937" s="83"/>
    </row>
    <row r="938" spans="1:8" x14ac:dyDescent="0.3">
      <c r="A938" s="104" t="s">
        <v>1981</v>
      </c>
      <c r="B938" s="105" t="s">
        <v>1982</v>
      </c>
      <c r="C938" s="106" t="s">
        <v>261</v>
      </c>
      <c r="D938" s="107">
        <v>392.54</v>
      </c>
      <c r="E938" s="107">
        <v>229.26</v>
      </c>
      <c r="F938" s="107">
        <v>621.79999999999995</v>
      </c>
      <c r="G938" s="83">
        <v>9</v>
      </c>
      <c r="H938" s="83"/>
    </row>
    <row r="939" spans="1:8" x14ac:dyDescent="0.3">
      <c r="A939" s="104" t="s">
        <v>1983</v>
      </c>
      <c r="B939" s="105" t="s">
        <v>1984</v>
      </c>
      <c r="C939" s="106" t="s">
        <v>261</v>
      </c>
      <c r="D939" s="107">
        <v>314.49</v>
      </c>
      <c r="E939" s="107">
        <v>229.26</v>
      </c>
      <c r="F939" s="107">
        <v>543.75</v>
      </c>
      <c r="G939" s="83">
        <v>9</v>
      </c>
      <c r="H939" s="83"/>
    </row>
    <row r="940" spans="1:8" x14ac:dyDescent="0.3">
      <c r="A940" s="104" t="s">
        <v>91</v>
      </c>
      <c r="B940" s="105" t="s">
        <v>1985</v>
      </c>
      <c r="C940" s="106" t="s">
        <v>180</v>
      </c>
      <c r="D940" s="107">
        <v>3.15</v>
      </c>
      <c r="E940" s="107">
        <v>17.84</v>
      </c>
      <c r="F940" s="107">
        <v>20.99</v>
      </c>
      <c r="G940" s="83">
        <v>9</v>
      </c>
      <c r="H940" s="83"/>
    </row>
    <row r="941" spans="1:8" x14ac:dyDescent="0.3">
      <c r="A941" s="104" t="s">
        <v>1986</v>
      </c>
      <c r="B941" s="105" t="s">
        <v>1987</v>
      </c>
      <c r="C941" s="106" t="s">
        <v>180</v>
      </c>
      <c r="D941" s="107">
        <v>6.76</v>
      </c>
      <c r="E941" s="107">
        <v>17.53</v>
      </c>
      <c r="F941" s="107">
        <v>24.29</v>
      </c>
      <c r="G941" s="83">
        <v>9</v>
      </c>
      <c r="H941" s="83"/>
    </row>
    <row r="942" spans="1:8" x14ac:dyDescent="0.3">
      <c r="A942" s="104" t="s">
        <v>1988</v>
      </c>
      <c r="B942" s="105" t="s">
        <v>1989</v>
      </c>
      <c r="C942" s="106" t="s">
        <v>261</v>
      </c>
      <c r="D942" s="107">
        <v>824.26</v>
      </c>
      <c r="E942" s="107">
        <v>229.26</v>
      </c>
      <c r="F942" s="107">
        <v>1053.52</v>
      </c>
      <c r="G942" s="83">
        <v>9</v>
      </c>
      <c r="H942" s="83"/>
    </row>
    <row r="943" spans="1:8" x14ac:dyDescent="0.3">
      <c r="A943" s="104" t="s">
        <v>1990</v>
      </c>
      <c r="B943" s="105" t="s">
        <v>1991</v>
      </c>
      <c r="C943" s="106"/>
      <c r="D943" s="107"/>
      <c r="E943" s="107"/>
      <c r="F943" s="107"/>
      <c r="G943" s="83">
        <v>5</v>
      </c>
      <c r="H943" s="83"/>
    </row>
    <row r="944" spans="1:8" x14ac:dyDescent="0.3">
      <c r="A944" s="104" t="s">
        <v>64</v>
      </c>
      <c r="B944" s="105" t="s">
        <v>1992</v>
      </c>
      <c r="C944" s="106" t="s">
        <v>180</v>
      </c>
      <c r="D944" s="107">
        <v>1.97</v>
      </c>
      <c r="E944" s="107">
        <v>3.39</v>
      </c>
      <c r="F944" s="107">
        <v>5.36</v>
      </c>
      <c r="G944" s="83">
        <v>9</v>
      </c>
      <c r="H944" s="83"/>
    </row>
    <row r="945" spans="1:8" x14ac:dyDescent="0.3">
      <c r="A945" s="104" t="s">
        <v>1993</v>
      </c>
      <c r="B945" s="105" t="s">
        <v>1994</v>
      </c>
      <c r="C945" s="106" t="s">
        <v>180</v>
      </c>
      <c r="D945" s="107">
        <v>1.21</v>
      </c>
      <c r="E945" s="107">
        <v>3.39</v>
      </c>
      <c r="F945" s="107">
        <v>4.5999999999999996</v>
      </c>
      <c r="G945" s="83">
        <v>9</v>
      </c>
      <c r="H945" s="83"/>
    </row>
    <row r="946" spans="1:8" x14ac:dyDescent="0.3">
      <c r="A946" s="104" t="s">
        <v>1995</v>
      </c>
      <c r="B946" s="105" t="s">
        <v>1996</v>
      </c>
      <c r="C946" s="106" t="s">
        <v>180</v>
      </c>
      <c r="D946" s="107">
        <v>5.45</v>
      </c>
      <c r="E946" s="107">
        <v>3.39</v>
      </c>
      <c r="F946" s="107">
        <v>8.84</v>
      </c>
      <c r="G946" s="83">
        <v>9</v>
      </c>
      <c r="H946" s="83"/>
    </row>
    <row r="947" spans="1:8" x14ac:dyDescent="0.3">
      <c r="A947" s="104" t="s">
        <v>1997</v>
      </c>
      <c r="B947" s="105" t="s">
        <v>1998</v>
      </c>
      <c r="C947" s="106" t="s">
        <v>180</v>
      </c>
      <c r="D947" s="107">
        <v>2</v>
      </c>
      <c r="E947" s="107">
        <v>4.95</v>
      </c>
      <c r="F947" s="107">
        <v>6.95</v>
      </c>
      <c r="G947" s="83">
        <v>9</v>
      </c>
      <c r="H947" s="83"/>
    </row>
    <row r="948" spans="1:8" x14ac:dyDescent="0.3">
      <c r="A948" s="104" t="s">
        <v>1999</v>
      </c>
      <c r="B948" s="105" t="s">
        <v>2000</v>
      </c>
      <c r="C948" s="106" t="s">
        <v>180</v>
      </c>
      <c r="D948" s="107">
        <v>3.27</v>
      </c>
      <c r="E948" s="107">
        <v>5.26</v>
      </c>
      <c r="F948" s="107">
        <v>8.5299999999999994</v>
      </c>
      <c r="G948" s="83">
        <v>9</v>
      </c>
      <c r="H948" s="83"/>
    </row>
    <row r="949" spans="1:8" x14ac:dyDescent="0.3">
      <c r="A949" s="104" t="s">
        <v>65</v>
      </c>
      <c r="B949" s="105" t="s">
        <v>2001</v>
      </c>
      <c r="C949" s="106" t="s">
        <v>180</v>
      </c>
      <c r="D949" s="107">
        <v>7.18</v>
      </c>
      <c r="E949" s="107">
        <v>9.34</v>
      </c>
      <c r="F949" s="107">
        <v>16.52</v>
      </c>
      <c r="G949" s="83">
        <v>9</v>
      </c>
      <c r="H949" s="83"/>
    </row>
    <row r="950" spans="1:8" x14ac:dyDescent="0.3">
      <c r="A950" s="104" t="s">
        <v>2002</v>
      </c>
      <c r="B950" s="105" t="s">
        <v>2003</v>
      </c>
      <c r="C950" s="106" t="s">
        <v>180</v>
      </c>
      <c r="D950" s="107">
        <v>7.18</v>
      </c>
      <c r="E950" s="107">
        <v>12.87</v>
      </c>
      <c r="F950" s="107">
        <v>20.05</v>
      </c>
      <c r="G950" s="83">
        <v>9</v>
      </c>
      <c r="H950" s="83"/>
    </row>
    <row r="951" spans="1:8" x14ac:dyDescent="0.3">
      <c r="A951" s="104" t="s">
        <v>2004</v>
      </c>
      <c r="B951" s="105" t="s">
        <v>2005</v>
      </c>
      <c r="C951" s="106" t="s">
        <v>180</v>
      </c>
      <c r="D951" s="107">
        <v>28.48</v>
      </c>
      <c r="E951" s="107">
        <v>8.0399999999999991</v>
      </c>
      <c r="F951" s="107">
        <v>36.520000000000003</v>
      </c>
      <c r="G951" s="83">
        <v>9</v>
      </c>
      <c r="H951" s="83"/>
    </row>
    <row r="952" spans="1:8" x14ac:dyDescent="0.3">
      <c r="A952" s="104" t="s">
        <v>66</v>
      </c>
      <c r="B952" s="105" t="s">
        <v>2006</v>
      </c>
      <c r="C952" s="106" t="s">
        <v>180</v>
      </c>
      <c r="D952" s="107">
        <v>1.47</v>
      </c>
      <c r="E952" s="107">
        <v>8.0399999999999991</v>
      </c>
      <c r="F952" s="107">
        <v>9.51</v>
      </c>
      <c r="G952" s="83">
        <v>9</v>
      </c>
      <c r="H952" s="83"/>
    </row>
    <row r="953" spans="1:8" x14ac:dyDescent="0.3">
      <c r="A953" s="104" t="s">
        <v>2007</v>
      </c>
      <c r="B953" s="105" t="s">
        <v>2008</v>
      </c>
      <c r="C953" s="106" t="s">
        <v>180</v>
      </c>
      <c r="D953" s="107">
        <v>8.07</v>
      </c>
      <c r="E953" s="107">
        <v>20.91</v>
      </c>
      <c r="F953" s="107">
        <v>28.98</v>
      </c>
      <c r="G953" s="83">
        <v>9</v>
      </c>
      <c r="H953" s="83"/>
    </row>
    <row r="954" spans="1:8" x14ac:dyDescent="0.3">
      <c r="A954" s="104" t="s">
        <v>2009</v>
      </c>
      <c r="B954" s="105" t="s">
        <v>2010</v>
      </c>
      <c r="C954" s="106"/>
      <c r="D954" s="107"/>
      <c r="E954" s="107"/>
      <c r="F954" s="107"/>
      <c r="G954" s="83">
        <v>5</v>
      </c>
      <c r="H954" s="83"/>
    </row>
    <row r="955" spans="1:8" x14ac:dyDescent="0.3">
      <c r="A955" s="104" t="s">
        <v>2011</v>
      </c>
      <c r="B955" s="105" t="s">
        <v>2012</v>
      </c>
      <c r="C955" s="106" t="s">
        <v>180</v>
      </c>
      <c r="D955" s="107">
        <v>7.86</v>
      </c>
      <c r="E955" s="107">
        <v>17.690000000000001</v>
      </c>
      <c r="F955" s="107">
        <v>25.55</v>
      </c>
      <c r="G955" s="83">
        <v>9</v>
      </c>
      <c r="H955" s="83"/>
    </row>
    <row r="956" spans="1:8" x14ac:dyDescent="0.3">
      <c r="A956" s="104" t="s">
        <v>2013</v>
      </c>
      <c r="B956" s="105" t="s">
        <v>2014</v>
      </c>
      <c r="C956" s="106" t="s">
        <v>180</v>
      </c>
      <c r="D956" s="107">
        <v>8.4499999999999993</v>
      </c>
      <c r="E956" s="107">
        <v>20.91</v>
      </c>
      <c r="F956" s="107">
        <v>29.36</v>
      </c>
      <c r="G956" s="83">
        <v>9</v>
      </c>
      <c r="H956" s="83"/>
    </row>
    <row r="957" spans="1:8" x14ac:dyDescent="0.3">
      <c r="A957" s="104" t="s">
        <v>2015</v>
      </c>
      <c r="B957" s="105" t="s">
        <v>2016</v>
      </c>
      <c r="C957" s="106" t="s">
        <v>180</v>
      </c>
      <c r="D957" s="107">
        <v>26.9</v>
      </c>
      <c r="E957" s="107">
        <v>20.91</v>
      </c>
      <c r="F957" s="107">
        <v>47.81</v>
      </c>
      <c r="G957" s="83">
        <v>9</v>
      </c>
      <c r="H957" s="83"/>
    </row>
    <row r="958" spans="1:8" x14ac:dyDescent="0.3">
      <c r="A958" s="104" t="s">
        <v>2017</v>
      </c>
      <c r="B958" s="105" t="s">
        <v>2018</v>
      </c>
      <c r="C958" s="106" t="s">
        <v>180</v>
      </c>
      <c r="D958" s="107">
        <v>7.86</v>
      </c>
      <c r="E958" s="107">
        <v>12.87</v>
      </c>
      <c r="F958" s="107">
        <v>20.73</v>
      </c>
      <c r="G958" s="83">
        <v>9</v>
      </c>
      <c r="H958" s="83"/>
    </row>
    <row r="959" spans="1:8" x14ac:dyDescent="0.3">
      <c r="A959" s="104" t="s">
        <v>2019</v>
      </c>
      <c r="B959" s="105" t="s">
        <v>2020</v>
      </c>
      <c r="C959" s="106" t="s">
        <v>180</v>
      </c>
      <c r="D959" s="107">
        <v>7.86</v>
      </c>
      <c r="E959" s="107">
        <v>22.51</v>
      </c>
      <c r="F959" s="107">
        <v>30.37</v>
      </c>
      <c r="G959" s="83">
        <v>9</v>
      </c>
      <c r="H959" s="83"/>
    </row>
    <row r="960" spans="1:8" x14ac:dyDescent="0.3">
      <c r="A960" s="104" t="s">
        <v>2021</v>
      </c>
      <c r="B960" s="105" t="s">
        <v>2022</v>
      </c>
      <c r="C960" s="106" t="s">
        <v>236</v>
      </c>
      <c r="D960" s="107">
        <v>5.65</v>
      </c>
      <c r="E960" s="107">
        <v>36.42</v>
      </c>
      <c r="F960" s="107">
        <v>42.07</v>
      </c>
      <c r="G960" s="83">
        <v>9</v>
      </c>
      <c r="H960" s="83"/>
    </row>
    <row r="961" spans="1:8" x14ac:dyDescent="0.3">
      <c r="A961" s="104" t="s">
        <v>2023</v>
      </c>
      <c r="B961" s="105" t="s">
        <v>2024</v>
      </c>
      <c r="C961" s="106" t="s">
        <v>236</v>
      </c>
      <c r="D961" s="107">
        <v>1.39</v>
      </c>
      <c r="E961" s="107">
        <v>16.95</v>
      </c>
      <c r="F961" s="107">
        <v>18.34</v>
      </c>
      <c r="G961" s="83">
        <v>9</v>
      </c>
      <c r="H961" s="83"/>
    </row>
    <row r="962" spans="1:8" x14ac:dyDescent="0.3">
      <c r="A962" s="104" t="s">
        <v>2025</v>
      </c>
      <c r="B962" s="105" t="s">
        <v>2026</v>
      </c>
      <c r="C962" s="106" t="s">
        <v>236</v>
      </c>
      <c r="D962" s="107">
        <v>1.54</v>
      </c>
      <c r="E962" s="107">
        <v>16.95</v>
      </c>
      <c r="F962" s="107">
        <v>18.489999999999998</v>
      </c>
      <c r="G962" s="83">
        <v>9</v>
      </c>
      <c r="H962" s="83"/>
    </row>
    <row r="963" spans="1:8" x14ac:dyDescent="0.3">
      <c r="A963" s="104" t="s">
        <v>2027</v>
      </c>
      <c r="B963" s="105" t="s">
        <v>2028</v>
      </c>
      <c r="C963" s="106" t="s">
        <v>236</v>
      </c>
      <c r="D963" s="107">
        <v>1.74</v>
      </c>
      <c r="E963" s="107">
        <v>16.95</v>
      </c>
      <c r="F963" s="107">
        <v>18.690000000000001</v>
      </c>
      <c r="G963" s="83">
        <v>9</v>
      </c>
      <c r="H963" s="83"/>
    </row>
    <row r="964" spans="1:8" x14ac:dyDescent="0.3">
      <c r="A964" s="104" t="s">
        <v>2029</v>
      </c>
      <c r="B964" s="105" t="s">
        <v>2030</v>
      </c>
      <c r="C964" s="106" t="s">
        <v>236</v>
      </c>
      <c r="D964" s="107">
        <v>2.13</v>
      </c>
      <c r="E964" s="107">
        <v>16.95</v>
      </c>
      <c r="F964" s="107">
        <v>19.079999999999998</v>
      </c>
      <c r="G964" s="83">
        <v>9</v>
      </c>
      <c r="H964" s="83"/>
    </row>
    <row r="965" spans="1:8" x14ac:dyDescent="0.3">
      <c r="A965" s="104" t="s">
        <v>2031</v>
      </c>
      <c r="B965" s="105" t="s">
        <v>2032</v>
      </c>
      <c r="C965" s="106"/>
      <c r="D965" s="107"/>
      <c r="E965" s="107"/>
      <c r="F965" s="107"/>
      <c r="G965" s="83">
        <v>5</v>
      </c>
      <c r="H965" s="83"/>
    </row>
    <row r="966" spans="1:8" x14ac:dyDescent="0.3">
      <c r="A966" s="104" t="s">
        <v>2033</v>
      </c>
      <c r="B966" s="105" t="s">
        <v>2034</v>
      </c>
      <c r="C966" s="106" t="s">
        <v>180</v>
      </c>
      <c r="D966" s="107">
        <v>4.05</v>
      </c>
      <c r="E966" s="107">
        <v>10.69</v>
      </c>
      <c r="F966" s="107">
        <v>14.74</v>
      </c>
      <c r="G966" s="83">
        <v>9</v>
      </c>
      <c r="H966" s="83"/>
    </row>
    <row r="967" spans="1:8" x14ac:dyDescent="0.3">
      <c r="A967" s="104" t="s">
        <v>2035</v>
      </c>
      <c r="B967" s="105" t="s">
        <v>2036</v>
      </c>
      <c r="C967" s="106" t="s">
        <v>180</v>
      </c>
      <c r="D967" s="107">
        <v>5.67</v>
      </c>
      <c r="E967" s="107">
        <v>10.69</v>
      </c>
      <c r="F967" s="107">
        <v>16.36</v>
      </c>
      <c r="G967" s="83">
        <v>9</v>
      </c>
      <c r="H967" s="83"/>
    </row>
    <row r="968" spans="1:8" x14ac:dyDescent="0.3">
      <c r="A968" s="104" t="s">
        <v>2037</v>
      </c>
      <c r="B968" s="105" t="s">
        <v>2038</v>
      </c>
      <c r="C968" s="106"/>
      <c r="D968" s="107"/>
      <c r="E968" s="107"/>
      <c r="F968" s="107"/>
      <c r="G968" s="83">
        <v>5</v>
      </c>
      <c r="H968" s="83"/>
    </row>
    <row r="969" spans="1:8" x14ac:dyDescent="0.3">
      <c r="A969" s="104" t="s">
        <v>2039</v>
      </c>
      <c r="B969" s="105" t="s">
        <v>2040</v>
      </c>
      <c r="C969" s="106" t="s">
        <v>261</v>
      </c>
      <c r="D969" s="107">
        <v>361.69</v>
      </c>
      <c r="E969" s="107">
        <v>308.64</v>
      </c>
      <c r="F969" s="107">
        <v>670.33</v>
      </c>
      <c r="G969" s="83">
        <v>9</v>
      </c>
      <c r="H969" s="83"/>
    </row>
    <row r="970" spans="1:8" ht="28.8" x14ac:dyDescent="0.3">
      <c r="A970" s="104" t="s">
        <v>2041</v>
      </c>
      <c r="B970" s="105" t="s">
        <v>2042</v>
      </c>
      <c r="C970" s="106" t="s">
        <v>261</v>
      </c>
      <c r="D970" s="107">
        <v>407.91</v>
      </c>
      <c r="E970" s="107">
        <v>308.64</v>
      </c>
      <c r="F970" s="107">
        <v>716.55</v>
      </c>
      <c r="G970" s="83">
        <v>9</v>
      </c>
      <c r="H970" s="83"/>
    </row>
    <row r="971" spans="1:8" ht="28.8" x14ac:dyDescent="0.3">
      <c r="A971" s="104" t="s">
        <v>2043</v>
      </c>
      <c r="B971" s="105" t="s">
        <v>2044</v>
      </c>
      <c r="C971" s="106" t="s">
        <v>261</v>
      </c>
      <c r="D971" s="107">
        <v>435.38</v>
      </c>
      <c r="E971" s="107">
        <v>308.64</v>
      </c>
      <c r="F971" s="107">
        <v>744.02</v>
      </c>
      <c r="G971" s="83">
        <v>9</v>
      </c>
      <c r="H971" s="83"/>
    </row>
    <row r="972" spans="1:8" x14ac:dyDescent="0.3">
      <c r="A972" s="104" t="s">
        <v>2045</v>
      </c>
      <c r="B972" s="105" t="s">
        <v>2046</v>
      </c>
      <c r="C972" s="106" t="s">
        <v>236</v>
      </c>
      <c r="D972" s="107">
        <v>25.61</v>
      </c>
      <c r="E972" s="107">
        <v>35.880000000000003</v>
      </c>
      <c r="F972" s="107">
        <v>61.49</v>
      </c>
      <c r="G972" s="83">
        <v>9</v>
      </c>
      <c r="H972" s="83"/>
    </row>
    <row r="973" spans="1:8" x14ac:dyDescent="0.3">
      <c r="A973" s="104" t="s">
        <v>2047</v>
      </c>
      <c r="B973" s="105" t="s">
        <v>2048</v>
      </c>
      <c r="C973" s="106" t="s">
        <v>236</v>
      </c>
      <c r="D973" s="107">
        <v>11.79</v>
      </c>
      <c r="E973" s="107">
        <v>48.81</v>
      </c>
      <c r="F973" s="107">
        <v>60.6</v>
      </c>
      <c r="G973" s="83">
        <v>9</v>
      </c>
      <c r="H973" s="83"/>
    </row>
    <row r="974" spans="1:8" x14ac:dyDescent="0.3">
      <c r="A974" s="104" t="s">
        <v>2049</v>
      </c>
      <c r="B974" s="105" t="s">
        <v>2050</v>
      </c>
      <c r="C974" s="106"/>
      <c r="D974" s="107"/>
      <c r="E974" s="107"/>
      <c r="F974" s="107"/>
      <c r="G974" s="83">
        <v>5</v>
      </c>
      <c r="H974" s="83"/>
    </row>
    <row r="975" spans="1:8" x14ac:dyDescent="0.3">
      <c r="A975" s="104" t="s">
        <v>2051</v>
      </c>
      <c r="B975" s="105" t="s">
        <v>2052</v>
      </c>
      <c r="C975" s="106" t="s">
        <v>180</v>
      </c>
      <c r="D975" s="107">
        <v>72.81</v>
      </c>
      <c r="E975" s="107">
        <v>5.81</v>
      </c>
      <c r="F975" s="107">
        <v>78.62</v>
      </c>
      <c r="G975" s="83">
        <v>9</v>
      </c>
      <c r="H975" s="83"/>
    </row>
    <row r="976" spans="1:8" x14ac:dyDescent="0.3">
      <c r="A976" s="104" t="s">
        <v>2053</v>
      </c>
      <c r="B976" s="105" t="s">
        <v>2054</v>
      </c>
      <c r="C976" s="106" t="s">
        <v>236</v>
      </c>
      <c r="D976" s="107">
        <v>39.31</v>
      </c>
      <c r="E976" s="107">
        <v>1.45</v>
      </c>
      <c r="F976" s="107">
        <v>40.76</v>
      </c>
      <c r="G976" s="83">
        <v>9</v>
      </c>
      <c r="H976" s="83"/>
    </row>
    <row r="977" spans="1:8" x14ac:dyDescent="0.3">
      <c r="A977" s="104" t="s">
        <v>2055</v>
      </c>
      <c r="B977" s="105" t="s">
        <v>2056</v>
      </c>
      <c r="C977" s="106" t="s">
        <v>236</v>
      </c>
      <c r="D977" s="107">
        <v>66.17</v>
      </c>
      <c r="E977" s="107">
        <v>1.74</v>
      </c>
      <c r="F977" s="107">
        <v>67.91</v>
      </c>
      <c r="G977" s="83">
        <v>9</v>
      </c>
      <c r="H977" s="83"/>
    </row>
    <row r="978" spans="1:8" x14ac:dyDescent="0.3">
      <c r="A978" s="104" t="s">
        <v>2057</v>
      </c>
      <c r="B978" s="105" t="s">
        <v>2058</v>
      </c>
      <c r="C978" s="106" t="s">
        <v>236</v>
      </c>
      <c r="D978" s="107">
        <v>35.97</v>
      </c>
      <c r="E978" s="107">
        <v>2.9</v>
      </c>
      <c r="F978" s="107">
        <v>38.869999999999997</v>
      </c>
      <c r="G978" s="83">
        <v>9</v>
      </c>
      <c r="H978" s="83"/>
    </row>
    <row r="979" spans="1:8" ht="28.8" x14ac:dyDescent="0.3">
      <c r="A979" s="104" t="s">
        <v>2059</v>
      </c>
      <c r="B979" s="105" t="s">
        <v>2060</v>
      </c>
      <c r="C979" s="106" t="s">
        <v>236</v>
      </c>
      <c r="D979" s="107">
        <v>74.73</v>
      </c>
      <c r="E979" s="107">
        <v>0.35</v>
      </c>
      <c r="F979" s="107">
        <v>75.08</v>
      </c>
      <c r="G979" s="83">
        <v>9</v>
      </c>
      <c r="H979" s="83"/>
    </row>
    <row r="980" spans="1:8" x14ac:dyDescent="0.3">
      <c r="A980" s="104" t="s">
        <v>2061</v>
      </c>
      <c r="B980" s="105" t="s">
        <v>2062</v>
      </c>
      <c r="C980" s="106" t="s">
        <v>180</v>
      </c>
      <c r="D980" s="107">
        <v>158.85</v>
      </c>
      <c r="E980" s="107">
        <v>3.48</v>
      </c>
      <c r="F980" s="107">
        <v>162.33000000000001</v>
      </c>
      <c r="G980" s="83">
        <v>9</v>
      </c>
      <c r="H980" s="83"/>
    </row>
    <row r="981" spans="1:8" x14ac:dyDescent="0.3">
      <c r="A981" s="104" t="s">
        <v>2063</v>
      </c>
      <c r="B981" s="105" t="s">
        <v>2064</v>
      </c>
      <c r="C981" s="106"/>
      <c r="D981" s="107"/>
      <c r="E981" s="107"/>
      <c r="F981" s="107"/>
      <c r="G981" s="83">
        <v>5</v>
      </c>
      <c r="H981" s="83"/>
    </row>
    <row r="982" spans="1:8" x14ac:dyDescent="0.3">
      <c r="A982" s="104" t="s">
        <v>2065</v>
      </c>
      <c r="B982" s="105" t="s">
        <v>2066</v>
      </c>
      <c r="C982" s="106" t="s">
        <v>180</v>
      </c>
      <c r="D982" s="107">
        <v>78.91</v>
      </c>
      <c r="E982" s="107">
        <v>5.81</v>
      </c>
      <c r="F982" s="107">
        <v>84.72</v>
      </c>
      <c r="G982" s="83">
        <v>9</v>
      </c>
      <c r="H982" s="83"/>
    </row>
    <row r="983" spans="1:8" x14ac:dyDescent="0.3">
      <c r="A983" s="104" t="s">
        <v>2067</v>
      </c>
      <c r="B983" s="105" t="s">
        <v>2068</v>
      </c>
      <c r="C983" s="106" t="s">
        <v>236</v>
      </c>
      <c r="D983" s="107">
        <v>35.99</v>
      </c>
      <c r="E983" s="107">
        <v>1.45</v>
      </c>
      <c r="F983" s="107">
        <v>37.44</v>
      </c>
      <c r="G983" s="83">
        <v>9</v>
      </c>
      <c r="H983" s="83"/>
    </row>
    <row r="984" spans="1:8" x14ac:dyDescent="0.3">
      <c r="A984" s="104" t="s">
        <v>2069</v>
      </c>
      <c r="B984" s="105" t="s">
        <v>2070</v>
      </c>
      <c r="C984" s="106" t="s">
        <v>236</v>
      </c>
      <c r="D984" s="107">
        <v>64.66</v>
      </c>
      <c r="E984" s="107">
        <v>1.74</v>
      </c>
      <c r="F984" s="107">
        <v>66.400000000000006</v>
      </c>
      <c r="G984" s="83">
        <v>9</v>
      </c>
      <c r="H984" s="83"/>
    </row>
    <row r="985" spans="1:8" x14ac:dyDescent="0.3">
      <c r="A985" s="104" t="s">
        <v>2071</v>
      </c>
      <c r="B985" s="105" t="s">
        <v>2072</v>
      </c>
      <c r="C985" s="106" t="s">
        <v>236</v>
      </c>
      <c r="D985" s="107">
        <v>69.010000000000005</v>
      </c>
      <c r="E985" s="107">
        <v>1.74</v>
      </c>
      <c r="F985" s="107">
        <v>70.75</v>
      </c>
      <c r="G985" s="83">
        <v>9</v>
      </c>
      <c r="H985" s="83"/>
    </row>
    <row r="986" spans="1:8" x14ac:dyDescent="0.3">
      <c r="A986" s="104" t="s">
        <v>2073</v>
      </c>
      <c r="B986" s="105" t="s">
        <v>2074</v>
      </c>
      <c r="C986" s="106" t="s">
        <v>236</v>
      </c>
      <c r="D986" s="107">
        <v>36.89</v>
      </c>
      <c r="E986" s="107">
        <v>2.9</v>
      </c>
      <c r="F986" s="107">
        <v>39.79</v>
      </c>
      <c r="G986" s="83">
        <v>9</v>
      </c>
      <c r="H986" s="83"/>
    </row>
    <row r="987" spans="1:8" x14ac:dyDescent="0.3">
      <c r="A987" s="104" t="s">
        <v>2075</v>
      </c>
      <c r="B987" s="105" t="s">
        <v>2076</v>
      </c>
      <c r="C987" s="106"/>
      <c r="D987" s="107"/>
      <c r="E987" s="107"/>
      <c r="F987" s="107"/>
      <c r="G987" s="83">
        <v>5</v>
      </c>
      <c r="H987" s="83"/>
    </row>
    <row r="988" spans="1:8" x14ac:dyDescent="0.3">
      <c r="A988" s="104" t="s">
        <v>2077</v>
      </c>
      <c r="B988" s="105" t="s">
        <v>2078</v>
      </c>
      <c r="C988" s="106" t="s">
        <v>180</v>
      </c>
      <c r="D988" s="107">
        <v>48.58</v>
      </c>
      <c r="E988" s="107">
        <v>40.770000000000003</v>
      </c>
      <c r="F988" s="107">
        <v>89.35</v>
      </c>
      <c r="G988" s="83">
        <v>9</v>
      </c>
      <c r="H988" s="83"/>
    </row>
    <row r="989" spans="1:8" ht="28.8" x14ac:dyDescent="0.3">
      <c r="A989" s="104" t="s">
        <v>2079</v>
      </c>
      <c r="B989" s="105" t="s">
        <v>2080</v>
      </c>
      <c r="C989" s="106" t="s">
        <v>236</v>
      </c>
      <c r="D989" s="107">
        <v>65.25</v>
      </c>
      <c r="E989" s="107">
        <v>14.52</v>
      </c>
      <c r="F989" s="107">
        <v>79.77</v>
      </c>
      <c r="G989" s="83">
        <v>9</v>
      </c>
      <c r="H989" s="83"/>
    </row>
    <row r="990" spans="1:8" ht="28.8" x14ac:dyDescent="0.3">
      <c r="A990" s="104" t="s">
        <v>2081</v>
      </c>
      <c r="B990" s="105" t="s">
        <v>2082</v>
      </c>
      <c r="C990" s="106" t="s">
        <v>236</v>
      </c>
      <c r="D990" s="107">
        <v>9.51</v>
      </c>
      <c r="E990" s="107"/>
      <c r="F990" s="107">
        <v>9.51</v>
      </c>
      <c r="G990" s="83">
        <v>9</v>
      </c>
      <c r="H990" s="83"/>
    </row>
    <row r="991" spans="1:8" x14ac:dyDescent="0.3">
      <c r="A991" s="104" t="s">
        <v>2083</v>
      </c>
      <c r="B991" s="105" t="s">
        <v>2084</v>
      </c>
      <c r="C991" s="106" t="s">
        <v>180</v>
      </c>
      <c r="D991" s="107">
        <v>116.39</v>
      </c>
      <c r="E991" s="107">
        <v>14.52</v>
      </c>
      <c r="F991" s="107">
        <v>130.91</v>
      </c>
      <c r="G991" s="83">
        <v>9</v>
      </c>
      <c r="H991" s="83"/>
    </row>
    <row r="992" spans="1:8" x14ac:dyDescent="0.3">
      <c r="A992" s="104" t="s">
        <v>2085</v>
      </c>
      <c r="B992" s="105" t="s">
        <v>2086</v>
      </c>
      <c r="C992" s="106" t="s">
        <v>180</v>
      </c>
      <c r="D992" s="107">
        <v>9.02</v>
      </c>
      <c r="E992" s="107">
        <v>15.98</v>
      </c>
      <c r="F992" s="107">
        <v>25</v>
      </c>
      <c r="G992" s="83">
        <v>9</v>
      </c>
      <c r="H992" s="83"/>
    </row>
    <row r="993" spans="1:8" x14ac:dyDescent="0.3">
      <c r="A993" s="104" t="s">
        <v>2087</v>
      </c>
      <c r="B993" s="105" t="s">
        <v>2088</v>
      </c>
      <c r="C993" s="106"/>
      <c r="D993" s="107"/>
      <c r="E993" s="107"/>
      <c r="F993" s="107"/>
      <c r="G993" s="83">
        <v>5</v>
      </c>
      <c r="H993" s="83"/>
    </row>
    <row r="994" spans="1:8" x14ac:dyDescent="0.3">
      <c r="A994" s="104" t="s">
        <v>2089</v>
      </c>
      <c r="B994" s="105" t="s">
        <v>2090</v>
      </c>
      <c r="C994" s="106" t="s">
        <v>180</v>
      </c>
      <c r="D994" s="107">
        <v>36.29</v>
      </c>
      <c r="E994" s="107"/>
      <c r="F994" s="107">
        <v>36.29</v>
      </c>
      <c r="G994" s="83">
        <v>9</v>
      </c>
      <c r="H994" s="83"/>
    </row>
    <row r="995" spans="1:8" ht="28.8" x14ac:dyDescent="0.3">
      <c r="A995" s="104" t="s">
        <v>2091</v>
      </c>
      <c r="B995" s="105" t="s">
        <v>2092</v>
      </c>
      <c r="C995" s="106" t="s">
        <v>180</v>
      </c>
      <c r="D995" s="107">
        <v>33.869999999999997</v>
      </c>
      <c r="E995" s="107"/>
      <c r="F995" s="107">
        <v>33.869999999999997</v>
      </c>
      <c r="G995" s="83">
        <v>9</v>
      </c>
      <c r="H995" s="83"/>
    </row>
    <row r="996" spans="1:8" x14ac:dyDescent="0.3">
      <c r="A996" s="104" t="s">
        <v>2093</v>
      </c>
      <c r="B996" s="105" t="s">
        <v>2094</v>
      </c>
      <c r="C996" s="106" t="s">
        <v>236</v>
      </c>
      <c r="D996" s="107">
        <v>31.37</v>
      </c>
      <c r="E996" s="107"/>
      <c r="F996" s="107">
        <v>31.37</v>
      </c>
      <c r="G996" s="83">
        <v>9</v>
      </c>
      <c r="H996" s="83"/>
    </row>
    <row r="997" spans="1:8" x14ac:dyDescent="0.3">
      <c r="A997" s="104" t="s">
        <v>2095</v>
      </c>
      <c r="B997" s="105" t="s">
        <v>2096</v>
      </c>
      <c r="C997" s="106" t="s">
        <v>236</v>
      </c>
      <c r="D997" s="107">
        <v>25.94</v>
      </c>
      <c r="E997" s="107"/>
      <c r="F997" s="107">
        <v>25.94</v>
      </c>
      <c r="G997" s="83">
        <v>9</v>
      </c>
      <c r="H997" s="83"/>
    </row>
    <row r="998" spans="1:8" ht="28.8" x14ac:dyDescent="0.3">
      <c r="A998" s="104" t="s">
        <v>2097</v>
      </c>
      <c r="B998" s="105" t="s">
        <v>2098</v>
      </c>
      <c r="C998" s="106" t="s">
        <v>236</v>
      </c>
      <c r="D998" s="107"/>
      <c r="E998" s="107">
        <v>32.159999999999997</v>
      </c>
      <c r="F998" s="107">
        <v>32.159999999999997</v>
      </c>
      <c r="G998" s="83">
        <v>9</v>
      </c>
      <c r="H998" s="83"/>
    </row>
    <row r="999" spans="1:8" x14ac:dyDescent="0.3">
      <c r="A999" s="104" t="s">
        <v>2099</v>
      </c>
      <c r="B999" s="105" t="s">
        <v>2100</v>
      </c>
      <c r="C999" s="106" t="s">
        <v>180</v>
      </c>
      <c r="D999" s="107">
        <v>7.54</v>
      </c>
      <c r="E999" s="107">
        <v>16.38</v>
      </c>
      <c r="F999" s="107">
        <v>23.92</v>
      </c>
      <c r="G999" s="83">
        <v>9</v>
      </c>
      <c r="H999" s="83"/>
    </row>
    <row r="1000" spans="1:8" x14ac:dyDescent="0.3">
      <c r="A1000" s="104" t="s">
        <v>2101</v>
      </c>
      <c r="B1000" s="105" t="s">
        <v>2102</v>
      </c>
      <c r="C1000" s="106" t="s">
        <v>180</v>
      </c>
      <c r="D1000" s="107">
        <v>13.97</v>
      </c>
      <c r="E1000" s="107">
        <v>16.38</v>
      </c>
      <c r="F1000" s="107">
        <v>30.35</v>
      </c>
      <c r="G1000" s="83">
        <v>9</v>
      </c>
      <c r="H1000" s="83"/>
    </row>
    <row r="1001" spans="1:8" x14ac:dyDescent="0.3">
      <c r="A1001" s="104" t="s">
        <v>2103</v>
      </c>
      <c r="B1001" s="105" t="s">
        <v>2104</v>
      </c>
      <c r="C1001" s="106" t="s">
        <v>236</v>
      </c>
      <c r="D1001" s="107">
        <v>4.0199999999999996</v>
      </c>
      <c r="E1001" s="107">
        <v>8.5500000000000007</v>
      </c>
      <c r="F1001" s="107">
        <v>12.57</v>
      </c>
      <c r="G1001" s="83">
        <v>9</v>
      </c>
      <c r="H1001" s="83"/>
    </row>
    <row r="1002" spans="1:8" x14ac:dyDescent="0.3">
      <c r="A1002" s="104" t="s">
        <v>2105</v>
      </c>
      <c r="B1002" s="105" t="s">
        <v>2106</v>
      </c>
      <c r="C1002" s="106" t="s">
        <v>236</v>
      </c>
      <c r="D1002" s="107">
        <v>7.45</v>
      </c>
      <c r="E1002" s="107">
        <v>8.5500000000000007</v>
      </c>
      <c r="F1002" s="107">
        <v>16</v>
      </c>
      <c r="G1002" s="83">
        <v>9</v>
      </c>
      <c r="H1002" s="83"/>
    </row>
    <row r="1003" spans="1:8" x14ac:dyDescent="0.3">
      <c r="A1003" s="104" t="s">
        <v>2107</v>
      </c>
      <c r="B1003" s="105" t="s">
        <v>2108</v>
      </c>
      <c r="C1003" s="106"/>
      <c r="D1003" s="107"/>
      <c r="E1003" s="107"/>
      <c r="F1003" s="107"/>
      <c r="G1003" s="83">
        <v>2</v>
      </c>
      <c r="H1003" s="83"/>
    </row>
    <row r="1004" spans="1:8" x14ac:dyDescent="0.3">
      <c r="A1004" s="104" t="s">
        <v>2109</v>
      </c>
      <c r="B1004" s="105" t="s">
        <v>2110</v>
      </c>
      <c r="C1004" s="106"/>
      <c r="D1004" s="107"/>
      <c r="E1004" s="107"/>
      <c r="F1004" s="107"/>
      <c r="G1004" s="83">
        <v>5</v>
      </c>
      <c r="H1004" s="83"/>
    </row>
    <row r="1005" spans="1:8" ht="28.8" x14ac:dyDescent="0.3">
      <c r="A1005" s="104" t="s">
        <v>2111</v>
      </c>
      <c r="B1005" s="105" t="s">
        <v>2112</v>
      </c>
      <c r="C1005" s="106" t="s">
        <v>180</v>
      </c>
      <c r="D1005" s="107">
        <v>52.61</v>
      </c>
      <c r="E1005" s="107">
        <v>9.25</v>
      </c>
      <c r="F1005" s="107">
        <v>61.86</v>
      </c>
      <c r="G1005" s="83">
        <v>9</v>
      </c>
      <c r="H1005" s="83"/>
    </row>
    <row r="1006" spans="1:8" x14ac:dyDescent="0.3">
      <c r="A1006" s="104" t="s">
        <v>2113</v>
      </c>
      <c r="B1006" s="105" t="s">
        <v>2114</v>
      </c>
      <c r="C1006" s="106"/>
      <c r="D1006" s="107"/>
      <c r="E1006" s="107"/>
      <c r="F1006" s="107"/>
      <c r="G1006" s="83">
        <v>5</v>
      </c>
      <c r="H1006" s="83"/>
    </row>
    <row r="1007" spans="1:8" ht="43.2" x14ac:dyDescent="0.3">
      <c r="A1007" s="104" t="s">
        <v>76</v>
      </c>
      <c r="B1007" s="105" t="s">
        <v>2115</v>
      </c>
      <c r="C1007" s="106" t="s">
        <v>180</v>
      </c>
      <c r="D1007" s="107">
        <v>26.51</v>
      </c>
      <c r="E1007" s="107">
        <v>10.95</v>
      </c>
      <c r="F1007" s="107">
        <v>37.46</v>
      </c>
      <c r="G1007" s="83">
        <v>9</v>
      </c>
      <c r="H1007" s="83"/>
    </row>
    <row r="1008" spans="1:8" ht="43.2" x14ac:dyDescent="0.3">
      <c r="A1008" s="104" t="s">
        <v>2116</v>
      </c>
      <c r="B1008" s="105" t="s">
        <v>2117</v>
      </c>
      <c r="C1008" s="106" t="s">
        <v>236</v>
      </c>
      <c r="D1008" s="107">
        <v>4.38</v>
      </c>
      <c r="E1008" s="107">
        <v>0.88</v>
      </c>
      <c r="F1008" s="107">
        <v>5.26</v>
      </c>
      <c r="G1008" s="83">
        <v>9</v>
      </c>
      <c r="H1008" s="83"/>
    </row>
    <row r="1009" spans="1:8" ht="43.2" x14ac:dyDescent="0.3">
      <c r="A1009" s="104" t="s">
        <v>2118</v>
      </c>
      <c r="B1009" s="105" t="s">
        <v>2119</v>
      </c>
      <c r="C1009" s="106" t="s">
        <v>180</v>
      </c>
      <c r="D1009" s="107">
        <v>138</v>
      </c>
      <c r="E1009" s="107">
        <v>10.95</v>
      </c>
      <c r="F1009" s="107">
        <v>148.94999999999999</v>
      </c>
      <c r="G1009" s="83">
        <v>9</v>
      </c>
      <c r="H1009" s="83"/>
    </row>
    <row r="1010" spans="1:8" ht="43.2" x14ac:dyDescent="0.3">
      <c r="A1010" s="104" t="s">
        <v>2120</v>
      </c>
      <c r="B1010" s="105" t="s">
        <v>2121</v>
      </c>
      <c r="C1010" s="106" t="s">
        <v>236</v>
      </c>
      <c r="D1010" s="107">
        <v>23.27</v>
      </c>
      <c r="E1010" s="107">
        <v>0.88</v>
      </c>
      <c r="F1010" s="107">
        <v>24.15</v>
      </c>
      <c r="G1010" s="83">
        <v>9</v>
      </c>
      <c r="H1010" s="83"/>
    </row>
    <row r="1011" spans="1:8" ht="43.2" x14ac:dyDescent="0.3">
      <c r="A1011" s="104" t="s">
        <v>2122</v>
      </c>
      <c r="B1011" s="105" t="s">
        <v>2123</v>
      </c>
      <c r="C1011" s="106" t="s">
        <v>180</v>
      </c>
      <c r="D1011" s="107">
        <v>29.77</v>
      </c>
      <c r="E1011" s="107">
        <v>10.95</v>
      </c>
      <c r="F1011" s="107">
        <v>40.72</v>
      </c>
      <c r="G1011" s="83">
        <v>9</v>
      </c>
      <c r="H1011" s="83"/>
    </row>
    <row r="1012" spans="1:8" ht="43.2" x14ac:dyDescent="0.3">
      <c r="A1012" s="104" t="s">
        <v>2124</v>
      </c>
      <c r="B1012" s="105" t="s">
        <v>2125</v>
      </c>
      <c r="C1012" s="106" t="s">
        <v>236</v>
      </c>
      <c r="D1012" s="107">
        <v>4.7699999999999996</v>
      </c>
      <c r="E1012" s="107">
        <v>0.88</v>
      </c>
      <c r="F1012" s="107">
        <v>5.65</v>
      </c>
      <c r="G1012" s="83">
        <v>9</v>
      </c>
      <c r="H1012" s="83"/>
    </row>
    <row r="1013" spans="1:8" ht="28.8" x14ac:dyDescent="0.3">
      <c r="A1013" s="104" t="s">
        <v>2126</v>
      </c>
      <c r="B1013" s="105" t="s">
        <v>2127</v>
      </c>
      <c r="C1013" s="106" t="s">
        <v>180</v>
      </c>
      <c r="D1013" s="107">
        <v>9.57</v>
      </c>
      <c r="E1013" s="107">
        <v>46.06</v>
      </c>
      <c r="F1013" s="107">
        <v>55.63</v>
      </c>
      <c r="G1013" s="83">
        <v>9</v>
      </c>
      <c r="H1013" s="83"/>
    </row>
    <row r="1014" spans="1:8" ht="28.8" x14ac:dyDescent="0.3">
      <c r="A1014" s="104" t="s">
        <v>2128</v>
      </c>
      <c r="B1014" s="105" t="s">
        <v>2129</v>
      </c>
      <c r="C1014" s="106" t="s">
        <v>180</v>
      </c>
      <c r="D1014" s="107">
        <v>0.83</v>
      </c>
      <c r="E1014" s="107">
        <v>7.31</v>
      </c>
      <c r="F1014" s="107">
        <v>8.14</v>
      </c>
      <c r="G1014" s="83">
        <v>9</v>
      </c>
      <c r="H1014" s="83"/>
    </row>
    <row r="1015" spans="1:8" ht="28.8" x14ac:dyDescent="0.3">
      <c r="A1015" s="104" t="s">
        <v>2130</v>
      </c>
      <c r="B1015" s="105" t="s">
        <v>2131</v>
      </c>
      <c r="C1015" s="106" t="s">
        <v>180</v>
      </c>
      <c r="D1015" s="107">
        <v>1.91</v>
      </c>
      <c r="E1015" s="107">
        <v>7.31</v>
      </c>
      <c r="F1015" s="107">
        <v>9.2200000000000006</v>
      </c>
      <c r="G1015" s="83">
        <v>9</v>
      </c>
      <c r="H1015" s="83"/>
    </row>
    <row r="1016" spans="1:8" ht="28.8" x14ac:dyDescent="0.3">
      <c r="A1016" s="104" t="s">
        <v>2132</v>
      </c>
      <c r="B1016" s="105" t="s">
        <v>2133</v>
      </c>
      <c r="C1016" s="106" t="s">
        <v>180</v>
      </c>
      <c r="D1016" s="107">
        <v>1.65</v>
      </c>
      <c r="E1016" s="107">
        <v>7.31</v>
      </c>
      <c r="F1016" s="107">
        <v>8.9600000000000009</v>
      </c>
      <c r="G1016" s="83">
        <v>9</v>
      </c>
      <c r="H1016" s="83"/>
    </row>
    <row r="1017" spans="1:8" ht="28.8" x14ac:dyDescent="0.3">
      <c r="A1017" s="104" t="s">
        <v>2134</v>
      </c>
      <c r="B1017" s="105" t="s">
        <v>2135</v>
      </c>
      <c r="C1017" s="106" t="s">
        <v>180</v>
      </c>
      <c r="D1017" s="107">
        <v>4.78</v>
      </c>
      <c r="E1017" s="107">
        <v>7.31</v>
      </c>
      <c r="F1017" s="107">
        <v>12.09</v>
      </c>
      <c r="G1017" s="83">
        <v>9</v>
      </c>
      <c r="H1017" s="83"/>
    </row>
    <row r="1018" spans="1:8" ht="28.8" x14ac:dyDescent="0.3">
      <c r="A1018" s="104" t="s">
        <v>2136</v>
      </c>
      <c r="B1018" s="105" t="s">
        <v>2137</v>
      </c>
      <c r="C1018" s="106" t="s">
        <v>236</v>
      </c>
      <c r="D1018" s="107">
        <v>0.08</v>
      </c>
      <c r="E1018" s="107">
        <v>0.82</v>
      </c>
      <c r="F1018" s="107">
        <v>0.9</v>
      </c>
      <c r="G1018" s="83">
        <v>9</v>
      </c>
      <c r="H1018" s="83"/>
    </row>
    <row r="1019" spans="1:8" ht="43.2" x14ac:dyDescent="0.3">
      <c r="A1019" s="104" t="s">
        <v>2138</v>
      </c>
      <c r="B1019" s="105" t="s">
        <v>2139</v>
      </c>
      <c r="C1019" s="106" t="s">
        <v>236</v>
      </c>
      <c r="D1019" s="107">
        <v>0.19</v>
      </c>
      <c r="E1019" s="107">
        <v>0.82</v>
      </c>
      <c r="F1019" s="107">
        <v>1.01</v>
      </c>
      <c r="G1019" s="83">
        <v>9</v>
      </c>
      <c r="H1019" s="83"/>
    </row>
    <row r="1020" spans="1:8" ht="28.8" x14ac:dyDescent="0.3">
      <c r="A1020" s="104" t="s">
        <v>2140</v>
      </c>
      <c r="B1020" s="105" t="s">
        <v>2141</v>
      </c>
      <c r="C1020" s="106" t="s">
        <v>236</v>
      </c>
      <c r="D1020" s="107">
        <v>0.17</v>
      </c>
      <c r="E1020" s="107">
        <v>0.82</v>
      </c>
      <c r="F1020" s="107">
        <v>0.99</v>
      </c>
      <c r="G1020" s="83">
        <v>9</v>
      </c>
      <c r="H1020" s="83"/>
    </row>
    <row r="1021" spans="1:8" ht="43.2" x14ac:dyDescent="0.3">
      <c r="A1021" s="104" t="s">
        <v>2142</v>
      </c>
      <c r="B1021" s="105" t="s">
        <v>2143</v>
      </c>
      <c r="C1021" s="106" t="s">
        <v>236</v>
      </c>
      <c r="D1021" s="107">
        <v>0.48</v>
      </c>
      <c r="E1021" s="107">
        <v>0.82</v>
      </c>
      <c r="F1021" s="107">
        <v>1.3</v>
      </c>
      <c r="G1021" s="83">
        <v>9</v>
      </c>
      <c r="H1021" s="83"/>
    </row>
    <row r="1022" spans="1:8" x14ac:dyDescent="0.3">
      <c r="A1022" s="104" t="s">
        <v>2144</v>
      </c>
      <c r="B1022" s="105" t="s">
        <v>2145</v>
      </c>
      <c r="C1022" s="106"/>
      <c r="D1022" s="107"/>
      <c r="E1022" s="107"/>
      <c r="F1022" s="107"/>
      <c r="G1022" s="83">
        <v>5</v>
      </c>
      <c r="H1022" s="83"/>
    </row>
    <row r="1023" spans="1:8" ht="43.2" x14ac:dyDescent="0.3">
      <c r="A1023" s="104" t="s">
        <v>2146</v>
      </c>
      <c r="B1023" s="105" t="s">
        <v>2147</v>
      </c>
      <c r="C1023" s="106" t="s">
        <v>180</v>
      </c>
      <c r="D1023" s="107">
        <v>115.53</v>
      </c>
      <c r="E1023" s="107">
        <v>10.95</v>
      </c>
      <c r="F1023" s="107">
        <v>126.48</v>
      </c>
      <c r="G1023" s="83">
        <v>9</v>
      </c>
      <c r="H1023" s="83"/>
    </row>
    <row r="1024" spans="1:8" ht="43.2" x14ac:dyDescent="0.3">
      <c r="A1024" s="104" t="s">
        <v>2148</v>
      </c>
      <c r="B1024" s="105" t="s">
        <v>2149</v>
      </c>
      <c r="C1024" s="106" t="s">
        <v>180</v>
      </c>
      <c r="D1024" s="107">
        <v>137.02000000000001</v>
      </c>
      <c r="E1024" s="107">
        <v>10.95</v>
      </c>
      <c r="F1024" s="107">
        <v>147.97</v>
      </c>
      <c r="G1024" s="83">
        <v>9</v>
      </c>
      <c r="H1024" s="83"/>
    </row>
    <row r="1025" spans="1:8" ht="43.2" x14ac:dyDescent="0.3">
      <c r="A1025" s="104" t="s">
        <v>2150</v>
      </c>
      <c r="B1025" s="105" t="s">
        <v>2151</v>
      </c>
      <c r="C1025" s="106" t="s">
        <v>180</v>
      </c>
      <c r="D1025" s="107">
        <v>192.25</v>
      </c>
      <c r="E1025" s="107">
        <v>10.95</v>
      </c>
      <c r="F1025" s="107">
        <v>203.2</v>
      </c>
      <c r="G1025" s="83">
        <v>9</v>
      </c>
      <c r="H1025" s="83"/>
    </row>
    <row r="1026" spans="1:8" ht="43.2" x14ac:dyDescent="0.3">
      <c r="A1026" s="104" t="s">
        <v>2152</v>
      </c>
      <c r="B1026" s="105" t="s">
        <v>2153</v>
      </c>
      <c r="C1026" s="106" t="s">
        <v>236</v>
      </c>
      <c r="D1026" s="107">
        <v>41.8</v>
      </c>
      <c r="E1026" s="107">
        <v>1.1000000000000001</v>
      </c>
      <c r="F1026" s="107">
        <v>42.9</v>
      </c>
      <c r="G1026" s="83">
        <v>9</v>
      </c>
      <c r="H1026" s="83"/>
    </row>
    <row r="1027" spans="1:8" ht="57.6" x14ac:dyDescent="0.3">
      <c r="A1027" s="104" t="s">
        <v>2154</v>
      </c>
      <c r="B1027" s="105" t="s">
        <v>2155</v>
      </c>
      <c r="C1027" s="106" t="s">
        <v>180</v>
      </c>
      <c r="D1027" s="107">
        <v>250.33</v>
      </c>
      <c r="E1027" s="107">
        <v>10.95</v>
      </c>
      <c r="F1027" s="107">
        <v>261.27999999999997</v>
      </c>
      <c r="G1027" s="83">
        <v>9</v>
      </c>
      <c r="H1027" s="83"/>
    </row>
    <row r="1028" spans="1:8" ht="57.6" x14ac:dyDescent="0.3">
      <c r="A1028" s="104" t="s">
        <v>2156</v>
      </c>
      <c r="B1028" s="105" t="s">
        <v>2157</v>
      </c>
      <c r="C1028" s="106" t="s">
        <v>236</v>
      </c>
      <c r="D1028" s="107">
        <v>49.13</v>
      </c>
      <c r="E1028" s="107">
        <v>1.1000000000000001</v>
      </c>
      <c r="F1028" s="107">
        <v>50.23</v>
      </c>
      <c r="G1028" s="83">
        <v>9</v>
      </c>
      <c r="H1028" s="83"/>
    </row>
    <row r="1029" spans="1:8" ht="43.2" x14ac:dyDescent="0.3">
      <c r="A1029" s="104" t="s">
        <v>2158</v>
      </c>
      <c r="B1029" s="105" t="s">
        <v>2159</v>
      </c>
      <c r="C1029" s="106" t="s">
        <v>180</v>
      </c>
      <c r="D1029" s="107">
        <v>33.369999999999997</v>
      </c>
      <c r="E1029" s="107">
        <v>7.31</v>
      </c>
      <c r="F1029" s="107">
        <v>40.68</v>
      </c>
      <c r="G1029" s="83">
        <v>9</v>
      </c>
      <c r="H1029" s="83"/>
    </row>
    <row r="1030" spans="1:8" ht="43.2" x14ac:dyDescent="0.3">
      <c r="A1030" s="104" t="s">
        <v>2160</v>
      </c>
      <c r="B1030" s="105" t="s">
        <v>2161</v>
      </c>
      <c r="C1030" s="106" t="s">
        <v>180</v>
      </c>
      <c r="D1030" s="107">
        <v>27.94</v>
      </c>
      <c r="E1030" s="107">
        <v>7.31</v>
      </c>
      <c r="F1030" s="107">
        <v>35.25</v>
      </c>
      <c r="G1030" s="83">
        <v>9</v>
      </c>
      <c r="H1030" s="83"/>
    </row>
    <row r="1031" spans="1:8" ht="43.2" x14ac:dyDescent="0.3">
      <c r="A1031" s="104" t="s">
        <v>2162</v>
      </c>
      <c r="B1031" s="105" t="s">
        <v>2163</v>
      </c>
      <c r="C1031" s="106" t="s">
        <v>180</v>
      </c>
      <c r="D1031" s="107">
        <v>55.62</v>
      </c>
      <c r="E1031" s="107">
        <v>7.31</v>
      </c>
      <c r="F1031" s="107">
        <v>62.93</v>
      </c>
      <c r="G1031" s="83">
        <v>9</v>
      </c>
      <c r="H1031" s="83"/>
    </row>
    <row r="1032" spans="1:8" ht="43.2" x14ac:dyDescent="0.3">
      <c r="A1032" s="104" t="s">
        <v>2164</v>
      </c>
      <c r="B1032" s="105" t="s">
        <v>2165</v>
      </c>
      <c r="C1032" s="106" t="s">
        <v>180</v>
      </c>
      <c r="D1032" s="107">
        <v>46.56</v>
      </c>
      <c r="E1032" s="107">
        <v>7.31</v>
      </c>
      <c r="F1032" s="107">
        <v>53.87</v>
      </c>
      <c r="G1032" s="83">
        <v>9</v>
      </c>
      <c r="H1032" s="83"/>
    </row>
    <row r="1033" spans="1:8" ht="43.2" x14ac:dyDescent="0.3">
      <c r="A1033" s="104" t="s">
        <v>2166</v>
      </c>
      <c r="B1033" s="105" t="s">
        <v>2167</v>
      </c>
      <c r="C1033" s="106" t="s">
        <v>180</v>
      </c>
      <c r="D1033" s="107">
        <v>38.1</v>
      </c>
      <c r="E1033" s="107">
        <v>7.31</v>
      </c>
      <c r="F1033" s="107">
        <v>45.41</v>
      </c>
      <c r="G1033" s="83">
        <v>9</v>
      </c>
      <c r="H1033" s="83"/>
    </row>
    <row r="1034" spans="1:8" ht="43.2" x14ac:dyDescent="0.3">
      <c r="A1034" s="104" t="s">
        <v>2168</v>
      </c>
      <c r="B1034" s="105" t="s">
        <v>2169</v>
      </c>
      <c r="C1034" s="106" t="s">
        <v>236</v>
      </c>
      <c r="D1034" s="107">
        <v>3.34</v>
      </c>
      <c r="E1034" s="107">
        <v>0.73</v>
      </c>
      <c r="F1034" s="107">
        <v>4.07</v>
      </c>
      <c r="G1034" s="83">
        <v>9</v>
      </c>
      <c r="H1034" s="83"/>
    </row>
    <row r="1035" spans="1:8" ht="43.2" x14ac:dyDescent="0.3">
      <c r="A1035" s="104" t="s">
        <v>2170</v>
      </c>
      <c r="B1035" s="105" t="s">
        <v>2171</v>
      </c>
      <c r="C1035" s="106" t="s">
        <v>236</v>
      </c>
      <c r="D1035" s="107">
        <v>2.79</v>
      </c>
      <c r="E1035" s="107">
        <v>0.73</v>
      </c>
      <c r="F1035" s="107">
        <v>3.52</v>
      </c>
      <c r="G1035" s="83">
        <v>9</v>
      </c>
      <c r="H1035" s="83"/>
    </row>
    <row r="1036" spans="1:8" x14ac:dyDescent="0.3">
      <c r="A1036" s="104" t="s">
        <v>2172</v>
      </c>
      <c r="B1036" s="105" t="s">
        <v>2173</v>
      </c>
      <c r="C1036" s="106"/>
      <c r="D1036" s="107"/>
      <c r="E1036" s="107"/>
      <c r="F1036" s="107"/>
      <c r="G1036" s="83">
        <v>5</v>
      </c>
      <c r="H1036" s="83"/>
    </row>
    <row r="1037" spans="1:8" ht="43.2" x14ac:dyDescent="0.3">
      <c r="A1037" s="104" t="s">
        <v>2174</v>
      </c>
      <c r="B1037" s="105" t="s">
        <v>2175</v>
      </c>
      <c r="C1037" s="106" t="s">
        <v>180</v>
      </c>
      <c r="D1037" s="107">
        <v>88.96</v>
      </c>
      <c r="E1037" s="107">
        <v>28.95</v>
      </c>
      <c r="F1037" s="107">
        <v>117.91</v>
      </c>
      <c r="G1037" s="83">
        <v>9</v>
      </c>
      <c r="H1037" s="83"/>
    </row>
    <row r="1038" spans="1:8" ht="43.2" x14ac:dyDescent="0.3">
      <c r="A1038" s="104" t="s">
        <v>2176</v>
      </c>
      <c r="B1038" s="105" t="s">
        <v>2177</v>
      </c>
      <c r="C1038" s="106" t="s">
        <v>236</v>
      </c>
      <c r="D1038" s="107">
        <v>15.8</v>
      </c>
      <c r="E1038" s="107">
        <v>8.0399999999999991</v>
      </c>
      <c r="F1038" s="107">
        <v>23.84</v>
      </c>
      <c r="G1038" s="83">
        <v>9</v>
      </c>
      <c r="H1038" s="83"/>
    </row>
    <row r="1039" spans="1:8" ht="43.2" x14ac:dyDescent="0.3">
      <c r="A1039" s="104" t="s">
        <v>2178</v>
      </c>
      <c r="B1039" s="105" t="s">
        <v>2179</v>
      </c>
      <c r="C1039" s="106" t="s">
        <v>180</v>
      </c>
      <c r="D1039" s="107">
        <v>128.93</v>
      </c>
      <c r="E1039" s="107">
        <v>28.95</v>
      </c>
      <c r="F1039" s="107">
        <v>157.88</v>
      </c>
      <c r="G1039" s="83">
        <v>9</v>
      </c>
      <c r="H1039" s="83"/>
    </row>
    <row r="1040" spans="1:8" ht="43.2" x14ac:dyDescent="0.3">
      <c r="A1040" s="104" t="s">
        <v>2180</v>
      </c>
      <c r="B1040" s="105" t="s">
        <v>2181</v>
      </c>
      <c r="C1040" s="106" t="s">
        <v>236</v>
      </c>
      <c r="D1040" s="107">
        <v>22.76</v>
      </c>
      <c r="E1040" s="107">
        <v>8.0399999999999991</v>
      </c>
      <c r="F1040" s="107">
        <v>30.8</v>
      </c>
      <c r="G1040" s="83">
        <v>9</v>
      </c>
      <c r="H1040" s="83"/>
    </row>
    <row r="1041" spans="1:8" ht="57.6" x14ac:dyDescent="0.3">
      <c r="A1041" s="104" t="s">
        <v>2182</v>
      </c>
      <c r="B1041" s="105" t="s">
        <v>2183</v>
      </c>
      <c r="C1041" s="106" t="s">
        <v>180</v>
      </c>
      <c r="D1041" s="107">
        <v>75.97</v>
      </c>
      <c r="E1041" s="107">
        <v>28.95</v>
      </c>
      <c r="F1041" s="107">
        <v>104.92</v>
      </c>
      <c r="G1041" s="83">
        <v>9</v>
      </c>
      <c r="H1041" s="83"/>
    </row>
    <row r="1042" spans="1:8" ht="57.6" x14ac:dyDescent="0.3">
      <c r="A1042" s="104" t="s">
        <v>2184</v>
      </c>
      <c r="B1042" s="105" t="s">
        <v>2185</v>
      </c>
      <c r="C1042" s="106" t="s">
        <v>236</v>
      </c>
      <c r="D1042" s="107">
        <v>13.54</v>
      </c>
      <c r="E1042" s="107">
        <v>8.0399999999999991</v>
      </c>
      <c r="F1042" s="107">
        <v>21.58</v>
      </c>
      <c r="G1042" s="83">
        <v>9</v>
      </c>
      <c r="H1042" s="83"/>
    </row>
    <row r="1043" spans="1:8" ht="43.2" x14ac:dyDescent="0.3">
      <c r="A1043" s="104" t="s">
        <v>2186</v>
      </c>
      <c r="B1043" s="105" t="s">
        <v>2187</v>
      </c>
      <c r="C1043" s="106" t="s">
        <v>180</v>
      </c>
      <c r="D1043" s="107">
        <v>159.58000000000001</v>
      </c>
      <c r="E1043" s="107">
        <v>28.95</v>
      </c>
      <c r="F1043" s="107">
        <v>188.53</v>
      </c>
      <c r="G1043" s="83">
        <v>9</v>
      </c>
      <c r="H1043" s="83"/>
    </row>
    <row r="1044" spans="1:8" ht="43.2" x14ac:dyDescent="0.3">
      <c r="A1044" s="104" t="s">
        <v>2188</v>
      </c>
      <c r="B1044" s="105" t="s">
        <v>2189</v>
      </c>
      <c r="C1044" s="106" t="s">
        <v>236</v>
      </c>
      <c r="D1044" s="107">
        <v>28.27</v>
      </c>
      <c r="E1044" s="107">
        <v>8.0399999999999991</v>
      </c>
      <c r="F1044" s="107">
        <v>36.31</v>
      </c>
      <c r="G1044" s="83">
        <v>9</v>
      </c>
      <c r="H1044" s="83"/>
    </row>
    <row r="1045" spans="1:8" ht="43.2" x14ac:dyDescent="0.3">
      <c r="A1045" s="104" t="s">
        <v>2190</v>
      </c>
      <c r="B1045" s="105" t="s">
        <v>2191</v>
      </c>
      <c r="C1045" s="106" t="s">
        <v>180</v>
      </c>
      <c r="D1045" s="107">
        <v>113.28</v>
      </c>
      <c r="E1045" s="107">
        <v>28.95</v>
      </c>
      <c r="F1045" s="107">
        <v>142.22999999999999</v>
      </c>
      <c r="G1045" s="83">
        <v>9</v>
      </c>
      <c r="H1045" s="83"/>
    </row>
    <row r="1046" spans="1:8" ht="43.2" x14ac:dyDescent="0.3">
      <c r="A1046" s="104" t="s">
        <v>2192</v>
      </c>
      <c r="B1046" s="105" t="s">
        <v>2193</v>
      </c>
      <c r="C1046" s="106" t="s">
        <v>236</v>
      </c>
      <c r="D1046" s="107">
        <v>20.21</v>
      </c>
      <c r="E1046" s="107">
        <v>8.0399999999999991</v>
      </c>
      <c r="F1046" s="107">
        <v>28.25</v>
      </c>
      <c r="G1046" s="83">
        <v>9</v>
      </c>
      <c r="H1046" s="83"/>
    </row>
    <row r="1047" spans="1:8" ht="43.2" x14ac:dyDescent="0.3">
      <c r="A1047" s="104" t="s">
        <v>2194</v>
      </c>
      <c r="B1047" s="105" t="s">
        <v>2195</v>
      </c>
      <c r="C1047" s="106" t="s">
        <v>180</v>
      </c>
      <c r="D1047" s="107">
        <v>148.51</v>
      </c>
      <c r="E1047" s="107">
        <v>28.95</v>
      </c>
      <c r="F1047" s="107">
        <v>177.46</v>
      </c>
      <c r="G1047" s="83">
        <v>9</v>
      </c>
      <c r="H1047" s="83"/>
    </row>
    <row r="1048" spans="1:8" ht="43.2" x14ac:dyDescent="0.3">
      <c r="A1048" s="104" t="s">
        <v>2196</v>
      </c>
      <c r="B1048" s="105" t="s">
        <v>2197</v>
      </c>
      <c r="C1048" s="106" t="s">
        <v>236</v>
      </c>
      <c r="D1048" s="107">
        <v>26.35</v>
      </c>
      <c r="E1048" s="107">
        <v>8.0399999999999991</v>
      </c>
      <c r="F1048" s="107">
        <v>34.39</v>
      </c>
      <c r="G1048" s="83">
        <v>9</v>
      </c>
      <c r="H1048" s="83"/>
    </row>
    <row r="1049" spans="1:8" x14ac:dyDescent="0.3">
      <c r="A1049" s="104" t="s">
        <v>2198</v>
      </c>
      <c r="B1049" s="105" t="s">
        <v>2199</v>
      </c>
      <c r="C1049" s="106"/>
      <c r="D1049" s="107"/>
      <c r="E1049" s="107"/>
      <c r="F1049" s="107"/>
      <c r="G1049" s="83">
        <v>5</v>
      </c>
      <c r="H1049" s="83"/>
    </row>
    <row r="1050" spans="1:8" ht="28.8" x14ac:dyDescent="0.3">
      <c r="A1050" s="104" t="s">
        <v>2200</v>
      </c>
      <c r="B1050" s="105" t="s">
        <v>2201</v>
      </c>
      <c r="C1050" s="106" t="s">
        <v>180</v>
      </c>
      <c r="D1050" s="107">
        <v>86.08</v>
      </c>
      <c r="E1050" s="107">
        <v>16.39</v>
      </c>
      <c r="F1050" s="107">
        <v>102.47</v>
      </c>
      <c r="G1050" s="83">
        <v>9</v>
      </c>
      <c r="H1050" s="83"/>
    </row>
    <row r="1051" spans="1:8" ht="28.8" x14ac:dyDescent="0.3">
      <c r="A1051" s="104" t="s">
        <v>2202</v>
      </c>
      <c r="B1051" s="105" t="s">
        <v>2203</v>
      </c>
      <c r="C1051" s="106" t="s">
        <v>180</v>
      </c>
      <c r="D1051" s="107">
        <v>73.489999999999995</v>
      </c>
      <c r="E1051" s="107">
        <v>16.39</v>
      </c>
      <c r="F1051" s="107">
        <v>89.88</v>
      </c>
      <c r="G1051" s="83">
        <v>9</v>
      </c>
      <c r="H1051" s="83"/>
    </row>
    <row r="1052" spans="1:8" ht="28.8" x14ac:dyDescent="0.3">
      <c r="A1052" s="104" t="s">
        <v>2204</v>
      </c>
      <c r="B1052" s="105" t="s">
        <v>2205</v>
      </c>
      <c r="C1052" s="106" t="s">
        <v>180</v>
      </c>
      <c r="D1052" s="107">
        <v>79.209999999999994</v>
      </c>
      <c r="E1052" s="107">
        <v>16.39</v>
      </c>
      <c r="F1052" s="107">
        <v>95.6</v>
      </c>
      <c r="G1052" s="83">
        <v>9</v>
      </c>
      <c r="H1052" s="83"/>
    </row>
    <row r="1053" spans="1:8" ht="28.8" x14ac:dyDescent="0.3">
      <c r="A1053" s="104" t="s">
        <v>2206</v>
      </c>
      <c r="B1053" s="105" t="s">
        <v>2207</v>
      </c>
      <c r="C1053" s="106" t="s">
        <v>180</v>
      </c>
      <c r="D1053" s="107">
        <v>68.180000000000007</v>
      </c>
      <c r="E1053" s="107">
        <v>16.39</v>
      </c>
      <c r="F1053" s="107">
        <v>84.57</v>
      </c>
      <c r="G1053" s="83">
        <v>9</v>
      </c>
      <c r="H1053" s="83"/>
    </row>
    <row r="1054" spans="1:8" ht="28.8" x14ac:dyDescent="0.3">
      <c r="A1054" s="104" t="s">
        <v>2208</v>
      </c>
      <c r="B1054" s="105" t="s">
        <v>2209</v>
      </c>
      <c r="C1054" s="106" t="s">
        <v>180</v>
      </c>
      <c r="D1054" s="107">
        <v>116.26</v>
      </c>
      <c r="E1054" s="107">
        <v>16.39</v>
      </c>
      <c r="F1054" s="107">
        <v>132.65</v>
      </c>
      <c r="G1054" s="83">
        <v>9</v>
      </c>
      <c r="H1054" s="83"/>
    </row>
    <row r="1055" spans="1:8" x14ac:dyDescent="0.3">
      <c r="A1055" s="104" t="s">
        <v>2210</v>
      </c>
      <c r="B1055" s="105" t="s">
        <v>2211</v>
      </c>
      <c r="C1055" s="106"/>
      <c r="D1055" s="107"/>
      <c r="E1055" s="107"/>
      <c r="F1055" s="107"/>
      <c r="G1055" s="83">
        <v>5</v>
      </c>
      <c r="H1055" s="83"/>
    </row>
    <row r="1056" spans="1:8" ht="28.8" x14ac:dyDescent="0.3">
      <c r="A1056" s="104" t="s">
        <v>2212</v>
      </c>
      <c r="B1056" s="105" t="s">
        <v>2213</v>
      </c>
      <c r="C1056" s="106" t="s">
        <v>180</v>
      </c>
      <c r="D1056" s="107">
        <v>159.22</v>
      </c>
      <c r="E1056" s="107">
        <v>20.74</v>
      </c>
      <c r="F1056" s="107">
        <v>179.96</v>
      </c>
      <c r="G1056" s="83">
        <v>9</v>
      </c>
      <c r="H1056" s="83"/>
    </row>
    <row r="1057" spans="1:8" ht="28.8" x14ac:dyDescent="0.3">
      <c r="A1057" s="104" t="s">
        <v>2214</v>
      </c>
      <c r="B1057" s="105" t="s">
        <v>2215</v>
      </c>
      <c r="C1057" s="106" t="s">
        <v>180</v>
      </c>
      <c r="D1057" s="107">
        <v>245.97</v>
      </c>
      <c r="E1057" s="107">
        <v>20.74</v>
      </c>
      <c r="F1057" s="107">
        <v>266.70999999999998</v>
      </c>
      <c r="G1057" s="83">
        <v>9</v>
      </c>
      <c r="H1057" s="83"/>
    </row>
    <row r="1058" spans="1:8" ht="28.8" x14ac:dyDescent="0.3">
      <c r="A1058" s="104" t="s">
        <v>2216</v>
      </c>
      <c r="B1058" s="105" t="s">
        <v>2217</v>
      </c>
      <c r="C1058" s="106" t="s">
        <v>180</v>
      </c>
      <c r="D1058" s="107">
        <v>298.77</v>
      </c>
      <c r="E1058" s="107">
        <v>20.74</v>
      </c>
      <c r="F1058" s="107">
        <v>319.51</v>
      </c>
      <c r="G1058" s="83">
        <v>9</v>
      </c>
      <c r="H1058" s="83"/>
    </row>
    <row r="1059" spans="1:8" x14ac:dyDescent="0.3">
      <c r="A1059" s="104" t="s">
        <v>2218</v>
      </c>
      <c r="B1059" s="105" t="s">
        <v>2219</v>
      </c>
      <c r="C1059" s="106"/>
      <c r="D1059" s="107"/>
      <c r="E1059" s="107"/>
      <c r="F1059" s="107"/>
      <c r="G1059" s="83">
        <v>5</v>
      </c>
      <c r="H1059" s="83"/>
    </row>
    <row r="1060" spans="1:8" ht="43.2" x14ac:dyDescent="0.3">
      <c r="A1060" s="104" t="s">
        <v>2220</v>
      </c>
      <c r="B1060" s="105" t="s">
        <v>2221</v>
      </c>
      <c r="C1060" s="106" t="s">
        <v>180</v>
      </c>
      <c r="D1060" s="107">
        <v>108.6</v>
      </c>
      <c r="E1060" s="107">
        <v>13.27</v>
      </c>
      <c r="F1060" s="107">
        <v>121.87</v>
      </c>
      <c r="G1060" s="83">
        <v>9</v>
      </c>
      <c r="H1060" s="83"/>
    </row>
    <row r="1061" spans="1:8" ht="43.2" x14ac:dyDescent="0.3">
      <c r="A1061" s="104" t="s">
        <v>2222</v>
      </c>
      <c r="B1061" s="105" t="s">
        <v>2223</v>
      </c>
      <c r="C1061" s="106" t="s">
        <v>180</v>
      </c>
      <c r="D1061" s="107">
        <v>109.29</v>
      </c>
      <c r="E1061" s="107">
        <v>13.27</v>
      </c>
      <c r="F1061" s="107">
        <v>122.56</v>
      </c>
      <c r="G1061" s="83">
        <v>9</v>
      </c>
      <c r="H1061" s="83"/>
    </row>
    <row r="1062" spans="1:8" ht="43.2" x14ac:dyDescent="0.3">
      <c r="A1062" s="104" t="s">
        <v>2224</v>
      </c>
      <c r="B1062" s="105" t="s">
        <v>2225</v>
      </c>
      <c r="C1062" s="106" t="s">
        <v>180</v>
      </c>
      <c r="D1062" s="107">
        <v>40.74</v>
      </c>
      <c r="E1062" s="107">
        <v>7.31</v>
      </c>
      <c r="F1062" s="107">
        <v>48.05</v>
      </c>
      <c r="G1062" s="83">
        <v>9</v>
      </c>
      <c r="H1062" s="83"/>
    </row>
    <row r="1063" spans="1:8" x14ac:dyDescent="0.3">
      <c r="A1063" s="104" t="s">
        <v>2226</v>
      </c>
      <c r="B1063" s="105" t="s">
        <v>2227</v>
      </c>
      <c r="C1063" s="106"/>
      <c r="D1063" s="107"/>
      <c r="E1063" s="107"/>
      <c r="F1063" s="107"/>
      <c r="G1063" s="83">
        <v>2</v>
      </c>
      <c r="H1063" s="83"/>
    </row>
    <row r="1064" spans="1:8" x14ac:dyDescent="0.3">
      <c r="A1064" s="104" t="s">
        <v>2228</v>
      </c>
      <c r="B1064" s="105" t="s">
        <v>2229</v>
      </c>
      <c r="C1064" s="106"/>
      <c r="D1064" s="107"/>
      <c r="E1064" s="107"/>
      <c r="F1064" s="107"/>
      <c r="G1064" s="83">
        <v>5</v>
      </c>
      <c r="H1064" s="83"/>
    </row>
    <row r="1065" spans="1:8" x14ac:dyDescent="0.3">
      <c r="A1065" s="104" t="s">
        <v>77</v>
      </c>
      <c r="B1065" s="105" t="s">
        <v>2230</v>
      </c>
      <c r="C1065" s="106" t="s">
        <v>180</v>
      </c>
      <c r="D1065" s="107">
        <v>342.27</v>
      </c>
      <c r="E1065" s="107">
        <v>34.6</v>
      </c>
      <c r="F1065" s="107">
        <v>376.87</v>
      </c>
      <c r="G1065" s="83">
        <v>9</v>
      </c>
      <c r="H1065" s="83"/>
    </row>
    <row r="1066" spans="1:8" ht="28.8" x14ac:dyDescent="0.3">
      <c r="A1066" s="104" t="s">
        <v>2231</v>
      </c>
      <c r="B1066" s="105" t="s">
        <v>2232</v>
      </c>
      <c r="C1066" s="106" t="s">
        <v>236</v>
      </c>
      <c r="D1066" s="107">
        <v>111.26</v>
      </c>
      <c r="E1066" s="107">
        <v>15.92</v>
      </c>
      <c r="F1066" s="107">
        <v>127.18</v>
      </c>
      <c r="G1066" s="83">
        <v>9</v>
      </c>
      <c r="H1066" s="83"/>
    </row>
    <row r="1067" spans="1:8" ht="28.8" x14ac:dyDescent="0.3">
      <c r="A1067" s="104" t="s">
        <v>2233</v>
      </c>
      <c r="B1067" s="105" t="s">
        <v>2234</v>
      </c>
      <c r="C1067" s="106" t="s">
        <v>236</v>
      </c>
      <c r="D1067" s="107">
        <v>139.54</v>
      </c>
      <c r="E1067" s="107">
        <v>19.91</v>
      </c>
      <c r="F1067" s="107">
        <v>159.44999999999999</v>
      </c>
      <c r="G1067" s="83">
        <v>9</v>
      </c>
      <c r="H1067" s="83"/>
    </row>
    <row r="1068" spans="1:8" x14ac:dyDescent="0.3">
      <c r="A1068" s="104" t="s">
        <v>2235</v>
      </c>
      <c r="B1068" s="105" t="s">
        <v>2236</v>
      </c>
      <c r="C1068" s="106" t="s">
        <v>236</v>
      </c>
      <c r="D1068" s="107">
        <v>293.52999999999997</v>
      </c>
      <c r="E1068" s="107">
        <v>39.82</v>
      </c>
      <c r="F1068" s="107">
        <v>333.35</v>
      </c>
      <c r="G1068" s="83">
        <v>9</v>
      </c>
      <c r="H1068" s="83"/>
    </row>
    <row r="1069" spans="1:8" ht="28.8" x14ac:dyDescent="0.3">
      <c r="A1069" s="104" t="s">
        <v>2237</v>
      </c>
      <c r="B1069" s="105" t="s">
        <v>2238</v>
      </c>
      <c r="C1069" s="106" t="s">
        <v>236</v>
      </c>
      <c r="D1069" s="107">
        <v>63.83</v>
      </c>
      <c r="E1069" s="107">
        <v>8.7200000000000006</v>
      </c>
      <c r="F1069" s="107">
        <v>72.55</v>
      </c>
      <c r="G1069" s="83">
        <v>9</v>
      </c>
      <c r="H1069" s="83"/>
    </row>
    <row r="1070" spans="1:8" ht="28.8" x14ac:dyDescent="0.3">
      <c r="A1070" s="104" t="s">
        <v>2239</v>
      </c>
      <c r="B1070" s="105" t="s">
        <v>2240</v>
      </c>
      <c r="C1070" s="106" t="s">
        <v>236</v>
      </c>
      <c r="D1070" s="107">
        <v>62.59</v>
      </c>
      <c r="E1070" s="107">
        <v>8.7200000000000006</v>
      </c>
      <c r="F1070" s="107">
        <v>71.31</v>
      </c>
      <c r="G1070" s="83">
        <v>9</v>
      </c>
      <c r="H1070" s="83"/>
    </row>
    <row r="1071" spans="1:8" x14ac:dyDescent="0.3">
      <c r="A1071" s="104" t="s">
        <v>2241</v>
      </c>
      <c r="B1071" s="105" t="s">
        <v>2242</v>
      </c>
      <c r="C1071" s="106" t="s">
        <v>180</v>
      </c>
      <c r="D1071" s="107">
        <v>168.35</v>
      </c>
      <c r="E1071" s="107">
        <v>34.6</v>
      </c>
      <c r="F1071" s="107">
        <v>202.95</v>
      </c>
      <c r="G1071" s="83">
        <v>9</v>
      </c>
      <c r="H1071" s="83"/>
    </row>
    <row r="1072" spans="1:8" ht="28.8" x14ac:dyDescent="0.3">
      <c r="A1072" s="104" t="s">
        <v>2243</v>
      </c>
      <c r="B1072" s="105" t="s">
        <v>2244</v>
      </c>
      <c r="C1072" s="106" t="s">
        <v>236</v>
      </c>
      <c r="D1072" s="107">
        <v>42.05</v>
      </c>
      <c r="E1072" s="107">
        <v>8.7200000000000006</v>
      </c>
      <c r="F1072" s="107">
        <v>50.77</v>
      </c>
      <c r="G1072" s="83">
        <v>9</v>
      </c>
      <c r="H1072" s="83"/>
    </row>
    <row r="1073" spans="1:8" ht="28.8" x14ac:dyDescent="0.3">
      <c r="A1073" s="104" t="s">
        <v>2245</v>
      </c>
      <c r="B1073" s="105" t="s">
        <v>2246</v>
      </c>
      <c r="C1073" s="106" t="s">
        <v>236</v>
      </c>
      <c r="D1073" s="107">
        <v>133.91</v>
      </c>
      <c r="E1073" s="107">
        <v>39.82</v>
      </c>
      <c r="F1073" s="107">
        <v>173.73</v>
      </c>
      <c r="G1073" s="83">
        <v>9</v>
      </c>
      <c r="H1073" s="83"/>
    </row>
    <row r="1074" spans="1:8" ht="28.8" x14ac:dyDescent="0.3">
      <c r="A1074" s="104" t="s">
        <v>2247</v>
      </c>
      <c r="B1074" s="105" t="s">
        <v>2248</v>
      </c>
      <c r="C1074" s="106" t="s">
        <v>236</v>
      </c>
      <c r="D1074" s="107">
        <v>150.41</v>
      </c>
      <c r="E1074" s="107">
        <v>15.92</v>
      </c>
      <c r="F1074" s="107">
        <v>166.33</v>
      </c>
      <c r="G1074" s="83">
        <v>9</v>
      </c>
      <c r="H1074" s="83"/>
    </row>
    <row r="1075" spans="1:8" x14ac:dyDescent="0.3">
      <c r="A1075" s="104" t="s">
        <v>2249</v>
      </c>
      <c r="B1075" s="105" t="s">
        <v>2250</v>
      </c>
      <c r="C1075" s="106"/>
      <c r="D1075" s="107"/>
      <c r="E1075" s="107"/>
      <c r="F1075" s="107"/>
      <c r="G1075" s="83">
        <v>5</v>
      </c>
      <c r="H1075" s="83"/>
    </row>
    <row r="1076" spans="1:8" ht="28.8" x14ac:dyDescent="0.3">
      <c r="A1076" s="104" t="s">
        <v>2251</v>
      </c>
      <c r="B1076" s="105" t="s">
        <v>2252</v>
      </c>
      <c r="C1076" s="106" t="s">
        <v>180</v>
      </c>
      <c r="D1076" s="107">
        <v>497.2</v>
      </c>
      <c r="E1076" s="107">
        <v>8.7100000000000009</v>
      </c>
      <c r="F1076" s="107">
        <v>505.91</v>
      </c>
      <c r="G1076" s="83">
        <v>9</v>
      </c>
      <c r="H1076" s="83"/>
    </row>
    <row r="1077" spans="1:8" ht="28.8" x14ac:dyDescent="0.3">
      <c r="A1077" s="104" t="s">
        <v>2253</v>
      </c>
      <c r="B1077" s="105" t="s">
        <v>2254</v>
      </c>
      <c r="C1077" s="106" t="s">
        <v>180</v>
      </c>
      <c r="D1077" s="107">
        <v>578.21</v>
      </c>
      <c r="E1077" s="107">
        <v>8.7100000000000009</v>
      </c>
      <c r="F1077" s="107">
        <v>586.91999999999996</v>
      </c>
      <c r="G1077" s="83">
        <v>9</v>
      </c>
      <c r="H1077" s="83"/>
    </row>
    <row r="1078" spans="1:8" ht="28.8" x14ac:dyDescent="0.3">
      <c r="A1078" s="104" t="s">
        <v>2255</v>
      </c>
      <c r="B1078" s="105" t="s">
        <v>2256</v>
      </c>
      <c r="C1078" s="106" t="s">
        <v>180</v>
      </c>
      <c r="D1078" s="107">
        <v>678.29</v>
      </c>
      <c r="E1078" s="107">
        <v>10.16</v>
      </c>
      <c r="F1078" s="107">
        <v>688.45</v>
      </c>
      <c r="G1078" s="83">
        <v>9</v>
      </c>
      <c r="H1078" s="83"/>
    </row>
    <row r="1079" spans="1:8" ht="28.8" x14ac:dyDescent="0.3">
      <c r="A1079" s="104" t="s">
        <v>2257</v>
      </c>
      <c r="B1079" s="105" t="s">
        <v>2258</v>
      </c>
      <c r="C1079" s="106" t="s">
        <v>180</v>
      </c>
      <c r="D1079" s="107">
        <v>743.88</v>
      </c>
      <c r="E1079" s="107">
        <v>10.16</v>
      </c>
      <c r="F1079" s="107">
        <v>754.04</v>
      </c>
      <c r="G1079" s="83">
        <v>9</v>
      </c>
      <c r="H1079" s="83"/>
    </row>
    <row r="1080" spans="1:8" x14ac:dyDescent="0.3">
      <c r="A1080" s="104" t="s">
        <v>2259</v>
      </c>
      <c r="B1080" s="105" t="s">
        <v>2260</v>
      </c>
      <c r="C1080" s="106" t="s">
        <v>236</v>
      </c>
      <c r="D1080" s="107">
        <v>289.79000000000002</v>
      </c>
      <c r="E1080" s="107">
        <v>5.08</v>
      </c>
      <c r="F1080" s="107">
        <v>294.87</v>
      </c>
      <c r="G1080" s="83">
        <v>9</v>
      </c>
      <c r="H1080" s="83"/>
    </row>
    <row r="1081" spans="1:8" ht="28.8" x14ac:dyDescent="0.3">
      <c r="A1081" s="104" t="s">
        <v>2261</v>
      </c>
      <c r="B1081" s="105" t="s">
        <v>2262</v>
      </c>
      <c r="C1081" s="106" t="s">
        <v>236</v>
      </c>
      <c r="D1081" s="107">
        <v>302.01</v>
      </c>
      <c r="E1081" s="107">
        <v>5.08</v>
      </c>
      <c r="F1081" s="107">
        <v>307.08999999999997</v>
      </c>
      <c r="G1081" s="83">
        <v>9</v>
      </c>
      <c r="H1081" s="83"/>
    </row>
    <row r="1082" spans="1:8" x14ac:dyDescent="0.3">
      <c r="A1082" s="104" t="s">
        <v>2263</v>
      </c>
      <c r="B1082" s="105" t="s">
        <v>2264</v>
      </c>
      <c r="C1082" s="106" t="s">
        <v>236</v>
      </c>
      <c r="D1082" s="107">
        <v>43.77</v>
      </c>
      <c r="E1082" s="107">
        <v>1.45</v>
      </c>
      <c r="F1082" s="107">
        <v>45.22</v>
      </c>
      <c r="G1082" s="83">
        <v>9</v>
      </c>
      <c r="H1082" s="83"/>
    </row>
    <row r="1083" spans="1:8" x14ac:dyDescent="0.3">
      <c r="A1083" s="104" t="s">
        <v>2265</v>
      </c>
      <c r="B1083" s="105" t="s">
        <v>2266</v>
      </c>
      <c r="C1083" s="106"/>
      <c r="D1083" s="107"/>
      <c r="E1083" s="107"/>
      <c r="F1083" s="107"/>
      <c r="G1083" s="83">
        <v>5</v>
      </c>
      <c r="H1083" s="83"/>
    </row>
    <row r="1084" spans="1:8" x14ac:dyDescent="0.3">
      <c r="A1084" s="104" t="s">
        <v>2267</v>
      </c>
      <c r="B1084" s="105" t="s">
        <v>2268</v>
      </c>
      <c r="C1084" s="106" t="s">
        <v>180</v>
      </c>
      <c r="D1084" s="107">
        <v>204.56</v>
      </c>
      <c r="E1084" s="107">
        <v>23.23</v>
      </c>
      <c r="F1084" s="107">
        <v>227.79</v>
      </c>
      <c r="G1084" s="83">
        <v>9</v>
      </c>
      <c r="H1084" s="83"/>
    </row>
    <row r="1085" spans="1:8" x14ac:dyDescent="0.3">
      <c r="A1085" s="104" t="s">
        <v>2269</v>
      </c>
      <c r="B1085" s="105" t="s">
        <v>2270</v>
      </c>
      <c r="C1085" s="106" t="s">
        <v>180</v>
      </c>
      <c r="D1085" s="107">
        <v>298.64</v>
      </c>
      <c r="E1085" s="107">
        <v>23.23</v>
      </c>
      <c r="F1085" s="107">
        <v>321.87</v>
      </c>
      <c r="G1085" s="83">
        <v>9</v>
      </c>
      <c r="H1085" s="83"/>
    </row>
    <row r="1086" spans="1:8" x14ac:dyDescent="0.3">
      <c r="A1086" s="104" t="s">
        <v>2271</v>
      </c>
      <c r="B1086" s="105" t="s">
        <v>2272</v>
      </c>
      <c r="C1086" s="106" t="s">
        <v>180</v>
      </c>
      <c r="D1086" s="107">
        <v>76.95</v>
      </c>
      <c r="E1086" s="107">
        <v>18.21</v>
      </c>
      <c r="F1086" s="107">
        <v>95.16</v>
      </c>
      <c r="G1086" s="83">
        <v>9</v>
      </c>
      <c r="H1086" s="83"/>
    </row>
    <row r="1087" spans="1:8" x14ac:dyDescent="0.3">
      <c r="A1087" s="104" t="s">
        <v>2273</v>
      </c>
      <c r="B1087" s="105" t="s">
        <v>2274</v>
      </c>
      <c r="C1087" s="106" t="s">
        <v>236</v>
      </c>
      <c r="D1087" s="107">
        <v>2.48</v>
      </c>
      <c r="E1087" s="107">
        <v>19.61</v>
      </c>
      <c r="F1087" s="107">
        <v>22.09</v>
      </c>
      <c r="G1087" s="83">
        <v>9</v>
      </c>
      <c r="H1087" s="83"/>
    </row>
    <row r="1088" spans="1:8" x14ac:dyDescent="0.3">
      <c r="A1088" s="104" t="s">
        <v>2275</v>
      </c>
      <c r="B1088" s="105" t="s">
        <v>2276</v>
      </c>
      <c r="C1088" s="106" t="s">
        <v>236</v>
      </c>
      <c r="D1088" s="107">
        <v>5.01</v>
      </c>
      <c r="E1088" s="107">
        <v>29.26</v>
      </c>
      <c r="F1088" s="107">
        <v>34.270000000000003</v>
      </c>
      <c r="G1088" s="83">
        <v>9</v>
      </c>
      <c r="H1088" s="83"/>
    </row>
    <row r="1089" spans="1:8" x14ac:dyDescent="0.3">
      <c r="A1089" s="104" t="s">
        <v>2277</v>
      </c>
      <c r="B1089" s="105" t="s">
        <v>2278</v>
      </c>
      <c r="C1089" s="106" t="s">
        <v>236</v>
      </c>
      <c r="D1089" s="107">
        <v>81.28</v>
      </c>
      <c r="E1089" s="107">
        <v>1.45</v>
      </c>
      <c r="F1089" s="107">
        <v>82.73</v>
      </c>
      <c r="G1089" s="83">
        <v>9</v>
      </c>
      <c r="H1089" s="83"/>
    </row>
    <row r="1090" spans="1:8" x14ac:dyDescent="0.3">
      <c r="A1090" s="104" t="s">
        <v>2279</v>
      </c>
      <c r="B1090" s="105" t="s">
        <v>2280</v>
      </c>
      <c r="C1090" s="106" t="s">
        <v>180</v>
      </c>
      <c r="D1090" s="107">
        <v>87.29</v>
      </c>
      <c r="E1090" s="107">
        <v>18.68</v>
      </c>
      <c r="F1090" s="107">
        <v>105.97</v>
      </c>
      <c r="G1090" s="83">
        <v>9</v>
      </c>
      <c r="H1090" s="83"/>
    </row>
    <row r="1091" spans="1:8" x14ac:dyDescent="0.3">
      <c r="A1091" s="104" t="s">
        <v>2281</v>
      </c>
      <c r="B1091" s="105" t="s">
        <v>2282</v>
      </c>
      <c r="C1091" s="106" t="s">
        <v>236</v>
      </c>
      <c r="D1091" s="107">
        <v>17.899999999999999</v>
      </c>
      <c r="E1091" s="107">
        <v>4.9800000000000004</v>
      </c>
      <c r="F1091" s="107">
        <v>22.88</v>
      </c>
      <c r="G1091" s="83">
        <v>9</v>
      </c>
      <c r="H1091" s="83"/>
    </row>
    <row r="1092" spans="1:8" ht="28.8" x14ac:dyDescent="0.3">
      <c r="A1092" s="104" t="s">
        <v>2283</v>
      </c>
      <c r="B1092" s="105" t="s">
        <v>2284</v>
      </c>
      <c r="C1092" s="106" t="s">
        <v>236</v>
      </c>
      <c r="D1092" s="107">
        <v>82.81</v>
      </c>
      <c r="E1092" s="107">
        <v>2.9</v>
      </c>
      <c r="F1092" s="107">
        <v>85.71</v>
      </c>
      <c r="G1092" s="83">
        <v>9</v>
      </c>
      <c r="H1092" s="83"/>
    </row>
    <row r="1093" spans="1:8" x14ac:dyDescent="0.3">
      <c r="A1093" s="104" t="s">
        <v>2285</v>
      </c>
      <c r="B1093" s="105" t="s">
        <v>2286</v>
      </c>
      <c r="C1093" s="106"/>
      <c r="D1093" s="107"/>
      <c r="E1093" s="107"/>
      <c r="F1093" s="107"/>
      <c r="G1093" s="83">
        <v>5</v>
      </c>
      <c r="H1093" s="83"/>
    </row>
    <row r="1094" spans="1:8" x14ac:dyDescent="0.3">
      <c r="A1094" s="104" t="s">
        <v>2287</v>
      </c>
      <c r="B1094" s="105" t="s">
        <v>2288</v>
      </c>
      <c r="C1094" s="106" t="s">
        <v>180</v>
      </c>
      <c r="D1094" s="107">
        <v>9.16</v>
      </c>
      <c r="E1094" s="107">
        <v>37.340000000000003</v>
      </c>
      <c r="F1094" s="107">
        <v>46.5</v>
      </c>
      <c r="G1094" s="83">
        <v>9</v>
      </c>
      <c r="H1094" s="83"/>
    </row>
    <row r="1095" spans="1:8" x14ac:dyDescent="0.3">
      <c r="A1095" s="104" t="s">
        <v>2289</v>
      </c>
      <c r="B1095" s="105" t="s">
        <v>2290</v>
      </c>
      <c r="C1095" s="106"/>
      <c r="D1095" s="107"/>
      <c r="E1095" s="107"/>
      <c r="F1095" s="107"/>
      <c r="G1095" s="83">
        <v>2</v>
      </c>
      <c r="H1095" s="83"/>
    </row>
    <row r="1096" spans="1:8" x14ac:dyDescent="0.3">
      <c r="A1096" s="104" t="s">
        <v>2291</v>
      </c>
      <c r="B1096" s="105" t="s">
        <v>2292</v>
      </c>
      <c r="C1096" s="106"/>
      <c r="D1096" s="107"/>
      <c r="E1096" s="107"/>
      <c r="F1096" s="107"/>
      <c r="G1096" s="83">
        <v>5</v>
      </c>
      <c r="H1096" s="83"/>
    </row>
    <row r="1097" spans="1:8" x14ac:dyDescent="0.3">
      <c r="A1097" s="104" t="s">
        <v>2293</v>
      </c>
      <c r="B1097" s="105" t="s">
        <v>2294</v>
      </c>
      <c r="C1097" s="106" t="s">
        <v>180</v>
      </c>
      <c r="D1097" s="107">
        <v>55.61</v>
      </c>
      <c r="E1097" s="107">
        <v>49.69</v>
      </c>
      <c r="F1097" s="107">
        <v>105.3</v>
      </c>
      <c r="G1097" s="83">
        <v>9</v>
      </c>
      <c r="H1097" s="83"/>
    </row>
    <row r="1098" spans="1:8" x14ac:dyDescent="0.3">
      <c r="A1098" s="104" t="s">
        <v>2295</v>
      </c>
      <c r="B1098" s="105" t="s">
        <v>2296</v>
      </c>
      <c r="C1098" s="106"/>
      <c r="D1098" s="107"/>
      <c r="E1098" s="107"/>
      <c r="F1098" s="107"/>
      <c r="G1098" s="83">
        <v>5</v>
      </c>
      <c r="H1098" s="83"/>
    </row>
    <row r="1099" spans="1:8" x14ac:dyDescent="0.3">
      <c r="A1099" s="104" t="s">
        <v>2297</v>
      </c>
      <c r="B1099" s="105" t="s">
        <v>2298</v>
      </c>
      <c r="C1099" s="106" t="s">
        <v>180</v>
      </c>
      <c r="D1099" s="107">
        <v>508.72</v>
      </c>
      <c r="E1099" s="107"/>
      <c r="F1099" s="107">
        <v>508.72</v>
      </c>
      <c r="G1099" s="83">
        <v>9</v>
      </c>
      <c r="H1099" s="83"/>
    </row>
    <row r="1100" spans="1:8" x14ac:dyDescent="0.3">
      <c r="A1100" s="104" t="s">
        <v>2299</v>
      </c>
      <c r="B1100" s="105" t="s">
        <v>2300</v>
      </c>
      <c r="C1100" s="106"/>
      <c r="D1100" s="107"/>
      <c r="E1100" s="107"/>
      <c r="F1100" s="107"/>
      <c r="G1100" s="83">
        <v>5</v>
      </c>
      <c r="H1100" s="83"/>
    </row>
    <row r="1101" spans="1:8" x14ac:dyDescent="0.3">
      <c r="A1101" s="104" t="s">
        <v>2301</v>
      </c>
      <c r="B1101" s="105" t="s">
        <v>2302</v>
      </c>
      <c r="C1101" s="106" t="s">
        <v>180</v>
      </c>
      <c r="D1101" s="107">
        <v>227.97</v>
      </c>
      <c r="E1101" s="107">
        <v>16.329999999999998</v>
      </c>
      <c r="F1101" s="107">
        <v>244.3</v>
      </c>
      <c r="G1101" s="83">
        <v>9</v>
      </c>
      <c r="H1101" s="83"/>
    </row>
    <row r="1102" spans="1:8" x14ac:dyDescent="0.3">
      <c r="A1102" s="104" t="s">
        <v>2303</v>
      </c>
      <c r="B1102" s="105" t="s">
        <v>2304</v>
      </c>
      <c r="C1102" s="106"/>
      <c r="D1102" s="107"/>
      <c r="E1102" s="107"/>
      <c r="F1102" s="107"/>
      <c r="G1102" s="83">
        <v>5</v>
      </c>
      <c r="H1102" s="83"/>
    </row>
    <row r="1103" spans="1:8" x14ac:dyDescent="0.3">
      <c r="A1103" s="104" t="s">
        <v>2305</v>
      </c>
      <c r="B1103" s="105" t="s">
        <v>2306</v>
      </c>
      <c r="C1103" s="106" t="s">
        <v>236</v>
      </c>
      <c r="D1103" s="107">
        <v>17.760000000000002</v>
      </c>
      <c r="E1103" s="107">
        <v>10.84</v>
      </c>
      <c r="F1103" s="107">
        <v>28.6</v>
      </c>
      <c r="G1103" s="83">
        <v>9</v>
      </c>
      <c r="H1103" s="83"/>
    </row>
    <row r="1104" spans="1:8" x14ac:dyDescent="0.3">
      <c r="A1104" s="104" t="s">
        <v>2307</v>
      </c>
      <c r="B1104" s="105" t="s">
        <v>2308</v>
      </c>
      <c r="C1104" s="106" t="s">
        <v>236</v>
      </c>
      <c r="D1104" s="107">
        <v>6.4</v>
      </c>
      <c r="E1104" s="107">
        <v>2.65</v>
      </c>
      <c r="F1104" s="107">
        <v>9.0500000000000007</v>
      </c>
      <c r="G1104" s="83">
        <v>9</v>
      </c>
      <c r="H1104" s="83"/>
    </row>
    <row r="1105" spans="1:8" x14ac:dyDescent="0.3">
      <c r="A1105" s="104" t="s">
        <v>2309</v>
      </c>
      <c r="B1105" s="105" t="s">
        <v>2310</v>
      </c>
      <c r="C1105" s="106"/>
      <c r="D1105" s="107"/>
      <c r="E1105" s="107"/>
      <c r="F1105" s="107"/>
      <c r="G1105" s="83">
        <v>5</v>
      </c>
      <c r="H1105" s="83"/>
    </row>
    <row r="1106" spans="1:8" x14ac:dyDescent="0.3">
      <c r="A1106" s="104" t="s">
        <v>2311</v>
      </c>
      <c r="B1106" s="105" t="s">
        <v>2312</v>
      </c>
      <c r="C1106" s="106" t="s">
        <v>180</v>
      </c>
      <c r="D1106" s="107">
        <v>0.67</v>
      </c>
      <c r="E1106" s="107">
        <v>6.43</v>
      </c>
      <c r="F1106" s="107">
        <v>7.1</v>
      </c>
      <c r="G1106" s="83">
        <v>9</v>
      </c>
      <c r="H1106" s="83"/>
    </row>
    <row r="1107" spans="1:8" x14ac:dyDescent="0.3">
      <c r="A1107" s="104" t="s">
        <v>2313</v>
      </c>
      <c r="B1107" s="105" t="s">
        <v>2314</v>
      </c>
      <c r="C1107" s="106" t="s">
        <v>180</v>
      </c>
      <c r="D1107" s="107">
        <v>21.24</v>
      </c>
      <c r="E1107" s="107">
        <v>16.329999999999998</v>
      </c>
      <c r="F1107" s="107">
        <v>37.57</v>
      </c>
      <c r="G1107" s="83">
        <v>9</v>
      </c>
      <c r="H1107" s="83"/>
    </row>
    <row r="1108" spans="1:8" x14ac:dyDescent="0.3">
      <c r="A1108" s="104" t="s">
        <v>2315</v>
      </c>
      <c r="B1108" s="105" t="s">
        <v>2316</v>
      </c>
      <c r="C1108" s="106" t="s">
        <v>236</v>
      </c>
      <c r="D1108" s="107">
        <v>0.67</v>
      </c>
      <c r="E1108" s="107">
        <v>8.19</v>
      </c>
      <c r="F1108" s="107">
        <v>8.86</v>
      </c>
      <c r="G1108" s="83">
        <v>9</v>
      </c>
      <c r="H1108" s="83"/>
    </row>
    <row r="1109" spans="1:8" x14ac:dyDescent="0.3">
      <c r="A1109" s="104" t="s">
        <v>2317</v>
      </c>
      <c r="B1109" s="105" t="s">
        <v>2318</v>
      </c>
      <c r="C1109" s="106" t="s">
        <v>180</v>
      </c>
      <c r="D1109" s="107">
        <v>111.13</v>
      </c>
      <c r="E1109" s="107"/>
      <c r="F1109" s="107">
        <v>111.13</v>
      </c>
      <c r="G1109" s="83">
        <v>9</v>
      </c>
      <c r="H1109" s="83"/>
    </row>
    <row r="1110" spans="1:8" x14ac:dyDescent="0.3">
      <c r="A1110" s="104" t="s">
        <v>2319</v>
      </c>
      <c r="B1110" s="105" t="s">
        <v>2320</v>
      </c>
      <c r="C1110" s="106" t="s">
        <v>180</v>
      </c>
      <c r="D1110" s="107">
        <v>59.27</v>
      </c>
      <c r="E1110" s="107"/>
      <c r="F1110" s="107">
        <v>59.27</v>
      </c>
      <c r="G1110" s="83">
        <v>9</v>
      </c>
      <c r="H1110" s="83"/>
    </row>
    <row r="1111" spans="1:8" x14ac:dyDescent="0.3">
      <c r="A1111" s="104" t="s">
        <v>2321</v>
      </c>
      <c r="B1111" s="105" t="s">
        <v>2322</v>
      </c>
      <c r="C1111" s="106"/>
      <c r="D1111" s="107"/>
      <c r="E1111" s="107"/>
      <c r="F1111" s="107"/>
      <c r="G1111" s="83">
        <v>2</v>
      </c>
      <c r="H1111" s="83"/>
    </row>
    <row r="1112" spans="1:8" x14ac:dyDescent="0.3">
      <c r="A1112" s="104" t="s">
        <v>2323</v>
      </c>
      <c r="B1112" s="105" t="s">
        <v>2324</v>
      </c>
      <c r="C1112" s="106"/>
      <c r="D1112" s="107"/>
      <c r="E1112" s="107"/>
      <c r="F1112" s="107"/>
      <c r="G1112" s="83">
        <v>5</v>
      </c>
      <c r="H1112" s="83"/>
    </row>
    <row r="1113" spans="1:8" ht="28.8" x14ac:dyDescent="0.3">
      <c r="A1113" s="104" t="s">
        <v>2325</v>
      </c>
      <c r="B1113" s="105" t="s">
        <v>2326</v>
      </c>
      <c r="C1113" s="106" t="s">
        <v>180</v>
      </c>
      <c r="D1113" s="107">
        <v>66.510000000000005</v>
      </c>
      <c r="E1113" s="107">
        <v>7.4</v>
      </c>
      <c r="F1113" s="107">
        <v>73.91</v>
      </c>
      <c r="G1113" s="83">
        <v>9</v>
      </c>
      <c r="H1113" s="83"/>
    </row>
    <row r="1114" spans="1:8" x14ac:dyDescent="0.3">
      <c r="A1114" s="104" t="s">
        <v>2327</v>
      </c>
      <c r="B1114" s="105" t="s">
        <v>2328</v>
      </c>
      <c r="C1114" s="106" t="s">
        <v>180</v>
      </c>
      <c r="D1114" s="107">
        <v>52.87</v>
      </c>
      <c r="E1114" s="107"/>
      <c r="F1114" s="107">
        <v>52.87</v>
      </c>
      <c r="G1114" s="83">
        <v>9</v>
      </c>
      <c r="H1114" s="83"/>
    </row>
    <row r="1115" spans="1:8" x14ac:dyDescent="0.3">
      <c r="A1115" s="104" t="s">
        <v>2329</v>
      </c>
      <c r="B1115" s="105" t="s">
        <v>2330</v>
      </c>
      <c r="C1115" s="106"/>
      <c r="D1115" s="107"/>
      <c r="E1115" s="107"/>
      <c r="F1115" s="107"/>
      <c r="G1115" s="83">
        <v>5</v>
      </c>
      <c r="H1115" s="83"/>
    </row>
    <row r="1116" spans="1:8" ht="28.8" x14ac:dyDescent="0.3">
      <c r="A1116" s="104" t="s">
        <v>2331</v>
      </c>
      <c r="B1116" s="105" t="s">
        <v>2332</v>
      </c>
      <c r="C1116" s="106" t="s">
        <v>180</v>
      </c>
      <c r="D1116" s="107">
        <v>112.45</v>
      </c>
      <c r="E1116" s="107">
        <v>16.420000000000002</v>
      </c>
      <c r="F1116" s="107">
        <v>128.87</v>
      </c>
      <c r="G1116" s="83">
        <v>9</v>
      </c>
      <c r="H1116" s="83"/>
    </row>
    <row r="1117" spans="1:8" ht="28.8" x14ac:dyDescent="0.3">
      <c r="A1117" s="104" t="s">
        <v>2333</v>
      </c>
      <c r="B1117" s="105" t="s">
        <v>2334</v>
      </c>
      <c r="C1117" s="106" t="s">
        <v>180</v>
      </c>
      <c r="D1117" s="107">
        <v>175.15</v>
      </c>
      <c r="E1117" s="107">
        <v>16.420000000000002</v>
      </c>
      <c r="F1117" s="107">
        <v>191.57</v>
      </c>
      <c r="G1117" s="83">
        <v>9</v>
      </c>
      <c r="H1117" s="83"/>
    </row>
    <row r="1118" spans="1:8" ht="28.8" x14ac:dyDescent="0.3">
      <c r="A1118" s="104" t="s">
        <v>2335</v>
      </c>
      <c r="B1118" s="105" t="s">
        <v>2336</v>
      </c>
      <c r="C1118" s="106" t="s">
        <v>180</v>
      </c>
      <c r="D1118" s="107">
        <v>210.47</v>
      </c>
      <c r="E1118" s="107"/>
      <c r="F1118" s="107">
        <v>210.47</v>
      </c>
      <c r="G1118" s="83">
        <v>9</v>
      </c>
      <c r="H1118" s="83"/>
    </row>
    <row r="1119" spans="1:8" ht="28.8" x14ac:dyDescent="0.3">
      <c r="A1119" s="104" t="s">
        <v>2337</v>
      </c>
      <c r="B1119" s="105" t="s">
        <v>2338</v>
      </c>
      <c r="C1119" s="106" t="s">
        <v>180</v>
      </c>
      <c r="D1119" s="107">
        <v>139.75</v>
      </c>
      <c r="E1119" s="107">
        <v>16.420000000000002</v>
      </c>
      <c r="F1119" s="107">
        <v>156.16999999999999</v>
      </c>
      <c r="G1119" s="83">
        <v>9</v>
      </c>
      <c r="H1119" s="83"/>
    </row>
    <row r="1120" spans="1:8" ht="28.8" x14ac:dyDescent="0.3">
      <c r="A1120" s="104" t="s">
        <v>2339</v>
      </c>
      <c r="B1120" s="105" t="s">
        <v>2340</v>
      </c>
      <c r="C1120" s="106" t="s">
        <v>180</v>
      </c>
      <c r="D1120" s="107">
        <v>299.95</v>
      </c>
      <c r="E1120" s="107">
        <v>16.420000000000002</v>
      </c>
      <c r="F1120" s="107">
        <v>316.37</v>
      </c>
      <c r="G1120" s="83">
        <v>9</v>
      </c>
      <c r="H1120" s="83"/>
    </row>
    <row r="1121" spans="1:8" ht="28.8" x14ac:dyDescent="0.3">
      <c r="A1121" s="104" t="s">
        <v>2341</v>
      </c>
      <c r="B1121" s="105" t="s">
        <v>2342</v>
      </c>
      <c r="C1121" s="106" t="s">
        <v>180</v>
      </c>
      <c r="D1121" s="107">
        <v>184.41</v>
      </c>
      <c r="E1121" s="107">
        <v>16.420000000000002</v>
      </c>
      <c r="F1121" s="107">
        <v>200.83</v>
      </c>
      <c r="G1121" s="83">
        <v>9</v>
      </c>
      <c r="H1121" s="83"/>
    </row>
    <row r="1122" spans="1:8" ht="28.8" x14ac:dyDescent="0.3">
      <c r="A1122" s="104" t="s">
        <v>2343</v>
      </c>
      <c r="B1122" s="105" t="s">
        <v>2344</v>
      </c>
      <c r="C1122" s="106" t="s">
        <v>180</v>
      </c>
      <c r="D1122" s="107">
        <v>452.3</v>
      </c>
      <c r="E1122" s="107">
        <v>16.420000000000002</v>
      </c>
      <c r="F1122" s="107">
        <v>468.72</v>
      </c>
      <c r="G1122" s="83">
        <v>9</v>
      </c>
      <c r="H1122" s="83"/>
    </row>
    <row r="1123" spans="1:8" ht="28.8" x14ac:dyDescent="0.3">
      <c r="A1123" s="104" t="s">
        <v>2345</v>
      </c>
      <c r="B1123" s="105" t="s">
        <v>2346</v>
      </c>
      <c r="C1123" s="106" t="s">
        <v>180</v>
      </c>
      <c r="D1123" s="107">
        <v>324.38</v>
      </c>
      <c r="E1123" s="107">
        <v>16.420000000000002</v>
      </c>
      <c r="F1123" s="107">
        <v>340.8</v>
      </c>
      <c r="G1123" s="83">
        <v>9</v>
      </c>
      <c r="H1123" s="83"/>
    </row>
    <row r="1124" spans="1:8" ht="28.8" x14ac:dyDescent="0.3">
      <c r="A1124" s="104" t="s">
        <v>2347</v>
      </c>
      <c r="B1124" s="105" t="s">
        <v>2348</v>
      </c>
      <c r="C1124" s="106" t="s">
        <v>180</v>
      </c>
      <c r="D1124" s="107">
        <v>287.75</v>
      </c>
      <c r="E1124" s="107">
        <v>33.33</v>
      </c>
      <c r="F1124" s="107">
        <v>321.08</v>
      </c>
      <c r="G1124" s="83">
        <v>9</v>
      </c>
      <c r="H1124" s="83"/>
    </row>
    <row r="1125" spans="1:8" x14ac:dyDescent="0.3">
      <c r="A1125" s="104" t="s">
        <v>2349</v>
      </c>
      <c r="B1125" s="105" t="s">
        <v>2350</v>
      </c>
      <c r="C1125" s="106"/>
      <c r="D1125" s="107"/>
      <c r="E1125" s="107"/>
      <c r="F1125" s="107"/>
      <c r="G1125" s="83">
        <v>5</v>
      </c>
      <c r="H1125" s="83"/>
    </row>
    <row r="1126" spans="1:8" ht="28.8" x14ac:dyDescent="0.3">
      <c r="A1126" s="104" t="s">
        <v>2351</v>
      </c>
      <c r="B1126" s="105" t="s">
        <v>2352</v>
      </c>
      <c r="C1126" s="106" t="s">
        <v>180</v>
      </c>
      <c r="D1126" s="107">
        <v>1043.7</v>
      </c>
      <c r="E1126" s="107"/>
      <c r="F1126" s="107">
        <v>1043.7</v>
      </c>
      <c r="G1126" s="83">
        <v>9</v>
      </c>
      <c r="H1126" s="83"/>
    </row>
    <row r="1127" spans="1:8" x14ac:dyDescent="0.3">
      <c r="A1127" s="104" t="s">
        <v>2353</v>
      </c>
      <c r="B1127" s="105" t="s">
        <v>2354</v>
      </c>
      <c r="C1127" s="106" t="s">
        <v>180</v>
      </c>
      <c r="D1127" s="107">
        <v>246.45</v>
      </c>
      <c r="E1127" s="107"/>
      <c r="F1127" s="107">
        <v>246.45</v>
      </c>
      <c r="G1127" s="83">
        <v>9</v>
      </c>
      <c r="H1127" s="83"/>
    </row>
    <row r="1128" spans="1:8" ht="28.8" x14ac:dyDescent="0.3">
      <c r="A1128" s="104" t="s">
        <v>2355</v>
      </c>
      <c r="B1128" s="105" t="s">
        <v>2356</v>
      </c>
      <c r="C1128" s="106" t="s">
        <v>180</v>
      </c>
      <c r="D1128" s="107">
        <v>662.39</v>
      </c>
      <c r="E1128" s="107"/>
      <c r="F1128" s="107">
        <v>662.39</v>
      </c>
      <c r="G1128" s="83">
        <v>9</v>
      </c>
      <c r="H1128" s="83"/>
    </row>
    <row r="1129" spans="1:8" ht="28.8" x14ac:dyDescent="0.3">
      <c r="A1129" s="104" t="s">
        <v>2357</v>
      </c>
      <c r="B1129" s="105" t="s">
        <v>2358</v>
      </c>
      <c r="C1129" s="106" t="s">
        <v>180</v>
      </c>
      <c r="D1129" s="107">
        <v>430.93</v>
      </c>
      <c r="E1129" s="107"/>
      <c r="F1129" s="107">
        <v>430.93</v>
      </c>
      <c r="G1129" s="83">
        <v>9</v>
      </c>
      <c r="H1129" s="83"/>
    </row>
    <row r="1130" spans="1:8" x14ac:dyDescent="0.3">
      <c r="A1130" s="104" t="s">
        <v>2359</v>
      </c>
      <c r="B1130" s="105" t="s">
        <v>2360</v>
      </c>
      <c r="C1130" s="106"/>
      <c r="D1130" s="107"/>
      <c r="E1130" s="107"/>
      <c r="F1130" s="107"/>
      <c r="G1130" s="83">
        <v>5</v>
      </c>
      <c r="H1130" s="83"/>
    </row>
    <row r="1131" spans="1:8" ht="28.8" x14ac:dyDescent="0.3">
      <c r="A1131" s="104" t="s">
        <v>2361</v>
      </c>
      <c r="B1131" s="105" t="s">
        <v>2362</v>
      </c>
      <c r="C1131" s="106" t="s">
        <v>180</v>
      </c>
      <c r="D1131" s="107">
        <v>123.14</v>
      </c>
      <c r="E1131" s="107"/>
      <c r="F1131" s="107">
        <v>123.14</v>
      </c>
      <c r="G1131" s="83">
        <v>9</v>
      </c>
      <c r="H1131" s="83"/>
    </row>
    <row r="1132" spans="1:8" ht="28.8" x14ac:dyDescent="0.3">
      <c r="A1132" s="104" t="s">
        <v>2363</v>
      </c>
      <c r="B1132" s="105" t="s">
        <v>2364</v>
      </c>
      <c r="C1132" s="106" t="s">
        <v>180</v>
      </c>
      <c r="D1132" s="107">
        <v>147.28</v>
      </c>
      <c r="E1132" s="107"/>
      <c r="F1132" s="107">
        <v>147.28</v>
      </c>
      <c r="G1132" s="83">
        <v>9</v>
      </c>
      <c r="H1132" s="83"/>
    </row>
    <row r="1133" spans="1:8" x14ac:dyDescent="0.3">
      <c r="A1133" s="104" t="s">
        <v>2365</v>
      </c>
      <c r="B1133" s="105" t="s">
        <v>2366</v>
      </c>
      <c r="C1133" s="106"/>
      <c r="D1133" s="107"/>
      <c r="E1133" s="107"/>
      <c r="F1133" s="107"/>
      <c r="G1133" s="83">
        <v>5</v>
      </c>
      <c r="H1133" s="83"/>
    </row>
    <row r="1134" spans="1:8" ht="28.8" x14ac:dyDescent="0.3">
      <c r="A1134" s="104" t="s">
        <v>2367</v>
      </c>
      <c r="B1134" s="105" t="s">
        <v>2368</v>
      </c>
      <c r="C1134" s="106" t="s">
        <v>180</v>
      </c>
      <c r="D1134" s="107">
        <v>144.19</v>
      </c>
      <c r="E1134" s="107">
        <v>70.02</v>
      </c>
      <c r="F1134" s="107">
        <v>214.21</v>
      </c>
      <c r="G1134" s="83">
        <v>9</v>
      </c>
      <c r="H1134" s="83"/>
    </row>
    <row r="1135" spans="1:8" ht="28.8" x14ac:dyDescent="0.3">
      <c r="A1135" s="104" t="s">
        <v>2369</v>
      </c>
      <c r="B1135" s="105" t="s">
        <v>2370</v>
      </c>
      <c r="C1135" s="106" t="s">
        <v>180</v>
      </c>
      <c r="D1135" s="107">
        <v>335.32</v>
      </c>
      <c r="E1135" s="107"/>
      <c r="F1135" s="107">
        <v>335.32</v>
      </c>
      <c r="G1135" s="83">
        <v>9</v>
      </c>
      <c r="H1135" s="83"/>
    </row>
    <row r="1136" spans="1:8" x14ac:dyDescent="0.3">
      <c r="A1136" s="104" t="s">
        <v>2371</v>
      </c>
      <c r="B1136" s="105" t="s">
        <v>2372</v>
      </c>
      <c r="C1136" s="106"/>
      <c r="D1136" s="107"/>
      <c r="E1136" s="107"/>
      <c r="F1136" s="107"/>
      <c r="G1136" s="83">
        <v>5</v>
      </c>
      <c r="H1136" s="83"/>
    </row>
    <row r="1137" spans="1:8" x14ac:dyDescent="0.3">
      <c r="A1137" s="104" t="s">
        <v>2373</v>
      </c>
      <c r="B1137" s="105" t="s">
        <v>2374</v>
      </c>
      <c r="C1137" s="106" t="s">
        <v>180</v>
      </c>
      <c r="D1137" s="107">
        <v>257.20999999999998</v>
      </c>
      <c r="E1137" s="107"/>
      <c r="F1137" s="107">
        <v>257.20999999999998</v>
      </c>
      <c r="G1137" s="83">
        <v>9</v>
      </c>
      <c r="H1137" s="83"/>
    </row>
    <row r="1138" spans="1:8" x14ac:dyDescent="0.3">
      <c r="A1138" s="104" t="s">
        <v>2375</v>
      </c>
      <c r="B1138" s="105" t="s">
        <v>2376</v>
      </c>
      <c r="C1138" s="106"/>
      <c r="D1138" s="107"/>
      <c r="E1138" s="107"/>
      <c r="F1138" s="107"/>
      <c r="G1138" s="83">
        <v>5</v>
      </c>
      <c r="H1138" s="83"/>
    </row>
    <row r="1139" spans="1:8" x14ac:dyDescent="0.3">
      <c r="A1139" s="104" t="s">
        <v>2377</v>
      </c>
      <c r="B1139" s="105" t="s">
        <v>2378</v>
      </c>
      <c r="C1139" s="106" t="s">
        <v>236</v>
      </c>
      <c r="D1139" s="107">
        <v>31.47</v>
      </c>
      <c r="E1139" s="107">
        <v>5.66</v>
      </c>
      <c r="F1139" s="107">
        <v>37.130000000000003</v>
      </c>
      <c r="G1139" s="83">
        <v>9</v>
      </c>
      <c r="H1139" s="83"/>
    </row>
    <row r="1140" spans="1:8" x14ac:dyDescent="0.3">
      <c r="A1140" s="104" t="s">
        <v>2379</v>
      </c>
      <c r="B1140" s="105" t="s">
        <v>2380</v>
      </c>
      <c r="C1140" s="106" t="s">
        <v>236</v>
      </c>
      <c r="D1140" s="107">
        <v>41</v>
      </c>
      <c r="E1140" s="107">
        <v>5.66</v>
      </c>
      <c r="F1140" s="107">
        <v>46.66</v>
      </c>
      <c r="G1140" s="83">
        <v>9</v>
      </c>
      <c r="H1140" s="83"/>
    </row>
    <row r="1141" spans="1:8" ht="28.8" x14ac:dyDescent="0.3">
      <c r="A1141" s="104" t="s">
        <v>2381</v>
      </c>
      <c r="B1141" s="105" t="s">
        <v>2382</v>
      </c>
      <c r="C1141" s="106" t="s">
        <v>236</v>
      </c>
      <c r="D1141" s="107">
        <v>20.79</v>
      </c>
      <c r="E1141" s="107">
        <v>7.4</v>
      </c>
      <c r="F1141" s="107">
        <v>28.19</v>
      </c>
      <c r="G1141" s="83">
        <v>9</v>
      </c>
      <c r="H1141" s="83"/>
    </row>
    <row r="1142" spans="1:8" ht="28.8" x14ac:dyDescent="0.3">
      <c r="A1142" s="104" t="s">
        <v>2383</v>
      </c>
      <c r="B1142" s="105" t="s">
        <v>2384</v>
      </c>
      <c r="C1142" s="106" t="s">
        <v>236</v>
      </c>
      <c r="D1142" s="107">
        <v>26.25</v>
      </c>
      <c r="E1142" s="107">
        <v>7.4</v>
      </c>
      <c r="F1142" s="107">
        <v>33.65</v>
      </c>
      <c r="G1142" s="83">
        <v>9</v>
      </c>
      <c r="H1142" s="83"/>
    </row>
    <row r="1143" spans="1:8" ht="28.8" x14ac:dyDescent="0.3">
      <c r="A1143" s="104" t="s">
        <v>2385</v>
      </c>
      <c r="B1143" s="105" t="s">
        <v>2386</v>
      </c>
      <c r="C1143" s="106" t="s">
        <v>236</v>
      </c>
      <c r="D1143" s="107">
        <v>39.07</v>
      </c>
      <c r="E1143" s="107">
        <v>5.66</v>
      </c>
      <c r="F1143" s="107">
        <v>44.73</v>
      </c>
      <c r="G1143" s="83">
        <v>9</v>
      </c>
      <c r="H1143" s="83"/>
    </row>
    <row r="1144" spans="1:8" x14ac:dyDescent="0.3">
      <c r="A1144" s="104" t="s">
        <v>2387</v>
      </c>
      <c r="B1144" s="105" t="s">
        <v>2388</v>
      </c>
      <c r="C1144" s="106" t="s">
        <v>236</v>
      </c>
      <c r="D1144" s="107">
        <v>12.07</v>
      </c>
      <c r="E1144" s="107">
        <v>2.25</v>
      </c>
      <c r="F1144" s="107">
        <v>14.32</v>
      </c>
      <c r="G1144" s="83">
        <v>9</v>
      </c>
      <c r="H1144" s="83"/>
    </row>
    <row r="1145" spans="1:8" x14ac:dyDescent="0.3">
      <c r="A1145" s="104" t="s">
        <v>2389</v>
      </c>
      <c r="B1145" s="105" t="s">
        <v>2390</v>
      </c>
      <c r="C1145" s="106" t="s">
        <v>236</v>
      </c>
      <c r="D1145" s="107">
        <v>7.32</v>
      </c>
      <c r="E1145" s="107"/>
      <c r="F1145" s="107">
        <v>7.32</v>
      </c>
      <c r="G1145" s="83">
        <v>9</v>
      </c>
      <c r="H1145" s="83"/>
    </row>
    <row r="1146" spans="1:8" ht="28.8" x14ac:dyDescent="0.3">
      <c r="A1146" s="104" t="s">
        <v>2391</v>
      </c>
      <c r="B1146" s="105" t="s">
        <v>2392</v>
      </c>
      <c r="C1146" s="106" t="s">
        <v>236</v>
      </c>
      <c r="D1146" s="107">
        <v>26.95</v>
      </c>
      <c r="E1146" s="107"/>
      <c r="F1146" s="107">
        <v>26.95</v>
      </c>
      <c r="G1146" s="83">
        <v>9</v>
      </c>
      <c r="H1146" s="83"/>
    </row>
    <row r="1147" spans="1:8" x14ac:dyDescent="0.3">
      <c r="A1147" s="104" t="s">
        <v>2393</v>
      </c>
      <c r="B1147" s="105" t="s">
        <v>2394</v>
      </c>
      <c r="C1147" s="106"/>
      <c r="D1147" s="107"/>
      <c r="E1147" s="107"/>
      <c r="F1147" s="107"/>
      <c r="G1147" s="83">
        <v>5</v>
      </c>
      <c r="H1147" s="83"/>
    </row>
    <row r="1148" spans="1:8" ht="28.8" x14ac:dyDescent="0.3">
      <c r="A1148" s="104" t="s">
        <v>2395</v>
      </c>
      <c r="B1148" s="105" t="s">
        <v>2396</v>
      </c>
      <c r="C1148" s="106" t="s">
        <v>236</v>
      </c>
      <c r="D1148" s="107">
        <v>85.75</v>
      </c>
      <c r="E1148" s="107">
        <v>6.11</v>
      </c>
      <c r="F1148" s="107">
        <v>91.86</v>
      </c>
      <c r="G1148" s="83">
        <v>9</v>
      </c>
      <c r="H1148" s="83"/>
    </row>
    <row r="1149" spans="1:8" ht="28.8" x14ac:dyDescent="0.3">
      <c r="A1149" s="104" t="s">
        <v>2397</v>
      </c>
      <c r="B1149" s="105" t="s">
        <v>2398</v>
      </c>
      <c r="C1149" s="106" t="s">
        <v>236</v>
      </c>
      <c r="D1149" s="107">
        <v>34.369999999999997</v>
      </c>
      <c r="E1149" s="107">
        <v>5.66</v>
      </c>
      <c r="F1149" s="107">
        <v>40.03</v>
      </c>
      <c r="G1149" s="83">
        <v>9</v>
      </c>
      <c r="H1149" s="83"/>
    </row>
    <row r="1150" spans="1:8" x14ac:dyDescent="0.3">
      <c r="A1150" s="104" t="s">
        <v>2399</v>
      </c>
      <c r="B1150" s="105" t="s">
        <v>2400</v>
      </c>
      <c r="C1150" s="106"/>
      <c r="D1150" s="107"/>
      <c r="E1150" s="107"/>
      <c r="F1150" s="107"/>
      <c r="G1150" s="83">
        <v>5</v>
      </c>
      <c r="H1150" s="83"/>
    </row>
    <row r="1151" spans="1:8" x14ac:dyDescent="0.3">
      <c r="A1151" s="104" t="s">
        <v>2401</v>
      </c>
      <c r="B1151" s="105" t="s">
        <v>2402</v>
      </c>
      <c r="C1151" s="106" t="s">
        <v>180</v>
      </c>
      <c r="D1151" s="107">
        <v>6.71</v>
      </c>
      <c r="E1151" s="107">
        <v>6.43</v>
      </c>
      <c r="F1151" s="107">
        <v>13.14</v>
      </c>
      <c r="G1151" s="83">
        <v>9</v>
      </c>
      <c r="H1151" s="83"/>
    </row>
    <row r="1152" spans="1:8" x14ac:dyDescent="0.3">
      <c r="A1152" s="104" t="s">
        <v>2403</v>
      </c>
      <c r="B1152" s="105" t="s">
        <v>2404</v>
      </c>
      <c r="C1152" s="106" t="s">
        <v>180</v>
      </c>
      <c r="D1152" s="107">
        <v>3.68</v>
      </c>
      <c r="E1152" s="107">
        <v>22.51</v>
      </c>
      <c r="F1152" s="107">
        <v>26.19</v>
      </c>
      <c r="G1152" s="83">
        <v>9</v>
      </c>
      <c r="H1152" s="83"/>
    </row>
    <row r="1153" spans="1:8" ht="28.8" x14ac:dyDescent="0.3">
      <c r="A1153" s="104" t="s">
        <v>2405</v>
      </c>
      <c r="B1153" s="105" t="s">
        <v>2406</v>
      </c>
      <c r="C1153" s="106" t="s">
        <v>180</v>
      </c>
      <c r="D1153" s="107"/>
      <c r="E1153" s="107">
        <v>50.51</v>
      </c>
      <c r="F1153" s="107">
        <v>50.51</v>
      </c>
      <c r="G1153" s="83">
        <v>9</v>
      </c>
      <c r="H1153" s="83"/>
    </row>
    <row r="1154" spans="1:8" x14ac:dyDescent="0.3">
      <c r="A1154" s="104" t="s">
        <v>2407</v>
      </c>
      <c r="B1154" s="105" t="s">
        <v>2408</v>
      </c>
      <c r="C1154" s="106" t="s">
        <v>128</v>
      </c>
      <c r="D1154" s="107">
        <v>58.87</v>
      </c>
      <c r="E1154" s="107"/>
      <c r="F1154" s="107">
        <v>58.87</v>
      </c>
      <c r="G1154" s="83">
        <v>9</v>
      </c>
      <c r="H1154" s="83"/>
    </row>
    <row r="1155" spans="1:8" x14ac:dyDescent="0.3">
      <c r="A1155" s="104" t="s">
        <v>2409</v>
      </c>
      <c r="B1155" s="105" t="s">
        <v>2410</v>
      </c>
      <c r="C1155" s="106" t="s">
        <v>236</v>
      </c>
      <c r="D1155" s="107"/>
      <c r="E1155" s="107">
        <v>8.19</v>
      </c>
      <c r="F1155" s="107">
        <v>8.19</v>
      </c>
      <c r="G1155" s="83">
        <v>9</v>
      </c>
      <c r="H1155" s="83"/>
    </row>
    <row r="1156" spans="1:8" x14ac:dyDescent="0.3">
      <c r="A1156" s="104" t="s">
        <v>2411</v>
      </c>
      <c r="B1156" s="105" t="s">
        <v>2412</v>
      </c>
      <c r="C1156" s="106" t="s">
        <v>236</v>
      </c>
      <c r="D1156" s="107">
        <v>12.37</v>
      </c>
      <c r="E1156" s="107">
        <v>8.82</v>
      </c>
      <c r="F1156" s="107">
        <v>21.19</v>
      </c>
      <c r="G1156" s="83">
        <v>9</v>
      </c>
      <c r="H1156" s="83"/>
    </row>
    <row r="1157" spans="1:8" ht="28.8" x14ac:dyDescent="0.3">
      <c r="A1157" s="104" t="s">
        <v>2413</v>
      </c>
      <c r="B1157" s="105" t="s">
        <v>2414</v>
      </c>
      <c r="C1157" s="106" t="s">
        <v>236</v>
      </c>
      <c r="D1157" s="107">
        <v>12.32</v>
      </c>
      <c r="E1157" s="107">
        <v>8.82</v>
      </c>
      <c r="F1157" s="107">
        <v>21.14</v>
      </c>
      <c r="G1157" s="83">
        <v>9</v>
      </c>
      <c r="H1157" s="83"/>
    </row>
    <row r="1158" spans="1:8" x14ac:dyDescent="0.3">
      <c r="A1158" s="104" t="s">
        <v>2415</v>
      </c>
      <c r="B1158" s="105" t="s">
        <v>2416</v>
      </c>
      <c r="C1158" s="106" t="s">
        <v>128</v>
      </c>
      <c r="D1158" s="107">
        <v>48.23</v>
      </c>
      <c r="E1158" s="107">
        <v>2.25</v>
      </c>
      <c r="F1158" s="107">
        <v>50.48</v>
      </c>
      <c r="G1158" s="83">
        <v>9</v>
      </c>
      <c r="H1158" s="83"/>
    </row>
    <row r="1159" spans="1:8" x14ac:dyDescent="0.3">
      <c r="A1159" s="104" t="s">
        <v>2417</v>
      </c>
      <c r="B1159" s="105" t="s">
        <v>2418</v>
      </c>
      <c r="C1159" s="106" t="s">
        <v>236</v>
      </c>
      <c r="D1159" s="107">
        <v>11.91</v>
      </c>
      <c r="E1159" s="107">
        <v>1.1299999999999999</v>
      </c>
      <c r="F1159" s="107">
        <v>13.04</v>
      </c>
      <c r="G1159" s="83">
        <v>9</v>
      </c>
      <c r="H1159" s="83"/>
    </row>
    <row r="1160" spans="1:8" x14ac:dyDescent="0.3">
      <c r="A1160" s="104" t="s">
        <v>2419</v>
      </c>
      <c r="B1160" s="105" t="s">
        <v>2420</v>
      </c>
      <c r="C1160" s="106" t="s">
        <v>236</v>
      </c>
      <c r="D1160" s="107">
        <v>30.08</v>
      </c>
      <c r="E1160" s="107">
        <v>4.83</v>
      </c>
      <c r="F1160" s="107">
        <v>34.909999999999997</v>
      </c>
      <c r="G1160" s="83">
        <v>9</v>
      </c>
      <c r="H1160" s="83"/>
    </row>
    <row r="1161" spans="1:8" x14ac:dyDescent="0.3">
      <c r="A1161" s="104" t="s">
        <v>2421</v>
      </c>
      <c r="B1161" s="105" t="s">
        <v>2422</v>
      </c>
      <c r="C1161" s="106"/>
      <c r="D1161" s="107"/>
      <c r="E1161" s="107"/>
      <c r="F1161" s="107"/>
      <c r="G1161" s="83">
        <v>2</v>
      </c>
      <c r="H1161" s="83"/>
    </row>
    <row r="1162" spans="1:8" x14ac:dyDescent="0.3">
      <c r="A1162" s="104" t="s">
        <v>2423</v>
      </c>
      <c r="B1162" s="105" t="s">
        <v>2424</v>
      </c>
      <c r="C1162" s="106"/>
      <c r="D1162" s="107"/>
      <c r="E1162" s="107"/>
      <c r="F1162" s="107"/>
      <c r="G1162" s="83">
        <v>5</v>
      </c>
      <c r="H1162" s="83"/>
    </row>
    <row r="1163" spans="1:8" x14ac:dyDescent="0.3">
      <c r="A1163" s="104" t="s">
        <v>2425</v>
      </c>
      <c r="B1163" s="105" t="s">
        <v>2426</v>
      </c>
      <c r="C1163" s="106" t="s">
        <v>180</v>
      </c>
      <c r="D1163" s="107">
        <v>29.22</v>
      </c>
      <c r="E1163" s="107">
        <v>19.29</v>
      </c>
      <c r="F1163" s="107">
        <v>48.51</v>
      </c>
      <c r="G1163" s="83">
        <v>9</v>
      </c>
      <c r="H1163" s="83"/>
    </row>
    <row r="1164" spans="1:8" x14ac:dyDescent="0.3">
      <c r="A1164" s="104" t="s">
        <v>2427</v>
      </c>
      <c r="B1164" s="105" t="s">
        <v>2428</v>
      </c>
      <c r="C1164" s="106" t="s">
        <v>180</v>
      </c>
      <c r="D1164" s="107">
        <v>61.65</v>
      </c>
      <c r="E1164" s="107">
        <v>38.590000000000003</v>
      </c>
      <c r="F1164" s="107">
        <v>100.24</v>
      </c>
      <c r="G1164" s="83">
        <v>9</v>
      </c>
      <c r="H1164" s="83"/>
    </row>
    <row r="1165" spans="1:8" ht="28.8" x14ac:dyDescent="0.3">
      <c r="A1165" s="104" t="s">
        <v>2429</v>
      </c>
      <c r="B1165" s="105" t="s">
        <v>2430</v>
      </c>
      <c r="C1165" s="106" t="s">
        <v>180</v>
      </c>
      <c r="D1165" s="107">
        <v>97.37</v>
      </c>
      <c r="E1165" s="107">
        <v>41.81</v>
      </c>
      <c r="F1165" s="107">
        <v>139.18</v>
      </c>
      <c r="G1165" s="83">
        <v>9</v>
      </c>
      <c r="H1165" s="83"/>
    </row>
    <row r="1166" spans="1:8" x14ac:dyDescent="0.3">
      <c r="A1166" s="104" t="s">
        <v>2431</v>
      </c>
      <c r="B1166" s="105" t="s">
        <v>2432</v>
      </c>
      <c r="C1166" s="106" t="s">
        <v>236</v>
      </c>
      <c r="D1166" s="107">
        <v>16.05</v>
      </c>
      <c r="E1166" s="107">
        <v>12.87</v>
      </c>
      <c r="F1166" s="107">
        <v>28.92</v>
      </c>
      <c r="G1166" s="83">
        <v>9</v>
      </c>
      <c r="H1166" s="83"/>
    </row>
    <row r="1167" spans="1:8" ht="28.8" x14ac:dyDescent="0.3">
      <c r="A1167" s="104" t="s">
        <v>96</v>
      </c>
      <c r="B1167" s="105" t="s">
        <v>2433</v>
      </c>
      <c r="C1167" s="106" t="s">
        <v>180</v>
      </c>
      <c r="D1167" s="107">
        <v>135.4</v>
      </c>
      <c r="E1167" s="107">
        <v>38.590000000000003</v>
      </c>
      <c r="F1167" s="107">
        <v>173.99</v>
      </c>
      <c r="G1167" s="83">
        <v>9</v>
      </c>
      <c r="H1167" s="83"/>
    </row>
    <row r="1168" spans="1:8" ht="28.8" x14ac:dyDescent="0.3">
      <c r="A1168" s="104" t="s">
        <v>2434</v>
      </c>
      <c r="B1168" s="105" t="s">
        <v>2435</v>
      </c>
      <c r="C1168" s="106" t="s">
        <v>180</v>
      </c>
      <c r="D1168" s="107">
        <v>104.41</v>
      </c>
      <c r="E1168" s="107">
        <v>19.29</v>
      </c>
      <c r="F1168" s="107">
        <v>123.7</v>
      </c>
      <c r="G1168" s="83">
        <v>9</v>
      </c>
      <c r="H1168" s="83"/>
    </row>
    <row r="1169" spans="1:8" x14ac:dyDescent="0.3">
      <c r="A1169" s="104" t="s">
        <v>2436</v>
      </c>
      <c r="B1169" s="105" t="s">
        <v>2437</v>
      </c>
      <c r="C1169" s="106"/>
      <c r="D1169" s="107"/>
      <c r="E1169" s="107"/>
      <c r="F1169" s="107"/>
      <c r="G1169" s="83">
        <v>5</v>
      </c>
      <c r="H1169" s="83"/>
    </row>
    <row r="1170" spans="1:8" x14ac:dyDescent="0.3">
      <c r="A1170" s="104" t="s">
        <v>2438</v>
      </c>
      <c r="B1170" s="105" t="s">
        <v>2439</v>
      </c>
      <c r="C1170" s="106" t="s">
        <v>180</v>
      </c>
      <c r="D1170" s="107">
        <v>63.18</v>
      </c>
      <c r="E1170" s="107"/>
      <c r="F1170" s="107">
        <v>63.18</v>
      </c>
      <c r="G1170" s="83">
        <v>9</v>
      </c>
      <c r="H1170" s="83"/>
    </row>
    <row r="1171" spans="1:8" x14ac:dyDescent="0.3">
      <c r="A1171" s="104" t="s">
        <v>94</v>
      </c>
      <c r="B1171" s="105" t="s">
        <v>2440</v>
      </c>
      <c r="C1171" s="106" t="s">
        <v>180</v>
      </c>
      <c r="D1171" s="107">
        <v>74.599999999999994</v>
      </c>
      <c r="E1171" s="107"/>
      <c r="F1171" s="107">
        <v>74.599999999999994</v>
      </c>
      <c r="G1171" s="83">
        <v>9</v>
      </c>
      <c r="H1171" s="83"/>
    </row>
    <row r="1172" spans="1:8" ht="28.8" x14ac:dyDescent="0.3">
      <c r="A1172" s="104" t="s">
        <v>2441</v>
      </c>
      <c r="B1172" s="105" t="s">
        <v>2442</v>
      </c>
      <c r="C1172" s="106" t="s">
        <v>180</v>
      </c>
      <c r="D1172" s="107">
        <v>87.49</v>
      </c>
      <c r="E1172" s="107"/>
      <c r="F1172" s="107">
        <v>87.49</v>
      </c>
      <c r="G1172" s="83">
        <v>9</v>
      </c>
      <c r="H1172" s="83"/>
    </row>
    <row r="1173" spans="1:8" ht="28.8" x14ac:dyDescent="0.3">
      <c r="A1173" s="104" t="s">
        <v>2443</v>
      </c>
      <c r="B1173" s="105" t="s">
        <v>2444</v>
      </c>
      <c r="C1173" s="106" t="s">
        <v>180</v>
      </c>
      <c r="D1173" s="107">
        <v>84.99</v>
      </c>
      <c r="E1173" s="107"/>
      <c r="F1173" s="107">
        <v>84.99</v>
      </c>
      <c r="G1173" s="83">
        <v>9</v>
      </c>
      <c r="H1173" s="83"/>
    </row>
    <row r="1174" spans="1:8" x14ac:dyDescent="0.3">
      <c r="A1174" s="104" t="s">
        <v>2445</v>
      </c>
      <c r="B1174" s="105" t="s">
        <v>2446</v>
      </c>
      <c r="C1174" s="106"/>
      <c r="D1174" s="107"/>
      <c r="E1174" s="107"/>
      <c r="F1174" s="107"/>
      <c r="G1174" s="83">
        <v>5</v>
      </c>
      <c r="H1174" s="83"/>
    </row>
    <row r="1175" spans="1:8" x14ac:dyDescent="0.3">
      <c r="A1175" s="104" t="s">
        <v>2447</v>
      </c>
      <c r="B1175" s="105" t="s">
        <v>2448</v>
      </c>
      <c r="C1175" s="106" t="s">
        <v>180</v>
      </c>
      <c r="D1175" s="107">
        <v>84.27</v>
      </c>
      <c r="E1175" s="107"/>
      <c r="F1175" s="107">
        <v>84.27</v>
      </c>
      <c r="G1175" s="83">
        <v>9</v>
      </c>
      <c r="H1175" s="83"/>
    </row>
    <row r="1176" spans="1:8" x14ac:dyDescent="0.3">
      <c r="A1176" s="104" t="s">
        <v>2449</v>
      </c>
      <c r="B1176" s="105" t="s">
        <v>2450</v>
      </c>
      <c r="C1176" s="106" t="s">
        <v>180</v>
      </c>
      <c r="D1176" s="107">
        <v>96.54</v>
      </c>
      <c r="E1176" s="107"/>
      <c r="F1176" s="107">
        <v>96.54</v>
      </c>
      <c r="G1176" s="83">
        <v>9</v>
      </c>
      <c r="H1176" s="83"/>
    </row>
    <row r="1177" spans="1:8" x14ac:dyDescent="0.3">
      <c r="A1177" s="104" t="s">
        <v>2451</v>
      </c>
      <c r="B1177" s="105" t="s">
        <v>2452</v>
      </c>
      <c r="C1177" s="106" t="s">
        <v>180</v>
      </c>
      <c r="D1177" s="107">
        <v>84.75</v>
      </c>
      <c r="E1177" s="107"/>
      <c r="F1177" s="107">
        <v>84.75</v>
      </c>
      <c r="G1177" s="83">
        <v>9</v>
      </c>
      <c r="H1177" s="83"/>
    </row>
    <row r="1178" spans="1:8" x14ac:dyDescent="0.3">
      <c r="A1178" s="104" t="s">
        <v>2453</v>
      </c>
      <c r="B1178" s="105" t="s">
        <v>2454</v>
      </c>
      <c r="C1178" s="106" t="s">
        <v>180</v>
      </c>
      <c r="D1178" s="107">
        <v>77.31</v>
      </c>
      <c r="E1178" s="107"/>
      <c r="F1178" s="107">
        <v>77.31</v>
      </c>
      <c r="G1178" s="83">
        <v>9</v>
      </c>
      <c r="H1178" s="83"/>
    </row>
    <row r="1179" spans="1:8" x14ac:dyDescent="0.3">
      <c r="A1179" s="104" t="s">
        <v>2455</v>
      </c>
      <c r="B1179" s="105" t="s">
        <v>2456</v>
      </c>
      <c r="C1179" s="106" t="s">
        <v>180</v>
      </c>
      <c r="D1179" s="107">
        <v>62.69</v>
      </c>
      <c r="E1179" s="107"/>
      <c r="F1179" s="107">
        <v>62.69</v>
      </c>
      <c r="G1179" s="83">
        <v>9</v>
      </c>
      <c r="H1179" s="83"/>
    </row>
    <row r="1180" spans="1:8" ht="28.8" x14ac:dyDescent="0.3">
      <c r="A1180" s="104" t="s">
        <v>2457</v>
      </c>
      <c r="B1180" s="105" t="s">
        <v>2458</v>
      </c>
      <c r="C1180" s="106" t="s">
        <v>180</v>
      </c>
      <c r="D1180" s="107">
        <v>172.86</v>
      </c>
      <c r="E1180" s="107"/>
      <c r="F1180" s="107">
        <v>172.86</v>
      </c>
      <c r="G1180" s="83">
        <v>9</v>
      </c>
      <c r="H1180" s="83"/>
    </row>
    <row r="1181" spans="1:8" ht="28.8" x14ac:dyDescent="0.3">
      <c r="A1181" s="104" t="s">
        <v>2459</v>
      </c>
      <c r="B1181" s="105" t="s">
        <v>2460</v>
      </c>
      <c r="C1181" s="106" t="s">
        <v>180</v>
      </c>
      <c r="D1181" s="107">
        <v>139.9</v>
      </c>
      <c r="E1181" s="107"/>
      <c r="F1181" s="107">
        <v>139.9</v>
      </c>
      <c r="G1181" s="83">
        <v>9</v>
      </c>
      <c r="H1181" s="83"/>
    </row>
    <row r="1182" spans="1:8" x14ac:dyDescent="0.3">
      <c r="A1182" s="104" t="s">
        <v>2461</v>
      </c>
      <c r="B1182" s="105" t="s">
        <v>2462</v>
      </c>
      <c r="C1182" s="106"/>
      <c r="D1182" s="107"/>
      <c r="E1182" s="107"/>
      <c r="F1182" s="107"/>
      <c r="G1182" s="83">
        <v>5</v>
      </c>
      <c r="H1182" s="83"/>
    </row>
    <row r="1183" spans="1:8" ht="28.8" x14ac:dyDescent="0.3">
      <c r="A1183" s="104" t="s">
        <v>2463</v>
      </c>
      <c r="B1183" s="105" t="s">
        <v>2464</v>
      </c>
      <c r="C1183" s="106" t="s">
        <v>180</v>
      </c>
      <c r="D1183" s="107">
        <v>716.22</v>
      </c>
      <c r="E1183" s="107"/>
      <c r="F1183" s="107">
        <v>716.22</v>
      </c>
      <c r="G1183" s="83">
        <v>9</v>
      </c>
      <c r="H1183" s="83"/>
    </row>
    <row r="1184" spans="1:8" x14ac:dyDescent="0.3">
      <c r="A1184" s="104" t="s">
        <v>2465</v>
      </c>
      <c r="B1184" s="105" t="s">
        <v>2466</v>
      </c>
      <c r="C1184" s="106"/>
      <c r="D1184" s="107"/>
      <c r="E1184" s="107"/>
      <c r="F1184" s="107"/>
      <c r="G1184" s="83">
        <v>5</v>
      </c>
      <c r="H1184" s="83"/>
    </row>
    <row r="1185" spans="1:8" x14ac:dyDescent="0.3">
      <c r="A1185" s="104" t="s">
        <v>2467</v>
      </c>
      <c r="B1185" s="105" t="s">
        <v>2468</v>
      </c>
      <c r="C1185" s="106" t="s">
        <v>180</v>
      </c>
      <c r="D1185" s="107">
        <v>306.45</v>
      </c>
      <c r="E1185" s="107">
        <v>94.66</v>
      </c>
      <c r="F1185" s="107">
        <v>401.11</v>
      </c>
      <c r="G1185" s="83">
        <v>9</v>
      </c>
      <c r="H1185" s="83"/>
    </row>
    <row r="1186" spans="1:8" ht="28.8" x14ac:dyDescent="0.3">
      <c r="A1186" s="104" t="s">
        <v>2469</v>
      </c>
      <c r="B1186" s="105" t="s">
        <v>2470</v>
      </c>
      <c r="C1186" s="106" t="s">
        <v>180</v>
      </c>
      <c r="D1186" s="107">
        <v>600.67999999999995</v>
      </c>
      <c r="E1186" s="107"/>
      <c r="F1186" s="107">
        <v>600.67999999999995</v>
      </c>
      <c r="G1186" s="83">
        <v>9</v>
      </c>
      <c r="H1186" s="83"/>
    </row>
    <row r="1187" spans="1:8" ht="28.8" x14ac:dyDescent="0.3">
      <c r="A1187" s="104" t="s">
        <v>2471</v>
      </c>
      <c r="B1187" s="105" t="s">
        <v>2472</v>
      </c>
      <c r="C1187" s="106" t="s">
        <v>180</v>
      </c>
      <c r="D1187" s="107">
        <v>1008.21</v>
      </c>
      <c r="E1187" s="107"/>
      <c r="F1187" s="107">
        <v>1008.21</v>
      </c>
      <c r="G1187" s="83">
        <v>9</v>
      </c>
      <c r="H1187" s="83"/>
    </row>
    <row r="1188" spans="1:8" ht="28.8" x14ac:dyDescent="0.3">
      <c r="A1188" s="104" t="s">
        <v>2473</v>
      </c>
      <c r="B1188" s="105" t="s">
        <v>2474</v>
      </c>
      <c r="C1188" s="106" t="s">
        <v>180</v>
      </c>
      <c r="D1188" s="107">
        <v>495.65</v>
      </c>
      <c r="E1188" s="107"/>
      <c r="F1188" s="107">
        <v>495.65</v>
      </c>
      <c r="G1188" s="83">
        <v>9</v>
      </c>
      <c r="H1188" s="83"/>
    </row>
    <row r="1189" spans="1:8" ht="28.8" x14ac:dyDescent="0.3">
      <c r="A1189" s="104" t="s">
        <v>2475</v>
      </c>
      <c r="B1189" s="105" t="s">
        <v>2476</v>
      </c>
      <c r="C1189" s="106" t="s">
        <v>180</v>
      </c>
      <c r="D1189" s="107">
        <v>643.4</v>
      </c>
      <c r="E1189" s="107"/>
      <c r="F1189" s="107">
        <v>643.4</v>
      </c>
      <c r="G1189" s="83">
        <v>9</v>
      </c>
      <c r="H1189" s="83"/>
    </row>
    <row r="1190" spans="1:8" ht="28.8" x14ac:dyDescent="0.3">
      <c r="A1190" s="104" t="s">
        <v>2477</v>
      </c>
      <c r="B1190" s="105" t="s">
        <v>2478</v>
      </c>
      <c r="C1190" s="106" t="s">
        <v>180</v>
      </c>
      <c r="D1190" s="107">
        <v>630.35</v>
      </c>
      <c r="E1190" s="107"/>
      <c r="F1190" s="107">
        <v>630.35</v>
      </c>
      <c r="G1190" s="83">
        <v>9</v>
      </c>
      <c r="H1190" s="83"/>
    </row>
    <row r="1191" spans="1:8" x14ac:dyDescent="0.3">
      <c r="A1191" s="104" t="s">
        <v>2479</v>
      </c>
      <c r="B1191" s="105" t="s">
        <v>2480</v>
      </c>
      <c r="C1191" s="106"/>
      <c r="D1191" s="107"/>
      <c r="E1191" s="107"/>
      <c r="F1191" s="107"/>
      <c r="G1191" s="83">
        <v>5</v>
      </c>
      <c r="H1191" s="83"/>
    </row>
    <row r="1192" spans="1:8" x14ac:dyDescent="0.3">
      <c r="A1192" s="104" t="s">
        <v>2481</v>
      </c>
      <c r="B1192" s="105" t="s">
        <v>2482</v>
      </c>
      <c r="C1192" s="106" t="s">
        <v>180</v>
      </c>
      <c r="D1192" s="107">
        <v>51.57</v>
      </c>
      <c r="E1192" s="107"/>
      <c r="F1192" s="107">
        <v>51.57</v>
      </c>
      <c r="G1192" s="83">
        <v>9</v>
      </c>
      <c r="H1192" s="83"/>
    </row>
    <row r="1193" spans="1:8" x14ac:dyDescent="0.3">
      <c r="A1193" s="104" t="s">
        <v>2483</v>
      </c>
      <c r="B1193" s="105" t="s">
        <v>2484</v>
      </c>
      <c r="C1193" s="106" t="s">
        <v>180</v>
      </c>
      <c r="D1193" s="107">
        <v>1.35</v>
      </c>
      <c r="E1193" s="107">
        <v>9.65</v>
      </c>
      <c r="F1193" s="107">
        <v>11</v>
      </c>
      <c r="G1193" s="83">
        <v>9</v>
      </c>
      <c r="H1193" s="83"/>
    </row>
    <row r="1194" spans="1:8" x14ac:dyDescent="0.3">
      <c r="A1194" s="104" t="s">
        <v>2485</v>
      </c>
      <c r="B1194" s="105" t="s">
        <v>2486</v>
      </c>
      <c r="C1194" s="106" t="s">
        <v>180</v>
      </c>
      <c r="D1194" s="107"/>
      <c r="E1194" s="107">
        <v>4.83</v>
      </c>
      <c r="F1194" s="107">
        <v>4.83</v>
      </c>
      <c r="G1194" s="83">
        <v>9</v>
      </c>
      <c r="H1194" s="83"/>
    </row>
    <row r="1195" spans="1:8" x14ac:dyDescent="0.3">
      <c r="A1195" s="104" t="s">
        <v>2487</v>
      </c>
      <c r="B1195" s="105" t="s">
        <v>2488</v>
      </c>
      <c r="C1195" s="106" t="s">
        <v>236</v>
      </c>
      <c r="D1195" s="107">
        <v>13.68</v>
      </c>
      <c r="E1195" s="107"/>
      <c r="F1195" s="107">
        <v>13.68</v>
      </c>
      <c r="G1195" s="83">
        <v>9</v>
      </c>
      <c r="H1195" s="83"/>
    </row>
    <row r="1196" spans="1:8" x14ac:dyDescent="0.3">
      <c r="A1196" s="104" t="s">
        <v>2489</v>
      </c>
      <c r="B1196" s="105" t="s">
        <v>2490</v>
      </c>
      <c r="C1196" s="106" t="s">
        <v>128</v>
      </c>
      <c r="D1196" s="107">
        <v>15.19</v>
      </c>
      <c r="E1196" s="107"/>
      <c r="F1196" s="107">
        <v>15.19</v>
      </c>
      <c r="G1196" s="83">
        <v>9</v>
      </c>
      <c r="H1196" s="83"/>
    </row>
    <row r="1197" spans="1:8" x14ac:dyDescent="0.3">
      <c r="A1197" s="104" t="s">
        <v>2491</v>
      </c>
      <c r="B1197" s="105" t="s">
        <v>2492</v>
      </c>
      <c r="C1197" s="106"/>
      <c r="D1197" s="107"/>
      <c r="E1197" s="107"/>
      <c r="F1197" s="107"/>
      <c r="G1197" s="83">
        <v>2</v>
      </c>
      <c r="H1197" s="83"/>
    </row>
    <row r="1198" spans="1:8" x14ac:dyDescent="0.3">
      <c r="A1198" s="104" t="s">
        <v>2493</v>
      </c>
      <c r="B1198" s="105" t="s">
        <v>2494</v>
      </c>
      <c r="C1198" s="106"/>
      <c r="D1198" s="107"/>
      <c r="E1198" s="107"/>
      <c r="F1198" s="107"/>
      <c r="G1198" s="83">
        <v>5</v>
      </c>
      <c r="H1198" s="83"/>
    </row>
    <row r="1199" spans="1:8" x14ac:dyDescent="0.3">
      <c r="A1199" s="104" t="s">
        <v>2495</v>
      </c>
      <c r="B1199" s="105" t="s">
        <v>2496</v>
      </c>
      <c r="C1199" s="106" t="s">
        <v>180</v>
      </c>
      <c r="D1199" s="107">
        <v>744.37</v>
      </c>
      <c r="E1199" s="107">
        <v>42.12</v>
      </c>
      <c r="F1199" s="107">
        <v>786.49</v>
      </c>
      <c r="G1199" s="83">
        <v>9</v>
      </c>
      <c r="H1199" s="83"/>
    </row>
    <row r="1200" spans="1:8" x14ac:dyDescent="0.3">
      <c r="A1200" s="104" t="s">
        <v>2497</v>
      </c>
      <c r="B1200" s="105" t="s">
        <v>2498</v>
      </c>
      <c r="C1200" s="106" t="s">
        <v>180</v>
      </c>
      <c r="D1200" s="107">
        <v>669.59</v>
      </c>
      <c r="E1200" s="107">
        <v>42.12</v>
      </c>
      <c r="F1200" s="107">
        <v>711.71</v>
      </c>
      <c r="G1200" s="83">
        <v>9</v>
      </c>
      <c r="H1200" s="83"/>
    </row>
    <row r="1201" spans="1:8" x14ac:dyDescent="0.3">
      <c r="A1201" s="104" t="s">
        <v>2499</v>
      </c>
      <c r="B1201" s="105" t="s">
        <v>2500</v>
      </c>
      <c r="C1201" s="106"/>
      <c r="D1201" s="107"/>
      <c r="E1201" s="107"/>
      <c r="F1201" s="107"/>
      <c r="G1201" s="83">
        <v>5</v>
      </c>
      <c r="H1201" s="83"/>
    </row>
    <row r="1202" spans="1:8" ht="28.8" x14ac:dyDescent="0.3">
      <c r="A1202" s="104" t="s">
        <v>2501</v>
      </c>
      <c r="B1202" s="105" t="s">
        <v>2502</v>
      </c>
      <c r="C1202" s="106" t="s">
        <v>180</v>
      </c>
      <c r="D1202" s="107">
        <v>541.36</v>
      </c>
      <c r="E1202" s="107">
        <v>44.37</v>
      </c>
      <c r="F1202" s="107">
        <v>585.73</v>
      </c>
      <c r="G1202" s="83">
        <v>9</v>
      </c>
      <c r="H1202" s="83"/>
    </row>
    <row r="1203" spans="1:8" x14ac:dyDescent="0.3">
      <c r="A1203" s="104" t="s">
        <v>2503</v>
      </c>
      <c r="B1203" s="105" t="s">
        <v>2504</v>
      </c>
      <c r="C1203" s="106" t="s">
        <v>128</v>
      </c>
      <c r="D1203" s="107">
        <v>917.8</v>
      </c>
      <c r="E1203" s="107">
        <v>90.05</v>
      </c>
      <c r="F1203" s="107">
        <v>1007.85</v>
      </c>
      <c r="G1203" s="83">
        <v>9</v>
      </c>
      <c r="H1203" s="83"/>
    </row>
    <row r="1204" spans="1:8" x14ac:dyDescent="0.3">
      <c r="A1204" s="104" t="s">
        <v>89</v>
      </c>
      <c r="B1204" s="105" t="s">
        <v>2505</v>
      </c>
      <c r="C1204" s="106" t="s">
        <v>128</v>
      </c>
      <c r="D1204" s="107">
        <v>995.79</v>
      </c>
      <c r="E1204" s="107">
        <v>90.05</v>
      </c>
      <c r="F1204" s="107">
        <v>1085.8399999999999</v>
      </c>
      <c r="G1204" s="83">
        <v>9</v>
      </c>
      <c r="H1204" s="83"/>
    </row>
    <row r="1205" spans="1:8" x14ac:dyDescent="0.3">
      <c r="A1205" s="104" t="s">
        <v>2506</v>
      </c>
      <c r="B1205" s="105" t="s">
        <v>2507</v>
      </c>
      <c r="C1205" s="106" t="s">
        <v>128</v>
      </c>
      <c r="D1205" s="107">
        <v>1090.68</v>
      </c>
      <c r="E1205" s="107">
        <v>90.05</v>
      </c>
      <c r="F1205" s="107">
        <v>1180.73</v>
      </c>
      <c r="G1205" s="83">
        <v>9</v>
      </c>
      <c r="H1205" s="83"/>
    </row>
    <row r="1206" spans="1:8" x14ac:dyDescent="0.3">
      <c r="A1206" s="104" t="s">
        <v>2508</v>
      </c>
      <c r="B1206" s="105" t="s">
        <v>2509</v>
      </c>
      <c r="C1206" s="106" t="s">
        <v>128</v>
      </c>
      <c r="D1206" s="107">
        <v>1843.33</v>
      </c>
      <c r="E1206" s="107">
        <v>112.56</v>
      </c>
      <c r="F1206" s="107">
        <v>1955.89</v>
      </c>
      <c r="G1206" s="83">
        <v>9</v>
      </c>
      <c r="H1206" s="83"/>
    </row>
    <row r="1207" spans="1:8" x14ac:dyDescent="0.3">
      <c r="A1207" s="104" t="s">
        <v>2510</v>
      </c>
      <c r="B1207" s="105" t="s">
        <v>2511</v>
      </c>
      <c r="C1207" s="106"/>
      <c r="D1207" s="107"/>
      <c r="E1207" s="107"/>
      <c r="F1207" s="107"/>
      <c r="G1207" s="83">
        <v>5</v>
      </c>
      <c r="H1207" s="83"/>
    </row>
    <row r="1208" spans="1:8" ht="28.8" x14ac:dyDescent="0.3">
      <c r="A1208" s="104" t="s">
        <v>2512</v>
      </c>
      <c r="B1208" s="105" t="s">
        <v>2513</v>
      </c>
      <c r="C1208" s="106" t="s">
        <v>128</v>
      </c>
      <c r="D1208" s="107">
        <v>944.1</v>
      </c>
      <c r="E1208" s="107">
        <v>45.03</v>
      </c>
      <c r="F1208" s="107">
        <v>989.13</v>
      </c>
      <c r="G1208" s="83">
        <v>9</v>
      </c>
      <c r="H1208" s="83"/>
    </row>
    <row r="1209" spans="1:8" ht="28.8" x14ac:dyDescent="0.3">
      <c r="A1209" s="104" t="s">
        <v>2514</v>
      </c>
      <c r="B1209" s="105" t="s">
        <v>2515</v>
      </c>
      <c r="C1209" s="106" t="s">
        <v>128</v>
      </c>
      <c r="D1209" s="107">
        <v>803.98</v>
      </c>
      <c r="E1209" s="107">
        <v>45.03</v>
      </c>
      <c r="F1209" s="107">
        <v>849.01</v>
      </c>
      <c r="G1209" s="83">
        <v>9</v>
      </c>
      <c r="H1209" s="83"/>
    </row>
    <row r="1210" spans="1:8" ht="28.8" x14ac:dyDescent="0.3">
      <c r="A1210" s="104" t="s">
        <v>2516</v>
      </c>
      <c r="B1210" s="105" t="s">
        <v>2517</v>
      </c>
      <c r="C1210" s="106" t="s">
        <v>128</v>
      </c>
      <c r="D1210" s="107">
        <v>923.63</v>
      </c>
      <c r="E1210" s="107">
        <v>90.05</v>
      </c>
      <c r="F1210" s="107">
        <v>1013.68</v>
      </c>
      <c r="G1210" s="83">
        <v>9</v>
      </c>
      <c r="H1210" s="83"/>
    </row>
    <row r="1211" spans="1:8" ht="28.8" x14ac:dyDescent="0.3">
      <c r="A1211" s="104" t="s">
        <v>2518</v>
      </c>
      <c r="B1211" s="105" t="s">
        <v>2519</v>
      </c>
      <c r="C1211" s="106" t="s">
        <v>128</v>
      </c>
      <c r="D1211" s="107">
        <v>1006.49</v>
      </c>
      <c r="E1211" s="107">
        <v>90.05</v>
      </c>
      <c r="F1211" s="107">
        <v>1096.54</v>
      </c>
      <c r="G1211" s="83">
        <v>9</v>
      </c>
      <c r="H1211" s="83"/>
    </row>
    <row r="1212" spans="1:8" ht="28.8" x14ac:dyDescent="0.3">
      <c r="A1212" s="104" t="s">
        <v>2520</v>
      </c>
      <c r="B1212" s="105" t="s">
        <v>2521</v>
      </c>
      <c r="C1212" s="106" t="s">
        <v>128</v>
      </c>
      <c r="D1212" s="107">
        <v>1038</v>
      </c>
      <c r="E1212" s="107">
        <v>90.05</v>
      </c>
      <c r="F1212" s="107">
        <v>1128.05</v>
      </c>
      <c r="G1212" s="83">
        <v>9</v>
      </c>
      <c r="H1212" s="83"/>
    </row>
    <row r="1213" spans="1:8" ht="28.8" x14ac:dyDescent="0.3">
      <c r="A1213" s="104" t="s">
        <v>2522</v>
      </c>
      <c r="B1213" s="105" t="s">
        <v>2523</v>
      </c>
      <c r="C1213" s="106" t="s">
        <v>128</v>
      </c>
      <c r="D1213" s="107">
        <v>1744.99</v>
      </c>
      <c r="E1213" s="107">
        <v>112.56</v>
      </c>
      <c r="F1213" s="107">
        <v>1857.55</v>
      </c>
      <c r="G1213" s="83">
        <v>9</v>
      </c>
      <c r="H1213" s="83"/>
    </row>
    <row r="1214" spans="1:8" ht="28.8" x14ac:dyDescent="0.3">
      <c r="A1214" s="104" t="s">
        <v>2524</v>
      </c>
      <c r="B1214" s="105" t="s">
        <v>2525</v>
      </c>
      <c r="C1214" s="106" t="s">
        <v>128</v>
      </c>
      <c r="D1214" s="107">
        <v>1739.68</v>
      </c>
      <c r="E1214" s="107">
        <v>112.56</v>
      </c>
      <c r="F1214" s="107">
        <v>1852.24</v>
      </c>
      <c r="G1214" s="83">
        <v>9</v>
      </c>
      <c r="H1214" s="83"/>
    </row>
    <row r="1215" spans="1:8" ht="28.8" x14ac:dyDescent="0.3">
      <c r="A1215" s="104" t="s">
        <v>2526</v>
      </c>
      <c r="B1215" s="105" t="s">
        <v>2527</v>
      </c>
      <c r="C1215" s="106" t="s">
        <v>128</v>
      </c>
      <c r="D1215" s="107">
        <v>3207.53</v>
      </c>
      <c r="E1215" s="107">
        <v>128.63999999999999</v>
      </c>
      <c r="F1215" s="107">
        <v>3336.17</v>
      </c>
      <c r="G1215" s="83">
        <v>9</v>
      </c>
      <c r="H1215" s="83"/>
    </row>
    <row r="1216" spans="1:8" ht="28.8" x14ac:dyDescent="0.3">
      <c r="A1216" s="104" t="s">
        <v>2528</v>
      </c>
      <c r="B1216" s="105" t="s">
        <v>2529</v>
      </c>
      <c r="C1216" s="106" t="s">
        <v>128</v>
      </c>
      <c r="D1216" s="107">
        <v>824.36</v>
      </c>
      <c r="E1216" s="107">
        <v>11.25</v>
      </c>
      <c r="F1216" s="107">
        <v>835.61</v>
      </c>
      <c r="G1216" s="83">
        <v>9</v>
      </c>
      <c r="H1216" s="83"/>
    </row>
    <row r="1217" spans="1:8" ht="28.8" x14ac:dyDescent="0.3">
      <c r="A1217" s="104" t="s">
        <v>2530</v>
      </c>
      <c r="B1217" s="105" t="s">
        <v>2531</v>
      </c>
      <c r="C1217" s="106" t="s">
        <v>128</v>
      </c>
      <c r="D1217" s="107">
        <v>1249.68</v>
      </c>
      <c r="E1217" s="107">
        <v>86.84</v>
      </c>
      <c r="F1217" s="107">
        <v>1336.52</v>
      </c>
      <c r="G1217" s="83">
        <v>9</v>
      </c>
      <c r="H1217" s="83"/>
    </row>
    <row r="1218" spans="1:8" ht="28.8" x14ac:dyDescent="0.3">
      <c r="A1218" s="104" t="s">
        <v>2532</v>
      </c>
      <c r="B1218" s="105" t="s">
        <v>2533</v>
      </c>
      <c r="C1218" s="106" t="s">
        <v>128</v>
      </c>
      <c r="D1218" s="107">
        <v>1291.83</v>
      </c>
      <c r="E1218" s="107">
        <v>83.62</v>
      </c>
      <c r="F1218" s="107">
        <v>1375.45</v>
      </c>
      <c r="G1218" s="83">
        <v>9</v>
      </c>
      <c r="H1218" s="83"/>
    </row>
    <row r="1219" spans="1:8" ht="28.8" x14ac:dyDescent="0.3">
      <c r="A1219" s="104" t="s">
        <v>2534</v>
      </c>
      <c r="B1219" s="105" t="s">
        <v>2535</v>
      </c>
      <c r="C1219" s="106" t="s">
        <v>128</v>
      </c>
      <c r="D1219" s="107">
        <v>1397.91</v>
      </c>
      <c r="E1219" s="107">
        <v>83.62</v>
      </c>
      <c r="F1219" s="107">
        <v>1481.53</v>
      </c>
      <c r="G1219" s="83">
        <v>9</v>
      </c>
      <c r="H1219" s="83"/>
    </row>
    <row r="1220" spans="1:8" ht="28.8" x14ac:dyDescent="0.3">
      <c r="A1220" s="104" t="s">
        <v>2536</v>
      </c>
      <c r="B1220" s="105" t="s">
        <v>2537</v>
      </c>
      <c r="C1220" s="106" t="s">
        <v>128</v>
      </c>
      <c r="D1220" s="107">
        <v>1429.42</v>
      </c>
      <c r="E1220" s="107">
        <v>83.62</v>
      </c>
      <c r="F1220" s="107">
        <v>1513.04</v>
      </c>
      <c r="G1220" s="83">
        <v>9</v>
      </c>
      <c r="H1220" s="83"/>
    </row>
    <row r="1221" spans="1:8" ht="28.8" x14ac:dyDescent="0.3">
      <c r="A1221" s="104" t="s">
        <v>2538</v>
      </c>
      <c r="B1221" s="105" t="s">
        <v>2539</v>
      </c>
      <c r="C1221" s="106" t="s">
        <v>128</v>
      </c>
      <c r="D1221" s="107">
        <v>1996.76</v>
      </c>
      <c r="E1221" s="107">
        <v>109.34</v>
      </c>
      <c r="F1221" s="107">
        <v>2106.1</v>
      </c>
      <c r="G1221" s="83">
        <v>9</v>
      </c>
      <c r="H1221" s="83"/>
    </row>
    <row r="1222" spans="1:8" x14ac:dyDescent="0.3">
      <c r="A1222" s="104" t="s">
        <v>2540</v>
      </c>
      <c r="B1222" s="105" t="s">
        <v>2541</v>
      </c>
      <c r="C1222" s="106"/>
      <c r="D1222" s="107"/>
      <c r="E1222" s="107"/>
      <c r="F1222" s="107"/>
      <c r="G1222" s="83">
        <v>5</v>
      </c>
      <c r="H1222" s="83"/>
    </row>
    <row r="1223" spans="1:8" x14ac:dyDescent="0.3">
      <c r="A1223" s="104" t="s">
        <v>2542</v>
      </c>
      <c r="B1223" s="105" t="s">
        <v>2543</v>
      </c>
      <c r="C1223" s="106" t="s">
        <v>180</v>
      </c>
      <c r="D1223" s="107">
        <v>110.47</v>
      </c>
      <c r="E1223" s="107">
        <v>32.159999999999997</v>
      </c>
      <c r="F1223" s="107">
        <v>142.63</v>
      </c>
      <c r="G1223" s="83">
        <v>9</v>
      </c>
      <c r="H1223" s="83"/>
    </row>
    <row r="1224" spans="1:8" ht="28.8" x14ac:dyDescent="0.3">
      <c r="A1224" s="104" t="s">
        <v>2544</v>
      </c>
      <c r="B1224" s="105" t="s">
        <v>2545</v>
      </c>
      <c r="C1224" s="106" t="s">
        <v>236</v>
      </c>
      <c r="D1224" s="107">
        <v>9.3800000000000008</v>
      </c>
      <c r="E1224" s="107">
        <v>6.43</v>
      </c>
      <c r="F1224" s="107">
        <v>15.81</v>
      </c>
      <c r="G1224" s="83">
        <v>9</v>
      </c>
      <c r="H1224" s="83"/>
    </row>
    <row r="1225" spans="1:8" ht="28.8" x14ac:dyDescent="0.3">
      <c r="A1225" s="104" t="s">
        <v>2546</v>
      </c>
      <c r="B1225" s="105" t="s">
        <v>2547</v>
      </c>
      <c r="C1225" s="106" t="s">
        <v>236</v>
      </c>
      <c r="D1225" s="107">
        <v>82.65</v>
      </c>
      <c r="E1225" s="107">
        <v>64.319999999999993</v>
      </c>
      <c r="F1225" s="107">
        <v>146.97</v>
      </c>
      <c r="G1225" s="83">
        <v>9</v>
      </c>
      <c r="H1225" s="83"/>
    </row>
    <row r="1226" spans="1:8" ht="28.8" x14ac:dyDescent="0.3">
      <c r="A1226" s="104" t="s">
        <v>2548</v>
      </c>
      <c r="B1226" s="105" t="s">
        <v>2549</v>
      </c>
      <c r="C1226" s="106" t="s">
        <v>180</v>
      </c>
      <c r="D1226" s="107">
        <v>1763.06</v>
      </c>
      <c r="E1226" s="107"/>
      <c r="F1226" s="107">
        <v>1763.06</v>
      </c>
      <c r="G1226" s="83">
        <v>9</v>
      </c>
      <c r="H1226" s="83"/>
    </row>
    <row r="1227" spans="1:8" ht="28.8" x14ac:dyDescent="0.3">
      <c r="A1227" s="104" t="s">
        <v>2550</v>
      </c>
      <c r="B1227" s="105" t="s">
        <v>2551</v>
      </c>
      <c r="C1227" s="106" t="s">
        <v>180</v>
      </c>
      <c r="D1227" s="107">
        <v>718.3</v>
      </c>
      <c r="E1227" s="107"/>
      <c r="F1227" s="107">
        <v>718.3</v>
      </c>
      <c r="G1227" s="83">
        <v>9</v>
      </c>
      <c r="H1227" s="83"/>
    </row>
    <row r="1228" spans="1:8" ht="28.8" x14ac:dyDescent="0.3">
      <c r="A1228" s="104" t="s">
        <v>2552</v>
      </c>
      <c r="B1228" s="105" t="s">
        <v>2553</v>
      </c>
      <c r="C1228" s="106" t="s">
        <v>180</v>
      </c>
      <c r="D1228" s="107">
        <v>520.95000000000005</v>
      </c>
      <c r="E1228" s="107">
        <v>12.87</v>
      </c>
      <c r="F1228" s="107">
        <v>533.82000000000005</v>
      </c>
      <c r="G1228" s="83">
        <v>9</v>
      </c>
      <c r="H1228" s="83"/>
    </row>
    <row r="1229" spans="1:8" ht="28.8" x14ac:dyDescent="0.3">
      <c r="A1229" s="104" t="s">
        <v>2554</v>
      </c>
      <c r="B1229" s="105" t="s">
        <v>2555</v>
      </c>
      <c r="C1229" s="106" t="s">
        <v>180</v>
      </c>
      <c r="D1229" s="107">
        <v>1334.5</v>
      </c>
      <c r="E1229" s="107"/>
      <c r="F1229" s="107">
        <v>1334.5</v>
      </c>
      <c r="G1229" s="83">
        <v>9</v>
      </c>
      <c r="H1229" s="83"/>
    </row>
    <row r="1230" spans="1:8" x14ac:dyDescent="0.3">
      <c r="A1230" s="104" t="s">
        <v>2556</v>
      </c>
      <c r="B1230" s="105" t="s">
        <v>2557</v>
      </c>
      <c r="C1230" s="106" t="s">
        <v>180</v>
      </c>
      <c r="D1230" s="107">
        <v>189.31</v>
      </c>
      <c r="E1230" s="107">
        <v>32.159999999999997</v>
      </c>
      <c r="F1230" s="107">
        <v>221.47</v>
      </c>
      <c r="G1230" s="83">
        <v>9</v>
      </c>
      <c r="H1230" s="83"/>
    </row>
    <row r="1231" spans="1:8" x14ac:dyDescent="0.3">
      <c r="A1231" s="104" t="s">
        <v>2558</v>
      </c>
      <c r="B1231" s="105" t="s">
        <v>2559</v>
      </c>
      <c r="C1231" s="106" t="s">
        <v>439</v>
      </c>
      <c r="D1231" s="107">
        <v>821.28</v>
      </c>
      <c r="E1231" s="107">
        <v>138.29</v>
      </c>
      <c r="F1231" s="107">
        <v>959.57</v>
      </c>
      <c r="G1231" s="83">
        <v>9</v>
      </c>
      <c r="H1231" s="83"/>
    </row>
    <row r="1232" spans="1:8" x14ac:dyDescent="0.3">
      <c r="A1232" s="104" t="s">
        <v>2560</v>
      </c>
      <c r="B1232" s="105" t="s">
        <v>2561</v>
      </c>
      <c r="C1232" s="106" t="s">
        <v>180</v>
      </c>
      <c r="D1232" s="107">
        <v>179.05</v>
      </c>
      <c r="E1232" s="107">
        <v>6.31</v>
      </c>
      <c r="F1232" s="107">
        <v>185.36</v>
      </c>
      <c r="G1232" s="83">
        <v>9</v>
      </c>
      <c r="H1232" s="83"/>
    </row>
    <row r="1233" spans="1:8" ht="28.8" x14ac:dyDescent="0.3">
      <c r="A1233" s="104" t="s">
        <v>2562</v>
      </c>
      <c r="B1233" s="105" t="s">
        <v>2563</v>
      </c>
      <c r="C1233" s="106" t="s">
        <v>180</v>
      </c>
      <c r="D1233" s="107">
        <v>1593.47</v>
      </c>
      <c r="E1233" s="107"/>
      <c r="F1233" s="107">
        <v>1593.47</v>
      </c>
      <c r="G1233" s="83">
        <v>9</v>
      </c>
      <c r="H1233" s="83"/>
    </row>
    <row r="1234" spans="1:8" ht="28.8" x14ac:dyDescent="0.3">
      <c r="A1234" s="104" t="s">
        <v>2564</v>
      </c>
      <c r="B1234" s="105" t="s">
        <v>2565</v>
      </c>
      <c r="C1234" s="106" t="s">
        <v>180</v>
      </c>
      <c r="D1234" s="107">
        <v>1553.63</v>
      </c>
      <c r="E1234" s="107"/>
      <c r="F1234" s="107">
        <v>1553.63</v>
      </c>
      <c r="G1234" s="83">
        <v>9</v>
      </c>
      <c r="H1234" s="83"/>
    </row>
    <row r="1235" spans="1:8" x14ac:dyDescent="0.3">
      <c r="A1235" s="104" t="s">
        <v>2566</v>
      </c>
      <c r="B1235" s="105" t="s">
        <v>2567</v>
      </c>
      <c r="C1235" s="106" t="s">
        <v>180</v>
      </c>
      <c r="D1235" s="107">
        <v>366.26</v>
      </c>
      <c r="E1235" s="107">
        <v>65.12</v>
      </c>
      <c r="F1235" s="107">
        <v>431.38</v>
      </c>
      <c r="G1235" s="83">
        <v>9</v>
      </c>
      <c r="H1235" s="83"/>
    </row>
    <row r="1236" spans="1:8" ht="28.8" x14ac:dyDescent="0.3">
      <c r="A1236" s="104" t="s">
        <v>2568</v>
      </c>
      <c r="B1236" s="105" t="s">
        <v>2569</v>
      </c>
      <c r="C1236" s="106" t="s">
        <v>236</v>
      </c>
      <c r="D1236" s="107">
        <v>108.45</v>
      </c>
      <c r="E1236" s="107">
        <v>6.43</v>
      </c>
      <c r="F1236" s="107">
        <v>114.88</v>
      </c>
      <c r="G1236" s="83">
        <v>9</v>
      </c>
      <c r="H1236" s="83"/>
    </row>
    <row r="1237" spans="1:8" x14ac:dyDescent="0.3">
      <c r="A1237" s="104" t="s">
        <v>2570</v>
      </c>
      <c r="B1237" s="105" t="s">
        <v>2571</v>
      </c>
      <c r="C1237" s="106"/>
      <c r="D1237" s="107"/>
      <c r="E1237" s="107"/>
      <c r="F1237" s="107"/>
      <c r="G1237" s="83">
        <v>5</v>
      </c>
      <c r="H1237" s="83"/>
    </row>
    <row r="1238" spans="1:8" x14ac:dyDescent="0.3">
      <c r="A1238" s="104" t="s">
        <v>2572</v>
      </c>
      <c r="B1238" s="105" t="s">
        <v>2573</v>
      </c>
      <c r="C1238" s="106" t="s">
        <v>180</v>
      </c>
      <c r="D1238" s="107">
        <v>217.7</v>
      </c>
      <c r="E1238" s="107">
        <v>44.37</v>
      </c>
      <c r="F1238" s="107">
        <v>262.07</v>
      </c>
      <c r="G1238" s="83">
        <v>9</v>
      </c>
      <c r="H1238" s="83"/>
    </row>
    <row r="1239" spans="1:8" x14ac:dyDescent="0.3">
      <c r="A1239" s="104" t="s">
        <v>2574</v>
      </c>
      <c r="B1239" s="105" t="s">
        <v>2575</v>
      </c>
      <c r="C1239" s="106" t="s">
        <v>128</v>
      </c>
      <c r="D1239" s="107">
        <v>440.34</v>
      </c>
      <c r="E1239" s="107">
        <v>90.05</v>
      </c>
      <c r="F1239" s="107">
        <v>530.39</v>
      </c>
      <c r="G1239" s="83">
        <v>9</v>
      </c>
      <c r="H1239" s="83"/>
    </row>
    <row r="1240" spans="1:8" x14ac:dyDescent="0.3">
      <c r="A1240" s="104" t="s">
        <v>2576</v>
      </c>
      <c r="B1240" s="105" t="s">
        <v>2577</v>
      </c>
      <c r="C1240" s="106" t="s">
        <v>128</v>
      </c>
      <c r="D1240" s="107">
        <v>419.75</v>
      </c>
      <c r="E1240" s="107">
        <v>90.05</v>
      </c>
      <c r="F1240" s="107">
        <v>509.8</v>
      </c>
      <c r="G1240" s="83">
        <v>9</v>
      </c>
      <c r="H1240" s="83"/>
    </row>
    <row r="1241" spans="1:8" x14ac:dyDescent="0.3">
      <c r="A1241" s="104" t="s">
        <v>2578</v>
      </c>
      <c r="B1241" s="105" t="s">
        <v>2579</v>
      </c>
      <c r="C1241" s="106" t="s">
        <v>128</v>
      </c>
      <c r="D1241" s="107">
        <v>428</v>
      </c>
      <c r="E1241" s="107">
        <v>90.05</v>
      </c>
      <c r="F1241" s="107">
        <v>518.04999999999995</v>
      </c>
      <c r="G1241" s="83">
        <v>9</v>
      </c>
      <c r="H1241" s="83"/>
    </row>
    <row r="1242" spans="1:8" x14ac:dyDescent="0.3">
      <c r="A1242" s="104" t="s">
        <v>2580</v>
      </c>
      <c r="B1242" s="105" t="s">
        <v>2581</v>
      </c>
      <c r="C1242" s="106" t="s">
        <v>128</v>
      </c>
      <c r="D1242" s="107">
        <v>451.84</v>
      </c>
      <c r="E1242" s="107">
        <v>90.05</v>
      </c>
      <c r="F1242" s="107">
        <v>541.89</v>
      </c>
      <c r="G1242" s="83">
        <v>9</v>
      </c>
      <c r="H1242" s="83"/>
    </row>
    <row r="1243" spans="1:8" x14ac:dyDescent="0.3">
      <c r="A1243" s="104" t="s">
        <v>2582</v>
      </c>
      <c r="B1243" s="105" t="s">
        <v>2583</v>
      </c>
      <c r="C1243" s="106" t="s">
        <v>128</v>
      </c>
      <c r="D1243" s="107">
        <v>556.08000000000004</v>
      </c>
      <c r="E1243" s="107">
        <v>90.05</v>
      </c>
      <c r="F1243" s="107">
        <v>646.13</v>
      </c>
      <c r="G1243" s="83">
        <v>9</v>
      </c>
      <c r="H1243" s="83"/>
    </row>
    <row r="1244" spans="1:8" x14ac:dyDescent="0.3">
      <c r="A1244" s="104" t="s">
        <v>2584</v>
      </c>
      <c r="B1244" s="105" t="s">
        <v>2585</v>
      </c>
      <c r="C1244" s="106" t="s">
        <v>128</v>
      </c>
      <c r="D1244" s="107">
        <v>840.65</v>
      </c>
      <c r="E1244" s="107">
        <v>112.56</v>
      </c>
      <c r="F1244" s="107">
        <v>953.21</v>
      </c>
      <c r="G1244" s="83">
        <v>9</v>
      </c>
      <c r="H1244" s="83"/>
    </row>
    <row r="1245" spans="1:8" x14ac:dyDescent="0.3">
      <c r="A1245" s="104" t="s">
        <v>2586</v>
      </c>
      <c r="B1245" s="105" t="s">
        <v>2587</v>
      </c>
      <c r="C1245" s="106" t="s">
        <v>128</v>
      </c>
      <c r="D1245" s="107">
        <v>765.28</v>
      </c>
      <c r="E1245" s="107">
        <v>130.25</v>
      </c>
      <c r="F1245" s="107">
        <v>895.53</v>
      </c>
      <c r="G1245" s="83">
        <v>9</v>
      </c>
      <c r="H1245" s="83"/>
    </row>
    <row r="1246" spans="1:8" ht="28.8" x14ac:dyDescent="0.3">
      <c r="A1246" s="104" t="s">
        <v>2588</v>
      </c>
      <c r="B1246" s="105" t="s">
        <v>2589</v>
      </c>
      <c r="C1246" s="106" t="s">
        <v>128</v>
      </c>
      <c r="D1246" s="107">
        <v>313.39</v>
      </c>
      <c r="E1246" s="107">
        <v>45.03</v>
      </c>
      <c r="F1246" s="107">
        <v>358.42</v>
      </c>
      <c r="G1246" s="83">
        <v>9</v>
      </c>
      <c r="H1246" s="83"/>
    </row>
    <row r="1247" spans="1:8" ht="28.8" x14ac:dyDescent="0.3">
      <c r="A1247" s="104" t="s">
        <v>2590</v>
      </c>
      <c r="B1247" s="105" t="s">
        <v>2591</v>
      </c>
      <c r="C1247" s="106" t="s">
        <v>128</v>
      </c>
      <c r="D1247" s="107">
        <v>301.05</v>
      </c>
      <c r="E1247" s="107">
        <v>45.03</v>
      </c>
      <c r="F1247" s="107">
        <v>346.08</v>
      </c>
      <c r="G1247" s="83">
        <v>9</v>
      </c>
      <c r="H1247" s="83"/>
    </row>
    <row r="1248" spans="1:8" ht="28.8" x14ac:dyDescent="0.3">
      <c r="A1248" s="104" t="s">
        <v>2592</v>
      </c>
      <c r="B1248" s="105" t="s">
        <v>2593</v>
      </c>
      <c r="C1248" s="106" t="s">
        <v>128</v>
      </c>
      <c r="D1248" s="107">
        <v>324.89</v>
      </c>
      <c r="E1248" s="107">
        <v>45.03</v>
      </c>
      <c r="F1248" s="107">
        <v>369.92</v>
      </c>
      <c r="G1248" s="83">
        <v>9</v>
      </c>
      <c r="H1248" s="83"/>
    </row>
    <row r="1249" spans="1:8" x14ac:dyDescent="0.3">
      <c r="A1249" s="104" t="s">
        <v>2594</v>
      </c>
      <c r="B1249" s="105" t="s">
        <v>2595</v>
      </c>
      <c r="C1249" s="106" t="s">
        <v>128</v>
      </c>
      <c r="D1249" s="107">
        <v>599.46</v>
      </c>
      <c r="E1249" s="107">
        <v>45.03</v>
      </c>
      <c r="F1249" s="107">
        <v>644.49</v>
      </c>
      <c r="G1249" s="83">
        <v>9</v>
      </c>
      <c r="H1249" s="83"/>
    </row>
    <row r="1250" spans="1:8" x14ac:dyDescent="0.3">
      <c r="A1250" s="104" t="s">
        <v>2596</v>
      </c>
      <c r="B1250" s="105" t="s">
        <v>2597</v>
      </c>
      <c r="C1250" s="106" t="s">
        <v>128</v>
      </c>
      <c r="D1250" s="107">
        <v>587.12</v>
      </c>
      <c r="E1250" s="107">
        <v>45.03</v>
      </c>
      <c r="F1250" s="107">
        <v>632.15</v>
      </c>
      <c r="G1250" s="83">
        <v>9</v>
      </c>
      <c r="H1250" s="83"/>
    </row>
    <row r="1251" spans="1:8" x14ac:dyDescent="0.3">
      <c r="A1251" s="104" t="s">
        <v>2598</v>
      </c>
      <c r="B1251" s="105" t="s">
        <v>2599</v>
      </c>
      <c r="C1251" s="106" t="s">
        <v>128</v>
      </c>
      <c r="D1251" s="107">
        <v>787.95</v>
      </c>
      <c r="E1251" s="107">
        <v>83.62</v>
      </c>
      <c r="F1251" s="107">
        <v>871.57</v>
      </c>
      <c r="G1251" s="83">
        <v>9</v>
      </c>
      <c r="H1251" s="83"/>
    </row>
    <row r="1252" spans="1:8" x14ac:dyDescent="0.3">
      <c r="A1252" s="104" t="s">
        <v>2600</v>
      </c>
      <c r="B1252" s="105" t="s">
        <v>2601</v>
      </c>
      <c r="C1252" s="106" t="s">
        <v>128</v>
      </c>
      <c r="D1252" s="107">
        <v>807.81</v>
      </c>
      <c r="E1252" s="107">
        <v>83.62</v>
      </c>
      <c r="F1252" s="107">
        <v>891.43</v>
      </c>
      <c r="G1252" s="83">
        <v>9</v>
      </c>
      <c r="H1252" s="83"/>
    </row>
    <row r="1253" spans="1:8" x14ac:dyDescent="0.3">
      <c r="A1253" s="104" t="s">
        <v>2602</v>
      </c>
      <c r="B1253" s="105" t="s">
        <v>2603</v>
      </c>
      <c r="C1253" s="106" t="s">
        <v>128</v>
      </c>
      <c r="D1253" s="107">
        <v>843.26</v>
      </c>
      <c r="E1253" s="107">
        <v>83.62</v>
      </c>
      <c r="F1253" s="107">
        <v>926.88</v>
      </c>
      <c r="G1253" s="83">
        <v>9</v>
      </c>
      <c r="H1253" s="83"/>
    </row>
    <row r="1254" spans="1:8" x14ac:dyDescent="0.3">
      <c r="A1254" s="104" t="s">
        <v>2604</v>
      </c>
      <c r="B1254" s="105" t="s">
        <v>2605</v>
      </c>
      <c r="C1254" s="106" t="s">
        <v>128</v>
      </c>
      <c r="D1254" s="107">
        <v>1092.42</v>
      </c>
      <c r="E1254" s="107">
        <v>109.34</v>
      </c>
      <c r="F1254" s="107">
        <v>1201.76</v>
      </c>
      <c r="G1254" s="83">
        <v>9</v>
      </c>
      <c r="H1254" s="83"/>
    </row>
    <row r="1255" spans="1:8" x14ac:dyDescent="0.3">
      <c r="A1255" s="104" t="s">
        <v>2606</v>
      </c>
      <c r="B1255" s="105" t="s">
        <v>2607</v>
      </c>
      <c r="C1255" s="106" t="s">
        <v>128</v>
      </c>
      <c r="D1255" s="107">
        <v>1114.17</v>
      </c>
      <c r="E1255" s="107">
        <v>109.34</v>
      </c>
      <c r="F1255" s="107">
        <v>1223.51</v>
      </c>
      <c r="G1255" s="83">
        <v>9</v>
      </c>
      <c r="H1255" s="83"/>
    </row>
    <row r="1256" spans="1:8" x14ac:dyDescent="0.3">
      <c r="A1256" s="104" t="s">
        <v>2608</v>
      </c>
      <c r="B1256" s="105" t="s">
        <v>2609</v>
      </c>
      <c r="C1256" s="106" t="s">
        <v>128</v>
      </c>
      <c r="D1256" s="107">
        <v>693.04</v>
      </c>
      <c r="E1256" s="107">
        <v>45.03</v>
      </c>
      <c r="F1256" s="107">
        <v>738.07</v>
      </c>
      <c r="G1256" s="83">
        <v>9</v>
      </c>
      <c r="H1256" s="83"/>
    </row>
    <row r="1257" spans="1:8" x14ac:dyDescent="0.3">
      <c r="A1257" s="104" t="s">
        <v>2610</v>
      </c>
      <c r="B1257" s="105" t="s">
        <v>2611</v>
      </c>
      <c r="C1257" s="106" t="s">
        <v>128</v>
      </c>
      <c r="D1257" s="107">
        <v>796.93</v>
      </c>
      <c r="E1257" s="107">
        <v>45.03</v>
      </c>
      <c r="F1257" s="107">
        <v>841.96</v>
      </c>
      <c r="G1257" s="83">
        <v>9</v>
      </c>
      <c r="H1257" s="83"/>
    </row>
    <row r="1258" spans="1:8" x14ac:dyDescent="0.3">
      <c r="A1258" s="104" t="s">
        <v>2612</v>
      </c>
      <c r="B1258" s="105" t="s">
        <v>2613</v>
      </c>
      <c r="C1258" s="106" t="s">
        <v>128</v>
      </c>
      <c r="D1258" s="107">
        <v>845.83</v>
      </c>
      <c r="E1258" s="107">
        <v>112.56</v>
      </c>
      <c r="F1258" s="107">
        <v>958.39</v>
      </c>
      <c r="G1258" s="83">
        <v>9</v>
      </c>
      <c r="H1258" s="83"/>
    </row>
    <row r="1259" spans="1:8" x14ac:dyDescent="0.3">
      <c r="A1259" s="104" t="s">
        <v>2614</v>
      </c>
      <c r="B1259" s="105" t="s">
        <v>2615</v>
      </c>
      <c r="C1259" s="106"/>
      <c r="D1259" s="107"/>
      <c r="E1259" s="107"/>
      <c r="F1259" s="107"/>
      <c r="G1259" s="83">
        <v>5</v>
      </c>
      <c r="H1259" s="83"/>
    </row>
    <row r="1260" spans="1:8" ht="28.8" x14ac:dyDescent="0.3">
      <c r="A1260" s="104" t="s">
        <v>2616</v>
      </c>
      <c r="B1260" s="105" t="s">
        <v>2617</v>
      </c>
      <c r="C1260" s="106" t="s">
        <v>180</v>
      </c>
      <c r="D1260" s="107">
        <v>235.7</v>
      </c>
      <c r="E1260" s="107">
        <v>44.37</v>
      </c>
      <c r="F1260" s="107">
        <v>280.07</v>
      </c>
      <c r="G1260" s="83">
        <v>9</v>
      </c>
      <c r="H1260" s="83"/>
    </row>
    <row r="1261" spans="1:8" ht="28.8" x14ac:dyDescent="0.3">
      <c r="A1261" s="104" t="s">
        <v>2618</v>
      </c>
      <c r="B1261" s="105" t="s">
        <v>2619</v>
      </c>
      <c r="C1261" s="106" t="s">
        <v>128</v>
      </c>
      <c r="D1261" s="107">
        <v>449.62</v>
      </c>
      <c r="E1261" s="107">
        <v>90.05</v>
      </c>
      <c r="F1261" s="107">
        <v>539.66999999999996</v>
      </c>
      <c r="G1261" s="83">
        <v>9</v>
      </c>
      <c r="H1261" s="83"/>
    </row>
    <row r="1262" spans="1:8" ht="28.8" x14ac:dyDescent="0.3">
      <c r="A1262" s="104" t="s">
        <v>2620</v>
      </c>
      <c r="B1262" s="105" t="s">
        <v>2621</v>
      </c>
      <c r="C1262" s="106" t="s">
        <v>128</v>
      </c>
      <c r="D1262" s="107">
        <v>447.67</v>
      </c>
      <c r="E1262" s="107">
        <v>90.05</v>
      </c>
      <c r="F1262" s="107">
        <v>537.72</v>
      </c>
      <c r="G1262" s="83">
        <v>9</v>
      </c>
      <c r="H1262" s="83"/>
    </row>
    <row r="1263" spans="1:8" ht="28.8" x14ac:dyDescent="0.3">
      <c r="A1263" s="104" t="s">
        <v>2622</v>
      </c>
      <c r="B1263" s="105" t="s">
        <v>2623</v>
      </c>
      <c r="C1263" s="106" t="s">
        <v>128</v>
      </c>
      <c r="D1263" s="107">
        <v>482.1</v>
      </c>
      <c r="E1263" s="107">
        <v>90.05</v>
      </c>
      <c r="F1263" s="107">
        <v>572.15</v>
      </c>
      <c r="G1263" s="83">
        <v>9</v>
      </c>
      <c r="H1263" s="83"/>
    </row>
    <row r="1264" spans="1:8" x14ac:dyDescent="0.3">
      <c r="A1264" s="104" t="s">
        <v>2624</v>
      </c>
      <c r="B1264" s="105" t="s">
        <v>2625</v>
      </c>
      <c r="C1264" s="106"/>
      <c r="D1264" s="107"/>
      <c r="E1264" s="107"/>
      <c r="F1264" s="107"/>
      <c r="G1264" s="83">
        <v>5</v>
      </c>
      <c r="H1264" s="83"/>
    </row>
    <row r="1265" spans="1:8" ht="28.8" x14ac:dyDescent="0.3">
      <c r="A1265" s="104" t="s">
        <v>2626</v>
      </c>
      <c r="B1265" s="105" t="s">
        <v>2627</v>
      </c>
      <c r="C1265" s="106" t="s">
        <v>128</v>
      </c>
      <c r="D1265" s="107">
        <v>561.69000000000005</v>
      </c>
      <c r="E1265" s="107"/>
      <c r="F1265" s="107">
        <v>561.69000000000005</v>
      </c>
      <c r="G1265" s="83">
        <v>9</v>
      </c>
      <c r="H1265" s="83"/>
    </row>
    <row r="1266" spans="1:8" ht="28.8" x14ac:dyDescent="0.3">
      <c r="A1266" s="104" t="s">
        <v>2628</v>
      </c>
      <c r="B1266" s="105" t="s">
        <v>2629</v>
      </c>
      <c r="C1266" s="106"/>
      <c r="D1266" s="107"/>
      <c r="E1266" s="107"/>
      <c r="F1266" s="107"/>
      <c r="G1266" s="83">
        <v>5</v>
      </c>
      <c r="H1266" s="83"/>
    </row>
    <row r="1267" spans="1:8" ht="43.2" x14ac:dyDescent="0.3">
      <c r="A1267" s="104" t="s">
        <v>78</v>
      </c>
      <c r="B1267" s="105" t="s">
        <v>2630</v>
      </c>
      <c r="C1267" s="106" t="s">
        <v>128</v>
      </c>
      <c r="D1267" s="107">
        <v>561.69000000000005</v>
      </c>
      <c r="E1267" s="107"/>
      <c r="F1267" s="107">
        <v>561.69000000000005</v>
      </c>
      <c r="G1267" s="83">
        <v>9</v>
      </c>
      <c r="H1267" s="83"/>
    </row>
    <row r="1268" spans="1:8" ht="43.2" x14ac:dyDescent="0.3">
      <c r="A1268" s="104" t="s">
        <v>2631</v>
      </c>
      <c r="B1268" s="105" t="s">
        <v>2632</v>
      </c>
      <c r="C1268" s="106" t="s">
        <v>128</v>
      </c>
      <c r="D1268" s="107">
        <v>619.30999999999995</v>
      </c>
      <c r="E1268" s="107"/>
      <c r="F1268" s="107">
        <v>619.30999999999995</v>
      </c>
      <c r="G1268" s="83">
        <v>9</v>
      </c>
      <c r="H1268" s="83"/>
    </row>
    <row r="1269" spans="1:8" ht="43.2" x14ac:dyDescent="0.3">
      <c r="A1269" s="104" t="s">
        <v>2633</v>
      </c>
      <c r="B1269" s="105" t="s">
        <v>2634</v>
      </c>
      <c r="C1269" s="106" t="s">
        <v>128</v>
      </c>
      <c r="D1269" s="107">
        <v>561.69000000000005</v>
      </c>
      <c r="E1269" s="107"/>
      <c r="F1269" s="107">
        <v>561.69000000000005</v>
      </c>
      <c r="G1269" s="83">
        <v>9</v>
      </c>
      <c r="H1269" s="83"/>
    </row>
    <row r="1270" spans="1:8" ht="43.2" x14ac:dyDescent="0.3">
      <c r="A1270" s="104" t="s">
        <v>2635</v>
      </c>
      <c r="B1270" s="105" t="s">
        <v>2636</v>
      </c>
      <c r="C1270" s="106" t="s">
        <v>128</v>
      </c>
      <c r="D1270" s="107">
        <v>561.69000000000005</v>
      </c>
      <c r="E1270" s="107"/>
      <c r="F1270" s="107">
        <v>561.69000000000005</v>
      </c>
      <c r="G1270" s="83">
        <v>9</v>
      </c>
      <c r="H1270" s="83"/>
    </row>
    <row r="1271" spans="1:8" ht="43.2" x14ac:dyDescent="0.3">
      <c r="A1271" s="104" t="s">
        <v>2637</v>
      </c>
      <c r="B1271" s="105" t="s">
        <v>2638</v>
      </c>
      <c r="C1271" s="106" t="s">
        <v>128</v>
      </c>
      <c r="D1271" s="107">
        <v>619.30999999999995</v>
      </c>
      <c r="E1271" s="107"/>
      <c r="F1271" s="107">
        <v>619.30999999999995</v>
      </c>
      <c r="G1271" s="83">
        <v>9</v>
      </c>
      <c r="H1271" s="83"/>
    </row>
    <row r="1272" spans="1:8" ht="57.6" x14ac:dyDescent="0.3">
      <c r="A1272" s="104" t="s">
        <v>2639</v>
      </c>
      <c r="B1272" s="105" t="s">
        <v>2640</v>
      </c>
      <c r="C1272" s="106" t="s">
        <v>128</v>
      </c>
      <c r="D1272" s="107">
        <v>650.35</v>
      </c>
      <c r="E1272" s="107"/>
      <c r="F1272" s="107">
        <v>650.35</v>
      </c>
      <c r="G1272" s="83">
        <v>9</v>
      </c>
      <c r="H1272" s="83"/>
    </row>
    <row r="1273" spans="1:8" x14ac:dyDescent="0.3">
      <c r="A1273" s="104" t="s">
        <v>2641</v>
      </c>
      <c r="B1273" s="105" t="s">
        <v>2642</v>
      </c>
      <c r="C1273" s="106"/>
      <c r="D1273" s="107"/>
      <c r="E1273" s="107"/>
      <c r="F1273" s="107"/>
      <c r="G1273" s="83">
        <v>5</v>
      </c>
      <c r="H1273" s="83"/>
    </row>
    <row r="1274" spans="1:8" x14ac:dyDescent="0.3">
      <c r="A1274" s="104" t="s">
        <v>2643</v>
      </c>
      <c r="B1274" s="105" t="s">
        <v>2644</v>
      </c>
      <c r="C1274" s="106" t="s">
        <v>128</v>
      </c>
      <c r="D1274" s="107"/>
      <c r="E1274" s="107">
        <v>41.81</v>
      </c>
      <c r="F1274" s="107">
        <v>41.81</v>
      </c>
      <c r="G1274" s="83">
        <v>9</v>
      </c>
      <c r="H1274" s="83"/>
    </row>
    <row r="1275" spans="1:8" x14ac:dyDescent="0.3">
      <c r="A1275" s="104" t="s">
        <v>2645</v>
      </c>
      <c r="B1275" s="105" t="s">
        <v>2646</v>
      </c>
      <c r="C1275" s="106" t="s">
        <v>128</v>
      </c>
      <c r="D1275" s="107"/>
      <c r="E1275" s="107">
        <v>51.45</v>
      </c>
      <c r="F1275" s="107">
        <v>51.45</v>
      </c>
      <c r="G1275" s="83">
        <v>9</v>
      </c>
      <c r="H1275" s="83"/>
    </row>
    <row r="1276" spans="1:8" x14ac:dyDescent="0.3">
      <c r="A1276" s="104" t="s">
        <v>2647</v>
      </c>
      <c r="B1276" s="105" t="s">
        <v>2648</v>
      </c>
      <c r="C1276" s="106" t="s">
        <v>236</v>
      </c>
      <c r="D1276" s="107"/>
      <c r="E1276" s="107">
        <v>1.61</v>
      </c>
      <c r="F1276" s="107">
        <v>1.61</v>
      </c>
      <c r="G1276" s="83">
        <v>9</v>
      </c>
      <c r="H1276" s="83"/>
    </row>
    <row r="1277" spans="1:8" x14ac:dyDescent="0.3">
      <c r="A1277" s="104" t="s">
        <v>2649</v>
      </c>
      <c r="B1277" s="105" t="s">
        <v>2650</v>
      </c>
      <c r="C1277" s="106" t="s">
        <v>236</v>
      </c>
      <c r="D1277" s="107">
        <v>37.32</v>
      </c>
      <c r="E1277" s="107">
        <v>9.65</v>
      </c>
      <c r="F1277" s="107">
        <v>46.97</v>
      </c>
      <c r="G1277" s="83">
        <v>9</v>
      </c>
      <c r="H1277" s="83"/>
    </row>
    <row r="1278" spans="1:8" x14ac:dyDescent="0.3">
      <c r="A1278" s="104" t="s">
        <v>2651</v>
      </c>
      <c r="B1278" s="105" t="s">
        <v>2652</v>
      </c>
      <c r="C1278" s="106" t="s">
        <v>180</v>
      </c>
      <c r="D1278" s="107">
        <v>1028.3</v>
      </c>
      <c r="E1278" s="107">
        <v>128.63999999999999</v>
      </c>
      <c r="F1278" s="107">
        <v>1156.94</v>
      </c>
      <c r="G1278" s="83">
        <v>9</v>
      </c>
      <c r="H1278" s="83"/>
    </row>
    <row r="1279" spans="1:8" x14ac:dyDescent="0.3">
      <c r="A1279" s="104" t="s">
        <v>2653</v>
      </c>
      <c r="B1279" s="105" t="s">
        <v>2654</v>
      </c>
      <c r="C1279" s="106" t="s">
        <v>236</v>
      </c>
      <c r="D1279" s="107">
        <v>3.56</v>
      </c>
      <c r="E1279" s="107">
        <v>1.61</v>
      </c>
      <c r="F1279" s="107">
        <v>5.17</v>
      </c>
      <c r="G1279" s="83">
        <v>9</v>
      </c>
      <c r="H1279" s="83"/>
    </row>
    <row r="1280" spans="1:8" x14ac:dyDescent="0.3">
      <c r="A1280" s="104" t="s">
        <v>2655</v>
      </c>
      <c r="B1280" s="105" t="s">
        <v>2656</v>
      </c>
      <c r="C1280" s="106" t="s">
        <v>128</v>
      </c>
      <c r="D1280" s="107">
        <v>257.39</v>
      </c>
      <c r="E1280" s="107"/>
      <c r="F1280" s="107">
        <v>257.39</v>
      </c>
      <c r="G1280" s="83">
        <v>9</v>
      </c>
      <c r="H1280" s="83"/>
    </row>
    <row r="1281" spans="1:8" x14ac:dyDescent="0.3">
      <c r="A1281" s="104" t="s">
        <v>2657</v>
      </c>
      <c r="B1281" s="105" t="s">
        <v>2658</v>
      </c>
      <c r="C1281" s="106" t="s">
        <v>180</v>
      </c>
      <c r="D1281" s="107">
        <v>793.52</v>
      </c>
      <c r="E1281" s="107">
        <v>16.079999999999998</v>
      </c>
      <c r="F1281" s="107">
        <v>809.6</v>
      </c>
      <c r="G1281" s="83">
        <v>9</v>
      </c>
      <c r="H1281" s="83"/>
    </row>
    <row r="1282" spans="1:8" x14ac:dyDescent="0.3">
      <c r="A1282" s="104" t="s">
        <v>2659</v>
      </c>
      <c r="B1282" s="105" t="s">
        <v>2660</v>
      </c>
      <c r="C1282" s="106" t="s">
        <v>180</v>
      </c>
      <c r="D1282" s="107">
        <v>178.37</v>
      </c>
      <c r="E1282" s="107">
        <v>16.079999999999998</v>
      </c>
      <c r="F1282" s="107">
        <v>194.45</v>
      </c>
      <c r="G1282" s="83">
        <v>9</v>
      </c>
      <c r="H1282" s="83"/>
    </row>
    <row r="1283" spans="1:8" x14ac:dyDescent="0.3">
      <c r="A1283" s="104" t="s">
        <v>2661</v>
      </c>
      <c r="B1283" s="105" t="s">
        <v>2662</v>
      </c>
      <c r="C1283" s="106" t="s">
        <v>180</v>
      </c>
      <c r="D1283" s="107">
        <v>426.61</v>
      </c>
      <c r="E1283" s="107">
        <v>16.079999999999998</v>
      </c>
      <c r="F1283" s="107">
        <v>442.69</v>
      </c>
      <c r="G1283" s="83">
        <v>9</v>
      </c>
      <c r="H1283" s="83"/>
    </row>
    <row r="1284" spans="1:8" x14ac:dyDescent="0.3">
      <c r="A1284" s="104" t="s">
        <v>2663</v>
      </c>
      <c r="B1284" s="105" t="s">
        <v>2664</v>
      </c>
      <c r="C1284" s="106" t="s">
        <v>128</v>
      </c>
      <c r="D1284" s="107">
        <v>225.84</v>
      </c>
      <c r="E1284" s="107">
        <v>48.24</v>
      </c>
      <c r="F1284" s="107">
        <v>274.08</v>
      </c>
      <c r="G1284" s="83">
        <v>9</v>
      </c>
      <c r="H1284" s="83"/>
    </row>
    <row r="1285" spans="1:8" x14ac:dyDescent="0.3">
      <c r="A1285" s="104" t="s">
        <v>2665</v>
      </c>
      <c r="B1285" s="105" t="s">
        <v>2666</v>
      </c>
      <c r="C1285" s="106" t="s">
        <v>128</v>
      </c>
      <c r="D1285" s="107">
        <v>205.25</v>
      </c>
      <c r="E1285" s="107">
        <v>48.24</v>
      </c>
      <c r="F1285" s="107">
        <v>253.49</v>
      </c>
      <c r="G1285" s="83">
        <v>9</v>
      </c>
      <c r="H1285" s="83"/>
    </row>
    <row r="1286" spans="1:8" x14ac:dyDescent="0.3">
      <c r="A1286" s="104" t="s">
        <v>2667</v>
      </c>
      <c r="B1286" s="105" t="s">
        <v>2668</v>
      </c>
      <c r="C1286" s="106" t="s">
        <v>128</v>
      </c>
      <c r="D1286" s="107">
        <v>213.5</v>
      </c>
      <c r="E1286" s="107">
        <v>48.24</v>
      </c>
      <c r="F1286" s="107">
        <v>261.74</v>
      </c>
      <c r="G1286" s="83">
        <v>9</v>
      </c>
      <c r="H1286" s="83"/>
    </row>
    <row r="1287" spans="1:8" x14ac:dyDescent="0.3">
      <c r="A1287" s="104" t="s">
        <v>2669</v>
      </c>
      <c r="B1287" s="105" t="s">
        <v>2670</v>
      </c>
      <c r="C1287" s="106" t="s">
        <v>128</v>
      </c>
      <c r="D1287" s="107">
        <v>237.34</v>
      </c>
      <c r="E1287" s="107">
        <v>48.24</v>
      </c>
      <c r="F1287" s="107">
        <v>285.58</v>
      </c>
      <c r="G1287" s="83">
        <v>9</v>
      </c>
      <c r="H1287" s="83"/>
    </row>
    <row r="1288" spans="1:8" ht="28.8" x14ac:dyDescent="0.3">
      <c r="A1288" s="104" t="s">
        <v>2671</v>
      </c>
      <c r="B1288" s="105" t="s">
        <v>2672</v>
      </c>
      <c r="C1288" s="106" t="s">
        <v>128</v>
      </c>
      <c r="D1288" s="107">
        <v>709.13</v>
      </c>
      <c r="E1288" s="107">
        <v>48.24</v>
      </c>
      <c r="F1288" s="107">
        <v>757.37</v>
      </c>
      <c r="G1288" s="83">
        <v>9</v>
      </c>
      <c r="H1288" s="83"/>
    </row>
    <row r="1289" spans="1:8" ht="28.8" x14ac:dyDescent="0.3">
      <c r="A1289" s="104" t="s">
        <v>2673</v>
      </c>
      <c r="B1289" s="105" t="s">
        <v>2674</v>
      </c>
      <c r="C1289" s="106" t="s">
        <v>128</v>
      </c>
      <c r="D1289" s="107">
        <v>823.5</v>
      </c>
      <c r="E1289" s="107">
        <v>48.24</v>
      </c>
      <c r="F1289" s="107">
        <v>871.74</v>
      </c>
      <c r="G1289" s="83">
        <v>9</v>
      </c>
      <c r="H1289" s="83"/>
    </row>
    <row r="1290" spans="1:8" ht="28.8" x14ac:dyDescent="0.3">
      <c r="A1290" s="104" t="s">
        <v>2675</v>
      </c>
      <c r="B1290" s="105" t="s">
        <v>2676</v>
      </c>
      <c r="C1290" s="106" t="s">
        <v>128</v>
      </c>
      <c r="D1290" s="107">
        <v>791.99</v>
      </c>
      <c r="E1290" s="107">
        <v>48.24</v>
      </c>
      <c r="F1290" s="107">
        <v>840.23</v>
      </c>
      <c r="G1290" s="83">
        <v>9</v>
      </c>
      <c r="H1290" s="83"/>
    </row>
    <row r="1291" spans="1:8" x14ac:dyDescent="0.3">
      <c r="A1291" s="104" t="s">
        <v>2677</v>
      </c>
      <c r="B1291" s="105" t="s">
        <v>2678</v>
      </c>
      <c r="C1291" s="106" t="s">
        <v>180</v>
      </c>
      <c r="D1291" s="107">
        <v>700.08</v>
      </c>
      <c r="E1291" s="107">
        <v>48.24</v>
      </c>
      <c r="F1291" s="107">
        <v>748.32</v>
      </c>
      <c r="G1291" s="83">
        <v>9</v>
      </c>
      <c r="H1291" s="83"/>
    </row>
    <row r="1292" spans="1:8" x14ac:dyDescent="0.3">
      <c r="A1292" s="104" t="s">
        <v>2679</v>
      </c>
      <c r="B1292" s="105" t="s">
        <v>2680</v>
      </c>
      <c r="C1292" s="106"/>
      <c r="D1292" s="107"/>
      <c r="E1292" s="107"/>
      <c r="F1292" s="107"/>
      <c r="G1292" s="83">
        <v>2</v>
      </c>
      <c r="H1292" s="83"/>
    </row>
    <row r="1293" spans="1:8" x14ac:dyDescent="0.3">
      <c r="A1293" s="104" t="s">
        <v>2681</v>
      </c>
      <c r="B1293" s="105" t="s">
        <v>2682</v>
      </c>
      <c r="C1293" s="106"/>
      <c r="D1293" s="107"/>
      <c r="E1293" s="107"/>
      <c r="F1293" s="107"/>
      <c r="G1293" s="83">
        <v>5</v>
      </c>
      <c r="H1293" s="83"/>
    </row>
    <row r="1294" spans="1:8" x14ac:dyDescent="0.3">
      <c r="A1294" s="104" t="s">
        <v>2683</v>
      </c>
      <c r="B1294" s="105" t="s">
        <v>2684</v>
      </c>
      <c r="C1294" s="106" t="s">
        <v>180</v>
      </c>
      <c r="D1294" s="107">
        <v>890.77</v>
      </c>
      <c r="E1294" s="107">
        <v>20.420000000000002</v>
      </c>
      <c r="F1294" s="107">
        <v>911.19</v>
      </c>
      <c r="G1294" s="83">
        <v>9</v>
      </c>
      <c r="H1294" s="83"/>
    </row>
    <row r="1295" spans="1:8" x14ac:dyDescent="0.3">
      <c r="A1295" s="104" t="s">
        <v>2685</v>
      </c>
      <c r="B1295" s="105" t="s">
        <v>2686</v>
      </c>
      <c r="C1295" s="106" t="s">
        <v>180</v>
      </c>
      <c r="D1295" s="107">
        <v>908.99</v>
      </c>
      <c r="E1295" s="107">
        <v>20.420000000000002</v>
      </c>
      <c r="F1295" s="107">
        <v>929.41</v>
      </c>
      <c r="G1295" s="83">
        <v>9</v>
      </c>
      <c r="H1295" s="83"/>
    </row>
    <row r="1296" spans="1:8" x14ac:dyDescent="0.3">
      <c r="A1296" s="104" t="s">
        <v>2687</v>
      </c>
      <c r="B1296" s="105" t="s">
        <v>2688</v>
      </c>
      <c r="C1296" s="106" t="s">
        <v>180</v>
      </c>
      <c r="D1296" s="107">
        <v>965.89</v>
      </c>
      <c r="E1296" s="107">
        <v>20.420000000000002</v>
      </c>
      <c r="F1296" s="107">
        <v>986.31</v>
      </c>
      <c r="G1296" s="83">
        <v>9</v>
      </c>
      <c r="H1296" s="83"/>
    </row>
    <row r="1297" spans="1:8" x14ac:dyDescent="0.3">
      <c r="A1297" s="104" t="s">
        <v>2689</v>
      </c>
      <c r="B1297" s="105" t="s">
        <v>2690</v>
      </c>
      <c r="C1297" s="106" t="s">
        <v>180</v>
      </c>
      <c r="D1297" s="107">
        <v>803.37</v>
      </c>
      <c r="E1297" s="107">
        <v>20.420000000000002</v>
      </c>
      <c r="F1297" s="107">
        <v>823.79</v>
      </c>
      <c r="G1297" s="83">
        <v>9</v>
      </c>
      <c r="H1297" s="83"/>
    </row>
    <row r="1298" spans="1:8" x14ac:dyDescent="0.3">
      <c r="A1298" s="104" t="s">
        <v>2691</v>
      </c>
      <c r="B1298" s="105" t="s">
        <v>2692</v>
      </c>
      <c r="C1298" s="106" t="s">
        <v>180</v>
      </c>
      <c r="D1298" s="107">
        <v>524.94000000000005</v>
      </c>
      <c r="E1298" s="107">
        <v>20.420000000000002</v>
      </c>
      <c r="F1298" s="107">
        <v>545.36</v>
      </c>
      <c r="G1298" s="83">
        <v>9</v>
      </c>
      <c r="H1298" s="83"/>
    </row>
    <row r="1299" spans="1:8" x14ac:dyDescent="0.3">
      <c r="A1299" s="104" t="s">
        <v>2693</v>
      </c>
      <c r="B1299" s="105" t="s">
        <v>2694</v>
      </c>
      <c r="C1299" s="106" t="s">
        <v>180</v>
      </c>
      <c r="D1299" s="107">
        <v>821.44</v>
      </c>
      <c r="E1299" s="107">
        <v>20.420000000000002</v>
      </c>
      <c r="F1299" s="107">
        <v>841.86</v>
      </c>
      <c r="G1299" s="83">
        <v>9</v>
      </c>
      <c r="H1299" s="83"/>
    </row>
    <row r="1300" spans="1:8" ht="28.8" x14ac:dyDescent="0.3">
      <c r="A1300" s="104" t="s">
        <v>2695</v>
      </c>
      <c r="B1300" s="105" t="s">
        <v>2696</v>
      </c>
      <c r="C1300" s="106" t="s">
        <v>180</v>
      </c>
      <c r="D1300" s="107">
        <v>248.58</v>
      </c>
      <c r="E1300" s="107"/>
      <c r="F1300" s="107">
        <v>248.58</v>
      </c>
      <c r="G1300" s="83">
        <v>9</v>
      </c>
      <c r="H1300" s="83"/>
    </row>
    <row r="1301" spans="1:8" ht="43.2" x14ac:dyDescent="0.3">
      <c r="A1301" s="104" t="s">
        <v>2697</v>
      </c>
      <c r="B1301" s="105" t="s">
        <v>2698</v>
      </c>
      <c r="C1301" s="106" t="s">
        <v>180</v>
      </c>
      <c r="D1301" s="107">
        <v>516.17999999999995</v>
      </c>
      <c r="E1301" s="107">
        <v>19.850000000000001</v>
      </c>
      <c r="F1301" s="107">
        <v>536.03</v>
      </c>
      <c r="G1301" s="83">
        <v>9</v>
      </c>
      <c r="H1301" s="83"/>
    </row>
    <row r="1302" spans="1:8" ht="43.2" x14ac:dyDescent="0.3">
      <c r="A1302" s="104" t="s">
        <v>2699</v>
      </c>
      <c r="B1302" s="105" t="s">
        <v>2700</v>
      </c>
      <c r="C1302" s="106" t="s">
        <v>180</v>
      </c>
      <c r="D1302" s="107">
        <v>319.04000000000002</v>
      </c>
      <c r="E1302" s="107">
        <v>19.850000000000001</v>
      </c>
      <c r="F1302" s="107">
        <v>338.89</v>
      </c>
      <c r="G1302" s="83">
        <v>9</v>
      </c>
      <c r="H1302" s="83"/>
    </row>
    <row r="1303" spans="1:8" ht="28.8" x14ac:dyDescent="0.3">
      <c r="A1303" s="104" t="s">
        <v>2701</v>
      </c>
      <c r="B1303" s="105" t="s">
        <v>2702</v>
      </c>
      <c r="C1303" s="106" t="s">
        <v>180</v>
      </c>
      <c r="D1303" s="107">
        <v>1349.72</v>
      </c>
      <c r="E1303" s="107">
        <v>52.7</v>
      </c>
      <c r="F1303" s="107">
        <v>1402.42</v>
      </c>
      <c r="G1303" s="83">
        <v>9</v>
      </c>
      <c r="H1303" s="83"/>
    </row>
    <row r="1304" spans="1:8" x14ac:dyDescent="0.3">
      <c r="A1304" s="104" t="s">
        <v>2703</v>
      </c>
      <c r="B1304" s="105" t="s">
        <v>2704</v>
      </c>
      <c r="C1304" s="106" t="s">
        <v>180</v>
      </c>
      <c r="D1304" s="107">
        <v>625.72</v>
      </c>
      <c r="E1304" s="107">
        <v>67.44</v>
      </c>
      <c r="F1304" s="107">
        <v>693.16</v>
      </c>
      <c r="G1304" s="83">
        <v>9</v>
      </c>
      <c r="H1304" s="83"/>
    </row>
    <row r="1305" spans="1:8" x14ac:dyDescent="0.3">
      <c r="A1305" s="104" t="s">
        <v>2705</v>
      </c>
      <c r="B1305" s="105" t="s">
        <v>2706</v>
      </c>
      <c r="C1305" s="106"/>
      <c r="D1305" s="107"/>
      <c r="E1305" s="107"/>
      <c r="F1305" s="107"/>
      <c r="G1305" s="83">
        <v>5</v>
      </c>
      <c r="H1305" s="83"/>
    </row>
    <row r="1306" spans="1:8" x14ac:dyDescent="0.3">
      <c r="A1306" s="104" t="s">
        <v>2707</v>
      </c>
      <c r="B1306" s="105" t="s">
        <v>2708</v>
      </c>
      <c r="C1306" s="106" t="s">
        <v>180</v>
      </c>
      <c r="D1306" s="107">
        <v>978.02</v>
      </c>
      <c r="E1306" s="107">
        <v>61.2</v>
      </c>
      <c r="F1306" s="107">
        <v>1039.22</v>
      </c>
      <c r="G1306" s="83">
        <v>9</v>
      </c>
      <c r="H1306" s="83"/>
    </row>
    <row r="1307" spans="1:8" x14ac:dyDescent="0.3">
      <c r="A1307" s="104" t="s">
        <v>2709</v>
      </c>
      <c r="B1307" s="105" t="s">
        <v>2710</v>
      </c>
      <c r="C1307" s="106" t="s">
        <v>180</v>
      </c>
      <c r="D1307" s="107">
        <v>901.45</v>
      </c>
      <c r="E1307" s="107">
        <v>61.2</v>
      </c>
      <c r="F1307" s="107">
        <v>962.65</v>
      </c>
      <c r="G1307" s="83">
        <v>9</v>
      </c>
      <c r="H1307" s="83"/>
    </row>
    <row r="1308" spans="1:8" ht="28.8" x14ac:dyDescent="0.3">
      <c r="A1308" s="104" t="s">
        <v>2711</v>
      </c>
      <c r="B1308" s="105" t="s">
        <v>2712</v>
      </c>
      <c r="C1308" s="106" t="s">
        <v>128</v>
      </c>
      <c r="D1308" s="107">
        <v>1095.21</v>
      </c>
      <c r="E1308" s="107">
        <v>107.88</v>
      </c>
      <c r="F1308" s="107">
        <v>1203.0899999999999</v>
      </c>
      <c r="G1308" s="83">
        <v>9</v>
      </c>
      <c r="H1308" s="83"/>
    </row>
    <row r="1309" spans="1:8" ht="28.8" x14ac:dyDescent="0.3">
      <c r="A1309" s="104" t="s">
        <v>2713</v>
      </c>
      <c r="B1309" s="105" t="s">
        <v>2714</v>
      </c>
      <c r="C1309" s="106" t="s">
        <v>128</v>
      </c>
      <c r="D1309" s="107">
        <v>1046.5899999999999</v>
      </c>
      <c r="E1309" s="107">
        <v>107.88</v>
      </c>
      <c r="F1309" s="107">
        <v>1154.47</v>
      </c>
      <c r="G1309" s="83">
        <v>9</v>
      </c>
      <c r="H1309" s="83"/>
    </row>
    <row r="1310" spans="1:8" ht="28.8" x14ac:dyDescent="0.3">
      <c r="A1310" s="104" t="s">
        <v>2715</v>
      </c>
      <c r="B1310" s="105" t="s">
        <v>2716</v>
      </c>
      <c r="C1310" s="106" t="s">
        <v>180</v>
      </c>
      <c r="D1310" s="107">
        <v>1194.19</v>
      </c>
      <c r="E1310" s="107">
        <v>107.88</v>
      </c>
      <c r="F1310" s="107">
        <v>1302.07</v>
      </c>
      <c r="G1310" s="83">
        <v>9</v>
      </c>
      <c r="H1310" s="83"/>
    </row>
    <row r="1311" spans="1:8" ht="28.8" x14ac:dyDescent="0.3">
      <c r="A1311" s="104" t="s">
        <v>2717</v>
      </c>
      <c r="B1311" s="105" t="s">
        <v>2718</v>
      </c>
      <c r="C1311" s="106" t="s">
        <v>128</v>
      </c>
      <c r="D1311" s="107">
        <v>1307.06</v>
      </c>
      <c r="E1311" s="107">
        <v>117.24</v>
      </c>
      <c r="F1311" s="107">
        <v>1424.3</v>
      </c>
      <c r="G1311" s="83">
        <v>9</v>
      </c>
      <c r="H1311" s="83"/>
    </row>
    <row r="1312" spans="1:8" ht="28.8" x14ac:dyDescent="0.3">
      <c r="A1312" s="104" t="s">
        <v>2719</v>
      </c>
      <c r="B1312" s="105" t="s">
        <v>2720</v>
      </c>
      <c r="C1312" s="106" t="s">
        <v>128</v>
      </c>
      <c r="D1312" s="107">
        <v>1078.77</v>
      </c>
      <c r="E1312" s="107">
        <v>117.24</v>
      </c>
      <c r="F1312" s="107">
        <v>1196.01</v>
      </c>
      <c r="G1312" s="83">
        <v>9</v>
      </c>
      <c r="H1312" s="83"/>
    </row>
    <row r="1313" spans="1:8" x14ac:dyDescent="0.3">
      <c r="A1313" s="104" t="s">
        <v>2721</v>
      </c>
      <c r="B1313" s="105" t="s">
        <v>2722</v>
      </c>
      <c r="C1313" s="106" t="s">
        <v>180</v>
      </c>
      <c r="D1313" s="107">
        <v>989.84</v>
      </c>
      <c r="E1313" s="107">
        <v>61.2</v>
      </c>
      <c r="F1313" s="107">
        <v>1051.04</v>
      </c>
      <c r="G1313" s="83">
        <v>9</v>
      </c>
      <c r="H1313" s="83"/>
    </row>
    <row r="1314" spans="1:8" x14ac:dyDescent="0.3">
      <c r="A1314" s="104" t="s">
        <v>2723</v>
      </c>
      <c r="B1314" s="105" t="s">
        <v>2724</v>
      </c>
      <c r="C1314" s="106" t="s">
        <v>180</v>
      </c>
      <c r="D1314" s="107">
        <v>365.15</v>
      </c>
      <c r="E1314" s="107">
        <v>61.2</v>
      </c>
      <c r="F1314" s="107">
        <v>426.35</v>
      </c>
      <c r="G1314" s="83">
        <v>9</v>
      </c>
      <c r="H1314" s="83"/>
    </row>
    <row r="1315" spans="1:8" x14ac:dyDescent="0.3">
      <c r="A1315" s="104" t="s">
        <v>2725</v>
      </c>
      <c r="B1315" s="105" t="s">
        <v>2726</v>
      </c>
      <c r="C1315" s="106" t="s">
        <v>180</v>
      </c>
      <c r="D1315" s="107">
        <v>1563.94</v>
      </c>
      <c r="E1315" s="107">
        <v>61.2</v>
      </c>
      <c r="F1315" s="107">
        <v>1625.14</v>
      </c>
      <c r="G1315" s="83">
        <v>9</v>
      </c>
      <c r="H1315" s="83"/>
    </row>
    <row r="1316" spans="1:8" ht="28.8" x14ac:dyDescent="0.3">
      <c r="A1316" s="104" t="s">
        <v>2727</v>
      </c>
      <c r="B1316" s="105" t="s">
        <v>2728</v>
      </c>
      <c r="C1316" s="106" t="s">
        <v>180</v>
      </c>
      <c r="D1316" s="107">
        <v>606.77</v>
      </c>
      <c r="E1316" s="107">
        <v>46.68</v>
      </c>
      <c r="F1316" s="107">
        <v>653.45000000000005</v>
      </c>
      <c r="G1316" s="83">
        <v>9</v>
      </c>
      <c r="H1316" s="83"/>
    </row>
    <row r="1317" spans="1:8" ht="28.8" x14ac:dyDescent="0.3">
      <c r="A1317" s="104" t="s">
        <v>2729</v>
      </c>
      <c r="B1317" s="105" t="s">
        <v>2730</v>
      </c>
      <c r="C1317" s="106" t="s">
        <v>180</v>
      </c>
      <c r="D1317" s="107">
        <v>561.70000000000005</v>
      </c>
      <c r="E1317" s="107">
        <v>61.2</v>
      </c>
      <c r="F1317" s="107">
        <v>622.9</v>
      </c>
      <c r="G1317" s="83">
        <v>9</v>
      </c>
      <c r="H1317" s="83"/>
    </row>
    <row r="1318" spans="1:8" ht="28.8" x14ac:dyDescent="0.3">
      <c r="A1318" s="104" t="s">
        <v>2731</v>
      </c>
      <c r="B1318" s="105" t="s">
        <v>2732</v>
      </c>
      <c r="C1318" s="106" t="s">
        <v>180</v>
      </c>
      <c r="D1318" s="107">
        <v>436.64</v>
      </c>
      <c r="E1318" s="107">
        <v>61.2</v>
      </c>
      <c r="F1318" s="107">
        <v>497.84</v>
      </c>
      <c r="G1318" s="83">
        <v>9</v>
      </c>
      <c r="H1318" s="83"/>
    </row>
    <row r="1319" spans="1:8" x14ac:dyDescent="0.3">
      <c r="A1319" s="104" t="s">
        <v>2733</v>
      </c>
      <c r="B1319" s="105" t="s">
        <v>2734</v>
      </c>
      <c r="C1319" s="106" t="s">
        <v>180</v>
      </c>
      <c r="D1319" s="107">
        <v>1439.7</v>
      </c>
      <c r="E1319" s="107">
        <v>61.2</v>
      </c>
      <c r="F1319" s="107">
        <v>1500.9</v>
      </c>
      <c r="G1319" s="83">
        <v>9</v>
      </c>
      <c r="H1319" s="83"/>
    </row>
    <row r="1320" spans="1:8" x14ac:dyDescent="0.3">
      <c r="A1320" s="104" t="s">
        <v>2735</v>
      </c>
      <c r="B1320" s="105" t="s">
        <v>2736</v>
      </c>
      <c r="C1320" s="106" t="s">
        <v>180</v>
      </c>
      <c r="D1320" s="107">
        <v>1493.53</v>
      </c>
      <c r="E1320" s="107">
        <v>61.2</v>
      </c>
      <c r="F1320" s="107">
        <v>1554.73</v>
      </c>
      <c r="G1320" s="83">
        <v>9</v>
      </c>
      <c r="H1320" s="83"/>
    </row>
    <row r="1321" spans="1:8" ht="28.8" x14ac:dyDescent="0.3">
      <c r="A1321" s="104" t="s">
        <v>2737</v>
      </c>
      <c r="B1321" s="105" t="s">
        <v>2738</v>
      </c>
      <c r="C1321" s="106" t="s">
        <v>180</v>
      </c>
      <c r="D1321" s="107">
        <v>1265.57</v>
      </c>
      <c r="E1321" s="107">
        <v>61.2</v>
      </c>
      <c r="F1321" s="107">
        <v>1326.77</v>
      </c>
      <c r="G1321" s="83">
        <v>9</v>
      </c>
      <c r="H1321" s="83"/>
    </row>
    <row r="1322" spans="1:8" x14ac:dyDescent="0.3">
      <c r="A1322" s="104" t="s">
        <v>2739</v>
      </c>
      <c r="B1322" s="105" t="s">
        <v>2740</v>
      </c>
      <c r="C1322" s="106" t="s">
        <v>180</v>
      </c>
      <c r="D1322" s="107">
        <v>943.55</v>
      </c>
      <c r="E1322" s="107">
        <v>40.67</v>
      </c>
      <c r="F1322" s="107">
        <v>984.22</v>
      </c>
      <c r="G1322" s="83">
        <v>9</v>
      </c>
      <c r="H1322" s="83"/>
    </row>
    <row r="1323" spans="1:8" x14ac:dyDescent="0.3">
      <c r="A1323" s="104" t="s">
        <v>2741</v>
      </c>
      <c r="B1323" s="105" t="s">
        <v>2742</v>
      </c>
      <c r="C1323" s="106" t="s">
        <v>180</v>
      </c>
      <c r="D1323" s="107">
        <v>675.22</v>
      </c>
      <c r="E1323" s="107">
        <v>49.8</v>
      </c>
      <c r="F1323" s="107">
        <v>725.02</v>
      </c>
      <c r="G1323" s="83">
        <v>9</v>
      </c>
      <c r="H1323" s="83"/>
    </row>
    <row r="1324" spans="1:8" ht="28.8" x14ac:dyDescent="0.3">
      <c r="A1324" s="104" t="s">
        <v>2743</v>
      </c>
      <c r="B1324" s="105" t="s">
        <v>2744</v>
      </c>
      <c r="C1324" s="106" t="s">
        <v>180</v>
      </c>
      <c r="D1324" s="107">
        <v>1194.95</v>
      </c>
      <c r="E1324" s="107">
        <v>40.67</v>
      </c>
      <c r="F1324" s="107">
        <v>1235.6199999999999</v>
      </c>
      <c r="G1324" s="83">
        <v>9</v>
      </c>
      <c r="H1324" s="83"/>
    </row>
    <row r="1325" spans="1:8" ht="28.8" x14ac:dyDescent="0.3">
      <c r="A1325" s="104" t="s">
        <v>2745</v>
      </c>
      <c r="B1325" s="105" t="s">
        <v>2746</v>
      </c>
      <c r="C1325" s="106" t="s">
        <v>180</v>
      </c>
      <c r="D1325" s="107">
        <v>1085.04</v>
      </c>
      <c r="E1325" s="107">
        <v>40.67</v>
      </c>
      <c r="F1325" s="107">
        <v>1125.71</v>
      </c>
      <c r="G1325" s="83">
        <v>9</v>
      </c>
      <c r="H1325" s="83"/>
    </row>
    <row r="1326" spans="1:8" x14ac:dyDescent="0.3">
      <c r="A1326" s="104" t="s">
        <v>2747</v>
      </c>
      <c r="B1326" s="105" t="s">
        <v>2748</v>
      </c>
      <c r="C1326" s="106" t="s">
        <v>180</v>
      </c>
      <c r="D1326" s="107">
        <v>1407.88</v>
      </c>
      <c r="E1326" s="107">
        <v>20.420000000000002</v>
      </c>
      <c r="F1326" s="107">
        <v>1428.3</v>
      </c>
      <c r="G1326" s="83">
        <v>9</v>
      </c>
      <c r="H1326" s="83"/>
    </row>
    <row r="1327" spans="1:8" x14ac:dyDescent="0.3">
      <c r="A1327" s="104" t="s">
        <v>2749</v>
      </c>
      <c r="B1327" s="105" t="s">
        <v>2750</v>
      </c>
      <c r="C1327" s="106" t="s">
        <v>180</v>
      </c>
      <c r="D1327" s="107">
        <v>262.17</v>
      </c>
      <c r="E1327" s="107">
        <v>32.159999999999997</v>
      </c>
      <c r="F1327" s="107">
        <v>294.33</v>
      </c>
      <c r="G1327" s="83">
        <v>9</v>
      </c>
      <c r="H1327" s="83"/>
    </row>
    <row r="1328" spans="1:8" ht="28.8" x14ac:dyDescent="0.3">
      <c r="A1328" s="104" t="s">
        <v>2751</v>
      </c>
      <c r="B1328" s="105" t="s">
        <v>2752</v>
      </c>
      <c r="C1328" s="106" t="s">
        <v>180</v>
      </c>
      <c r="D1328" s="107">
        <v>511.31</v>
      </c>
      <c r="E1328" s="107">
        <v>61.2</v>
      </c>
      <c r="F1328" s="107">
        <v>572.51</v>
      </c>
      <c r="G1328" s="83">
        <v>9</v>
      </c>
      <c r="H1328" s="83"/>
    </row>
    <row r="1329" spans="1:8" ht="28.8" x14ac:dyDescent="0.3">
      <c r="A1329" s="104" t="s">
        <v>2753</v>
      </c>
      <c r="B1329" s="105" t="s">
        <v>2754</v>
      </c>
      <c r="C1329" s="106" t="s">
        <v>180</v>
      </c>
      <c r="D1329" s="107">
        <v>1246.02</v>
      </c>
      <c r="E1329" s="107">
        <v>97.16</v>
      </c>
      <c r="F1329" s="107">
        <v>1343.18</v>
      </c>
      <c r="G1329" s="83">
        <v>9</v>
      </c>
      <c r="H1329" s="83"/>
    </row>
    <row r="1330" spans="1:8" ht="28.8" x14ac:dyDescent="0.3">
      <c r="A1330" s="104" t="s">
        <v>2755</v>
      </c>
      <c r="B1330" s="108" t="s">
        <v>2756</v>
      </c>
      <c r="C1330" s="106" t="s">
        <v>180</v>
      </c>
      <c r="D1330" s="107">
        <v>5328.41</v>
      </c>
      <c r="E1330" s="107">
        <v>119.87</v>
      </c>
      <c r="F1330" s="107">
        <v>5448.28</v>
      </c>
      <c r="G1330" s="83">
        <v>9</v>
      </c>
      <c r="H1330" s="83"/>
    </row>
    <row r="1331" spans="1:8" ht="28.8" x14ac:dyDescent="0.3">
      <c r="A1331" s="104" t="s">
        <v>2757</v>
      </c>
      <c r="B1331" s="105" t="s">
        <v>2758</v>
      </c>
      <c r="C1331" s="106" t="s">
        <v>180</v>
      </c>
      <c r="D1331" s="107">
        <v>813.86</v>
      </c>
      <c r="E1331" s="107">
        <v>43.6</v>
      </c>
      <c r="F1331" s="107">
        <v>857.46</v>
      </c>
      <c r="G1331" s="83">
        <v>9</v>
      </c>
      <c r="H1331" s="83"/>
    </row>
    <row r="1332" spans="1:8" ht="28.8" x14ac:dyDescent="0.3">
      <c r="A1332" s="104" t="s">
        <v>2759</v>
      </c>
      <c r="B1332" s="105" t="s">
        <v>2760</v>
      </c>
      <c r="C1332" s="106" t="s">
        <v>180</v>
      </c>
      <c r="D1332" s="107">
        <v>1727</v>
      </c>
      <c r="E1332" s="107">
        <v>46.47</v>
      </c>
      <c r="F1332" s="107">
        <v>1773.47</v>
      </c>
      <c r="G1332" s="83">
        <v>9</v>
      </c>
      <c r="H1332" s="83"/>
    </row>
    <row r="1333" spans="1:8" ht="28.8" x14ac:dyDescent="0.3">
      <c r="A1333" s="104" t="s">
        <v>2761</v>
      </c>
      <c r="B1333" s="105" t="s">
        <v>2762</v>
      </c>
      <c r="C1333" s="106" t="s">
        <v>180</v>
      </c>
      <c r="D1333" s="107">
        <v>509.61</v>
      </c>
      <c r="E1333" s="107">
        <v>61.2</v>
      </c>
      <c r="F1333" s="107">
        <v>570.80999999999995</v>
      </c>
      <c r="G1333" s="83">
        <v>9</v>
      </c>
      <c r="H1333" s="83"/>
    </row>
    <row r="1334" spans="1:8" x14ac:dyDescent="0.3">
      <c r="A1334" s="104" t="s">
        <v>2763</v>
      </c>
      <c r="B1334" s="105" t="s">
        <v>2764</v>
      </c>
      <c r="C1334" s="106"/>
      <c r="D1334" s="107"/>
      <c r="E1334" s="107"/>
      <c r="F1334" s="107"/>
      <c r="G1334" s="83">
        <v>5</v>
      </c>
      <c r="H1334" s="83"/>
    </row>
    <row r="1335" spans="1:8" ht="28.8" x14ac:dyDescent="0.3">
      <c r="A1335" s="104" t="s">
        <v>2765</v>
      </c>
      <c r="B1335" s="105" t="s">
        <v>2766</v>
      </c>
      <c r="C1335" s="106" t="s">
        <v>236</v>
      </c>
      <c r="D1335" s="107">
        <v>658.47</v>
      </c>
      <c r="E1335" s="107">
        <v>32.159999999999997</v>
      </c>
      <c r="F1335" s="107">
        <v>690.63</v>
      </c>
      <c r="G1335" s="83">
        <v>9</v>
      </c>
      <c r="H1335" s="83"/>
    </row>
    <row r="1336" spans="1:8" x14ac:dyDescent="0.3">
      <c r="A1336" s="104" t="s">
        <v>2767</v>
      </c>
      <c r="B1336" s="105" t="s">
        <v>2768</v>
      </c>
      <c r="C1336" s="106" t="s">
        <v>236</v>
      </c>
      <c r="D1336" s="107">
        <v>685.22</v>
      </c>
      <c r="E1336" s="107">
        <v>12.87</v>
      </c>
      <c r="F1336" s="107">
        <v>698.09</v>
      </c>
      <c r="G1336" s="83">
        <v>9</v>
      </c>
      <c r="H1336" s="83"/>
    </row>
    <row r="1337" spans="1:8" x14ac:dyDescent="0.3">
      <c r="A1337" s="104" t="s">
        <v>2769</v>
      </c>
      <c r="B1337" s="105" t="s">
        <v>2770</v>
      </c>
      <c r="C1337" s="106" t="s">
        <v>236</v>
      </c>
      <c r="D1337" s="107">
        <v>1193.5899999999999</v>
      </c>
      <c r="E1337" s="107">
        <v>32.159999999999997</v>
      </c>
      <c r="F1337" s="107">
        <v>1225.75</v>
      </c>
      <c r="G1337" s="83">
        <v>9</v>
      </c>
      <c r="H1337" s="83"/>
    </row>
    <row r="1338" spans="1:8" x14ac:dyDescent="0.3">
      <c r="A1338" s="104" t="s">
        <v>2771</v>
      </c>
      <c r="B1338" s="105" t="s">
        <v>2772</v>
      </c>
      <c r="C1338" s="106" t="s">
        <v>180</v>
      </c>
      <c r="D1338" s="107">
        <v>1501.93</v>
      </c>
      <c r="E1338" s="107">
        <v>64.319999999999993</v>
      </c>
      <c r="F1338" s="107">
        <v>1566.25</v>
      </c>
      <c r="G1338" s="83">
        <v>9</v>
      </c>
      <c r="H1338" s="83"/>
    </row>
    <row r="1339" spans="1:8" ht="28.8" x14ac:dyDescent="0.3">
      <c r="A1339" s="104" t="s">
        <v>2773</v>
      </c>
      <c r="B1339" s="105" t="s">
        <v>2774</v>
      </c>
      <c r="C1339" s="106" t="s">
        <v>180</v>
      </c>
      <c r="D1339" s="107">
        <v>499.08</v>
      </c>
      <c r="E1339" s="107">
        <v>10.61</v>
      </c>
      <c r="F1339" s="107">
        <v>509.69</v>
      </c>
      <c r="G1339" s="83">
        <v>9</v>
      </c>
      <c r="H1339" s="83"/>
    </row>
    <row r="1340" spans="1:8" ht="28.8" x14ac:dyDescent="0.3">
      <c r="A1340" s="104" t="s">
        <v>2775</v>
      </c>
      <c r="B1340" s="105" t="s">
        <v>2776</v>
      </c>
      <c r="C1340" s="106" t="s">
        <v>180</v>
      </c>
      <c r="D1340" s="107">
        <v>643.96</v>
      </c>
      <c r="E1340" s="107">
        <v>32.159999999999997</v>
      </c>
      <c r="F1340" s="107">
        <v>676.12</v>
      </c>
      <c r="G1340" s="83">
        <v>9</v>
      </c>
      <c r="H1340" s="83"/>
    </row>
    <row r="1341" spans="1:8" ht="28.8" x14ac:dyDescent="0.3">
      <c r="A1341" s="104" t="s">
        <v>2777</v>
      </c>
      <c r="B1341" s="105" t="s">
        <v>2778</v>
      </c>
      <c r="C1341" s="106" t="s">
        <v>180</v>
      </c>
      <c r="D1341" s="107">
        <v>1055.29</v>
      </c>
      <c r="E1341" s="107">
        <v>20.420000000000002</v>
      </c>
      <c r="F1341" s="107">
        <v>1075.71</v>
      </c>
      <c r="G1341" s="83">
        <v>9</v>
      </c>
      <c r="H1341" s="83"/>
    </row>
    <row r="1342" spans="1:8" ht="28.8" x14ac:dyDescent="0.3">
      <c r="A1342" s="104" t="s">
        <v>2779</v>
      </c>
      <c r="B1342" s="105" t="s">
        <v>2780</v>
      </c>
      <c r="C1342" s="106" t="s">
        <v>180</v>
      </c>
      <c r="D1342" s="107">
        <v>510.55</v>
      </c>
      <c r="E1342" s="107">
        <v>40.67</v>
      </c>
      <c r="F1342" s="107">
        <v>551.22</v>
      </c>
      <c r="G1342" s="83">
        <v>9</v>
      </c>
      <c r="H1342" s="83"/>
    </row>
    <row r="1343" spans="1:8" x14ac:dyDescent="0.3">
      <c r="A1343" s="104" t="s">
        <v>2781</v>
      </c>
      <c r="B1343" s="105" t="s">
        <v>2782</v>
      </c>
      <c r="C1343" s="106" t="s">
        <v>236</v>
      </c>
      <c r="D1343" s="107">
        <v>164.3</v>
      </c>
      <c r="E1343" s="107">
        <v>16.079999999999998</v>
      </c>
      <c r="F1343" s="107">
        <v>180.38</v>
      </c>
      <c r="G1343" s="83">
        <v>9</v>
      </c>
      <c r="H1343" s="83"/>
    </row>
    <row r="1344" spans="1:8" x14ac:dyDescent="0.3">
      <c r="A1344" s="104" t="s">
        <v>2783</v>
      </c>
      <c r="B1344" s="105" t="s">
        <v>2784</v>
      </c>
      <c r="C1344" s="106" t="s">
        <v>236</v>
      </c>
      <c r="D1344" s="107">
        <v>184.53</v>
      </c>
      <c r="E1344" s="107">
        <v>16.079999999999998</v>
      </c>
      <c r="F1344" s="107">
        <v>200.61</v>
      </c>
      <c r="G1344" s="83">
        <v>9</v>
      </c>
      <c r="H1344" s="83"/>
    </row>
    <row r="1345" spans="1:8" ht="28.8" x14ac:dyDescent="0.3">
      <c r="A1345" s="104" t="s">
        <v>2785</v>
      </c>
      <c r="B1345" s="105" t="s">
        <v>2786</v>
      </c>
      <c r="C1345" s="106" t="s">
        <v>180</v>
      </c>
      <c r="D1345" s="107">
        <v>1214.3</v>
      </c>
      <c r="E1345" s="107">
        <v>46.68</v>
      </c>
      <c r="F1345" s="107">
        <v>1260.98</v>
      </c>
      <c r="G1345" s="83">
        <v>9</v>
      </c>
      <c r="H1345" s="83"/>
    </row>
    <row r="1346" spans="1:8" ht="28.8" x14ac:dyDescent="0.3">
      <c r="A1346" s="104" t="s">
        <v>2787</v>
      </c>
      <c r="B1346" s="105" t="s">
        <v>2788</v>
      </c>
      <c r="C1346" s="106" t="s">
        <v>180</v>
      </c>
      <c r="D1346" s="107">
        <v>1066.3399999999999</v>
      </c>
      <c r="E1346" s="107">
        <v>20.420000000000002</v>
      </c>
      <c r="F1346" s="107">
        <v>1086.76</v>
      </c>
      <c r="G1346" s="83">
        <v>9</v>
      </c>
      <c r="H1346" s="83"/>
    </row>
    <row r="1347" spans="1:8" ht="28.8" x14ac:dyDescent="0.3">
      <c r="A1347" s="104" t="s">
        <v>2789</v>
      </c>
      <c r="B1347" s="105" t="s">
        <v>2790</v>
      </c>
      <c r="C1347" s="106" t="s">
        <v>180</v>
      </c>
      <c r="D1347" s="107">
        <v>856.18</v>
      </c>
      <c r="E1347" s="107">
        <v>40.67</v>
      </c>
      <c r="F1347" s="107">
        <v>896.85</v>
      </c>
      <c r="G1347" s="83">
        <v>9</v>
      </c>
      <c r="H1347" s="83"/>
    </row>
    <row r="1348" spans="1:8" ht="28.8" x14ac:dyDescent="0.3">
      <c r="A1348" s="104" t="s">
        <v>2791</v>
      </c>
      <c r="B1348" s="105" t="s">
        <v>2792</v>
      </c>
      <c r="C1348" s="106" t="s">
        <v>180</v>
      </c>
      <c r="D1348" s="107">
        <v>489.21</v>
      </c>
      <c r="E1348" s="107">
        <v>12.87</v>
      </c>
      <c r="F1348" s="107">
        <v>502.08</v>
      </c>
      <c r="G1348" s="83">
        <v>9</v>
      </c>
      <c r="H1348" s="83"/>
    </row>
    <row r="1349" spans="1:8" ht="28.8" x14ac:dyDescent="0.3">
      <c r="A1349" s="104" t="s">
        <v>2793</v>
      </c>
      <c r="B1349" s="105" t="s">
        <v>2794</v>
      </c>
      <c r="C1349" s="106" t="s">
        <v>180</v>
      </c>
      <c r="D1349" s="107">
        <v>544.79999999999995</v>
      </c>
      <c r="E1349" s="107"/>
      <c r="F1349" s="107">
        <v>544.79999999999995</v>
      </c>
      <c r="G1349" s="83">
        <v>9</v>
      </c>
      <c r="H1349" s="83"/>
    </row>
    <row r="1350" spans="1:8" x14ac:dyDescent="0.3">
      <c r="A1350" s="104" t="s">
        <v>2795</v>
      </c>
      <c r="B1350" s="105" t="s">
        <v>2796</v>
      </c>
      <c r="C1350" s="106"/>
      <c r="D1350" s="107"/>
      <c r="E1350" s="107"/>
      <c r="F1350" s="107"/>
      <c r="G1350" s="83">
        <v>5</v>
      </c>
      <c r="H1350" s="83"/>
    </row>
    <row r="1351" spans="1:8" ht="28.8" x14ac:dyDescent="0.3">
      <c r="A1351" s="104" t="s">
        <v>2797</v>
      </c>
      <c r="B1351" s="105" t="s">
        <v>2798</v>
      </c>
      <c r="C1351" s="106" t="s">
        <v>180</v>
      </c>
      <c r="D1351" s="107">
        <v>2787.07</v>
      </c>
      <c r="E1351" s="107">
        <v>46</v>
      </c>
      <c r="F1351" s="107">
        <v>2833.07</v>
      </c>
      <c r="G1351" s="83">
        <v>9</v>
      </c>
      <c r="H1351" s="83"/>
    </row>
    <row r="1352" spans="1:8" ht="28.8" x14ac:dyDescent="0.3">
      <c r="A1352" s="104" t="s">
        <v>2799</v>
      </c>
      <c r="B1352" s="105" t="s">
        <v>2800</v>
      </c>
      <c r="C1352" s="106" t="s">
        <v>180</v>
      </c>
      <c r="D1352" s="107">
        <v>1682.07</v>
      </c>
      <c r="E1352" s="107">
        <v>46</v>
      </c>
      <c r="F1352" s="107">
        <v>1728.07</v>
      </c>
      <c r="G1352" s="83">
        <v>9</v>
      </c>
      <c r="H1352" s="83"/>
    </row>
    <row r="1353" spans="1:8" ht="28.8" x14ac:dyDescent="0.3">
      <c r="A1353" s="104" t="s">
        <v>2801</v>
      </c>
      <c r="B1353" s="105" t="s">
        <v>2802</v>
      </c>
      <c r="C1353" s="106" t="s">
        <v>180</v>
      </c>
      <c r="D1353" s="107">
        <v>1816.09</v>
      </c>
      <c r="E1353" s="107">
        <v>46</v>
      </c>
      <c r="F1353" s="107">
        <v>1862.09</v>
      </c>
      <c r="G1353" s="83">
        <v>9</v>
      </c>
      <c r="H1353" s="83"/>
    </row>
    <row r="1354" spans="1:8" ht="28.8" x14ac:dyDescent="0.3">
      <c r="A1354" s="104" t="s">
        <v>2803</v>
      </c>
      <c r="B1354" s="105" t="s">
        <v>2804</v>
      </c>
      <c r="C1354" s="106" t="s">
        <v>180</v>
      </c>
      <c r="D1354" s="107">
        <v>2741.1</v>
      </c>
      <c r="E1354" s="107">
        <v>46</v>
      </c>
      <c r="F1354" s="107">
        <v>2787.1</v>
      </c>
      <c r="G1354" s="83">
        <v>9</v>
      </c>
      <c r="H1354" s="83"/>
    </row>
    <row r="1355" spans="1:8" ht="28.8" x14ac:dyDescent="0.3">
      <c r="A1355" s="104" t="s">
        <v>2805</v>
      </c>
      <c r="B1355" s="105" t="s">
        <v>2806</v>
      </c>
      <c r="C1355" s="106" t="s">
        <v>180</v>
      </c>
      <c r="D1355" s="107">
        <v>2183.9299999999998</v>
      </c>
      <c r="E1355" s="107">
        <v>84.51</v>
      </c>
      <c r="F1355" s="107">
        <v>2268.44</v>
      </c>
      <c r="G1355" s="83">
        <v>9</v>
      </c>
      <c r="H1355" s="83"/>
    </row>
    <row r="1356" spans="1:8" ht="28.8" x14ac:dyDescent="0.3">
      <c r="A1356" s="104" t="s">
        <v>2807</v>
      </c>
      <c r="B1356" s="105" t="s">
        <v>2808</v>
      </c>
      <c r="C1356" s="106" t="s">
        <v>180</v>
      </c>
      <c r="D1356" s="107">
        <v>3281.89</v>
      </c>
      <c r="E1356" s="107">
        <v>84.51</v>
      </c>
      <c r="F1356" s="107">
        <v>3366.4</v>
      </c>
      <c r="G1356" s="83">
        <v>9</v>
      </c>
      <c r="H1356" s="83"/>
    </row>
    <row r="1357" spans="1:8" ht="43.2" x14ac:dyDescent="0.3">
      <c r="A1357" s="104" t="s">
        <v>2809</v>
      </c>
      <c r="B1357" s="105" t="s">
        <v>2810</v>
      </c>
      <c r="C1357" s="106" t="s">
        <v>180</v>
      </c>
      <c r="D1357" s="107">
        <v>2674.67</v>
      </c>
      <c r="E1357" s="107">
        <v>84.51</v>
      </c>
      <c r="F1357" s="107">
        <v>2759.18</v>
      </c>
      <c r="G1357" s="83">
        <v>9</v>
      </c>
      <c r="H1357" s="83"/>
    </row>
    <row r="1358" spans="1:8" ht="28.8" x14ac:dyDescent="0.3">
      <c r="A1358" s="104" t="s">
        <v>2811</v>
      </c>
      <c r="B1358" s="105" t="s">
        <v>2812</v>
      </c>
      <c r="C1358" s="106" t="s">
        <v>180</v>
      </c>
      <c r="D1358" s="107">
        <v>3333.76</v>
      </c>
      <c r="E1358" s="107">
        <v>84.51</v>
      </c>
      <c r="F1358" s="107">
        <v>3418.27</v>
      </c>
      <c r="G1358" s="83">
        <v>9</v>
      </c>
      <c r="H1358" s="83"/>
    </row>
    <row r="1359" spans="1:8" ht="28.8" x14ac:dyDescent="0.3">
      <c r="A1359" s="104" t="s">
        <v>2813</v>
      </c>
      <c r="B1359" s="105" t="s">
        <v>2814</v>
      </c>
      <c r="C1359" s="106" t="s">
        <v>180</v>
      </c>
      <c r="D1359" s="107">
        <v>2084.34</v>
      </c>
      <c r="E1359" s="107">
        <v>46</v>
      </c>
      <c r="F1359" s="107">
        <v>2130.34</v>
      </c>
      <c r="G1359" s="83">
        <v>9</v>
      </c>
      <c r="H1359" s="83"/>
    </row>
    <row r="1360" spans="1:8" ht="28.8" x14ac:dyDescent="0.3">
      <c r="A1360" s="104" t="s">
        <v>2815</v>
      </c>
      <c r="B1360" s="105" t="s">
        <v>2816</v>
      </c>
      <c r="C1360" s="106" t="s">
        <v>180</v>
      </c>
      <c r="D1360" s="107">
        <v>2056.13</v>
      </c>
      <c r="E1360" s="107">
        <v>46</v>
      </c>
      <c r="F1360" s="107">
        <v>2102.13</v>
      </c>
      <c r="G1360" s="83">
        <v>9</v>
      </c>
      <c r="H1360" s="83"/>
    </row>
    <row r="1361" spans="1:8" ht="28.8" x14ac:dyDescent="0.3">
      <c r="A1361" s="104" t="s">
        <v>2817</v>
      </c>
      <c r="B1361" s="105" t="s">
        <v>2818</v>
      </c>
      <c r="C1361" s="106" t="s">
        <v>180</v>
      </c>
      <c r="D1361" s="107">
        <v>3156</v>
      </c>
      <c r="E1361" s="107">
        <v>46</v>
      </c>
      <c r="F1361" s="107">
        <v>3202</v>
      </c>
      <c r="G1361" s="83">
        <v>9</v>
      </c>
      <c r="H1361" s="83"/>
    </row>
    <row r="1362" spans="1:8" ht="28.8" x14ac:dyDescent="0.3">
      <c r="A1362" s="104" t="s">
        <v>2819</v>
      </c>
      <c r="B1362" s="105" t="s">
        <v>2820</v>
      </c>
      <c r="C1362" s="106" t="s">
        <v>180</v>
      </c>
      <c r="D1362" s="107">
        <v>2621.2600000000002</v>
      </c>
      <c r="E1362" s="107">
        <v>84.51</v>
      </c>
      <c r="F1362" s="107">
        <v>2705.77</v>
      </c>
      <c r="G1362" s="83">
        <v>9</v>
      </c>
      <c r="H1362" s="83"/>
    </row>
    <row r="1363" spans="1:8" ht="28.8" x14ac:dyDescent="0.3">
      <c r="A1363" s="104" t="s">
        <v>2821</v>
      </c>
      <c r="B1363" s="105" t="s">
        <v>2822</v>
      </c>
      <c r="C1363" s="106" t="s">
        <v>180</v>
      </c>
      <c r="D1363" s="107">
        <v>3720.25</v>
      </c>
      <c r="E1363" s="107">
        <v>84.51</v>
      </c>
      <c r="F1363" s="107">
        <v>3804.76</v>
      </c>
      <c r="G1363" s="83">
        <v>9</v>
      </c>
      <c r="H1363" s="83"/>
    </row>
    <row r="1364" spans="1:8" ht="43.2" x14ac:dyDescent="0.3">
      <c r="A1364" s="104" t="s">
        <v>2823</v>
      </c>
      <c r="B1364" s="105" t="s">
        <v>2824</v>
      </c>
      <c r="C1364" s="106" t="s">
        <v>180</v>
      </c>
      <c r="D1364" s="107">
        <v>2862.12</v>
      </c>
      <c r="E1364" s="107">
        <v>84.51</v>
      </c>
      <c r="F1364" s="107">
        <v>2946.63</v>
      </c>
      <c r="G1364" s="83">
        <v>9</v>
      </c>
      <c r="H1364" s="83"/>
    </row>
    <row r="1365" spans="1:8" ht="43.2" x14ac:dyDescent="0.3">
      <c r="A1365" s="104" t="s">
        <v>2825</v>
      </c>
      <c r="B1365" s="105" t="s">
        <v>2826</v>
      </c>
      <c r="C1365" s="106" t="s">
        <v>180</v>
      </c>
      <c r="D1365" s="107">
        <v>3758.09</v>
      </c>
      <c r="E1365" s="107">
        <v>84.51</v>
      </c>
      <c r="F1365" s="107">
        <v>3842.6</v>
      </c>
      <c r="G1365" s="83">
        <v>9</v>
      </c>
      <c r="H1365" s="83"/>
    </row>
    <row r="1366" spans="1:8" ht="28.8" x14ac:dyDescent="0.3">
      <c r="A1366" s="104" t="s">
        <v>2827</v>
      </c>
      <c r="B1366" s="105" t="s">
        <v>2828</v>
      </c>
      <c r="C1366" s="106" t="s">
        <v>180</v>
      </c>
      <c r="D1366" s="107">
        <v>3810.32</v>
      </c>
      <c r="E1366" s="107">
        <v>84.51</v>
      </c>
      <c r="F1366" s="107">
        <v>3894.83</v>
      </c>
      <c r="G1366" s="83">
        <v>9</v>
      </c>
      <c r="H1366" s="83"/>
    </row>
    <row r="1367" spans="1:8" ht="28.8" x14ac:dyDescent="0.3">
      <c r="A1367" s="104" t="s">
        <v>2829</v>
      </c>
      <c r="B1367" s="105" t="s">
        <v>2830</v>
      </c>
      <c r="C1367" s="106" t="s">
        <v>180</v>
      </c>
      <c r="D1367" s="107">
        <v>3707.54</v>
      </c>
      <c r="E1367" s="107">
        <v>46</v>
      </c>
      <c r="F1367" s="107">
        <v>3753.54</v>
      </c>
      <c r="G1367" s="83">
        <v>9</v>
      </c>
      <c r="H1367" s="83"/>
    </row>
    <row r="1368" spans="1:8" ht="28.8" x14ac:dyDescent="0.3">
      <c r="A1368" s="104" t="s">
        <v>2831</v>
      </c>
      <c r="B1368" s="105" t="s">
        <v>2832</v>
      </c>
      <c r="C1368" s="106" t="s">
        <v>180</v>
      </c>
      <c r="D1368" s="107">
        <v>3095.53</v>
      </c>
      <c r="E1368" s="107">
        <v>46</v>
      </c>
      <c r="F1368" s="107">
        <v>3141.53</v>
      </c>
      <c r="G1368" s="83">
        <v>9</v>
      </c>
      <c r="H1368" s="83"/>
    </row>
    <row r="1369" spans="1:8" ht="28.8" x14ac:dyDescent="0.3">
      <c r="A1369" s="104" t="s">
        <v>2833</v>
      </c>
      <c r="B1369" s="105" t="s">
        <v>2834</v>
      </c>
      <c r="C1369" s="106" t="s">
        <v>180</v>
      </c>
      <c r="D1369" s="107">
        <v>3904.48</v>
      </c>
      <c r="E1369" s="107">
        <v>46</v>
      </c>
      <c r="F1369" s="107">
        <v>3950.48</v>
      </c>
      <c r="G1369" s="83">
        <v>9</v>
      </c>
      <c r="H1369" s="83"/>
    </row>
    <row r="1370" spans="1:8" ht="28.8" x14ac:dyDescent="0.3">
      <c r="A1370" s="104" t="s">
        <v>2835</v>
      </c>
      <c r="B1370" s="105" t="s">
        <v>2836</v>
      </c>
      <c r="C1370" s="106" t="s">
        <v>180</v>
      </c>
      <c r="D1370" s="107">
        <v>2838.13</v>
      </c>
      <c r="E1370" s="107">
        <v>188.43</v>
      </c>
      <c r="F1370" s="107">
        <v>3026.56</v>
      </c>
      <c r="G1370" s="83">
        <v>9</v>
      </c>
      <c r="H1370" s="83"/>
    </row>
    <row r="1371" spans="1:8" ht="28.8" x14ac:dyDescent="0.3">
      <c r="A1371" s="104" t="s">
        <v>2837</v>
      </c>
      <c r="B1371" s="105" t="s">
        <v>2838</v>
      </c>
      <c r="C1371" s="106" t="s">
        <v>180</v>
      </c>
      <c r="D1371" s="107">
        <v>2356.71</v>
      </c>
      <c r="E1371" s="107">
        <v>46</v>
      </c>
      <c r="F1371" s="107">
        <v>2402.71</v>
      </c>
      <c r="G1371" s="83">
        <v>9</v>
      </c>
      <c r="H1371" s="83"/>
    </row>
    <row r="1372" spans="1:8" ht="28.8" x14ac:dyDescent="0.3">
      <c r="A1372" s="104" t="s">
        <v>2839</v>
      </c>
      <c r="B1372" s="105" t="s">
        <v>2840</v>
      </c>
      <c r="C1372" s="106" t="s">
        <v>180</v>
      </c>
      <c r="D1372" s="107">
        <v>1465.27</v>
      </c>
      <c r="E1372" s="107">
        <v>46</v>
      </c>
      <c r="F1372" s="107">
        <v>1511.27</v>
      </c>
      <c r="G1372" s="83">
        <v>9</v>
      </c>
      <c r="H1372" s="83"/>
    </row>
    <row r="1373" spans="1:8" ht="28.8" x14ac:dyDescent="0.3">
      <c r="A1373" s="104" t="s">
        <v>2841</v>
      </c>
      <c r="B1373" s="105" t="s">
        <v>2842</v>
      </c>
      <c r="C1373" s="106" t="s">
        <v>180</v>
      </c>
      <c r="D1373" s="107">
        <v>2411.4699999999998</v>
      </c>
      <c r="E1373" s="107">
        <v>46</v>
      </c>
      <c r="F1373" s="107">
        <v>2457.4699999999998</v>
      </c>
      <c r="G1373" s="83">
        <v>9</v>
      </c>
      <c r="H1373" s="83"/>
    </row>
    <row r="1374" spans="1:8" ht="28.8" x14ac:dyDescent="0.3">
      <c r="A1374" s="104" t="s">
        <v>2843</v>
      </c>
      <c r="B1374" s="105" t="s">
        <v>2844</v>
      </c>
      <c r="C1374" s="106" t="s">
        <v>180</v>
      </c>
      <c r="D1374" s="107">
        <v>2031.69</v>
      </c>
      <c r="E1374" s="107">
        <v>46</v>
      </c>
      <c r="F1374" s="107">
        <v>2077.69</v>
      </c>
      <c r="G1374" s="83">
        <v>9</v>
      </c>
      <c r="H1374" s="83"/>
    </row>
    <row r="1375" spans="1:8" x14ac:dyDescent="0.3">
      <c r="A1375" s="104" t="s">
        <v>2845</v>
      </c>
      <c r="B1375" s="105" t="s">
        <v>2846</v>
      </c>
      <c r="C1375" s="106"/>
      <c r="D1375" s="107"/>
      <c r="E1375" s="107"/>
      <c r="F1375" s="107"/>
      <c r="G1375" s="83">
        <v>5</v>
      </c>
      <c r="H1375" s="83"/>
    </row>
    <row r="1376" spans="1:8" ht="28.8" x14ac:dyDescent="0.3">
      <c r="A1376" s="104" t="s">
        <v>2847</v>
      </c>
      <c r="B1376" s="105" t="s">
        <v>2848</v>
      </c>
      <c r="C1376" s="106" t="s">
        <v>236</v>
      </c>
      <c r="D1376" s="107">
        <v>1120.0999999999999</v>
      </c>
      <c r="E1376" s="107">
        <v>38.51</v>
      </c>
      <c r="F1376" s="107">
        <v>1158.6099999999999</v>
      </c>
      <c r="G1376" s="83">
        <v>9</v>
      </c>
      <c r="H1376" s="83"/>
    </row>
    <row r="1377" spans="1:8" x14ac:dyDescent="0.3">
      <c r="A1377" s="104" t="s">
        <v>2849</v>
      </c>
      <c r="B1377" s="105" t="s">
        <v>2850</v>
      </c>
      <c r="C1377" s="106"/>
      <c r="D1377" s="107"/>
      <c r="E1377" s="107"/>
      <c r="F1377" s="107"/>
      <c r="G1377" s="83">
        <v>5</v>
      </c>
      <c r="H1377" s="83"/>
    </row>
    <row r="1378" spans="1:8" ht="28.8" x14ac:dyDescent="0.3">
      <c r="A1378" s="104" t="s">
        <v>2851</v>
      </c>
      <c r="B1378" s="105" t="s">
        <v>2852</v>
      </c>
      <c r="C1378" s="106" t="s">
        <v>180</v>
      </c>
      <c r="D1378" s="107">
        <v>645.38</v>
      </c>
      <c r="E1378" s="107">
        <v>32.159999999999997</v>
      </c>
      <c r="F1378" s="107">
        <v>677.54</v>
      </c>
      <c r="G1378" s="83">
        <v>9</v>
      </c>
      <c r="H1378" s="83"/>
    </row>
    <row r="1379" spans="1:8" ht="28.8" x14ac:dyDescent="0.3">
      <c r="A1379" s="104" t="s">
        <v>2853</v>
      </c>
      <c r="B1379" s="105" t="s">
        <v>2854</v>
      </c>
      <c r="C1379" s="106" t="s">
        <v>180</v>
      </c>
      <c r="D1379" s="107">
        <v>1013.95</v>
      </c>
      <c r="E1379" s="107">
        <v>91.4</v>
      </c>
      <c r="F1379" s="107">
        <v>1105.3499999999999</v>
      </c>
      <c r="G1379" s="83">
        <v>9</v>
      </c>
      <c r="H1379" s="83"/>
    </row>
    <row r="1380" spans="1:8" x14ac:dyDescent="0.3">
      <c r="A1380" s="104" t="s">
        <v>2855</v>
      </c>
      <c r="B1380" s="105" t="s">
        <v>2856</v>
      </c>
      <c r="C1380" s="106"/>
      <c r="D1380" s="107"/>
      <c r="E1380" s="107"/>
      <c r="F1380" s="107"/>
      <c r="G1380" s="83">
        <v>5</v>
      </c>
      <c r="H1380" s="83"/>
    </row>
    <row r="1381" spans="1:8" ht="28.8" x14ac:dyDescent="0.3">
      <c r="A1381" s="104" t="s">
        <v>2857</v>
      </c>
      <c r="B1381" s="105" t="s">
        <v>2858</v>
      </c>
      <c r="C1381" s="106" t="s">
        <v>236</v>
      </c>
      <c r="D1381" s="107">
        <v>780.5</v>
      </c>
      <c r="E1381" s="107">
        <v>38.590000000000003</v>
      </c>
      <c r="F1381" s="107">
        <v>819.09</v>
      </c>
      <c r="G1381" s="83">
        <v>9</v>
      </c>
      <c r="H1381" s="83"/>
    </row>
    <row r="1382" spans="1:8" x14ac:dyDescent="0.3">
      <c r="A1382" s="104" t="s">
        <v>2859</v>
      </c>
      <c r="B1382" s="105" t="s">
        <v>2860</v>
      </c>
      <c r="C1382" s="106" t="s">
        <v>236</v>
      </c>
      <c r="D1382" s="107">
        <v>525.35</v>
      </c>
      <c r="E1382" s="107">
        <v>16.079999999999998</v>
      </c>
      <c r="F1382" s="107">
        <v>541.42999999999995</v>
      </c>
      <c r="G1382" s="83">
        <v>9</v>
      </c>
      <c r="H1382" s="83"/>
    </row>
    <row r="1383" spans="1:8" ht="28.8" x14ac:dyDescent="0.3">
      <c r="A1383" s="104" t="s">
        <v>2861</v>
      </c>
      <c r="B1383" s="105" t="s">
        <v>2862</v>
      </c>
      <c r="C1383" s="106" t="s">
        <v>236</v>
      </c>
      <c r="D1383" s="107">
        <v>617.88</v>
      </c>
      <c r="E1383" s="107">
        <v>32.159999999999997</v>
      </c>
      <c r="F1383" s="107">
        <v>650.04</v>
      </c>
      <c r="G1383" s="83">
        <v>9</v>
      </c>
      <c r="H1383" s="83"/>
    </row>
    <row r="1384" spans="1:8" x14ac:dyDescent="0.3">
      <c r="A1384" s="104" t="s">
        <v>2863</v>
      </c>
      <c r="B1384" s="105" t="s">
        <v>2864</v>
      </c>
      <c r="C1384" s="106"/>
      <c r="D1384" s="107"/>
      <c r="E1384" s="107"/>
      <c r="F1384" s="107"/>
      <c r="G1384" s="83">
        <v>5</v>
      </c>
      <c r="H1384" s="83"/>
    </row>
    <row r="1385" spans="1:8" x14ac:dyDescent="0.3">
      <c r="A1385" s="104" t="s">
        <v>2865</v>
      </c>
      <c r="B1385" s="105" t="s">
        <v>2866</v>
      </c>
      <c r="C1385" s="106" t="s">
        <v>180</v>
      </c>
      <c r="D1385" s="107"/>
      <c r="E1385" s="107">
        <v>32.159999999999997</v>
      </c>
      <c r="F1385" s="107">
        <v>32.159999999999997</v>
      </c>
      <c r="G1385" s="83">
        <v>9</v>
      </c>
      <c r="H1385" s="83"/>
    </row>
    <row r="1386" spans="1:8" x14ac:dyDescent="0.3">
      <c r="A1386" s="104" t="s">
        <v>2867</v>
      </c>
      <c r="B1386" s="105" t="s">
        <v>2868</v>
      </c>
      <c r="C1386" s="106" t="s">
        <v>236</v>
      </c>
      <c r="D1386" s="107">
        <v>1.43</v>
      </c>
      <c r="E1386" s="107">
        <v>8.3699999999999992</v>
      </c>
      <c r="F1386" s="107">
        <v>9.8000000000000007</v>
      </c>
      <c r="G1386" s="83">
        <v>9</v>
      </c>
      <c r="H1386" s="83"/>
    </row>
    <row r="1387" spans="1:8" x14ac:dyDescent="0.3">
      <c r="A1387" s="104" t="s">
        <v>2869</v>
      </c>
      <c r="B1387" s="105" t="s">
        <v>2870</v>
      </c>
      <c r="C1387" s="106" t="s">
        <v>236</v>
      </c>
      <c r="D1387" s="107"/>
      <c r="E1387" s="107">
        <v>19.29</v>
      </c>
      <c r="F1387" s="107">
        <v>19.29</v>
      </c>
      <c r="G1387" s="83">
        <v>9</v>
      </c>
      <c r="H1387" s="83"/>
    </row>
    <row r="1388" spans="1:8" x14ac:dyDescent="0.3">
      <c r="A1388" s="104" t="s">
        <v>2871</v>
      </c>
      <c r="B1388" s="105" t="s">
        <v>2872</v>
      </c>
      <c r="C1388" s="106" t="s">
        <v>236</v>
      </c>
      <c r="D1388" s="107">
        <v>32.89</v>
      </c>
      <c r="E1388" s="107">
        <v>22.36</v>
      </c>
      <c r="F1388" s="107">
        <v>55.25</v>
      </c>
      <c r="G1388" s="83">
        <v>9</v>
      </c>
      <c r="H1388" s="83"/>
    </row>
    <row r="1389" spans="1:8" x14ac:dyDescent="0.3">
      <c r="A1389" s="104" t="s">
        <v>2873</v>
      </c>
      <c r="B1389" s="105" t="s">
        <v>2874</v>
      </c>
      <c r="C1389" s="106" t="s">
        <v>439</v>
      </c>
      <c r="D1389" s="107">
        <v>3461.31</v>
      </c>
      <c r="E1389" s="107">
        <v>77.02</v>
      </c>
      <c r="F1389" s="107">
        <v>3538.33</v>
      </c>
      <c r="G1389" s="83">
        <v>9</v>
      </c>
      <c r="H1389" s="83"/>
    </row>
    <row r="1390" spans="1:8" x14ac:dyDescent="0.3">
      <c r="A1390" s="104" t="s">
        <v>2875</v>
      </c>
      <c r="B1390" s="105" t="s">
        <v>2876</v>
      </c>
      <c r="C1390" s="106" t="s">
        <v>236</v>
      </c>
      <c r="D1390" s="107">
        <v>118.35</v>
      </c>
      <c r="E1390" s="107">
        <v>8.3699999999999992</v>
      </c>
      <c r="F1390" s="107">
        <v>126.72</v>
      </c>
      <c r="G1390" s="83">
        <v>9</v>
      </c>
      <c r="H1390" s="83"/>
    </row>
    <row r="1391" spans="1:8" ht="28.8" x14ac:dyDescent="0.3">
      <c r="A1391" s="104" t="s">
        <v>2877</v>
      </c>
      <c r="B1391" s="105" t="s">
        <v>2878</v>
      </c>
      <c r="C1391" s="106" t="s">
        <v>236</v>
      </c>
      <c r="D1391" s="107">
        <v>393.23</v>
      </c>
      <c r="E1391" s="107">
        <v>8.3699999999999992</v>
      </c>
      <c r="F1391" s="107">
        <v>401.6</v>
      </c>
      <c r="G1391" s="83">
        <v>9</v>
      </c>
      <c r="H1391" s="83"/>
    </row>
    <row r="1392" spans="1:8" x14ac:dyDescent="0.3">
      <c r="A1392" s="104" t="s">
        <v>2879</v>
      </c>
      <c r="B1392" s="105" t="s">
        <v>2880</v>
      </c>
      <c r="C1392" s="106" t="s">
        <v>180</v>
      </c>
      <c r="D1392" s="107">
        <v>237.26</v>
      </c>
      <c r="E1392" s="107">
        <v>38.590000000000003</v>
      </c>
      <c r="F1392" s="107">
        <v>275.85000000000002</v>
      </c>
      <c r="G1392" s="83">
        <v>9</v>
      </c>
      <c r="H1392" s="83"/>
    </row>
    <row r="1393" spans="1:8" x14ac:dyDescent="0.3">
      <c r="A1393" s="104" t="s">
        <v>2881</v>
      </c>
      <c r="B1393" s="105" t="s">
        <v>2882</v>
      </c>
      <c r="C1393" s="106" t="s">
        <v>180</v>
      </c>
      <c r="D1393" s="107">
        <v>120.12</v>
      </c>
      <c r="E1393" s="107">
        <v>7.01</v>
      </c>
      <c r="F1393" s="107">
        <v>127.13</v>
      </c>
      <c r="G1393" s="83">
        <v>9</v>
      </c>
      <c r="H1393" s="83"/>
    </row>
    <row r="1394" spans="1:8" x14ac:dyDescent="0.3">
      <c r="A1394" s="104" t="s">
        <v>2883</v>
      </c>
      <c r="B1394" s="105" t="s">
        <v>2884</v>
      </c>
      <c r="C1394" s="106" t="s">
        <v>180</v>
      </c>
      <c r="D1394" s="107">
        <v>44.98</v>
      </c>
      <c r="E1394" s="107">
        <v>7.01</v>
      </c>
      <c r="F1394" s="107">
        <v>51.99</v>
      </c>
      <c r="G1394" s="83">
        <v>9</v>
      </c>
      <c r="H1394" s="83"/>
    </row>
    <row r="1395" spans="1:8" ht="28.8" x14ac:dyDescent="0.3">
      <c r="A1395" s="104" t="s">
        <v>2885</v>
      </c>
      <c r="B1395" s="105" t="s">
        <v>2886</v>
      </c>
      <c r="C1395" s="106" t="s">
        <v>180</v>
      </c>
      <c r="D1395" s="107">
        <v>685.51</v>
      </c>
      <c r="E1395" s="107">
        <v>70.8</v>
      </c>
      <c r="F1395" s="107">
        <v>756.31</v>
      </c>
      <c r="G1395" s="83">
        <v>9</v>
      </c>
      <c r="H1395" s="83"/>
    </row>
    <row r="1396" spans="1:8" ht="28.8" x14ac:dyDescent="0.3">
      <c r="A1396" s="104" t="s">
        <v>2887</v>
      </c>
      <c r="B1396" s="105" t="s">
        <v>2888</v>
      </c>
      <c r="C1396" s="106" t="s">
        <v>180</v>
      </c>
      <c r="D1396" s="107">
        <v>1162.5</v>
      </c>
      <c r="E1396" s="107">
        <v>70.8</v>
      </c>
      <c r="F1396" s="107">
        <v>1233.3</v>
      </c>
      <c r="G1396" s="83">
        <v>9</v>
      </c>
      <c r="H1396" s="83"/>
    </row>
    <row r="1397" spans="1:8" x14ac:dyDescent="0.3">
      <c r="A1397" s="104" t="s">
        <v>2889</v>
      </c>
      <c r="B1397" s="105" t="s">
        <v>2890</v>
      </c>
      <c r="C1397" s="106"/>
      <c r="D1397" s="107"/>
      <c r="E1397" s="107"/>
      <c r="F1397" s="107"/>
      <c r="G1397" s="83">
        <v>2</v>
      </c>
      <c r="H1397" s="83"/>
    </row>
    <row r="1398" spans="1:8" x14ac:dyDescent="0.3">
      <c r="A1398" s="104" t="s">
        <v>2891</v>
      </c>
      <c r="B1398" s="105" t="s">
        <v>2892</v>
      </c>
      <c r="C1398" s="106"/>
      <c r="D1398" s="107"/>
      <c r="E1398" s="107"/>
      <c r="F1398" s="107"/>
      <c r="G1398" s="83">
        <v>5</v>
      </c>
      <c r="H1398" s="83"/>
    </row>
    <row r="1399" spans="1:8" x14ac:dyDescent="0.3">
      <c r="A1399" s="104" t="s">
        <v>2893</v>
      </c>
      <c r="B1399" s="105" t="s">
        <v>2894</v>
      </c>
      <c r="C1399" s="106" t="s">
        <v>180</v>
      </c>
      <c r="D1399" s="107">
        <v>716.29</v>
      </c>
      <c r="E1399" s="107">
        <v>48.24</v>
      </c>
      <c r="F1399" s="107">
        <v>764.53</v>
      </c>
      <c r="G1399" s="83">
        <v>9</v>
      </c>
      <c r="H1399" s="83"/>
    </row>
    <row r="1400" spans="1:8" x14ac:dyDescent="0.3">
      <c r="A1400" s="104" t="s">
        <v>2895</v>
      </c>
      <c r="B1400" s="105" t="s">
        <v>2896</v>
      </c>
      <c r="C1400" s="106" t="s">
        <v>180</v>
      </c>
      <c r="D1400" s="107">
        <v>341.3</v>
      </c>
      <c r="E1400" s="107">
        <v>48.24</v>
      </c>
      <c r="F1400" s="107">
        <v>389.54</v>
      </c>
      <c r="G1400" s="83">
        <v>9</v>
      </c>
      <c r="H1400" s="83"/>
    </row>
    <row r="1401" spans="1:8" x14ac:dyDescent="0.3">
      <c r="A1401" s="104" t="s">
        <v>2897</v>
      </c>
      <c r="B1401" s="105" t="s">
        <v>2898</v>
      </c>
      <c r="C1401" s="106" t="s">
        <v>180</v>
      </c>
      <c r="D1401" s="107">
        <v>925.68</v>
      </c>
      <c r="E1401" s="107">
        <v>48.24</v>
      </c>
      <c r="F1401" s="107">
        <v>973.92</v>
      </c>
      <c r="G1401" s="83">
        <v>9</v>
      </c>
      <c r="H1401" s="83"/>
    </row>
    <row r="1402" spans="1:8" x14ac:dyDescent="0.3">
      <c r="A1402" s="104" t="s">
        <v>2899</v>
      </c>
      <c r="B1402" s="105" t="s">
        <v>2900</v>
      </c>
      <c r="C1402" s="106" t="s">
        <v>180</v>
      </c>
      <c r="D1402" s="107">
        <v>773.93</v>
      </c>
      <c r="E1402" s="107">
        <v>48.24</v>
      </c>
      <c r="F1402" s="107">
        <v>822.17</v>
      </c>
      <c r="G1402" s="83">
        <v>9</v>
      </c>
      <c r="H1402" s="83"/>
    </row>
    <row r="1403" spans="1:8" x14ac:dyDescent="0.3">
      <c r="A1403" s="104" t="s">
        <v>2901</v>
      </c>
      <c r="B1403" s="105" t="s">
        <v>2902</v>
      </c>
      <c r="C1403" s="106" t="s">
        <v>180</v>
      </c>
      <c r="D1403" s="107">
        <v>751.9</v>
      </c>
      <c r="E1403" s="107">
        <v>48.24</v>
      </c>
      <c r="F1403" s="107">
        <v>800.14</v>
      </c>
      <c r="G1403" s="83">
        <v>9</v>
      </c>
      <c r="H1403" s="83"/>
    </row>
    <row r="1404" spans="1:8" x14ac:dyDescent="0.3">
      <c r="A1404" s="104" t="s">
        <v>2903</v>
      </c>
      <c r="B1404" s="105" t="s">
        <v>2904</v>
      </c>
      <c r="C1404" s="106" t="s">
        <v>180</v>
      </c>
      <c r="D1404" s="107">
        <v>356.16</v>
      </c>
      <c r="E1404" s="107">
        <v>48.24</v>
      </c>
      <c r="F1404" s="107">
        <v>404.4</v>
      </c>
      <c r="G1404" s="83">
        <v>9</v>
      </c>
      <c r="H1404" s="83"/>
    </row>
    <row r="1405" spans="1:8" x14ac:dyDescent="0.3">
      <c r="A1405" s="104" t="s">
        <v>2905</v>
      </c>
      <c r="B1405" s="105" t="s">
        <v>2906</v>
      </c>
      <c r="C1405" s="106" t="s">
        <v>180</v>
      </c>
      <c r="D1405" s="107">
        <v>815.59</v>
      </c>
      <c r="E1405" s="107">
        <v>48.24</v>
      </c>
      <c r="F1405" s="107">
        <v>863.83</v>
      </c>
      <c r="G1405" s="83">
        <v>9</v>
      </c>
      <c r="H1405" s="83"/>
    </row>
    <row r="1406" spans="1:8" x14ac:dyDescent="0.3">
      <c r="A1406" s="104" t="s">
        <v>2907</v>
      </c>
      <c r="B1406" s="105" t="s">
        <v>2908</v>
      </c>
      <c r="C1406" s="106" t="s">
        <v>180</v>
      </c>
      <c r="D1406" s="107">
        <v>648.21</v>
      </c>
      <c r="E1406" s="107">
        <v>48.24</v>
      </c>
      <c r="F1406" s="107">
        <v>696.45</v>
      </c>
      <c r="G1406" s="83">
        <v>9</v>
      </c>
      <c r="H1406" s="83"/>
    </row>
    <row r="1407" spans="1:8" x14ac:dyDescent="0.3">
      <c r="A1407" s="104" t="s">
        <v>2909</v>
      </c>
      <c r="B1407" s="105" t="s">
        <v>2910</v>
      </c>
      <c r="C1407" s="106" t="s">
        <v>180</v>
      </c>
      <c r="D1407" s="107">
        <v>1004.39</v>
      </c>
      <c r="E1407" s="107">
        <v>48.24</v>
      </c>
      <c r="F1407" s="107">
        <v>1052.6300000000001</v>
      </c>
      <c r="G1407" s="83">
        <v>9</v>
      </c>
      <c r="H1407" s="83"/>
    </row>
    <row r="1408" spans="1:8" x14ac:dyDescent="0.3">
      <c r="A1408" s="104" t="s">
        <v>2911</v>
      </c>
      <c r="B1408" s="105" t="s">
        <v>2912</v>
      </c>
      <c r="C1408" s="106" t="s">
        <v>180</v>
      </c>
      <c r="D1408" s="107">
        <v>919.05</v>
      </c>
      <c r="E1408" s="107">
        <v>48.24</v>
      </c>
      <c r="F1408" s="107">
        <v>967.29</v>
      </c>
      <c r="G1408" s="83">
        <v>9</v>
      </c>
      <c r="H1408" s="83"/>
    </row>
    <row r="1409" spans="1:8" ht="28.8" x14ac:dyDescent="0.3">
      <c r="A1409" s="104" t="s">
        <v>2913</v>
      </c>
      <c r="B1409" s="105" t="s">
        <v>2914</v>
      </c>
      <c r="C1409" s="106" t="s">
        <v>180</v>
      </c>
      <c r="D1409" s="107">
        <v>297.72000000000003</v>
      </c>
      <c r="E1409" s="107"/>
      <c r="F1409" s="107">
        <v>297.72000000000003</v>
      </c>
      <c r="G1409" s="83">
        <v>9</v>
      </c>
      <c r="H1409" s="83"/>
    </row>
    <row r="1410" spans="1:8" x14ac:dyDescent="0.3">
      <c r="A1410" s="104" t="s">
        <v>2915</v>
      </c>
      <c r="B1410" s="105" t="s">
        <v>2916</v>
      </c>
      <c r="C1410" s="106" t="s">
        <v>180</v>
      </c>
      <c r="D1410" s="107">
        <v>819.46</v>
      </c>
      <c r="E1410" s="107">
        <v>37.06</v>
      </c>
      <c r="F1410" s="107">
        <v>856.52</v>
      </c>
      <c r="G1410" s="83">
        <v>9</v>
      </c>
      <c r="H1410" s="83"/>
    </row>
    <row r="1411" spans="1:8" x14ac:dyDescent="0.3">
      <c r="A1411" s="104" t="s">
        <v>2917</v>
      </c>
      <c r="B1411" s="105" t="s">
        <v>2918</v>
      </c>
      <c r="C1411" s="106" t="s">
        <v>180</v>
      </c>
      <c r="D1411" s="107">
        <v>1292.31</v>
      </c>
      <c r="E1411" s="107">
        <v>48.24</v>
      </c>
      <c r="F1411" s="107">
        <v>1340.55</v>
      </c>
      <c r="G1411" s="83">
        <v>9</v>
      </c>
      <c r="H1411" s="83"/>
    </row>
    <row r="1412" spans="1:8" x14ac:dyDescent="0.3">
      <c r="A1412" s="104" t="s">
        <v>2919</v>
      </c>
      <c r="B1412" s="105" t="s">
        <v>2920</v>
      </c>
      <c r="C1412" s="106" t="s">
        <v>180</v>
      </c>
      <c r="D1412" s="107">
        <v>1326.63</v>
      </c>
      <c r="E1412" s="107">
        <v>48.24</v>
      </c>
      <c r="F1412" s="107">
        <v>1374.87</v>
      </c>
      <c r="G1412" s="83">
        <v>9</v>
      </c>
      <c r="H1412" s="83"/>
    </row>
    <row r="1413" spans="1:8" x14ac:dyDescent="0.3">
      <c r="A1413" s="104" t="s">
        <v>81</v>
      </c>
      <c r="B1413" s="105" t="s">
        <v>2921</v>
      </c>
      <c r="C1413" s="106" t="s">
        <v>180</v>
      </c>
      <c r="D1413" s="107">
        <v>729.37</v>
      </c>
      <c r="E1413" s="107">
        <v>48.24</v>
      </c>
      <c r="F1413" s="107">
        <v>777.61</v>
      </c>
      <c r="G1413" s="83">
        <v>9</v>
      </c>
      <c r="H1413" s="83"/>
    </row>
    <row r="1414" spans="1:8" x14ac:dyDescent="0.3">
      <c r="A1414" s="104" t="s">
        <v>2922</v>
      </c>
      <c r="B1414" s="105" t="s">
        <v>2923</v>
      </c>
      <c r="C1414" s="106" t="s">
        <v>180</v>
      </c>
      <c r="D1414" s="107">
        <v>541</v>
      </c>
      <c r="E1414" s="107">
        <v>37.06</v>
      </c>
      <c r="F1414" s="107">
        <v>578.05999999999995</v>
      </c>
      <c r="G1414" s="83">
        <v>9</v>
      </c>
      <c r="H1414" s="83"/>
    </row>
    <row r="1415" spans="1:8" x14ac:dyDescent="0.3">
      <c r="A1415" s="104" t="s">
        <v>2924</v>
      </c>
      <c r="B1415" s="105" t="s">
        <v>2925</v>
      </c>
      <c r="C1415" s="106" t="s">
        <v>180</v>
      </c>
      <c r="D1415" s="107">
        <v>770.58</v>
      </c>
      <c r="E1415" s="107">
        <v>37.06</v>
      </c>
      <c r="F1415" s="107">
        <v>807.64</v>
      </c>
      <c r="G1415" s="83">
        <v>9</v>
      </c>
      <c r="H1415" s="83"/>
    </row>
    <row r="1416" spans="1:8" x14ac:dyDescent="0.3">
      <c r="A1416" s="104" t="s">
        <v>2926</v>
      </c>
      <c r="B1416" s="105" t="s">
        <v>2927</v>
      </c>
      <c r="C1416" s="106" t="s">
        <v>180</v>
      </c>
      <c r="D1416" s="107">
        <v>632.45000000000005</v>
      </c>
      <c r="E1416" s="107">
        <v>27.8</v>
      </c>
      <c r="F1416" s="107">
        <v>660.25</v>
      </c>
      <c r="G1416" s="83">
        <v>9</v>
      </c>
      <c r="H1416" s="83"/>
    </row>
    <row r="1417" spans="1:8" x14ac:dyDescent="0.3">
      <c r="A1417" s="104" t="s">
        <v>2928</v>
      </c>
      <c r="B1417" s="105" t="s">
        <v>2929</v>
      </c>
      <c r="C1417" s="106" t="s">
        <v>180</v>
      </c>
      <c r="D1417" s="107">
        <v>710.86</v>
      </c>
      <c r="E1417" s="107">
        <v>27.8</v>
      </c>
      <c r="F1417" s="107">
        <v>738.66</v>
      </c>
      <c r="G1417" s="83">
        <v>9</v>
      </c>
      <c r="H1417" s="83"/>
    </row>
    <row r="1418" spans="1:8" x14ac:dyDescent="0.3">
      <c r="A1418" s="104" t="s">
        <v>2930</v>
      </c>
      <c r="B1418" s="105" t="s">
        <v>2931</v>
      </c>
      <c r="C1418" s="106" t="s">
        <v>180</v>
      </c>
      <c r="D1418" s="107">
        <v>520.19000000000005</v>
      </c>
      <c r="E1418" s="107">
        <v>27.8</v>
      </c>
      <c r="F1418" s="107">
        <v>547.99</v>
      </c>
      <c r="G1418" s="83">
        <v>9</v>
      </c>
      <c r="H1418" s="83"/>
    </row>
    <row r="1419" spans="1:8" x14ac:dyDescent="0.3">
      <c r="A1419" s="104" t="s">
        <v>2932</v>
      </c>
      <c r="B1419" s="105" t="s">
        <v>2933</v>
      </c>
      <c r="C1419" s="106" t="s">
        <v>180</v>
      </c>
      <c r="D1419" s="107">
        <v>930.98</v>
      </c>
      <c r="E1419" s="107"/>
      <c r="F1419" s="107">
        <v>930.98</v>
      </c>
      <c r="G1419" s="83">
        <v>9</v>
      </c>
      <c r="H1419" s="83"/>
    </row>
    <row r="1420" spans="1:8" ht="28.8" x14ac:dyDescent="0.3">
      <c r="A1420" s="104" t="s">
        <v>2934</v>
      </c>
      <c r="B1420" s="105" t="s">
        <v>2935</v>
      </c>
      <c r="C1420" s="106" t="s">
        <v>180</v>
      </c>
      <c r="D1420" s="107">
        <v>1196.01</v>
      </c>
      <c r="E1420" s="107"/>
      <c r="F1420" s="107">
        <v>1196.01</v>
      </c>
      <c r="G1420" s="83">
        <v>9</v>
      </c>
      <c r="H1420" s="83"/>
    </row>
    <row r="1421" spans="1:8" ht="28.8" x14ac:dyDescent="0.3">
      <c r="A1421" s="104" t="s">
        <v>2936</v>
      </c>
      <c r="B1421" s="105" t="s">
        <v>2937</v>
      </c>
      <c r="C1421" s="106" t="s">
        <v>180</v>
      </c>
      <c r="D1421" s="107">
        <v>823.32</v>
      </c>
      <c r="E1421" s="107"/>
      <c r="F1421" s="107">
        <v>823.32</v>
      </c>
      <c r="G1421" s="83">
        <v>9</v>
      </c>
      <c r="H1421" s="83"/>
    </row>
    <row r="1422" spans="1:8" ht="28.8" x14ac:dyDescent="0.3">
      <c r="A1422" s="104" t="s">
        <v>2938</v>
      </c>
      <c r="B1422" s="105" t="s">
        <v>2939</v>
      </c>
      <c r="C1422" s="106" t="s">
        <v>180</v>
      </c>
      <c r="D1422" s="107">
        <v>819.83</v>
      </c>
      <c r="E1422" s="107"/>
      <c r="F1422" s="107">
        <v>819.83</v>
      </c>
      <c r="G1422" s="83">
        <v>9</v>
      </c>
      <c r="H1422" s="83"/>
    </row>
    <row r="1423" spans="1:8" x14ac:dyDescent="0.3">
      <c r="A1423" s="104" t="s">
        <v>2940</v>
      </c>
      <c r="B1423" s="105" t="s">
        <v>2941</v>
      </c>
      <c r="C1423" s="106" t="s">
        <v>180</v>
      </c>
      <c r="D1423" s="107">
        <v>881.94</v>
      </c>
      <c r="E1423" s="107">
        <v>48.24</v>
      </c>
      <c r="F1423" s="107">
        <v>930.18</v>
      </c>
      <c r="G1423" s="83">
        <v>9</v>
      </c>
      <c r="H1423" s="83"/>
    </row>
    <row r="1424" spans="1:8" ht="28.8" x14ac:dyDescent="0.3">
      <c r="A1424" s="104" t="s">
        <v>2942</v>
      </c>
      <c r="B1424" s="105" t="s">
        <v>2943</v>
      </c>
      <c r="C1424" s="106" t="s">
        <v>180</v>
      </c>
      <c r="D1424" s="107">
        <v>1175.3599999999999</v>
      </c>
      <c r="E1424" s="107">
        <v>48.24</v>
      </c>
      <c r="F1424" s="107">
        <v>1223.5999999999999</v>
      </c>
      <c r="G1424" s="83">
        <v>9</v>
      </c>
      <c r="H1424" s="83"/>
    </row>
    <row r="1425" spans="1:8" ht="28.8" x14ac:dyDescent="0.3">
      <c r="A1425" s="104" t="s">
        <v>2944</v>
      </c>
      <c r="B1425" s="105" t="s">
        <v>2945</v>
      </c>
      <c r="C1425" s="106" t="s">
        <v>180</v>
      </c>
      <c r="D1425" s="107">
        <v>873.7</v>
      </c>
      <c r="E1425" s="107">
        <v>48.24</v>
      </c>
      <c r="F1425" s="107">
        <v>921.94</v>
      </c>
      <c r="G1425" s="83">
        <v>9</v>
      </c>
      <c r="H1425" s="83"/>
    </row>
    <row r="1426" spans="1:8" x14ac:dyDescent="0.3">
      <c r="A1426" s="104" t="s">
        <v>2946</v>
      </c>
      <c r="B1426" s="105" t="s">
        <v>2947</v>
      </c>
      <c r="C1426" s="106" t="s">
        <v>180</v>
      </c>
      <c r="D1426" s="107">
        <v>901.33</v>
      </c>
      <c r="E1426" s="107">
        <v>48.24</v>
      </c>
      <c r="F1426" s="107">
        <v>949.57</v>
      </c>
      <c r="G1426" s="83">
        <v>9</v>
      </c>
      <c r="H1426" s="83"/>
    </row>
    <row r="1427" spans="1:8" x14ac:dyDescent="0.3">
      <c r="A1427" s="104" t="s">
        <v>2948</v>
      </c>
      <c r="B1427" s="105" t="s">
        <v>2949</v>
      </c>
      <c r="C1427" s="106"/>
      <c r="D1427" s="107"/>
      <c r="E1427" s="107"/>
      <c r="F1427" s="107"/>
      <c r="G1427" s="83">
        <v>5</v>
      </c>
      <c r="H1427" s="83"/>
    </row>
    <row r="1428" spans="1:8" x14ac:dyDescent="0.3">
      <c r="A1428" s="104" t="s">
        <v>2950</v>
      </c>
      <c r="B1428" s="105" t="s">
        <v>2951</v>
      </c>
      <c r="C1428" s="106" t="s">
        <v>180</v>
      </c>
      <c r="D1428" s="107">
        <v>634.07000000000005</v>
      </c>
      <c r="E1428" s="107">
        <v>96.48</v>
      </c>
      <c r="F1428" s="107">
        <v>730.55</v>
      </c>
      <c r="G1428" s="83">
        <v>9</v>
      </c>
      <c r="H1428" s="83"/>
    </row>
    <row r="1429" spans="1:8" x14ac:dyDescent="0.3">
      <c r="A1429" s="104" t="s">
        <v>2952</v>
      </c>
      <c r="B1429" s="105" t="s">
        <v>2953</v>
      </c>
      <c r="C1429" s="106" t="s">
        <v>180</v>
      </c>
      <c r="D1429" s="107">
        <v>964.36</v>
      </c>
      <c r="E1429" s="107">
        <v>96.48</v>
      </c>
      <c r="F1429" s="107">
        <v>1060.8399999999999</v>
      </c>
      <c r="G1429" s="83">
        <v>9</v>
      </c>
      <c r="H1429" s="83"/>
    </row>
    <row r="1430" spans="1:8" x14ac:dyDescent="0.3">
      <c r="A1430" s="104" t="s">
        <v>2954</v>
      </c>
      <c r="B1430" s="105" t="s">
        <v>2955</v>
      </c>
      <c r="C1430" s="106" t="s">
        <v>180</v>
      </c>
      <c r="D1430" s="107">
        <v>1093.33</v>
      </c>
      <c r="E1430" s="107">
        <v>96.48</v>
      </c>
      <c r="F1430" s="107">
        <v>1189.81</v>
      </c>
      <c r="G1430" s="83">
        <v>9</v>
      </c>
      <c r="H1430" s="83"/>
    </row>
    <row r="1431" spans="1:8" x14ac:dyDescent="0.3">
      <c r="A1431" s="104" t="s">
        <v>2956</v>
      </c>
      <c r="B1431" s="105" t="s">
        <v>2957</v>
      </c>
      <c r="C1431" s="106" t="s">
        <v>180</v>
      </c>
      <c r="D1431" s="107">
        <v>641.74</v>
      </c>
      <c r="E1431" s="107">
        <v>48.24</v>
      </c>
      <c r="F1431" s="107">
        <v>689.98</v>
      </c>
      <c r="G1431" s="83">
        <v>9</v>
      </c>
      <c r="H1431" s="83"/>
    </row>
    <row r="1432" spans="1:8" x14ac:dyDescent="0.3">
      <c r="A1432" s="104" t="s">
        <v>2958</v>
      </c>
      <c r="B1432" s="105" t="s">
        <v>2959</v>
      </c>
      <c r="C1432" s="106" t="s">
        <v>180</v>
      </c>
      <c r="D1432" s="107">
        <v>489.51</v>
      </c>
      <c r="E1432" s="107">
        <v>96.48</v>
      </c>
      <c r="F1432" s="107">
        <v>585.99</v>
      </c>
      <c r="G1432" s="83">
        <v>9</v>
      </c>
      <c r="H1432" s="83"/>
    </row>
    <row r="1433" spans="1:8" x14ac:dyDescent="0.3">
      <c r="A1433" s="104" t="s">
        <v>2960</v>
      </c>
      <c r="B1433" s="105" t="s">
        <v>2961</v>
      </c>
      <c r="C1433" s="106" t="s">
        <v>180</v>
      </c>
      <c r="D1433" s="107">
        <v>808.13</v>
      </c>
      <c r="E1433" s="107">
        <v>96.48</v>
      </c>
      <c r="F1433" s="107">
        <v>904.61</v>
      </c>
      <c r="G1433" s="83">
        <v>9</v>
      </c>
      <c r="H1433" s="83"/>
    </row>
    <row r="1434" spans="1:8" x14ac:dyDescent="0.3">
      <c r="A1434" s="104" t="s">
        <v>2962</v>
      </c>
      <c r="B1434" s="105" t="s">
        <v>2963</v>
      </c>
      <c r="C1434" s="106" t="s">
        <v>180</v>
      </c>
      <c r="D1434" s="107">
        <v>488.19</v>
      </c>
      <c r="E1434" s="107">
        <v>96.48</v>
      </c>
      <c r="F1434" s="107">
        <v>584.66999999999996</v>
      </c>
      <c r="G1434" s="83">
        <v>9</v>
      </c>
      <c r="H1434" s="83"/>
    </row>
    <row r="1435" spans="1:8" x14ac:dyDescent="0.3">
      <c r="A1435" s="104" t="s">
        <v>2964</v>
      </c>
      <c r="B1435" s="105" t="s">
        <v>2965</v>
      </c>
      <c r="C1435" s="106" t="s">
        <v>180</v>
      </c>
      <c r="D1435" s="107">
        <v>982.48</v>
      </c>
      <c r="E1435" s="107">
        <v>96.48</v>
      </c>
      <c r="F1435" s="107">
        <v>1078.96</v>
      </c>
      <c r="G1435" s="83">
        <v>9</v>
      </c>
      <c r="H1435" s="83"/>
    </row>
    <row r="1436" spans="1:8" x14ac:dyDescent="0.3">
      <c r="A1436" s="104" t="s">
        <v>2966</v>
      </c>
      <c r="B1436" s="105" t="s">
        <v>2967</v>
      </c>
      <c r="C1436" s="106" t="s">
        <v>180</v>
      </c>
      <c r="D1436" s="107">
        <v>423.04</v>
      </c>
      <c r="E1436" s="107">
        <v>96.48</v>
      </c>
      <c r="F1436" s="107">
        <v>519.52</v>
      </c>
      <c r="G1436" s="83">
        <v>9</v>
      </c>
      <c r="H1436" s="83"/>
    </row>
    <row r="1437" spans="1:8" x14ac:dyDescent="0.3">
      <c r="A1437" s="104" t="s">
        <v>2968</v>
      </c>
      <c r="B1437" s="105" t="s">
        <v>2969</v>
      </c>
      <c r="C1437" s="106" t="s">
        <v>180</v>
      </c>
      <c r="D1437" s="107">
        <v>1029.3499999999999</v>
      </c>
      <c r="E1437" s="107">
        <v>96.48</v>
      </c>
      <c r="F1437" s="107">
        <v>1125.83</v>
      </c>
      <c r="G1437" s="83">
        <v>9</v>
      </c>
      <c r="H1437" s="83"/>
    </row>
    <row r="1438" spans="1:8" x14ac:dyDescent="0.3">
      <c r="A1438" s="104" t="s">
        <v>2970</v>
      </c>
      <c r="B1438" s="105" t="s">
        <v>2971</v>
      </c>
      <c r="C1438" s="106" t="s">
        <v>180</v>
      </c>
      <c r="D1438" s="107">
        <v>939.07</v>
      </c>
      <c r="E1438" s="107">
        <v>48.24</v>
      </c>
      <c r="F1438" s="107">
        <v>987.31</v>
      </c>
      <c r="G1438" s="83">
        <v>9</v>
      </c>
      <c r="H1438" s="83"/>
    </row>
    <row r="1439" spans="1:8" x14ac:dyDescent="0.3">
      <c r="A1439" s="104" t="s">
        <v>2972</v>
      </c>
      <c r="B1439" s="105" t="s">
        <v>2973</v>
      </c>
      <c r="C1439" s="106" t="s">
        <v>180</v>
      </c>
      <c r="D1439" s="107">
        <v>861.71</v>
      </c>
      <c r="E1439" s="107">
        <v>48.24</v>
      </c>
      <c r="F1439" s="107">
        <v>909.95</v>
      </c>
      <c r="G1439" s="83">
        <v>9</v>
      </c>
      <c r="H1439" s="83"/>
    </row>
    <row r="1440" spans="1:8" ht="28.8" x14ac:dyDescent="0.3">
      <c r="A1440" s="104" t="s">
        <v>2974</v>
      </c>
      <c r="B1440" s="105" t="s">
        <v>2975</v>
      </c>
      <c r="C1440" s="106" t="s">
        <v>180</v>
      </c>
      <c r="D1440" s="107">
        <v>1009.38</v>
      </c>
      <c r="E1440" s="107">
        <v>48.24</v>
      </c>
      <c r="F1440" s="107">
        <v>1057.6199999999999</v>
      </c>
      <c r="G1440" s="83">
        <v>9</v>
      </c>
      <c r="H1440" s="83"/>
    </row>
    <row r="1441" spans="1:8" ht="28.8" x14ac:dyDescent="0.3">
      <c r="A1441" s="104" t="s">
        <v>2976</v>
      </c>
      <c r="B1441" s="105" t="s">
        <v>2977</v>
      </c>
      <c r="C1441" s="106" t="s">
        <v>180</v>
      </c>
      <c r="D1441" s="107">
        <v>1086.01</v>
      </c>
      <c r="E1441" s="107">
        <v>48.24</v>
      </c>
      <c r="F1441" s="107">
        <v>1134.25</v>
      </c>
      <c r="G1441" s="83">
        <v>9</v>
      </c>
      <c r="H1441" s="83"/>
    </row>
    <row r="1442" spans="1:8" ht="28.8" x14ac:dyDescent="0.3">
      <c r="A1442" s="104" t="s">
        <v>2978</v>
      </c>
      <c r="B1442" s="105" t="s">
        <v>2979</v>
      </c>
      <c r="C1442" s="106" t="s">
        <v>180</v>
      </c>
      <c r="D1442" s="107">
        <v>987.56</v>
      </c>
      <c r="E1442" s="107">
        <v>96.48</v>
      </c>
      <c r="F1442" s="107">
        <v>1084.04</v>
      </c>
      <c r="G1442" s="83">
        <v>9</v>
      </c>
      <c r="H1442" s="83"/>
    </row>
    <row r="1443" spans="1:8" x14ac:dyDescent="0.3">
      <c r="A1443" s="104" t="s">
        <v>2980</v>
      </c>
      <c r="B1443" s="105" t="s">
        <v>2981</v>
      </c>
      <c r="C1443" s="106" t="s">
        <v>180</v>
      </c>
      <c r="D1443" s="107">
        <v>1007.71</v>
      </c>
      <c r="E1443" s="107">
        <v>96.48</v>
      </c>
      <c r="F1443" s="107">
        <v>1104.19</v>
      </c>
      <c r="G1443" s="83">
        <v>9</v>
      </c>
      <c r="H1443" s="83"/>
    </row>
    <row r="1444" spans="1:8" x14ac:dyDescent="0.3">
      <c r="A1444" s="104" t="s">
        <v>2982</v>
      </c>
      <c r="B1444" s="105" t="s">
        <v>2983</v>
      </c>
      <c r="C1444" s="106"/>
      <c r="D1444" s="107"/>
      <c r="E1444" s="107"/>
      <c r="F1444" s="107"/>
      <c r="G1444" s="83">
        <v>5</v>
      </c>
      <c r="H1444" s="83"/>
    </row>
    <row r="1445" spans="1:8" ht="28.8" x14ac:dyDescent="0.3">
      <c r="A1445" s="104" t="s">
        <v>2984</v>
      </c>
      <c r="B1445" s="105" t="s">
        <v>2985</v>
      </c>
      <c r="C1445" s="106" t="s">
        <v>180</v>
      </c>
      <c r="D1445" s="107">
        <v>143.78</v>
      </c>
      <c r="E1445" s="107"/>
      <c r="F1445" s="107">
        <v>143.78</v>
      </c>
      <c r="G1445" s="83">
        <v>9</v>
      </c>
      <c r="H1445" s="83"/>
    </row>
    <row r="1446" spans="1:8" x14ac:dyDescent="0.3">
      <c r="A1446" s="104" t="s">
        <v>2986</v>
      </c>
      <c r="B1446" s="105" t="s">
        <v>2987</v>
      </c>
      <c r="C1446" s="106"/>
      <c r="D1446" s="107"/>
      <c r="E1446" s="107"/>
      <c r="F1446" s="107"/>
      <c r="G1446" s="83">
        <v>2</v>
      </c>
      <c r="H1446" s="83"/>
    </row>
    <row r="1447" spans="1:8" x14ac:dyDescent="0.3">
      <c r="A1447" s="104" t="s">
        <v>2988</v>
      </c>
      <c r="B1447" s="105" t="s">
        <v>2989</v>
      </c>
      <c r="C1447" s="106"/>
      <c r="D1447" s="107"/>
      <c r="E1447" s="107"/>
      <c r="F1447" s="107"/>
      <c r="G1447" s="83">
        <v>5</v>
      </c>
      <c r="H1447" s="83"/>
    </row>
    <row r="1448" spans="1:8" x14ac:dyDescent="0.3">
      <c r="A1448" s="104" t="s">
        <v>2990</v>
      </c>
      <c r="B1448" s="105" t="s">
        <v>2991</v>
      </c>
      <c r="C1448" s="106" t="s">
        <v>180</v>
      </c>
      <c r="D1448" s="107">
        <v>83.26</v>
      </c>
      <c r="E1448" s="107">
        <v>21.87</v>
      </c>
      <c r="F1448" s="107">
        <v>105.13</v>
      </c>
      <c r="G1448" s="83">
        <v>9</v>
      </c>
      <c r="H1448" s="83"/>
    </row>
    <row r="1449" spans="1:8" x14ac:dyDescent="0.3">
      <c r="A1449" s="104" t="s">
        <v>2992</v>
      </c>
      <c r="B1449" s="105" t="s">
        <v>2993</v>
      </c>
      <c r="C1449" s="106" t="s">
        <v>180</v>
      </c>
      <c r="D1449" s="107">
        <v>105.26</v>
      </c>
      <c r="E1449" s="107">
        <v>21.87</v>
      </c>
      <c r="F1449" s="107">
        <v>127.13</v>
      </c>
      <c r="G1449" s="83">
        <v>9</v>
      </c>
      <c r="H1449" s="83"/>
    </row>
    <row r="1450" spans="1:8" x14ac:dyDescent="0.3">
      <c r="A1450" s="104" t="s">
        <v>2994</v>
      </c>
      <c r="B1450" s="105" t="s">
        <v>2995</v>
      </c>
      <c r="C1450" s="106" t="s">
        <v>180</v>
      </c>
      <c r="D1450" s="107">
        <v>108.11</v>
      </c>
      <c r="E1450" s="107">
        <v>21.87</v>
      </c>
      <c r="F1450" s="107">
        <v>129.97999999999999</v>
      </c>
      <c r="G1450" s="83">
        <v>9</v>
      </c>
      <c r="H1450" s="83"/>
    </row>
    <row r="1451" spans="1:8" x14ac:dyDescent="0.3">
      <c r="A1451" s="104" t="s">
        <v>2996</v>
      </c>
      <c r="B1451" s="105" t="s">
        <v>2997</v>
      </c>
      <c r="C1451" s="106" t="s">
        <v>180</v>
      </c>
      <c r="D1451" s="107">
        <v>123.32</v>
      </c>
      <c r="E1451" s="107">
        <v>21.87</v>
      </c>
      <c r="F1451" s="107">
        <v>145.19</v>
      </c>
      <c r="G1451" s="83">
        <v>9</v>
      </c>
      <c r="H1451" s="83"/>
    </row>
    <row r="1452" spans="1:8" x14ac:dyDescent="0.3">
      <c r="A1452" s="104" t="s">
        <v>2998</v>
      </c>
      <c r="B1452" s="105" t="s">
        <v>2999</v>
      </c>
      <c r="C1452" s="106" t="s">
        <v>180</v>
      </c>
      <c r="D1452" s="107">
        <v>377.69</v>
      </c>
      <c r="E1452" s="107">
        <v>21.87</v>
      </c>
      <c r="F1452" s="107">
        <v>399.56</v>
      </c>
      <c r="G1452" s="83">
        <v>9</v>
      </c>
      <c r="H1452" s="83"/>
    </row>
    <row r="1453" spans="1:8" x14ac:dyDescent="0.3">
      <c r="A1453" s="104" t="s">
        <v>3000</v>
      </c>
      <c r="B1453" s="105" t="s">
        <v>3001</v>
      </c>
      <c r="C1453" s="106" t="s">
        <v>180</v>
      </c>
      <c r="D1453" s="107">
        <v>606.51</v>
      </c>
      <c r="E1453" s="107">
        <v>21.87</v>
      </c>
      <c r="F1453" s="107">
        <v>628.38</v>
      </c>
      <c r="G1453" s="83">
        <v>9</v>
      </c>
      <c r="H1453" s="83"/>
    </row>
    <row r="1454" spans="1:8" x14ac:dyDescent="0.3">
      <c r="A1454" s="104" t="s">
        <v>3002</v>
      </c>
      <c r="B1454" s="105" t="s">
        <v>3003</v>
      </c>
      <c r="C1454" s="106" t="s">
        <v>180</v>
      </c>
      <c r="D1454" s="107">
        <v>461.46</v>
      </c>
      <c r="E1454" s="107">
        <v>21.87</v>
      </c>
      <c r="F1454" s="107">
        <v>483.33</v>
      </c>
      <c r="G1454" s="83">
        <v>9</v>
      </c>
      <c r="H1454" s="83"/>
    </row>
    <row r="1455" spans="1:8" x14ac:dyDescent="0.3">
      <c r="A1455" s="104" t="s">
        <v>3004</v>
      </c>
      <c r="B1455" s="105" t="s">
        <v>3005</v>
      </c>
      <c r="C1455" s="106" t="s">
        <v>180</v>
      </c>
      <c r="D1455" s="107">
        <v>215.64</v>
      </c>
      <c r="E1455" s="107">
        <v>21.87</v>
      </c>
      <c r="F1455" s="107">
        <v>237.51</v>
      </c>
      <c r="G1455" s="83">
        <v>9</v>
      </c>
      <c r="H1455" s="83"/>
    </row>
    <row r="1456" spans="1:8" x14ac:dyDescent="0.3">
      <c r="A1456" s="104" t="s">
        <v>3006</v>
      </c>
      <c r="B1456" s="105" t="s">
        <v>3007</v>
      </c>
      <c r="C1456" s="106" t="s">
        <v>180</v>
      </c>
      <c r="D1456" s="107">
        <v>314.76</v>
      </c>
      <c r="E1456" s="107">
        <v>21.87</v>
      </c>
      <c r="F1456" s="107">
        <v>336.63</v>
      </c>
      <c r="G1456" s="83">
        <v>9</v>
      </c>
      <c r="H1456" s="83"/>
    </row>
    <row r="1457" spans="1:8" x14ac:dyDescent="0.3">
      <c r="A1457" s="104" t="s">
        <v>3008</v>
      </c>
      <c r="B1457" s="105" t="s">
        <v>3009</v>
      </c>
      <c r="C1457" s="106" t="s">
        <v>180</v>
      </c>
      <c r="D1457" s="107">
        <v>364.08</v>
      </c>
      <c r="E1457" s="107">
        <v>21.87</v>
      </c>
      <c r="F1457" s="107">
        <v>385.95</v>
      </c>
      <c r="G1457" s="83">
        <v>9</v>
      </c>
      <c r="H1457" s="83"/>
    </row>
    <row r="1458" spans="1:8" x14ac:dyDescent="0.3">
      <c r="A1458" s="104" t="s">
        <v>3010</v>
      </c>
      <c r="B1458" s="105" t="s">
        <v>3011</v>
      </c>
      <c r="C1458" s="106" t="s">
        <v>180</v>
      </c>
      <c r="D1458" s="107">
        <v>422.21</v>
      </c>
      <c r="E1458" s="107">
        <v>21.87</v>
      </c>
      <c r="F1458" s="107">
        <v>444.08</v>
      </c>
      <c r="G1458" s="83">
        <v>9</v>
      </c>
      <c r="H1458" s="83"/>
    </row>
    <row r="1459" spans="1:8" x14ac:dyDescent="0.3">
      <c r="A1459" s="104" t="s">
        <v>3012</v>
      </c>
      <c r="B1459" s="105" t="s">
        <v>3013</v>
      </c>
      <c r="C1459" s="106" t="s">
        <v>180</v>
      </c>
      <c r="D1459" s="107">
        <v>113.73</v>
      </c>
      <c r="E1459" s="107">
        <v>21.87</v>
      </c>
      <c r="F1459" s="107">
        <v>135.6</v>
      </c>
      <c r="G1459" s="83">
        <v>9</v>
      </c>
      <c r="H1459" s="83"/>
    </row>
    <row r="1460" spans="1:8" x14ac:dyDescent="0.3">
      <c r="A1460" s="104" t="s">
        <v>3014</v>
      </c>
      <c r="B1460" s="105" t="s">
        <v>3015</v>
      </c>
      <c r="C1460" s="106" t="s">
        <v>180</v>
      </c>
      <c r="D1460" s="107">
        <v>3006.63</v>
      </c>
      <c r="E1460" s="107"/>
      <c r="F1460" s="107">
        <v>3006.63</v>
      </c>
      <c r="G1460" s="83">
        <v>9</v>
      </c>
      <c r="H1460" s="83"/>
    </row>
    <row r="1461" spans="1:8" ht="28.8" x14ac:dyDescent="0.3">
      <c r="A1461" s="104" t="s">
        <v>3016</v>
      </c>
      <c r="B1461" s="105" t="s">
        <v>3017</v>
      </c>
      <c r="C1461" s="106" t="s">
        <v>180</v>
      </c>
      <c r="D1461" s="107">
        <v>4867.2</v>
      </c>
      <c r="E1461" s="107"/>
      <c r="F1461" s="107">
        <v>4867.2</v>
      </c>
      <c r="G1461" s="83">
        <v>9</v>
      </c>
      <c r="H1461" s="83"/>
    </row>
    <row r="1462" spans="1:8" x14ac:dyDescent="0.3">
      <c r="A1462" s="104" t="s">
        <v>3018</v>
      </c>
      <c r="B1462" s="105" t="s">
        <v>3019</v>
      </c>
      <c r="C1462" s="106" t="s">
        <v>180</v>
      </c>
      <c r="D1462" s="107">
        <v>145.49</v>
      </c>
      <c r="E1462" s="107">
        <v>21.87</v>
      </c>
      <c r="F1462" s="107">
        <v>167.36</v>
      </c>
      <c r="G1462" s="83">
        <v>9</v>
      </c>
      <c r="H1462" s="83"/>
    </row>
    <row r="1463" spans="1:8" x14ac:dyDescent="0.3">
      <c r="A1463" s="104" t="s">
        <v>3020</v>
      </c>
      <c r="B1463" s="105" t="s">
        <v>3021</v>
      </c>
      <c r="C1463" s="106"/>
      <c r="D1463" s="107"/>
      <c r="E1463" s="107"/>
      <c r="F1463" s="107"/>
      <c r="G1463" s="83">
        <v>5</v>
      </c>
      <c r="H1463" s="83"/>
    </row>
    <row r="1464" spans="1:8" x14ac:dyDescent="0.3">
      <c r="A1464" s="104" t="s">
        <v>3022</v>
      </c>
      <c r="B1464" s="105" t="s">
        <v>3023</v>
      </c>
      <c r="C1464" s="106" t="s">
        <v>180</v>
      </c>
      <c r="D1464" s="107">
        <v>187.74</v>
      </c>
      <c r="E1464" s="107"/>
      <c r="F1464" s="107">
        <v>187.74</v>
      </c>
      <c r="G1464" s="83">
        <v>9</v>
      </c>
      <c r="H1464" s="83"/>
    </row>
    <row r="1465" spans="1:8" x14ac:dyDescent="0.3">
      <c r="A1465" s="104" t="s">
        <v>3024</v>
      </c>
      <c r="B1465" s="105" t="s">
        <v>3025</v>
      </c>
      <c r="C1465" s="106" t="s">
        <v>180</v>
      </c>
      <c r="D1465" s="107">
        <v>222.23</v>
      </c>
      <c r="E1465" s="107"/>
      <c r="F1465" s="107">
        <v>222.23</v>
      </c>
      <c r="G1465" s="83">
        <v>9</v>
      </c>
      <c r="H1465" s="83"/>
    </row>
    <row r="1466" spans="1:8" x14ac:dyDescent="0.3">
      <c r="A1466" s="104" t="s">
        <v>3026</v>
      </c>
      <c r="B1466" s="105" t="s">
        <v>3027</v>
      </c>
      <c r="C1466" s="106" t="s">
        <v>180</v>
      </c>
      <c r="D1466" s="107">
        <v>281.11</v>
      </c>
      <c r="E1466" s="107"/>
      <c r="F1466" s="107">
        <v>281.11</v>
      </c>
      <c r="G1466" s="83">
        <v>9</v>
      </c>
      <c r="H1466" s="83"/>
    </row>
    <row r="1467" spans="1:8" x14ac:dyDescent="0.3">
      <c r="A1467" s="104" t="s">
        <v>3028</v>
      </c>
      <c r="B1467" s="105" t="s">
        <v>3029</v>
      </c>
      <c r="C1467" s="106" t="s">
        <v>180</v>
      </c>
      <c r="D1467" s="107">
        <v>250.08</v>
      </c>
      <c r="E1467" s="107"/>
      <c r="F1467" s="107">
        <v>250.08</v>
      </c>
      <c r="G1467" s="83">
        <v>9</v>
      </c>
      <c r="H1467" s="83"/>
    </row>
    <row r="1468" spans="1:8" x14ac:dyDescent="0.3">
      <c r="A1468" s="104" t="s">
        <v>3030</v>
      </c>
      <c r="B1468" s="105" t="s">
        <v>3031</v>
      </c>
      <c r="C1468" s="106" t="s">
        <v>180</v>
      </c>
      <c r="D1468" s="107">
        <v>352.92</v>
      </c>
      <c r="E1468" s="107"/>
      <c r="F1468" s="107">
        <v>352.92</v>
      </c>
      <c r="G1468" s="83">
        <v>9</v>
      </c>
      <c r="H1468" s="83"/>
    </row>
    <row r="1469" spans="1:8" x14ac:dyDescent="0.3">
      <c r="A1469" s="104" t="s">
        <v>3032</v>
      </c>
      <c r="B1469" s="105" t="s">
        <v>3033</v>
      </c>
      <c r="C1469" s="106" t="s">
        <v>180</v>
      </c>
      <c r="D1469" s="107">
        <v>468.77</v>
      </c>
      <c r="E1469" s="107"/>
      <c r="F1469" s="107">
        <v>468.77</v>
      </c>
      <c r="G1469" s="83">
        <v>9</v>
      </c>
      <c r="H1469" s="83"/>
    </row>
    <row r="1470" spans="1:8" x14ac:dyDescent="0.3">
      <c r="A1470" s="104" t="s">
        <v>3034</v>
      </c>
      <c r="B1470" s="105" t="s">
        <v>3035</v>
      </c>
      <c r="C1470" s="106" t="s">
        <v>180</v>
      </c>
      <c r="D1470" s="107">
        <v>648.35</v>
      </c>
      <c r="E1470" s="107"/>
      <c r="F1470" s="107">
        <v>648.35</v>
      </c>
      <c r="G1470" s="83">
        <v>9</v>
      </c>
      <c r="H1470" s="83"/>
    </row>
    <row r="1471" spans="1:8" x14ac:dyDescent="0.3">
      <c r="A1471" s="104" t="s">
        <v>3036</v>
      </c>
      <c r="B1471" s="105" t="s">
        <v>3037</v>
      </c>
      <c r="C1471" s="106" t="s">
        <v>180</v>
      </c>
      <c r="D1471" s="107">
        <v>413.59</v>
      </c>
      <c r="E1471" s="107"/>
      <c r="F1471" s="107">
        <v>413.59</v>
      </c>
      <c r="G1471" s="83">
        <v>9</v>
      </c>
      <c r="H1471" s="83"/>
    </row>
    <row r="1472" spans="1:8" x14ac:dyDescent="0.3">
      <c r="A1472" s="104" t="s">
        <v>3038</v>
      </c>
      <c r="B1472" s="105" t="s">
        <v>3039</v>
      </c>
      <c r="C1472" s="106"/>
      <c r="D1472" s="107"/>
      <c r="E1472" s="107"/>
      <c r="F1472" s="107"/>
      <c r="G1472" s="83">
        <v>5</v>
      </c>
      <c r="H1472" s="83"/>
    </row>
    <row r="1473" spans="1:8" x14ac:dyDescent="0.3">
      <c r="A1473" s="104" t="s">
        <v>3040</v>
      </c>
      <c r="B1473" s="105" t="s">
        <v>3041</v>
      </c>
      <c r="C1473" s="106" t="s">
        <v>180</v>
      </c>
      <c r="D1473" s="107">
        <v>418.84</v>
      </c>
      <c r="E1473" s="107"/>
      <c r="F1473" s="107">
        <v>418.84</v>
      </c>
      <c r="G1473" s="83">
        <v>9</v>
      </c>
      <c r="H1473" s="83"/>
    </row>
    <row r="1474" spans="1:8" x14ac:dyDescent="0.3">
      <c r="A1474" s="104" t="s">
        <v>3042</v>
      </c>
      <c r="B1474" s="105" t="s">
        <v>3043</v>
      </c>
      <c r="C1474" s="106" t="s">
        <v>180</v>
      </c>
      <c r="D1474" s="107">
        <v>1056.83</v>
      </c>
      <c r="E1474" s="107"/>
      <c r="F1474" s="107">
        <v>1056.83</v>
      </c>
      <c r="G1474" s="83">
        <v>9</v>
      </c>
      <c r="H1474" s="83"/>
    </row>
    <row r="1475" spans="1:8" x14ac:dyDescent="0.3">
      <c r="A1475" s="104" t="s">
        <v>3044</v>
      </c>
      <c r="B1475" s="105" t="s">
        <v>3045</v>
      </c>
      <c r="C1475" s="106" t="s">
        <v>180</v>
      </c>
      <c r="D1475" s="107">
        <v>610.73</v>
      </c>
      <c r="E1475" s="107"/>
      <c r="F1475" s="107">
        <v>610.73</v>
      </c>
      <c r="G1475" s="83">
        <v>9</v>
      </c>
      <c r="H1475" s="83"/>
    </row>
    <row r="1476" spans="1:8" x14ac:dyDescent="0.3">
      <c r="A1476" s="104" t="s">
        <v>3046</v>
      </c>
      <c r="B1476" s="105" t="s">
        <v>3047</v>
      </c>
      <c r="C1476" s="106" t="s">
        <v>180</v>
      </c>
      <c r="D1476" s="107">
        <v>1536.32</v>
      </c>
      <c r="E1476" s="107"/>
      <c r="F1476" s="107">
        <v>1536.32</v>
      </c>
      <c r="G1476" s="83">
        <v>9</v>
      </c>
      <c r="H1476" s="83"/>
    </row>
    <row r="1477" spans="1:8" x14ac:dyDescent="0.3">
      <c r="A1477" s="104" t="s">
        <v>3048</v>
      </c>
      <c r="B1477" s="105" t="s">
        <v>3049</v>
      </c>
      <c r="C1477" s="106"/>
      <c r="D1477" s="107"/>
      <c r="E1477" s="107"/>
      <c r="F1477" s="107"/>
      <c r="G1477" s="83">
        <v>5</v>
      </c>
      <c r="H1477" s="83"/>
    </row>
    <row r="1478" spans="1:8" x14ac:dyDescent="0.3">
      <c r="A1478" s="104" t="s">
        <v>3050</v>
      </c>
      <c r="B1478" s="105" t="s">
        <v>3051</v>
      </c>
      <c r="C1478" s="106" t="s">
        <v>180</v>
      </c>
      <c r="D1478" s="107">
        <v>455.85</v>
      </c>
      <c r="E1478" s="107"/>
      <c r="F1478" s="107">
        <v>455.85</v>
      </c>
      <c r="G1478" s="83">
        <v>9</v>
      </c>
      <c r="H1478" s="83"/>
    </row>
    <row r="1479" spans="1:8" x14ac:dyDescent="0.3">
      <c r="A1479" s="104" t="s">
        <v>3052</v>
      </c>
      <c r="B1479" s="105" t="s">
        <v>3053</v>
      </c>
      <c r="C1479" s="106" t="s">
        <v>180</v>
      </c>
      <c r="D1479" s="107">
        <v>557.53</v>
      </c>
      <c r="E1479" s="107">
        <v>16.079999999999998</v>
      </c>
      <c r="F1479" s="107">
        <v>573.61</v>
      </c>
      <c r="G1479" s="83">
        <v>9</v>
      </c>
      <c r="H1479" s="83"/>
    </row>
    <row r="1480" spans="1:8" x14ac:dyDescent="0.3">
      <c r="A1480" s="104" t="s">
        <v>3054</v>
      </c>
      <c r="B1480" s="105" t="s">
        <v>3055</v>
      </c>
      <c r="C1480" s="106"/>
      <c r="D1480" s="107"/>
      <c r="E1480" s="107"/>
      <c r="F1480" s="107"/>
      <c r="G1480" s="83">
        <v>5</v>
      </c>
      <c r="H1480" s="83"/>
    </row>
    <row r="1481" spans="1:8" x14ac:dyDescent="0.3">
      <c r="A1481" s="104" t="s">
        <v>3056</v>
      </c>
      <c r="B1481" s="105" t="s">
        <v>3057</v>
      </c>
      <c r="C1481" s="106" t="s">
        <v>236</v>
      </c>
      <c r="D1481" s="107">
        <v>1.19</v>
      </c>
      <c r="E1481" s="107">
        <v>3.28</v>
      </c>
      <c r="F1481" s="107">
        <v>4.47</v>
      </c>
      <c r="G1481" s="83">
        <v>9</v>
      </c>
      <c r="H1481" s="83"/>
    </row>
    <row r="1482" spans="1:8" ht="28.8" x14ac:dyDescent="0.3">
      <c r="A1482" s="104" t="s">
        <v>3058</v>
      </c>
      <c r="B1482" s="105" t="s">
        <v>3059</v>
      </c>
      <c r="C1482" s="106" t="s">
        <v>180</v>
      </c>
      <c r="D1482" s="107">
        <v>5.96</v>
      </c>
      <c r="E1482" s="107">
        <v>43.74</v>
      </c>
      <c r="F1482" s="107">
        <v>49.7</v>
      </c>
      <c r="G1482" s="83">
        <v>9</v>
      </c>
      <c r="H1482" s="83"/>
    </row>
    <row r="1483" spans="1:8" x14ac:dyDescent="0.3">
      <c r="A1483" s="104" t="s">
        <v>3060</v>
      </c>
      <c r="B1483" s="105" t="s">
        <v>3061</v>
      </c>
      <c r="C1483" s="106"/>
      <c r="D1483" s="107"/>
      <c r="E1483" s="107"/>
      <c r="F1483" s="107"/>
      <c r="G1483" s="83">
        <v>2</v>
      </c>
      <c r="H1483" s="83"/>
    </row>
    <row r="1484" spans="1:8" x14ac:dyDescent="0.3">
      <c r="A1484" s="104" t="s">
        <v>3062</v>
      </c>
      <c r="B1484" s="105" t="s">
        <v>3063</v>
      </c>
      <c r="C1484" s="106"/>
      <c r="D1484" s="107"/>
      <c r="E1484" s="107"/>
      <c r="F1484" s="107"/>
      <c r="G1484" s="83">
        <v>5</v>
      </c>
      <c r="H1484" s="83"/>
    </row>
    <row r="1485" spans="1:8" x14ac:dyDescent="0.3">
      <c r="A1485" s="104" t="s">
        <v>3064</v>
      </c>
      <c r="B1485" s="105" t="s">
        <v>3065</v>
      </c>
      <c r="C1485" s="106" t="s">
        <v>180</v>
      </c>
      <c r="D1485" s="107">
        <v>524.49</v>
      </c>
      <c r="E1485" s="107">
        <v>75.86</v>
      </c>
      <c r="F1485" s="107">
        <v>600.35</v>
      </c>
      <c r="G1485" s="83">
        <v>9</v>
      </c>
      <c r="H1485" s="83"/>
    </row>
    <row r="1486" spans="1:8" x14ac:dyDescent="0.3">
      <c r="A1486" s="104" t="s">
        <v>3066</v>
      </c>
      <c r="B1486" s="105" t="s">
        <v>3067</v>
      </c>
      <c r="C1486" s="106" t="s">
        <v>180</v>
      </c>
      <c r="D1486" s="107">
        <v>400.44</v>
      </c>
      <c r="E1486" s="107">
        <v>75.86</v>
      </c>
      <c r="F1486" s="107">
        <v>476.3</v>
      </c>
      <c r="G1486" s="83">
        <v>9</v>
      </c>
      <c r="H1486" s="83"/>
    </row>
    <row r="1487" spans="1:8" x14ac:dyDescent="0.3">
      <c r="A1487" s="104" t="s">
        <v>3068</v>
      </c>
      <c r="B1487" s="105" t="s">
        <v>3069</v>
      </c>
      <c r="C1487" s="106" t="s">
        <v>180</v>
      </c>
      <c r="D1487" s="107">
        <v>676.74</v>
      </c>
      <c r="E1487" s="107">
        <v>75.86</v>
      </c>
      <c r="F1487" s="107">
        <v>752.6</v>
      </c>
      <c r="G1487" s="83">
        <v>9</v>
      </c>
      <c r="H1487" s="83"/>
    </row>
    <row r="1488" spans="1:8" x14ac:dyDescent="0.3">
      <c r="A1488" s="104" t="s">
        <v>3070</v>
      </c>
      <c r="B1488" s="105" t="s">
        <v>3071</v>
      </c>
      <c r="C1488" s="106" t="s">
        <v>180</v>
      </c>
      <c r="D1488" s="107">
        <v>69.430000000000007</v>
      </c>
      <c r="E1488" s="107">
        <v>75.86</v>
      </c>
      <c r="F1488" s="107">
        <v>145.29</v>
      </c>
      <c r="G1488" s="83">
        <v>9</v>
      </c>
      <c r="H1488" s="83"/>
    </row>
    <row r="1489" spans="1:8" x14ac:dyDescent="0.3">
      <c r="A1489" s="104" t="s">
        <v>3072</v>
      </c>
      <c r="B1489" s="105" t="s">
        <v>3073</v>
      </c>
      <c r="C1489" s="106"/>
      <c r="D1489" s="107"/>
      <c r="E1489" s="107"/>
      <c r="F1489" s="107"/>
      <c r="G1489" s="83">
        <v>5</v>
      </c>
      <c r="H1489" s="83"/>
    </row>
    <row r="1490" spans="1:8" x14ac:dyDescent="0.3">
      <c r="A1490" s="104" t="s">
        <v>3074</v>
      </c>
      <c r="B1490" s="105" t="s">
        <v>3075</v>
      </c>
      <c r="C1490" s="106" t="s">
        <v>180</v>
      </c>
      <c r="D1490" s="107">
        <v>152.54</v>
      </c>
      <c r="E1490" s="107">
        <v>43.74</v>
      </c>
      <c r="F1490" s="107">
        <v>196.28</v>
      </c>
      <c r="G1490" s="83">
        <v>9</v>
      </c>
      <c r="H1490" s="83"/>
    </row>
    <row r="1491" spans="1:8" x14ac:dyDescent="0.3">
      <c r="A1491" s="104" t="s">
        <v>3076</v>
      </c>
      <c r="B1491" s="105" t="s">
        <v>3077</v>
      </c>
      <c r="C1491" s="106"/>
      <c r="D1491" s="107"/>
      <c r="E1491" s="107"/>
      <c r="F1491" s="107"/>
      <c r="G1491" s="83">
        <v>5</v>
      </c>
      <c r="H1491" s="83"/>
    </row>
    <row r="1492" spans="1:8" x14ac:dyDescent="0.3">
      <c r="A1492" s="104" t="s">
        <v>3078</v>
      </c>
      <c r="B1492" s="105" t="s">
        <v>3079</v>
      </c>
      <c r="C1492" s="106" t="s">
        <v>180</v>
      </c>
      <c r="D1492" s="107">
        <v>2213.59</v>
      </c>
      <c r="E1492" s="107">
        <v>75.06</v>
      </c>
      <c r="F1492" s="107">
        <v>2288.65</v>
      </c>
      <c r="G1492" s="83">
        <v>9</v>
      </c>
      <c r="H1492" s="83"/>
    </row>
    <row r="1493" spans="1:8" ht="28.8" x14ac:dyDescent="0.3">
      <c r="A1493" s="104" t="s">
        <v>3080</v>
      </c>
      <c r="B1493" s="105" t="s">
        <v>3081</v>
      </c>
      <c r="C1493" s="106" t="s">
        <v>236</v>
      </c>
      <c r="D1493" s="107">
        <v>306.45999999999998</v>
      </c>
      <c r="E1493" s="107">
        <v>59.34</v>
      </c>
      <c r="F1493" s="107">
        <v>365.8</v>
      </c>
      <c r="G1493" s="83">
        <v>9</v>
      </c>
      <c r="H1493" s="83"/>
    </row>
    <row r="1494" spans="1:8" ht="28.8" x14ac:dyDescent="0.3">
      <c r="A1494" s="104" t="s">
        <v>3082</v>
      </c>
      <c r="B1494" s="105" t="s">
        <v>3083</v>
      </c>
      <c r="C1494" s="106" t="s">
        <v>236</v>
      </c>
      <c r="D1494" s="107">
        <v>64.97</v>
      </c>
      <c r="E1494" s="107">
        <v>19.29</v>
      </c>
      <c r="F1494" s="107">
        <v>84.26</v>
      </c>
      <c r="G1494" s="83">
        <v>9</v>
      </c>
      <c r="H1494" s="83"/>
    </row>
    <row r="1495" spans="1:8" ht="28.8" x14ac:dyDescent="0.3">
      <c r="A1495" s="104" t="s">
        <v>3084</v>
      </c>
      <c r="B1495" s="105" t="s">
        <v>3085</v>
      </c>
      <c r="C1495" s="106" t="s">
        <v>236</v>
      </c>
      <c r="D1495" s="107">
        <v>150.51</v>
      </c>
      <c r="E1495" s="107">
        <v>8.82</v>
      </c>
      <c r="F1495" s="107">
        <v>159.33000000000001</v>
      </c>
      <c r="G1495" s="83">
        <v>9</v>
      </c>
      <c r="H1495" s="83"/>
    </row>
    <row r="1496" spans="1:8" x14ac:dyDescent="0.3">
      <c r="A1496" s="104" t="s">
        <v>3086</v>
      </c>
      <c r="B1496" s="105" t="s">
        <v>3087</v>
      </c>
      <c r="C1496" s="106" t="s">
        <v>236</v>
      </c>
      <c r="D1496" s="107">
        <v>73.11</v>
      </c>
      <c r="E1496" s="107">
        <v>4.83</v>
      </c>
      <c r="F1496" s="107">
        <v>77.94</v>
      </c>
      <c r="G1496" s="83">
        <v>9</v>
      </c>
      <c r="H1496" s="83"/>
    </row>
    <row r="1497" spans="1:8" ht="28.8" x14ac:dyDescent="0.3">
      <c r="A1497" s="104" t="s">
        <v>3088</v>
      </c>
      <c r="B1497" s="105" t="s">
        <v>3089</v>
      </c>
      <c r="C1497" s="106" t="s">
        <v>236</v>
      </c>
      <c r="D1497" s="107">
        <v>146.15</v>
      </c>
      <c r="E1497" s="107">
        <v>52.6</v>
      </c>
      <c r="F1497" s="107">
        <v>198.75</v>
      </c>
      <c r="G1497" s="83">
        <v>9</v>
      </c>
      <c r="H1497" s="83"/>
    </row>
    <row r="1498" spans="1:8" ht="28.8" x14ac:dyDescent="0.3">
      <c r="A1498" s="104" t="s">
        <v>3090</v>
      </c>
      <c r="B1498" s="105" t="s">
        <v>3091</v>
      </c>
      <c r="C1498" s="106" t="s">
        <v>236</v>
      </c>
      <c r="D1498" s="107">
        <v>108.34</v>
      </c>
      <c r="E1498" s="107">
        <v>26.87</v>
      </c>
      <c r="F1498" s="107">
        <v>135.21</v>
      </c>
      <c r="G1498" s="83">
        <v>9</v>
      </c>
      <c r="H1498" s="83"/>
    </row>
    <row r="1499" spans="1:8" x14ac:dyDescent="0.3">
      <c r="A1499" s="104" t="s">
        <v>3092</v>
      </c>
      <c r="B1499" s="105" t="s">
        <v>3093</v>
      </c>
      <c r="C1499" s="106"/>
      <c r="D1499" s="107"/>
      <c r="E1499" s="107"/>
      <c r="F1499" s="107"/>
      <c r="G1499" s="83">
        <v>2</v>
      </c>
      <c r="H1499" s="83"/>
    </row>
    <row r="1500" spans="1:8" x14ac:dyDescent="0.3">
      <c r="A1500" s="104" t="s">
        <v>3094</v>
      </c>
      <c r="B1500" s="105" t="s">
        <v>3095</v>
      </c>
      <c r="C1500" s="106"/>
      <c r="D1500" s="107"/>
      <c r="E1500" s="107"/>
      <c r="F1500" s="107"/>
      <c r="G1500" s="83">
        <v>5</v>
      </c>
      <c r="H1500" s="83"/>
    </row>
    <row r="1501" spans="1:8" ht="28.8" x14ac:dyDescent="0.3">
      <c r="A1501" s="104" t="s">
        <v>3096</v>
      </c>
      <c r="B1501" s="105" t="s">
        <v>3097</v>
      </c>
      <c r="C1501" s="106" t="s">
        <v>439</v>
      </c>
      <c r="D1501" s="107">
        <v>257.68</v>
      </c>
      <c r="E1501" s="107">
        <v>48.24</v>
      </c>
      <c r="F1501" s="107">
        <v>305.92</v>
      </c>
      <c r="G1501" s="83">
        <v>9</v>
      </c>
      <c r="H1501" s="83"/>
    </row>
    <row r="1502" spans="1:8" ht="28.8" x14ac:dyDescent="0.3">
      <c r="A1502" s="104" t="s">
        <v>3098</v>
      </c>
      <c r="B1502" s="105" t="s">
        <v>3099</v>
      </c>
      <c r="C1502" s="106" t="s">
        <v>439</v>
      </c>
      <c r="D1502" s="107">
        <v>493.05</v>
      </c>
      <c r="E1502" s="107">
        <v>64.319999999999993</v>
      </c>
      <c r="F1502" s="107">
        <v>557.37</v>
      </c>
      <c r="G1502" s="83">
        <v>9</v>
      </c>
      <c r="H1502" s="83"/>
    </row>
    <row r="1503" spans="1:8" ht="28.8" x14ac:dyDescent="0.3">
      <c r="A1503" s="104" t="s">
        <v>3100</v>
      </c>
      <c r="B1503" s="105" t="s">
        <v>3101</v>
      </c>
      <c r="C1503" s="106" t="s">
        <v>439</v>
      </c>
      <c r="D1503" s="107">
        <v>191.86</v>
      </c>
      <c r="E1503" s="107">
        <v>48.24</v>
      </c>
      <c r="F1503" s="107">
        <v>240.1</v>
      </c>
      <c r="G1503" s="83">
        <v>9</v>
      </c>
      <c r="H1503" s="83"/>
    </row>
    <row r="1504" spans="1:8" ht="28.8" x14ac:dyDescent="0.3">
      <c r="A1504" s="104" t="s">
        <v>3102</v>
      </c>
      <c r="B1504" s="105" t="s">
        <v>3103</v>
      </c>
      <c r="C1504" s="106" t="s">
        <v>439</v>
      </c>
      <c r="D1504" s="107">
        <v>387.75</v>
      </c>
      <c r="E1504" s="107">
        <v>64.319999999999993</v>
      </c>
      <c r="F1504" s="107">
        <v>452.07</v>
      </c>
      <c r="G1504" s="83">
        <v>9</v>
      </c>
      <c r="H1504" s="83"/>
    </row>
    <row r="1505" spans="1:8" x14ac:dyDescent="0.3">
      <c r="A1505" s="104" t="s">
        <v>3104</v>
      </c>
      <c r="B1505" s="105" t="s">
        <v>3105</v>
      </c>
      <c r="C1505" s="106" t="s">
        <v>439</v>
      </c>
      <c r="D1505" s="107">
        <v>158.51</v>
      </c>
      <c r="E1505" s="107">
        <v>48.24</v>
      </c>
      <c r="F1505" s="107">
        <v>206.75</v>
      </c>
      <c r="G1505" s="83">
        <v>9</v>
      </c>
      <c r="H1505" s="83"/>
    </row>
    <row r="1506" spans="1:8" x14ac:dyDescent="0.3">
      <c r="A1506" s="104" t="s">
        <v>3106</v>
      </c>
      <c r="B1506" s="105" t="s">
        <v>3107</v>
      </c>
      <c r="C1506" s="106" t="s">
        <v>439</v>
      </c>
      <c r="D1506" s="107">
        <v>201.92</v>
      </c>
      <c r="E1506" s="107"/>
      <c r="F1506" s="107">
        <v>201.92</v>
      </c>
      <c r="G1506" s="83">
        <v>9</v>
      </c>
      <c r="H1506" s="83"/>
    </row>
    <row r="1507" spans="1:8" x14ac:dyDescent="0.3">
      <c r="A1507" s="104" t="s">
        <v>3108</v>
      </c>
      <c r="B1507" s="105" t="s">
        <v>3109</v>
      </c>
      <c r="C1507" s="106" t="s">
        <v>439</v>
      </c>
      <c r="D1507" s="107">
        <v>333.46</v>
      </c>
      <c r="E1507" s="107"/>
      <c r="F1507" s="107">
        <v>333.46</v>
      </c>
      <c r="G1507" s="83">
        <v>9</v>
      </c>
      <c r="H1507" s="83"/>
    </row>
    <row r="1508" spans="1:8" x14ac:dyDescent="0.3">
      <c r="A1508" s="104" t="s">
        <v>3110</v>
      </c>
      <c r="B1508" s="105" t="s">
        <v>3111</v>
      </c>
      <c r="C1508" s="106" t="s">
        <v>128</v>
      </c>
      <c r="D1508" s="107">
        <v>317.36</v>
      </c>
      <c r="E1508" s="107">
        <v>54.59</v>
      </c>
      <c r="F1508" s="107">
        <v>371.95</v>
      </c>
      <c r="G1508" s="83">
        <v>9</v>
      </c>
      <c r="H1508" s="83"/>
    </row>
    <row r="1509" spans="1:8" ht="28.8" x14ac:dyDescent="0.3">
      <c r="A1509" s="104" t="s">
        <v>3112</v>
      </c>
      <c r="B1509" s="105" t="s">
        <v>3113</v>
      </c>
      <c r="C1509" s="106" t="s">
        <v>439</v>
      </c>
      <c r="D1509" s="107">
        <v>444.57</v>
      </c>
      <c r="E1509" s="107">
        <v>54.59</v>
      </c>
      <c r="F1509" s="107">
        <v>499.16</v>
      </c>
      <c r="G1509" s="83">
        <v>9</v>
      </c>
      <c r="H1509" s="83"/>
    </row>
    <row r="1510" spans="1:8" x14ac:dyDescent="0.3">
      <c r="A1510" s="104" t="s">
        <v>3114</v>
      </c>
      <c r="B1510" s="105" t="s">
        <v>3115</v>
      </c>
      <c r="C1510" s="106" t="s">
        <v>128</v>
      </c>
      <c r="D1510" s="107">
        <v>301.55</v>
      </c>
      <c r="E1510" s="107">
        <v>15.41</v>
      </c>
      <c r="F1510" s="107">
        <v>316.95999999999998</v>
      </c>
      <c r="G1510" s="83">
        <v>9</v>
      </c>
      <c r="H1510" s="83"/>
    </row>
    <row r="1511" spans="1:8" x14ac:dyDescent="0.3">
      <c r="A1511" s="104" t="s">
        <v>3116</v>
      </c>
      <c r="B1511" s="105" t="s">
        <v>3117</v>
      </c>
      <c r="C1511" s="106" t="s">
        <v>128</v>
      </c>
      <c r="D1511" s="107">
        <v>284.99</v>
      </c>
      <c r="E1511" s="107">
        <v>15.41</v>
      </c>
      <c r="F1511" s="107">
        <v>300.39999999999998</v>
      </c>
      <c r="G1511" s="83">
        <v>9</v>
      </c>
      <c r="H1511" s="83"/>
    </row>
    <row r="1512" spans="1:8" x14ac:dyDescent="0.3">
      <c r="A1512" s="104" t="s">
        <v>3118</v>
      </c>
      <c r="B1512" s="105" t="s">
        <v>3119</v>
      </c>
      <c r="C1512" s="106" t="s">
        <v>128</v>
      </c>
      <c r="D1512" s="107">
        <v>4308.29</v>
      </c>
      <c r="E1512" s="107">
        <v>38.51</v>
      </c>
      <c r="F1512" s="107">
        <v>4346.8</v>
      </c>
      <c r="G1512" s="83">
        <v>9</v>
      </c>
      <c r="H1512" s="83"/>
    </row>
    <row r="1513" spans="1:8" x14ac:dyDescent="0.3">
      <c r="A1513" s="104" t="s">
        <v>3120</v>
      </c>
      <c r="B1513" s="105" t="s">
        <v>3121</v>
      </c>
      <c r="C1513" s="106" t="s">
        <v>128</v>
      </c>
      <c r="D1513" s="107">
        <v>509.94</v>
      </c>
      <c r="E1513" s="107">
        <v>28.88</v>
      </c>
      <c r="F1513" s="107">
        <v>538.82000000000005</v>
      </c>
      <c r="G1513" s="83">
        <v>9</v>
      </c>
      <c r="H1513" s="83"/>
    </row>
    <row r="1514" spans="1:8" x14ac:dyDescent="0.3">
      <c r="A1514" s="104" t="s">
        <v>3122</v>
      </c>
      <c r="B1514" s="105" t="s">
        <v>3123</v>
      </c>
      <c r="C1514" s="106" t="s">
        <v>128</v>
      </c>
      <c r="D1514" s="107">
        <v>26.29</v>
      </c>
      <c r="E1514" s="107">
        <v>9.65</v>
      </c>
      <c r="F1514" s="107">
        <v>35.94</v>
      </c>
      <c r="G1514" s="83">
        <v>9</v>
      </c>
      <c r="H1514" s="83"/>
    </row>
    <row r="1515" spans="1:8" ht="28.8" x14ac:dyDescent="0.3">
      <c r="A1515" s="104" t="s">
        <v>3124</v>
      </c>
      <c r="B1515" s="105" t="s">
        <v>3125</v>
      </c>
      <c r="C1515" s="106" t="s">
        <v>439</v>
      </c>
      <c r="D1515" s="107">
        <v>1101.03</v>
      </c>
      <c r="E1515" s="107">
        <v>4.8</v>
      </c>
      <c r="F1515" s="107">
        <v>1105.83</v>
      </c>
      <c r="G1515" s="83">
        <v>9</v>
      </c>
      <c r="H1515" s="83"/>
    </row>
    <row r="1516" spans="1:8" ht="28.8" x14ac:dyDescent="0.3">
      <c r="A1516" s="104" t="s">
        <v>3126</v>
      </c>
      <c r="B1516" s="105" t="s">
        <v>3127</v>
      </c>
      <c r="C1516" s="106" t="s">
        <v>439</v>
      </c>
      <c r="D1516" s="107">
        <v>1581.77</v>
      </c>
      <c r="E1516" s="107">
        <v>4.8</v>
      </c>
      <c r="F1516" s="107">
        <v>1586.57</v>
      </c>
      <c r="G1516" s="83">
        <v>9</v>
      </c>
      <c r="H1516" s="83"/>
    </row>
    <row r="1517" spans="1:8" ht="28.8" x14ac:dyDescent="0.3">
      <c r="A1517" s="104" t="s">
        <v>3128</v>
      </c>
      <c r="B1517" s="105" t="s">
        <v>3129</v>
      </c>
      <c r="C1517" s="106" t="s">
        <v>439</v>
      </c>
      <c r="D1517" s="107">
        <v>1224.19</v>
      </c>
      <c r="E1517" s="107">
        <v>4.8</v>
      </c>
      <c r="F1517" s="107">
        <v>1228.99</v>
      </c>
      <c r="G1517" s="83">
        <v>9</v>
      </c>
      <c r="H1517" s="83"/>
    </row>
    <row r="1518" spans="1:8" ht="28.8" x14ac:dyDescent="0.3">
      <c r="A1518" s="104" t="s">
        <v>3130</v>
      </c>
      <c r="B1518" s="105" t="s">
        <v>3131</v>
      </c>
      <c r="C1518" s="106" t="s">
        <v>128</v>
      </c>
      <c r="D1518" s="107">
        <v>998.57</v>
      </c>
      <c r="E1518" s="107">
        <v>38.51</v>
      </c>
      <c r="F1518" s="107">
        <v>1037.08</v>
      </c>
      <c r="G1518" s="83">
        <v>9</v>
      </c>
      <c r="H1518" s="83"/>
    </row>
    <row r="1519" spans="1:8" ht="28.8" x14ac:dyDescent="0.3">
      <c r="A1519" s="104" t="s">
        <v>3132</v>
      </c>
      <c r="B1519" s="105" t="s">
        <v>3133</v>
      </c>
      <c r="C1519" s="106" t="s">
        <v>128</v>
      </c>
      <c r="D1519" s="107">
        <v>895.11</v>
      </c>
      <c r="E1519" s="107">
        <v>77.02</v>
      </c>
      <c r="F1519" s="107">
        <v>972.13</v>
      </c>
      <c r="G1519" s="83">
        <v>9</v>
      </c>
      <c r="H1519" s="83"/>
    </row>
    <row r="1520" spans="1:8" ht="28.8" x14ac:dyDescent="0.3">
      <c r="A1520" s="104" t="s">
        <v>3134</v>
      </c>
      <c r="B1520" s="105" t="s">
        <v>3135</v>
      </c>
      <c r="C1520" s="106" t="s">
        <v>128</v>
      </c>
      <c r="D1520" s="107">
        <v>289.77999999999997</v>
      </c>
      <c r="E1520" s="107">
        <v>48.24</v>
      </c>
      <c r="F1520" s="107">
        <v>338.02</v>
      </c>
      <c r="G1520" s="83">
        <v>9</v>
      </c>
      <c r="H1520" s="83"/>
    </row>
    <row r="1521" spans="1:8" x14ac:dyDescent="0.3">
      <c r="A1521" s="104" t="s">
        <v>3136</v>
      </c>
      <c r="B1521" s="105" t="s">
        <v>3137</v>
      </c>
      <c r="C1521" s="106"/>
      <c r="D1521" s="107"/>
      <c r="E1521" s="107"/>
      <c r="F1521" s="107"/>
      <c r="G1521" s="83">
        <v>5</v>
      </c>
      <c r="H1521" s="83"/>
    </row>
    <row r="1522" spans="1:8" x14ac:dyDescent="0.3">
      <c r="A1522" s="104" t="s">
        <v>3138</v>
      </c>
      <c r="B1522" s="105" t="s">
        <v>3139</v>
      </c>
      <c r="C1522" s="106" t="s">
        <v>128</v>
      </c>
      <c r="D1522" s="107">
        <v>19.3</v>
      </c>
      <c r="E1522" s="107"/>
      <c r="F1522" s="107">
        <v>19.3</v>
      </c>
      <c r="G1522" s="83">
        <v>9</v>
      </c>
      <c r="H1522" s="83"/>
    </row>
    <row r="1523" spans="1:8" x14ac:dyDescent="0.3">
      <c r="A1523" s="104" t="s">
        <v>3140</v>
      </c>
      <c r="B1523" s="105" t="s">
        <v>3141</v>
      </c>
      <c r="C1523" s="106" t="s">
        <v>128</v>
      </c>
      <c r="D1523" s="107">
        <v>27.93</v>
      </c>
      <c r="E1523" s="107"/>
      <c r="F1523" s="107">
        <v>27.93</v>
      </c>
      <c r="G1523" s="83">
        <v>9</v>
      </c>
      <c r="H1523" s="83"/>
    </row>
    <row r="1524" spans="1:8" x14ac:dyDescent="0.3">
      <c r="A1524" s="104" t="s">
        <v>3142</v>
      </c>
      <c r="B1524" s="105" t="s">
        <v>3143</v>
      </c>
      <c r="C1524" s="106" t="s">
        <v>128</v>
      </c>
      <c r="D1524" s="107">
        <v>47.95</v>
      </c>
      <c r="E1524" s="107"/>
      <c r="F1524" s="107">
        <v>47.95</v>
      </c>
      <c r="G1524" s="83">
        <v>9</v>
      </c>
      <c r="H1524" s="83"/>
    </row>
    <row r="1525" spans="1:8" ht="28.8" x14ac:dyDescent="0.3">
      <c r="A1525" s="104" t="s">
        <v>3144</v>
      </c>
      <c r="B1525" s="105" t="s">
        <v>3145</v>
      </c>
      <c r="C1525" s="106" t="s">
        <v>128</v>
      </c>
      <c r="D1525" s="107">
        <v>163.61000000000001</v>
      </c>
      <c r="E1525" s="107"/>
      <c r="F1525" s="107">
        <v>163.61000000000001</v>
      </c>
      <c r="G1525" s="83">
        <v>9</v>
      </c>
      <c r="H1525" s="83"/>
    </row>
    <row r="1526" spans="1:8" x14ac:dyDescent="0.3">
      <c r="A1526" s="104" t="s">
        <v>3146</v>
      </c>
      <c r="B1526" s="105" t="s">
        <v>3147</v>
      </c>
      <c r="C1526" s="106" t="s">
        <v>128</v>
      </c>
      <c r="D1526" s="107">
        <v>74.36</v>
      </c>
      <c r="E1526" s="107"/>
      <c r="F1526" s="107">
        <v>74.36</v>
      </c>
      <c r="G1526" s="83">
        <v>9</v>
      </c>
      <c r="H1526" s="83"/>
    </row>
    <row r="1527" spans="1:8" x14ac:dyDescent="0.3">
      <c r="A1527" s="104" t="s">
        <v>3148</v>
      </c>
      <c r="B1527" s="105" t="s">
        <v>3149</v>
      </c>
      <c r="C1527" s="106"/>
      <c r="D1527" s="107"/>
      <c r="E1527" s="107"/>
      <c r="F1527" s="107"/>
      <c r="G1527" s="83">
        <v>5</v>
      </c>
      <c r="H1527" s="83"/>
    </row>
    <row r="1528" spans="1:8" x14ac:dyDescent="0.3">
      <c r="A1528" s="104" t="s">
        <v>3150</v>
      </c>
      <c r="B1528" s="105" t="s">
        <v>3151</v>
      </c>
      <c r="C1528" s="106" t="s">
        <v>128</v>
      </c>
      <c r="D1528" s="107"/>
      <c r="E1528" s="107">
        <v>48.24</v>
      </c>
      <c r="F1528" s="107">
        <v>48.24</v>
      </c>
      <c r="G1528" s="83">
        <v>9</v>
      </c>
      <c r="H1528" s="83"/>
    </row>
    <row r="1529" spans="1:8" x14ac:dyDescent="0.3">
      <c r="A1529" s="104" t="s">
        <v>3152</v>
      </c>
      <c r="B1529" s="105" t="s">
        <v>3153</v>
      </c>
      <c r="C1529" s="106" t="s">
        <v>128</v>
      </c>
      <c r="D1529" s="107">
        <v>779.78</v>
      </c>
      <c r="E1529" s="107">
        <v>38.51</v>
      </c>
      <c r="F1529" s="107">
        <v>818.29</v>
      </c>
      <c r="G1529" s="83">
        <v>9</v>
      </c>
      <c r="H1529" s="83"/>
    </row>
    <row r="1530" spans="1:8" x14ac:dyDescent="0.3">
      <c r="A1530" s="104" t="s">
        <v>3154</v>
      </c>
      <c r="B1530" s="105" t="s">
        <v>3155</v>
      </c>
      <c r="C1530" s="106" t="s">
        <v>128</v>
      </c>
      <c r="D1530" s="107"/>
      <c r="E1530" s="107">
        <v>41.49</v>
      </c>
      <c r="F1530" s="107">
        <v>41.49</v>
      </c>
      <c r="G1530" s="83">
        <v>9</v>
      </c>
      <c r="H1530" s="83"/>
    </row>
    <row r="1531" spans="1:8" x14ac:dyDescent="0.3">
      <c r="A1531" s="104" t="s">
        <v>3156</v>
      </c>
      <c r="B1531" s="105" t="s">
        <v>3157</v>
      </c>
      <c r="C1531" s="106" t="s">
        <v>439</v>
      </c>
      <c r="D1531" s="107">
        <v>1298.33</v>
      </c>
      <c r="E1531" s="107">
        <v>50.07</v>
      </c>
      <c r="F1531" s="107">
        <v>1348.4</v>
      </c>
      <c r="G1531" s="83">
        <v>9</v>
      </c>
      <c r="H1531" s="83"/>
    </row>
    <row r="1532" spans="1:8" x14ac:dyDescent="0.3">
      <c r="A1532" s="104" t="s">
        <v>3158</v>
      </c>
      <c r="B1532" s="105" t="s">
        <v>3159</v>
      </c>
      <c r="C1532" s="106" t="s">
        <v>128</v>
      </c>
      <c r="D1532" s="107"/>
      <c r="E1532" s="107">
        <v>5.47</v>
      </c>
      <c r="F1532" s="107">
        <v>5.47</v>
      </c>
      <c r="G1532" s="83">
        <v>9</v>
      </c>
      <c r="H1532" s="83"/>
    </row>
    <row r="1533" spans="1:8" x14ac:dyDescent="0.3">
      <c r="A1533" s="104" t="s">
        <v>3160</v>
      </c>
      <c r="B1533" s="105" t="s">
        <v>3161</v>
      </c>
      <c r="C1533" s="106" t="s">
        <v>439</v>
      </c>
      <c r="D1533" s="107">
        <v>378.7</v>
      </c>
      <c r="E1533" s="107">
        <v>96.48</v>
      </c>
      <c r="F1533" s="107">
        <v>475.18</v>
      </c>
      <c r="G1533" s="83">
        <v>9</v>
      </c>
      <c r="H1533" s="83"/>
    </row>
    <row r="1534" spans="1:8" x14ac:dyDescent="0.3">
      <c r="A1534" s="104" t="s">
        <v>3162</v>
      </c>
      <c r="B1534" s="105" t="s">
        <v>3163</v>
      </c>
      <c r="C1534" s="106" t="s">
        <v>128</v>
      </c>
      <c r="D1534" s="107">
        <v>137.84</v>
      </c>
      <c r="E1534" s="107">
        <v>18.559999999999999</v>
      </c>
      <c r="F1534" s="107">
        <v>156.4</v>
      </c>
      <c r="G1534" s="83">
        <v>9</v>
      </c>
      <c r="H1534" s="83"/>
    </row>
    <row r="1535" spans="1:8" x14ac:dyDescent="0.3">
      <c r="A1535" s="104" t="s">
        <v>3164</v>
      </c>
      <c r="B1535" s="105" t="s">
        <v>3165</v>
      </c>
      <c r="C1535" s="106" t="s">
        <v>439</v>
      </c>
      <c r="D1535" s="107">
        <v>3737.59</v>
      </c>
      <c r="E1535" s="107">
        <v>115.53</v>
      </c>
      <c r="F1535" s="107">
        <v>3853.12</v>
      </c>
      <c r="G1535" s="83">
        <v>9</v>
      </c>
      <c r="H1535" s="83"/>
    </row>
    <row r="1536" spans="1:8" x14ac:dyDescent="0.3">
      <c r="A1536" s="104" t="s">
        <v>3166</v>
      </c>
      <c r="B1536" s="105" t="s">
        <v>3167</v>
      </c>
      <c r="C1536" s="106" t="s">
        <v>128</v>
      </c>
      <c r="D1536" s="107">
        <v>373.57</v>
      </c>
      <c r="E1536" s="107">
        <v>38.51</v>
      </c>
      <c r="F1536" s="107">
        <v>412.08</v>
      </c>
      <c r="G1536" s="83">
        <v>9</v>
      </c>
      <c r="H1536" s="83"/>
    </row>
    <row r="1537" spans="1:8" ht="28.8" x14ac:dyDescent="0.3">
      <c r="A1537" s="104" t="s">
        <v>3168</v>
      </c>
      <c r="B1537" s="105" t="s">
        <v>3169</v>
      </c>
      <c r="C1537" s="106" t="s">
        <v>128</v>
      </c>
      <c r="D1537" s="107">
        <v>237.98</v>
      </c>
      <c r="E1537" s="107">
        <v>28.88</v>
      </c>
      <c r="F1537" s="107">
        <v>266.86</v>
      </c>
      <c r="G1537" s="83">
        <v>9</v>
      </c>
      <c r="H1537" s="83"/>
    </row>
    <row r="1538" spans="1:8" x14ac:dyDescent="0.3">
      <c r="A1538" s="104" t="s">
        <v>3170</v>
      </c>
      <c r="B1538" s="105" t="s">
        <v>3171</v>
      </c>
      <c r="C1538" s="106" t="s">
        <v>128</v>
      </c>
      <c r="D1538" s="107">
        <v>78.3</v>
      </c>
      <c r="E1538" s="107">
        <v>6.55</v>
      </c>
      <c r="F1538" s="107">
        <v>84.85</v>
      </c>
      <c r="G1538" s="83">
        <v>9</v>
      </c>
      <c r="H1538" s="83"/>
    </row>
    <row r="1539" spans="1:8" x14ac:dyDescent="0.3">
      <c r="A1539" s="104" t="s">
        <v>3172</v>
      </c>
      <c r="B1539" s="105" t="s">
        <v>3173</v>
      </c>
      <c r="C1539" s="106" t="s">
        <v>128</v>
      </c>
      <c r="D1539" s="107">
        <v>56.87</v>
      </c>
      <c r="E1539" s="107">
        <v>6.55</v>
      </c>
      <c r="F1539" s="107">
        <v>63.42</v>
      </c>
      <c r="G1539" s="83">
        <v>9</v>
      </c>
      <c r="H1539" s="83"/>
    </row>
    <row r="1540" spans="1:8" x14ac:dyDescent="0.3">
      <c r="A1540" s="104" t="s">
        <v>3174</v>
      </c>
      <c r="B1540" s="105" t="s">
        <v>3175</v>
      </c>
      <c r="C1540" s="106" t="s">
        <v>128</v>
      </c>
      <c r="D1540" s="107">
        <v>189.76</v>
      </c>
      <c r="E1540" s="107">
        <v>6.55</v>
      </c>
      <c r="F1540" s="107">
        <v>196.31</v>
      </c>
      <c r="G1540" s="83">
        <v>9</v>
      </c>
      <c r="H1540" s="83"/>
    </row>
    <row r="1541" spans="1:8" x14ac:dyDescent="0.3">
      <c r="A1541" s="104" t="s">
        <v>3176</v>
      </c>
      <c r="B1541" s="105" t="s">
        <v>3177</v>
      </c>
      <c r="C1541" s="106" t="s">
        <v>439</v>
      </c>
      <c r="D1541" s="107">
        <v>25.62</v>
      </c>
      <c r="E1541" s="107">
        <v>5.47</v>
      </c>
      <c r="F1541" s="107">
        <v>31.09</v>
      </c>
      <c r="G1541" s="83">
        <v>9</v>
      </c>
      <c r="H1541" s="83"/>
    </row>
    <row r="1542" spans="1:8" x14ac:dyDescent="0.3">
      <c r="A1542" s="104" t="s">
        <v>3178</v>
      </c>
      <c r="B1542" s="105" t="s">
        <v>3179</v>
      </c>
      <c r="C1542" s="106" t="s">
        <v>128</v>
      </c>
      <c r="D1542" s="107">
        <v>38.47</v>
      </c>
      <c r="E1542" s="107">
        <v>5.47</v>
      </c>
      <c r="F1542" s="107">
        <v>43.94</v>
      </c>
      <c r="G1542" s="83">
        <v>9</v>
      </c>
      <c r="H1542" s="83"/>
    </row>
    <row r="1543" spans="1:8" ht="28.8" x14ac:dyDescent="0.3">
      <c r="A1543" s="104" t="s">
        <v>3180</v>
      </c>
      <c r="B1543" s="105" t="s">
        <v>3181</v>
      </c>
      <c r="C1543" s="106" t="s">
        <v>128</v>
      </c>
      <c r="D1543" s="107">
        <v>49.54</v>
      </c>
      <c r="E1543" s="107">
        <v>5.47</v>
      </c>
      <c r="F1543" s="107">
        <v>55.01</v>
      </c>
      <c r="G1543" s="83">
        <v>9</v>
      </c>
      <c r="H1543" s="83"/>
    </row>
    <row r="1544" spans="1:8" x14ac:dyDescent="0.3">
      <c r="A1544" s="104" t="s">
        <v>3182</v>
      </c>
      <c r="B1544" s="105" t="s">
        <v>3183</v>
      </c>
      <c r="C1544" s="106" t="s">
        <v>439</v>
      </c>
      <c r="D1544" s="107">
        <v>204.67</v>
      </c>
      <c r="E1544" s="107">
        <v>11.58</v>
      </c>
      <c r="F1544" s="107">
        <v>216.25</v>
      </c>
      <c r="G1544" s="83">
        <v>9</v>
      </c>
      <c r="H1544" s="83"/>
    </row>
    <row r="1545" spans="1:8" x14ac:dyDescent="0.3">
      <c r="A1545" s="104" t="s">
        <v>3184</v>
      </c>
      <c r="B1545" s="105" t="s">
        <v>3185</v>
      </c>
      <c r="C1545" s="106" t="s">
        <v>128</v>
      </c>
      <c r="D1545" s="107">
        <v>53.51</v>
      </c>
      <c r="E1545" s="107">
        <v>6.55</v>
      </c>
      <c r="F1545" s="107">
        <v>60.06</v>
      </c>
      <c r="G1545" s="83">
        <v>9</v>
      </c>
      <c r="H1545" s="83"/>
    </row>
    <row r="1546" spans="1:8" x14ac:dyDescent="0.3">
      <c r="A1546" s="104" t="s">
        <v>3186</v>
      </c>
      <c r="B1546" s="105" t="s">
        <v>3187</v>
      </c>
      <c r="C1546" s="106" t="s">
        <v>128</v>
      </c>
      <c r="D1546" s="107">
        <v>89.42</v>
      </c>
      <c r="E1546" s="107">
        <v>6.55</v>
      </c>
      <c r="F1546" s="107">
        <v>95.97</v>
      </c>
      <c r="G1546" s="83">
        <v>9</v>
      </c>
      <c r="H1546" s="83"/>
    </row>
    <row r="1547" spans="1:8" x14ac:dyDescent="0.3">
      <c r="A1547" s="104" t="s">
        <v>3188</v>
      </c>
      <c r="B1547" s="105" t="s">
        <v>3189</v>
      </c>
      <c r="C1547" s="106" t="s">
        <v>128</v>
      </c>
      <c r="D1547" s="107">
        <v>190.87</v>
      </c>
      <c r="E1547" s="107">
        <v>4.8</v>
      </c>
      <c r="F1547" s="107">
        <v>195.67</v>
      </c>
      <c r="G1547" s="83">
        <v>9</v>
      </c>
      <c r="H1547" s="83"/>
    </row>
    <row r="1548" spans="1:8" x14ac:dyDescent="0.3">
      <c r="A1548" s="104" t="s">
        <v>3190</v>
      </c>
      <c r="B1548" s="105" t="s">
        <v>3191</v>
      </c>
      <c r="C1548" s="106" t="s">
        <v>128</v>
      </c>
      <c r="D1548" s="107">
        <v>177.65</v>
      </c>
      <c r="E1548" s="107">
        <v>6.55</v>
      </c>
      <c r="F1548" s="107">
        <v>184.2</v>
      </c>
      <c r="G1548" s="83">
        <v>9</v>
      </c>
      <c r="H1548" s="83"/>
    </row>
    <row r="1549" spans="1:8" ht="28.8" x14ac:dyDescent="0.3">
      <c r="A1549" s="104" t="s">
        <v>3192</v>
      </c>
      <c r="B1549" s="105" t="s">
        <v>3193</v>
      </c>
      <c r="C1549" s="106" t="s">
        <v>128</v>
      </c>
      <c r="D1549" s="107">
        <v>1059.31</v>
      </c>
      <c r="E1549" s="107">
        <v>57.77</v>
      </c>
      <c r="F1549" s="107">
        <v>1117.08</v>
      </c>
      <c r="G1549" s="83">
        <v>9</v>
      </c>
      <c r="H1549" s="83"/>
    </row>
    <row r="1550" spans="1:8" x14ac:dyDescent="0.3">
      <c r="A1550" s="104" t="s">
        <v>3194</v>
      </c>
      <c r="B1550" s="105" t="s">
        <v>3195</v>
      </c>
      <c r="C1550" s="106" t="s">
        <v>128</v>
      </c>
      <c r="D1550" s="107">
        <v>25.75</v>
      </c>
      <c r="E1550" s="107">
        <v>37.119999999999997</v>
      </c>
      <c r="F1550" s="107">
        <v>62.87</v>
      </c>
      <c r="G1550" s="83">
        <v>9</v>
      </c>
      <c r="H1550" s="83"/>
    </row>
    <row r="1551" spans="1:8" x14ac:dyDescent="0.3">
      <c r="A1551" s="104" t="s">
        <v>3196</v>
      </c>
      <c r="B1551" s="105" t="s">
        <v>3197</v>
      </c>
      <c r="C1551" s="106" t="s">
        <v>128</v>
      </c>
      <c r="D1551" s="107">
        <v>177.99</v>
      </c>
      <c r="E1551" s="107">
        <v>6.55</v>
      </c>
      <c r="F1551" s="107">
        <v>184.54</v>
      </c>
      <c r="G1551" s="83">
        <v>9</v>
      </c>
      <c r="H1551" s="83"/>
    </row>
    <row r="1552" spans="1:8" x14ac:dyDescent="0.3">
      <c r="A1552" s="104" t="s">
        <v>3198</v>
      </c>
      <c r="B1552" s="105" t="s">
        <v>3199</v>
      </c>
      <c r="C1552" s="106" t="s">
        <v>128</v>
      </c>
      <c r="D1552" s="107">
        <v>9645.98</v>
      </c>
      <c r="E1552" s="107"/>
      <c r="F1552" s="107">
        <v>9645.98</v>
      </c>
      <c r="G1552" s="83">
        <v>9</v>
      </c>
      <c r="H1552" s="83"/>
    </row>
    <row r="1553" spans="1:8" ht="28.8" x14ac:dyDescent="0.3">
      <c r="A1553" s="104" t="s">
        <v>3200</v>
      </c>
      <c r="B1553" s="105" t="s">
        <v>3201</v>
      </c>
      <c r="C1553" s="106" t="s">
        <v>128</v>
      </c>
      <c r="D1553" s="107">
        <v>13602.09</v>
      </c>
      <c r="E1553" s="107"/>
      <c r="F1553" s="107">
        <v>13602.09</v>
      </c>
      <c r="G1553" s="83">
        <v>9</v>
      </c>
      <c r="H1553" s="83"/>
    </row>
    <row r="1554" spans="1:8" ht="28.8" x14ac:dyDescent="0.3">
      <c r="A1554" s="104" t="s">
        <v>3202</v>
      </c>
      <c r="B1554" s="105" t="s">
        <v>3203</v>
      </c>
      <c r="C1554" s="106" t="s">
        <v>439</v>
      </c>
      <c r="D1554" s="107">
        <v>805.38</v>
      </c>
      <c r="E1554" s="107">
        <v>77.02</v>
      </c>
      <c r="F1554" s="107">
        <v>882.4</v>
      </c>
      <c r="G1554" s="83">
        <v>9</v>
      </c>
      <c r="H1554" s="83"/>
    </row>
    <row r="1555" spans="1:8" ht="28.8" x14ac:dyDescent="0.3">
      <c r="A1555" s="104" t="s">
        <v>3204</v>
      </c>
      <c r="B1555" s="105" t="s">
        <v>3205</v>
      </c>
      <c r="C1555" s="106" t="s">
        <v>439</v>
      </c>
      <c r="D1555" s="107">
        <v>1603.55</v>
      </c>
      <c r="E1555" s="107">
        <v>154.04</v>
      </c>
      <c r="F1555" s="107">
        <v>1757.59</v>
      </c>
      <c r="G1555" s="83">
        <v>9</v>
      </c>
      <c r="H1555" s="83"/>
    </row>
    <row r="1556" spans="1:8" ht="43.2" x14ac:dyDescent="0.3">
      <c r="A1556" s="104" t="s">
        <v>3206</v>
      </c>
      <c r="B1556" s="105" t="s">
        <v>3207</v>
      </c>
      <c r="C1556" s="106" t="s">
        <v>439</v>
      </c>
      <c r="D1556" s="107">
        <v>1179.31</v>
      </c>
      <c r="E1556" s="107">
        <v>154.04</v>
      </c>
      <c r="F1556" s="107">
        <v>1333.35</v>
      </c>
      <c r="G1556" s="83">
        <v>9</v>
      </c>
      <c r="H1556" s="83"/>
    </row>
    <row r="1557" spans="1:8" ht="43.2" x14ac:dyDescent="0.3">
      <c r="A1557" s="104" t="s">
        <v>3208</v>
      </c>
      <c r="B1557" s="105" t="s">
        <v>3209</v>
      </c>
      <c r="C1557" s="106" t="s">
        <v>439</v>
      </c>
      <c r="D1557" s="107">
        <v>1318.78</v>
      </c>
      <c r="E1557" s="107">
        <v>154.04</v>
      </c>
      <c r="F1557" s="107">
        <v>1472.82</v>
      </c>
      <c r="G1557" s="83">
        <v>9</v>
      </c>
      <c r="H1557" s="83"/>
    </row>
    <row r="1558" spans="1:8" x14ac:dyDescent="0.3">
      <c r="A1558" s="104" t="s">
        <v>3210</v>
      </c>
      <c r="B1558" s="105" t="s">
        <v>3211</v>
      </c>
      <c r="C1558" s="106" t="s">
        <v>236</v>
      </c>
      <c r="D1558" s="107">
        <v>56.13</v>
      </c>
      <c r="E1558" s="107">
        <v>8.82</v>
      </c>
      <c r="F1558" s="107">
        <v>64.95</v>
      </c>
      <c r="G1558" s="83">
        <v>9</v>
      </c>
      <c r="H1558" s="83"/>
    </row>
    <row r="1559" spans="1:8" x14ac:dyDescent="0.3">
      <c r="A1559" s="104" t="s">
        <v>3212</v>
      </c>
      <c r="B1559" s="105" t="s">
        <v>3213</v>
      </c>
      <c r="C1559" s="106"/>
      <c r="D1559" s="107"/>
      <c r="E1559" s="107"/>
      <c r="F1559" s="107"/>
      <c r="G1559" s="83">
        <v>2</v>
      </c>
      <c r="H1559" s="83"/>
    </row>
    <row r="1560" spans="1:8" x14ac:dyDescent="0.3">
      <c r="A1560" s="104" t="s">
        <v>3214</v>
      </c>
      <c r="B1560" s="105" t="s">
        <v>3215</v>
      </c>
      <c r="C1560" s="106"/>
      <c r="D1560" s="107"/>
      <c r="E1560" s="107"/>
      <c r="F1560" s="107"/>
      <c r="G1560" s="83">
        <v>5</v>
      </c>
      <c r="H1560" s="83"/>
    </row>
    <row r="1561" spans="1:8" x14ac:dyDescent="0.3">
      <c r="A1561" s="104" t="s">
        <v>3216</v>
      </c>
      <c r="B1561" s="105" t="s">
        <v>3217</v>
      </c>
      <c r="C1561" s="106" t="s">
        <v>236</v>
      </c>
      <c r="D1561" s="107">
        <v>6.2</v>
      </c>
      <c r="E1561" s="107">
        <v>11.42</v>
      </c>
      <c r="F1561" s="107">
        <v>17.62</v>
      </c>
      <c r="G1561" s="83">
        <v>9</v>
      </c>
      <c r="H1561" s="83"/>
    </row>
    <row r="1562" spans="1:8" x14ac:dyDescent="0.3">
      <c r="A1562" s="104" t="s">
        <v>3218</v>
      </c>
      <c r="B1562" s="105" t="s">
        <v>3219</v>
      </c>
      <c r="C1562" s="106" t="s">
        <v>693</v>
      </c>
      <c r="D1562" s="107">
        <v>34.450000000000003</v>
      </c>
      <c r="E1562" s="107">
        <v>51.06</v>
      </c>
      <c r="F1562" s="107">
        <v>85.51</v>
      </c>
      <c r="G1562" s="83">
        <v>9</v>
      </c>
      <c r="H1562" s="83"/>
    </row>
    <row r="1563" spans="1:8" x14ac:dyDescent="0.3">
      <c r="A1563" s="104" t="s">
        <v>3220</v>
      </c>
      <c r="B1563" s="105" t="s">
        <v>3221</v>
      </c>
      <c r="C1563" s="106" t="s">
        <v>236</v>
      </c>
      <c r="D1563" s="107">
        <v>7.59</v>
      </c>
      <c r="E1563" s="107">
        <v>11.42</v>
      </c>
      <c r="F1563" s="107">
        <v>19.010000000000002</v>
      </c>
      <c r="G1563" s="83">
        <v>9</v>
      </c>
      <c r="H1563" s="83"/>
    </row>
    <row r="1564" spans="1:8" x14ac:dyDescent="0.3">
      <c r="A1564" s="104" t="s">
        <v>3222</v>
      </c>
      <c r="B1564" s="105" t="s">
        <v>3223</v>
      </c>
      <c r="C1564" s="106" t="s">
        <v>693</v>
      </c>
      <c r="D1564" s="107">
        <v>16.8</v>
      </c>
      <c r="E1564" s="107">
        <v>11.42</v>
      </c>
      <c r="F1564" s="107">
        <v>28.22</v>
      </c>
      <c r="G1564" s="83">
        <v>9</v>
      </c>
      <c r="H1564" s="83"/>
    </row>
    <row r="1565" spans="1:8" x14ac:dyDescent="0.3">
      <c r="A1565" s="104" t="s">
        <v>3224</v>
      </c>
      <c r="B1565" s="105" t="s">
        <v>3225</v>
      </c>
      <c r="C1565" s="106" t="s">
        <v>693</v>
      </c>
      <c r="D1565" s="107">
        <v>11.74</v>
      </c>
      <c r="E1565" s="107">
        <v>11.42</v>
      </c>
      <c r="F1565" s="107">
        <v>23.16</v>
      </c>
      <c r="G1565" s="83">
        <v>9</v>
      </c>
      <c r="H1565" s="83"/>
    </row>
    <row r="1566" spans="1:8" x14ac:dyDescent="0.3">
      <c r="A1566" s="104" t="s">
        <v>3226</v>
      </c>
      <c r="B1566" s="105" t="s">
        <v>3227</v>
      </c>
      <c r="C1566" s="106"/>
      <c r="D1566" s="107"/>
      <c r="E1566" s="107"/>
      <c r="F1566" s="107"/>
      <c r="G1566" s="83">
        <v>5</v>
      </c>
      <c r="H1566" s="83"/>
    </row>
    <row r="1567" spans="1:8" ht="28.8" x14ac:dyDescent="0.3">
      <c r="A1567" s="104" t="s">
        <v>3228</v>
      </c>
      <c r="B1567" s="105" t="s">
        <v>3229</v>
      </c>
      <c r="C1567" s="106" t="s">
        <v>236</v>
      </c>
      <c r="D1567" s="107">
        <v>8.08</v>
      </c>
      <c r="E1567" s="107">
        <v>9.65</v>
      </c>
      <c r="F1567" s="107">
        <v>17.73</v>
      </c>
      <c r="G1567" s="83">
        <v>9</v>
      </c>
      <c r="H1567" s="83"/>
    </row>
    <row r="1568" spans="1:8" ht="28.8" x14ac:dyDescent="0.3">
      <c r="A1568" s="104" t="s">
        <v>3230</v>
      </c>
      <c r="B1568" s="105" t="s">
        <v>3231</v>
      </c>
      <c r="C1568" s="106" t="s">
        <v>236</v>
      </c>
      <c r="D1568" s="107">
        <v>14.23</v>
      </c>
      <c r="E1568" s="107">
        <v>9.65</v>
      </c>
      <c r="F1568" s="107">
        <v>23.88</v>
      </c>
      <c r="G1568" s="83">
        <v>9</v>
      </c>
      <c r="H1568" s="83"/>
    </row>
    <row r="1569" spans="1:8" x14ac:dyDescent="0.3">
      <c r="A1569" s="104" t="s">
        <v>3232</v>
      </c>
      <c r="B1569" s="105" t="s">
        <v>3233</v>
      </c>
      <c r="C1569" s="106" t="s">
        <v>236</v>
      </c>
      <c r="D1569" s="107">
        <v>9.1</v>
      </c>
      <c r="E1569" s="107">
        <v>9.65</v>
      </c>
      <c r="F1569" s="107">
        <v>18.75</v>
      </c>
      <c r="G1569" s="83">
        <v>9</v>
      </c>
      <c r="H1569" s="83"/>
    </row>
    <row r="1570" spans="1:8" ht="28.8" x14ac:dyDescent="0.3">
      <c r="A1570" s="104" t="s">
        <v>3234</v>
      </c>
      <c r="B1570" s="105" t="s">
        <v>3235</v>
      </c>
      <c r="C1570" s="106" t="s">
        <v>236</v>
      </c>
      <c r="D1570" s="107">
        <v>21.18</v>
      </c>
      <c r="E1570" s="107">
        <v>9.65</v>
      </c>
      <c r="F1570" s="107">
        <v>30.83</v>
      </c>
      <c r="G1570" s="83">
        <v>9</v>
      </c>
      <c r="H1570" s="83"/>
    </row>
    <row r="1571" spans="1:8" x14ac:dyDescent="0.3">
      <c r="A1571" s="104" t="s">
        <v>3236</v>
      </c>
      <c r="B1571" s="105" t="s">
        <v>3237</v>
      </c>
      <c r="C1571" s="106"/>
      <c r="D1571" s="107"/>
      <c r="E1571" s="107"/>
      <c r="F1571" s="107"/>
      <c r="G1571" s="83">
        <v>5</v>
      </c>
      <c r="H1571" s="83"/>
    </row>
    <row r="1572" spans="1:8" x14ac:dyDescent="0.3">
      <c r="A1572" s="104" t="s">
        <v>3238</v>
      </c>
      <c r="B1572" s="105" t="s">
        <v>3239</v>
      </c>
      <c r="C1572" s="106" t="s">
        <v>693</v>
      </c>
      <c r="D1572" s="107">
        <v>45.63</v>
      </c>
      <c r="E1572" s="107">
        <v>12.03</v>
      </c>
      <c r="F1572" s="107">
        <v>57.66</v>
      </c>
      <c r="G1572" s="83">
        <v>9</v>
      </c>
      <c r="H1572" s="83"/>
    </row>
    <row r="1573" spans="1:8" x14ac:dyDescent="0.3">
      <c r="A1573" s="104" t="s">
        <v>3240</v>
      </c>
      <c r="B1573" s="105" t="s">
        <v>3241</v>
      </c>
      <c r="C1573" s="106"/>
      <c r="D1573" s="107"/>
      <c r="E1573" s="107"/>
      <c r="F1573" s="107"/>
      <c r="G1573" s="83">
        <v>2</v>
      </c>
      <c r="H1573" s="83"/>
    </row>
    <row r="1574" spans="1:8" x14ac:dyDescent="0.3">
      <c r="A1574" s="104" t="s">
        <v>3242</v>
      </c>
      <c r="B1574" s="105" t="s">
        <v>3243</v>
      </c>
      <c r="C1574" s="106"/>
      <c r="D1574" s="107"/>
      <c r="E1574" s="107"/>
      <c r="F1574" s="107"/>
      <c r="G1574" s="83">
        <v>5</v>
      </c>
      <c r="H1574" s="83"/>
    </row>
    <row r="1575" spans="1:8" ht="28.8" x14ac:dyDescent="0.3">
      <c r="A1575" s="104" t="s">
        <v>3244</v>
      </c>
      <c r="B1575" s="105" t="s">
        <v>3245</v>
      </c>
      <c r="C1575" s="106" t="s">
        <v>236</v>
      </c>
      <c r="D1575" s="107">
        <v>206.83</v>
      </c>
      <c r="E1575" s="107">
        <v>9.65</v>
      </c>
      <c r="F1575" s="107">
        <v>216.48</v>
      </c>
      <c r="G1575" s="83">
        <v>9</v>
      </c>
      <c r="H1575" s="83"/>
    </row>
    <row r="1576" spans="1:8" ht="28.8" x14ac:dyDescent="0.3">
      <c r="A1576" s="104" t="s">
        <v>3246</v>
      </c>
      <c r="B1576" s="105" t="s">
        <v>3247</v>
      </c>
      <c r="C1576" s="106" t="s">
        <v>128</v>
      </c>
      <c r="D1576" s="107">
        <v>118.26</v>
      </c>
      <c r="E1576" s="107">
        <v>9.65</v>
      </c>
      <c r="F1576" s="107">
        <v>127.91</v>
      </c>
      <c r="G1576" s="83">
        <v>9</v>
      </c>
      <c r="H1576" s="83"/>
    </row>
    <row r="1577" spans="1:8" ht="28.8" x14ac:dyDescent="0.3">
      <c r="A1577" s="104" t="s">
        <v>3248</v>
      </c>
      <c r="B1577" s="105" t="s">
        <v>3249</v>
      </c>
      <c r="C1577" s="106" t="s">
        <v>128</v>
      </c>
      <c r="D1577" s="107">
        <v>172.36</v>
      </c>
      <c r="E1577" s="107">
        <v>9.65</v>
      </c>
      <c r="F1577" s="107">
        <v>182.01</v>
      </c>
      <c r="G1577" s="83">
        <v>9</v>
      </c>
      <c r="H1577" s="83"/>
    </row>
    <row r="1578" spans="1:8" ht="28.8" x14ac:dyDescent="0.3">
      <c r="A1578" s="104" t="s">
        <v>3250</v>
      </c>
      <c r="B1578" s="105" t="s">
        <v>3251</v>
      </c>
      <c r="C1578" s="106" t="s">
        <v>128</v>
      </c>
      <c r="D1578" s="107">
        <v>433.18</v>
      </c>
      <c r="E1578" s="107">
        <v>9.65</v>
      </c>
      <c r="F1578" s="107">
        <v>442.83</v>
      </c>
      <c r="G1578" s="83">
        <v>9</v>
      </c>
      <c r="H1578" s="83"/>
    </row>
    <row r="1579" spans="1:8" ht="43.2" x14ac:dyDescent="0.3">
      <c r="A1579" s="104" t="s">
        <v>3252</v>
      </c>
      <c r="B1579" s="105" t="s">
        <v>3253</v>
      </c>
      <c r="C1579" s="106" t="s">
        <v>128</v>
      </c>
      <c r="D1579" s="107">
        <v>195.86</v>
      </c>
      <c r="E1579" s="107">
        <v>9.65</v>
      </c>
      <c r="F1579" s="107">
        <v>205.51</v>
      </c>
      <c r="G1579" s="83">
        <v>9</v>
      </c>
      <c r="H1579" s="83"/>
    </row>
    <row r="1580" spans="1:8" ht="43.2" x14ac:dyDescent="0.3">
      <c r="A1580" s="104" t="s">
        <v>3254</v>
      </c>
      <c r="B1580" s="105" t="s">
        <v>3255</v>
      </c>
      <c r="C1580" s="106" t="s">
        <v>128</v>
      </c>
      <c r="D1580" s="107">
        <v>173.05</v>
      </c>
      <c r="E1580" s="107">
        <v>9.65</v>
      </c>
      <c r="F1580" s="107">
        <v>182.7</v>
      </c>
      <c r="G1580" s="83">
        <v>9</v>
      </c>
      <c r="H1580" s="83"/>
    </row>
    <row r="1581" spans="1:8" ht="43.2" x14ac:dyDescent="0.3">
      <c r="A1581" s="104" t="s">
        <v>3256</v>
      </c>
      <c r="B1581" s="105" t="s">
        <v>3257</v>
      </c>
      <c r="C1581" s="106" t="s">
        <v>128</v>
      </c>
      <c r="D1581" s="107">
        <v>361.58</v>
      </c>
      <c r="E1581" s="107">
        <v>9.65</v>
      </c>
      <c r="F1581" s="107">
        <v>371.23</v>
      </c>
      <c r="G1581" s="83">
        <v>9</v>
      </c>
      <c r="H1581" s="83"/>
    </row>
    <row r="1582" spans="1:8" ht="28.8" x14ac:dyDescent="0.3">
      <c r="A1582" s="104" t="s">
        <v>3258</v>
      </c>
      <c r="B1582" s="105" t="s">
        <v>3259</v>
      </c>
      <c r="C1582" s="106" t="s">
        <v>128</v>
      </c>
      <c r="D1582" s="107">
        <v>306.24</v>
      </c>
      <c r="E1582" s="107">
        <v>9.65</v>
      </c>
      <c r="F1582" s="107">
        <v>315.89</v>
      </c>
      <c r="G1582" s="83">
        <v>9</v>
      </c>
      <c r="H1582" s="83"/>
    </row>
    <row r="1583" spans="1:8" ht="28.8" x14ac:dyDescent="0.3">
      <c r="A1583" s="104" t="s">
        <v>3260</v>
      </c>
      <c r="B1583" s="105" t="s">
        <v>3261</v>
      </c>
      <c r="C1583" s="106" t="s">
        <v>128</v>
      </c>
      <c r="D1583" s="107">
        <v>136.36000000000001</v>
      </c>
      <c r="E1583" s="107">
        <v>9.65</v>
      </c>
      <c r="F1583" s="107">
        <v>146.01</v>
      </c>
      <c r="G1583" s="83">
        <v>9</v>
      </c>
      <c r="H1583" s="83"/>
    </row>
    <row r="1584" spans="1:8" ht="28.8" x14ac:dyDescent="0.3">
      <c r="A1584" s="104" t="s">
        <v>3262</v>
      </c>
      <c r="B1584" s="105" t="s">
        <v>3263</v>
      </c>
      <c r="C1584" s="106" t="s">
        <v>128</v>
      </c>
      <c r="D1584" s="107">
        <v>442.45</v>
      </c>
      <c r="E1584" s="107">
        <v>16.079999999999998</v>
      </c>
      <c r="F1584" s="107">
        <v>458.53</v>
      </c>
      <c r="G1584" s="83">
        <v>9</v>
      </c>
      <c r="H1584" s="83"/>
    </row>
    <row r="1585" spans="1:8" x14ac:dyDescent="0.3">
      <c r="A1585" s="104" t="s">
        <v>3264</v>
      </c>
      <c r="B1585" s="105" t="s">
        <v>3265</v>
      </c>
      <c r="C1585" s="106"/>
      <c r="D1585" s="107"/>
      <c r="E1585" s="107"/>
      <c r="F1585" s="107"/>
      <c r="G1585" s="83">
        <v>5</v>
      </c>
      <c r="H1585" s="83"/>
    </row>
    <row r="1586" spans="1:8" ht="28.8" x14ac:dyDescent="0.3">
      <c r="A1586" s="104" t="s">
        <v>3266</v>
      </c>
      <c r="B1586" s="105" t="s">
        <v>3267</v>
      </c>
      <c r="C1586" s="106" t="s">
        <v>128</v>
      </c>
      <c r="D1586" s="107">
        <v>2322.52</v>
      </c>
      <c r="E1586" s="107">
        <v>50.91</v>
      </c>
      <c r="F1586" s="107">
        <v>2373.4299999999998</v>
      </c>
      <c r="G1586" s="83">
        <v>9</v>
      </c>
      <c r="H1586" s="83"/>
    </row>
    <row r="1587" spans="1:8" ht="28.8" x14ac:dyDescent="0.3">
      <c r="A1587" s="104" t="s">
        <v>3268</v>
      </c>
      <c r="B1587" s="105" t="s">
        <v>3269</v>
      </c>
      <c r="C1587" s="106" t="s">
        <v>128</v>
      </c>
      <c r="D1587" s="107">
        <v>3003.84</v>
      </c>
      <c r="E1587" s="107">
        <v>50.91</v>
      </c>
      <c r="F1587" s="107">
        <v>3054.75</v>
      </c>
      <c r="G1587" s="83">
        <v>9</v>
      </c>
      <c r="H1587" s="83"/>
    </row>
    <row r="1588" spans="1:8" x14ac:dyDescent="0.3">
      <c r="A1588" s="104" t="s">
        <v>3270</v>
      </c>
      <c r="B1588" s="105" t="s">
        <v>3271</v>
      </c>
      <c r="C1588" s="106"/>
      <c r="D1588" s="107"/>
      <c r="E1588" s="107"/>
      <c r="F1588" s="107"/>
      <c r="G1588" s="83">
        <v>5</v>
      </c>
      <c r="H1588" s="83"/>
    </row>
    <row r="1589" spans="1:8" ht="28.8" x14ac:dyDescent="0.3">
      <c r="A1589" s="104" t="s">
        <v>3272</v>
      </c>
      <c r="B1589" s="105" t="s">
        <v>3273</v>
      </c>
      <c r="C1589" s="106" t="s">
        <v>180</v>
      </c>
      <c r="D1589" s="107">
        <v>235.23</v>
      </c>
      <c r="E1589" s="107">
        <v>17.68</v>
      </c>
      <c r="F1589" s="107">
        <v>252.91</v>
      </c>
      <c r="G1589" s="83">
        <v>9</v>
      </c>
      <c r="H1589" s="83"/>
    </row>
    <row r="1590" spans="1:8" ht="28.8" x14ac:dyDescent="0.3">
      <c r="A1590" s="104" t="s">
        <v>3274</v>
      </c>
      <c r="B1590" s="105" t="s">
        <v>3275</v>
      </c>
      <c r="C1590" s="106" t="s">
        <v>180</v>
      </c>
      <c r="D1590" s="107">
        <v>156.22999999999999</v>
      </c>
      <c r="E1590" s="107">
        <v>7.4</v>
      </c>
      <c r="F1590" s="107">
        <v>163.63</v>
      </c>
      <c r="G1590" s="83">
        <v>9</v>
      </c>
      <c r="H1590" s="83"/>
    </row>
    <row r="1591" spans="1:8" ht="28.8" x14ac:dyDescent="0.3">
      <c r="A1591" s="104" t="s">
        <v>3276</v>
      </c>
      <c r="B1591" s="105" t="s">
        <v>3277</v>
      </c>
      <c r="C1591" s="106" t="s">
        <v>180</v>
      </c>
      <c r="D1591" s="107">
        <v>107.25</v>
      </c>
      <c r="E1591" s="107">
        <v>20.74</v>
      </c>
      <c r="F1591" s="107">
        <v>127.99</v>
      </c>
      <c r="G1591" s="83">
        <v>9</v>
      </c>
      <c r="H1591" s="83"/>
    </row>
    <row r="1592" spans="1:8" ht="28.8" x14ac:dyDescent="0.3">
      <c r="A1592" s="104" t="s">
        <v>3278</v>
      </c>
      <c r="B1592" s="105" t="s">
        <v>3279</v>
      </c>
      <c r="C1592" s="106" t="s">
        <v>128</v>
      </c>
      <c r="D1592" s="107">
        <v>3.62</v>
      </c>
      <c r="E1592" s="107">
        <v>1.1299999999999999</v>
      </c>
      <c r="F1592" s="107">
        <v>4.75</v>
      </c>
      <c r="G1592" s="83">
        <v>9</v>
      </c>
      <c r="H1592" s="83"/>
    </row>
    <row r="1593" spans="1:8" ht="28.8" x14ac:dyDescent="0.3">
      <c r="A1593" s="104" t="s">
        <v>3280</v>
      </c>
      <c r="B1593" s="105" t="s">
        <v>3281</v>
      </c>
      <c r="C1593" s="106" t="s">
        <v>236</v>
      </c>
      <c r="D1593" s="107">
        <v>417.48</v>
      </c>
      <c r="E1593" s="107"/>
      <c r="F1593" s="107">
        <v>417.48</v>
      </c>
      <c r="G1593" s="83">
        <v>9</v>
      </c>
      <c r="H1593" s="83"/>
    </row>
    <row r="1594" spans="1:8" ht="28.8" x14ac:dyDescent="0.3">
      <c r="A1594" s="104" t="s">
        <v>3282</v>
      </c>
      <c r="B1594" s="105" t="s">
        <v>3283</v>
      </c>
      <c r="C1594" s="106" t="s">
        <v>180</v>
      </c>
      <c r="D1594" s="107">
        <v>4.18</v>
      </c>
      <c r="E1594" s="107">
        <v>7.31</v>
      </c>
      <c r="F1594" s="107">
        <v>11.49</v>
      </c>
      <c r="G1594" s="83">
        <v>9</v>
      </c>
      <c r="H1594" s="83"/>
    </row>
    <row r="1595" spans="1:8" ht="28.8" x14ac:dyDescent="0.3">
      <c r="A1595" s="104" t="s">
        <v>3284</v>
      </c>
      <c r="B1595" s="105" t="s">
        <v>3285</v>
      </c>
      <c r="C1595" s="106" t="s">
        <v>128</v>
      </c>
      <c r="D1595" s="107">
        <v>0.39</v>
      </c>
      <c r="E1595" s="107">
        <v>11.77</v>
      </c>
      <c r="F1595" s="107">
        <v>12.16</v>
      </c>
      <c r="G1595" s="83">
        <v>9</v>
      </c>
      <c r="H1595" s="83"/>
    </row>
    <row r="1596" spans="1:8" ht="28.8" x14ac:dyDescent="0.3">
      <c r="A1596" s="104" t="s">
        <v>3286</v>
      </c>
      <c r="B1596" s="105" t="s">
        <v>3287</v>
      </c>
      <c r="C1596" s="106" t="s">
        <v>180</v>
      </c>
      <c r="D1596" s="107">
        <v>67.7</v>
      </c>
      <c r="E1596" s="107">
        <v>11.45</v>
      </c>
      <c r="F1596" s="107">
        <v>79.150000000000006</v>
      </c>
      <c r="G1596" s="83">
        <v>9</v>
      </c>
      <c r="H1596" s="83"/>
    </row>
    <row r="1597" spans="1:8" x14ac:dyDescent="0.3">
      <c r="A1597" s="104" t="s">
        <v>3288</v>
      </c>
      <c r="B1597" s="105" t="s">
        <v>3289</v>
      </c>
      <c r="C1597" s="106"/>
      <c r="D1597" s="107"/>
      <c r="E1597" s="107"/>
      <c r="F1597" s="107"/>
      <c r="G1597" s="83">
        <v>5</v>
      </c>
      <c r="H1597" s="83"/>
    </row>
    <row r="1598" spans="1:8" x14ac:dyDescent="0.3">
      <c r="A1598" s="104" t="s">
        <v>3290</v>
      </c>
      <c r="B1598" s="105" t="s">
        <v>3291</v>
      </c>
      <c r="C1598" s="106" t="s">
        <v>128</v>
      </c>
      <c r="D1598" s="107">
        <v>13.64</v>
      </c>
      <c r="E1598" s="107">
        <v>1.1299999999999999</v>
      </c>
      <c r="F1598" s="107">
        <v>14.77</v>
      </c>
      <c r="G1598" s="83">
        <v>9</v>
      </c>
      <c r="H1598" s="83"/>
    </row>
    <row r="1599" spans="1:8" x14ac:dyDescent="0.3">
      <c r="A1599" s="104" t="s">
        <v>3292</v>
      </c>
      <c r="B1599" s="105" t="s">
        <v>3293</v>
      </c>
      <c r="C1599" s="106" t="s">
        <v>128</v>
      </c>
      <c r="D1599" s="107">
        <v>13.74</v>
      </c>
      <c r="E1599" s="107">
        <v>1.1299999999999999</v>
      </c>
      <c r="F1599" s="107">
        <v>14.87</v>
      </c>
      <c r="G1599" s="83">
        <v>9</v>
      </c>
      <c r="H1599" s="83"/>
    </row>
    <row r="1600" spans="1:8" ht="28.8" x14ac:dyDescent="0.3">
      <c r="A1600" s="104" t="s">
        <v>3294</v>
      </c>
      <c r="B1600" s="105" t="s">
        <v>3295</v>
      </c>
      <c r="C1600" s="106" t="s">
        <v>128</v>
      </c>
      <c r="D1600" s="107">
        <v>25.25</v>
      </c>
      <c r="E1600" s="107">
        <v>1.1299999999999999</v>
      </c>
      <c r="F1600" s="107">
        <v>26.38</v>
      </c>
      <c r="G1600" s="83">
        <v>9</v>
      </c>
      <c r="H1600" s="83"/>
    </row>
    <row r="1601" spans="1:8" ht="28.8" x14ac:dyDescent="0.3">
      <c r="A1601" s="104" t="s">
        <v>3296</v>
      </c>
      <c r="B1601" s="105" t="s">
        <v>3297</v>
      </c>
      <c r="C1601" s="106" t="s">
        <v>236</v>
      </c>
      <c r="D1601" s="107">
        <v>28.08</v>
      </c>
      <c r="E1601" s="107">
        <v>17.829999999999998</v>
      </c>
      <c r="F1601" s="107">
        <v>45.91</v>
      </c>
      <c r="G1601" s="83">
        <v>9</v>
      </c>
      <c r="H1601" s="83"/>
    </row>
    <row r="1602" spans="1:8" ht="28.8" x14ac:dyDescent="0.3">
      <c r="A1602" s="104" t="s">
        <v>3298</v>
      </c>
      <c r="B1602" s="105" t="s">
        <v>3299</v>
      </c>
      <c r="C1602" s="106" t="s">
        <v>439</v>
      </c>
      <c r="D1602" s="107">
        <v>411.17</v>
      </c>
      <c r="E1602" s="107">
        <v>18.2</v>
      </c>
      <c r="F1602" s="107">
        <v>429.37</v>
      </c>
      <c r="G1602" s="83">
        <v>9</v>
      </c>
      <c r="H1602" s="83"/>
    </row>
    <row r="1603" spans="1:8" ht="28.8" x14ac:dyDescent="0.3">
      <c r="A1603" s="104" t="s">
        <v>3300</v>
      </c>
      <c r="B1603" s="105" t="s">
        <v>3301</v>
      </c>
      <c r="C1603" s="106" t="s">
        <v>439</v>
      </c>
      <c r="D1603" s="107">
        <v>670.91</v>
      </c>
      <c r="E1603" s="107">
        <v>18.2</v>
      </c>
      <c r="F1603" s="107">
        <v>689.11</v>
      </c>
      <c r="G1603" s="83">
        <v>9</v>
      </c>
      <c r="H1603" s="83"/>
    </row>
    <row r="1604" spans="1:8" ht="28.8" x14ac:dyDescent="0.3">
      <c r="A1604" s="104" t="s">
        <v>3302</v>
      </c>
      <c r="B1604" s="105" t="s">
        <v>3303</v>
      </c>
      <c r="C1604" s="106" t="s">
        <v>128</v>
      </c>
      <c r="D1604" s="107">
        <v>22.91</v>
      </c>
      <c r="E1604" s="107">
        <v>2.9</v>
      </c>
      <c r="F1604" s="107">
        <v>25.81</v>
      </c>
      <c r="G1604" s="83">
        <v>9</v>
      </c>
      <c r="H1604" s="83"/>
    </row>
    <row r="1605" spans="1:8" ht="28.8" x14ac:dyDescent="0.3">
      <c r="A1605" s="104" t="s">
        <v>3304</v>
      </c>
      <c r="B1605" s="105" t="s">
        <v>3305</v>
      </c>
      <c r="C1605" s="106" t="s">
        <v>128</v>
      </c>
      <c r="D1605" s="107">
        <v>516.32000000000005</v>
      </c>
      <c r="E1605" s="107">
        <v>3.63</v>
      </c>
      <c r="F1605" s="107">
        <v>519.95000000000005</v>
      </c>
      <c r="G1605" s="83">
        <v>9</v>
      </c>
      <c r="H1605" s="83"/>
    </row>
    <row r="1606" spans="1:8" x14ac:dyDescent="0.3">
      <c r="A1606" s="104" t="s">
        <v>3306</v>
      </c>
      <c r="B1606" s="105" t="s">
        <v>3307</v>
      </c>
      <c r="C1606" s="106" t="s">
        <v>128</v>
      </c>
      <c r="D1606" s="107">
        <v>134.79</v>
      </c>
      <c r="E1606" s="107">
        <v>62.41</v>
      </c>
      <c r="F1606" s="107">
        <v>197.2</v>
      </c>
      <c r="G1606" s="83">
        <v>9</v>
      </c>
      <c r="H1606" s="83"/>
    </row>
    <row r="1607" spans="1:8" ht="28.8" x14ac:dyDescent="0.3">
      <c r="A1607" s="104" t="s">
        <v>3308</v>
      </c>
      <c r="B1607" s="105" t="s">
        <v>3309</v>
      </c>
      <c r="C1607" s="106" t="s">
        <v>128</v>
      </c>
      <c r="D1607" s="107">
        <v>256.72000000000003</v>
      </c>
      <c r="E1607" s="107">
        <v>142.63999999999999</v>
      </c>
      <c r="F1607" s="107">
        <v>399.36</v>
      </c>
      <c r="G1607" s="83">
        <v>9</v>
      </c>
      <c r="H1607" s="83"/>
    </row>
    <row r="1608" spans="1:8" ht="28.8" x14ac:dyDescent="0.3">
      <c r="A1608" s="104" t="s">
        <v>3310</v>
      </c>
      <c r="B1608" s="105" t="s">
        <v>3311</v>
      </c>
      <c r="C1608" s="106" t="s">
        <v>128</v>
      </c>
      <c r="D1608" s="107">
        <v>205.06</v>
      </c>
      <c r="E1608" s="107">
        <v>16.079999999999998</v>
      </c>
      <c r="F1608" s="107">
        <v>221.14</v>
      </c>
      <c r="G1608" s="83">
        <v>9</v>
      </c>
      <c r="H1608" s="83"/>
    </row>
    <row r="1609" spans="1:8" ht="28.8" x14ac:dyDescent="0.3">
      <c r="A1609" s="104" t="s">
        <v>3312</v>
      </c>
      <c r="B1609" s="105" t="s">
        <v>3313</v>
      </c>
      <c r="C1609" s="106" t="s">
        <v>128</v>
      </c>
      <c r="D1609" s="107">
        <v>16.260000000000002</v>
      </c>
      <c r="E1609" s="107">
        <v>2.9</v>
      </c>
      <c r="F1609" s="107">
        <v>19.16</v>
      </c>
      <c r="G1609" s="83">
        <v>9</v>
      </c>
      <c r="H1609" s="83"/>
    </row>
    <row r="1610" spans="1:8" x14ac:dyDescent="0.3">
      <c r="A1610" s="104" t="s">
        <v>3314</v>
      </c>
      <c r="B1610" s="105" t="s">
        <v>3315</v>
      </c>
      <c r="C1610" s="106"/>
      <c r="D1610" s="107"/>
      <c r="E1610" s="107"/>
      <c r="F1610" s="107"/>
      <c r="G1610" s="83">
        <v>5</v>
      </c>
      <c r="H1610" s="83"/>
    </row>
    <row r="1611" spans="1:8" ht="28.8" x14ac:dyDescent="0.3">
      <c r="A1611" s="104" t="s">
        <v>3316</v>
      </c>
      <c r="B1611" s="105" t="s">
        <v>3317</v>
      </c>
      <c r="C1611" s="106" t="s">
        <v>128</v>
      </c>
      <c r="D1611" s="107">
        <v>715.02</v>
      </c>
      <c r="E1611" s="107">
        <v>3.63</v>
      </c>
      <c r="F1611" s="107">
        <v>718.65</v>
      </c>
      <c r="G1611" s="83">
        <v>9</v>
      </c>
      <c r="H1611" s="83"/>
    </row>
    <row r="1612" spans="1:8" ht="28.8" x14ac:dyDescent="0.3">
      <c r="A1612" s="104" t="s">
        <v>3318</v>
      </c>
      <c r="B1612" s="105" t="s">
        <v>3319</v>
      </c>
      <c r="C1612" s="106" t="s">
        <v>128</v>
      </c>
      <c r="D1612" s="107">
        <v>1195.3499999999999</v>
      </c>
      <c r="E1612" s="107">
        <v>50.91</v>
      </c>
      <c r="F1612" s="107">
        <v>1246.26</v>
      </c>
      <c r="G1612" s="83">
        <v>9</v>
      </c>
      <c r="H1612" s="83"/>
    </row>
    <row r="1613" spans="1:8" ht="28.8" x14ac:dyDescent="0.3">
      <c r="A1613" s="104" t="s">
        <v>3320</v>
      </c>
      <c r="B1613" s="105" t="s">
        <v>3321</v>
      </c>
      <c r="C1613" s="106" t="s">
        <v>128</v>
      </c>
      <c r="D1613" s="107">
        <v>2627.27</v>
      </c>
      <c r="E1613" s="107">
        <v>261.58</v>
      </c>
      <c r="F1613" s="107">
        <v>2888.85</v>
      </c>
      <c r="G1613" s="83">
        <v>9</v>
      </c>
      <c r="H1613" s="83"/>
    </row>
    <row r="1614" spans="1:8" ht="28.8" x14ac:dyDescent="0.3">
      <c r="A1614" s="104" t="s">
        <v>3322</v>
      </c>
      <c r="B1614" s="105" t="s">
        <v>3323</v>
      </c>
      <c r="C1614" s="106" t="s">
        <v>128</v>
      </c>
      <c r="D1614" s="107">
        <v>740.3</v>
      </c>
      <c r="E1614" s="107">
        <v>43.65</v>
      </c>
      <c r="F1614" s="107">
        <v>783.95</v>
      </c>
      <c r="G1614" s="83">
        <v>9</v>
      </c>
      <c r="H1614" s="83"/>
    </row>
    <row r="1615" spans="1:8" x14ac:dyDescent="0.3">
      <c r="A1615" s="104" t="s">
        <v>3324</v>
      </c>
      <c r="B1615" s="105" t="s">
        <v>3325</v>
      </c>
      <c r="C1615" s="106"/>
      <c r="D1615" s="107"/>
      <c r="E1615" s="107"/>
      <c r="F1615" s="107"/>
      <c r="G1615" s="83">
        <v>5</v>
      </c>
      <c r="H1615" s="83"/>
    </row>
    <row r="1616" spans="1:8" ht="28.8" x14ac:dyDescent="0.3">
      <c r="A1616" s="104" t="s">
        <v>3326</v>
      </c>
      <c r="B1616" s="105" t="s">
        <v>3327</v>
      </c>
      <c r="C1616" s="106" t="s">
        <v>439</v>
      </c>
      <c r="D1616" s="107">
        <v>117011.7</v>
      </c>
      <c r="E1616" s="107"/>
      <c r="F1616" s="107">
        <v>117011.7</v>
      </c>
      <c r="G1616" s="83">
        <v>9</v>
      </c>
      <c r="H1616" s="83"/>
    </row>
    <row r="1617" spans="1:8" ht="28.8" x14ac:dyDescent="0.3">
      <c r="A1617" s="104" t="s">
        <v>3328</v>
      </c>
      <c r="B1617" s="105" t="s">
        <v>3329</v>
      </c>
      <c r="C1617" s="106" t="s">
        <v>439</v>
      </c>
      <c r="D1617" s="107">
        <v>148159.47</v>
      </c>
      <c r="E1617" s="107"/>
      <c r="F1617" s="107">
        <v>148159.47</v>
      </c>
      <c r="G1617" s="83">
        <v>9</v>
      </c>
      <c r="H1617" s="83"/>
    </row>
    <row r="1618" spans="1:8" ht="28.8" x14ac:dyDescent="0.3">
      <c r="A1618" s="104" t="s">
        <v>3330</v>
      </c>
      <c r="B1618" s="105" t="s">
        <v>3331</v>
      </c>
      <c r="C1618" s="106" t="s">
        <v>439</v>
      </c>
      <c r="D1618" s="107">
        <v>44245</v>
      </c>
      <c r="E1618" s="107"/>
      <c r="F1618" s="107">
        <v>44245</v>
      </c>
      <c r="G1618" s="83">
        <v>9</v>
      </c>
      <c r="H1618" s="83"/>
    </row>
    <row r="1619" spans="1:8" ht="28.8" x14ac:dyDescent="0.3">
      <c r="A1619" s="104" t="s">
        <v>3332</v>
      </c>
      <c r="B1619" s="105" t="s">
        <v>3333</v>
      </c>
      <c r="C1619" s="106" t="s">
        <v>439</v>
      </c>
      <c r="D1619" s="107">
        <v>43815.360000000001</v>
      </c>
      <c r="E1619" s="107"/>
      <c r="F1619" s="107">
        <v>43815.360000000001</v>
      </c>
      <c r="G1619" s="83">
        <v>9</v>
      </c>
      <c r="H1619" s="83"/>
    </row>
    <row r="1620" spans="1:8" x14ac:dyDescent="0.3">
      <c r="A1620" s="104" t="s">
        <v>3334</v>
      </c>
      <c r="B1620" s="105" t="s">
        <v>3335</v>
      </c>
      <c r="C1620" s="106"/>
      <c r="D1620" s="107"/>
      <c r="E1620" s="107"/>
      <c r="F1620" s="107"/>
      <c r="G1620" s="83">
        <v>2</v>
      </c>
      <c r="H1620" s="83"/>
    </row>
    <row r="1621" spans="1:8" x14ac:dyDescent="0.3">
      <c r="A1621" s="104" t="s">
        <v>3336</v>
      </c>
      <c r="B1621" s="105" t="s">
        <v>3337</v>
      </c>
      <c r="C1621" s="106"/>
      <c r="D1621" s="107"/>
      <c r="E1621" s="107"/>
      <c r="F1621" s="107"/>
      <c r="G1621" s="83">
        <v>5</v>
      </c>
      <c r="H1621" s="83"/>
    </row>
    <row r="1622" spans="1:8" x14ac:dyDescent="0.3">
      <c r="A1622" s="104" t="s">
        <v>3338</v>
      </c>
      <c r="B1622" s="105" t="s">
        <v>3339</v>
      </c>
      <c r="C1622" s="106" t="s">
        <v>180</v>
      </c>
      <c r="D1622" s="107">
        <v>18.920000000000002</v>
      </c>
      <c r="E1622" s="107">
        <v>2.9</v>
      </c>
      <c r="F1622" s="107">
        <v>21.82</v>
      </c>
      <c r="G1622" s="83">
        <v>9</v>
      </c>
      <c r="H1622" s="83"/>
    </row>
    <row r="1623" spans="1:8" x14ac:dyDescent="0.3">
      <c r="A1623" s="104" t="s">
        <v>3340</v>
      </c>
      <c r="B1623" s="105" t="s">
        <v>3341</v>
      </c>
      <c r="C1623" s="106" t="s">
        <v>180</v>
      </c>
      <c r="D1623" s="107">
        <v>24.02</v>
      </c>
      <c r="E1623" s="107">
        <v>2.9</v>
      </c>
      <c r="F1623" s="107">
        <v>26.92</v>
      </c>
      <c r="G1623" s="83">
        <v>9</v>
      </c>
      <c r="H1623" s="83"/>
    </row>
    <row r="1624" spans="1:8" x14ac:dyDescent="0.3">
      <c r="A1624" s="104" t="s">
        <v>3342</v>
      </c>
      <c r="B1624" s="105" t="s">
        <v>3343</v>
      </c>
      <c r="C1624" s="106" t="s">
        <v>261</v>
      </c>
      <c r="D1624" s="107">
        <v>347.59</v>
      </c>
      <c r="E1624" s="107">
        <v>40.659999999999997</v>
      </c>
      <c r="F1624" s="107">
        <v>388.25</v>
      </c>
      <c r="G1624" s="83">
        <v>9</v>
      </c>
      <c r="H1624" s="83"/>
    </row>
    <row r="1625" spans="1:8" ht="28.8" x14ac:dyDescent="0.3">
      <c r="A1625" s="104" t="s">
        <v>3344</v>
      </c>
      <c r="B1625" s="105" t="s">
        <v>3345</v>
      </c>
      <c r="C1625" s="106" t="s">
        <v>180</v>
      </c>
      <c r="D1625" s="107">
        <v>108.54</v>
      </c>
      <c r="E1625" s="107">
        <v>5.34</v>
      </c>
      <c r="F1625" s="107">
        <v>113.88</v>
      </c>
      <c r="G1625" s="83">
        <v>9</v>
      </c>
      <c r="H1625" s="83"/>
    </row>
    <row r="1626" spans="1:8" ht="28.8" x14ac:dyDescent="0.3">
      <c r="A1626" s="104" t="s">
        <v>3346</v>
      </c>
      <c r="B1626" s="105" t="s">
        <v>3347</v>
      </c>
      <c r="C1626" s="106" t="s">
        <v>180</v>
      </c>
      <c r="D1626" s="107">
        <v>16.61</v>
      </c>
      <c r="E1626" s="107">
        <v>7.89</v>
      </c>
      <c r="F1626" s="107">
        <v>24.5</v>
      </c>
      <c r="G1626" s="83">
        <v>9</v>
      </c>
      <c r="H1626" s="83"/>
    </row>
    <row r="1627" spans="1:8" ht="28.8" x14ac:dyDescent="0.3">
      <c r="A1627" s="104" t="s">
        <v>3348</v>
      </c>
      <c r="B1627" s="105" t="s">
        <v>3349</v>
      </c>
      <c r="C1627" s="106" t="s">
        <v>180</v>
      </c>
      <c r="D1627" s="107">
        <v>94.78</v>
      </c>
      <c r="E1627" s="107"/>
      <c r="F1627" s="107">
        <v>94.78</v>
      </c>
      <c r="G1627" s="83">
        <v>9</v>
      </c>
      <c r="H1627" s="83"/>
    </row>
    <row r="1628" spans="1:8" ht="28.8" x14ac:dyDescent="0.3">
      <c r="A1628" s="104" t="s">
        <v>3350</v>
      </c>
      <c r="B1628" s="105" t="s">
        <v>3351</v>
      </c>
      <c r="C1628" s="106" t="s">
        <v>180</v>
      </c>
      <c r="D1628" s="107">
        <v>784.24</v>
      </c>
      <c r="E1628" s="107"/>
      <c r="F1628" s="107">
        <v>784.24</v>
      </c>
      <c r="G1628" s="83">
        <v>9</v>
      </c>
      <c r="H1628" s="83"/>
    </row>
    <row r="1629" spans="1:8" ht="28.8" x14ac:dyDescent="0.3">
      <c r="A1629" s="104" t="s">
        <v>3352</v>
      </c>
      <c r="B1629" s="105" t="s">
        <v>3353</v>
      </c>
      <c r="C1629" s="106" t="s">
        <v>180</v>
      </c>
      <c r="D1629" s="107">
        <v>85.33</v>
      </c>
      <c r="E1629" s="107">
        <v>21.83</v>
      </c>
      <c r="F1629" s="107">
        <v>107.16</v>
      </c>
      <c r="G1629" s="83">
        <v>9</v>
      </c>
      <c r="H1629" s="83"/>
    </row>
    <row r="1630" spans="1:8" ht="28.8" x14ac:dyDescent="0.3">
      <c r="A1630" s="104" t="s">
        <v>3354</v>
      </c>
      <c r="B1630" s="105" t="s">
        <v>3355</v>
      </c>
      <c r="C1630" s="106" t="s">
        <v>180</v>
      </c>
      <c r="D1630" s="107">
        <v>378.13</v>
      </c>
      <c r="E1630" s="107"/>
      <c r="F1630" s="107">
        <v>378.13</v>
      </c>
      <c r="G1630" s="83">
        <v>9</v>
      </c>
      <c r="H1630" s="83"/>
    </row>
    <row r="1631" spans="1:8" x14ac:dyDescent="0.3">
      <c r="A1631" s="104" t="s">
        <v>3356</v>
      </c>
      <c r="B1631" s="105" t="s">
        <v>3357</v>
      </c>
      <c r="C1631" s="106"/>
      <c r="D1631" s="107"/>
      <c r="E1631" s="107"/>
      <c r="F1631" s="107"/>
      <c r="G1631" s="83">
        <v>5</v>
      </c>
      <c r="H1631" s="83"/>
    </row>
    <row r="1632" spans="1:8" x14ac:dyDescent="0.3">
      <c r="A1632" s="104" t="s">
        <v>3358</v>
      </c>
      <c r="B1632" s="105" t="s">
        <v>3359</v>
      </c>
      <c r="C1632" s="106" t="s">
        <v>236</v>
      </c>
      <c r="D1632" s="107">
        <v>1.35</v>
      </c>
      <c r="E1632" s="107">
        <v>5.47</v>
      </c>
      <c r="F1632" s="107">
        <v>6.82</v>
      </c>
      <c r="G1632" s="83">
        <v>9</v>
      </c>
      <c r="H1632" s="83"/>
    </row>
    <row r="1633" spans="1:8" x14ac:dyDescent="0.3">
      <c r="A1633" s="104" t="s">
        <v>3360</v>
      </c>
      <c r="B1633" s="105" t="s">
        <v>3361</v>
      </c>
      <c r="C1633" s="106" t="s">
        <v>236</v>
      </c>
      <c r="D1633" s="107">
        <v>78</v>
      </c>
      <c r="E1633" s="107">
        <v>5.47</v>
      </c>
      <c r="F1633" s="107">
        <v>83.47</v>
      </c>
      <c r="G1633" s="83">
        <v>9</v>
      </c>
      <c r="H1633" s="83"/>
    </row>
    <row r="1634" spans="1:8" ht="28.8" x14ac:dyDescent="0.3">
      <c r="A1634" s="104" t="s">
        <v>3362</v>
      </c>
      <c r="B1634" s="105" t="s">
        <v>3363</v>
      </c>
      <c r="C1634" s="106" t="s">
        <v>236</v>
      </c>
      <c r="D1634" s="107">
        <v>4.9800000000000004</v>
      </c>
      <c r="E1634" s="107">
        <v>2.21</v>
      </c>
      <c r="F1634" s="107">
        <v>7.19</v>
      </c>
      <c r="G1634" s="83">
        <v>9</v>
      </c>
      <c r="H1634" s="83"/>
    </row>
    <row r="1635" spans="1:8" x14ac:dyDescent="0.3">
      <c r="A1635" s="104" t="s">
        <v>3364</v>
      </c>
      <c r="B1635" s="105" t="s">
        <v>3365</v>
      </c>
      <c r="C1635" s="106" t="s">
        <v>3366</v>
      </c>
      <c r="D1635" s="107">
        <v>0.13</v>
      </c>
      <c r="E1635" s="107">
        <v>0.04</v>
      </c>
      <c r="F1635" s="107">
        <v>0.17</v>
      </c>
      <c r="G1635" s="83">
        <v>9</v>
      </c>
      <c r="H1635" s="83"/>
    </row>
    <row r="1636" spans="1:8" x14ac:dyDescent="0.3">
      <c r="A1636" s="104" t="s">
        <v>3367</v>
      </c>
      <c r="B1636" s="105" t="s">
        <v>3368</v>
      </c>
      <c r="C1636" s="106" t="s">
        <v>236</v>
      </c>
      <c r="D1636" s="107">
        <v>6.74</v>
      </c>
      <c r="E1636" s="107">
        <v>3.53</v>
      </c>
      <c r="F1636" s="107">
        <v>10.27</v>
      </c>
      <c r="G1636" s="83">
        <v>9</v>
      </c>
      <c r="H1636" s="83"/>
    </row>
    <row r="1637" spans="1:8" x14ac:dyDescent="0.3">
      <c r="A1637" s="104" t="s">
        <v>3369</v>
      </c>
      <c r="B1637" s="105" t="s">
        <v>3370</v>
      </c>
      <c r="C1637" s="106" t="s">
        <v>3366</v>
      </c>
      <c r="D1637" s="107">
        <v>0.14000000000000001</v>
      </c>
      <c r="E1637" s="107">
        <v>0.09</v>
      </c>
      <c r="F1637" s="107">
        <v>0.23</v>
      </c>
      <c r="G1637" s="83">
        <v>9</v>
      </c>
      <c r="H1637" s="83"/>
    </row>
    <row r="1638" spans="1:8" ht="28.8" x14ac:dyDescent="0.3">
      <c r="A1638" s="104" t="s">
        <v>3371</v>
      </c>
      <c r="B1638" s="105" t="s">
        <v>3372</v>
      </c>
      <c r="C1638" s="106" t="s">
        <v>236</v>
      </c>
      <c r="D1638" s="107">
        <v>264.77999999999997</v>
      </c>
      <c r="E1638" s="107">
        <v>3.21</v>
      </c>
      <c r="F1638" s="107">
        <v>267.99</v>
      </c>
      <c r="G1638" s="83">
        <v>9</v>
      </c>
      <c r="H1638" s="83"/>
    </row>
    <row r="1639" spans="1:8" ht="28.8" x14ac:dyDescent="0.3">
      <c r="A1639" s="104" t="s">
        <v>3373</v>
      </c>
      <c r="B1639" s="105" t="s">
        <v>3374</v>
      </c>
      <c r="C1639" s="106" t="s">
        <v>236</v>
      </c>
      <c r="D1639" s="107">
        <v>225.91</v>
      </c>
      <c r="E1639" s="107">
        <v>3.21</v>
      </c>
      <c r="F1639" s="107">
        <v>229.12</v>
      </c>
      <c r="G1639" s="83">
        <v>9</v>
      </c>
      <c r="H1639" s="83"/>
    </row>
    <row r="1640" spans="1:8" ht="43.2" x14ac:dyDescent="0.3">
      <c r="A1640" s="104" t="s">
        <v>3375</v>
      </c>
      <c r="B1640" s="105" t="s">
        <v>3376</v>
      </c>
      <c r="C1640" s="106" t="s">
        <v>236</v>
      </c>
      <c r="D1640" s="107">
        <v>139.79</v>
      </c>
      <c r="E1640" s="107">
        <v>3.21</v>
      </c>
      <c r="F1640" s="107">
        <v>143</v>
      </c>
      <c r="G1640" s="83">
        <v>9</v>
      </c>
      <c r="H1640" s="83"/>
    </row>
    <row r="1641" spans="1:8" ht="43.2" x14ac:dyDescent="0.3">
      <c r="A1641" s="104" t="s">
        <v>3377</v>
      </c>
      <c r="B1641" s="105" t="s">
        <v>3378</v>
      </c>
      <c r="C1641" s="106" t="s">
        <v>236</v>
      </c>
      <c r="D1641" s="107">
        <v>134.37</v>
      </c>
      <c r="E1641" s="107">
        <v>3.21</v>
      </c>
      <c r="F1641" s="107">
        <v>137.58000000000001</v>
      </c>
      <c r="G1641" s="83">
        <v>9</v>
      </c>
      <c r="H1641" s="83"/>
    </row>
    <row r="1642" spans="1:8" x14ac:dyDescent="0.3">
      <c r="A1642" s="104" t="s">
        <v>3379</v>
      </c>
      <c r="B1642" s="105" t="s">
        <v>3380</v>
      </c>
      <c r="C1642" s="106"/>
      <c r="D1642" s="107"/>
      <c r="E1642" s="107"/>
      <c r="F1642" s="107"/>
      <c r="G1642" s="83">
        <v>5</v>
      </c>
      <c r="H1642" s="83"/>
    </row>
    <row r="1643" spans="1:8" ht="28.8" x14ac:dyDescent="0.3">
      <c r="A1643" s="104" t="s">
        <v>3381</v>
      </c>
      <c r="B1643" s="105" t="s">
        <v>3382</v>
      </c>
      <c r="C1643" s="106" t="s">
        <v>180</v>
      </c>
      <c r="D1643" s="107">
        <v>8.9</v>
      </c>
      <c r="E1643" s="107">
        <v>2.1800000000000002</v>
      </c>
      <c r="F1643" s="107">
        <v>11.08</v>
      </c>
      <c r="G1643" s="83">
        <v>9</v>
      </c>
      <c r="H1643" s="83"/>
    </row>
    <row r="1644" spans="1:8" ht="28.8" x14ac:dyDescent="0.3">
      <c r="A1644" s="104" t="s">
        <v>3383</v>
      </c>
      <c r="B1644" s="105" t="s">
        <v>3384</v>
      </c>
      <c r="C1644" s="106" t="s">
        <v>180</v>
      </c>
      <c r="D1644" s="107">
        <v>15.31</v>
      </c>
      <c r="E1644" s="107">
        <v>2.1800000000000002</v>
      </c>
      <c r="F1644" s="107">
        <v>17.489999999999998</v>
      </c>
      <c r="G1644" s="83">
        <v>9</v>
      </c>
      <c r="H1644" s="83"/>
    </row>
    <row r="1645" spans="1:8" x14ac:dyDescent="0.3">
      <c r="A1645" s="104" t="s">
        <v>3385</v>
      </c>
      <c r="B1645" s="105" t="s">
        <v>3386</v>
      </c>
      <c r="C1645" s="106" t="s">
        <v>236</v>
      </c>
      <c r="D1645" s="107">
        <v>43.65</v>
      </c>
      <c r="E1645" s="107">
        <v>14.94</v>
      </c>
      <c r="F1645" s="107">
        <v>58.59</v>
      </c>
      <c r="G1645" s="83">
        <v>9</v>
      </c>
      <c r="H1645" s="83"/>
    </row>
    <row r="1646" spans="1:8" x14ac:dyDescent="0.3">
      <c r="A1646" s="104" t="s">
        <v>3387</v>
      </c>
      <c r="B1646" s="105" t="s">
        <v>3388</v>
      </c>
      <c r="C1646" s="106" t="s">
        <v>236</v>
      </c>
      <c r="D1646" s="107">
        <v>89.69</v>
      </c>
      <c r="E1646" s="107">
        <v>14.94</v>
      </c>
      <c r="F1646" s="107">
        <v>104.63</v>
      </c>
      <c r="G1646" s="83">
        <v>9</v>
      </c>
      <c r="H1646" s="83"/>
    </row>
    <row r="1647" spans="1:8" ht="28.8" x14ac:dyDescent="0.3">
      <c r="A1647" s="104" t="s">
        <v>3389</v>
      </c>
      <c r="B1647" s="105" t="s">
        <v>3390</v>
      </c>
      <c r="C1647" s="106" t="s">
        <v>236</v>
      </c>
      <c r="D1647" s="107">
        <v>152.15</v>
      </c>
      <c r="E1647" s="107"/>
      <c r="F1647" s="107">
        <v>152.15</v>
      </c>
      <c r="G1647" s="83">
        <v>9</v>
      </c>
      <c r="H1647" s="83"/>
    </row>
    <row r="1648" spans="1:8" ht="28.8" x14ac:dyDescent="0.3">
      <c r="A1648" s="104" t="s">
        <v>3391</v>
      </c>
      <c r="B1648" s="105" t="s">
        <v>3392</v>
      </c>
      <c r="C1648" s="106" t="s">
        <v>236</v>
      </c>
      <c r="D1648" s="107">
        <v>322.61</v>
      </c>
      <c r="E1648" s="107"/>
      <c r="F1648" s="107">
        <v>322.61</v>
      </c>
      <c r="G1648" s="83">
        <v>9</v>
      </c>
      <c r="H1648" s="83"/>
    </row>
    <row r="1649" spans="1:8" ht="28.8" x14ac:dyDescent="0.3">
      <c r="A1649" s="104" t="s">
        <v>3393</v>
      </c>
      <c r="B1649" s="105" t="s">
        <v>3394</v>
      </c>
      <c r="C1649" s="106" t="s">
        <v>236</v>
      </c>
      <c r="D1649" s="107">
        <v>668.53</v>
      </c>
      <c r="E1649" s="107">
        <v>7.26</v>
      </c>
      <c r="F1649" s="107">
        <v>675.79</v>
      </c>
      <c r="G1649" s="83">
        <v>9</v>
      </c>
      <c r="H1649" s="83"/>
    </row>
    <row r="1650" spans="1:8" ht="28.8" x14ac:dyDescent="0.3">
      <c r="A1650" s="104" t="s">
        <v>3395</v>
      </c>
      <c r="B1650" s="105" t="s">
        <v>3396</v>
      </c>
      <c r="C1650" s="106" t="s">
        <v>236</v>
      </c>
      <c r="D1650" s="107">
        <v>990.35</v>
      </c>
      <c r="E1650" s="107">
        <v>7.26</v>
      </c>
      <c r="F1650" s="107">
        <v>997.61</v>
      </c>
      <c r="G1650" s="83">
        <v>9</v>
      </c>
      <c r="H1650" s="83"/>
    </row>
    <row r="1651" spans="1:8" x14ac:dyDescent="0.3">
      <c r="A1651" s="104" t="s">
        <v>3397</v>
      </c>
      <c r="B1651" s="105" t="s">
        <v>3398</v>
      </c>
      <c r="C1651" s="106" t="s">
        <v>236</v>
      </c>
      <c r="D1651" s="107">
        <v>224</v>
      </c>
      <c r="E1651" s="107"/>
      <c r="F1651" s="107">
        <v>224</v>
      </c>
      <c r="G1651" s="83">
        <v>9</v>
      </c>
      <c r="H1651" s="83"/>
    </row>
    <row r="1652" spans="1:8" x14ac:dyDescent="0.3">
      <c r="A1652" s="104" t="s">
        <v>3399</v>
      </c>
      <c r="B1652" s="105" t="s">
        <v>3400</v>
      </c>
      <c r="C1652" s="106"/>
      <c r="D1652" s="107"/>
      <c r="E1652" s="107"/>
      <c r="F1652" s="107"/>
      <c r="G1652" s="83">
        <v>5</v>
      </c>
      <c r="H1652" s="83"/>
    </row>
    <row r="1653" spans="1:8" x14ac:dyDescent="0.3">
      <c r="A1653" s="104" t="s">
        <v>3401</v>
      </c>
      <c r="B1653" s="105" t="s">
        <v>3402</v>
      </c>
      <c r="C1653" s="106" t="s">
        <v>693</v>
      </c>
      <c r="D1653" s="107">
        <v>11.28</v>
      </c>
      <c r="E1653" s="107">
        <v>9.65</v>
      </c>
      <c r="F1653" s="107">
        <v>20.93</v>
      </c>
      <c r="G1653" s="83">
        <v>9</v>
      </c>
      <c r="H1653" s="83"/>
    </row>
    <row r="1654" spans="1:8" x14ac:dyDescent="0.3">
      <c r="A1654" s="104" t="s">
        <v>3403</v>
      </c>
      <c r="B1654" s="105" t="s">
        <v>3404</v>
      </c>
      <c r="C1654" s="106" t="s">
        <v>3405</v>
      </c>
      <c r="D1654" s="107">
        <v>134.02000000000001</v>
      </c>
      <c r="E1654" s="107">
        <v>6.43</v>
      </c>
      <c r="F1654" s="107">
        <v>140.44999999999999</v>
      </c>
      <c r="G1654" s="83">
        <v>9</v>
      </c>
      <c r="H1654" s="83"/>
    </row>
    <row r="1655" spans="1:8" x14ac:dyDescent="0.3">
      <c r="A1655" s="104" t="s">
        <v>3406</v>
      </c>
      <c r="B1655" s="105" t="s">
        <v>3407</v>
      </c>
      <c r="C1655" s="106"/>
      <c r="D1655" s="107"/>
      <c r="E1655" s="107"/>
      <c r="F1655" s="107"/>
      <c r="G1655" s="83">
        <v>5</v>
      </c>
      <c r="H1655" s="83"/>
    </row>
    <row r="1656" spans="1:8" ht="28.8" x14ac:dyDescent="0.3">
      <c r="A1656" s="104" t="s">
        <v>3408</v>
      </c>
      <c r="B1656" s="105" t="s">
        <v>3409</v>
      </c>
      <c r="C1656" s="106" t="s">
        <v>236</v>
      </c>
      <c r="D1656" s="107">
        <v>3.28</v>
      </c>
      <c r="E1656" s="107">
        <v>2</v>
      </c>
      <c r="F1656" s="107">
        <v>5.28</v>
      </c>
      <c r="G1656" s="83">
        <v>9</v>
      </c>
      <c r="H1656" s="83"/>
    </row>
    <row r="1657" spans="1:8" ht="28.8" x14ac:dyDescent="0.3">
      <c r="A1657" s="104" t="s">
        <v>3410</v>
      </c>
      <c r="B1657" s="105" t="s">
        <v>3411</v>
      </c>
      <c r="C1657" s="106" t="s">
        <v>236</v>
      </c>
      <c r="D1657" s="107">
        <v>6.58</v>
      </c>
      <c r="E1657" s="107">
        <v>4.01</v>
      </c>
      <c r="F1657" s="107">
        <v>10.59</v>
      </c>
      <c r="G1657" s="83">
        <v>9</v>
      </c>
      <c r="H1657" s="83"/>
    </row>
    <row r="1658" spans="1:8" ht="28.8" x14ac:dyDescent="0.3">
      <c r="A1658" s="104" t="s">
        <v>3412</v>
      </c>
      <c r="B1658" s="105" t="s">
        <v>3413</v>
      </c>
      <c r="C1658" s="106" t="s">
        <v>236</v>
      </c>
      <c r="D1658" s="107">
        <v>9.8800000000000008</v>
      </c>
      <c r="E1658" s="107">
        <v>6</v>
      </c>
      <c r="F1658" s="107">
        <v>15.88</v>
      </c>
      <c r="G1658" s="83">
        <v>9</v>
      </c>
      <c r="H1658" s="83"/>
    </row>
    <row r="1659" spans="1:8" ht="28.8" x14ac:dyDescent="0.3">
      <c r="A1659" s="104" t="s">
        <v>3414</v>
      </c>
      <c r="B1659" s="105" t="s">
        <v>3415</v>
      </c>
      <c r="C1659" s="106" t="s">
        <v>236</v>
      </c>
      <c r="D1659" s="107">
        <v>13.18</v>
      </c>
      <c r="E1659" s="107">
        <v>8.01</v>
      </c>
      <c r="F1659" s="107">
        <v>21.19</v>
      </c>
      <c r="G1659" s="83">
        <v>9</v>
      </c>
      <c r="H1659" s="83"/>
    </row>
    <row r="1660" spans="1:8" ht="28.8" x14ac:dyDescent="0.3">
      <c r="A1660" s="104" t="s">
        <v>3416</v>
      </c>
      <c r="B1660" s="105" t="s">
        <v>3417</v>
      </c>
      <c r="C1660" s="106" t="s">
        <v>236</v>
      </c>
      <c r="D1660" s="107">
        <v>19.79</v>
      </c>
      <c r="E1660" s="107">
        <v>12.02</v>
      </c>
      <c r="F1660" s="107">
        <v>31.81</v>
      </c>
      <c r="G1660" s="83">
        <v>9</v>
      </c>
      <c r="H1660" s="83"/>
    </row>
    <row r="1661" spans="1:8" ht="28.8" x14ac:dyDescent="0.3">
      <c r="A1661" s="104" t="s">
        <v>3418</v>
      </c>
      <c r="B1661" s="105" t="s">
        <v>3419</v>
      </c>
      <c r="C1661" s="106" t="s">
        <v>236</v>
      </c>
      <c r="D1661" s="107">
        <v>22.47</v>
      </c>
      <c r="E1661" s="107">
        <v>1.21</v>
      </c>
      <c r="F1661" s="107">
        <v>23.68</v>
      </c>
      <c r="G1661" s="83">
        <v>9</v>
      </c>
      <c r="H1661" s="83"/>
    </row>
    <row r="1662" spans="1:8" ht="28.8" x14ac:dyDescent="0.3">
      <c r="A1662" s="104" t="s">
        <v>3420</v>
      </c>
      <c r="B1662" s="105" t="s">
        <v>3421</v>
      </c>
      <c r="C1662" s="106" t="s">
        <v>236</v>
      </c>
      <c r="D1662" s="107">
        <v>40.53</v>
      </c>
      <c r="E1662" s="107">
        <v>1.69</v>
      </c>
      <c r="F1662" s="107">
        <v>42.22</v>
      </c>
      <c r="G1662" s="83">
        <v>9</v>
      </c>
      <c r="H1662" s="83"/>
    </row>
    <row r="1663" spans="1:8" ht="28.8" x14ac:dyDescent="0.3">
      <c r="A1663" s="104" t="s">
        <v>3422</v>
      </c>
      <c r="B1663" s="105" t="s">
        <v>3423</v>
      </c>
      <c r="C1663" s="106" t="s">
        <v>236</v>
      </c>
      <c r="D1663" s="107">
        <v>68.09</v>
      </c>
      <c r="E1663" s="107">
        <v>2.1800000000000002</v>
      </c>
      <c r="F1663" s="107">
        <v>70.27</v>
      </c>
      <c r="G1663" s="83">
        <v>9</v>
      </c>
      <c r="H1663" s="83"/>
    </row>
    <row r="1664" spans="1:8" x14ac:dyDescent="0.3">
      <c r="A1664" s="104" t="s">
        <v>3424</v>
      </c>
      <c r="B1664" s="105" t="s">
        <v>3425</v>
      </c>
      <c r="C1664" s="106"/>
      <c r="D1664" s="107"/>
      <c r="E1664" s="107"/>
      <c r="F1664" s="107"/>
      <c r="G1664" s="83">
        <v>5</v>
      </c>
      <c r="H1664" s="83"/>
    </row>
    <row r="1665" spans="1:8" x14ac:dyDescent="0.3">
      <c r="A1665" s="104" t="s">
        <v>3426</v>
      </c>
      <c r="B1665" s="105" t="s">
        <v>3427</v>
      </c>
      <c r="C1665" s="106" t="s">
        <v>180</v>
      </c>
      <c r="D1665" s="107">
        <v>31.14</v>
      </c>
      <c r="E1665" s="107">
        <v>8.3699999999999992</v>
      </c>
      <c r="F1665" s="107">
        <v>39.51</v>
      </c>
      <c r="G1665" s="83">
        <v>9</v>
      </c>
      <c r="H1665" s="83"/>
    </row>
    <row r="1666" spans="1:8" ht="28.8" x14ac:dyDescent="0.3">
      <c r="A1666" s="104" t="s">
        <v>3428</v>
      </c>
      <c r="B1666" s="105" t="s">
        <v>3429</v>
      </c>
      <c r="C1666" s="106" t="s">
        <v>236</v>
      </c>
      <c r="D1666" s="107">
        <v>1.03</v>
      </c>
      <c r="E1666" s="107">
        <v>8.3699999999999992</v>
      </c>
      <c r="F1666" s="107">
        <v>9.4</v>
      </c>
      <c r="G1666" s="83">
        <v>9</v>
      </c>
      <c r="H1666" s="83"/>
    </row>
    <row r="1667" spans="1:8" ht="28.8" x14ac:dyDescent="0.3">
      <c r="A1667" s="104" t="s">
        <v>3430</v>
      </c>
      <c r="B1667" s="105" t="s">
        <v>3431</v>
      </c>
      <c r="C1667" s="106" t="s">
        <v>236</v>
      </c>
      <c r="D1667" s="107">
        <v>1.45</v>
      </c>
      <c r="E1667" s="107">
        <v>8.3699999999999992</v>
      </c>
      <c r="F1667" s="107">
        <v>9.82</v>
      </c>
      <c r="G1667" s="83">
        <v>9</v>
      </c>
      <c r="H1667" s="83"/>
    </row>
    <row r="1668" spans="1:8" ht="28.8" x14ac:dyDescent="0.3">
      <c r="A1668" s="104" t="s">
        <v>3432</v>
      </c>
      <c r="B1668" s="105" t="s">
        <v>3433</v>
      </c>
      <c r="C1668" s="106" t="s">
        <v>236</v>
      </c>
      <c r="D1668" s="107">
        <v>1.8</v>
      </c>
      <c r="E1668" s="107">
        <v>8.3699999999999992</v>
      </c>
      <c r="F1668" s="107">
        <v>10.17</v>
      </c>
      <c r="G1668" s="83">
        <v>9</v>
      </c>
      <c r="H1668" s="83"/>
    </row>
    <row r="1669" spans="1:8" ht="28.8" x14ac:dyDescent="0.3">
      <c r="A1669" s="104" t="s">
        <v>3434</v>
      </c>
      <c r="B1669" s="105" t="s">
        <v>3435</v>
      </c>
      <c r="C1669" s="106" t="s">
        <v>236</v>
      </c>
      <c r="D1669" s="107">
        <v>2.0299999999999998</v>
      </c>
      <c r="E1669" s="107">
        <v>8.3699999999999992</v>
      </c>
      <c r="F1669" s="107">
        <v>10.4</v>
      </c>
      <c r="G1669" s="83">
        <v>9</v>
      </c>
      <c r="H1669" s="83"/>
    </row>
    <row r="1670" spans="1:8" ht="28.8" x14ac:dyDescent="0.3">
      <c r="A1670" s="104" t="s">
        <v>3436</v>
      </c>
      <c r="B1670" s="105" t="s">
        <v>3437</v>
      </c>
      <c r="C1670" s="106" t="s">
        <v>236</v>
      </c>
      <c r="D1670" s="107">
        <v>3.93</v>
      </c>
      <c r="E1670" s="107">
        <v>8.3699999999999992</v>
      </c>
      <c r="F1670" s="107">
        <v>12.3</v>
      </c>
      <c r="G1670" s="83">
        <v>9</v>
      </c>
      <c r="H1670" s="83"/>
    </row>
    <row r="1671" spans="1:8" ht="28.8" x14ac:dyDescent="0.3">
      <c r="A1671" s="104" t="s">
        <v>3438</v>
      </c>
      <c r="B1671" s="105" t="s">
        <v>3439</v>
      </c>
      <c r="C1671" s="106" t="s">
        <v>236</v>
      </c>
      <c r="D1671" s="107">
        <v>4.6399999999999997</v>
      </c>
      <c r="E1671" s="107">
        <v>8.3699999999999992</v>
      </c>
      <c r="F1671" s="107">
        <v>13.01</v>
      </c>
      <c r="G1671" s="83">
        <v>9</v>
      </c>
      <c r="H1671" s="83"/>
    </row>
    <row r="1672" spans="1:8" ht="28.8" x14ac:dyDescent="0.3">
      <c r="A1672" s="104" t="s">
        <v>3440</v>
      </c>
      <c r="B1672" s="105" t="s">
        <v>3441</v>
      </c>
      <c r="C1672" s="106" t="s">
        <v>236</v>
      </c>
      <c r="D1672" s="107">
        <v>5.13</v>
      </c>
      <c r="E1672" s="107">
        <v>8.3699999999999992</v>
      </c>
      <c r="F1672" s="107">
        <v>13.5</v>
      </c>
      <c r="G1672" s="83">
        <v>9</v>
      </c>
      <c r="H1672" s="83"/>
    </row>
    <row r="1673" spans="1:8" ht="28.8" x14ac:dyDescent="0.3">
      <c r="A1673" s="104" t="s">
        <v>3442</v>
      </c>
      <c r="B1673" s="105" t="s">
        <v>3443</v>
      </c>
      <c r="C1673" s="106" t="s">
        <v>236</v>
      </c>
      <c r="D1673" s="107">
        <v>5.77</v>
      </c>
      <c r="E1673" s="107">
        <v>8.3699999999999992</v>
      </c>
      <c r="F1673" s="107">
        <v>14.14</v>
      </c>
      <c r="G1673" s="83">
        <v>9</v>
      </c>
      <c r="H1673" s="83"/>
    </row>
    <row r="1674" spans="1:8" ht="28.8" x14ac:dyDescent="0.3">
      <c r="A1674" s="104" t="s">
        <v>3444</v>
      </c>
      <c r="B1674" s="105" t="s">
        <v>3445</v>
      </c>
      <c r="C1674" s="106" t="s">
        <v>236</v>
      </c>
      <c r="D1674" s="107">
        <v>6.56</v>
      </c>
      <c r="E1674" s="107">
        <v>8.3699999999999992</v>
      </c>
      <c r="F1674" s="107">
        <v>14.93</v>
      </c>
      <c r="G1674" s="83">
        <v>9</v>
      </c>
      <c r="H1674" s="83"/>
    </row>
    <row r="1675" spans="1:8" ht="28.8" x14ac:dyDescent="0.3">
      <c r="A1675" s="104" t="s">
        <v>3446</v>
      </c>
      <c r="B1675" s="105" t="s">
        <v>3447</v>
      </c>
      <c r="C1675" s="106" t="s">
        <v>236</v>
      </c>
      <c r="D1675" s="107">
        <v>7.56</v>
      </c>
      <c r="E1675" s="107">
        <v>8.3699999999999992</v>
      </c>
      <c r="F1675" s="107">
        <v>15.93</v>
      </c>
      <c r="G1675" s="83">
        <v>9</v>
      </c>
      <c r="H1675" s="83"/>
    </row>
    <row r="1676" spans="1:8" ht="28.8" x14ac:dyDescent="0.3">
      <c r="A1676" s="104" t="s">
        <v>3448</v>
      </c>
      <c r="B1676" s="105" t="s">
        <v>3449</v>
      </c>
      <c r="C1676" s="106" t="s">
        <v>236</v>
      </c>
      <c r="D1676" s="107">
        <v>17.48</v>
      </c>
      <c r="E1676" s="107">
        <v>8.3699999999999992</v>
      </c>
      <c r="F1676" s="107">
        <v>25.85</v>
      </c>
      <c r="G1676" s="83">
        <v>9</v>
      </c>
      <c r="H1676" s="83"/>
    </row>
    <row r="1677" spans="1:8" ht="28.8" x14ac:dyDescent="0.3">
      <c r="A1677" s="104" t="s">
        <v>3450</v>
      </c>
      <c r="B1677" s="105" t="s">
        <v>3451</v>
      </c>
      <c r="C1677" s="106" t="s">
        <v>236</v>
      </c>
      <c r="D1677" s="107">
        <v>19.940000000000001</v>
      </c>
      <c r="E1677" s="107">
        <v>8.3699999999999992</v>
      </c>
      <c r="F1677" s="107">
        <v>28.31</v>
      </c>
      <c r="G1677" s="83">
        <v>9</v>
      </c>
      <c r="H1677" s="83"/>
    </row>
    <row r="1678" spans="1:8" ht="28.8" x14ac:dyDescent="0.3">
      <c r="A1678" s="104" t="s">
        <v>3452</v>
      </c>
      <c r="B1678" s="105" t="s">
        <v>3453</v>
      </c>
      <c r="C1678" s="106" t="s">
        <v>236</v>
      </c>
      <c r="D1678" s="107">
        <v>23.5</v>
      </c>
      <c r="E1678" s="107">
        <v>8.3699999999999992</v>
      </c>
      <c r="F1678" s="107">
        <v>31.87</v>
      </c>
      <c r="G1678" s="83">
        <v>9</v>
      </c>
      <c r="H1678" s="83"/>
    </row>
    <row r="1679" spans="1:8" ht="28.8" x14ac:dyDescent="0.3">
      <c r="A1679" s="104" t="s">
        <v>3454</v>
      </c>
      <c r="B1679" s="105" t="s">
        <v>3455</v>
      </c>
      <c r="C1679" s="106" t="s">
        <v>236</v>
      </c>
      <c r="D1679" s="107">
        <v>28.74</v>
      </c>
      <c r="E1679" s="107">
        <v>8.3699999999999992</v>
      </c>
      <c r="F1679" s="107">
        <v>37.11</v>
      </c>
      <c r="G1679" s="83">
        <v>9</v>
      </c>
      <c r="H1679" s="83"/>
    </row>
    <row r="1680" spans="1:8" ht="28.8" x14ac:dyDescent="0.3">
      <c r="A1680" s="104" t="s">
        <v>3456</v>
      </c>
      <c r="B1680" s="105" t="s">
        <v>3457</v>
      </c>
      <c r="C1680" s="106" t="s">
        <v>236</v>
      </c>
      <c r="D1680" s="107">
        <v>30.66</v>
      </c>
      <c r="E1680" s="107">
        <v>8.3699999999999992</v>
      </c>
      <c r="F1680" s="107">
        <v>39.03</v>
      </c>
      <c r="G1680" s="83">
        <v>9</v>
      </c>
      <c r="H1680" s="83"/>
    </row>
    <row r="1681" spans="1:8" ht="28.8" x14ac:dyDescent="0.3">
      <c r="A1681" s="104" t="s">
        <v>3458</v>
      </c>
      <c r="B1681" s="105" t="s">
        <v>3459</v>
      </c>
      <c r="C1681" s="106" t="s">
        <v>236</v>
      </c>
      <c r="D1681" s="107">
        <v>33.799999999999997</v>
      </c>
      <c r="E1681" s="107">
        <v>8.3699999999999992</v>
      </c>
      <c r="F1681" s="107">
        <v>42.17</v>
      </c>
      <c r="G1681" s="83">
        <v>9</v>
      </c>
      <c r="H1681" s="83"/>
    </row>
    <row r="1682" spans="1:8" ht="28.8" x14ac:dyDescent="0.3">
      <c r="A1682" s="104" t="s">
        <v>3460</v>
      </c>
      <c r="B1682" s="105" t="s">
        <v>3461</v>
      </c>
      <c r="C1682" s="106" t="s">
        <v>236</v>
      </c>
      <c r="D1682" s="107">
        <v>42.59</v>
      </c>
      <c r="E1682" s="107">
        <v>8.3699999999999992</v>
      </c>
      <c r="F1682" s="107">
        <v>50.96</v>
      </c>
      <c r="G1682" s="83">
        <v>9</v>
      </c>
      <c r="H1682" s="83"/>
    </row>
    <row r="1683" spans="1:8" ht="28.8" x14ac:dyDescent="0.3">
      <c r="A1683" s="104" t="s">
        <v>3462</v>
      </c>
      <c r="B1683" s="105" t="s">
        <v>3463</v>
      </c>
      <c r="C1683" s="106" t="s">
        <v>236</v>
      </c>
      <c r="D1683" s="107">
        <v>47.91</v>
      </c>
      <c r="E1683" s="107">
        <v>8.3699999999999992</v>
      </c>
      <c r="F1683" s="107">
        <v>56.28</v>
      </c>
      <c r="G1683" s="83">
        <v>9</v>
      </c>
      <c r="H1683" s="83"/>
    </row>
    <row r="1684" spans="1:8" ht="28.8" x14ac:dyDescent="0.3">
      <c r="A1684" s="104" t="s">
        <v>3464</v>
      </c>
      <c r="B1684" s="105" t="s">
        <v>3465</v>
      </c>
      <c r="C1684" s="106" t="s">
        <v>236</v>
      </c>
      <c r="D1684" s="107">
        <v>64.349999999999994</v>
      </c>
      <c r="E1684" s="107">
        <v>8.3699999999999992</v>
      </c>
      <c r="F1684" s="107">
        <v>72.72</v>
      </c>
      <c r="G1684" s="83">
        <v>9</v>
      </c>
      <c r="H1684" s="83"/>
    </row>
    <row r="1685" spans="1:8" ht="28.8" x14ac:dyDescent="0.3">
      <c r="A1685" s="104" t="s">
        <v>3466</v>
      </c>
      <c r="B1685" s="105" t="s">
        <v>3467</v>
      </c>
      <c r="C1685" s="106" t="s">
        <v>236</v>
      </c>
      <c r="D1685" s="107">
        <v>80.08</v>
      </c>
      <c r="E1685" s="107">
        <v>8.3699999999999992</v>
      </c>
      <c r="F1685" s="107">
        <v>88.45</v>
      </c>
      <c r="G1685" s="83">
        <v>9</v>
      </c>
      <c r="H1685" s="83"/>
    </row>
    <row r="1686" spans="1:8" ht="28.8" x14ac:dyDescent="0.3">
      <c r="A1686" s="104" t="s">
        <v>3468</v>
      </c>
      <c r="B1686" s="105" t="s">
        <v>3469</v>
      </c>
      <c r="C1686" s="106" t="s">
        <v>236</v>
      </c>
      <c r="D1686" s="107">
        <v>113.52</v>
      </c>
      <c r="E1686" s="107">
        <v>8.3699999999999992</v>
      </c>
      <c r="F1686" s="107">
        <v>121.89</v>
      </c>
      <c r="G1686" s="83">
        <v>9</v>
      </c>
      <c r="H1686" s="83"/>
    </row>
    <row r="1687" spans="1:8" ht="28.8" x14ac:dyDescent="0.3">
      <c r="A1687" s="104" t="s">
        <v>3470</v>
      </c>
      <c r="B1687" s="105" t="s">
        <v>3471</v>
      </c>
      <c r="C1687" s="106" t="s">
        <v>180</v>
      </c>
      <c r="D1687" s="107">
        <v>155.03</v>
      </c>
      <c r="E1687" s="107">
        <v>15.27</v>
      </c>
      <c r="F1687" s="107">
        <v>170.3</v>
      </c>
      <c r="G1687" s="83">
        <v>9</v>
      </c>
      <c r="H1687" s="83"/>
    </row>
    <row r="1688" spans="1:8" ht="28.8" x14ac:dyDescent="0.3">
      <c r="A1688" s="104" t="s">
        <v>3472</v>
      </c>
      <c r="B1688" s="105" t="s">
        <v>3473</v>
      </c>
      <c r="C1688" s="106" t="s">
        <v>236</v>
      </c>
      <c r="D1688" s="107">
        <v>12.53</v>
      </c>
      <c r="E1688" s="107">
        <v>8.3699999999999992</v>
      </c>
      <c r="F1688" s="107">
        <v>20.9</v>
      </c>
      <c r="G1688" s="83">
        <v>9</v>
      </c>
      <c r="H1688" s="83"/>
    </row>
    <row r="1689" spans="1:8" ht="28.8" x14ac:dyDescent="0.3">
      <c r="A1689" s="104" t="s">
        <v>3474</v>
      </c>
      <c r="B1689" s="105" t="s">
        <v>3475</v>
      </c>
      <c r="C1689" s="106" t="s">
        <v>236</v>
      </c>
      <c r="D1689" s="107">
        <v>15.67</v>
      </c>
      <c r="E1689" s="107">
        <v>8.3699999999999992</v>
      </c>
      <c r="F1689" s="107">
        <v>24.04</v>
      </c>
      <c r="G1689" s="83">
        <v>9</v>
      </c>
      <c r="H1689" s="83"/>
    </row>
    <row r="1690" spans="1:8" x14ac:dyDescent="0.3">
      <c r="A1690" s="104" t="s">
        <v>3476</v>
      </c>
      <c r="B1690" s="105" t="s">
        <v>3477</v>
      </c>
      <c r="C1690" s="106"/>
      <c r="D1690" s="107"/>
      <c r="E1690" s="107"/>
      <c r="F1690" s="107"/>
      <c r="G1690" s="83">
        <v>5</v>
      </c>
      <c r="H1690" s="83"/>
    </row>
    <row r="1691" spans="1:8" ht="28.8" x14ac:dyDescent="0.3">
      <c r="A1691" s="104" t="s">
        <v>3478</v>
      </c>
      <c r="B1691" s="105" t="s">
        <v>3479</v>
      </c>
      <c r="C1691" s="106" t="s">
        <v>180</v>
      </c>
      <c r="D1691" s="107">
        <v>47.19</v>
      </c>
      <c r="E1691" s="107">
        <v>14</v>
      </c>
      <c r="F1691" s="107">
        <v>61.19</v>
      </c>
      <c r="G1691" s="83">
        <v>9</v>
      </c>
      <c r="H1691" s="83"/>
    </row>
    <row r="1692" spans="1:8" ht="28.8" x14ac:dyDescent="0.3">
      <c r="A1692" s="104" t="s">
        <v>3480</v>
      </c>
      <c r="B1692" s="105" t="s">
        <v>3481</v>
      </c>
      <c r="C1692" s="106" t="s">
        <v>180</v>
      </c>
      <c r="D1692" s="107">
        <v>50.33</v>
      </c>
      <c r="E1692" s="107">
        <v>14</v>
      </c>
      <c r="F1692" s="107">
        <v>64.33</v>
      </c>
      <c r="G1692" s="83">
        <v>9</v>
      </c>
      <c r="H1692" s="83"/>
    </row>
    <row r="1693" spans="1:8" ht="28.8" x14ac:dyDescent="0.3">
      <c r="A1693" s="104" t="s">
        <v>3482</v>
      </c>
      <c r="B1693" s="105" t="s">
        <v>3483</v>
      </c>
      <c r="C1693" s="106" t="s">
        <v>180</v>
      </c>
      <c r="D1693" s="107">
        <v>130.29</v>
      </c>
      <c r="E1693" s="107">
        <v>17.63</v>
      </c>
      <c r="F1693" s="107">
        <v>147.91999999999999</v>
      </c>
      <c r="G1693" s="83">
        <v>9</v>
      </c>
      <c r="H1693" s="83"/>
    </row>
    <row r="1694" spans="1:8" ht="43.2" x14ac:dyDescent="0.3">
      <c r="A1694" s="104" t="s">
        <v>3484</v>
      </c>
      <c r="B1694" s="105" t="s">
        <v>3485</v>
      </c>
      <c r="C1694" s="106" t="s">
        <v>180</v>
      </c>
      <c r="D1694" s="107">
        <v>107.75</v>
      </c>
      <c r="E1694" s="107">
        <v>17.63</v>
      </c>
      <c r="F1694" s="107">
        <v>125.38</v>
      </c>
      <c r="G1694" s="83">
        <v>9</v>
      </c>
      <c r="H1694" s="83"/>
    </row>
    <row r="1695" spans="1:8" ht="28.8" x14ac:dyDescent="0.3">
      <c r="A1695" s="104" t="s">
        <v>3486</v>
      </c>
      <c r="B1695" s="105" t="s">
        <v>3487</v>
      </c>
      <c r="C1695" s="106" t="s">
        <v>180</v>
      </c>
      <c r="D1695" s="107">
        <v>98.4</v>
      </c>
      <c r="E1695" s="107"/>
      <c r="F1695" s="107">
        <v>98.4</v>
      </c>
      <c r="G1695" s="83">
        <v>9</v>
      </c>
      <c r="H1695" s="83"/>
    </row>
    <row r="1696" spans="1:8" x14ac:dyDescent="0.3">
      <c r="A1696" s="104" t="s">
        <v>3488</v>
      </c>
      <c r="B1696" s="105" t="s">
        <v>3489</v>
      </c>
      <c r="C1696" s="106"/>
      <c r="D1696" s="107"/>
      <c r="E1696" s="107"/>
      <c r="F1696" s="107"/>
      <c r="G1696" s="83">
        <v>5</v>
      </c>
      <c r="H1696" s="83"/>
    </row>
    <row r="1697" spans="1:8" ht="28.8" x14ac:dyDescent="0.3">
      <c r="A1697" s="104" t="s">
        <v>3490</v>
      </c>
      <c r="B1697" s="105" t="s">
        <v>3491</v>
      </c>
      <c r="C1697" s="106" t="s">
        <v>180</v>
      </c>
      <c r="D1697" s="107">
        <v>7.89</v>
      </c>
      <c r="E1697" s="107">
        <v>5.81</v>
      </c>
      <c r="F1697" s="107">
        <v>13.7</v>
      </c>
      <c r="G1697" s="83">
        <v>9</v>
      </c>
      <c r="H1697" s="83"/>
    </row>
    <row r="1698" spans="1:8" ht="28.8" x14ac:dyDescent="0.3">
      <c r="A1698" s="104" t="s">
        <v>3492</v>
      </c>
      <c r="B1698" s="105" t="s">
        <v>3493</v>
      </c>
      <c r="C1698" s="106" t="s">
        <v>180</v>
      </c>
      <c r="D1698" s="107">
        <v>5.52</v>
      </c>
      <c r="E1698" s="107">
        <v>5.81</v>
      </c>
      <c r="F1698" s="107">
        <v>11.33</v>
      </c>
      <c r="G1698" s="83">
        <v>9</v>
      </c>
      <c r="H1698" s="83"/>
    </row>
    <row r="1699" spans="1:8" ht="28.8" x14ac:dyDescent="0.3">
      <c r="A1699" s="104" t="s">
        <v>3494</v>
      </c>
      <c r="B1699" s="105" t="s">
        <v>3495</v>
      </c>
      <c r="C1699" s="106" t="s">
        <v>180</v>
      </c>
      <c r="D1699" s="107">
        <v>34.200000000000003</v>
      </c>
      <c r="E1699" s="107">
        <v>5.81</v>
      </c>
      <c r="F1699" s="107">
        <v>40.01</v>
      </c>
      <c r="G1699" s="83">
        <v>9</v>
      </c>
      <c r="H1699" s="83"/>
    </row>
    <row r="1700" spans="1:8" ht="28.8" x14ac:dyDescent="0.3">
      <c r="A1700" s="104" t="s">
        <v>3496</v>
      </c>
      <c r="B1700" s="105" t="s">
        <v>3497</v>
      </c>
      <c r="C1700" s="106" t="s">
        <v>180</v>
      </c>
      <c r="D1700" s="107">
        <v>50.27</v>
      </c>
      <c r="E1700" s="107">
        <v>16.079999999999998</v>
      </c>
      <c r="F1700" s="107">
        <v>66.349999999999994</v>
      </c>
      <c r="G1700" s="83">
        <v>9</v>
      </c>
      <c r="H1700" s="83"/>
    </row>
    <row r="1701" spans="1:8" ht="28.8" x14ac:dyDescent="0.3">
      <c r="A1701" s="104" t="s">
        <v>3498</v>
      </c>
      <c r="B1701" s="105" t="s">
        <v>3499</v>
      </c>
      <c r="C1701" s="106" t="s">
        <v>180</v>
      </c>
      <c r="D1701" s="107">
        <v>37.43</v>
      </c>
      <c r="E1701" s="107">
        <v>5.81</v>
      </c>
      <c r="F1701" s="107">
        <v>43.24</v>
      </c>
      <c r="G1701" s="83">
        <v>9</v>
      </c>
      <c r="H1701" s="83"/>
    </row>
    <row r="1702" spans="1:8" ht="28.8" x14ac:dyDescent="0.3">
      <c r="A1702" s="104" t="s">
        <v>3500</v>
      </c>
      <c r="B1702" s="105" t="s">
        <v>3501</v>
      </c>
      <c r="C1702" s="106" t="s">
        <v>180</v>
      </c>
      <c r="D1702" s="107">
        <v>54.79</v>
      </c>
      <c r="E1702" s="107">
        <v>16.079999999999998</v>
      </c>
      <c r="F1702" s="107">
        <v>70.87</v>
      </c>
      <c r="G1702" s="83">
        <v>9</v>
      </c>
      <c r="H1702" s="83"/>
    </row>
    <row r="1703" spans="1:8" ht="28.8" x14ac:dyDescent="0.3">
      <c r="A1703" s="104" t="s">
        <v>3502</v>
      </c>
      <c r="B1703" s="105" t="s">
        <v>3503</v>
      </c>
      <c r="C1703" s="106" t="s">
        <v>180</v>
      </c>
      <c r="D1703" s="107">
        <v>29.45</v>
      </c>
      <c r="E1703" s="107">
        <v>18.98</v>
      </c>
      <c r="F1703" s="107">
        <v>48.43</v>
      </c>
      <c r="G1703" s="83">
        <v>9</v>
      </c>
      <c r="H1703" s="83"/>
    </row>
    <row r="1704" spans="1:8" x14ac:dyDescent="0.3">
      <c r="A1704" s="104" t="s">
        <v>3504</v>
      </c>
      <c r="B1704" s="105" t="s">
        <v>3505</v>
      </c>
      <c r="C1704" s="106"/>
      <c r="D1704" s="107"/>
      <c r="E1704" s="107"/>
      <c r="F1704" s="107"/>
      <c r="G1704" s="83">
        <v>5</v>
      </c>
      <c r="H1704" s="83"/>
    </row>
    <row r="1705" spans="1:8" ht="28.8" x14ac:dyDescent="0.3">
      <c r="A1705" s="104" t="s">
        <v>3506</v>
      </c>
      <c r="B1705" s="105" t="s">
        <v>3507</v>
      </c>
      <c r="C1705" s="106" t="s">
        <v>261</v>
      </c>
      <c r="D1705" s="107">
        <v>403.99</v>
      </c>
      <c r="E1705" s="107">
        <v>251.04</v>
      </c>
      <c r="F1705" s="107">
        <v>655.03</v>
      </c>
      <c r="G1705" s="83">
        <v>9</v>
      </c>
      <c r="H1705" s="83"/>
    </row>
    <row r="1706" spans="1:8" ht="28.8" x14ac:dyDescent="0.3">
      <c r="A1706" s="104" t="s">
        <v>3508</v>
      </c>
      <c r="B1706" s="105" t="s">
        <v>3509</v>
      </c>
      <c r="C1706" s="106" t="s">
        <v>261</v>
      </c>
      <c r="D1706" s="107">
        <v>430</v>
      </c>
      <c r="E1706" s="107"/>
      <c r="F1706" s="107">
        <v>430</v>
      </c>
      <c r="G1706" s="83">
        <v>9</v>
      </c>
      <c r="H1706" s="83"/>
    </row>
    <row r="1707" spans="1:8" ht="28.8" x14ac:dyDescent="0.3">
      <c r="A1707" s="104" t="s">
        <v>3510</v>
      </c>
      <c r="B1707" s="105" t="s">
        <v>3511</v>
      </c>
      <c r="C1707" s="106" t="s">
        <v>180</v>
      </c>
      <c r="D1707" s="107">
        <v>4.4400000000000004</v>
      </c>
      <c r="E1707" s="107">
        <v>6.12</v>
      </c>
      <c r="F1707" s="107">
        <v>10.56</v>
      </c>
      <c r="G1707" s="83">
        <v>9</v>
      </c>
      <c r="H1707" s="83"/>
    </row>
    <row r="1708" spans="1:8" ht="28.8" x14ac:dyDescent="0.3">
      <c r="A1708" s="104" t="s">
        <v>3512</v>
      </c>
      <c r="B1708" s="105" t="s">
        <v>3513</v>
      </c>
      <c r="C1708" s="106" t="s">
        <v>180</v>
      </c>
      <c r="D1708" s="107">
        <v>11.27</v>
      </c>
      <c r="E1708" s="107">
        <v>12.24</v>
      </c>
      <c r="F1708" s="107">
        <v>23.51</v>
      </c>
      <c r="G1708" s="83">
        <v>9</v>
      </c>
      <c r="H1708" s="83"/>
    </row>
    <row r="1709" spans="1:8" ht="28.8" x14ac:dyDescent="0.3">
      <c r="A1709" s="104" t="s">
        <v>3514</v>
      </c>
      <c r="B1709" s="105" t="s">
        <v>3515</v>
      </c>
      <c r="C1709" s="106" t="s">
        <v>180</v>
      </c>
      <c r="D1709" s="107">
        <v>40.78</v>
      </c>
      <c r="E1709" s="107">
        <v>6.12</v>
      </c>
      <c r="F1709" s="107">
        <v>46.9</v>
      </c>
      <c r="G1709" s="83">
        <v>9</v>
      </c>
      <c r="H1709" s="83"/>
    </row>
    <row r="1710" spans="1:8" x14ac:dyDescent="0.3">
      <c r="A1710" s="104" t="s">
        <v>3516</v>
      </c>
      <c r="B1710" s="105" t="s">
        <v>3517</v>
      </c>
      <c r="C1710" s="106"/>
      <c r="D1710" s="107"/>
      <c r="E1710" s="107"/>
      <c r="F1710" s="107"/>
      <c r="G1710" s="83">
        <v>5</v>
      </c>
      <c r="H1710" s="83"/>
    </row>
    <row r="1711" spans="1:8" x14ac:dyDescent="0.3">
      <c r="A1711" s="104" t="s">
        <v>3518</v>
      </c>
      <c r="B1711" s="105" t="s">
        <v>3519</v>
      </c>
      <c r="C1711" s="106" t="s">
        <v>261</v>
      </c>
      <c r="D1711" s="107"/>
      <c r="E1711" s="107">
        <v>58.08</v>
      </c>
      <c r="F1711" s="107">
        <v>58.08</v>
      </c>
      <c r="G1711" s="83">
        <v>9</v>
      </c>
      <c r="H1711" s="83"/>
    </row>
    <row r="1712" spans="1:8" x14ac:dyDescent="0.3">
      <c r="A1712" s="104" t="s">
        <v>3520</v>
      </c>
      <c r="B1712" s="105" t="s">
        <v>3521</v>
      </c>
      <c r="C1712" s="106" t="s">
        <v>180</v>
      </c>
      <c r="D1712" s="107">
        <v>5</v>
      </c>
      <c r="E1712" s="107">
        <v>2.9</v>
      </c>
      <c r="F1712" s="107">
        <v>7.9</v>
      </c>
      <c r="G1712" s="83">
        <v>9</v>
      </c>
      <c r="H1712" s="83"/>
    </row>
    <row r="1713" spans="1:8" ht="28.8" x14ac:dyDescent="0.3">
      <c r="A1713" s="104" t="s">
        <v>3522</v>
      </c>
      <c r="B1713" s="105" t="s">
        <v>3523</v>
      </c>
      <c r="C1713" s="106" t="s">
        <v>180</v>
      </c>
      <c r="D1713" s="107">
        <v>2.13</v>
      </c>
      <c r="E1713" s="107">
        <v>2.9</v>
      </c>
      <c r="F1713" s="107">
        <v>5.03</v>
      </c>
      <c r="G1713" s="83">
        <v>9</v>
      </c>
      <c r="H1713" s="83"/>
    </row>
    <row r="1714" spans="1:8" ht="28.8" x14ac:dyDescent="0.3">
      <c r="A1714" s="104" t="s">
        <v>3524</v>
      </c>
      <c r="B1714" s="105" t="s">
        <v>3525</v>
      </c>
      <c r="C1714" s="106" t="s">
        <v>180</v>
      </c>
      <c r="D1714" s="107">
        <v>12.61</v>
      </c>
      <c r="E1714" s="107">
        <v>2.9</v>
      </c>
      <c r="F1714" s="107">
        <v>15.51</v>
      </c>
      <c r="G1714" s="83">
        <v>9</v>
      </c>
      <c r="H1714" s="83"/>
    </row>
    <row r="1715" spans="1:8" x14ac:dyDescent="0.3">
      <c r="A1715" s="104" t="s">
        <v>3526</v>
      </c>
      <c r="B1715" s="105" t="s">
        <v>106</v>
      </c>
      <c r="C1715" s="106"/>
      <c r="D1715" s="107"/>
      <c r="E1715" s="107"/>
      <c r="F1715" s="107"/>
      <c r="G1715" s="83">
        <v>2</v>
      </c>
      <c r="H1715" s="83"/>
    </row>
    <row r="1716" spans="1:8" x14ac:dyDescent="0.3">
      <c r="A1716" s="104" t="s">
        <v>3527</v>
      </c>
      <c r="B1716" s="105" t="s">
        <v>3528</v>
      </c>
      <c r="C1716" s="106"/>
      <c r="D1716" s="107"/>
      <c r="E1716" s="107"/>
      <c r="F1716" s="107"/>
      <c r="G1716" s="83">
        <v>5</v>
      </c>
      <c r="H1716" s="83"/>
    </row>
    <row r="1717" spans="1:8" x14ac:dyDescent="0.3">
      <c r="A1717" s="104" t="s">
        <v>3529</v>
      </c>
      <c r="B1717" s="105" t="s">
        <v>3530</v>
      </c>
      <c r="C1717" s="106" t="s">
        <v>180</v>
      </c>
      <c r="D1717" s="107">
        <v>6.24</v>
      </c>
      <c r="E1717" s="107">
        <v>24.9</v>
      </c>
      <c r="F1717" s="107">
        <v>31.14</v>
      </c>
      <c r="G1717" s="83">
        <v>9</v>
      </c>
      <c r="H1717" s="83"/>
    </row>
    <row r="1718" spans="1:8" x14ac:dyDescent="0.3">
      <c r="A1718" s="104" t="s">
        <v>3531</v>
      </c>
      <c r="B1718" s="105" t="s">
        <v>3532</v>
      </c>
      <c r="C1718" s="106" t="s">
        <v>180</v>
      </c>
      <c r="D1718" s="107">
        <v>3.73</v>
      </c>
      <c r="E1718" s="107">
        <v>24.9</v>
      </c>
      <c r="F1718" s="107">
        <v>28.63</v>
      </c>
      <c r="G1718" s="83">
        <v>9</v>
      </c>
      <c r="H1718" s="83"/>
    </row>
    <row r="1719" spans="1:8" x14ac:dyDescent="0.3">
      <c r="A1719" s="104" t="s">
        <v>3533</v>
      </c>
      <c r="B1719" s="105" t="s">
        <v>3534</v>
      </c>
      <c r="C1719" s="106" t="s">
        <v>180</v>
      </c>
      <c r="D1719" s="107">
        <v>5.19</v>
      </c>
      <c r="E1719" s="107">
        <v>6.34</v>
      </c>
      <c r="F1719" s="107">
        <v>11.53</v>
      </c>
      <c r="G1719" s="83">
        <v>9</v>
      </c>
      <c r="H1719" s="83"/>
    </row>
    <row r="1720" spans="1:8" x14ac:dyDescent="0.3">
      <c r="A1720" s="104" t="s">
        <v>3535</v>
      </c>
      <c r="B1720" s="105" t="s">
        <v>3536</v>
      </c>
      <c r="C1720" s="106" t="s">
        <v>236</v>
      </c>
      <c r="D1720" s="107">
        <v>21.51</v>
      </c>
      <c r="E1720" s="107">
        <v>17.829999999999998</v>
      </c>
      <c r="F1720" s="107">
        <v>39.340000000000003</v>
      </c>
      <c r="G1720" s="83">
        <v>9</v>
      </c>
      <c r="H1720" s="83"/>
    </row>
    <row r="1721" spans="1:8" x14ac:dyDescent="0.3">
      <c r="A1721" s="104" t="s">
        <v>3537</v>
      </c>
      <c r="B1721" s="105" t="s">
        <v>3538</v>
      </c>
      <c r="C1721" s="106" t="s">
        <v>180</v>
      </c>
      <c r="D1721" s="107">
        <v>6.15</v>
      </c>
      <c r="E1721" s="107">
        <v>6.81</v>
      </c>
      <c r="F1721" s="107">
        <v>12.96</v>
      </c>
      <c r="G1721" s="83">
        <v>9</v>
      </c>
      <c r="H1721" s="83"/>
    </row>
    <row r="1722" spans="1:8" x14ac:dyDescent="0.3">
      <c r="A1722" s="104" t="s">
        <v>3539</v>
      </c>
      <c r="B1722" s="105" t="s">
        <v>3540</v>
      </c>
      <c r="C1722" s="106"/>
      <c r="D1722" s="107"/>
      <c r="E1722" s="107"/>
      <c r="F1722" s="107"/>
      <c r="G1722" s="83">
        <v>5</v>
      </c>
      <c r="H1722" s="83"/>
    </row>
    <row r="1723" spans="1:8" x14ac:dyDescent="0.3">
      <c r="A1723" s="104" t="s">
        <v>3541</v>
      </c>
      <c r="B1723" s="105" t="s">
        <v>3542</v>
      </c>
      <c r="C1723" s="106" t="s">
        <v>180</v>
      </c>
      <c r="D1723" s="107">
        <v>2.36</v>
      </c>
      <c r="E1723" s="107">
        <v>8.59</v>
      </c>
      <c r="F1723" s="107">
        <v>10.95</v>
      </c>
      <c r="G1723" s="83">
        <v>9</v>
      </c>
      <c r="H1723" s="83"/>
    </row>
    <row r="1724" spans="1:8" x14ac:dyDescent="0.3">
      <c r="A1724" s="104" t="s">
        <v>3543</v>
      </c>
      <c r="B1724" s="105" t="s">
        <v>3544</v>
      </c>
      <c r="C1724" s="106" t="s">
        <v>180</v>
      </c>
      <c r="D1724" s="107">
        <v>4.05</v>
      </c>
      <c r="E1724" s="107">
        <v>8.59</v>
      </c>
      <c r="F1724" s="107">
        <v>12.64</v>
      </c>
      <c r="G1724" s="83">
        <v>9</v>
      </c>
      <c r="H1724" s="83"/>
    </row>
    <row r="1725" spans="1:8" x14ac:dyDescent="0.3">
      <c r="A1725" s="104" t="s">
        <v>3545</v>
      </c>
      <c r="B1725" s="105" t="s">
        <v>3546</v>
      </c>
      <c r="C1725" s="106"/>
      <c r="D1725" s="107"/>
      <c r="E1725" s="107"/>
      <c r="F1725" s="107"/>
      <c r="G1725" s="83">
        <v>5</v>
      </c>
      <c r="H1725" s="83"/>
    </row>
    <row r="1726" spans="1:8" x14ac:dyDescent="0.3">
      <c r="A1726" s="104" t="s">
        <v>3547</v>
      </c>
      <c r="B1726" s="105" t="s">
        <v>3548</v>
      </c>
      <c r="C1726" s="106" t="s">
        <v>180</v>
      </c>
      <c r="D1726" s="107">
        <v>4.5599999999999996</v>
      </c>
      <c r="E1726" s="107">
        <v>18.89</v>
      </c>
      <c r="F1726" s="107">
        <v>23.45</v>
      </c>
      <c r="G1726" s="83">
        <v>9</v>
      </c>
      <c r="H1726" s="83"/>
    </row>
    <row r="1727" spans="1:8" x14ac:dyDescent="0.3">
      <c r="A1727" s="104" t="s">
        <v>3549</v>
      </c>
      <c r="B1727" s="105" t="s">
        <v>3550</v>
      </c>
      <c r="C1727" s="106" t="s">
        <v>180</v>
      </c>
      <c r="D1727" s="107">
        <v>6.34</v>
      </c>
      <c r="E1727" s="107">
        <v>16.04</v>
      </c>
      <c r="F1727" s="107">
        <v>22.38</v>
      </c>
      <c r="G1727" s="83">
        <v>9</v>
      </c>
      <c r="H1727" s="83"/>
    </row>
    <row r="1728" spans="1:8" x14ac:dyDescent="0.3">
      <c r="A1728" s="104" t="s">
        <v>3551</v>
      </c>
      <c r="B1728" s="105" t="s">
        <v>3552</v>
      </c>
      <c r="C1728" s="106" t="s">
        <v>180</v>
      </c>
      <c r="D1728" s="107">
        <v>12.92</v>
      </c>
      <c r="E1728" s="107">
        <v>8.92</v>
      </c>
      <c r="F1728" s="107">
        <v>21.84</v>
      </c>
      <c r="G1728" s="83">
        <v>9</v>
      </c>
      <c r="H1728" s="83"/>
    </row>
    <row r="1729" spans="1:8" x14ac:dyDescent="0.3">
      <c r="A1729" s="104" t="s">
        <v>80</v>
      </c>
      <c r="B1729" s="105" t="s">
        <v>3553</v>
      </c>
      <c r="C1729" s="106" t="s">
        <v>180</v>
      </c>
      <c r="D1729" s="107">
        <v>13.15</v>
      </c>
      <c r="E1729" s="107">
        <v>15.32</v>
      </c>
      <c r="F1729" s="107">
        <v>28.47</v>
      </c>
      <c r="G1729" s="83">
        <v>9</v>
      </c>
      <c r="H1729" s="83"/>
    </row>
    <row r="1730" spans="1:8" ht="28.8" x14ac:dyDescent="0.3">
      <c r="A1730" s="104" t="s">
        <v>3554</v>
      </c>
      <c r="B1730" s="105" t="s">
        <v>3555</v>
      </c>
      <c r="C1730" s="106" t="s">
        <v>180</v>
      </c>
      <c r="D1730" s="107">
        <v>6.72</v>
      </c>
      <c r="E1730" s="107">
        <v>11.36</v>
      </c>
      <c r="F1730" s="107">
        <v>18.079999999999998</v>
      </c>
      <c r="G1730" s="83">
        <v>9</v>
      </c>
      <c r="H1730" s="83"/>
    </row>
    <row r="1731" spans="1:8" ht="28.8" x14ac:dyDescent="0.3">
      <c r="A1731" s="104" t="s">
        <v>3556</v>
      </c>
      <c r="B1731" s="105" t="s">
        <v>3557</v>
      </c>
      <c r="C1731" s="106" t="s">
        <v>180</v>
      </c>
      <c r="D1731" s="107">
        <v>30.56</v>
      </c>
      <c r="E1731" s="107">
        <v>11.36</v>
      </c>
      <c r="F1731" s="107">
        <v>41.92</v>
      </c>
      <c r="G1731" s="83">
        <v>9</v>
      </c>
      <c r="H1731" s="83"/>
    </row>
    <row r="1732" spans="1:8" x14ac:dyDescent="0.3">
      <c r="A1732" s="104" t="s">
        <v>3558</v>
      </c>
      <c r="B1732" s="105" t="s">
        <v>3559</v>
      </c>
      <c r="C1732" s="106" t="s">
        <v>180</v>
      </c>
      <c r="D1732" s="107">
        <v>17.21</v>
      </c>
      <c r="E1732" s="107">
        <v>15.32</v>
      </c>
      <c r="F1732" s="107">
        <v>32.53</v>
      </c>
      <c r="G1732" s="83">
        <v>9</v>
      </c>
      <c r="H1732" s="83"/>
    </row>
    <row r="1733" spans="1:8" x14ac:dyDescent="0.3">
      <c r="A1733" s="104" t="s">
        <v>3560</v>
      </c>
      <c r="B1733" s="105" t="s">
        <v>3561</v>
      </c>
      <c r="C1733" s="106"/>
      <c r="D1733" s="107"/>
      <c r="E1733" s="107"/>
      <c r="F1733" s="107"/>
      <c r="G1733" s="83">
        <v>5</v>
      </c>
      <c r="H1733" s="83"/>
    </row>
    <row r="1734" spans="1:8" x14ac:dyDescent="0.3">
      <c r="A1734" s="104" t="s">
        <v>3562</v>
      </c>
      <c r="B1734" s="105" t="s">
        <v>3563</v>
      </c>
      <c r="C1734" s="106" t="s">
        <v>180</v>
      </c>
      <c r="D1734" s="107">
        <v>5.98</v>
      </c>
      <c r="E1734" s="107">
        <v>11.36</v>
      </c>
      <c r="F1734" s="107">
        <v>17.34</v>
      </c>
      <c r="G1734" s="83">
        <v>9</v>
      </c>
      <c r="H1734" s="83"/>
    </row>
    <row r="1735" spans="1:8" x14ac:dyDescent="0.3">
      <c r="A1735" s="104" t="s">
        <v>3564</v>
      </c>
      <c r="B1735" s="105" t="s">
        <v>3565</v>
      </c>
      <c r="C1735" s="106" t="s">
        <v>236</v>
      </c>
      <c r="D1735" s="107">
        <v>2.35</v>
      </c>
      <c r="E1735" s="107">
        <v>2.11</v>
      </c>
      <c r="F1735" s="107">
        <v>4.46</v>
      </c>
      <c r="G1735" s="83">
        <v>9</v>
      </c>
      <c r="H1735" s="83"/>
    </row>
    <row r="1736" spans="1:8" x14ac:dyDescent="0.3">
      <c r="A1736" s="104" t="s">
        <v>3566</v>
      </c>
      <c r="B1736" s="105" t="s">
        <v>3567</v>
      </c>
      <c r="C1736" s="106" t="s">
        <v>180</v>
      </c>
      <c r="D1736" s="107">
        <v>7.84</v>
      </c>
      <c r="E1736" s="107">
        <v>12.82</v>
      </c>
      <c r="F1736" s="107">
        <v>20.66</v>
      </c>
      <c r="G1736" s="83">
        <v>9</v>
      </c>
      <c r="H1736" s="83"/>
    </row>
    <row r="1737" spans="1:8" x14ac:dyDescent="0.3">
      <c r="A1737" s="104" t="s">
        <v>3568</v>
      </c>
      <c r="B1737" s="105" t="s">
        <v>3569</v>
      </c>
      <c r="C1737" s="106" t="s">
        <v>236</v>
      </c>
      <c r="D1737" s="107">
        <v>2.0699999999999998</v>
      </c>
      <c r="E1737" s="107">
        <v>1.69</v>
      </c>
      <c r="F1737" s="107">
        <v>3.76</v>
      </c>
      <c r="G1737" s="83">
        <v>9</v>
      </c>
      <c r="H1737" s="83"/>
    </row>
    <row r="1738" spans="1:8" x14ac:dyDescent="0.3">
      <c r="A1738" s="104" t="s">
        <v>3570</v>
      </c>
      <c r="B1738" s="105" t="s">
        <v>3571</v>
      </c>
      <c r="C1738" s="106"/>
      <c r="D1738" s="107"/>
      <c r="E1738" s="107"/>
      <c r="F1738" s="107"/>
      <c r="G1738" s="83">
        <v>5</v>
      </c>
      <c r="H1738" s="83"/>
    </row>
    <row r="1739" spans="1:8" x14ac:dyDescent="0.3">
      <c r="A1739" s="104" t="s">
        <v>3572</v>
      </c>
      <c r="B1739" s="105" t="s">
        <v>3573</v>
      </c>
      <c r="C1739" s="106" t="s">
        <v>180</v>
      </c>
      <c r="D1739" s="107">
        <v>3.25</v>
      </c>
      <c r="E1739" s="107">
        <v>15.32</v>
      </c>
      <c r="F1739" s="107">
        <v>18.57</v>
      </c>
      <c r="G1739" s="83">
        <v>9</v>
      </c>
      <c r="H1739" s="83"/>
    </row>
    <row r="1740" spans="1:8" x14ac:dyDescent="0.3">
      <c r="A1740" s="104" t="s">
        <v>3574</v>
      </c>
      <c r="B1740" s="105" t="s">
        <v>3575</v>
      </c>
      <c r="C1740" s="106"/>
      <c r="D1740" s="107"/>
      <c r="E1740" s="107"/>
      <c r="F1740" s="107"/>
      <c r="G1740" s="83">
        <v>5</v>
      </c>
      <c r="H1740" s="83"/>
    </row>
    <row r="1741" spans="1:8" x14ac:dyDescent="0.3">
      <c r="A1741" s="104" t="s">
        <v>3576</v>
      </c>
      <c r="B1741" s="105" t="s">
        <v>3577</v>
      </c>
      <c r="C1741" s="106" t="s">
        <v>180</v>
      </c>
      <c r="D1741" s="107">
        <v>8.8000000000000007</v>
      </c>
      <c r="E1741" s="107">
        <v>28.53</v>
      </c>
      <c r="F1741" s="107">
        <v>37.33</v>
      </c>
      <c r="G1741" s="83">
        <v>9</v>
      </c>
      <c r="H1741" s="83"/>
    </row>
    <row r="1742" spans="1:8" x14ac:dyDescent="0.3">
      <c r="A1742" s="104" t="s">
        <v>3578</v>
      </c>
      <c r="B1742" s="105" t="s">
        <v>3579</v>
      </c>
      <c r="C1742" s="106" t="s">
        <v>693</v>
      </c>
      <c r="D1742" s="107">
        <v>4.0199999999999996</v>
      </c>
      <c r="E1742" s="107"/>
      <c r="F1742" s="107">
        <v>4.0199999999999996</v>
      </c>
      <c r="G1742" s="83">
        <v>9</v>
      </c>
      <c r="H1742" s="83"/>
    </row>
    <row r="1743" spans="1:8" x14ac:dyDescent="0.3">
      <c r="A1743" s="104" t="s">
        <v>3580</v>
      </c>
      <c r="B1743" s="105" t="s">
        <v>3581</v>
      </c>
      <c r="C1743" s="106" t="s">
        <v>693</v>
      </c>
      <c r="D1743" s="107">
        <v>2.85</v>
      </c>
      <c r="E1743" s="107"/>
      <c r="F1743" s="107">
        <v>2.85</v>
      </c>
      <c r="G1743" s="83">
        <v>9</v>
      </c>
      <c r="H1743" s="83"/>
    </row>
    <row r="1744" spans="1:8" ht="43.2" x14ac:dyDescent="0.3">
      <c r="A1744" s="104" t="s">
        <v>3582</v>
      </c>
      <c r="B1744" s="105" t="s">
        <v>3583</v>
      </c>
      <c r="C1744" s="106" t="s">
        <v>180</v>
      </c>
      <c r="D1744" s="107">
        <v>71.5</v>
      </c>
      <c r="E1744" s="107">
        <v>142.41</v>
      </c>
      <c r="F1744" s="107">
        <v>213.91</v>
      </c>
      <c r="G1744" s="83">
        <v>9</v>
      </c>
      <c r="H1744" s="83"/>
    </row>
    <row r="1745" spans="1:8" ht="43.2" x14ac:dyDescent="0.3">
      <c r="A1745" s="104" t="s">
        <v>3584</v>
      </c>
      <c r="B1745" s="105" t="s">
        <v>3585</v>
      </c>
      <c r="C1745" s="106" t="s">
        <v>180</v>
      </c>
      <c r="D1745" s="107">
        <v>309.10000000000002</v>
      </c>
      <c r="E1745" s="107">
        <v>165</v>
      </c>
      <c r="F1745" s="107">
        <v>474.1</v>
      </c>
      <c r="G1745" s="83">
        <v>9</v>
      </c>
      <c r="H1745" s="83"/>
    </row>
    <row r="1746" spans="1:8" x14ac:dyDescent="0.3">
      <c r="A1746" s="104" t="s">
        <v>3586</v>
      </c>
      <c r="B1746" s="105" t="s">
        <v>3587</v>
      </c>
      <c r="C1746" s="106"/>
      <c r="D1746" s="107"/>
      <c r="E1746" s="107"/>
      <c r="F1746" s="107"/>
      <c r="G1746" s="83">
        <v>5</v>
      </c>
      <c r="H1746" s="83"/>
    </row>
    <row r="1747" spans="1:8" x14ac:dyDescent="0.3">
      <c r="A1747" s="104" t="s">
        <v>3588</v>
      </c>
      <c r="B1747" s="105" t="s">
        <v>3589</v>
      </c>
      <c r="C1747" s="106" t="s">
        <v>236</v>
      </c>
      <c r="D1747" s="107">
        <v>1.24</v>
      </c>
      <c r="E1747" s="107">
        <v>1.1599999999999999</v>
      </c>
      <c r="F1747" s="107">
        <v>2.4</v>
      </c>
      <c r="G1747" s="83">
        <v>9</v>
      </c>
      <c r="H1747" s="83"/>
    </row>
    <row r="1748" spans="1:8" x14ac:dyDescent="0.3">
      <c r="A1748" s="104" t="s">
        <v>3590</v>
      </c>
      <c r="B1748" s="105" t="s">
        <v>3591</v>
      </c>
      <c r="C1748" s="106" t="s">
        <v>236</v>
      </c>
      <c r="D1748" s="107">
        <v>0.79</v>
      </c>
      <c r="E1748" s="107">
        <v>2.2999999999999998</v>
      </c>
      <c r="F1748" s="107">
        <v>3.09</v>
      </c>
      <c r="G1748" s="83">
        <v>9</v>
      </c>
      <c r="H1748" s="83"/>
    </row>
    <row r="1749" spans="1:8" ht="28.8" x14ac:dyDescent="0.3">
      <c r="A1749" s="104" t="s">
        <v>3592</v>
      </c>
      <c r="B1749" s="105" t="s">
        <v>3593</v>
      </c>
      <c r="C1749" s="106"/>
      <c r="D1749" s="107"/>
      <c r="E1749" s="107"/>
      <c r="F1749" s="107"/>
      <c r="G1749" s="83">
        <v>5</v>
      </c>
      <c r="H1749" s="83"/>
    </row>
    <row r="1750" spans="1:8" x14ac:dyDescent="0.3">
      <c r="A1750" s="104" t="s">
        <v>79</v>
      </c>
      <c r="B1750" s="105" t="s">
        <v>3594</v>
      </c>
      <c r="C1750" s="106" t="s">
        <v>180</v>
      </c>
      <c r="D1750" s="107">
        <v>5.78</v>
      </c>
      <c r="E1750" s="107">
        <v>15.32</v>
      </c>
      <c r="F1750" s="107">
        <v>21.1</v>
      </c>
      <c r="G1750" s="83">
        <v>9</v>
      </c>
      <c r="H1750" s="83"/>
    </row>
    <row r="1751" spans="1:8" x14ac:dyDescent="0.3">
      <c r="A1751" s="104" t="s">
        <v>3595</v>
      </c>
      <c r="B1751" s="105" t="s">
        <v>3596</v>
      </c>
      <c r="C1751" s="106" t="s">
        <v>180</v>
      </c>
      <c r="D1751" s="107">
        <v>7.08</v>
      </c>
      <c r="E1751" s="107">
        <v>15.32</v>
      </c>
      <c r="F1751" s="107">
        <v>22.4</v>
      </c>
      <c r="G1751" s="83">
        <v>9</v>
      </c>
      <c r="H1751" s="83"/>
    </row>
    <row r="1752" spans="1:8" x14ac:dyDescent="0.3">
      <c r="A1752" s="104" t="s">
        <v>3597</v>
      </c>
      <c r="B1752" s="105" t="s">
        <v>3598</v>
      </c>
      <c r="C1752" s="106" t="s">
        <v>180</v>
      </c>
      <c r="D1752" s="107">
        <v>8.4</v>
      </c>
      <c r="E1752" s="107">
        <v>15.32</v>
      </c>
      <c r="F1752" s="107">
        <v>23.72</v>
      </c>
      <c r="G1752" s="83">
        <v>9</v>
      </c>
      <c r="H1752" s="83"/>
    </row>
    <row r="1753" spans="1:8" x14ac:dyDescent="0.3">
      <c r="A1753" s="104" t="s">
        <v>3599</v>
      </c>
      <c r="B1753" s="105" t="s">
        <v>3600</v>
      </c>
      <c r="C1753" s="106" t="s">
        <v>180</v>
      </c>
      <c r="D1753" s="107">
        <v>10.57</v>
      </c>
      <c r="E1753" s="107">
        <v>15.32</v>
      </c>
      <c r="F1753" s="107">
        <v>25.89</v>
      </c>
      <c r="G1753" s="83">
        <v>9</v>
      </c>
      <c r="H1753" s="83"/>
    </row>
    <row r="1754" spans="1:8" x14ac:dyDescent="0.3">
      <c r="A1754" s="104" t="s">
        <v>3601</v>
      </c>
      <c r="B1754" s="105" t="s">
        <v>3602</v>
      </c>
      <c r="C1754" s="106" t="s">
        <v>180</v>
      </c>
      <c r="D1754" s="107">
        <v>8.4499999999999993</v>
      </c>
      <c r="E1754" s="107">
        <v>15.32</v>
      </c>
      <c r="F1754" s="107">
        <v>23.77</v>
      </c>
      <c r="G1754" s="83">
        <v>9</v>
      </c>
      <c r="H1754" s="83"/>
    </row>
    <row r="1755" spans="1:8" x14ac:dyDescent="0.3">
      <c r="A1755" s="104" t="s">
        <v>3603</v>
      </c>
      <c r="B1755" s="105" t="s">
        <v>3604</v>
      </c>
      <c r="C1755" s="106" t="s">
        <v>180</v>
      </c>
      <c r="D1755" s="107">
        <v>49.78</v>
      </c>
      <c r="E1755" s="107">
        <v>32.1</v>
      </c>
      <c r="F1755" s="107">
        <v>81.88</v>
      </c>
      <c r="G1755" s="83">
        <v>9</v>
      </c>
      <c r="H1755" s="83"/>
    </row>
    <row r="1756" spans="1:8" x14ac:dyDescent="0.3">
      <c r="A1756" s="104" t="s">
        <v>3605</v>
      </c>
      <c r="B1756" s="105" t="s">
        <v>3606</v>
      </c>
      <c r="C1756" s="106" t="s">
        <v>180</v>
      </c>
      <c r="D1756" s="107">
        <v>14.48</v>
      </c>
      <c r="E1756" s="107">
        <v>15.32</v>
      </c>
      <c r="F1756" s="107">
        <v>29.8</v>
      </c>
      <c r="G1756" s="83">
        <v>9</v>
      </c>
      <c r="H1756" s="83"/>
    </row>
    <row r="1757" spans="1:8" x14ac:dyDescent="0.3">
      <c r="A1757" s="104" t="s">
        <v>3607</v>
      </c>
      <c r="B1757" s="105" t="s">
        <v>3608</v>
      </c>
      <c r="C1757" s="106" t="s">
        <v>180</v>
      </c>
      <c r="D1757" s="107">
        <v>11.39</v>
      </c>
      <c r="E1757" s="107">
        <v>21.39</v>
      </c>
      <c r="F1757" s="107">
        <v>32.78</v>
      </c>
      <c r="G1757" s="83">
        <v>9</v>
      </c>
      <c r="H1757" s="83"/>
    </row>
    <row r="1758" spans="1:8" ht="43.2" x14ac:dyDescent="0.3">
      <c r="A1758" s="104" t="s">
        <v>3609</v>
      </c>
      <c r="B1758" s="105" t="s">
        <v>3610</v>
      </c>
      <c r="C1758" s="106" t="s">
        <v>180</v>
      </c>
      <c r="D1758" s="107">
        <v>203</v>
      </c>
      <c r="E1758" s="107"/>
      <c r="F1758" s="107">
        <v>203</v>
      </c>
      <c r="G1758" s="83">
        <v>9</v>
      </c>
      <c r="H1758" s="83"/>
    </row>
    <row r="1759" spans="1:8" ht="43.2" x14ac:dyDescent="0.3">
      <c r="A1759" s="104" t="s">
        <v>3611</v>
      </c>
      <c r="B1759" s="105" t="s">
        <v>3612</v>
      </c>
      <c r="C1759" s="106" t="s">
        <v>180</v>
      </c>
      <c r="D1759" s="107">
        <v>402.5</v>
      </c>
      <c r="E1759" s="107"/>
      <c r="F1759" s="107">
        <v>402.5</v>
      </c>
      <c r="G1759" s="83">
        <v>9</v>
      </c>
      <c r="H1759" s="83"/>
    </row>
    <row r="1760" spans="1:8" x14ac:dyDescent="0.3">
      <c r="A1760" s="104" t="s">
        <v>3613</v>
      </c>
      <c r="B1760" s="105" t="s">
        <v>3614</v>
      </c>
      <c r="C1760" s="106"/>
      <c r="D1760" s="107"/>
      <c r="E1760" s="107"/>
      <c r="F1760" s="107"/>
      <c r="G1760" s="83">
        <v>5</v>
      </c>
      <c r="H1760" s="83"/>
    </row>
    <row r="1761" spans="1:8" x14ac:dyDescent="0.3">
      <c r="A1761" s="104" t="s">
        <v>3615</v>
      </c>
      <c r="B1761" s="105" t="s">
        <v>3616</v>
      </c>
      <c r="C1761" s="106" t="s">
        <v>180</v>
      </c>
      <c r="D1761" s="107">
        <v>13.41</v>
      </c>
      <c r="E1761" s="107">
        <v>21.39</v>
      </c>
      <c r="F1761" s="107">
        <v>34.799999999999997</v>
      </c>
      <c r="G1761" s="83">
        <v>9</v>
      </c>
      <c r="H1761" s="83"/>
    </row>
    <row r="1762" spans="1:8" x14ac:dyDescent="0.3">
      <c r="A1762" s="104" t="s">
        <v>3617</v>
      </c>
      <c r="B1762" s="105" t="s">
        <v>3618</v>
      </c>
      <c r="C1762" s="106"/>
      <c r="D1762" s="107"/>
      <c r="E1762" s="107"/>
      <c r="F1762" s="107"/>
      <c r="G1762" s="83">
        <v>5</v>
      </c>
      <c r="H1762" s="83"/>
    </row>
    <row r="1763" spans="1:8" x14ac:dyDescent="0.3">
      <c r="A1763" s="104" t="s">
        <v>3619</v>
      </c>
      <c r="B1763" s="105" t="s">
        <v>3620</v>
      </c>
      <c r="C1763" s="106" t="s">
        <v>180</v>
      </c>
      <c r="D1763" s="107">
        <v>13.74</v>
      </c>
      <c r="E1763" s="107">
        <v>21.39</v>
      </c>
      <c r="F1763" s="107">
        <v>35.130000000000003</v>
      </c>
      <c r="G1763" s="83">
        <v>9</v>
      </c>
      <c r="H1763" s="83"/>
    </row>
    <row r="1764" spans="1:8" x14ac:dyDescent="0.3">
      <c r="A1764" s="104" t="s">
        <v>3621</v>
      </c>
      <c r="B1764" s="105" t="s">
        <v>3622</v>
      </c>
      <c r="C1764" s="106"/>
      <c r="D1764" s="107"/>
      <c r="E1764" s="107"/>
      <c r="F1764" s="107"/>
      <c r="G1764" s="83">
        <v>2</v>
      </c>
      <c r="H1764" s="83"/>
    </row>
    <row r="1765" spans="1:8" x14ac:dyDescent="0.3">
      <c r="A1765" s="104" t="s">
        <v>3623</v>
      </c>
      <c r="B1765" s="105" t="s">
        <v>3624</v>
      </c>
      <c r="C1765" s="106"/>
      <c r="D1765" s="107"/>
      <c r="E1765" s="107"/>
      <c r="F1765" s="107"/>
      <c r="G1765" s="83">
        <v>5</v>
      </c>
      <c r="H1765" s="83"/>
    </row>
    <row r="1766" spans="1:8" x14ac:dyDescent="0.3">
      <c r="A1766" s="104" t="s">
        <v>3625</v>
      </c>
      <c r="B1766" s="105" t="s">
        <v>3626</v>
      </c>
      <c r="C1766" s="106" t="s">
        <v>261</v>
      </c>
      <c r="D1766" s="107">
        <v>119.03</v>
      </c>
      <c r="E1766" s="107">
        <v>36.299999999999997</v>
      </c>
      <c r="F1766" s="107">
        <v>155.33000000000001</v>
      </c>
      <c r="G1766" s="83">
        <v>9</v>
      </c>
      <c r="H1766" s="83"/>
    </row>
    <row r="1767" spans="1:8" ht="28.8" x14ac:dyDescent="0.3">
      <c r="A1767" s="104" t="s">
        <v>3627</v>
      </c>
      <c r="B1767" s="105" t="s">
        <v>3628</v>
      </c>
      <c r="C1767" s="106" t="s">
        <v>180</v>
      </c>
      <c r="D1767" s="107"/>
      <c r="E1767" s="107">
        <v>1.45</v>
      </c>
      <c r="F1767" s="107">
        <v>1.45</v>
      </c>
      <c r="G1767" s="83">
        <v>9</v>
      </c>
      <c r="H1767" s="83"/>
    </row>
    <row r="1768" spans="1:8" x14ac:dyDescent="0.3">
      <c r="A1768" s="104" t="s">
        <v>3629</v>
      </c>
      <c r="B1768" s="105" t="s">
        <v>3630</v>
      </c>
      <c r="C1768" s="106"/>
      <c r="D1768" s="107"/>
      <c r="E1768" s="107"/>
      <c r="F1768" s="107"/>
      <c r="G1768" s="83">
        <v>5</v>
      </c>
      <c r="H1768" s="83"/>
    </row>
    <row r="1769" spans="1:8" x14ac:dyDescent="0.3">
      <c r="A1769" s="104" t="s">
        <v>3631</v>
      </c>
      <c r="B1769" s="105" t="s">
        <v>3632</v>
      </c>
      <c r="C1769" s="106" t="s">
        <v>180</v>
      </c>
      <c r="D1769" s="107">
        <v>6.56</v>
      </c>
      <c r="E1769" s="107">
        <v>2.4500000000000002</v>
      </c>
      <c r="F1769" s="107">
        <v>9.01</v>
      </c>
      <c r="G1769" s="83">
        <v>9</v>
      </c>
      <c r="H1769" s="83"/>
    </row>
    <row r="1770" spans="1:8" x14ac:dyDescent="0.3">
      <c r="A1770" s="104" t="s">
        <v>3633</v>
      </c>
      <c r="B1770" s="105" t="s">
        <v>3634</v>
      </c>
      <c r="C1770" s="106" t="s">
        <v>180</v>
      </c>
      <c r="D1770" s="107">
        <v>5.84</v>
      </c>
      <c r="E1770" s="107">
        <v>3.67</v>
      </c>
      <c r="F1770" s="107">
        <v>9.51</v>
      </c>
      <c r="G1770" s="83">
        <v>9</v>
      </c>
      <c r="H1770" s="83"/>
    </row>
    <row r="1771" spans="1:8" x14ac:dyDescent="0.3">
      <c r="A1771" s="104" t="s">
        <v>3635</v>
      </c>
      <c r="B1771" s="105" t="s">
        <v>3636</v>
      </c>
      <c r="C1771" s="106" t="s">
        <v>180</v>
      </c>
      <c r="D1771" s="107">
        <v>42.4</v>
      </c>
      <c r="E1771" s="107">
        <v>4.66</v>
      </c>
      <c r="F1771" s="107">
        <v>47.06</v>
      </c>
      <c r="G1771" s="83">
        <v>9</v>
      </c>
      <c r="H1771" s="83"/>
    </row>
    <row r="1772" spans="1:8" x14ac:dyDescent="0.3">
      <c r="A1772" s="104" t="s">
        <v>3637</v>
      </c>
      <c r="B1772" s="105" t="s">
        <v>3638</v>
      </c>
      <c r="C1772" s="106" t="s">
        <v>180</v>
      </c>
      <c r="D1772" s="107">
        <v>11.42</v>
      </c>
      <c r="E1772" s="107">
        <v>3.67</v>
      </c>
      <c r="F1772" s="107">
        <v>15.09</v>
      </c>
      <c r="G1772" s="83">
        <v>9</v>
      </c>
      <c r="H1772" s="83"/>
    </row>
    <row r="1773" spans="1:8" x14ac:dyDescent="0.3">
      <c r="A1773" s="104" t="s">
        <v>3639</v>
      </c>
      <c r="B1773" s="105" t="s">
        <v>3640</v>
      </c>
      <c r="C1773" s="106" t="s">
        <v>180</v>
      </c>
      <c r="D1773" s="107">
        <v>33.94</v>
      </c>
      <c r="E1773" s="107">
        <v>4.66</v>
      </c>
      <c r="F1773" s="107">
        <v>38.6</v>
      </c>
      <c r="G1773" s="83">
        <v>9</v>
      </c>
      <c r="H1773" s="83"/>
    </row>
    <row r="1774" spans="1:8" x14ac:dyDescent="0.3">
      <c r="A1774" s="104" t="s">
        <v>3641</v>
      </c>
      <c r="B1774" s="105" t="s">
        <v>3642</v>
      </c>
      <c r="C1774" s="106" t="s">
        <v>180</v>
      </c>
      <c r="D1774" s="107">
        <v>6.89</v>
      </c>
      <c r="E1774" s="107">
        <v>3.67</v>
      </c>
      <c r="F1774" s="107">
        <v>10.56</v>
      </c>
      <c r="G1774" s="83">
        <v>9</v>
      </c>
      <c r="H1774" s="83"/>
    </row>
    <row r="1775" spans="1:8" x14ac:dyDescent="0.3">
      <c r="A1775" s="104" t="s">
        <v>3643</v>
      </c>
      <c r="B1775" s="105" t="s">
        <v>3644</v>
      </c>
      <c r="C1775" s="106" t="s">
        <v>180</v>
      </c>
      <c r="D1775" s="107">
        <v>36</v>
      </c>
      <c r="E1775" s="107">
        <v>4.66</v>
      </c>
      <c r="F1775" s="107">
        <v>40.659999999999997</v>
      </c>
      <c r="G1775" s="83">
        <v>9</v>
      </c>
      <c r="H1775" s="83"/>
    </row>
    <row r="1776" spans="1:8" x14ac:dyDescent="0.3">
      <c r="A1776" s="104" t="s">
        <v>3645</v>
      </c>
      <c r="B1776" s="105" t="s">
        <v>3646</v>
      </c>
      <c r="C1776" s="106" t="s">
        <v>180</v>
      </c>
      <c r="D1776" s="107">
        <v>6.71</v>
      </c>
      <c r="E1776" s="107"/>
      <c r="F1776" s="107">
        <v>6.71</v>
      </c>
      <c r="G1776" s="83">
        <v>9</v>
      </c>
      <c r="H1776" s="83"/>
    </row>
    <row r="1777" spans="1:8" x14ac:dyDescent="0.3">
      <c r="A1777" s="104" t="s">
        <v>3647</v>
      </c>
      <c r="B1777" s="105" t="s">
        <v>3648</v>
      </c>
      <c r="C1777" s="106"/>
      <c r="D1777" s="107"/>
      <c r="E1777" s="107"/>
      <c r="F1777" s="107"/>
      <c r="G1777" s="83">
        <v>5</v>
      </c>
      <c r="H1777" s="83"/>
    </row>
    <row r="1778" spans="1:8" x14ac:dyDescent="0.3">
      <c r="A1778" s="104" t="s">
        <v>3649</v>
      </c>
      <c r="B1778" s="105" t="s">
        <v>3650</v>
      </c>
      <c r="C1778" s="106" t="s">
        <v>128</v>
      </c>
      <c r="D1778" s="107">
        <v>36.58</v>
      </c>
      <c r="E1778" s="107">
        <v>2.68</v>
      </c>
      <c r="F1778" s="107">
        <v>39.26</v>
      </c>
      <c r="G1778" s="83">
        <v>9</v>
      </c>
      <c r="H1778" s="83"/>
    </row>
    <row r="1779" spans="1:8" x14ac:dyDescent="0.3">
      <c r="A1779" s="104" t="s">
        <v>3651</v>
      </c>
      <c r="B1779" s="105" t="s">
        <v>3652</v>
      </c>
      <c r="C1779" s="106" t="s">
        <v>128</v>
      </c>
      <c r="D1779" s="107">
        <v>26.6</v>
      </c>
      <c r="E1779" s="107">
        <v>2.68</v>
      </c>
      <c r="F1779" s="107">
        <v>29.28</v>
      </c>
      <c r="G1779" s="83">
        <v>9</v>
      </c>
      <c r="H1779" s="83"/>
    </row>
    <row r="1780" spans="1:8" x14ac:dyDescent="0.3">
      <c r="A1780" s="104" t="s">
        <v>3653</v>
      </c>
      <c r="B1780" s="105" t="s">
        <v>3654</v>
      </c>
      <c r="C1780" s="106" t="s">
        <v>128</v>
      </c>
      <c r="D1780" s="107">
        <v>26.37</v>
      </c>
      <c r="E1780" s="107">
        <v>2.68</v>
      </c>
      <c r="F1780" s="107">
        <v>29.05</v>
      </c>
      <c r="G1780" s="83">
        <v>9</v>
      </c>
      <c r="H1780" s="83"/>
    </row>
    <row r="1781" spans="1:8" x14ac:dyDescent="0.3">
      <c r="A1781" s="104" t="s">
        <v>3655</v>
      </c>
      <c r="B1781" s="105" t="s">
        <v>3656</v>
      </c>
      <c r="C1781" s="106" t="s">
        <v>128</v>
      </c>
      <c r="D1781" s="107">
        <v>34.24</v>
      </c>
      <c r="E1781" s="107">
        <v>2.68</v>
      </c>
      <c r="F1781" s="107">
        <v>36.92</v>
      </c>
      <c r="G1781" s="83">
        <v>9</v>
      </c>
      <c r="H1781" s="83"/>
    </row>
    <row r="1782" spans="1:8" x14ac:dyDescent="0.3">
      <c r="A1782" s="104" t="s">
        <v>3657</v>
      </c>
      <c r="B1782" s="105" t="s">
        <v>3658</v>
      </c>
      <c r="C1782" s="106"/>
      <c r="D1782" s="107"/>
      <c r="E1782" s="107"/>
      <c r="F1782" s="107"/>
      <c r="G1782" s="83">
        <v>5</v>
      </c>
      <c r="H1782" s="83"/>
    </row>
    <row r="1783" spans="1:8" x14ac:dyDescent="0.3">
      <c r="A1783" s="104" t="s">
        <v>3659</v>
      </c>
      <c r="B1783" s="105" t="s">
        <v>3660</v>
      </c>
      <c r="C1783" s="106" t="s">
        <v>128</v>
      </c>
      <c r="D1783" s="107">
        <v>62.23</v>
      </c>
      <c r="E1783" s="107">
        <v>23.34</v>
      </c>
      <c r="F1783" s="107">
        <v>85.57</v>
      </c>
      <c r="G1783" s="83">
        <v>9</v>
      </c>
      <c r="H1783" s="83"/>
    </row>
    <row r="1784" spans="1:8" x14ac:dyDescent="0.3">
      <c r="A1784" s="104" t="s">
        <v>3661</v>
      </c>
      <c r="B1784" s="105" t="s">
        <v>3662</v>
      </c>
      <c r="C1784" s="106" t="s">
        <v>128</v>
      </c>
      <c r="D1784" s="107">
        <v>69.42</v>
      </c>
      <c r="E1784" s="107">
        <v>23.34</v>
      </c>
      <c r="F1784" s="107">
        <v>92.76</v>
      </c>
      <c r="G1784" s="83">
        <v>9</v>
      </c>
      <c r="H1784" s="83"/>
    </row>
    <row r="1785" spans="1:8" x14ac:dyDescent="0.3">
      <c r="A1785" s="104" t="s">
        <v>3663</v>
      </c>
      <c r="B1785" s="105" t="s">
        <v>3664</v>
      </c>
      <c r="C1785" s="106" t="s">
        <v>128</v>
      </c>
      <c r="D1785" s="107">
        <v>85.14</v>
      </c>
      <c r="E1785" s="107">
        <v>23.34</v>
      </c>
      <c r="F1785" s="107">
        <v>108.48</v>
      </c>
      <c r="G1785" s="83">
        <v>9</v>
      </c>
      <c r="H1785" s="83"/>
    </row>
    <row r="1786" spans="1:8" x14ac:dyDescent="0.3">
      <c r="A1786" s="104" t="s">
        <v>3665</v>
      </c>
      <c r="B1786" s="105" t="s">
        <v>3666</v>
      </c>
      <c r="C1786" s="106" t="s">
        <v>128</v>
      </c>
      <c r="D1786" s="107">
        <v>164.03</v>
      </c>
      <c r="E1786" s="107">
        <v>2.63</v>
      </c>
      <c r="F1786" s="107">
        <v>166.66</v>
      </c>
      <c r="G1786" s="83">
        <v>9</v>
      </c>
      <c r="H1786" s="83"/>
    </row>
    <row r="1787" spans="1:8" x14ac:dyDescent="0.3">
      <c r="A1787" s="104" t="s">
        <v>3667</v>
      </c>
      <c r="B1787" s="105" t="s">
        <v>3668</v>
      </c>
      <c r="C1787" s="106" t="s">
        <v>128</v>
      </c>
      <c r="D1787" s="107">
        <v>84.67</v>
      </c>
      <c r="E1787" s="107">
        <v>2.63</v>
      </c>
      <c r="F1787" s="107">
        <v>87.3</v>
      </c>
      <c r="G1787" s="83">
        <v>9</v>
      </c>
      <c r="H1787" s="83"/>
    </row>
    <row r="1788" spans="1:8" x14ac:dyDescent="0.3">
      <c r="A1788" s="104" t="s">
        <v>3669</v>
      </c>
      <c r="B1788" s="105" t="s">
        <v>3670</v>
      </c>
      <c r="C1788" s="106" t="s">
        <v>128</v>
      </c>
      <c r="D1788" s="107">
        <v>93.76</v>
      </c>
      <c r="E1788" s="107">
        <v>23.34</v>
      </c>
      <c r="F1788" s="107">
        <v>117.1</v>
      </c>
      <c r="G1788" s="83">
        <v>9</v>
      </c>
      <c r="H1788" s="83"/>
    </row>
    <row r="1789" spans="1:8" x14ac:dyDescent="0.3">
      <c r="A1789" s="104" t="s">
        <v>3671</v>
      </c>
      <c r="B1789" s="105" t="s">
        <v>3672</v>
      </c>
      <c r="C1789" s="106" t="s">
        <v>128</v>
      </c>
      <c r="D1789" s="107">
        <v>226.41</v>
      </c>
      <c r="E1789" s="107">
        <v>23.34</v>
      </c>
      <c r="F1789" s="107">
        <v>249.75</v>
      </c>
      <c r="G1789" s="83">
        <v>9</v>
      </c>
      <c r="H1789" s="83"/>
    </row>
    <row r="1790" spans="1:8" ht="28.8" x14ac:dyDescent="0.3">
      <c r="A1790" s="104" t="s">
        <v>3673</v>
      </c>
      <c r="B1790" s="105" t="s">
        <v>3674</v>
      </c>
      <c r="C1790" s="106" t="s">
        <v>128</v>
      </c>
      <c r="D1790" s="107">
        <v>42.67</v>
      </c>
      <c r="E1790" s="107">
        <v>23.34</v>
      </c>
      <c r="F1790" s="107">
        <v>66.010000000000005</v>
      </c>
      <c r="G1790" s="83">
        <v>9</v>
      </c>
      <c r="H1790" s="83"/>
    </row>
    <row r="1791" spans="1:8" x14ac:dyDescent="0.3">
      <c r="A1791" s="104" t="s">
        <v>3675</v>
      </c>
      <c r="B1791" s="105" t="s">
        <v>3676</v>
      </c>
      <c r="C1791" s="106"/>
      <c r="D1791" s="107"/>
      <c r="E1791" s="107"/>
      <c r="F1791" s="107"/>
      <c r="G1791" s="83">
        <v>5</v>
      </c>
      <c r="H1791" s="83"/>
    </row>
    <row r="1792" spans="1:8" x14ac:dyDescent="0.3">
      <c r="A1792" s="104" t="s">
        <v>3677</v>
      </c>
      <c r="B1792" s="105" t="s">
        <v>3678</v>
      </c>
      <c r="C1792" s="106" t="s">
        <v>236</v>
      </c>
      <c r="D1792" s="107">
        <v>26.82</v>
      </c>
      <c r="E1792" s="107">
        <v>23.34</v>
      </c>
      <c r="F1792" s="107">
        <v>50.16</v>
      </c>
      <c r="G1792" s="83">
        <v>9</v>
      </c>
      <c r="H1792" s="83"/>
    </row>
    <row r="1793" spans="1:8" ht="28.8" x14ac:dyDescent="0.3">
      <c r="A1793" s="104" t="s">
        <v>3679</v>
      </c>
      <c r="B1793" s="105" t="s">
        <v>3680</v>
      </c>
      <c r="C1793" s="106" t="s">
        <v>236</v>
      </c>
      <c r="D1793" s="107">
        <v>35.69</v>
      </c>
      <c r="E1793" s="107">
        <v>23.34</v>
      </c>
      <c r="F1793" s="107">
        <v>59.03</v>
      </c>
      <c r="G1793" s="83">
        <v>9</v>
      </c>
      <c r="H1793" s="83"/>
    </row>
    <row r="1794" spans="1:8" ht="28.8" x14ac:dyDescent="0.3">
      <c r="A1794" s="104" t="s">
        <v>3681</v>
      </c>
      <c r="B1794" s="105" t="s">
        <v>3682</v>
      </c>
      <c r="C1794" s="106" t="s">
        <v>236</v>
      </c>
      <c r="D1794" s="107">
        <v>40.85</v>
      </c>
      <c r="E1794" s="107">
        <v>23.34</v>
      </c>
      <c r="F1794" s="107">
        <v>64.19</v>
      </c>
      <c r="G1794" s="83">
        <v>9</v>
      </c>
      <c r="H1794" s="83"/>
    </row>
    <row r="1795" spans="1:8" ht="28.8" x14ac:dyDescent="0.3">
      <c r="A1795" s="104" t="s">
        <v>3683</v>
      </c>
      <c r="B1795" s="105" t="s">
        <v>3684</v>
      </c>
      <c r="C1795" s="106" t="s">
        <v>236</v>
      </c>
      <c r="D1795" s="107">
        <v>161.33000000000001</v>
      </c>
      <c r="E1795" s="107">
        <v>37.659999999999997</v>
      </c>
      <c r="F1795" s="107">
        <v>198.99</v>
      </c>
      <c r="G1795" s="83">
        <v>9</v>
      </c>
      <c r="H1795" s="83"/>
    </row>
    <row r="1796" spans="1:8" ht="28.8" x14ac:dyDescent="0.3">
      <c r="A1796" s="104" t="s">
        <v>3685</v>
      </c>
      <c r="B1796" s="105" t="s">
        <v>3686</v>
      </c>
      <c r="C1796" s="106" t="s">
        <v>180</v>
      </c>
      <c r="D1796" s="107">
        <v>191.59</v>
      </c>
      <c r="E1796" s="107"/>
      <c r="F1796" s="107">
        <v>191.59</v>
      </c>
      <c r="G1796" s="83">
        <v>9</v>
      </c>
      <c r="H1796" s="83"/>
    </row>
    <row r="1797" spans="1:8" ht="28.8" x14ac:dyDescent="0.3">
      <c r="A1797" s="104" t="s">
        <v>3687</v>
      </c>
      <c r="B1797" s="105" t="s">
        <v>3688</v>
      </c>
      <c r="C1797" s="106" t="s">
        <v>180</v>
      </c>
      <c r="D1797" s="107">
        <v>188.79</v>
      </c>
      <c r="E1797" s="107"/>
      <c r="F1797" s="107">
        <v>188.79</v>
      </c>
      <c r="G1797" s="83">
        <v>9</v>
      </c>
      <c r="H1797" s="83"/>
    </row>
    <row r="1798" spans="1:8" ht="28.8" x14ac:dyDescent="0.3">
      <c r="A1798" s="104" t="s">
        <v>3689</v>
      </c>
      <c r="B1798" s="105" t="s">
        <v>3690</v>
      </c>
      <c r="C1798" s="106" t="s">
        <v>180</v>
      </c>
      <c r="D1798" s="107">
        <v>179.23</v>
      </c>
      <c r="E1798" s="107"/>
      <c r="F1798" s="107">
        <v>179.23</v>
      </c>
      <c r="G1798" s="83">
        <v>9</v>
      </c>
      <c r="H1798" s="83"/>
    </row>
    <row r="1799" spans="1:8" x14ac:dyDescent="0.3">
      <c r="A1799" s="104" t="s">
        <v>3691</v>
      </c>
      <c r="B1799" s="105" t="s">
        <v>3692</v>
      </c>
      <c r="C1799" s="106" t="s">
        <v>236</v>
      </c>
      <c r="D1799" s="107">
        <v>35.090000000000003</v>
      </c>
      <c r="E1799" s="107"/>
      <c r="F1799" s="107">
        <v>35.090000000000003</v>
      </c>
      <c r="G1799" s="83">
        <v>9</v>
      </c>
      <c r="H1799" s="83"/>
    </row>
    <row r="1800" spans="1:8" ht="43.2" x14ac:dyDescent="0.3">
      <c r="A1800" s="104" t="s">
        <v>3693</v>
      </c>
      <c r="B1800" s="105" t="s">
        <v>3694</v>
      </c>
      <c r="C1800" s="106" t="s">
        <v>180</v>
      </c>
      <c r="D1800" s="107">
        <v>187.94</v>
      </c>
      <c r="E1800" s="107"/>
      <c r="F1800" s="107">
        <v>187.94</v>
      </c>
      <c r="G1800" s="83">
        <v>9</v>
      </c>
      <c r="H1800" s="83"/>
    </row>
    <row r="1801" spans="1:8" ht="28.8" x14ac:dyDescent="0.3">
      <c r="A1801" s="104" t="s">
        <v>3695</v>
      </c>
      <c r="B1801" s="105" t="s">
        <v>3696</v>
      </c>
      <c r="C1801" s="106" t="s">
        <v>180</v>
      </c>
      <c r="D1801" s="107">
        <v>375.95</v>
      </c>
      <c r="E1801" s="107">
        <v>48.43</v>
      </c>
      <c r="F1801" s="107">
        <v>424.38</v>
      </c>
      <c r="G1801" s="83">
        <v>9</v>
      </c>
      <c r="H1801" s="83"/>
    </row>
    <row r="1802" spans="1:8" ht="28.8" x14ac:dyDescent="0.3">
      <c r="A1802" s="104" t="s">
        <v>3697</v>
      </c>
      <c r="B1802" s="105" t="s">
        <v>3698</v>
      </c>
      <c r="C1802" s="106" t="s">
        <v>180</v>
      </c>
      <c r="D1802" s="107">
        <v>179.67</v>
      </c>
      <c r="E1802" s="107"/>
      <c r="F1802" s="107">
        <v>179.67</v>
      </c>
      <c r="G1802" s="83">
        <v>9</v>
      </c>
      <c r="H1802" s="83"/>
    </row>
    <row r="1803" spans="1:8" ht="28.8" x14ac:dyDescent="0.3">
      <c r="A1803" s="104" t="s">
        <v>3699</v>
      </c>
      <c r="B1803" s="105" t="s">
        <v>3700</v>
      </c>
      <c r="C1803" s="106" t="s">
        <v>180</v>
      </c>
      <c r="D1803" s="107">
        <v>1776.15</v>
      </c>
      <c r="E1803" s="107">
        <v>72.290000000000006</v>
      </c>
      <c r="F1803" s="107">
        <v>1848.44</v>
      </c>
      <c r="G1803" s="83">
        <v>9</v>
      </c>
      <c r="H1803" s="83"/>
    </row>
    <row r="1804" spans="1:8" ht="28.8" x14ac:dyDescent="0.3">
      <c r="A1804" s="104" t="s">
        <v>3701</v>
      </c>
      <c r="B1804" s="105" t="s">
        <v>3702</v>
      </c>
      <c r="C1804" s="106" t="s">
        <v>180</v>
      </c>
      <c r="D1804" s="107">
        <v>1265.4000000000001</v>
      </c>
      <c r="E1804" s="107">
        <v>72.290000000000006</v>
      </c>
      <c r="F1804" s="107">
        <v>1337.69</v>
      </c>
      <c r="G1804" s="83">
        <v>9</v>
      </c>
      <c r="H1804" s="83"/>
    </row>
    <row r="1805" spans="1:8" x14ac:dyDescent="0.3">
      <c r="A1805" s="104" t="s">
        <v>3703</v>
      </c>
      <c r="B1805" s="105" t="s">
        <v>3704</v>
      </c>
      <c r="C1805" s="106" t="s">
        <v>180</v>
      </c>
      <c r="D1805" s="107">
        <v>466.4</v>
      </c>
      <c r="E1805" s="107">
        <v>28.64</v>
      </c>
      <c r="F1805" s="107">
        <v>495.04</v>
      </c>
      <c r="G1805" s="83">
        <v>9</v>
      </c>
      <c r="H1805" s="83"/>
    </row>
    <row r="1806" spans="1:8" x14ac:dyDescent="0.3">
      <c r="A1806" s="104" t="s">
        <v>3705</v>
      </c>
      <c r="B1806" s="105" t="s">
        <v>3706</v>
      </c>
      <c r="C1806" s="106" t="s">
        <v>180</v>
      </c>
      <c r="D1806" s="107">
        <v>648.62</v>
      </c>
      <c r="E1806" s="107">
        <v>24.5</v>
      </c>
      <c r="F1806" s="107">
        <v>673.12</v>
      </c>
      <c r="G1806" s="83">
        <v>9</v>
      </c>
      <c r="H1806" s="83"/>
    </row>
    <row r="1807" spans="1:8" x14ac:dyDescent="0.3">
      <c r="A1807" s="104" t="s">
        <v>3707</v>
      </c>
      <c r="B1807" s="105" t="s">
        <v>3708</v>
      </c>
      <c r="C1807" s="106" t="s">
        <v>180</v>
      </c>
      <c r="D1807" s="107">
        <v>1784.42</v>
      </c>
      <c r="E1807" s="107">
        <v>58.25</v>
      </c>
      <c r="F1807" s="107">
        <v>1842.67</v>
      </c>
      <c r="G1807" s="83">
        <v>9</v>
      </c>
      <c r="H1807" s="83"/>
    </row>
    <row r="1808" spans="1:8" x14ac:dyDescent="0.3">
      <c r="A1808" s="104" t="s">
        <v>3709</v>
      </c>
      <c r="B1808" s="105" t="s">
        <v>3710</v>
      </c>
      <c r="C1808" s="106" t="s">
        <v>180</v>
      </c>
      <c r="D1808" s="107">
        <v>71.59</v>
      </c>
      <c r="E1808" s="107">
        <v>72.14</v>
      </c>
      <c r="F1808" s="107">
        <v>143.72999999999999</v>
      </c>
      <c r="G1808" s="83">
        <v>9</v>
      </c>
      <c r="H1808" s="83"/>
    </row>
    <row r="1809" spans="1:8" x14ac:dyDescent="0.3">
      <c r="A1809" s="104" t="s">
        <v>3711</v>
      </c>
      <c r="B1809" s="105" t="s">
        <v>3712</v>
      </c>
      <c r="C1809" s="106" t="s">
        <v>236</v>
      </c>
      <c r="D1809" s="107">
        <v>127.69</v>
      </c>
      <c r="E1809" s="107">
        <v>37.71</v>
      </c>
      <c r="F1809" s="107">
        <v>165.4</v>
      </c>
      <c r="G1809" s="83">
        <v>9</v>
      </c>
      <c r="H1809" s="83"/>
    </row>
    <row r="1810" spans="1:8" x14ac:dyDescent="0.3">
      <c r="A1810" s="104" t="s">
        <v>3713</v>
      </c>
      <c r="B1810" s="105" t="s">
        <v>3714</v>
      </c>
      <c r="C1810" s="106"/>
      <c r="D1810" s="107"/>
      <c r="E1810" s="107"/>
      <c r="F1810" s="107"/>
      <c r="G1810" s="83">
        <v>5</v>
      </c>
      <c r="H1810" s="83"/>
    </row>
    <row r="1811" spans="1:8" ht="28.8" x14ac:dyDescent="0.3">
      <c r="A1811" s="104" t="s">
        <v>3715</v>
      </c>
      <c r="B1811" s="105" t="s">
        <v>3716</v>
      </c>
      <c r="C1811" s="106" t="s">
        <v>128</v>
      </c>
      <c r="D1811" s="107">
        <v>121.19</v>
      </c>
      <c r="E1811" s="107">
        <v>115.16</v>
      </c>
      <c r="F1811" s="107">
        <v>236.35</v>
      </c>
      <c r="G1811" s="83">
        <v>9</v>
      </c>
      <c r="H1811" s="83"/>
    </row>
    <row r="1812" spans="1:8" ht="28.8" x14ac:dyDescent="0.3">
      <c r="A1812" s="104" t="s">
        <v>3717</v>
      </c>
      <c r="B1812" s="105" t="s">
        <v>3718</v>
      </c>
      <c r="C1812" s="106" t="s">
        <v>128</v>
      </c>
      <c r="D1812" s="107">
        <v>494.87</v>
      </c>
      <c r="E1812" s="107">
        <v>143.19999999999999</v>
      </c>
      <c r="F1812" s="107">
        <v>638.07000000000005</v>
      </c>
      <c r="G1812" s="83">
        <v>9</v>
      </c>
      <c r="H1812" s="83"/>
    </row>
    <row r="1813" spans="1:8" ht="28.8" x14ac:dyDescent="0.3">
      <c r="A1813" s="104" t="s">
        <v>3719</v>
      </c>
      <c r="B1813" s="105" t="s">
        <v>3720</v>
      </c>
      <c r="C1813" s="106" t="s">
        <v>128</v>
      </c>
      <c r="D1813" s="107">
        <v>1488.08</v>
      </c>
      <c r="E1813" s="107">
        <v>258.36</v>
      </c>
      <c r="F1813" s="107">
        <v>1746.44</v>
      </c>
      <c r="G1813" s="83">
        <v>9</v>
      </c>
      <c r="H1813" s="83"/>
    </row>
    <row r="1814" spans="1:8" ht="28.8" x14ac:dyDescent="0.3">
      <c r="A1814" s="104" t="s">
        <v>3721</v>
      </c>
      <c r="B1814" s="105" t="s">
        <v>3722</v>
      </c>
      <c r="C1814" s="106" t="s">
        <v>128</v>
      </c>
      <c r="D1814" s="107">
        <v>2068.0700000000002</v>
      </c>
      <c r="E1814" s="107">
        <v>692.96</v>
      </c>
      <c r="F1814" s="107">
        <v>2761.03</v>
      </c>
      <c r="G1814" s="83">
        <v>9</v>
      </c>
      <c r="H1814" s="83"/>
    </row>
    <row r="1815" spans="1:8" ht="28.8" x14ac:dyDescent="0.3">
      <c r="A1815" s="104" t="s">
        <v>3723</v>
      </c>
      <c r="B1815" s="105" t="s">
        <v>3724</v>
      </c>
      <c r="C1815" s="106" t="s">
        <v>128</v>
      </c>
      <c r="D1815" s="107">
        <v>4030.92</v>
      </c>
      <c r="E1815" s="107">
        <v>1385.92</v>
      </c>
      <c r="F1815" s="107">
        <v>5416.84</v>
      </c>
      <c r="G1815" s="83">
        <v>9</v>
      </c>
      <c r="H1815" s="83"/>
    </row>
    <row r="1816" spans="1:8" ht="28.8" x14ac:dyDescent="0.3">
      <c r="A1816" s="104" t="s">
        <v>3725</v>
      </c>
      <c r="B1816" s="105" t="s">
        <v>3726</v>
      </c>
      <c r="C1816" s="106" t="s">
        <v>128</v>
      </c>
      <c r="D1816" s="107">
        <v>5936.09</v>
      </c>
      <c r="E1816" s="107">
        <v>1614.24</v>
      </c>
      <c r="F1816" s="107">
        <v>7550.33</v>
      </c>
      <c r="G1816" s="83">
        <v>9</v>
      </c>
      <c r="H1816" s="83"/>
    </row>
    <row r="1817" spans="1:8" x14ac:dyDescent="0.3">
      <c r="A1817" s="104" t="s">
        <v>3727</v>
      </c>
      <c r="B1817" s="105" t="s">
        <v>3728</v>
      </c>
      <c r="C1817" s="106"/>
      <c r="D1817" s="107"/>
      <c r="E1817" s="107"/>
      <c r="F1817" s="107"/>
      <c r="G1817" s="83">
        <v>5</v>
      </c>
      <c r="H1817" s="83"/>
    </row>
    <row r="1818" spans="1:8" ht="28.8" x14ac:dyDescent="0.3">
      <c r="A1818" s="104" t="s">
        <v>3729</v>
      </c>
      <c r="B1818" s="105" t="s">
        <v>3730</v>
      </c>
      <c r="C1818" s="106" t="s">
        <v>180</v>
      </c>
      <c r="D1818" s="107">
        <v>8.43</v>
      </c>
      <c r="E1818" s="107">
        <v>5.78</v>
      </c>
      <c r="F1818" s="107">
        <v>14.21</v>
      </c>
      <c r="G1818" s="83">
        <v>9</v>
      </c>
      <c r="H1818" s="83"/>
    </row>
    <row r="1819" spans="1:8" ht="28.8" x14ac:dyDescent="0.3">
      <c r="A1819" s="104" t="s">
        <v>3731</v>
      </c>
      <c r="B1819" s="105" t="s">
        <v>3732</v>
      </c>
      <c r="C1819" s="106" t="s">
        <v>180</v>
      </c>
      <c r="D1819" s="107">
        <v>73.22</v>
      </c>
      <c r="E1819" s="107">
        <v>7.96</v>
      </c>
      <c r="F1819" s="107">
        <v>81.180000000000007</v>
      </c>
      <c r="G1819" s="83">
        <v>9</v>
      </c>
      <c r="H1819" s="83"/>
    </row>
    <row r="1820" spans="1:8" x14ac:dyDescent="0.3">
      <c r="A1820" s="104" t="s">
        <v>3733</v>
      </c>
      <c r="B1820" s="105" t="s">
        <v>3734</v>
      </c>
      <c r="C1820" s="106" t="s">
        <v>236</v>
      </c>
      <c r="D1820" s="107">
        <v>13.53</v>
      </c>
      <c r="E1820" s="107"/>
      <c r="F1820" s="107">
        <v>13.53</v>
      </c>
      <c r="G1820" s="83">
        <v>9</v>
      </c>
      <c r="H1820" s="83"/>
    </row>
    <row r="1821" spans="1:8" x14ac:dyDescent="0.3">
      <c r="A1821" s="104" t="s">
        <v>3735</v>
      </c>
      <c r="B1821" s="105" t="s">
        <v>3736</v>
      </c>
      <c r="C1821" s="106" t="s">
        <v>180</v>
      </c>
      <c r="D1821" s="107">
        <v>2.1800000000000002</v>
      </c>
      <c r="E1821" s="107">
        <v>12.06</v>
      </c>
      <c r="F1821" s="107">
        <v>14.24</v>
      </c>
      <c r="G1821" s="83">
        <v>9</v>
      </c>
      <c r="H1821" s="83"/>
    </row>
    <row r="1822" spans="1:8" x14ac:dyDescent="0.3">
      <c r="A1822" s="104" t="s">
        <v>3737</v>
      </c>
      <c r="B1822" s="105" t="s">
        <v>3738</v>
      </c>
      <c r="C1822" s="106" t="s">
        <v>180</v>
      </c>
      <c r="D1822" s="107">
        <v>2.2400000000000002</v>
      </c>
      <c r="E1822" s="107">
        <v>16.16</v>
      </c>
      <c r="F1822" s="107">
        <v>18.399999999999999</v>
      </c>
      <c r="G1822" s="83">
        <v>9</v>
      </c>
      <c r="H1822" s="83"/>
    </row>
    <row r="1823" spans="1:8" ht="28.8" x14ac:dyDescent="0.3">
      <c r="A1823" s="104" t="s">
        <v>3739</v>
      </c>
      <c r="B1823" s="105" t="s">
        <v>3740</v>
      </c>
      <c r="C1823" s="106" t="s">
        <v>128</v>
      </c>
      <c r="D1823" s="107">
        <v>543.54</v>
      </c>
      <c r="E1823" s="107">
        <v>131.61000000000001</v>
      </c>
      <c r="F1823" s="107">
        <v>675.15</v>
      </c>
      <c r="G1823" s="83">
        <v>9</v>
      </c>
      <c r="H1823" s="83"/>
    </row>
    <row r="1824" spans="1:8" x14ac:dyDescent="0.3">
      <c r="A1824" s="104" t="s">
        <v>3741</v>
      </c>
      <c r="B1824" s="105" t="s">
        <v>3742</v>
      </c>
      <c r="C1824" s="106" t="s">
        <v>180</v>
      </c>
      <c r="D1824" s="107">
        <v>779.16</v>
      </c>
      <c r="E1824" s="107">
        <v>16.079999999999998</v>
      </c>
      <c r="F1824" s="107">
        <v>795.24</v>
      </c>
      <c r="G1824" s="83">
        <v>9</v>
      </c>
      <c r="H1824" s="83"/>
    </row>
    <row r="1825" spans="1:8" x14ac:dyDescent="0.3">
      <c r="A1825" s="104" t="s">
        <v>3743</v>
      </c>
      <c r="B1825" s="105" t="s">
        <v>3744</v>
      </c>
      <c r="C1825" s="106"/>
      <c r="D1825" s="107"/>
      <c r="E1825" s="107"/>
      <c r="F1825" s="107"/>
      <c r="G1825" s="83">
        <v>2</v>
      </c>
      <c r="H1825" s="83"/>
    </row>
    <row r="1826" spans="1:8" x14ac:dyDescent="0.3">
      <c r="A1826" s="104" t="s">
        <v>3745</v>
      </c>
      <c r="B1826" s="105" t="s">
        <v>3746</v>
      </c>
      <c r="C1826" s="106"/>
      <c r="D1826" s="107"/>
      <c r="E1826" s="107"/>
      <c r="F1826" s="107"/>
      <c r="G1826" s="83">
        <v>5</v>
      </c>
      <c r="H1826" s="83"/>
    </row>
    <row r="1827" spans="1:8" x14ac:dyDescent="0.3">
      <c r="A1827" s="104" t="s">
        <v>3747</v>
      </c>
      <c r="B1827" s="105" t="s">
        <v>3748</v>
      </c>
      <c r="C1827" s="106" t="s">
        <v>180</v>
      </c>
      <c r="D1827" s="107">
        <v>46.97</v>
      </c>
      <c r="E1827" s="107">
        <v>4.83</v>
      </c>
      <c r="F1827" s="107">
        <v>51.8</v>
      </c>
      <c r="G1827" s="83">
        <v>9</v>
      </c>
      <c r="H1827" s="83"/>
    </row>
    <row r="1828" spans="1:8" x14ac:dyDescent="0.3">
      <c r="A1828" s="104" t="s">
        <v>3749</v>
      </c>
      <c r="B1828" s="105" t="s">
        <v>3750</v>
      </c>
      <c r="C1828" s="106" t="s">
        <v>439</v>
      </c>
      <c r="D1828" s="107">
        <v>1217.97</v>
      </c>
      <c r="E1828" s="107">
        <v>115.77</v>
      </c>
      <c r="F1828" s="107">
        <v>1333.74</v>
      </c>
      <c r="G1828" s="83">
        <v>9</v>
      </c>
      <c r="H1828" s="83"/>
    </row>
    <row r="1829" spans="1:8" x14ac:dyDescent="0.3">
      <c r="A1829" s="104" t="s">
        <v>3751</v>
      </c>
      <c r="B1829" s="105" t="s">
        <v>3752</v>
      </c>
      <c r="C1829" s="106" t="s">
        <v>128</v>
      </c>
      <c r="D1829" s="107">
        <v>2079.33</v>
      </c>
      <c r="E1829" s="107">
        <v>1458.37</v>
      </c>
      <c r="F1829" s="107">
        <v>3537.7</v>
      </c>
      <c r="G1829" s="83">
        <v>9</v>
      </c>
      <c r="H1829" s="83"/>
    </row>
    <row r="1830" spans="1:8" x14ac:dyDescent="0.3">
      <c r="A1830" s="104" t="s">
        <v>3753</v>
      </c>
      <c r="B1830" s="105" t="s">
        <v>3754</v>
      </c>
      <c r="C1830" s="106" t="s">
        <v>439</v>
      </c>
      <c r="D1830" s="107">
        <v>1162.71</v>
      </c>
      <c r="E1830" s="107">
        <v>115.77</v>
      </c>
      <c r="F1830" s="107">
        <v>1278.48</v>
      </c>
      <c r="G1830" s="83">
        <v>9</v>
      </c>
      <c r="H1830" s="83"/>
    </row>
    <row r="1831" spans="1:8" ht="28.8" x14ac:dyDescent="0.3">
      <c r="A1831" s="104" t="s">
        <v>3755</v>
      </c>
      <c r="B1831" s="105" t="s">
        <v>3756</v>
      </c>
      <c r="C1831" s="106" t="s">
        <v>180</v>
      </c>
      <c r="D1831" s="107">
        <v>114.16</v>
      </c>
      <c r="E1831" s="107">
        <v>23.85</v>
      </c>
      <c r="F1831" s="107">
        <v>138.01</v>
      </c>
      <c r="G1831" s="83">
        <v>9</v>
      </c>
      <c r="H1831" s="83"/>
    </row>
    <row r="1832" spans="1:8" x14ac:dyDescent="0.3">
      <c r="A1832" s="104" t="s">
        <v>3757</v>
      </c>
      <c r="B1832" s="105" t="s">
        <v>3758</v>
      </c>
      <c r="C1832" s="106"/>
      <c r="D1832" s="107"/>
      <c r="E1832" s="107"/>
      <c r="F1832" s="107"/>
      <c r="G1832" s="83">
        <v>5</v>
      </c>
      <c r="H1832" s="83"/>
    </row>
    <row r="1833" spans="1:8" ht="28.8" x14ac:dyDescent="0.3">
      <c r="A1833" s="104" t="s">
        <v>3759</v>
      </c>
      <c r="B1833" s="105" t="s">
        <v>3760</v>
      </c>
      <c r="C1833" s="106" t="s">
        <v>128</v>
      </c>
      <c r="D1833" s="107">
        <v>3344.33</v>
      </c>
      <c r="E1833" s="107">
        <v>70.19</v>
      </c>
      <c r="F1833" s="107">
        <v>3414.52</v>
      </c>
      <c r="G1833" s="83">
        <v>9</v>
      </c>
      <c r="H1833" s="83"/>
    </row>
    <row r="1834" spans="1:8" x14ac:dyDescent="0.3">
      <c r="A1834" s="104" t="s">
        <v>3761</v>
      </c>
      <c r="B1834" s="105" t="s">
        <v>3762</v>
      </c>
      <c r="C1834" s="106"/>
      <c r="D1834" s="107"/>
      <c r="E1834" s="107"/>
      <c r="F1834" s="107"/>
      <c r="G1834" s="83">
        <v>5</v>
      </c>
      <c r="H1834" s="83"/>
    </row>
    <row r="1835" spans="1:8" x14ac:dyDescent="0.3">
      <c r="A1835" s="104" t="s">
        <v>3763</v>
      </c>
      <c r="B1835" s="105" t="s">
        <v>3764</v>
      </c>
      <c r="C1835" s="106" t="s">
        <v>236</v>
      </c>
      <c r="D1835" s="107">
        <v>139.38</v>
      </c>
      <c r="E1835" s="107">
        <v>69.819999999999993</v>
      </c>
      <c r="F1835" s="107">
        <v>209.2</v>
      </c>
      <c r="G1835" s="83">
        <v>9</v>
      </c>
      <c r="H1835" s="83"/>
    </row>
    <row r="1836" spans="1:8" x14ac:dyDescent="0.3">
      <c r="A1836" s="104" t="s">
        <v>3765</v>
      </c>
      <c r="B1836" s="105" t="s">
        <v>3766</v>
      </c>
      <c r="C1836" s="106" t="s">
        <v>128</v>
      </c>
      <c r="D1836" s="107">
        <v>413.24</v>
      </c>
      <c r="E1836" s="107">
        <v>15.56</v>
      </c>
      <c r="F1836" s="107">
        <v>428.8</v>
      </c>
      <c r="G1836" s="83">
        <v>9</v>
      </c>
      <c r="H1836" s="83"/>
    </row>
    <row r="1837" spans="1:8" x14ac:dyDescent="0.3">
      <c r="A1837" s="104" t="s">
        <v>3767</v>
      </c>
      <c r="B1837" s="105" t="s">
        <v>3768</v>
      </c>
      <c r="C1837" s="106" t="s">
        <v>180</v>
      </c>
      <c r="D1837" s="107">
        <v>156.09</v>
      </c>
      <c r="E1837" s="107">
        <v>43.52</v>
      </c>
      <c r="F1837" s="107">
        <v>199.61</v>
      </c>
      <c r="G1837" s="83">
        <v>9</v>
      </c>
      <c r="H1837" s="83"/>
    </row>
    <row r="1838" spans="1:8" ht="28.8" x14ac:dyDescent="0.3">
      <c r="A1838" s="104" t="s">
        <v>3769</v>
      </c>
      <c r="B1838" s="105" t="s">
        <v>3770</v>
      </c>
      <c r="C1838" s="106" t="s">
        <v>128</v>
      </c>
      <c r="D1838" s="107">
        <v>465.12</v>
      </c>
      <c r="E1838" s="107">
        <v>21.87</v>
      </c>
      <c r="F1838" s="107">
        <v>486.99</v>
      </c>
      <c r="G1838" s="83">
        <v>9</v>
      </c>
      <c r="H1838" s="83"/>
    </row>
    <row r="1839" spans="1:8" x14ac:dyDescent="0.3">
      <c r="A1839" s="104" t="s">
        <v>3771</v>
      </c>
      <c r="B1839" s="105" t="s">
        <v>3772</v>
      </c>
      <c r="C1839" s="106" t="s">
        <v>128</v>
      </c>
      <c r="D1839" s="107">
        <v>752.18</v>
      </c>
      <c r="E1839" s="107">
        <v>32.81</v>
      </c>
      <c r="F1839" s="107">
        <v>784.99</v>
      </c>
      <c r="G1839" s="83">
        <v>9</v>
      </c>
      <c r="H1839" s="83"/>
    </row>
    <row r="1840" spans="1:8" x14ac:dyDescent="0.3">
      <c r="A1840" s="104" t="s">
        <v>3773</v>
      </c>
      <c r="B1840" s="105" t="s">
        <v>3774</v>
      </c>
      <c r="C1840" s="106"/>
      <c r="D1840" s="107"/>
      <c r="E1840" s="107"/>
      <c r="F1840" s="107"/>
      <c r="G1840" s="83">
        <v>5</v>
      </c>
      <c r="H1840" s="83"/>
    </row>
    <row r="1841" spans="1:8" x14ac:dyDescent="0.3">
      <c r="A1841" s="104" t="s">
        <v>3775</v>
      </c>
      <c r="B1841" s="105" t="s">
        <v>3776</v>
      </c>
      <c r="C1841" s="106" t="s">
        <v>439</v>
      </c>
      <c r="D1841" s="107">
        <v>4133.4399999999996</v>
      </c>
      <c r="E1841" s="107">
        <v>154.37</v>
      </c>
      <c r="F1841" s="107">
        <v>4287.8100000000004</v>
      </c>
      <c r="G1841" s="83">
        <v>9</v>
      </c>
      <c r="H1841" s="83"/>
    </row>
    <row r="1842" spans="1:8" x14ac:dyDescent="0.3">
      <c r="A1842" s="104" t="s">
        <v>3777</v>
      </c>
      <c r="B1842" s="105" t="s">
        <v>3778</v>
      </c>
      <c r="C1842" s="106" t="s">
        <v>439</v>
      </c>
      <c r="D1842" s="107">
        <v>1302.5</v>
      </c>
      <c r="E1842" s="107">
        <v>154.37</v>
      </c>
      <c r="F1842" s="107">
        <v>1456.87</v>
      </c>
      <c r="G1842" s="83">
        <v>9</v>
      </c>
      <c r="H1842" s="83"/>
    </row>
    <row r="1843" spans="1:8" x14ac:dyDescent="0.3">
      <c r="A1843" s="104" t="s">
        <v>3779</v>
      </c>
      <c r="B1843" s="105" t="s">
        <v>3780</v>
      </c>
      <c r="C1843" s="106" t="s">
        <v>439</v>
      </c>
      <c r="D1843" s="107">
        <v>908.74</v>
      </c>
      <c r="E1843" s="107">
        <v>154.37</v>
      </c>
      <c r="F1843" s="107">
        <v>1063.1099999999999</v>
      </c>
      <c r="G1843" s="83">
        <v>9</v>
      </c>
      <c r="H1843" s="83"/>
    </row>
    <row r="1844" spans="1:8" x14ac:dyDescent="0.3">
      <c r="A1844" s="104" t="s">
        <v>3781</v>
      </c>
      <c r="B1844" s="105" t="s">
        <v>3782</v>
      </c>
      <c r="C1844" s="106" t="s">
        <v>439</v>
      </c>
      <c r="D1844" s="107">
        <v>1155.5</v>
      </c>
      <c r="E1844" s="107">
        <v>154.37</v>
      </c>
      <c r="F1844" s="107">
        <v>1309.8699999999999</v>
      </c>
      <c r="G1844" s="83">
        <v>9</v>
      </c>
      <c r="H1844" s="83"/>
    </row>
    <row r="1845" spans="1:8" x14ac:dyDescent="0.3">
      <c r="A1845" s="104" t="s">
        <v>3783</v>
      </c>
      <c r="B1845" s="105" t="s">
        <v>3784</v>
      </c>
      <c r="C1845" s="106"/>
      <c r="D1845" s="107"/>
      <c r="E1845" s="107"/>
      <c r="F1845" s="107"/>
      <c r="G1845" s="83">
        <v>5</v>
      </c>
      <c r="H1845" s="83"/>
    </row>
    <row r="1846" spans="1:8" x14ac:dyDescent="0.3">
      <c r="A1846" s="104" t="s">
        <v>3785</v>
      </c>
      <c r="B1846" s="105" t="s">
        <v>3786</v>
      </c>
      <c r="C1846" s="106" t="s">
        <v>439</v>
      </c>
      <c r="D1846" s="107">
        <v>4373.29</v>
      </c>
      <c r="E1846" s="107">
        <v>245.49</v>
      </c>
      <c r="F1846" s="107">
        <v>4618.78</v>
      </c>
      <c r="G1846" s="83">
        <v>9</v>
      </c>
      <c r="H1846" s="83"/>
    </row>
    <row r="1847" spans="1:8" x14ac:dyDescent="0.3">
      <c r="A1847" s="104" t="s">
        <v>3787</v>
      </c>
      <c r="B1847" s="105" t="s">
        <v>3788</v>
      </c>
      <c r="C1847" s="106" t="s">
        <v>439</v>
      </c>
      <c r="D1847" s="107">
        <v>6336.73</v>
      </c>
      <c r="E1847" s="107">
        <v>245.49</v>
      </c>
      <c r="F1847" s="107">
        <v>6582.22</v>
      </c>
      <c r="G1847" s="83">
        <v>9</v>
      </c>
      <c r="H1847" s="83"/>
    </row>
    <row r="1848" spans="1:8" x14ac:dyDescent="0.3">
      <c r="A1848" s="104" t="s">
        <v>3789</v>
      </c>
      <c r="B1848" s="105" t="s">
        <v>3790</v>
      </c>
      <c r="C1848" s="106" t="s">
        <v>128</v>
      </c>
      <c r="D1848" s="107">
        <v>2088.98</v>
      </c>
      <c r="E1848" s="107">
        <v>36.26</v>
      </c>
      <c r="F1848" s="107">
        <v>2125.2399999999998</v>
      </c>
      <c r="G1848" s="83">
        <v>9</v>
      </c>
      <c r="H1848" s="83"/>
    </row>
    <row r="1849" spans="1:8" x14ac:dyDescent="0.3">
      <c r="A1849" s="104" t="s">
        <v>3791</v>
      </c>
      <c r="B1849" s="105" t="s">
        <v>3792</v>
      </c>
      <c r="C1849" s="106" t="s">
        <v>128</v>
      </c>
      <c r="D1849" s="107">
        <v>1434.54</v>
      </c>
      <c r="E1849" s="107">
        <v>36.26</v>
      </c>
      <c r="F1849" s="107">
        <v>1470.8</v>
      </c>
      <c r="G1849" s="83">
        <v>9</v>
      </c>
      <c r="H1849" s="83"/>
    </row>
    <row r="1850" spans="1:8" x14ac:dyDescent="0.3">
      <c r="A1850" s="104" t="s">
        <v>3793</v>
      </c>
      <c r="B1850" s="105" t="s">
        <v>3794</v>
      </c>
      <c r="C1850" s="106"/>
      <c r="D1850" s="107"/>
      <c r="E1850" s="107"/>
      <c r="F1850" s="107"/>
      <c r="G1850" s="83">
        <v>5</v>
      </c>
      <c r="H1850" s="83"/>
    </row>
    <row r="1851" spans="1:8" x14ac:dyDescent="0.3">
      <c r="A1851" s="104" t="s">
        <v>3795</v>
      </c>
      <c r="B1851" s="105" t="s">
        <v>3796</v>
      </c>
      <c r="C1851" s="106" t="s">
        <v>180</v>
      </c>
      <c r="D1851" s="107">
        <v>10.48</v>
      </c>
      <c r="E1851" s="107"/>
      <c r="F1851" s="107">
        <v>10.48</v>
      </c>
      <c r="G1851" s="83">
        <v>9</v>
      </c>
      <c r="H1851" s="83"/>
    </row>
    <row r="1852" spans="1:8" ht="28.8" x14ac:dyDescent="0.3">
      <c r="A1852" s="104" t="s">
        <v>3797</v>
      </c>
      <c r="B1852" s="105" t="s">
        <v>3798</v>
      </c>
      <c r="C1852" s="106" t="s">
        <v>128</v>
      </c>
      <c r="D1852" s="107">
        <v>973.22</v>
      </c>
      <c r="E1852" s="107">
        <v>24.12</v>
      </c>
      <c r="F1852" s="107">
        <v>997.34</v>
      </c>
      <c r="G1852" s="83">
        <v>9</v>
      </c>
      <c r="H1852" s="83"/>
    </row>
    <row r="1853" spans="1:8" x14ac:dyDescent="0.3">
      <c r="A1853" s="104" t="s">
        <v>3799</v>
      </c>
      <c r="B1853" s="105" t="s">
        <v>3800</v>
      </c>
      <c r="C1853" s="106"/>
      <c r="D1853" s="107"/>
      <c r="E1853" s="107"/>
      <c r="F1853" s="107"/>
      <c r="G1853" s="83">
        <v>2</v>
      </c>
      <c r="H1853" s="83"/>
    </row>
    <row r="1854" spans="1:8" x14ac:dyDescent="0.3">
      <c r="A1854" s="104" t="s">
        <v>3801</v>
      </c>
      <c r="B1854" s="105" t="s">
        <v>3802</v>
      </c>
      <c r="C1854" s="106"/>
      <c r="D1854" s="107"/>
      <c r="E1854" s="107"/>
      <c r="F1854" s="107"/>
      <c r="G1854" s="83">
        <v>5</v>
      </c>
      <c r="H1854" s="83"/>
    </row>
    <row r="1855" spans="1:8" x14ac:dyDescent="0.3">
      <c r="A1855" s="104" t="s">
        <v>3803</v>
      </c>
      <c r="B1855" s="105" t="s">
        <v>3804</v>
      </c>
      <c r="C1855" s="106" t="s">
        <v>439</v>
      </c>
      <c r="D1855" s="107">
        <v>125229.64</v>
      </c>
      <c r="E1855" s="107">
        <v>193.6</v>
      </c>
      <c r="F1855" s="107">
        <v>125423.24</v>
      </c>
      <c r="G1855" s="83">
        <v>9</v>
      </c>
      <c r="H1855" s="83"/>
    </row>
    <row r="1856" spans="1:8" x14ac:dyDescent="0.3">
      <c r="A1856" s="104" t="s">
        <v>3805</v>
      </c>
      <c r="B1856" s="105" t="s">
        <v>3806</v>
      </c>
      <c r="C1856" s="106" t="s">
        <v>439</v>
      </c>
      <c r="D1856" s="107">
        <v>99706.78</v>
      </c>
      <c r="E1856" s="107">
        <v>193.6</v>
      </c>
      <c r="F1856" s="107">
        <v>99900.38</v>
      </c>
      <c r="G1856" s="83">
        <v>9</v>
      </c>
      <c r="H1856" s="83"/>
    </row>
    <row r="1857" spans="1:8" x14ac:dyDescent="0.3">
      <c r="A1857" s="104" t="s">
        <v>3807</v>
      </c>
      <c r="B1857" s="105" t="s">
        <v>3808</v>
      </c>
      <c r="C1857" s="106" t="s">
        <v>439</v>
      </c>
      <c r="D1857" s="107">
        <v>106237.09</v>
      </c>
      <c r="E1857" s="107">
        <v>387.2</v>
      </c>
      <c r="F1857" s="107">
        <v>106624.29</v>
      </c>
      <c r="G1857" s="83">
        <v>9</v>
      </c>
      <c r="H1857" s="83"/>
    </row>
    <row r="1858" spans="1:8" x14ac:dyDescent="0.3">
      <c r="A1858" s="104" t="s">
        <v>3809</v>
      </c>
      <c r="B1858" s="105" t="s">
        <v>3810</v>
      </c>
      <c r="C1858" s="106"/>
      <c r="D1858" s="107"/>
      <c r="E1858" s="107"/>
      <c r="F1858" s="107"/>
      <c r="G1858" s="83">
        <v>5</v>
      </c>
      <c r="H1858" s="83"/>
    </row>
    <row r="1859" spans="1:8" ht="28.8" x14ac:dyDescent="0.3">
      <c r="A1859" s="104" t="s">
        <v>3811</v>
      </c>
      <c r="B1859" s="105" t="s">
        <v>3812</v>
      </c>
      <c r="C1859" s="106" t="s">
        <v>128</v>
      </c>
      <c r="D1859" s="107">
        <v>156.49</v>
      </c>
      <c r="E1859" s="107">
        <v>125.84</v>
      </c>
      <c r="F1859" s="107">
        <v>282.33</v>
      </c>
      <c r="G1859" s="83">
        <v>9</v>
      </c>
      <c r="H1859" s="83"/>
    </row>
    <row r="1860" spans="1:8" ht="28.8" x14ac:dyDescent="0.3">
      <c r="A1860" s="104" t="s">
        <v>3813</v>
      </c>
      <c r="B1860" s="105" t="s">
        <v>3814</v>
      </c>
      <c r="C1860" s="106" t="s">
        <v>128</v>
      </c>
      <c r="D1860" s="107">
        <v>286.83999999999997</v>
      </c>
      <c r="E1860" s="107">
        <v>125.84</v>
      </c>
      <c r="F1860" s="107">
        <v>412.68</v>
      </c>
      <c r="G1860" s="83">
        <v>9</v>
      </c>
      <c r="H1860" s="83"/>
    </row>
    <row r="1861" spans="1:8" ht="28.8" x14ac:dyDescent="0.3">
      <c r="A1861" s="104" t="s">
        <v>3815</v>
      </c>
      <c r="B1861" s="105" t="s">
        <v>3816</v>
      </c>
      <c r="C1861" s="106" t="s">
        <v>128</v>
      </c>
      <c r="D1861" s="107">
        <v>903.18</v>
      </c>
      <c r="E1861" s="107">
        <v>145.56</v>
      </c>
      <c r="F1861" s="107">
        <v>1048.74</v>
      </c>
      <c r="G1861" s="83">
        <v>9</v>
      </c>
      <c r="H1861" s="83"/>
    </row>
    <row r="1862" spans="1:8" ht="28.8" x14ac:dyDescent="0.3">
      <c r="A1862" s="104" t="s">
        <v>3817</v>
      </c>
      <c r="B1862" s="105" t="s">
        <v>3818</v>
      </c>
      <c r="C1862" s="106" t="s">
        <v>128</v>
      </c>
      <c r="D1862" s="107">
        <v>2173.02</v>
      </c>
      <c r="E1862" s="107">
        <v>145.56</v>
      </c>
      <c r="F1862" s="107">
        <v>2318.58</v>
      </c>
      <c r="G1862" s="83">
        <v>9</v>
      </c>
      <c r="H1862" s="83"/>
    </row>
    <row r="1863" spans="1:8" ht="28.8" x14ac:dyDescent="0.3">
      <c r="A1863" s="104" t="s">
        <v>3819</v>
      </c>
      <c r="B1863" s="105" t="s">
        <v>3820</v>
      </c>
      <c r="C1863" s="106" t="s">
        <v>128</v>
      </c>
      <c r="D1863" s="107">
        <v>1587.18</v>
      </c>
      <c r="E1863" s="107">
        <v>145.56</v>
      </c>
      <c r="F1863" s="107">
        <v>1732.74</v>
      </c>
      <c r="G1863" s="83">
        <v>9</v>
      </c>
      <c r="H1863" s="83"/>
    </row>
    <row r="1864" spans="1:8" ht="28.8" x14ac:dyDescent="0.3">
      <c r="A1864" s="104" t="s">
        <v>3821</v>
      </c>
      <c r="B1864" s="105" t="s">
        <v>3822</v>
      </c>
      <c r="C1864" s="106" t="s">
        <v>128</v>
      </c>
      <c r="D1864" s="107">
        <v>554.29999999999995</v>
      </c>
      <c r="E1864" s="107">
        <v>109.17</v>
      </c>
      <c r="F1864" s="107">
        <v>663.47</v>
      </c>
      <c r="G1864" s="83">
        <v>9</v>
      </c>
      <c r="H1864" s="83"/>
    </row>
    <row r="1865" spans="1:8" ht="28.8" x14ac:dyDescent="0.3">
      <c r="A1865" s="104" t="s">
        <v>3823</v>
      </c>
      <c r="B1865" s="105" t="s">
        <v>3824</v>
      </c>
      <c r="C1865" s="106" t="s">
        <v>128</v>
      </c>
      <c r="D1865" s="107">
        <v>2641.43</v>
      </c>
      <c r="E1865" s="107">
        <v>151.30000000000001</v>
      </c>
      <c r="F1865" s="107">
        <v>2792.73</v>
      </c>
      <c r="G1865" s="83">
        <v>9</v>
      </c>
      <c r="H1865" s="83"/>
    </row>
    <row r="1866" spans="1:8" ht="28.8" x14ac:dyDescent="0.3">
      <c r="A1866" s="104" t="s">
        <v>3825</v>
      </c>
      <c r="B1866" s="105" t="s">
        <v>3826</v>
      </c>
      <c r="C1866" s="106" t="s">
        <v>128</v>
      </c>
      <c r="D1866" s="107">
        <v>820.64</v>
      </c>
      <c r="E1866" s="107">
        <v>145.56</v>
      </c>
      <c r="F1866" s="107">
        <v>966.2</v>
      </c>
      <c r="G1866" s="83">
        <v>9</v>
      </c>
      <c r="H1866" s="83"/>
    </row>
    <row r="1867" spans="1:8" ht="28.8" x14ac:dyDescent="0.3">
      <c r="A1867" s="104" t="s">
        <v>3827</v>
      </c>
      <c r="B1867" s="105" t="s">
        <v>3828</v>
      </c>
      <c r="C1867" s="106" t="s">
        <v>128</v>
      </c>
      <c r="D1867" s="107">
        <v>103.86</v>
      </c>
      <c r="E1867" s="107">
        <v>72.78</v>
      </c>
      <c r="F1867" s="107">
        <v>176.64</v>
      </c>
      <c r="G1867" s="83">
        <v>9</v>
      </c>
      <c r="H1867" s="83"/>
    </row>
    <row r="1868" spans="1:8" ht="28.8" x14ac:dyDescent="0.3">
      <c r="A1868" s="104" t="s">
        <v>3829</v>
      </c>
      <c r="B1868" s="105" t="s">
        <v>3830</v>
      </c>
      <c r="C1868" s="106" t="s">
        <v>128</v>
      </c>
      <c r="D1868" s="107">
        <v>198.61</v>
      </c>
      <c r="E1868" s="107">
        <v>125.84</v>
      </c>
      <c r="F1868" s="107">
        <v>324.45</v>
      </c>
      <c r="G1868" s="83">
        <v>9</v>
      </c>
      <c r="H1868" s="83"/>
    </row>
    <row r="1869" spans="1:8" x14ac:dyDescent="0.3">
      <c r="A1869" s="104" t="s">
        <v>3831</v>
      </c>
      <c r="B1869" s="105" t="s">
        <v>3832</v>
      </c>
      <c r="C1869" s="106" t="s">
        <v>128</v>
      </c>
      <c r="D1869" s="107">
        <v>660.84</v>
      </c>
      <c r="E1869" s="107">
        <v>145.56</v>
      </c>
      <c r="F1869" s="107">
        <v>806.4</v>
      </c>
      <c r="G1869" s="83">
        <v>9</v>
      </c>
      <c r="H1869" s="83"/>
    </row>
    <row r="1870" spans="1:8" x14ac:dyDescent="0.3">
      <c r="A1870" s="104" t="s">
        <v>3833</v>
      </c>
      <c r="B1870" s="105" t="s">
        <v>3834</v>
      </c>
      <c r="C1870" s="106"/>
      <c r="D1870" s="107"/>
      <c r="E1870" s="107"/>
      <c r="F1870" s="107"/>
      <c r="G1870" s="83">
        <v>5</v>
      </c>
      <c r="H1870" s="83"/>
    </row>
    <row r="1871" spans="1:8" x14ac:dyDescent="0.3">
      <c r="A1871" s="104" t="s">
        <v>3835</v>
      </c>
      <c r="B1871" s="105" t="s">
        <v>3836</v>
      </c>
      <c r="C1871" s="106" t="s">
        <v>128</v>
      </c>
      <c r="D1871" s="107">
        <v>20.21</v>
      </c>
      <c r="E1871" s="107">
        <v>10.92</v>
      </c>
      <c r="F1871" s="107">
        <v>31.13</v>
      </c>
      <c r="G1871" s="83">
        <v>9</v>
      </c>
      <c r="H1871" s="83"/>
    </row>
    <row r="1872" spans="1:8" x14ac:dyDescent="0.3">
      <c r="A1872" s="104" t="s">
        <v>3837</v>
      </c>
      <c r="B1872" s="105" t="s">
        <v>3838</v>
      </c>
      <c r="C1872" s="106" t="s">
        <v>128</v>
      </c>
      <c r="D1872" s="107">
        <v>30.63</v>
      </c>
      <c r="E1872" s="107">
        <v>10.92</v>
      </c>
      <c r="F1872" s="107">
        <v>41.55</v>
      </c>
      <c r="G1872" s="83">
        <v>9</v>
      </c>
      <c r="H1872" s="83"/>
    </row>
    <row r="1873" spans="1:8" x14ac:dyDescent="0.3">
      <c r="A1873" s="104" t="s">
        <v>3839</v>
      </c>
      <c r="B1873" s="105" t="s">
        <v>3840</v>
      </c>
      <c r="C1873" s="106" t="s">
        <v>128</v>
      </c>
      <c r="D1873" s="107">
        <v>54.88</v>
      </c>
      <c r="E1873" s="107">
        <v>10.92</v>
      </c>
      <c r="F1873" s="107">
        <v>65.8</v>
      </c>
      <c r="G1873" s="83">
        <v>9</v>
      </c>
      <c r="H1873" s="83"/>
    </row>
    <row r="1874" spans="1:8" x14ac:dyDescent="0.3">
      <c r="A1874" s="104" t="s">
        <v>3841</v>
      </c>
      <c r="B1874" s="105" t="s">
        <v>3842</v>
      </c>
      <c r="C1874" s="106" t="s">
        <v>128</v>
      </c>
      <c r="D1874" s="107">
        <v>76.45</v>
      </c>
      <c r="E1874" s="107">
        <v>10.92</v>
      </c>
      <c r="F1874" s="107">
        <v>87.37</v>
      </c>
      <c r="G1874" s="83">
        <v>9</v>
      </c>
      <c r="H1874" s="83"/>
    </row>
    <row r="1875" spans="1:8" x14ac:dyDescent="0.3">
      <c r="A1875" s="104" t="s">
        <v>3843</v>
      </c>
      <c r="B1875" s="105" t="s">
        <v>3844</v>
      </c>
      <c r="C1875" s="106"/>
      <c r="D1875" s="107"/>
      <c r="E1875" s="107"/>
      <c r="F1875" s="107"/>
      <c r="G1875" s="83">
        <v>5</v>
      </c>
      <c r="H1875" s="83"/>
    </row>
    <row r="1876" spans="1:8" x14ac:dyDescent="0.3">
      <c r="A1876" s="104" t="s">
        <v>3845</v>
      </c>
      <c r="B1876" s="105" t="s">
        <v>3846</v>
      </c>
      <c r="C1876" s="106" t="s">
        <v>128</v>
      </c>
      <c r="D1876" s="107">
        <v>27.55</v>
      </c>
      <c r="E1876" s="107">
        <v>7.27</v>
      </c>
      <c r="F1876" s="107">
        <v>34.82</v>
      </c>
      <c r="G1876" s="83">
        <v>9</v>
      </c>
      <c r="H1876" s="83"/>
    </row>
    <row r="1877" spans="1:8" x14ac:dyDescent="0.3">
      <c r="A1877" s="104" t="s">
        <v>3847</v>
      </c>
      <c r="B1877" s="105" t="s">
        <v>3848</v>
      </c>
      <c r="C1877" s="106" t="s">
        <v>128</v>
      </c>
      <c r="D1877" s="107">
        <v>20.34</v>
      </c>
      <c r="E1877" s="107">
        <v>7.27</v>
      </c>
      <c r="F1877" s="107">
        <v>27.61</v>
      </c>
      <c r="G1877" s="83">
        <v>9</v>
      </c>
      <c r="H1877" s="83"/>
    </row>
    <row r="1878" spans="1:8" x14ac:dyDescent="0.3">
      <c r="A1878" s="104" t="s">
        <v>3849</v>
      </c>
      <c r="B1878" s="105" t="s">
        <v>3850</v>
      </c>
      <c r="C1878" s="106" t="s">
        <v>128</v>
      </c>
      <c r="D1878" s="107">
        <v>68.92</v>
      </c>
      <c r="E1878" s="107">
        <v>7.27</v>
      </c>
      <c r="F1878" s="107">
        <v>76.19</v>
      </c>
      <c r="G1878" s="83">
        <v>9</v>
      </c>
      <c r="H1878" s="83"/>
    </row>
    <row r="1879" spans="1:8" x14ac:dyDescent="0.3">
      <c r="A1879" s="104" t="s">
        <v>3851</v>
      </c>
      <c r="B1879" s="105" t="s">
        <v>3852</v>
      </c>
      <c r="C1879" s="106" t="s">
        <v>128</v>
      </c>
      <c r="D1879" s="107">
        <v>47.26</v>
      </c>
      <c r="E1879" s="107">
        <v>27.29</v>
      </c>
      <c r="F1879" s="107">
        <v>74.55</v>
      </c>
      <c r="G1879" s="83">
        <v>9</v>
      </c>
      <c r="H1879" s="83"/>
    </row>
    <row r="1880" spans="1:8" x14ac:dyDescent="0.3">
      <c r="A1880" s="104" t="s">
        <v>3853</v>
      </c>
      <c r="B1880" s="105" t="s">
        <v>3854</v>
      </c>
      <c r="C1880" s="106" t="s">
        <v>128</v>
      </c>
      <c r="D1880" s="107">
        <v>100.65</v>
      </c>
      <c r="E1880" s="107">
        <v>7.27</v>
      </c>
      <c r="F1880" s="107">
        <v>107.92</v>
      </c>
      <c r="G1880" s="83">
        <v>9</v>
      </c>
      <c r="H1880" s="83"/>
    </row>
    <row r="1881" spans="1:8" x14ac:dyDescent="0.3">
      <c r="A1881" s="104" t="s">
        <v>3855</v>
      </c>
      <c r="B1881" s="105" t="s">
        <v>3856</v>
      </c>
      <c r="C1881" s="106" t="s">
        <v>128</v>
      </c>
      <c r="D1881" s="107">
        <v>155.34</v>
      </c>
      <c r="E1881" s="107">
        <v>7.27</v>
      </c>
      <c r="F1881" s="107">
        <v>162.61000000000001</v>
      </c>
      <c r="G1881" s="83">
        <v>9</v>
      </c>
      <c r="H1881" s="83"/>
    </row>
    <row r="1882" spans="1:8" x14ac:dyDescent="0.3">
      <c r="A1882" s="104" t="s">
        <v>3857</v>
      </c>
      <c r="B1882" s="105" t="s">
        <v>3858</v>
      </c>
      <c r="C1882" s="106"/>
      <c r="D1882" s="107"/>
      <c r="E1882" s="107"/>
      <c r="F1882" s="107"/>
      <c r="G1882" s="83">
        <v>5</v>
      </c>
      <c r="H1882" s="83"/>
    </row>
    <row r="1883" spans="1:8" ht="28.8" x14ac:dyDescent="0.3">
      <c r="A1883" s="104" t="s">
        <v>3859</v>
      </c>
      <c r="B1883" s="105" t="s">
        <v>3860</v>
      </c>
      <c r="C1883" s="106" t="s">
        <v>439</v>
      </c>
      <c r="D1883" s="107">
        <v>476.19</v>
      </c>
      <c r="E1883" s="107">
        <v>18.2</v>
      </c>
      <c r="F1883" s="107">
        <v>494.39</v>
      </c>
      <c r="G1883" s="83">
        <v>9</v>
      </c>
      <c r="H1883" s="83"/>
    </row>
    <row r="1884" spans="1:8" ht="28.8" x14ac:dyDescent="0.3">
      <c r="A1884" s="104" t="s">
        <v>3861</v>
      </c>
      <c r="B1884" s="105" t="s">
        <v>3862</v>
      </c>
      <c r="C1884" s="106" t="s">
        <v>439</v>
      </c>
      <c r="D1884" s="107">
        <v>424.78</v>
      </c>
      <c r="E1884" s="107">
        <v>18.2</v>
      </c>
      <c r="F1884" s="107">
        <v>442.98</v>
      </c>
      <c r="G1884" s="83">
        <v>9</v>
      </c>
      <c r="H1884" s="83"/>
    </row>
    <row r="1885" spans="1:8" x14ac:dyDescent="0.3">
      <c r="A1885" s="104" t="s">
        <v>3863</v>
      </c>
      <c r="B1885" s="105" t="s">
        <v>3864</v>
      </c>
      <c r="C1885" s="106"/>
      <c r="D1885" s="107"/>
      <c r="E1885" s="107"/>
      <c r="F1885" s="107"/>
      <c r="G1885" s="83">
        <v>5</v>
      </c>
      <c r="H1885" s="83"/>
    </row>
    <row r="1886" spans="1:8" ht="28.8" x14ac:dyDescent="0.3">
      <c r="A1886" s="104" t="s">
        <v>3865</v>
      </c>
      <c r="B1886" s="105" t="s">
        <v>3866</v>
      </c>
      <c r="C1886" s="106" t="s">
        <v>128</v>
      </c>
      <c r="D1886" s="107">
        <v>179.54</v>
      </c>
      <c r="E1886" s="107">
        <v>16.97</v>
      </c>
      <c r="F1886" s="107">
        <v>196.51</v>
      </c>
      <c r="G1886" s="83">
        <v>9</v>
      </c>
      <c r="H1886" s="83"/>
    </row>
    <row r="1887" spans="1:8" ht="28.8" x14ac:dyDescent="0.3">
      <c r="A1887" s="104" t="s">
        <v>3867</v>
      </c>
      <c r="B1887" s="105" t="s">
        <v>3868</v>
      </c>
      <c r="C1887" s="106" t="s">
        <v>128</v>
      </c>
      <c r="D1887" s="107">
        <v>186.03</v>
      </c>
      <c r="E1887" s="107">
        <v>16.97</v>
      </c>
      <c r="F1887" s="107">
        <v>203</v>
      </c>
      <c r="G1887" s="83">
        <v>9</v>
      </c>
      <c r="H1887" s="83"/>
    </row>
    <row r="1888" spans="1:8" ht="28.8" x14ac:dyDescent="0.3">
      <c r="A1888" s="104" t="s">
        <v>3869</v>
      </c>
      <c r="B1888" s="105" t="s">
        <v>3870</v>
      </c>
      <c r="C1888" s="106" t="s">
        <v>128</v>
      </c>
      <c r="D1888" s="107">
        <v>217.49</v>
      </c>
      <c r="E1888" s="107">
        <v>16.97</v>
      </c>
      <c r="F1888" s="107">
        <v>234.46</v>
      </c>
      <c r="G1888" s="83">
        <v>9</v>
      </c>
      <c r="H1888" s="83"/>
    </row>
    <row r="1889" spans="1:8" ht="28.8" x14ac:dyDescent="0.3">
      <c r="A1889" s="104" t="s">
        <v>3871</v>
      </c>
      <c r="B1889" s="105" t="s">
        <v>3872</v>
      </c>
      <c r="C1889" s="106" t="s">
        <v>128</v>
      </c>
      <c r="D1889" s="107">
        <v>173.23</v>
      </c>
      <c r="E1889" s="107">
        <v>16.97</v>
      </c>
      <c r="F1889" s="107">
        <v>190.2</v>
      </c>
      <c r="G1889" s="83">
        <v>9</v>
      </c>
      <c r="H1889" s="83"/>
    </row>
    <row r="1890" spans="1:8" x14ac:dyDescent="0.3">
      <c r="A1890" s="104" t="s">
        <v>3873</v>
      </c>
      <c r="B1890" s="105" t="s">
        <v>3874</v>
      </c>
      <c r="C1890" s="106"/>
      <c r="D1890" s="107"/>
      <c r="E1890" s="107"/>
      <c r="F1890" s="107"/>
      <c r="G1890" s="83">
        <v>5</v>
      </c>
      <c r="H1890" s="83"/>
    </row>
    <row r="1891" spans="1:8" ht="28.8" x14ac:dyDescent="0.3">
      <c r="A1891" s="104" t="s">
        <v>3875</v>
      </c>
      <c r="B1891" s="105" t="s">
        <v>3876</v>
      </c>
      <c r="C1891" s="106" t="s">
        <v>128</v>
      </c>
      <c r="D1891" s="107">
        <v>162948.13</v>
      </c>
      <c r="E1891" s="107">
        <v>1402.52</v>
      </c>
      <c r="F1891" s="107">
        <v>164350.65</v>
      </c>
      <c r="G1891" s="83">
        <v>9</v>
      </c>
      <c r="H1891" s="83"/>
    </row>
    <row r="1892" spans="1:8" ht="28.8" x14ac:dyDescent="0.3">
      <c r="A1892" s="104" t="s">
        <v>3877</v>
      </c>
      <c r="B1892" s="105" t="s">
        <v>3878</v>
      </c>
      <c r="C1892" s="106" t="s">
        <v>128</v>
      </c>
      <c r="D1892" s="107">
        <v>260974.84</v>
      </c>
      <c r="E1892" s="107">
        <v>1402.52</v>
      </c>
      <c r="F1892" s="107">
        <v>262377.36</v>
      </c>
      <c r="G1892" s="83">
        <v>9</v>
      </c>
      <c r="H1892" s="83"/>
    </row>
    <row r="1893" spans="1:8" ht="28.8" x14ac:dyDescent="0.3">
      <c r="A1893" s="104" t="s">
        <v>3879</v>
      </c>
      <c r="B1893" s="105" t="s">
        <v>3880</v>
      </c>
      <c r="C1893" s="106" t="s">
        <v>128</v>
      </c>
      <c r="D1893" s="107">
        <v>80497.41</v>
      </c>
      <c r="E1893" s="107">
        <v>1402.52</v>
      </c>
      <c r="F1893" s="107">
        <v>81899.929999999993</v>
      </c>
      <c r="G1893" s="83">
        <v>9</v>
      </c>
      <c r="H1893" s="83"/>
    </row>
    <row r="1894" spans="1:8" ht="28.8" x14ac:dyDescent="0.3">
      <c r="A1894" s="104" t="s">
        <v>3881</v>
      </c>
      <c r="B1894" s="105" t="s">
        <v>3882</v>
      </c>
      <c r="C1894" s="106" t="s">
        <v>128</v>
      </c>
      <c r="D1894" s="107">
        <v>114128.8</v>
      </c>
      <c r="E1894" s="107">
        <v>1402.52</v>
      </c>
      <c r="F1894" s="107">
        <v>115531.32</v>
      </c>
      <c r="G1894" s="83">
        <v>9</v>
      </c>
      <c r="H1894" s="83"/>
    </row>
    <row r="1895" spans="1:8" ht="28.8" x14ac:dyDescent="0.3">
      <c r="A1895" s="104" t="s">
        <v>3883</v>
      </c>
      <c r="B1895" s="105" t="s">
        <v>3884</v>
      </c>
      <c r="C1895" s="106" t="s">
        <v>128</v>
      </c>
      <c r="D1895" s="107">
        <v>89815.91</v>
      </c>
      <c r="E1895" s="107">
        <v>749.3</v>
      </c>
      <c r="F1895" s="107">
        <v>90565.21</v>
      </c>
      <c r="G1895" s="83">
        <v>9</v>
      </c>
      <c r="H1895" s="83"/>
    </row>
    <row r="1896" spans="1:8" ht="28.8" x14ac:dyDescent="0.3">
      <c r="A1896" s="104" t="s">
        <v>3885</v>
      </c>
      <c r="B1896" s="105" t="s">
        <v>3886</v>
      </c>
      <c r="C1896" s="106" t="s">
        <v>128</v>
      </c>
      <c r="D1896" s="107">
        <v>154753.03</v>
      </c>
      <c r="E1896" s="107">
        <v>1402.52</v>
      </c>
      <c r="F1896" s="107">
        <v>156155.54999999999</v>
      </c>
      <c r="G1896" s="83">
        <v>9</v>
      </c>
      <c r="H1896" s="83"/>
    </row>
    <row r="1897" spans="1:8" ht="28.8" x14ac:dyDescent="0.3">
      <c r="A1897" s="104" t="s">
        <v>3887</v>
      </c>
      <c r="B1897" s="105" t="s">
        <v>3888</v>
      </c>
      <c r="C1897" s="106" t="s">
        <v>128</v>
      </c>
      <c r="D1897" s="107">
        <v>311219.5</v>
      </c>
      <c r="E1897" s="107">
        <v>1552.38</v>
      </c>
      <c r="F1897" s="107">
        <v>312771.88</v>
      </c>
      <c r="G1897" s="83">
        <v>9</v>
      </c>
      <c r="H1897" s="83"/>
    </row>
    <row r="1898" spans="1:8" ht="28.8" x14ac:dyDescent="0.3">
      <c r="A1898" s="104" t="s">
        <v>3889</v>
      </c>
      <c r="B1898" s="105" t="s">
        <v>3890</v>
      </c>
      <c r="C1898" s="106" t="s">
        <v>128</v>
      </c>
      <c r="D1898" s="107">
        <v>128435</v>
      </c>
      <c r="E1898" s="107">
        <v>1402.52</v>
      </c>
      <c r="F1898" s="107">
        <v>129837.52</v>
      </c>
      <c r="G1898" s="83">
        <v>9</v>
      </c>
      <c r="H1898" s="83"/>
    </row>
    <row r="1899" spans="1:8" ht="28.8" x14ac:dyDescent="0.3">
      <c r="A1899" s="104" t="s">
        <v>3891</v>
      </c>
      <c r="B1899" s="105" t="s">
        <v>3892</v>
      </c>
      <c r="C1899" s="106" t="s">
        <v>128</v>
      </c>
      <c r="D1899" s="107">
        <v>318816.25</v>
      </c>
      <c r="E1899" s="107">
        <v>1549.52</v>
      </c>
      <c r="F1899" s="107">
        <v>320365.77</v>
      </c>
      <c r="G1899" s="83">
        <v>9</v>
      </c>
      <c r="H1899" s="83"/>
    </row>
    <row r="1900" spans="1:8" ht="28.8" x14ac:dyDescent="0.3">
      <c r="A1900" s="104" t="s">
        <v>3893</v>
      </c>
      <c r="B1900" s="105" t="s">
        <v>3894</v>
      </c>
      <c r="C1900" s="106" t="s">
        <v>128</v>
      </c>
      <c r="D1900" s="107">
        <v>250258.69</v>
      </c>
      <c r="E1900" s="107">
        <v>1552.38</v>
      </c>
      <c r="F1900" s="107">
        <v>251811.07</v>
      </c>
      <c r="G1900" s="83">
        <v>9</v>
      </c>
      <c r="H1900" s="83"/>
    </row>
    <row r="1901" spans="1:8" x14ac:dyDescent="0.3">
      <c r="A1901" s="104" t="s">
        <v>3895</v>
      </c>
      <c r="B1901" s="105" t="s">
        <v>3896</v>
      </c>
      <c r="C1901" s="106"/>
      <c r="D1901" s="107"/>
      <c r="E1901" s="107"/>
      <c r="F1901" s="107"/>
      <c r="G1901" s="83">
        <v>5</v>
      </c>
      <c r="H1901" s="83"/>
    </row>
    <row r="1902" spans="1:8" x14ac:dyDescent="0.3">
      <c r="A1902" s="104" t="s">
        <v>3897</v>
      </c>
      <c r="B1902" s="105" t="s">
        <v>3898</v>
      </c>
      <c r="C1902" s="106" t="s">
        <v>128</v>
      </c>
      <c r="D1902" s="107">
        <v>22910.44</v>
      </c>
      <c r="E1902" s="107">
        <v>749.3</v>
      </c>
      <c r="F1902" s="107">
        <v>23659.74</v>
      </c>
      <c r="G1902" s="83">
        <v>9</v>
      </c>
      <c r="H1902" s="83"/>
    </row>
    <row r="1903" spans="1:8" x14ac:dyDescent="0.3">
      <c r="A1903" s="104" t="s">
        <v>3899</v>
      </c>
      <c r="B1903" s="105" t="s">
        <v>3900</v>
      </c>
      <c r="C1903" s="106" t="s">
        <v>128</v>
      </c>
      <c r="D1903" s="107">
        <v>16650.27</v>
      </c>
      <c r="E1903" s="107">
        <v>749.3</v>
      </c>
      <c r="F1903" s="107">
        <v>17399.57</v>
      </c>
      <c r="G1903" s="83">
        <v>9</v>
      </c>
      <c r="H1903" s="83"/>
    </row>
    <row r="1904" spans="1:8" x14ac:dyDescent="0.3">
      <c r="A1904" s="104" t="s">
        <v>3901</v>
      </c>
      <c r="B1904" s="105" t="s">
        <v>3902</v>
      </c>
      <c r="C1904" s="106" t="s">
        <v>128</v>
      </c>
      <c r="D1904" s="107">
        <v>45711.76</v>
      </c>
      <c r="E1904" s="107">
        <v>1198.8800000000001</v>
      </c>
      <c r="F1904" s="107">
        <v>46910.64</v>
      </c>
      <c r="G1904" s="83">
        <v>9</v>
      </c>
      <c r="H1904" s="83"/>
    </row>
    <row r="1905" spans="1:8" ht="28.8" x14ac:dyDescent="0.3">
      <c r="A1905" s="104" t="s">
        <v>3903</v>
      </c>
      <c r="B1905" s="105" t="s">
        <v>3904</v>
      </c>
      <c r="C1905" s="106" t="s">
        <v>128</v>
      </c>
      <c r="D1905" s="107">
        <v>90433</v>
      </c>
      <c r="E1905" s="107">
        <v>1198.8800000000001</v>
      </c>
      <c r="F1905" s="107">
        <v>91631.88</v>
      </c>
      <c r="G1905" s="83">
        <v>9</v>
      </c>
      <c r="H1905" s="83"/>
    </row>
    <row r="1906" spans="1:8" ht="28.8" x14ac:dyDescent="0.3">
      <c r="A1906" s="104" t="s">
        <v>3905</v>
      </c>
      <c r="B1906" s="105" t="s">
        <v>3906</v>
      </c>
      <c r="C1906" s="106" t="s">
        <v>128</v>
      </c>
      <c r="D1906" s="107">
        <v>3883.26</v>
      </c>
      <c r="E1906" s="107">
        <v>299.72000000000003</v>
      </c>
      <c r="F1906" s="107">
        <v>4182.9799999999996</v>
      </c>
      <c r="G1906" s="83">
        <v>9</v>
      </c>
      <c r="H1906" s="83"/>
    </row>
    <row r="1907" spans="1:8" ht="28.8" x14ac:dyDescent="0.3">
      <c r="A1907" s="104" t="s">
        <v>3907</v>
      </c>
      <c r="B1907" s="105" t="s">
        <v>3908</v>
      </c>
      <c r="C1907" s="106" t="s">
        <v>128</v>
      </c>
      <c r="D1907" s="107">
        <v>4285.03</v>
      </c>
      <c r="E1907" s="107">
        <v>299.72000000000003</v>
      </c>
      <c r="F1907" s="107">
        <v>4584.75</v>
      </c>
      <c r="G1907" s="83">
        <v>9</v>
      </c>
      <c r="H1907" s="83"/>
    </row>
    <row r="1908" spans="1:8" x14ac:dyDescent="0.3">
      <c r="A1908" s="104" t="s">
        <v>3909</v>
      </c>
      <c r="B1908" s="105" t="s">
        <v>3910</v>
      </c>
      <c r="C1908" s="106" t="s">
        <v>128</v>
      </c>
      <c r="D1908" s="107">
        <v>14120.81</v>
      </c>
      <c r="E1908" s="107">
        <v>749.3</v>
      </c>
      <c r="F1908" s="107">
        <v>14870.11</v>
      </c>
      <c r="G1908" s="83">
        <v>9</v>
      </c>
      <c r="H1908" s="83"/>
    </row>
    <row r="1909" spans="1:8" x14ac:dyDescent="0.3">
      <c r="A1909" s="104" t="s">
        <v>3911</v>
      </c>
      <c r="B1909" s="105" t="s">
        <v>3912</v>
      </c>
      <c r="C1909" s="106" t="s">
        <v>128</v>
      </c>
      <c r="D1909" s="107">
        <v>25577.68</v>
      </c>
      <c r="E1909" s="107">
        <v>749.3</v>
      </c>
      <c r="F1909" s="107">
        <v>26326.98</v>
      </c>
      <c r="G1909" s="83">
        <v>9</v>
      </c>
      <c r="H1909" s="83"/>
    </row>
    <row r="1910" spans="1:8" ht="28.8" x14ac:dyDescent="0.3">
      <c r="A1910" s="104" t="s">
        <v>3913</v>
      </c>
      <c r="B1910" s="105" t="s">
        <v>3914</v>
      </c>
      <c r="C1910" s="106" t="s">
        <v>128</v>
      </c>
      <c r="D1910" s="107">
        <v>13130.77</v>
      </c>
      <c r="E1910" s="107">
        <v>749.3</v>
      </c>
      <c r="F1910" s="107">
        <v>13880.07</v>
      </c>
      <c r="G1910" s="83">
        <v>9</v>
      </c>
      <c r="H1910" s="83"/>
    </row>
    <row r="1911" spans="1:8" ht="28.8" x14ac:dyDescent="0.3">
      <c r="A1911" s="104" t="s">
        <v>3915</v>
      </c>
      <c r="B1911" s="105" t="s">
        <v>3916</v>
      </c>
      <c r="C1911" s="106" t="s">
        <v>128</v>
      </c>
      <c r="D1911" s="107">
        <v>69195.399999999994</v>
      </c>
      <c r="E1911" s="107">
        <v>1198.8800000000001</v>
      </c>
      <c r="F1911" s="107">
        <v>70394.28</v>
      </c>
      <c r="G1911" s="83">
        <v>9</v>
      </c>
      <c r="H1911" s="83"/>
    </row>
    <row r="1912" spans="1:8" ht="28.8" x14ac:dyDescent="0.3">
      <c r="A1912" s="104" t="s">
        <v>3917</v>
      </c>
      <c r="B1912" s="105" t="s">
        <v>3918</v>
      </c>
      <c r="C1912" s="106" t="s">
        <v>128</v>
      </c>
      <c r="D1912" s="107">
        <v>14007.5</v>
      </c>
      <c r="E1912" s="107">
        <v>299.72000000000003</v>
      </c>
      <c r="F1912" s="107">
        <v>14307.22</v>
      </c>
      <c r="G1912" s="83">
        <v>9</v>
      </c>
      <c r="H1912" s="83"/>
    </row>
    <row r="1913" spans="1:8" x14ac:dyDescent="0.3">
      <c r="A1913" s="104" t="s">
        <v>3919</v>
      </c>
      <c r="B1913" s="105" t="s">
        <v>3920</v>
      </c>
      <c r="C1913" s="106" t="s">
        <v>128</v>
      </c>
      <c r="D1913" s="107">
        <v>45862.99</v>
      </c>
      <c r="E1913" s="107">
        <v>1198.8800000000001</v>
      </c>
      <c r="F1913" s="107">
        <v>47061.87</v>
      </c>
      <c r="G1913" s="83">
        <v>9</v>
      </c>
      <c r="H1913" s="83"/>
    </row>
    <row r="1914" spans="1:8" x14ac:dyDescent="0.3">
      <c r="A1914" s="104" t="s">
        <v>3921</v>
      </c>
      <c r="B1914" s="105" t="s">
        <v>3922</v>
      </c>
      <c r="C1914" s="106" t="s">
        <v>128</v>
      </c>
      <c r="D1914" s="107">
        <v>58686.64</v>
      </c>
      <c r="E1914" s="107">
        <v>1198.8800000000001</v>
      </c>
      <c r="F1914" s="107">
        <v>59885.52</v>
      </c>
      <c r="G1914" s="83">
        <v>9</v>
      </c>
      <c r="H1914" s="83"/>
    </row>
    <row r="1915" spans="1:8" x14ac:dyDescent="0.3">
      <c r="A1915" s="104" t="s">
        <v>3923</v>
      </c>
      <c r="B1915" s="105" t="s">
        <v>3924</v>
      </c>
      <c r="C1915" s="106" t="s">
        <v>128</v>
      </c>
      <c r="D1915" s="107">
        <v>91153.67</v>
      </c>
      <c r="E1915" s="107">
        <v>1198.8800000000001</v>
      </c>
      <c r="F1915" s="107">
        <v>92352.55</v>
      </c>
      <c r="G1915" s="83">
        <v>9</v>
      </c>
      <c r="H1915" s="83"/>
    </row>
    <row r="1916" spans="1:8" x14ac:dyDescent="0.3">
      <c r="A1916" s="104" t="s">
        <v>3925</v>
      </c>
      <c r="B1916" s="105" t="s">
        <v>3926</v>
      </c>
      <c r="C1916" s="106" t="s">
        <v>128</v>
      </c>
      <c r="D1916" s="107">
        <v>54272.7</v>
      </c>
      <c r="E1916" s="107">
        <v>749.3</v>
      </c>
      <c r="F1916" s="107">
        <v>55022</v>
      </c>
      <c r="G1916" s="83">
        <v>9</v>
      </c>
      <c r="H1916" s="83"/>
    </row>
    <row r="1917" spans="1:8" x14ac:dyDescent="0.3">
      <c r="A1917" s="104" t="s">
        <v>3927</v>
      </c>
      <c r="B1917" s="105" t="s">
        <v>3928</v>
      </c>
      <c r="C1917" s="106" t="s">
        <v>128</v>
      </c>
      <c r="D1917" s="107">
        <v>20476.79</v>
      </c>
      <c r="E1917" s="107">
        <v>749.3</v>
      </c>
      <c r="F1917" s="107">
        <v>21226.09</v>
      </c>
      <c r="G1917" s="83">
        <v>9</v>
      </c>
      <c r="H1917" s="83"/>
    </row>
    <row r="1918" spans="1:8" ht="28.8" x14ac:dyDescent="0.3">
      <c r="A1918" s="104" t="s">
        <v>3929</v>
      </c>
      <c r="B1918" s="105" t="s">
        <v>3930</v>
      </c>
      <c r="C1918" s="106" t="s">
        <v>128</v>
      </c>
      <c r="D1918" s="107">
        <v>94010.26</v>
      </c>
      <c r="E1918" s="107">
        <v>1198.8800000000001</v>
      </c>
      <c r="F1918" s="107">
        <v>95209.14</v>
      </c>
      <c r="G1918" s="83">
        <v>9</v>
      </c>
      <c r="H1918" s="83"/>
    </row>
    <row r="1919" spans="1:8" ht="28.8" x14ac:dyDescent="0.3">
      <c r="A1919" s="104" t="s">
        <v>3931</v>
      </c>
      <c r="B1919" s="105" t="s">
        <v>3932</v>
      </c>
      <c r="C1919" s="106" t="s">
        <v>128</v>
      </c>
      <c r="D1919" s="107">
        <v>25664.13</v>
      </c>
      <c r="E1919" s="107">
        <v>749.3</v>
      </c>
      <c r="F1919" s="107">
        <v>26413.43</v>
      </c>
      <c r="G1919" s="83">
        <v>9</v>
      </c>
      <c r="H1919" s="83"/>
    </row>
    <row r="1920" spans="1:8" ht="28.8" x14ac:dyDescent="0.3">
      <c r="A1920" s="104" t="s">
        <v>3933</v>
      </c>
      <c r="B1920" s="105" t="s">
        <v>3934</v>
      </c>
      <c r="C1920" s="106" t="s">
        <v>128</v>
      </c>
      <c r="D1920" s="107">
        <v>31461.8</v>
      </c>
      <c r="E1920" s="107">
        <v>749.3</v>
      </c>
      <c r="F1920" s="107">
        <v>32211.1</v>
      </c>
      <c r="G1920" s="83">
        <v>9</v>
      </c>
      <c r="H1920" s="83"/>
    </row>
    <row r="1921" spans="1:8" x14ac:dyDescent="0.3">
      <c r="A1921" s="104" t="s">
        <v>3935</v>
      </c>
      <c r="B1921" s="105" t="s">
        <v>3936</v>
      </c>
      <c r="C1921" s="106"/>
      <c r="D1921" s="107"/>
      <c r="E1921" s="107"/>
      <c r="F1921" s="107"/>
      <c r="G1921" s="83">
        <v>5</v>
      </c>
      <c r="H1921" s="83"/>
    </row>
    <row r="1922" spans="1:8" x14ac:dyDescent="0.3">
      <c r="A1922" s="104" t="s">
        <v>3937</v>
      </c>
      <c r="B1922" s="105" t="s">
        <v>3938</v>
      </c>
      <c r="C1922" s="106" t="s">
        <v>236</v>
      </c>
      <c r="D1922" s="107">
        <v>59.74</v>
      </c>
      <c r="E1922" s="107">
        <v>14.56</v>
      </c>
      <c r="F1922" s="107">
        <v>74.3</v>
      </c>
      <c r="G1922" s="83">
        <v>9</v>
      </c>
      <c r="H1922" s="83"/>
    </row>
    <row r="1923" spans="1:8" x14ac:dyDescent="0.3">
      <c r="A1923" s="104" t="s">
        <v>3939</v>
      </c>
      <c r="B1923" s="105" t="s">
        <v>3940</v>
      </c>
      <c r="C1923" s="106" t="s">
        <v>128</v>
      </c>
      <c r="D1923" s="107">
        <v>49.04</v>
      </c>
      <c r="E1923" s="107">
        <v>7.27</v>
      </c>
      <c r="F1923" s="107">
        <v>56.31</v>
      </c>
      <c r="G1923" s="83">
        <v>9</v>
      </c>
      <c r="H1923" s="83"/>
    </row>
    <row r="1924" spans="1:8" x14ac:dyDescent="0.3">
      <c r="A1924" s="104" t="s">
        <v>3941</v>
      </c>
      <c r="B1924" s="105" t="s">
        <v>3942</v>
      </c>
      <c r="C1924" s="106" t="s">
        <v>128</v>
      </c>
      <c r="D1924" s="107">
        <v>1170.1300000000001</v>
      </c>
      <c r="E1924" s="107">
        <v>48.04</v>
      </c>
      <c r="F1924" s="107">
        <v>1218.17</v>
      </c>
      <c r="G1924" s="83">
        <v>9</v>
      </c>
      <c r="H1924" s="83"/>
    </row>
    <row r="1925" spans="1:8" x14ac:dyDescent="0.3">
      <c r="A1925" s="104" t="s">
        <v>3943</v>
      </c>
      <c r="B1925" s="105" t="s">
        <v>3944</v>
      </c>
      <c r="C1925" s="106" t="s">
        <v>128</v>
      </c>
      <c r="D1925" s="107">
        <v>21.45</v>
      </c>
      <c r="E1925" s="107">
        <v>7.27</v>
      </c>
      <c r="F1925" s="107">
        <v>28.72</v>
      </c>
      <c r="G1925" s="83">
        <v>9</v>
      </c>
      <c r="H1925" s="83"/>
    </row>
    <row r="1926" spans="1:8" x14ac:dyDescent="0.3">
      <c r="A1926" s="104" t="s">
        <v>3945</v>
      </c>
      <c r="B1926" s="105" t="s">
        <v>3946</v>
      </c>
      <c r="C1926" s="106" t="s">
        <v>128</v>
      </c>
      <c r="D1926" s="107">
        <v>2.99</v>
      </c>
      <c r="E1926" s="107">
        <v>5.46</v>
      </c>
      <c r="F1926" s="107">
        <v>8.4499999999999993</v>
      </c>
      <c r="G1926" s="83">
        <v>9</v>
      </c>
      <c r="H1926" s="83"/>
    </row>
    <row r="1927" spans="1:8" x14ac:dyDescent="0.3">
      <c r="A1927" s="104" t="s">
        <v>3947</v>
      </c>
      <c r="B1927" s="105" t="s">
        <v>3948</v>
      </c>
      <c r="C1927" s="106" t="s">
        <v>128</v>
      </c>
      <c r="D1927" s="107">
        <v>19.59</v>
      </c>
      <c r="E1927" s="107">
        <v>7.27</v>
      </c>
      <c r="F1927" s="107">
        <v>26.86</v>
      </c>
      <c r="G1927" s="83">
        <v>9</v>
      </c>
      <c r="H1927" s="83"/>
    </row>
    <row r="1928" spans="1:8" ht="28.8" x14ac:dyDescent="0.3">
      <c r="A1928" s="104" t="s">
        <v>3949</v>
      </c>
      <c r="B1928" s="105" t="s">
        <v>3950</v>
      </c>
      <c r="C1928" s="106" t="s">
        <v>128</v>
      </c>
      <c r="D1928" s="107">
        <v>524.96</v>
      </c>
      <c r="E1928" s="107">
        <v>0.73</v>
      </c>
      <c r="F1928" s="107">
        <v>525.69000000000005</v>
      </c>
      <c r="G1928" s="83">
        <v>9</v>
      </c>
      <c r="H1928" s="83"/>
    </row>
    <row r="1929" spans="1:8" x14ac:dyDescent="0.3">
      <c r="A1929" s="104" t="s">
        <v>3951</v>
      </c>
      <c r="B1929" s="105" t="s">
        <v>3952</v>
      </c>
      <c r="C1929" s="106" t="s">
        <v>128</v>
      </c>
      <c r="D1929" s="107">
        <v>390.75</v>
      </c>
      <c r="E1929" s="107">
        <v>18.2</v>
      </c>
      <c r="F1929" s="107">
        <v>408.95</v>
      </c>
      <c r="G1929" s="83">
        <v>9</v>
      </c>
      <c r="H1929" s="83"/>
    </row>
    <row r="1930" spans="1:8" x14ac:dyDescent="0.3">
      <c r="A1930" s="104" t="s">
        <v>3953</v>
      </c>
      <c r="B1930" s="105" t="s">
        <v>3954</v>
      </c>
      <c r="C1930" s="106" t="s">
        <v>128</v>
      </c>
      <c r="D1930" s="107">
        <v>294.89999999999998</v>
      </c>
      <c r="E1930" s="107">
        <v>18.2</v>
      </c>
      <c r="F1930" s="107">
        <v>313.10000000000002</v>
      </c>
      <c r="G1930" s="83">
        <v>9</v>
      </c>
      <c r="H1930" s="83"/>
    </row>
    <row r="1931" spans="1:8" x14ac:dyDescent="0.3">
      <c r="A1931" s="104" t="s">
        <v>3955</v>
      </c>
      <c r="B1931" s="105" t="s">
        <v>3956</v>
      </c>
      <c r="C1931" s="106" t="s">
        <v>128</v>
      </c>
      <c r="D1931" s="107">
        <v>221.75</v>
      </c>
      <c r="E1931" s="107">
        <v>101.82</v>
      </c>
      <c r="F1931" s="107">
        <v>323.57</v>
      </c>
      <c r="G1931" s="83">
        <v>9</v>
      </c>
      <c r="H1931" s="83"/>
    </row>
    <row r="1932" spans="1:8" x14ac:dyDescent="0.3">
      <c r="A1932" s="104" t="s">
        <v>3957</v>
      </c>
      <c r="B1932" s="105" t="s">
        <v>3958</v>
      </c>
      <c r="C1932" s="106" t="s">
        <v>3959</v>
      </c>
      <c r="D1932" s="107">
        <v>569.89</v>
      </c>
      <c r="E1932" s="107">
        <v>0.73</v>
      </c>
      <c r="F1932" s="107">
        <v>570.62</v>
      </c>
      <c r="G1932" s="83">
        <v>9</v>
      </c>
      <c r="H1932" s="83"/>
    </row>
    <row r="1933" spans="1:8" x14ac:dyDescent="0.3">
      <c r="A1933" s="104" t="s">
        <v>3960</v>
      </c>
      <c r="B1933" s="105" t="s">
        <v>3961</v>
      </c>
      <c r="C1933" s="106" t="s">
        <v>128</v>
      </c>
      <c r="D1933" s="107">
        <v>21.03</v>
      </c>
      <c r="E1933" s="107">
        <v>36.39</v>
      </c>
      <c r="F1933" s="107">
        <v>57.42</v>
      </c>
      <c r="G1933" s="83">
        <v>9</v>
      </c>
      <c r="H1933" s="83"/>
    </row>
    <row r="1934" spans="1:8" x14ac:dyDescent="0.3">
      <c r="A1934" s="104" t="s">
        <v>3962</v>
      </c>
      <c r="B1934" s="105" t="s">
        <v>3963</v>
      </c>
      <c r="C1934" s="106" t="s">
        <v>3959</v>
      </c>
      <c r="D1934" s="107">
        <v>428.14</v>
      </c>
      <c r="E1934" s="107">
        <v>0.73</v>
      </c>
      <c r="F1934" s="107">
        <v>428.87</v>
      </c>
      <c r="G1934" s="83">
        <v>9</v>
      </c>
      <c r="H1934" s="83"/>
    </row>
    <row r="1935" spans="1:8" x14ac:dyDescent="0.3">
      <c r="A1935" s="104" t="s">
        <v>3964</v>
      </c>
      <c r="B1935" s="105" t="s">
        <v>3965</v>
      </c>
      <c r="C1935" s="106" t="s">
        <v>128</v>
      </c>
      <c r="D1935" s="107"/>
      <c r="E1935" s="107">
        <v>203.64</v>
      </c>
      <c r="F1935" s="107">
        <v>203.64</v>
      </c>
      <c r="G1935" s="83">
        <v>9</v>
      </c>
      <c r="H1935" s="83"/>
    </row>
    <row r="1936" spans="1:8" x14ac:dyDescent="0.3">
      <c r="A1936" s="104" t="s">
        <v>3966</v>
      </c>
      <c r="B1936" s="105" t="s">
        <v>3967</v>
      </c>
      <c r="C1936" s="106" t="s">
        <v>959</v>
      </c>
      <c r="D1936" s="107">
        <v>15.3</v>
      </c>
      <c r="E1936" s="107">
        <v>0.57999999999999996</v>
      </c>
      <c r="F1936" s="107">
        <v>15.88</v>
      </c>
      <c r="G1936" s="83">
        <v>9</v>
      </c>
      <c r="H1936" s="83"/>
    </row>
    <row r="1937" spans="1:8" x14ac:dyDescent="0.3">
      <c r="A1937" s="104" t="s">
        <v>3968</v>
      </c>
      <c r="B1937" s="105" t="s">
        <v>3969</v>
      </c>
      <c r="C1937" s="106" t="s">
        <v>959</v>
      </c>
      <c r="D1937" s="107">
        <v>15.3</v>
      </c>
      <c r="E1937" s="107">
        <v>0.87</v>
      </c>
      <c r="F1937" s="107">
        <v>16.170000000000002</v>
      </c>
      <c r="G1937" s="83">
        <v>9</v>
      </c>
      <c r="H1937" s="83"/>
    </row>
    <row r="1938" spans="1:8" ht="28.8" x14ac:dyDescent="0.3">
      <c r="A1938" s="104" t="s">
        <v>3970</v>
      </c>
      <c r="B1938" s="105" t="s">
        <v>3971</v>
      </c>
      <c r="C1938" s="106" t="s">
        <v>180</v>
      </c>
      <c r="D1938" s="107">
        <v>519.75</v>
      </c>
      <c r="E1938" s="107">
        <v>7.26</v>
      </c>
      <c r="F1938" s="107">
        <v>527.01</v>
      </c>
      <c r="G1938" s="83">
        <v>9</v>
      </c>
      <c r="H1938" s="83"/>
    </row>
    <row r="1939" spans="1:8" ht="28.8" x14ac:dyDescent="0.3">
      <c r="A1939" s="104" t="s">
        <v>3972</v>
      </c>
      <c r="B1939" s="105" t="s">
        <v>3973</v>
      </c>
      <c r="C1939" s="106" t="s">
        <v>180</v>
      </c>
      <c r="D1939" s="107">
        <v>648</v>
      </c>
      <c r="E1939" s="107">
        <v>7.26</v>
      </c>
      <c r="F1939" s="107">
        <v>655.26</v>
      </c>
      <c r="G1939" s="83">
        <v>9</v>
      </c>
      <c r="H1939" s="83"/>
    </row>
    <row r="1940" spans="1:8" x14ac:dyDescent="0.3">
      <c r="A1940" s="104" t="s">
        <v>3974</v>
      </c>
      <c r="B1940" s="105" t="s">
        <v>3975</v>
      </c>
      <c r="C1940" s="106" t="s">
        <v>3959</v>
      </c>
      <c r="D1940" s="107">
        <v>36.08</v>
      </c>
      <c r="E1940" s="107">
        <v>0.73</v>
      </c>
      <c r="F1940" s="107">
        <v>36.81</v>
      </c>
      <c r="G1940" s="83">
        <v>9</v>
      </c>
      <c r="H1940" s="83"/>
    </row>
    <row r="1941" spans="1:8" x14ac:dyDescent="0.3">
      <c r="A1941" s="104" t="s">
        <v>3976</v>
      </c>
      <c r="B1941" s="105" t="s">
        <v>3977</v>
      </c>
      <c r="C1941" s="106" t="s">
        <v>128</v>
      </c>
      <c r="D1941" s="107">
        <v>13.43</v>
      </c>
      <c r="E1941" s="107">
        <v>50.91</v>
      </c>
      <c r="F1941" s="107">
        <v>64.34</v>
      </c>
      <c r="G1941" s="83">
        <v>9</v>
      </c>
      <c r="H1941" s="83"/>
    </row>
    <row r="1942" spans="1:8" x14ac:dyDescent="0.3">
      <c r="A1942" s="104" t="s">
        <v>3978</v>
      </c>
      <c r="B1942" s="105" t="s">
        <v>3979</v>
      </c>
      <c r="C1942" s="106" t="s">
        <v>128</v>
      </c>
      <c r="D1942" s="107">
        <v>58.51</v>
      </c>
      <c r="E1942" s="107">
        <v>0.73</v>
      </c>
      <c r="F1942" s="107">
        <v>59.24</v>
      </c>
      <c r="G1942" s="83">
        <v>9</v>
      </c>
      <c r="H1942" s="83"/>
    </row>
    <row r="1943" spans="1:8" x14ac:dyDescent="0.3">
      <c r="A1943" s="104" t="s">
        <v>3980</v>
      </c>
      <c r="B1943" s="105" t="s">
        <v>3981</v>
      </c>
      <c r="C1943" s="106" t="s">
        <v>128</v>
      </c>
      <c r="D1943" s="107">
        <v>119.22</v>
      </c>
      <c r="E1943" s="107">
        <v>101.82</v>
      </c>
      <c r="F1943" s="107">
        <v>221.04</v>
      </c>
      <c r="G1943" s="83">
        <v>9</v>
      </c>
      <c r="H1943" s="83"/>
    </row>
    <row r="1944" spans="1:8" x14ac:dyDescent="0.3">
      <c r="A1944" s="104" t="s">
        <v>3982</v>
      </c>
      <c r="B1944" s="105" t="s">
        <v>3983</v>
      </c>
      <c r="C1944" s="106" t="s">
        <v>128</v>
      </c>
      <c r="D1944" s="107">
        <v>303.3</v>
      </c>
      <c r="E1944" s="107">
        <v>0.73</v>
      </c>
      <c r="F1944" s="107">
        <v>304.02999999999997</v>
      </c>
      <c r="G1944" s="83">
        <v>9</v>
      </c>
      <c r="H1944" s="83"/>
    </row>
    <row r="1945" spans="1:8" x14ac:dyDescent="0.3">
      <c r="A1945" s="104" t="s">
        <v>3984</v>
      </c>
      <c r="B1945" s="105" t="s">
        <v>3985</v>
      </c>
      <c r="C1945" s="106" t="s">
        <v>128</v>
      </c>
      <c r="D1945" s="107">
        <v>489.16</v>
      </c>
      <c r="E1945" s="107">
        <v>101.82</v>
      </c>
      <c r="F1945" s="107">
        <v>590.98</v>
      </c>
      <c r="G1945" s="83">
        <v>9</v>
      </c>
      <c r="H1945" s="83"/>
    </row>
    <row r="1946" spans="1:8" x14ac:dyDescent="0.3">
      <c r="A1946" s="104" t="s">
        <v>3986</v>
      </c>
      <c r="B1946" s="105" t="s">
        <v>3987</v>
      </c>
      <c r="C1946" s="106" t="s">
        <v>128</v>
      </c>
      <c r="D1946" s="107">
        <v>2185.5300000000002</v>
      </c>
      <c r="E1946" s="107">
        <v>36.39</v>
      </c>
      <c r="F1946" s="107">
        <v>2221.92</v>
      </c>
      <c r="G1946" s="83">
        <v>9</v>
      </c>
      <c r="H1946" s="83"/>
    </row>
    <row r="1947" spans="1:8" x14ac:dyDescent="0.3">
      <c r="A1947" s="104" t="s">
        <v>3988</v>
      </c>
      <c r="B1947" s="105" t="s">
        <v>3989</v>
      </c>
      <c r="C1947" s="106" t="s">
        <v>128</v>
      </c>
      <c r="D1947" s="107">
        <v>3283.47</v>
      </c>
      <c r="E1947" s="107">
        <v>36.39</v>
      </c>
      <c r="F1947" s="107">
        <v>3319.86</v>
      </c>
      <c r="G1947" s="83">
        <v>9</v>
      </c>
      <c r="H1947" s="83"/>
    </row>
    <row r="1948" spans="1:8" x14ac:dyDescent="0.3">
      <c r="A1948" s="104" t="s">
        <v>3990</v>
      </c>
      <c r="B1948" s="105" t="s">
        <v>3991</v>
      </c>
      <c r="C1948" s="106" t="s">
        <v>128</v>
      </c>
      <c r="D1948" s="107">
        <v>4248.76</v>
      </c>
      <c r="E1948" s="107">
        <v>36.39</v>
      </c>
      <c r="F1948" s="107">
        <v>4285.1499999999996</v>
      </c>
      <c r="G1948" s="83">
        <v>9</v>
      </c>
      <c r="H1948" s="83"/>
    </row>
    <row r="1949" spans="1:8" x14ac:dyDescent="0.3">
      <c r="A1949" s="104" t="s">
        <v>3992</v>
      </c>
      <c r="B1949" s="105" t="s">
        <v>3993</v>
      </c>
      <c r="C1949" s="106"/>
      <c r="D1949" s="107"/>
      <c r="E1949" s="107"/>
      <c r="F1949" s="107"/>
      <c r="G1949" s="83">
        <v>2</v>
      </c>
      <c r="H1949" s="83"/>
    </row>
    <row r="1950" spans="1:8" x14ac:dyDescent="0.3">
      <c r="A1950" s="104" t="s">
        <v>3994</v>
      </c>
      <c r="B1950" s="105" t="s">
        <v>3995</v>
      </c>
      <c r="C1950" s="106"/>
      <c r="D1950" s="107"/>
      <c r="E1950" s="107"/>
      <c r="F1950" s="107"/>
      <c r="G1950" s="83">
        <v>5</v>
      </c>
      <c r="H1950" s="83"/>
    </row>
    <row r="1951" spans="1:8" x14ac:dyDescent="0.3">
      <c r="A1951" s="104" t="s">
        <v>3996</v>
      </c>
      <c r="B1951" s="105" t="s">
        <v>3997</v>
      </c>
      <c r="C1951" s="106" t="s">
        <v>128</v>
      </c>
      <c r="D1951" s="107">
        <v>39.590000000000003</v>
      </c>
      <c r="E1951" s="107">
        <v>62.12</v>
      </c>
      <c r="F1951" s="107">
        <v>101.71</v>
      </c>
      <c r="G1951" s="83">
        <v>9</v>
      </c>
      <c r="H1951" s="83"/>
    </row>
    <row r="1952" spans="1:8" x14ac:dyDescent="0.3">
      <c r="A1952" s="104" t="s">
        <v>3998</v>
      </c>
      <c r="B1952" s="105" t="s">
        <v>3999</v>
      </c>
      <c r="C1952" s="106" t="s">
        <v>128</v>
      </c>
      <c r="D1952" s="107">
        <v>81.13</v>
      </c>
      <c r="E1952" s="107">
        <v>86.75</v>
      </c>
      <c r="F1952" s="107">
        <v>167.88</v>
      </c>
      <c r="G1952" s="83">
        <v>9</v>
      </c>
      <c r="H1952" s="83"/>
    </row>
    <row r="1953" spans="1:8" x14ac:dyDescent="0.3">
      <c r="A1953" s="104" t="s">
        <v>4000</v>
      </c>
      <c r="B1953" s="105" t="s">
        <v>4001</v>
      </c>
      <c r="C1953" s="106" t="s">
        <v>128</v>
      </c>
      <c r="D1953" s="107">
        <v>143.86000000000001</v>
      </c>
      <c r="E1953" s="107">
        <v>111.37</v>
      </c>
      <c r="F1953" s="107">
        <v>255.23</v>
      </c>
      <c r="G1953" s="83">
        <v>9</v>
      </c>
      <c r="H1953" s="83"/>
    </row>
    <row r="1954" spans="1:8" x14ac:dyDescent="0.3">
      <c r="A1954" s="104" t="s">
        <v>4002</v>
      </c>
      <c r="B1954" s="105" t="s">
        <v>4003</v>
      </c>
      <c r="C1954" s="106" t="s">
        <v>128</v>
      </c>
      <c r="D1954" s="107">
        <v>347.56</v>
      </c>
      <c r="E1954" s="107">
        <v>138.19</v>
      </c>
      <c r="F1954" s="107">
        <v>485.75</v>
      </c>
      <c r="G1954" s="83">
        <v>9</v>
      </c>
      <c r="H1954" s="83"/>
    </row>
    <row r="1955" spans="1:8" x14ac:dyDescent="0.3">
      <c r="A1955" s="104" t="s">
        <v>4004</v>
      </c>
      <c r="B1955" s="105" t="s">
        <v>4005</v>
      </c>
      <c r="C1955" s="106" t="s">
        <v>128</v>
      </c>
      <c r="D1955" s="107">
        <v>694.12</v>
      </c>
      <c r="E1955" s="107">
        <v>185.26</v>
      </c>
      <c r="F1955" s="107">
        <v>879.38</v>
      </c>
      <c r="G1955" s="83">
        <v>9</v>
      </c>
      <c r="H1955" s="83"/>
    </row>
    <row r="1956" spans="1:8" x14ac:dyDescent="0.3">
      <c r="A1956" s="104" t="s">
        <v>4006</v>
      </c>
      <c r="B1956" s="105" t="s">
        <v>4007</v>
      </c>
      <c r="C1956" s="106"/>
      <c r="D1956" s="107"/>
      <c r="E1956" s="107"/>
      <c r="F1956" s="107"/>
      <c r="G1956" s="83">
        <v>5</v>
      </c>
      <c r="H1956" s="83"/>
    </row>
    <row r="1957" spans="1:8" x14ac:dyDescent="0.3">
      <c r="A1957" s="104" t="s">
        <v>4008</v>
      </c>
      <c r="B1957" s="105" t="s">
        <v>4009</v>
      </c>
      <c r="C1957" s="106" t="s">
        <v>128</v>
      </c>
      <c r="D1957" s="107">
        <v>67.040000000000006</v>
      </c>
      <c r="E1957" s="107">
        <v>54.59</v>
      </c>
      <c r="F1957" s="107">
        <v>121.63</v>
      </c>
      <c r="G1957" s="83">
        <v>9</v>
      </c>
      <c r="H1957" s="83"/>
    </row>
    <row r="1958" spans="1:8" x14ac:dyDescent="0.3">
      <c r="A1958" s="104" t="s">
        <v>4010</v>
      </c>
      <c r="B1958" s="105" t="s">
        <v>4011</v>
      </c>
      <c r="C1958" s="106" t="s">
        <v>128</v>
      </c>
      <c r="D1958" s="107">
        <v>152.94999999999999</v>
      </c>
      <c r="E1958" s="107">
        <v>72.78</v>
      </c>
      <c r="F1958" s="107">
        <v>225.73</v>
      </c>
      <c r="G1958" s="83">
        <v>9</v>
      </c>
      <c r="H1958" s="83"/>
    </row>
    <row r="1959" spans="1:8" x14ac:dyDescent="0.3">
      <c r="A1959" s="104" t="s">
        <v>4012</v>
      </c>
      <c r="B1959" s="105" t="s">
        <v>4013</v>
      </c>
      <c r="C1959" s="106" t="s">
        <v>128</v>
      </c>
      <c r="D1959" s="107">
        <v>218.35</v>
      </c>
      <c r="E1959" s="107">
        <v>90.98</v>
      </c>
      <c r="F1959" s="107">
        <v>309.33</v>
      </c>
      <c r="G1959" s="83">
        <v>9</v>
      </c>
      <c r="H1959" s="83"/>
    </row>
    <row r="1960" spans="1:8" x14ac:dyDescent="0.3">
      <c r="A1960" s="104" t="s">
        <v>4014</v>
      </c>
      <c r="B1960" s="105" t="s">
        <v>4015</v>
      </c>
      <c r="C1960" s="106" t="s">
        <v>128</v>
      </c>
      <c r="D1960" s="107">
        <v>350.91</v>
      </c>
      <c r="E1960" s="107">
        <v>109.17</v>
      </c>
      <c r="F1960" s="107">
        <v>460.08</v>
      </c>
      <c r="G1960" s="83">
        <v>9</v>
      </c>
      <c r="H1960" s="83"/>
    </row>
    <row r="1961" spans="1:8" x14ac:dyDescent="0.3">
      <c r="A1961" s="104" t="s">
        <v>4016</v>
      </c>
      <c r="B1961" s="105" t="s">
        <v>4017</v>
      </c>
      <c r="C1961" s="106"/>
      <c r="D1961" s="107"/>
      <c r="E1961" s="107"/>
      <c r="F1961" s="107"/>
      <c r="G1961" s="83">
        <v>5</v>
      </c>
      <c r="H1961" s="83"/>
    </row>
    <row r="1962" spans="1:8" ht="28.8" x14ac:dyDescent="0.3">
      <c r="A1962" s="104" t="s">
        <v>4018</v>
      </c>
      <c r="B1962" s="105" t="s">
        <v>4019</v>
      </c>
      <c r="C1962" s="106" t="s">
        <v>128</v>
      </c>
      <c r="D1962" s="107">
        <v>433.31</v>
      </c>
      <c r="E1962" s="107">
        <v>108.06</v>
      </c>
      <c r="F1962" s="107">
        <v>541.37</v>
      </c>
      <c r="G1962" s="83">
        <v>9</v>
      </c>
      <c r="H1962" s="83"/>
    </row>
    <row r="1963" spans="1:8" ht="28.8" x14ac:dyDescent="0.3">
      <c r="A1963" s="104" t="s">
        <v>4020</v>
      </c>
      <c r="B1963" s="105" t="s">
        <v>4021</v>
      </c>
      <c r="C1963" s="106" t="s">
        <v>128</v>
      </c>
      <c r="D1963" s="107">
        <v>477.16</v>
      </c>
      <c r="E1963" s="107">
        <v>108.06</v>
      </c>
      <c r="F1963" s="107">
        <v>585.22</v>
      </c>
      <c r="G1963" s="83">
        <v>9</v>
      </c>
      <c r="H1963" s="83"/>
    </row>
    <row r="1964" spans="1:8" ht="28.8" x14ac:dyDescent="0.3">
      <c r="A1964" s="104" t="s">
        <v>4022</v>
      </c>
      <c r="B1964" s="105" t="s">
        <v>4023</v>
      </c>
      <c r="C1964" s="106" t="s">
        <v>128</v>
      </c>
      <c r="D1964" s="107">
        <v>550.73</v>
      </c>
      <c r="E1964" s="107">
        <v>135.08000000000001</v>
      </c>
      <c r="F1964" s="107">
        <v>685.81</v>
      </c>
      <c r="G1964" s="83">
        <v>9</v>
      </c>
      <c r="H1964" s="83"/>
    </row>
    <row r="1965" spans="1:8" ht="28.8" x14ac:dyDescent="0.3">
      <c r="A1965" s="104" t="s">
        <v>4024</v>
      </c>
      <c r="B1965" s="105" t="s">
        <v>4025</v>
      </c>
      <c r="C1965" s="106" t="s">
        <v>128</v>
      </c>
      <c r="D1965" s="107">
        <v>617.77</v>
      </c>
      <c r="E1965" s="107">
        <v>135.08000000000001</v>
      </c>
      <c r="F1965" s="107">
        <v>752.85</v>
      </c>
      <c r="G1965" s="83">
        <v>9</v>
      </c>
      <c r="H1965" s="83"/>
    </row>
    <row r="1966" spans="1:8" ht="28.8" x14ac:dyDescent="0.3">
      <c r="A1966" s="104" t="s">
        <v>4026</v>
      </c>
      <c r="B1966" s="105" t="s">
        <v>4027</v>
      </c>
      <c r="C1966" s="106" t="s">
        <v>128</v>
      </c>
      <c r="D1966" s="107">
        <v>988.67</v>
      </c>
      <c r="E1966" s="107">
        <v>162.09</v>
      </c>
      <c r="F1966" s="107">
        <v>1150.76</v>
      </c>
      <c r="G1966" s="83">
        <v>9</v>
      </c>
      <c r="H1966" s="83"/>
    </row>
    <row r="1967" spans="1:8" ht="28.8" x14ac:dyDescent="0.3">
      <c r="A1967" s="104" t="s">
        <v>4028</v>
      </c>
      <c r="B1967" s="105" t="s">
        <v>4029</v>
      </c>
      <c r="C1967" s="106" t="s">
        <v>128</v>
      </c>
      <c r="D1967" s="107">
        <v>1296.54</v>
      </c>
      <c r="E1967" s="107">
        <v>162.09</v>
      </c>
      <c r="F1967" s="107">
        <v>1458.63</v>
      </c>
      <c r="G1967" s="83">
        <v>9</v>
      </c>
      <c r="H1967" s="83"/>
    </row>
    <row r="1968" spans="1:8" x14ac:dyDescent="0.3">
      <c r="A1968" s="104" t="s">
        <v>4030</v>
      </c>
      <c r="B1968" s="105" t="s">
        <v>4031</v>
      </c>
      <c r="C1968" s="106"/>
      <c r="D1968" s="107"/>
      <c r="E1968" s="107"/>
      <c r="F1968" s="107"/>
      <c r="G1968" s="83">
        <v>5</v>
      </c>
      <c r="H1968" s="83"/>
    </row>
    <row r="1969" spans="1:8" ht="28.8" x14ac:dyDescent="0.3">
      <c r="A1969" s="104" t="s">
        <v>4032</v>
      </c>
      <c r="B1969" s="105" t="s">
        <v>4033</v>
      </c>
      <c r="C1969" s="106" t="s">
        <v>128</v>
      </c>
      <c r="D1969" s="107">
        <v>516.76</v>
      </c>
      <c r="E1969" s="107">
        <v>81.05</v>
      </c>
      <c r="F1969" s="107">
        <v>597.80999999999995</v>
      </c>
      <c r="G1969" s="83">
        <v>9</v>
      </c>
      <c r="H1969" s="83"/>
    </row>
    <row r="1970" spans="1:8" ht="28.8" x14ac:dyDescent="0.3">
      <c r="A1970" s="104" t="s">
        <v>4034</v>
      </c>
      <c r="B1970" s="105" t="s">
        <v>4035</v>
      </c>
      <c r="C1970" s="106" t="s">
        <v>128</v>
      </c>
      <c r="D1970" s="107">
        <v>604.70000000000005</v>
      </c>
      <c r="E1970" s="107">
        <v>81.05</v>
      </c>
      <c r="F1970" s="107">
        <v>685.75</v>
      </c>
      <c r="G1970" s="83">
        <v>9</v>
      </c>
      <c r="H1970" s="83"/>
    </row>
    <row r="1971" spans="1:8" ht="28.8" x14ac:dyDescent="0.3">
      <c r="A1971" s="104" t="s">
        <v>4036</v>
      </c>
      <c r="B1971" s="105" t="s">
        <v>4037</v>
      </c>
      <c r="C1971" s="106" t="s">
        <v>128</v>
      </c>
      <c r="D1971" s="107">
        <v>696.5</v>
      </c>
      <c r="E1971" s="107">
        <v>108.06</v>
      </c>
      <c r="F1971" s="107">
        <v>804.56</v>
      </c>
      <c r="G1971" s="83">
        <v>9</v>
      </c>
      <c r="H1971" s="83"/>
    </row>
    <row r="1972" spans="1:8" ht="28.8" x14ac:dyDescent="0.3">
      <c r="A1972" s="104" t="s">
        <v>4038</v>
      </c>
      <c r="B1972" s="105" t="s">
        <v>4039</v>
      </c>
      <c r="C1972" s="106" t="s">
        <v>128</v>
      </c>
      <c r="D1972" s="107">
        <v>809.72</v>
      </c>
      <c r="E1972" s="107">
        <v>108.06</v>
      </c>
      <c r="F1972" s="107">
        <v>917.78</v>
      </c>
      <c r="G1972" s="83">
        <v>9</v>
      </c>
      <c r="H1972" s="83"/>
    </row>
    <row r="1973" spans="1:8" ht="28.8" x14ac:dyDescent="0.3">
      <c r="A1973" s="104" t="s">
        <v>4040</v>
      </c>
      <c r="B1973" s="105" t="s">
        <v>4041</v>
      </c>
      <c r="C1973" s="106" t="s">
        <v>128</v>
      </c>
      <c r="D1973" s="107">
        <v>1055.74</v>
      </c>
      <c r="E1973" s="107">
        <v>135.08000000000001</v>
      </c>
      <c r="F1973" s="107">
        <v>1190.82</v>
      </c>
      <c r="G1973" s="83">
        <v>9</v>
      </c>
      <c r="H1973" s="83"/>
    </row>
    <row r="1974" spans="1:8" ht="28.8" x14ac:dyDescent="0.3">
      <c r="A1974" s="104" t="s">
        <v>4042</v>
      </c>
      <c r="B1974" s="105" t="s">
        <v>4043</v>
      </c>
      <c r="C1974" s="106" t="s">
        <v>128</v>
      </c>
      <c r="D1974" s="107">
        <v>1503.8</v>
      </c>
      <c r="E1974" s="107">
        <v>135.08000000000001</v>
      </c>
      <c r="F1974" s="107">
        <v>1638.88</v>
      </c>
      <c r="G1974" s="83">
        <v>9</v>
      </c>
      <c r="H1974" s="83"/>
    </row>
    <row r="1975" spans="1:8" x14ac:dyDescent="0.3">
      <c r="A1975" s="104" t="s">
        <v>4044</v>
      </c>
      <c r="B1975" s="105" t="s">
        <v>4045</v>
      </c>
      <c r="C1975" s="106"/>
      <c r="D1975" s="107"/>
      <c r="E1975" s="107"/>
      <c r="F1975" s="107"/>
      <c r="G1975" s="83">
        <v>5</v>
      </c>
      <c r="H1975" s="83"/>
    </row>
    <row r="1976" spans="1:8" ht="28.8" x14ac:dyDescent="0.3">
      <c r="A1976" s="104" t="s">
        <v>4046</v>
      </c>
      <c r="B1976" s="105" t="s">
        <v>4047</v>
      </c>
      <c r="C1976" s="106" t="s">
        <v>180</v>
      </c>
      <c r="D1976" s="107">
        <v>2307.79</v>
      </c>
      <c r="E1976" s="107">
        <v>96.8</v>
      </c>
      <c r="F1976" s="107">
        <v>2404.59</v>
      </c>
      <c r="G1976" s="83">
        <v>9</v>
      </c>
      <c r="H1976" s="83"/>
    </row>
    <row r="1977" spans="1:8" x14ac:dyDescent="0.3">
      <c r="A1977" s="104" t="s">
        <v>4048</v>
      </c>
      <c r="B1977" s="105" t="s">
        <v>4049</v>
      </c>
      <c r="C1977" s="106"/>
      <c r="D1977" s="107"/>
      <c r="E1977" s="107"/>
      <c r="F1977" s="107"/>
      <c r="G1977" s="83">
        <v>5</v>
      </c>
      <c r="H1977" s="83"/>
    </row>
    <row r="1978" spans="1:8" x14ac:dyDescent="0.3">
      <c r="A1978" s="104" t="s">
        <v>4050</v>
      </c>
      <c r="B1978" s="105" t="s">
        <v>4051</v>
      </c>
      <c r="C1978" s="106" t="s">
        <v>693</v>
      </c>
      <c r="D1978" s="107">
        <v>110.72</v>
      </c>
      <c r="E1978" s="107">
        <v>6.56</v>
      </c>
      <c r="F1978" s="107">
        <v>117.28</v>
      </c>
      <c r="G1978" s="83">
        <v>9</v>
      </c>
      <c r="H1978" s="83"/>
    </row>
    <row r="1979" spans="1:8" x14ac:dyDescent="0.3">
      <c r="A1979" s="104" t="s">
        <v>4052</v>
      </c>
      <c r="B1979" s="105" t="s">
        <v>4053</v>
      </c>
      <c r="C1979" s="106"/>
      <c r="D1979" s="107"/>
      <c r="E1979" s="107"/>
      <c r="F1979" s="107"/>
      <c r="G1979" s="83">
        <v>5</v>
      </c>
      <c r="H1979" s="83"/>
    </row>
    <row r="1980" spans="1:8" x14ac:dyDescent="0.3">
      <c r="A1980" s="104" t="s">
        <v>4054</v>
      </c>
      <c r="B1980" s="105" t="s">
        <v>4055</v>
      </c>
      <c r="C1980" s="106" t="s">
        <v>128</v>
      </c>
      <c r="D1980" s="107">
        <v>26.8</v>
      </c>
      <c r="E1980" s="107">
        <v>10.92</v>
      </c>
      <c r="F1980" s="107">
        <v>37.72</v>
      </c>
      <c r="G1980" s="83">
        <v>9</v>
      </c>
      <c r="H1980" s="83"/>
    </row>
    <row r="1981" spans="1:8" x14ac:dyDescent="0.3">
      <c r="A1981" s="104" t="s">
        <v>4056</v>
      </c>
      <c r="B1981" s="105" t="s">
        <v>4057</v>
      </c>
      <c r="C1981" s="106" t="s">
        <v>128</v>
      </c>
      <c r="D1981" s="107">
        <v>40.72</v>
      </c>
      <c r="E1981" s="107">
        <v>18.2</v>
      </c>
      <c r="F1981" s="107">
        <v>58.92</v>
      </c>
      <c r="G1981" s="83">
        <v>9</v>
      </c>
      <c r="H1981" s="83"/>
    </row>
    <row r="1982" spans="1:8" x14ac:dyDescent="0.3">
      <c r="A1982" s="104" t="s">
        <v>4058</v>
      </c>
      <c r="B1982" s="105" t="s">
        <v>4059</v>
      </c>
      <c r="C1982" s="106" t="s">
        <v>128</v>
      </c>
      <c r="D1982" s="107">
        <v>46.95</v>
      </c>
      <c r="E1982" s="107">
        <v>36.39</v>
      </c>
      <c r="F1982" s="107">
        <v>83.34</v>
      </c>
      <c r="G1982" s="83">
        <v>9</v>
      </c>
      <c r="H1982" s="83"/>
    </row>
    <row r="1983" spans="1:8" x14ac:dyDescent="0.3">
      <c r="A1983" s="104" t="s">
        <v>4060</v>
      </c>
      <c r="B1983" s="105" t="s">
        <v>4061</v>
      </c>
      <c r="C1983" s="106" t="s">
        <v>128</v>
      </c>
      <c r="D1983" s="107">
        <v>129.66</v>
      </c>
      <c r="E1983" s="107">
        <v>36.39</v>
      </c>
      <c r="F1983" s="107">
        <v>166.05</v>
      </c>
      <c r="G1983" s="83">
        <v>9</v>
      </c>
      <c r="H1983" s="83"/>
    </row>
    <row r="1984" spans="1:8" x14ac:dyDescent="0.3">
      <c r="A1984" s="104" t="s">
        <v>4062</v>
      </c>
      <c r="B1984" s="105" t="s">
        <v>4063</v>
      </c>
      <c r="C1984" s="106" t="s">
        <v>128</v>
      </c>
      <c r="D1984" s="107">
        <v>203.52</v>
      </c>
      <c r="E1984" s="107">
        <v>36.39</v>
      </c>
      <c r="F1984" s="107">
        <v>239.91</v>
      </c>
      <c r="G1984" s="83">
        <v>9</v>
      </c>
      <c r="H1984" s="83"/>
    </row>
    <row r="1985" spans="1:8" x14ac:dyDescent="0.3">
      <c r="A1985" s="104" t="s">
        <v>4064</v>
      </c>
      <c r="B1985" s="105" t="s">
        <v>4065</v>
      </c>
      <c r="C1985" s="106" t="s">
        <v>128</v>
      </c>
      <c r="D1985" s="107">
        <v>816.07</v>
      </c>
      <c r="E1985" s="107">
        <v>43.66</v>
      </c>
      <c r="F1985" s="107">
        <v>859.73</v>
      </c>
      <c r="G1985" s="83">
        <v>9</v>
      </c>
      <c r="H1985" s="83"/>
    </row>
    <row r="1986" spans="1:8" x14ac:dyDescent="0.3">
      <c r="A1986" s="104" t="s">
        <v>4066</v>
      </c>
      <c r="B1986" s="105" t="s">
        <v>4067</v>
      </c>
      <c r="C1986" s="106" t="s">
        <v>128</v>
      </c>
      <c r="D1986" s="107">
        <v>299.85000000000002</v>
      </c>
      <c r="E1986" s="107">
        <v>43.66</v>
      </c>
      <c r="F1986" s="107">
        <v>343.51</v>
      </c>
      <c r="G1986" s="83">
        <v>9</v>
      </c>
      <c r="H1986" s="83"/>
    </row>
    <row r="1987" spans="1:8" x14ac:dyDescent="0.3">
      <c r="A1987" s="104" t="s">
        <v>4068</v>
      </c>
      <c r="B1987" s="105" t="s">
        <v>4069</v>
      </c>
      <c r="C1987" s="106"/>
      <c r="D1987" s="107"/>
      <c r="E1987" s="107"/>
      <c r="F1987" s="107"/>
      <c r="G1987" s="83">
        <v>5</v>
      </c>
      <c r="H1987" s="83"/>
    </row>
    <row r="1988" spans="1:8" x14ac:dyDescent="0.3">
      <c r="A1988" s="104" t="s">
        <v>4070</v>
      </c>
      <c r="B1988" s="105" t="s">
        <v>4071</v>
      </c>
      <c r="C1988" s="106" t="s">
        <v>128</v>
      </c>
      <c r="D1988" s="107">
        <v>21.06</v>
      </c>
      <c r="E1988" s="107">
        <v>7.27</v>
      </c>
      <c r="F1988" s="107">
        <v>28.33</v>
      </c>
      <c r="G1988" s="83">
        <v>9</v>
      </c>
      <c r="H1988" s="83"/>
    </row>
    <row r="1989" spans="1:8" x14ac:dyDescent="0.3">
      <c r="A1989" s="104" t="s">
        <v>4072</v>
      </c>
      <c r="B1989" s="105" t="s">
        <v>4073</v>
      </c>
      <c r="C1989" s="106" t="s">
        <v>128</v>
      </c>
      <c r="D1989" s="107">
        <v>32.92</v>
      </c>
      <c r="E1989" s="107">
        <v>7.27</v>
      </c>
      <c r="F1989" s="107">
        <v>40.19</v>
      </c>
      <c r="G1989" s="83">
        <v>9</v>
      </c>
      <c r="H1989" s="83"/>
    </row>
    <row r="1990" spans="1:8" x14ac:dyDescent="0.3">
      <c r="A1990" s="104" t="s">
        <v>4074</v>
      </c>
      <c r="B1990" s="105" t="s">
        <v>4075</v>
      </c>
      <c r="C1990" s="106" t="s">
        <v>128</v>
      </c>
      <c r="D1990" s="107">
        <v>70.010000000000005</v>
      </c>
      <c r="E1990" s="107">
        <v>7.27</v>
      </c>
      <c r="F1990" s="107">
        <v>77.28</v>
      </c>
      <c r="G1990" s="83">
        <v>9</v>
      </c>
      <c r="H1990" s="83"/>
    </row>
    <row r="1991" spans="1:8" x14ac:dyDescent="0.3">
      <c r="A1991" s="104" t="s">
        <v>4076</v>
      </c>
      <c r="B1991" s="105" t="s">
        <v>4077</v>
      </c>
      <c r="C1991" s="106" t="s">
        <v>128</v>
      </c>
      <c r="D1991" s="107">
        <v>102.99</v>
      </c>
      <c r="E1991" s="107">
        <v>7.27</v>
      </c>
      <c r="F1991" s="107">
        <v>110.26</v>
      </c>
      <c r="G1991" s="83">
        <v>9</v>
      </c>
      <c r="H1991" s="83"/>
    </row>
    <row r="1992" spans="1:8" x14ac:dyDescent="0.3">
      <c r="A1992" s="104" t="s">
        <v>4078</v>
      </c>
      <c r="B1992" s="105" t="s">
        <v>4079</v>
      </c>
      <c r="C1992" s="106" t="s">
        <v>128</v>
      </c>
      <c r="D1992" s="107">
        <v>146.57</v>
      </c>
      <c r="E1992" s="107">
        <v>7.27</v>
      </c>
      <c r="F1992" s="107">
        <v>153.84</v>
      </c>
      <c r="G1992" s="83">
        <v>9</v>
      </c>
      <c r="H1992" s="83"/>
    </row>
    <row r="1993" spans="1:8" x14ac:dyDescent="0.3">
      <c r="A1993" s="104" t="s">
        <v>4080</v>
      </c>
      <c r="B1993" s="105" t="s">
        <v>4081</v>
      </c>
      <c r="C1993" s="106" t="s">
        <v>128</v>
      </c>
      <c r="D1993" s="107">
        <v>307.14999999999998</v>
      </c>
      <c r="E1993" s="107">
        <v>7.27</v>
      </c>
      <c r="F1993" s="107">
        <v>314.42</v>
      </c>
      <c r="G1993" s="83">
        <v>9</v>
      </c>
      <c r="H1993" s="83"/>
    </row>
    <row r="1994" spans="1:8" x14ac:dyDescent="0.3">
      <c r="A1994" s="104" t="s">
        <v>4082</v>
      </c>
      <c r="B1994" s="105" t="s">
        <v>4083</v>
      </c>
      <c r="C1994" s="106" t="s">
        <v>128</v>
      </c>
      <c r="D1994" s="107">
        <v>6.29</v>
      </c>
      <c r="E1994" s="107">
        <v>7.27</v>
      </c>
      <c r="F1994" s="107">
        <v>13.56</v>
      </c>
      <c r="G1994" s="83">
        <v>9</v>
      </c>
      <c r="H1994" s="83"/>
    </row>
    <row r="1995" spans="1:8" x14ac:dyDescent="0.3">
      <c r="A1995" s="104" t="s">
        <v>4084</v>
      </c>
      <c r="B1995" s="105" t="s">
        <v>4085</v>
      </c>
      <c r="C1995" s="106" t="s">
        <v>128</v>
      </c>
      <c r="D1995" s="107">
        <v>7.46</v>
      </c>
      <c r="E1995" s="107">
        <v>7.27</v>
      </c>
      <c r="F1995" s="107">
        <v>14.73</v>
      </c>
      <c r="G1995" s="83">
        <v>9</v>
      </c>
      <c r="H1995" s="83"/>
    </row>
    <row r="1996" spans="1:8" x14ac:dyDescent="0.3">
      <c r="A1996" s="104" t="s">
        <v>4086</v>
      </c>
      <c r="B1996" s="105" t="s">
        <v>4087</v>
      </c>
      <c r="C1996" s="106" t="s">
        <v>128</v>
      </c>
      <c r="D1996" s="107">
        <v>33.82</v>
      </c>
      <c r="E1996" s="107">
        <v>1.82</v>
      </c>
      <c r="F1996" s="107">
        <v>35.64</v>
      </c>
      <c r="G1996" s="83">
        <v>9</v>
      </c>
      <c r="H1996" s="83"/>
    </row>
    <row r="1997" spans="1:8" x14ac:dyDescent="0.3">
      <c r="A1997" s="104" t="s">
        <v>4088</v>
      </c>
      <c r="B1997" s="105" t="s">
        <v>4089</v>
      </c>
      <c r="C1997" s="106"/>
      <c r="D1997" s="107"/>
      <c r="E1997" s="107"/>
      <c r="F1997" s="107"/>
      <c r="G1997" s="83">
        <v>5</v>
      </c>
      <c r="H1997" s="83"/>
    </row>
    <row r="1998" spans="1:8" ht="28.8" x14ac:dyDescent="0.3">
      <c r="A1998" s="104" t="s">
        <v>4090</v>
      </c>
      <c r="B1998" s="105" t="s">
        <v>4091</v>
      </c>
      <c r="C1998" s="106" t="s">
        <v>128</v>
      </c>
      <c r="D1998" s="107">
        <v>17375.560000000001</v>
      </c>
      <c r="E1998" s="107">
        <v>227.66</v>
      </c>
      <c r="F1998" s="107">
        <v>17603.22</v>
      </c>
      <c r="G1998" s="83">
        <v>9</v>
      </c>
      <c r="H1998" s="83"/>
    </row>
    <row r="1999" spans="1:8" ht="28.8" x14ac:dyDescent="0.3">
      <c r="A1999" s="104" t="s">
        <v>4092</v>
      </c>
      <c r="B1999" s="105" t="s">
        <v>4093</v>
      </c>
      <c r="C1999" s="106" t="s">
        <v>128</v>
      </c>
      <c r="D1999" s="107">
        <v>28374.83</v>
      </c>
      <c r="E1999" s="107">
        <v>203.64</v>
      </c>
      <c r="F1999" s="107">
        <v>28578.47</v>
      </c>
      <c r="G1999" s="83">
        <v>9</v>
      </c>
      <c r="H1999" s="83"/>
    </row>
    <row r="2000" spans="1:8" ht="28.8" x14ac:dyDescent="0.3">
      <c r="A2000" s="104" t="s">
        <v>4094</v>
      </c>
      <c r="B2000" s="105" t="s">
        <v>4095</v>
      </c>
      <c r="C2000" s="106" t="s">
        <v>439</v>
      </c>
      <c r="D2000" s="107">
        <v>31102.78</v>
      </c>
      <c r="E2000" s="107">
        <v>300.99</v>
      </c>
      <c r="F2000" s="107">
        <v>31403.77</v>
      </c>
      <c r="G2000" s="83">
        <v>9</v>
      </c>
      <c r="H2000" s="83"/>
    </row>
    <row r="2001" spans="1:8" ht="28.8" x14ac:dyDescent="0.3">
      <c r="A2001" s="104" t="s">
        <v>4096</v>
      </c>
      <c r="B2001" s="105" t="s">
        <v>4097</v>
      </c>
      <c r="C2001" s="106" t="s">
        <v>128</v>
      </c>
      <c r="D2001" s="107">
        <v>63365.89</v>
      </c>
      <c r="E2001" s="107">
        <v>36.39</v>
      </c>
      <c r="F2001" s="107">
        <v>63402.28</v>
      </c>
      <c r="G2001" s="83">
        <v>9</v>
      </c>
      <c r="H2001" s="83"/>
    </row>
    <row r="2002" spans="1:8" ht="28.8" x14ac:dyDescent="0.3">
      <c r="A2002" s="104" t="s">
        <v>4098</v>
      </c>
      <c r="B2002" s="105" t="s">
        <v>4099</v>
      </c>
      <c r="C2002" s="106" t="s">
        <v>128</v>
      </c>
      <c r="D2002" s="107">
        <v>111523.89</v>
      </c>
      <c r="E2002" s="107">
        <v>36.39</v>
      </c>
      <c r="F2002" s="107">
        <v>111560.28</v>
      </c>
      <c r="G2002" s="83">
        <v>9</v>
      </c>
      <c r="H2002" s="83"/>
    </row>
    <row r="2003" spans="1:8" ht="28.8" x14ac:dyDescent="0.3">
      <c r="A2003" s="104" t="s">
        <v>4100</v>
      </c>
      <c r="B2003" s="105" t="s">
        <v>4101</v>
      </c>
      <c r="C2003" s="106" t="s">
        <v>128</v>
      </c>
      <c r="D2003" s="107">
        <v>17.690000000000001</v>
      </c>
      <c r="E2003" s="107">
        <v>10.92</v>
      </c>
      <c r="F2003" s="107">
        <v>28.61</v>
      </c>
      <c r="G2003" s="83">
        <v>9</v>
      </c>
      <c r="H2003" s="83"/>
    </row>
    <row r="2004" spans="1:8" ht="28.8" x14ac:dyDescent="0.3">
      <c r="A2004" s="104" t="s">
        <v>4102</v>
      </c>
      <c r="B2004" s="105" t="s">
        <v>4103</v>
      </c>
      <c r="C2004" s="106" t="s">
        <v>128</v>
      </c>
      <c r="D2004" s="107">
        <v>27.15</v>
      </c>
      <c r="E2004" s="107">
        <v>10.92</v>
      </c>
      <c r="F2004" s="107">
        <v>38.07</v>
      </c>
      <c r="G2004" s="83">
        <v>9</v>
      </c>
      <c r="H2004" s="83"/>
    </row>
    <row r="2005" spans="1:8" ht="28.8" x14ac:dyDescent="0.3">
      <c r="A2005" s="104" t="s">
        <v>4104</v>
      </c>
      <c r="B2005" s="105" t="s">
        <v>4105</v>
      </c>
      <c r="C2005" s="106" t="s">
        <v>128</v>
      </c>
      <c r="D2005" s="107">
        <v>92.25</v>
      </c>
      <c r="E2005" s="107">
        <v>21.83</v>
      </c>
      <c r="F2005" s="107">
        <v>114.08</v>
      </c>
      <c r="G2005" s="83">
        <v>9</v>
      </c>
      <c r="H2005" s="83"/>
    </row>
    <row r="2006" spans="1:8" ht="28.8" x14ac:dyDescent="0.3">
      <c r="A2006" s="104" t="s">
        <v>4106</v>
      </c>
      <c r="B2006" s="105" t="s">
        <v>4107</v>
      </c>
      <c r="C2006" s="106" t="s">
        <v>128</v>
      </c>
      <c r="D2006" s="107">
        <v>132.97999999999999</v>
      </c>
      <c r="E2006" s="107">
        <v>21.83</v>
      </c>
      <c r="F2006" s="107">
        <v>154.81</v>
      </c>
      <c r="G2006" s="83">
        <v>9</v>
      </c>
      <c r="H2006" s="83"/>
    </row>
    <row r="2007" spans="1:8" ht="28.8" x14ac:dyDescent="0.3">
      <c r="A2007" s="104" t="s">
        <v>4108</v>
      </c>
      <c r="B2007" s="105" t="s">
        <v>4109</v>
      </c>
      <c r="C2007" s="106" t="s">
        <v>128</v>
      </c>
      <c r="D2007" s="107">
        <v>105.77</v>
      </c>
      <c r="E2007" s="107">
        <v>32.75</v>
      </c>
      <c r="F2007" s="107">
        <v>138.52000000000001</v>
      </c>
      <c r="G2007" s="83">
        <v>9</v>
      </c>
      <c r="H2007" s="83"/>
    </row>
    <row r="2008" spans="1:8" ht="28.8" x14ac:dyDescent="0.3">
      <c r="A2008" s="104" t="s">
        <v>4110</v>
      </c>
      <c r="B2008" s="105" t="s">
        <v>4111</v>
      </c>
      <c r="C2008" s="106" t="s">
        <v>128</v>
      </c>
      <c r="D2008" s="107">
        <v>121.81</v>
      </c>
      <c r="E2008" s="107">
        <v>32.75</v>
      </c>
      <c r="F2008" s="107">
        <v>154.56</v>
      </c>
      <c r="G2008" s="83">
        <v>9</v>
      </c>
      <c r="H2008" s="83"/>
    </row>
    <row r="2009" spans="1:8" ht="28.8" x14ac:dyDescent="0.3">
      <c r="A2009" s="104" t="s">
        <v>4112</v>
      </c>
      <c r="B2009" s="105" t="s">
        <v>4113</v>
      </c>
      <c r="C2009" s="106" t="s">
        <v>128</v>
      </c>
      <c r="D2009" s="107">
        <v>412.63</v>
      </c>
      <c r="E2009" s="107">
        <v>36.39</v>
      </c>
      <c r="F2009" s="107">
        <v>449.02</v>
      </c>
      <c r="G2009" s="83">
        <v>9</v>
      </c>
      <c r="H2009" s="83"/>
    </row>
    <row r="2010" spans="1:8" ht="28.8" x14ac:dyDescent="0.3">
      <c r="A2010" s="104" t="s">
        <v>4114</v>
      </c>
      <c r="B2010" s="105" t="s">
        <v>4115</v>
      </c>
      <c r="C2010" s="106" t="s">
        <v>128</v>
      </c>
      <c r="D2010" s="107">
        <v>630.64</v>
      </c>
      <c r="E2010" s="107">
        <v>36.39</v>
      </c>
      <c r="F2010" s="107">
        <v>667.03</v>
      </c>
      <c r="G2010" s="83">
        <v>9</v>
      </c>
      <c r="H2010" s="83"/>
    </row>
    <row r="2011" spans="1:8" ht="28.8" x14ac:dyDescent="0.3">
      <c r="A2011" s="104" t="s">
        <v>4116</v>
      </c>
      <c r="B2011" s="105" t="s">
        <v>4117</v>
      </c>
      <c r="C2011" s="106" t="s">
        <v>128</v>
      </c>
      <c r="D2011" s="107">
        <v>1960.42</v>
      </c>
      <c r="E2011" s="107">
        <v>72.78</v>
      </c>
      <c r="F2011" s="107">
        <v>2033.2</v>
      </c>
      <c r="G2011" s="83">
        <v>9</v>
      </c>
      <c r="H2011" s="83"/>
    </row>
    <row r="2012" spans="1:8" ht="28.8" x14ac:dyDescent="0.3">
      <c r="A2012" s="104" t="s">
        <v>4118</v>
      </c>
      <c r="B2012" s="105" t="s">
        <v>4119</v>
      </c>
      <c r="C2012" s="106" t="s">
        <v>128</v>
      </c>
      <c r="D2012" s="107">
        <v>2637.62</v>
      </c>
      <c r="E2012" s="107">
        <v>72.78</v>
      </c>
      <c r="F2012" s="107">
        <v>2710.4</v>
      </c>
      <c r="G2012" s="83">
        <v>9</v>
      </c>
      <c r="H2012" s="83"/>
    </row>
    <row r="2013" spans="1:8" ht="28.8" x14ac:dyDescent="0.3">
      <c r="A2013" s="104" t="s">
        <v>4120</v>
      </c>
      <c r="B2013" s="105" t="s">
        <v>4121</v>
      </c>
      <c r="C2013" s="106" t="s">
        <v>128</v>
      </c>
      <c r="D2013" s="107">
        <v>6693.2</v>
      </c>
      <c r="E2013" s="107">
        <v>72.78</v>
      </c>
      <c r="F2013" s="107">
        <v>6765.98</v>
      </c>
      <c r="G2013" s="83">
        <v>9</v>
      </c>
      <c r="H2013" s="83"/>
    </row>
    <row r="2014" spans="1:8" ht="28.8" x14ac:dyDescent="0.3">
      <c r="A2014" s="104" t="s">
        <v>4122</v>
      </c>
      <c r="B2014" s="105" t="s">
        <v>4123</v>
      </c>
      <c r="C2014" s="106" t="s">
        <v>128</v>
      </c>
      <c r="D2014" s="107">
        <v>9709.0400000000009</v>
      </c>
      <c r="E2014" s="107">
        <v>72.78</v>
      </c>
      <c r="F2014" s="107">
        <v>9781.82</v>
      </c>
      <c r="G2014" s="83">
        <v>9</v>
      </c>
      <c r="H2014" s="83"/>
    </row>
    <row r="2015" spans="1:8" ht="28.8" x14ac:dyDescent="0.3">
      <c r="A2015" s="104" t="s">
        <v>4124</v>
      </c>
      <c r="B2015" s="105" t="s">
        <v>4125</v>
      </c>
      <c r="C2015" s="106" t="s">
        <v>128</v>
      </c>
      <c r="D2015" s="107">
        <v>11135.27</v>
      </c>
      <c r="E2015" s="107">
        <v>72.78</v>
      </c>
      <c r="F2015" s="107">
        <v>11208.05</v>
      </c>
      <c r="G2015" s="83">
        <v>9</v>
      </c>
      <c r="H2015" s="83"/>
    </row>
    <row r="2016" spans="1:8" ht="28.8" x14ac:dyDescent="0.3">
      <c r="A2016" s="104" t="s">
        <v>4126</v>
      </c>
      <c r="B2016" s="105" t="s">
        <v>4127</v>
      </c>
      <c r="C2016" s="106" t="s">
        <v>128</v>
      </c>
      <c r="D2016" s="107">
        <v>15130.19</v>
      </c>
      <c r="E2016" s="107">
        <v>72.78</v>
      </c>
      <c r="F2016" s="107">
        <v>15202.97</v>
      </c>
      <c r="G2016" s="83">
        <v>9</v>
      </c>
      <c r="H2016" s="83"/>
    </row>
    <row r="2017" spans="1:8" ht="28.8" x14ac:dyDescent="0.3">
      <c r="A2017" s="104" t="s">
        <v>4128</v>
      </c>
      <c r="B2017" s="105" t="s">
        <v>4129</v>
      </c>
      <c r="C2017" s="106" t="s">
        <v>128</v>
      </c>
      <c r="D2017" s="107">
        <v>23999.01</v>
      </c>
      <c r="E2017" s="107">
        <v>72.78</v>
      </c>
      <c r="F2017" s="107">
        <v>24071.79</v>
      </c>
      <c r="G2017" s="83">
        <v>9</v>
      </c>
      <c r="H2017" s="83"/>
    </row>
    <row r="2018" spans="1:8" ht="28.8" x14ac:dyDescent="0.3">
      <c r="A2018" s="104" t="s">
        <v>4130</v>
      </c>
      <c r="B2018" s="105" t="s">
        <v>4131</v>
      </c>
      <c r="C2018" s="106" t="s">
        <v>128</v>
      </c>
      <c r="D2018" s="107">
        <v>11.02</v>
      </c>
      <c r="E2018" s="107">
        <v>7.27</v>
      </c>
      <c r="F2018" s="107">
        <v>18.29</v>
      </c>
      <c r="G2018" s="83">
        <v>9</v>
      </c>
      <c r="H2018" s="83"/>
    </row>
    <row r="2019" spans="1:8" ht="28.8" x14ac:dyDescent="0.3">
      <c r="A2019" s="104" t="s">
        <v>4132</v>
      </c>
      <c r="B2019" s="105" t="s">
        <v>4133</v>
      </c>
      <c r="C2019" s="106" t="s">
        <v>128</v>
      </c>
      <c r="D2019" s="107">
        <v>13.96</v>
      </c>
      <c r="E2019" s="107">
        <v>7.27</v>
      </c>
      <c r="F2019" s="107">
        <v>21.23</v>
      </c>
      <c r="G2019" s="83">
        <v>9</v>
      </c>
      <c r="H2019" s="83"/>
    </row>
    <row r="2020" spans="1:8" ht="28.8" x14ac:dyDescent="0.3">
      <c r="A2020" s="104" t="s">
        <v>4134</v>
      </c>
      <c r="B2020" s="105" t="s">
        <v>4135</v>
      </c>
      <c r="C2020" s="106" t="s">
        <v>128</v>
      </c>
      <c r="D2020" s="107">
        <v>42.03</v>
      </c>
      <c r="E2020" s="107">
        <v>7.27</v>
      </c>
      <c r="F2020" s="107">
        <v>49.3</v>
      </c>
      <c r="G2020" s="83">
        <v>9</v>
      </c>
      <c r="H2020" s="83"/>
    </row>
    <row r="2021" spans="1:8" ht="28.8" x14ac:dyDescent="0.3">
      <c r="A2021" s="104" t="s">
        <v>4136</v>
      </c>
      <c r="B2021" s="105" t="s">
        <v>4137</v>
      </c>
      <c r="C2021" s="106" t="s">
        <v>128</v>
      </c>
      <c r="D2021" s="107">
        <v>45.53</v>
      </c>
      <c r="E2021" s="107">
        <v>7.27</v>
      </c>
      <c r="F2021" s="107">
        <v>52.8</v>
      </c>
      <c r="G2021" s="83">
        <v>9</v>
      </c>
      <c r="H2021" s="83"/>
    </row>
    <row r="2022" spans="1:8" x14ac:dyDescent="0.3">
      <c r="A2022" s="104" t="s">
        <v>4138</v>
      </c>
      <c r="B2022" s="105" t="s">
        <v>4139</v>
      </c>
      <c r="C2022" s="106" t="s">
        <v>128</v>
      </c>
      <c r="D2022" s="107">
        <v>48.09</v>
      </c>
      <c r="E2022" s="107">
        <v>7.27</v>
      </c>
      <c r="F2022" s="107">
        <v>55.36</v>
      </c>
      <c r="G2022" s="83">
        <v>9</v>
      </c>
      <c r="H2022" s="83"/>
    </row>
    <row r="2023" spans="1:8" ht="28.8" x14ac:dyDescent="0.3">
      <c r="A2023" s="104" t="s">
        <v>4140</v>
      </c>
      <c r="B2023" s="105" t="s">
        <v>4141</v>
      </c>
      <c r="C2023" s="106" t="s">
        <v>128</v>
      </c>
      <c r="D2023" s="107">
        <v>141.47</v>
      </c>
      <c r="E2023" s="107">
        <v>7.27</v>
      </c>
      <c r="F2023" s="107">
        <v>148.74</v>
      </c>
      <c r="G2023" s="83">
        <v>9</v>
      </c>
      <c r="H2023" s="83"/>
    </row>
    <row r="2024" spans="1:8" ht="28.8" x14ac:dyDescent="0.3">
      <c r="A2024" s="104" t="s">
        <v>4142</v>
      </c>
      <c r="B2024" s="105" t="s">
        <v>4143</v>
      </c>
      <c r="C2024" s="106" t="s">
        <v>128</v>
      </c>
      <c r="D2024" s="107">
        <v>60.18</v>
      </c>
      <c r="E2024" s="107">
        <v>7.27</v>
      </c>
      <c r="F2024" s="107">
        <v>67.45</v>
      </c>
      <c r="G2024" s="83">
        <v>9</v>
      </c>
      <c r="H2024" s="83"/>
    </row>
    <row r="2025" spans="1:8" ht="28.8" x14ac:dyDescent="0.3">
      <c r="A2025" s="104" t="s">
        <v>4144</v>
      </c>
      <c r="B2025" s="105" t="s">
        <v>4145</v>
      </c>
      <c r="C2025" s="106" t="s">
        <v>128</v>
      </c>
      <c r="D2025" s="107">
        <v>63.18</v>
      </c>
      <c r="E2025" s="107">
        <v>7.27</v>
      </c>
      <c r="F2025" s="107">
        <v>70.45</v>
      </c>
      <c r="G2025" s="83">
        <v>9</v>
      </c>
      <c r="H2025" s="83"/>
    </row>
    <row r="2026" spans="1:8" x14ac:dyDescent="0.3">
      <c r="A2026" s="104" t="s">
        <v>4146</v>
      </c>
      <c r="B2026" s="105" t="s">
        <v>4147</v>
      </c>
      <c r="C2026" s="106" t="s">
        <v>128</v>
      </c>
      <c r="D2026" s="107">
        <v>70.17</v>
      </c>
      <c r="E2026" s="107">
        <v>7.27</v>
      </c>
      <c r="F2026" s="107">
        <v>77.44</v>
      </c>
      <c r="G2026" s="83">
        <v>9</v>
      </c>
      <c r="H2026" s="83"/>
    </row>
    <row r="2027" spans="1:8" ht="28.8" x14ac:dyDescent="0.3">
      <c r="A2027" s="104" t="s">
        <v>4148</v>
      </c>
      <c r="B2027" s="105" t="s">
        <v>4149</v>
      </c>
      <c r="C2027" s="106" t="s">
        <v>128</v>
      </c>
      <c r="D2027" s="107">
        <v>1445.19</v>
      </c>
      <c r="E2027" s="107">
        <v>7.27</v>
      </c>
      <c r="F2027" s="107">
        <v>1452.46</v>
      </c>
      <c r="G2027" s="83">
        <v>9</v>
      </c>
      <c r="H2027" s="83"/>
    </row>
    <row r="2028" spans="1:8" ht="28.8" x14ac:dyDescent="0.3">
      <c r="A2028" s="104" t="s">
        <v>4150</v>
      </c>
      <c r="B2028" s="105" t="s">
        <v>4151</v>
      </c>
      <c r="C2028" s="106" t="s">
        <v>128</v>
      </c>
      <c r="D2028" s="107">
        <v>34112.559999999998</v>
      </c>
      <c r="E2028" s="107">
        <v>72.78</v>
      </c>
      <c r="F2028" s="107">
        <v>34185.339999999997</v>
      </c>
      <c r="G2028" s="83">
        <v>9</v>
      </c>
      <c r="H2028" s="83"/>
    </row>
    <row r="2029" spans="1:8" ht="28.8" x14ac:dyDescent="0.3">
      <c r="A2029" s="104" t="s">
        <v>4152</v>
      </c>
      <c r="B2029" s="105" t="s">
        <v>4153</v>
      </c>
      <c r="C2029" s="106" t="s">
        <v>128</v>
      </c>
      <c r="D2029" s="107">
        <v>51760.3</v>
      </c>
      <c r="E2029" s="107">
        <v>72.78</v>
      </c>
      <c r="F2029" s="107">
        <v>51833.08</v>
      </c>
      <c r="G2029" s="83">
        <v>9</v>
      </c>
      <c r="H2029" s="83"/>
    </row>
    <row r="2030" spans="1:8" ht="28.8" x14ac:dyDescent="0.3">
      <c r="A2030" s="104" t="s">
        <v>4154</v>
      </c>
      <c r="B2030" s="105" t="s">
        <v>4155</v>
      </c>
      <c r="C2030" s="106" t="s">
        <v>128</v>
      </c>
      <c r="D2030" s="107">
        <v>350576.81</v>
      </c>
      <c r="E2030" s="107">
        <v>36.39</v>
      </c>
      <c r="F2030" s="107">
        <v>350613.2</v>
      </c>
      <c r="G2030" s="83">
        <v>9</v>
      </c>
      <c r="H2030" s="83"/>
    </row>
    <row r="2031" spans="1:8" x14ac:dyDescent="0.3">
      <c r="A2031" s="104" t="s">
        <v>4156</v>
      </c>
      <c r="B2031" s="105" t="s">
        <v>4157</v>
      </c>
      <c r="C2031" s="106"/>
      <c r="D2031" s="107"/>
      <c r="E2031" s="107"/>
      <c r="F2031" s="107"/>
      <c r="G2031" s="83">
        <v>5</v>
      </c>
      <c r="H2031" s="83"/>
    </row>
    <row r="2032" spans="1:8" ht="28.8" x14ac:dyDescent="0.3">
      <c r="A2032" s="104" t="s">
        <v>4158</v>
      </c>
      <c r="B2032" s="105" t="s">
        <v>4159</v>
      </c>
      <c r="C2032" s="106" t="s">
        <v>128</v>
      </c>
      <c r="D2032" s="107">
        <v>2698.69</v>
      </c>
      <c r="E2032" s="107">
        <v>36.39</v>
      </c>
      <c r="F2032" s="107">
        <v>2735.08</v>
      </c>
      <c r="G2032" s="83">
        <v>9</v>
      </c>
      <c r="H2032" s="83"/>
    </row>
    <row r="2033" spans="1:8" ht="28.8" x14ac:dyDescent="0.3">
      <c r="A2033" s="104" t="s">
        <v>4160</v>
      </c>
      <c r="B2033" s="105" t="s">
        <v>4161</v>
      </c>
      <c r="C2033" s="106" t="s">
        <v>128</v>
      </c>
      <c r="D2033" s="107">
        <v>1527.7</v>
      </c>
      <c r="E2033" s="107">
        <v>29.12</v>
      </c>
      <c r="F2033" s="107">
        <v>1556.82</v>
      </c>
      <c r="G2033" s="83">
        <v>9</v>
      </c>
      <c r="H2033" s="83"/>
    </row>
    <row r="2034" spans="1:8" ht="28.8" x14ac:dyDescent="0.3">
      <c r="A2034" s="104" t="s">
        <v>4162</v>
      </c>
      <c r="B2034" s="105" t="s">
        <v>4163</v>
      </c>
      <c r="C2034" s="106" t="s">
        <v>128</v>
      </c>
      <c r="D2034" s="107">
        <v>1324.72</v>
      </c>
      <c r="E2034" s="107">
        <v>29.12</v>
      </c>
      <c r="F2034" s="107">
        <v>1353.84</v>
      </c>
      <c r="G2034" s="83">
        <v>9</v>
      </c>
      <c r="H2034" s="83"/>
    </row>
    <row r="2035" spans="1:8" ht="28.8" x14ac:dyDescent="0.3">
      <c r="A2035" s="104" t="s">
        <v>4164</v>
      </c>
      <c r="B2035" s="105" t="s">
        <v>4165</v>
      </c>
      <c r="C2035" s="106" t="s">
        <v>128</v>
      </c>
      <c r="D2035" s="107">
        <v>1857.78</v>
      </c>
      <c r="E2035" s="107">
        <v>36.39</v>
      </c>
      <c r="F2035" s="107">
        <v>1894.17</v>
      </c>
      <c r="G2035" s="83">
        <v>9</v>
      </c>
      <c r="H2035" s="83"/>
    </row>
    <row r="2036" spans="1:8" ht="28.8" x14ac:dyDescent="0.3">
      <c r="A2036" s="104" t="s">
        <v>4166</v>
      </c>
      <c r="B2036" s="105" t="s">
        <v>4167</v>
      </c>
      <c r="C2036" s="106" t="s">
        <v>128</v>
      </c>
      <c r="D2036" s="107">
        <v>2018.3</v>
      </c>
      <c r="E2036" s="107">
        <v>43.66</v>
      </c>
      <c r="F2036" s="107">
        <v>2061.96</v>
      </c>
      <c r="G2036" s="83">
        <v>9</v>
      </c>
      <c r="H2036" s="83"/>
    </row>
    <row r="2037" spans="1:8" ht="28.8" x14ac:dyDescent="0.3">
      <c r="A2037" s="104" t="s">
        <v>4168</v>
      </c>
      <c r="B2037" s="105" t="s">
        <v>4169</v>
      </c>
      <c r="C2037" s="106" t="s">
        <v>128</v>
      </c>
      <c r="D2037" s="107">
        <v>4255.66</v>
      </c>
      <c r="E2037" s="107">
        <v>54.59</v>
      </c>
      <c r="F2037" s="107">
        <v>4310.25</v>
      </c>
      <c r="G2037" s="83">
        <v>9</v>
      </c>
      <c r="H2037" s="83"/>
    </row>
    <row r="2038" spans="1:8" ht="28.8" x14ac:dyDescent="0.3">
      <c r="A2038" s="104" t="s">
        <v>4170</v>
      </c>
      <c r="B2038" s="105" t="s">
        <v>4171</v>
      </c>
      <c r="C2038" s="106" t="s">
        <v>128</v>
      </c>
      <c r="D2038" s="107">
        <v>8404.4</v>
      </c>
      <c r="E2038" s="107">
        <v>54.59</v>
      </c>
      <c r="F2038" s="107">
        <v>8458.99</v>
      </c>
      <c r="G2038" s="83">
        <v>9</v>
      </c>
      <c r="H2038" s="83"/>
    </row>
    <row r="2039" spans="1:8" ht="28.8" x14ac:dyDescent="0.3">
      <c r="A2039" s="104" t="s">
        <v>4172</v>
      </c>
      <c r="B2039" s="105" t="s">
        <v>4173</v>
      </c>
      <c r="C2039" s="106" t="s">
        <v>128</v>
      </c>
      <c r="D2039" s="107">
        <v>1601.77</v>
      </c>
      <c r="E2039" s="107">
        <v>29.12</v>
      </c>
      <c r="F2039" s="107">
        <v>1630.89</v>
      </c>
      <c r="G2039" s="83">
        <v>9</v>
      </c>
      <c r="H2039" s="83"/>
    </row>
    <row r="2040" spans="1:8" ht="28.8" x14ac:dyDescent="0.3">
      <c r="A2040" s="104" t="s">
        <v>4174</v>
      </c>
      <c r="B2040" s="105" t="s">
        <v>4175</v>
      </c>
      <c r="C2040" s="106" t="s">
        <v>128</v>
      </c>
      <c r="D2040" s="107">
        <v>1698.69</v>
      </c>
      <c r="E2040" s="107">
        <v>29.12</v>
      </c>
      <c r="F2040" s="107">
        <v>1727.81</v>
      </c>
      <c r="G2040" s="83">
        <v>9</v>
      </c>
      <c r="H2040" s="83"/>
    </row>
    <row r="2041" spans="1:8" ht="28.8" x14ac:dyDescent="0.3">
      <c r="A2041" s="104" t="s">
        <v>4176</v>
      </c>
      <c r="B2041" s="105" t="s">
        <v>4177</v>
      </c>
      <c r="C2041" s="106" t="s">
        <v>128</v>
      </c>
      <c r="D2041" s="107">
        <v>3354.03</v>
      </c>
      <c r="E2041" s="107">
        <v>29.12</v>
      </c>
      <c r="F2041" s="107">
        <v>3383.15</v>
      </c>
      <c r="G2041" s="83">
        <v>9</v>
      </c>
      <c r="H2041" s="83"/>
    </row>
    <row r="2042" spans="1:8" ht="28.8" x14ac:dyDescent="0.3">
      <c r="A2042" s="104" t="s">
        <v>4178</v>
      </c>
      <c r="B2042" s="105" t="s">
        <v>4179</v>
      </c>
      <c r="C2042" s="106" t="s">
        <v>128</v>
      </c>
      <c r="D2042" s="107">
        <v>3899.83</v>
      </c>
      <c r="E2042" s="107">
        <v>36.39</v>
      </c>
      <c r="F2042" s="107">
        <v>3936.22</v>
      </c>
      <c r="G2042" s="83">
        <v>9</v>
      </c>
      <c r="H2042" s="83"/>
    </row>
    <row r="2043" spans="1:8" ht="28.8" x14ac:dyDescent="0.3">
      <c r="A2043" s="104" t="s">
        <v>4180</v>
      </c>
      <c r="B2043" s="105" t="s">
        <v>4181</v>
      </c>
      <c r="C2043" s="106" t="s">
        <v>128</v>
      </c>
      <c r="D2043" s="107">
        <v>8131.71</v>
      </c>
      <c r="E2043" s="107">
        <v>43.66</v>
      </c>
      <c r="F2043" s="107">
        <v>8175.37</v>
      </c>
      <c r="G2043" s="83">
        <v>9</v>
      </c>
      <c r="H2043" s="83"/>
    </row>
    <row r="2044" spans="1:8" ht="28.8" x14ac:dyDescent="0.3">
      <c r="A2044" s="104" t="s">
        <v>4182</v>
      </c>
      <c r="B2044" s="105" t="s">
        <v>4183</v>
      </c>
      <c r="C2044" s="106" t="s">
        <v>128</v>
      </c>
      <c r="D2044" s="107">
        <v>311.89</v>
      </c>
      <c r="E2044" s="107">
        <v>29.12</v>
      </c>
      <c r="F2044" s="107">
        <v>341.01</v>
      </c>
      <c r="G2044" s="83">
        <v>9</v>
      </c>
      <c r="H2044" s="83"/>
    </row>
    <row r="2045" spans="1:8" ht="28.8" x14ac:dyDescent="0.3">
      <c r="A2045" s="104" t="s">
        <v>4184</v>
      </c>
      <c r="B2045" s="105" t="s">
        <v>4185</v>
      </c>
      <c r="C2045" s="106" t="s">
        <v>128</v>
      </c>
      <c r="D2045" s="107">
        <v>515.53</v>
      </c>
      <c r="E2045" s="107">
        <v>29.12</v>
      </c>
      <c r="F2045" s="107">
        <v>544.65</v>
      </c>
      <c r="G2045" s="83">
        <v>9</v>
      </c>
      <c r="H2045" s="83"/>
    </row>
    <row r="2046" spans="1:8" ht="28.8" x14ac:dyDescent="0.3">
      <c r="A2046" s="104" t="s">
        <v>4186</v>
      </c>
      <c r="B2046" s="105" t="s">
        <v>4187</v>
      </c>
      <c r="C2046" s="106" t="s">
        <v>128</v>
      </c>
      <c r="D2046" s="107">
        <v>784.22</v>
      </c>
      <c r="E2046" s="107">
        <v>36.39</v>
      </c>
      <c r="F2046" s="107">
        <v>820.61</v>
      </c>
      <c r="G2046" s="83">
        <v>9</v>
      </c>
      <c r="H2046" s="83"/>
    </row>
    <row r="2047" spans="1:8" ht="28.8" x14ac:dyDescent="0.3">
      <c r="A2047" s="104" t="s">
        <v>4188</v>
      </c>
      <c r="B2047" s="105" t="s">
        <v>4189</v>
      </c>
      <c r="C2047" s="106" t="s">
        <v>128</v>
      </c>
      <c r="D2047" s="107">
        <v>1596.83</v>
      </c>
      <c r="E2047" s="107">
        <v>43.66</v>
      </c>
      <c r="F2047" s="107">
        <v>1640.49</v>
      </c>
      <c r="G2047" s="83">
        <v>9</v>
      </c>
      <c r="H2047" s="83"/>
    </row>
    <row r="2048" spans="1:8" ht="28.8" x14ac:dyDescent="0.3">
      <c r="A2048" s="104" t="s">
        <v>4190</v>
      </c>
      <c r="B2048" s="105" t="s">
        <v>4191</v>
      </c>
      <c r="C2048" s="106" t="s">
        <v>128</v>
      </c>
      <c r="D2048" s="107">
        <v>4902.51</v>
      </c>
      <c r="E2048" s="107">
        <v>43.66</v>
      </c>
      <c r="F2048" s="107">
        <v>4946.17</v>
      </c>
      <c r="G2048" s="83">
        <v>9</v>
      </c>
      <c r="H2048" s="83"/>
    </row>
    <row r="2049" spans="1:8" ht="28.8" x14ac:dyDescent="0.3">
      <c r="A2049" s="104" t="s">
        <v>4192</v>
      </c>
      <c r="B2049" s="105" t="s">
        <v>4193</v>
      </c>
      <c r="C2049" s="106" t="s">
        <v>128</v>
      </c>
      <c r="D2049" s="107">
        <v>6636.22</v>
      </c>
      <c r="E2049" s="107">
        <v>54.59</v>
      </c>
      <c r="F2049" s="107">
        <v>6690.81</v>
      </c>
      <c r="G2049" s="83">
        <v>9</v>
      </c>
      <c r="H2049" s="83"/>
    </row>
    <row r="2050" spans="1:8" ht="28.8" x14ac:dyDescent="0.3">
      <c r="A2050" s="104" t="s">
        <v>4194</v>
      </c>
      <c r="B2050" s="105" t="s">
        <v>4195</v>
      </c>
      <c r="C2050" s="106" t="s">
        <v>128</v>
      </c>
      <c r="D2050" s="107">
        <v>10288.5</v>
      </c>
      <c r="E2050" s="107">
        <v>65.510000000000005</v>
      </c>
      <c r="F2050" s="107">
        <v>10354.01</v>
      </c>
      <c r="G2050" s="83">
        <v>9</v>
      </c>
      <c r="H2050" s="83"/>
    </row>
    <row r="2051" spans="1:8" ht="28.8" x14ac:dyDescent="0.3">
      <c r="A2051" s="104" t="s">
        <v>4196</v>
      </c>
      <c r="B2051" s="105" t="s">
        <v>4197</v>
      </c>
      <c r="C2051" s="106" t="s">
        <v>128</v>
      </c>
      <c r="D2051" s="107">
        <v>9009.67</v>
      </c>
      <c r="E2051" s="107">
        <v>84.43</v>
      </c>
      <c r="F2051" s="107">
        <v>9094.1</v>
      </c>
      <c r="G2051" s="83">
        <v>9</v>
      </c>
      <c r="H2051" s="83"/>
    </row>
    <row r="2052" spans="1:8" x14ac:dyDescent="0.3">
      <c r="A2052" s="104" t="s">
        <v>4198</v>
      </c>
      <c r="B2052" s="105" t="s">
        <v>4199</v>
      </c>
      <c r="C2052" s="106" t="s">
        <v>128</v>
      </c>
      <c r="D2052" s="107">
        <v>56.88</v>
      </c>
      <c r="E2052" s="107">
        <v>7.27</v>
      </c>
      <c r="F2052" s="107">
        <v>64.150000000000006</v>
      </c>
      <c r="G2052" s="83">
        <v>9</v>
      </c>
      <c r="H2052" s="83"/>
    </row>
    <row r="2053" spans="1:8" ht="28.8" x14ac:dyDescent="0.3">
      <c r="A2053" s="104" t="s">
        <v>4200</v>
      </c>
      <c r="B2053" s="105" t="s">
        <v>4201</v>
      </c>
      <c r="C2053" s="106" t="s">
        <v>128</v>
      </c>
      <c r="D2053" s="107">
        <v>711.72</v>
      </c>
      <c r="E2053" s="107">
        <v>29.12</v>
      </c>
      <c r="F2053" s="107">
        <v>740.84</v>
      </c>
      <c r="G2053" s="83">
        <v>9</v>
      </c>
      <c r="H2053" s="83"/>
    </row>
    <row r="2054" spans="1:8" x14ac:dyDescent="0.3">
      <c r="A2054" s="104" t="s">
        <v>4202</v>
      </c>
      <c r="B2054" s="105" t="s">
        <v>4203</v>
      </c>
      <c r="C2054" s="106"/>
      <c r="D2054" s="107"/>
      <c r="E2054" s="107"/>
      <c r="F2054" s="107"/>
      <c r="G2054" s="83">
        <v>5</v>
      </c>
      <c r="H2054" s="83"/>
    </row>
    <row r="2055" spans="1:8" ht="28.8" x14ac:dyDescent="0.3">
      <c r="A2055" s="104" t="s">
        <v>4204</v>
      </c>
      <c r="B2055" s="105" t="s">
        <v>4205</v>
      </c>
      <c r="C2055" s="106" t="s">
        <v>128</v>
      </c>
      <c r="D2055" s="107">
        <v>2058.92</v>
      </c>
      <c r="E2055" s="107">
        <v>176.75</v>
      </c>
      <c r="F2055" s="107">
        <v>2235.67</v>
      </c>
      <c r="G2055" s="83">
        <v>9</v>
      </c>
      <c r="H2055" s="83"/>
    </row>
    <row r="2056" spans="1:8" ht="28.8" x14ac:dyDescent="0.3">
      <c r="A2056" s="104" t="s">
        <v>4206</v>
      </c>
      <c r="B2056" s="105" t="s">
        <v>4207</v>
      </c>
      <c r="C2056" s="106" t="s">
        <v>128</v>
      </c>
      <c r="D2056" s="107">
        <v>1534.22</v>
      </c>
      <c r="E2056" s="107">
        <v>176.75</v>
      </c>
      <c r="F2056" s="107">
        <v>1710.97</v>
      </c>
      <c r="G2056" s="83">
        <v>9</v>
      </c>
      <c r="H2056" s="83"/>
    </row>
    <row r="2057" spans="1:8" ht="28.8" x14ac:dyDescent="0.3">
      <c r="A2057" s="104" t="s">
        <v>4208</v>
      </c>
      <c r="B2057" s="105" t="s">
        <v>4209</v>
      </c>
      <c r="C2057" s="106" t="s">
        <v>128</v>
      </c>
      <c r="D2057" s="107">
        <v>254.8</v>
      </c>
      <c r="E2057" s="107">
        <v>65.319999999999993</v>
      </c>
      <c r="F2057" s="107">
        <v>320.12</v>
      </c>
      <c r="G2057" s="83">
        <v>9</v>
      </c>
      <c r="H2057" s="83"/>
    </row>
    <row r="2058" spans="1:8" ht="28.8" x14ac:dyDescent="0.3">
      <c r="A2058" s="104" t="s">
        <v>4210</v>
      </c>
      <c r="B2058" s="105" t="s">
        <v>4211</v>
      </c>
      <c r="C2058" s="106" t="s">
        <v>128</v>
      </c>
      <c r="D2058" s="107">
        <v>444.99</v>
      </c>
      <c r="E2058" s="107">
        <v>65.319999999999993</v>
      </c>
      <c r="F2058" s="107">
        <v>510.31</v>
      </c>
      <c r="G2058" s="83">
        <v>9</v>
      </c>
      <c r="H2058" s="83"/>
    </row>
    <row r="2059" spans="1:8" ht="28.8" x14ac:dyDescent="0.3">
      <c r="A2059" s="104" t="s">
        <v>4212</v>
      </c>
      <c r="B2059" s="105" t="s">
        <v>4213</v>
      </c>
      <c r="C2059" s="106" t="s">
        <v>128</v>
      </c>
      <c r="D2059" s="107">
        <v>260.58</v>
      </c>
      <c r="E2059" s="107">
        <v>65.319999999999993</v>
      </c>
      <c r="F2059" s="107">
        <v>325.89999999999998</v>
      </c>
      <c r="G2059" s="83">
        <v>9</v>
      </c>
      <c r="H2059" s="83"/>
    </row>
    <row r="2060" spans="1:8" ht="28.8" x14ac:dyDescent="0.3">
      <c r="A2060" s="104" t="s">
        <v>4214</v>
      </c>
      <c r="B2060" s="105" t="s">
        <v>4215</v>
      </c>
      <c r="C2060" s="106" t="s">
        <v>128</v>
      </c>
      <c r="D2060" s="107">
        <v>1276.9100000000001</v>
      </c>
      <c r="E2060" s="107">
        <v>176.75</v>
      </c>
      <c r="F2060" s="107">
        <v>1453.66</v>
      </c>
      <c r="G2060" s="83">
        <v>9</v>
      </c>
      <c r="H2060" s="83"/>
    </row>
    <row r="2061" spans="1:8" ht="28.8" x14ac:dyDescent="0.3">
      <c r="A2061" s="104" t="s">
        <v>4216</v>
      </c>
      <c r="B2061" s="105" t="s">
        <v>4217</v>
      </c>
      <c r="C2061" s="106" t="s">
        <v>128</v>
      </c>
      <c r="D2061" s="107">
        <v>1503.66</v>
      </c>
      <c r="E2061" s="107">
        <v>176.75</v>
      </c>
      <c r="F2061" s="107">
        <v>1680.41</v>
      </c>
      <c r="G2061" s="83">
        <v>9</v>
      </c>
      <c r="H2061" s="83"/>
    </row>
    <row r="2062" spans="1:8" x14ac:dyDescent="0.3">
      <c r="A2062" s="104" t="s">
        <v>4218</v>
      </c>
      <c r="B2062" s="105" t="s">
        <v>4219</v>
      </c>
      <c r="C2062" s="106"/>
      <c r="D2062" s="107"/>
      <c r="E2062" s="107"/>
      <c r="F2062" s="107"/>
      <c r="G2062" s="83">
        <v>5</v>
      </c>
      <c r="H2062" s="83"/>
    </row>
    <row r="2063" spans="1:8" ht="28.8" x14ac:dyDescent="0.3">
      <c r="A2063" s="104" t="s">
        <v>4220</v>
      </c>
      <c r="B2063" s="105" t="s">
        <v>4221</v>
      </c>
      <c r="C2063" s="106" t="s">
        <v>4222</v>
      </c>
      <c r="D2063" s="107">
        <v>220.58</v>
      </c>
      <c r="E2063" s="107">
        <v>0.45</v>
      </c>
      <c r="F2063" s="107">
        <v>221.03</v>
      </c>
      <c r="G2063" s="83">
        <v>9</v>
      </c>
      <c r="H2063" s="83"/>
    </row>
    <row r="2064" spans="1:8" x14ac:dyDescent="0.3">
      <c r="A2064" s="104" t="s">
        <v>4223</v>
      </c>
      <c r="B2064" s="105" t="s">
        <v>4224</v>
      </c>
      <c r="C2064" s="106"/>
      <c r="D2064" s="107"/>
      <c r="E2064" s="107"/>
      <c r="F2064" s="107"/>
      <c r="G2064" s="83">
        <v>5</v>
      </c>
      <c r="H2064" s="83"/>
    </row>
    <row r="2065" spans="1:8" x14ac:dyDescent="0.3">
      <c r="A2065" s="104" t="s">
        <v>4225</v>
      </c>
      <c r="B2065" s="105" t="s">
        <v>4226</v>
      </c>
      <c r="C2065" s="106" t="s">
        <v>128</v>
      </c>
      <c r="D2065" s="107">
        <v>194.59</v>
      </c>
      <c r="E2065" s="107">
        <v>9.1</v>
      </c>
      <c r="F2065" s="107">
        <v>203.69</v>
      </c>
      <c r="G2065" s="83">
        <v>9</v>
      </c>
      <c r="H2065" s="83"/>
    </row>
    <row r="2066" spans="1:8" x14ac:dyDescent="0.3">
      <c r="A2066" s="104" t="s">
        <v>4227</v>
      </c>
      <c r="B2066" s="105" t="s">
        <v>4228</v>
      </c>
      <c r="C2066" s="106" t="s">
        <v>128</v>
      </c>
      <c r="D2066" s="107">
        <v>189.02</v>
      </c>
      <c r="E2066" s="107">
        <v>9.1</v>
      </c>
      <c r="F2066" s="107">
        <v>198.12</v>
      </c>
      <c r="G2066" s="83">
        <v>9</v>
      </c>
      <c r="H2066" s="83"/>
    </row>
    <row r="2067" spans="1:8" x14ac:dyDescent="0.3">
      <c r="A2067" s="104" t="s">
        <v>4229</v>
      </c>
      <c r="B2067" s="105" t="s">
        <v>4230</v>
      </c>
      <c r="C2067" s="106" t="s">
        <v>128</v>
      </c>
      <c r="D2067" s="107">
        <v>242.22</v>
      </c>
      <c r="E2067" s="107">
        <v>9.1</v>
      </c>
      <c r="F2067" s="107">
        <v>251.32</v>
      </c>
      <c r="G2067" s="83">
        <v>9</v>
      </c>
      <c r="H2067" s="83"/>
    </row>
    <row r="2068" spans="1:8" x14ac:dyDescent="0.3">
      <c r="A2068" s="104" t="s">
        <v>4231</v>
      </c>
      <c r="B2068" s="105" t="s">
        <v>4232</v>
      </c>
      <c r="C2068" s="106" t="s">
        <v>128</v>
      </c>
      <c r="D2068" s="107">
        <v>247.22</v>
      </c>
      <c r="E2068" s="107">
        <v>9.1</v>
      </c>
      <c r="F2068" s="107">
        <v>256.32</v>
      </c>
      <c r="G2068" s="83">
        <v>9</v>
      </c>
      <c r="H2068" s="83"/>
    </row>
    <row r="2069" spans="1:8" x14ac:dyDescent="0.3">
      <c r="A2069" s="104" t="s">
        <v>4233</v>
      </c>
      <c r="B2069" s="105" t="s">
        <v>4234</v>
      </c>
      <c r="C2069" s="106" t="s">
        <v>128</v>
      </c>
      <c r="D2069" s="107">
        <v>304.18</v>
      </c>
      <c r="E2069" s="107">
        <v>9.1</v>
      </c>
      <c r="F2069" s="107">
        <v>313.27999999999997</v>
      </c>
      <c r="G2069" s="83">
        <v>9</v>
      </c>
      <c r="H2069" s="83"/>
    </row>
    <row r="2070" spans="1:8" x14ac:dyDescent="0.3">
      <c r="A2070" s="104" t="s">
        <v>4235</v>
      </c>
      <c r="B2070" s="105" t="s">
        <v>4236</v>
      </c>
      <c r="C2070" s="106" t="s">
        <v>128</v>
      </c>
      <c r="D2070" s="107">
        <v>371.31</v>
      </c>
      <c r="E2070" s="107">
        <v>9.1</v>
      </c>
      <c r="F2070" s="107">
        <v>380.41</v>
      </c>
      <c r="G2070" s="83">
        <v>9</v>
      </c>
      <c r="H2070" s="83"/>
    </row>
    <row r="2071" spans="1:8" x14ac:dyDescent="0.3">
      <c r="A2071" s="104" t="s">
        <v>4237</v>
      </c>
      <c r="B2071" s="105" t="s">
        <v>4238</v>
      </c>
      <c r="C2071" s="106" t="s">
        <v>128</v>
      </c>
      <c r="D2071" s="107">
        <v>435.09</v>
      </c>
      <c r="E2071" s="107">
        <v>9.1</v>
      </c>
      <c r="F2071" s="107">
        <v>444.19</v>
      </c>
      <c r="G2071" s="83">
        <v>9</v>
      </c>
      <c r="H2071" s="83"/>
    </row>
    <row r="2072" spans="1:8" x14ac:dyDescent="0.3">
      <c r="A2072" s="104" t="s">
        <v>4239</v>
      </c>
      <c r="B2072" s="105" t="s">
        <v>4240</v>
      </c>
      <c r="C2072" s="106" t="s">
        <v>128</v>
      </c>
      <c r="D2072" s="107">
        <v>2067.61</v>
      </c>
      <c r="E2072" s="107">
        <v>9.1</v>
      </c>
      <c r="F2072" s="107">
        <v>2076.71</v>
      </c>
      <c r="G2072" s="83">
        <v>9</v>
      </c>
      <c r="H2072" s="83"/>
    </row>
    <row r="2073" spans="1:8" x14ac:dyDescent="0.3">
      <c r="A2073" s="104" t="s">
        <v>4241</v>
      </c>
      <c r="B2073" s="105" t="s">
        <v>4242</v>
      </c>
      <c r="C2073" s="106" t="s">
        <v>128</v>
      </c>
      <c r="D2073" s="107">
        <v>276.42</v>
      </c>
      <c r="E2073" s="107">
        <v>9.1</v>
      </c>
      <c r="F2073" s="107">
        <v>285.52</v>
      </c>
      <c r="G2073" s="83">
        <v>9</v>
      </c>
      <c r="H2073" s="83"/>
    </row>
    <row r="2074" spans="1:8" x14ac:dyDescent="0.3">
      <c r="A2074" s="104" t="s">
        <v>4243</v>
      </c>
      <c r="B2074" s="105" t="s">
        <v>4244</v>
      </c>
      <c r="C2074" s="106"/>
      <c r="D2074" s="107"/>
      <c r="E2074" s="107"/>
      <c r="F2074" s="107"/>
      <c r="G2074" s="83">
        <v>5</v>
      </c>
      <c r="H2074" s="83"/>
    </row>
    <row r="2075" spans="1:8" ht="28.8" x14ac:dyDescent="0.3">
      <c r="A2075" s="104" t="s">
        <v>4245</v>
      </c>
      <c r="B2075" s="105" t="s">
        <v>4246</v>
      </c>
      <c r="C2075" s="106" t="s">
        <v>128</v>
      </c>
      <c r="D2075" s="107">
        <v>2653.65</v>
      </c>
      <c r="E2075" s="107">
        <v>55.14</v>
      </c>
      <c r="F2075" s="107">
        <v>2708.79</v>
      </c>
      <c r="G2075" s="83">
        <v>9</v>
      </c>
      <c r="H2075" s="83"/>
    </row>
    <row r="2076" spans="1:8" ht="28.8" x14ac:dyDescent="0.3">
      <c r="A2076" s="104" t="s">
        <v>4247</v>
      </c>
      <c r="B2076" s="105" t="s">
        <v>4248</v>
      </c>
      <c r="C2076" s="106" t="s">
        <v>128</v>
      </c>
      <c r="D2076" s="107">
        <v>3640.74</v>
      </c>
      <c r="E2076" s="107">
        <v>55.14</v>
      </c>
      <c r="F2076" s="107">
        <v>3695.88</v>
      </c>
      <c r="G2076" s="83">
        <v>9</v>
      </c>
      <c r="H2076" s="83"/>
    </row>
    <row r="2077" spans="1:8" ht="28.8" x14ac:dyDescent="0.3">
      <c r="A2077" s="104" t="s">
        <v>4249</v>
      </c>
      <c r="B2077" s="105" t="s">
        <v>4250</v>
      </c>
      <c r="C2077" s="106" t="s">
        <v>128</v>
      </c>
      <c r="D2077" s="107">
        <v>1886.2</v>
      </c>
      <c r="E2077" s="107">
        <v>55.14</v>
      </c>
      <c r="F2077" s="107">
        <v>1941.34</v>
      </c>
      <c r="G2077" s="83">
        <v>9</v>
      </c>
      <c r="H2077" s="83"/>
    </row>
    <row r="2078" spans="1:8" x14ac:dyDescent="0.3">
      <c r="A2078" s="104" t="s">
        <v>4251</v>
      </c>
      <c r="B2078" s="105" t="s">
        <v>4252</v>
      </c>
      <c r="C2078" s="106"/>
      <c r="D2078" s="107"/>
      <c r="E2078" s="107"/>
      <c r="F2078" s="107"/>
      <c r="G2078" s="83">
        <v>5</v>
      </c>
      <c r="H2078" s="83"/>
    </row>
    <row r="2079" spans="1:8" x14ac:dyDescent="0.3">
      <c r="A2079" s="104" t="s">
        <v>4253</v>
      </c>
      <c r="B2079" s="105" t="s">
        <v>4254</v>
      </c>
      <c r="C2079" s="106" t="s">
        <v>128</v>
      </c>
      <c r="D2079" s="107">
        <v>261.12</v>
      </c>
      <c r="E2079" s="107">
        <v>55.14</v>
      </c>
      <c r="F2079" s="107">
        <v>316.26</v>
      </c>
      <c r="G2079" s="83">
        <v>9</v>
      </c>
      <c r="H2079" s="83"/>
    </row>
    <row r="2080" spans="1:8" x14ac:dyDescent="0.3">
      <c r="A2080" s="104" t="s">
        <v>4255</v>
      </c>
      <c r="B2080" s="105" t="s">
        <v>4256</v>
      </c>
      <c r="C2080" s="106" t="s">
        <v>128</v>
      </c>
      <c r="D2080" s="107">
        <v>220.66</v>
      </c>
      <c r="E2080" s="107">
        <v>55.14</v>
      </c>
      <c r="F2080" s="107">
        <v>275.8</v>
      </c>
      <c r="G2080" s="83">
        <v>9</v>
      </c>
      <c r="H2080" s="83"/>
    </row>
    <row r="2081" spans="1:8" x14ac:dyDescent="0.3">
      <c r="A2081" s="104" t="s">
        <v>4257</v>
      </c>
      <c r="B2081" s="105" t="s">
        <v>4258</v>
      </c>
      <c r="C2081" s="106" t="s">
        <v>128</v>
      </c>
      <c r="D2081" s="107">
        <v>482.76</v>
      </c>
      <c r="E2081" s="107">
        <v>55.14</v>
      </c>
      <c r="F2081" s="107">
        <v>537.9</v>
      </c>
      <c r="G2081" s="83">
        <v>9</v>
      </c>
      <c r="H2081" s="83"/>
    </row>
    <row r="2082" spans="1:8" x14ac:dyDescent="0.3">
      <c r="A2082" s="104" t="s">
        <v>4259</v>
      </c>
      <c r="B2082" s="105" t="s">
        <v>4260</v>
      </c>
      <c r="C2082" s="106" t="s">
        <v>128</v>
      </c>
      <c r="D2082" s="107">
        <v>183.14</v>
      </c>
      <c r="E2082" s="107">
        <v>55.14</v>
      </c>
      <c r="F2082" s="107">
        <v>238.28</v>
      </c>
      <c r="G2082" s="83">
        <v>9</v>
      </c>
      <c r="H2082" s="83"/>
    </row>
    <row r="2083" spans="1:8" x14ac:dyDescent="0.3">
      <c r="A2083" s="104" t="s">
        <v>4261</v>
      </c>
      <c r="B2083" s="105" t="s">
        <v>4262</v>
      </c>
      <c r="C2083" s="106" t="s">
        <v>128</v>
      </c>
      <c r="D2083" s="107">
        <v>927.45</v>
      </c>
      <c r="E2083" s="107">
        <v>55.14</v>
      </c>
      <c r="F2083" s="107">
        <v>982.59</v>
      </c>
      <c r="G2083" s="83">
        <v>9</v>
      </c>
      <c r="H2083" s="83"/>
    </row>
    <row r="2084" spans="1:8" x14ac:dyDescent="0.3">
      <c r="A2084" s="104" t="s">
        <v>4263</v>
      </c>
      <c r="B2084" s="105" t="s">
        <v>4264</v>
      </c>
      <c r="C2084" s="106"/>
      <c r="D2084" s="107"/>
      <c r="E2084" s="107"/>
      <c r="F2084" s="107"/>
      <c r="G2084" s="83">
        <v>5</v>
      </c>
      <c r="H2084" s="83"/>
    </row>
    <row r="2085" spans="1:8" x14ac:dyDescent="0.3">
      <c r="A2085" s="104" t="s">
        <v>4265</v>
      </c>
      <c r="B2085" s="105" t="s">
        <v>4266</v>
      </c>
      <c r="C2085" s="106" t="s">
        <v>128</v>
      </c>
      <c r="D2085" s="107">
        <v>24.86</v>
      </c>
      <c r="E2085" s="107">
        <v>5.46</v>
      </c>
      <c r="F2085" s="107">
        <v>30.32</v>
      </c>
      <c r="G2085" s="83">
        <v>9</v>
      </c>
      <c r="H2085" s="83"/>
    </row>
    <row r="2086" spans="1:8" x14ac:dyDescent="0.3">
      <c r="A2086" s="104" t="s">
        <v>4267</v>
      </c>
      <c r="B2086" s="105" t="s">
        <v>4268</v>
      </c>
      <c r="C2086" s="106" t="s">
        <v>128</v>
      </c>
      <c r="D2086" s="107">
        <v>27.57</v>
      </c>
      <c r="E2086" s="107">
        <v>1.82</v>
      </c>
      <c r="F2086" s="107">
        <v>29.39</v>
      </c>
      <c r="G2086" s="83">
        <v>9</v>
      </c>
      <c r="H2086" s="83"/>
    </row>
    <row r="2087" spans="1:8" x14ac:dyDescent="0.3">
      <c r="A2087" s="104" t="s">
        <v>4269</v>
      </c>
      <c r="B2087" s="105" t="s">
        <v>4270</v>
      </c>
      <c r="C2087" s="106" t="s">
        <v>128</v>
      </c>
      <c r="D2087" s="107">
        <v>17.38</v>
      </c>
      <c r="E2087" s="107">
        <v>5.46</v>
      </c>
      <c r="F2087" s="107">
        <v>22.84</v>
      </c>
      <c r="G2087" s="83">
        <v>9</v>
      </c>
      <c r="H2087" s="83"/>
    </row>
    <row r="2088" spans="1:8" ht="28.8" x14ac:dyDescent="0.3">
      <c r="A2088" s="104" t="s">
        <v>4271</v>
      </c>
      <c r="B2088" s="105" t="s">
        <v>4272</v>
      </c>
      <c r="C2088" s="106" t="s">
        <v>128</v>
      </c>
      <c r="D2088" s="107"/>
      <c r="E2088" s="107">
        <v>18.2</v>
      </c>
      <c r="F2088" s="107">
        <v>18.2</v>
      </c>
      <c r="G2088" s="83">
        <v>9</v>
      </c>
      <c r="H2088" s="83"/>
    </row>
    <row r="2089" spans="1:8" x14ac:dyDescent="0.3">
      <c r="A2089" s="104" t="s">
        <v>4273</v>
      </c>
      <c r="B2089" s="105" t="s">
        <v>4274</v>
      </c>
      <c r="C2089" s="106" t="s">
        <v>180</v>
      </c>
      <c r="D2089" s="107"/>
      <c r="E2089" s="107">
        <v>25.46</v>
      </c>
      <c r="F2089" s="107">
        <v>25.46</v>
      </c>
      <c r="G2089" s="83">
        <v>9</v>
      </c>
      <c r="H2089" s="83"/>
    </row>
    <row r="2090" spans="1:8" ht="28.8" x14ac:dyDescent="0.3">
      <c r="A2090" s="104" t="s">
        <v>4275</v>
      </c>
      <c r="B2090" s="105" t="s">
        <v>4276</v>
      </c>
      <c r="C2090" s="106" t="s">
        <v>180</v>
      </c>
      <c r="D2090" s="107"/>
      <c r="E2090" s="107">
        <v>50.91</v>
      </c>
      <c r="F2090" s="107">
        <v>50.91</v>
      </c>
      <c r="G2090" s="83">
        <v>9</v>
      </c>
      <c r="H2090" s="83"/>
    </row>
    <row r="2091" spans="1:8" ht="28.8" x14ac:dyDescent="0.3">
      <c r="A2091" s="104" t="s">
        <v>4277</v>
      </c>
      <c r="B2091" s="105" t="s">
        <v>4278</v>
      </c>
      <c r="C2091" s="106" t="s">
        <v>128</v>
      </c>
      <c r="D2091" s="107">
        <v>809.9</v>
      </c>
      <c r="E2091" s="107">
        <v>1.45</v>
      </c>
      <c r="F2091" s="107">
        <v>811.35</v>
      </c>
      <c r="G2091" s="83">
        <v>9</v>
      </c>
      <c r="H2091" s="83"/>
    </row>
    <row r="2092" spans="1:8" x14ac:dyDescent="0.3">
      <c r="A2092" s="104" t="s">
        <v>4279</v>
      </c>
      <c r="B2092" s="105" t="s">
        <v>4280</v>
      </c>
      <c r="C2092" s="106" t="s">
        <v>128</v>
      </c>
      <c r="D2092" s="107">
        <v>163.22</v>
      </c>
      <c r="E2092" s="107">
        <v>3.63</v>
      </c>
      <c r="F2092" s="107">
        <v>166.85</v>
      </c>
      <c r="G2092" s="83">
        <v>9</v>
      </c>
      <c r="H2092" s="83"/>
    </row>
    <row r="2093" spans="1:8" x14ac:dyDescent="0.3">
      <c r="A2093" s="104" t="s">
        <v>4281</v>
      </c>
      <c r="B2093" s="105" t="s">
        <v>4282</v>
      </c>
      <c r="C2093" s="106" t="s">
        <v>180</v>
      </c>
      <c r="D2093" s="107">
        <v>475.94</v>
      </c>
      <c r="E2093" s="107">
        <v>25.46</v>
      </c>
      <c r="F2093" s="107">
        <v>501.4</v>
      </c>
      <c r="G2093" s="83">
        <v>9</v>
      </c>
      <c r="H2093" s="83"/>
    </row>
    <row r="2094" spans="1:8" ht="28.8" x14ac:dyDescent="0.3">
      <c r="A2094" s="104" t="s">
        <v>4283</v>
      </c>
      <c r="B2094" s="105" t="s">
        <v>4284</v>
      </c>
      <c r="C2094" s="106" t="s">
        <v>128</v>
      </c>
      <c r="D2094" s="107">
        <v>6261.34</v>
      </c>
      <c r="E2094" s="107">
        <v>40.729999999999997</v>
      </c>
      <c r="F2094" s="107">
        <v>6302.07</v>
      </c>
      <c r="G2094" s="83">
        <v>9</v>
      </c>
      <c r="H2094" s="83"/>
    </row>
    <row r="2095" spans="1:8" ht="28.8" x14ac:dyDescent="0.3">
      <c r="A2095" s="104" t="s">
        <v>4285</v>
      </c>
      <c r="B2095" s="105" t="s">
        <v>4286</v>
      </c>
      <c r="C2095" s="106" t="s">
        <v>128</v>
      </c>
      <c r="D2095" s="107">
        <v>13545.56</v>
      </c>
      <c r="E2095" s="107">
        <v>40.729999999999997</v>
      </c>
      <c r="F2095" s="107">
        <v>13586.29</v>
      </c>
      <c r="G2095" s="83">
        <v>9</v>
      </c>
      <c r="H2095" s="83"/>
    </row>
    <row r="2096" spans="1:8" ht="28.8" x14ac:dyDescent="0.3">
      <c r="A2096" s="104" t="s">
        <v>4287</v>
      </c>
      <c r="B2096" s="105" t="s">
        <v>4288</v>
      </c>
      <c r="C2096" s="106" t="s">
        <v>128</v>
      </c>
      <c r="D2096" s="107">
        <v>24438.2</v>
      </c>
      <c r="E2096" s="107">
        <v>40.729999999999997</v>
      </c>
      <c r="F2096" s="107">
        <v>24478.93</v>
      </c>
      <c r="G2096" s="83">
        <v>9</v>
      </c>
      <c r="H2096" s="83"/>
    </row>
    <row r="2097" spans="1:8" x14ac:dyDescent="0.3">
      <c r="A2097" s="104" t="s">
        <v>4289</v>
      </c>
      <c r="B2097" s="105" t="s">
        <v>4290</v>
      </c>
      <c r="C2097" s="106" t="s">
        <v>128</v>
      </c>
      <c r="D2097" s="107">
        <v>497.14</v>
      </c>
      <c r="E2097" s="107">
        <v>18.2</v>
      </c>
      <c r="F2097" s="107">
        <v>515.34</v>
      </c>
      <c r="G2097" s="83">
        <v>9</v>
      </c>
      <c r="H2097" s="83"/>
    </row>
    <row r="2098" spans="1:8" x14ac:dyDescent="0.3">
      <c r="A2098" s="104" t="s">
        <v>4291</v>
      </c>
      <c r="B2098" s="105" t="s">
        <v>4292</v>
      </c>
      <c r="C2098" s="106"/>
      <c r="D2098" s="107"/>
      <c r="E2098" s="107"/>
      <c r="F2098" s="107"/>
      <c r="G2098" s="83">
        <v>5</v>
      </c>
      <c r="H2098" s="83"/>
    </row>
    <row r="2099" spans="1:8" ht="28.8" x14ac:dyDescent="0.3">
      <c r="A2099" s="104" t="s">
        <v>4293</v>
      </c>
      <c r="B2099" s="105" t="s">
        <v>4294</v>
      </c>
      <c r="C2099" s="106" t="s">
        <v>128</v>
      </c>
      <c r="D2099" s="107">
        <v>894.53</v>
      </c>
      <c r="E2099" s="107">
        <v>18.2</v>
      </c>
      <c r="F2099" s="107">
        <v>912.73</v>
      </c>
      <c r="G2099" s="83">
        <v>9</v>
      </c>
      <c r="H2099" s="83"/>
    </row>
    <row r="2100" spans="1:8" x14ac:dyDescent="0.3">
      <c r="A2100" s="104" t="s">
        <v>4295</v>
      </c>
      <c r="B2100" s="105" t="s">
        <v>4296</v>
      </c>
      <c r="C2100" s="106"/>
      <c r="D2100" s="107"/>
      <c r="E2100" s="107"/>
      <c r="F2100" s="107"/>
      <c r="G2100" s="83">
        <v>5</v>
      </c>
      <c r="H2100" s="83"/>
    </row>
    <row r="2101" spans="1:8" ht="28.8" x14ac:dyDescent="0.3">
      <c r="A2101" s="104" t="s">
        <v>4297</v>
      </c>
      <c r="B2101" s="105" t="s">
        <v>4298</v>
      </c>
      <c r="C2101" s="106" t="s">
        <v>128</v>
      </c>
      <c r="D2101" s="107">
        <v>367.24</v>
      </c>
      <c r="E2101" s="107">
        <v>55.14</v>
      </c>
      <c r="F2101" s="107">
        <v>422.38</v>
      </c>
      <c r="G2101" s="83">
        <v>9</v>
      </c>
      <c r="H2101" s="83"/>
    </row>
    <row r="2102" spans="1:8" x14ac:dyDescent="0.3">
      <c r="A2102" s="104" t="s">
        <v>4299</v>
      </c>
      <c r="B2102" s="105" t="s">
        <v>4300</v>
      </c>
      <c r="C2102" s="106"/>
      <c r="D2102" s="107"/>
      <c r="E2102" s="107"/>
      <c r="F2102" s="107"/>
      <c r="G2102" s="83">
        <v>5</v>
      </c>
      <c r="H2102" s="83"/>
    </row>
    <row r="2103" spans="1:8" ht="28.8" x14ac:dyDescent="0.3">
      <c r="A2103" s="104" t="s">
        <v>4301</v>
      </c>
      <c r="B2103" s="105" t="s">
        <v>4302</v>
      </c>
      <c r="C2103" s="106" t="s">
        <v>128</v>
      </c>
      <c r="D2103" s="107">
        <v>50.22</v>
      </c>
      <c r="E2103" s="107">
        <v>20.85</v>
      </c>
      <c r="F2103" s="107">
        <v>71.069999999999993</v>
      </c>
      <c r="G2103" s="83">
        <v>9</v>
      </c>
      <c r="H2103" s="83"/>
    </row>
    <row r="2104" spans="1:8" ht="28.8" x14ac:dyDescent="0.3">
      <c r="A2104" s="104" t="s">
        <v>4303</v>
      </c>
      <c r="B2104" s="105" t="s">
        <v>4304</v>
      </c>
      <c r="C2104" s="106" t="s">
        <v>128</v>
      </c>
      <c r="D2104" s="107">
        <v>172.5</v>
      </c>
      <c r="E2104" s="107">
        <v>20.85</v>
      </c>
      <c r="F2104" s="107">
        <v>193.35</v>
      </c>
      <c r="G2104" s="83">
        <v>9</v>
      </c>
      <c r="H2104" s="83"/>
    </row>
    <row r="2105" spans="1:8" ht="28.8" x14ac:dyDescent="0.3">
      <c r="A2105" s="104" t="s">
        <v>4305</v>
      </c>
      <c r="B2105" s="105" t="s">
        <v>4306</v>
      </c>
      <c r="C2105" s="106" t="s">
        <v>128</v>
      </c>
      <c r="D2105" s="107">
        <v>175.82</v>
      </c>
      <c r="E2105" s="107">
        <v>20.85</v>
      </c>
      <c r="F2105" s="107">
        <v>196.67</v>
      </c>
      <c r="G2105" s="83">
        <v>9</v>
      </c>
      <c r="H2105" s="83"/>
    </row>
    <row r="2106" spans="1:8" ht="28.8" x14ac:dyDescent="0.3">
      <c r="A2106" s="104" t="s">
        <v>4307</v>
      </c>
      <c r="B2106" s="105" t="s">
        <v>4308</v>
      </c>
      <c r="C2106" s="106" t="s">
        <v>128</v>
      </c>
      <c r="D2106" s="107">
        <v>616.48</v>
      </c>
      <c r="E2106" s="107">
        <v>23.3</v>
      </c>
      <c r="F2106" s="107">
        <v>639.78</v>
      </c>
      <c r="G2106" s="83">
        <v>9</v>
      </c>
      <c r="H2106" s="83"/>
    </row>
    <row r="2107" spans="1:8" ht="43.2" x14ac:dyDescent="0.3">
      <c r="A2107" s="104" t="s">
        <v>4309</v>
      </c>
      <c r="B2107" s="105" t="s">
        <v>4310</v>
      </c>
      <c r="C2107" s="106" t="s">
        <v>128</v>
      </c>
      <c r="D2107" s="107">
        <v>6834.62</v>
      </c>
      <c r="E2107" s="107">
        <v>23.3</v>
      </c>
      <c r="F2107" s="107">
        <v>6857.92</v>
      </c>
      <c r="G2107" s="83">
        <v>9</v>
      </c>
      <c r="H2107" s="83"/>
    </row>
    <row r="2108" spans="1:8" ht="43.2" x14ac:dyDescent="0.3">
      <c r="A2108" s="104" t="s">
        <v>4311</v>
      </c>
      <c r="B2108" s="105" t="s">
        <v>4312</v>
      </c>
      <c r="C2108" s="106" t="s">
        <v>128</v>
      </c>
      <c r="D2108" s="107">
        <v>2433.41</v>
      </c>
      <c r="E2108" s="107">
        <v>23.3</v>
      </c>
      <c r="F2108" s="107">
        <v>2456.71</v>
      </c>
      <c r="G2108" s="83">
        <v>9</v>
      </c>
      <c r="H2108" s="83"/>
    </row>
    <row r="2109" spans="1:8" ht="43.2" x14ac:dyDescent="0.3">
      <c r="A2109" s="104" t="s">
        <v>4313</v>
      </c>
      <c r="B2109" s="105" t="s">
        <v>4314</v>
      </c>
      <c r="C2109" s="106" t="s">
        <v>128</v>
      </c>
      <c r="D2109" s="107">
        <v>819.4</v>
      </c>
      <c r="E2109" s="107">
        <v>23.3</v>
      </c>
      <c r="F2109" s="107">
        <v>842.7</v>
      </c>
      <c r="G2109" s="83">
        <v>9</v>
      </c>
      <c r="H2109" s="83"/>
    </row>
    <row r="2110" spans="1:8" x14ac:dyDescent="0.3">
      <c r="A2110" s="104" t="s">
        <v>4315</v>
      </c>
      <c r="B2110" s="105" t="s">
        <v>4316</v>
      </c>
      <c r="C2110" s="106"/>
      <c r="D2110" s="107"/>
      <c r="E2110" s="107"/>
      <c r="F2110" s="107"/>
      <c r="G2110" s="83">
        <v>5</v>
      </c>
      <c r="H2110" s="83"/>
    </row>
    <row r="2111" spans="1:8" ht="28.8" x14ac:dyDescent="0.3">
      <c r="A2111" s="104" t="s">
        <v>4317</v>
      </c>
      <c r="B2111" s="105" t="s">
        <v>4318</v>
      </c>
      <c r="C2111" s="106" t="s">
        <v>128</v>
      </c>
      <c r="D2111" s="107">
        <v>501.47</v>
      </c>
      <c r="E2111" s="107">
        <v>60.41</v>
      </c>
      <c r="F2111" s="107">
        <v>561.88</v>
      </c>
      <c r="G2111" s="83">
        <v>9</v>
      </c>
      <c r="H2111" s="83"/>
    </row>
    <row r="2112" spans="1:8" ht="28.8" x14ac:dyDescent="0.3">
      <c r="A2112" s="104" t="s">
        <v>4319</v>
      </c>
      <c r="B2112" s="105" t="s">
        <v>4320</v>
      </c>
      <c r="C2112" s="106" t="s">
        <v>128</v>
      </c>
      <c r="D2112" s="107">
        <v>465.43</v>
      </c>
      <c r="E2112" s="107">
        <v>60.41</v>
      </c>
      <c r="F2112" s="107">
        <v>525.84</v>
      </c>
      <c r="G2112" s="83">
        <v>9</v>
      </c>
      <c r="H2112" s="83"/>
    </row>
    <row r="2113" spans="1:8" ht="28.8" x14ac:dyDescent="0.3">
      <c r="A2113" s="104" t="s">
        <v>4321</v>
      </c>
      <c r="B2113" s="105" t="s">
        <v>4322</v>
      </c>
      <c r="C2113" s="106" t="s">
        <v>128</v>
      </c>
      <c r="D2113" s="107">
        <v>468.93</v>
      </c>
      <c r="E2113" s="107">
        <v>60.41</v>
      </c>
      <c r="F2113" s="107">
        <v>529.34</v>
      </c>
      <c r="G2113" s="83">
        <v>9</v>
      </c>
      <c r="H2113" s="83"/>
    </row>
    <row r="2114" spans="1:8" ht="43.2" x14ac:dyDescent="0.3">
      <c r="A2114" s="104" t="s">
        <v>4323</v>
      </c>
      <c r="B2114" s="105" t="s">
        <v>4324</v>
      </c>
      <c r="C2114" s="106" t="s">
        <v>128</v>
      </c>
      <c r="D2114" s="107">
        <v>404.3</v>
      </c>
      <c r="E2114" s="107">
        <v>60.41</v>
      </c>
      <c r="F2114" s="107">
        <v>464.71</v>
      </c>
      <c r="G2114" s="83">
        <v>9</v>
      </c>
      <c r="H2114" s="83"/>
    </row>
    <row r="2115" spans="1:8" ht="28.8" x14ac:dyDescent="0.3">
      <c r="A2115" s="104" t="s">
        <v>4325</v>
      </c>
      <c r="B2115" s="105" t="s">
        <v>4326</v>
      </c>
      <c r="C2115" s="106" t="s">
        <v>128</v>
      </c>
      <c r="D2115" s="107">
        <v>668.34</v>
      </c>
      <c r="E2115" s="107">
        <v>60.41</v>
      </c>
      <c r="F2115" s="107">
        <v>728.75</v>
      </c>
      <c r="G2115" s="83">
        <v>9</v>
      </c>
      <c r="H2115" s="83"/>
    </row>
    <row r="2116" spans="1:8" ht="28.8" x14ac:dyDescent="0.3">
      <c r="A2116" s="104" t="s">
        <v>4327</v>
      </c>
      <c r="B2116" s="105" t="s">
        <v>4328</v>
      </c>
      <c r="C2116" s="106" t="s">
        <v>439</v>
      </c>
      <c r="D2116" s="107">
        <v>29725.48</v>
      </c>
      <c r="E2116" s="107">
        <v>84.43</v>
      </c>
      <c r="F2116" s="107">
        <v>29809.91</v>
      </c>
      <c r="G2116" s="83">
        <v>9</v>
      </c>
      <c r="H2116" s="83"/>
    </row>
    <row r="2117" spans="1:8" ht="28.8" x14ac:dyDescent="0.3">
      <c r="A2117" s="104" t="s">
        <v>4329</v>
      </c>
      <c r="B2117" s="105" t="s">
        <v>4330</v>
      </c>
      <c r="C2117" s="106"/>
      <c r="D2117" s="107"/>
      <c r="E2117" s="107"/>
      <c r="F2117" s="107"/>
      <c r="G2117" s="83">
        <v>2</v>
      </c>
      <c r="H2117" s="83"/>
    </row>
    <row r="2118" spans="1:8" x14ac:dyDescent="0.3">
      <c r="A2118" s="104" t="s">
        <v>4331</v>
      </c>
      <c r="B2118" s="105" t="s">
        <v>4332</v>
      </c>
      <c r="C2118" s="106"/>
      <c r="D2118" s="107"/>
      <c r="E2118" s="107"/>
      <c r="F2118" s="107"/>
      <c r="G2118" s="83">
        <v>5</v>
      </c>
      <c r="H2118" s="83"/>
    </row>
    <row r="2119" spans="1:8" x14ac:dyDescent="0.3">
      <c r="A2119" s="104" t="s">
        <v>4333</v>
      </c>
      <c r="B2119" s="105" t="s">
        <v>4334</v>
      </c>
      <c r="C2119" s="106" t="s">
        <v>236</v>
      </c>
      <c r="D2119" s="107">
        <v>5.8</v>
      </c>
      <c r="E2119" s="107">
        <v>18.2</v>
      </c>
      <c r="F2119" s="107">
        <v>24</v>
      </c>
      <c r="G2119" s="83">
        <v>9</v>
      </c>
      <c r="H2119" s="83"/>
    </row>
    <row r="2120" spans="1:8" x14ac:dyDescent="0.3">
      <c r="A2120" s="104" t="s">
        <v>4335</v>
      </c>
      <c r="B2120" s="105" t="s">
        <v>4336</v>
      </c>
      <c r="C2120" s="106" t="s">
        <v>236</v>
      </c>
      <c r="D2120" s="107">
        <v>8.4700000000000006</v>
      </c>
      <c r="E2120" s="107">
        <v>21.83</v>
      </c>
      <c r="F2120" s="107">
        <v>30.3</v>
      </c>
      <c r="G2120" s="83">
        <v>9</v>
      </c>
      <c r="H2120" s="83"/>
    </row>
    <row r="2121" spans="1:8" x14ac:dyDescent="0.3">
      <c r="A2121" s="104" t="s">
        <v>4337</v>
      </c>
      <c r="B2121" s="105" t="s">
        <v>4338</v>
      </c>
      <c r="C2121" s="106" t="s">
        <v>236</v>
      </c>
      <c r="D2121" s="107">
        <v>12.45</v>
      </c>
      <c r="E2121" s="107">
        <v>25.47</v>
      </c>
      <c r="F2121" s="107">
        <v>37.92</v>
      </c>
      <c r="G2121" s="83">
        <v>9</v>
      </c>
      <c r="H2121" s="83"/>
    </row>
    <row r="2122" spans="1:8" x14ac:dyDescent="0.3">
      <c r="A2122" s="104" t="s">
        <v>4339</v>
      </c>
      <c r="B2122" s="105" t="s">
        <v>4340</v>
      </c>
      <c r="C2122" s="106" t="s">
        <v>236</v>
      </c>
      <c r="D2122" s="107">
        <v>15.44</v>
      </c>
      <c r="E2122" s="107">
        <v>29.12</v>
      </c>
      <c r="F2122" s="107">
        <v>44.56</v>
      </c>
      <c r="G2122" s="83">
        <v>9</v>
      </c>
      <c r="H2122" s="83"/>
    </row>
    <row r="2123" spans="1:8" x14ac:dyDescent="0.3">
      <c r="A2123" s="104" t="s">
        <v>4341</v>
      </c>
      <c r="B2123" s="105" t="s">
        <v>4342</v>
      </c>
      <c r="C2123" s="106" t="s">
        <v>236</v>
      </c>
      <c r="D2123" s="107">
        <v>20.34</v>
      </c>
      <c r="E2123" s="107">
        <v>32.75</v>
      </c>
      <c r="F2123" s="107">
        <v>53.09</v>
      </c>
      <c r="G2123" s="83">
        <v>9</v>
      </c>
      <c r="H2123" s="83"/>
    </row>
    <row r="2124" spans="1:8" x14ac:dyDescent="0.3">
      <c r="A2124" s="104" t="s">
        <v>4343</v>
      </c>
      <c r="B2124" s="105" t="s">
        <v>4344</v>
      </c>
      <c r="C2124" s="106" t="s">
        <v>236</v>
      </c>
      <c r="D2124" s="107">
        <v>32.75</v>
      </c>
      <c r="E2124" s="107">
        <v>36.39</v>
      </c>
      <c r="F2124" s="107">
        <v>69.14</v>
      </c>
      <c r="G2124" s="83">
        <v>9</v>
      </c>
      <c r="H2124" s="83"/>
    </row>
    <row r="2125" spans="1:8" x14ac:dyDescent="0.3">
      <c r="A2125" s="104" t="s">
        <v>4345</v>
      </c>
      <c r="B2125" s="105" t="s">
        <v>4346</v>
      </c>
      <c r="C2125" s="106" t="s">
        <v>236</v>
      </c>
      <c r="D2125" s="107">
        <v>42</v>
      </c>
      <c r="E2125" s="107">
        <v>40.03</v>
      </c>
      <c r="F2125" s="107">
        <v>82.03</v>
      </c>
      <c r="G2125" s="83">
        <v>9</v>
      </c>
      <c r="H2125" s="83"/>
    </row>
    <row r="2126" spans="1:8" x14ac:dyDescent="0.3">
      <c r="A2126" s="104" t="s">
        <v>4347</v>
      </c>
      <c r="B2126" s="105" t="s">
        <v>4348</v>
      </c>
      <c r="C2126" s="106" t="s">
        <v>236</v>
      </c>
      <c r="D2126" s="107">
        <v>71.290000000000006</v>
      </c>
      <c r="E2126" s="107">
        <v>47.31</v>
      </c>
      <c r="F2126" s="107">
        <v>118.6</v>
      </c>
      <c r="G2126" s="83">
        <v>9</v>
      </c>
      <c r="H2126" s="83"/>
    </row>
    <row r="2127" spans="1:8" ht="28.8" x14ac:dyDescent="0.3">
      <c r="A2127" s="104" t="s">
        <v>4349</v>
      </c>
      <c r="B2127" s="105" t="s">
        <v>4350</v>
      </c>
      <c r="C2127" s="106"/>
      <c r="D2127" s="107"/>
      <c r="E2127" s="107"/>
      <c r="F2127" s="107"/>
      <c r="G2127" s="83">
        <v>5</v>
      </c>
      <c r="H2127" s="83"/>
    </row>
    <row r="2128" spans="1:8" x14ac:dyDescent="0.3">
      <c r="A2128" s="104" t="s">
        <v>4351</v>
      </c>
      <c r="B2128" s="105" t="s">
        <v>4352</v>
      </c>
      <c r="C2128" s="106" t="s">
        <v>236</v>
      </c>
      <c r="D2128" s="107">
        <v>9.4</v>
      </c>
      <c r="E2128" s="107">
        <v>21.83</v>
      </c>
      <c r="F2128" s="107">
        <v>31.23</v>
      </c>
      <c r="G2128" s="83">
        <v>9</v>
      </c>
      <c r="H2128" s="83"/>
    </row>
    <row r="2129" spans="1:8" x14ac:dyDescent="0.3">
      <c r="A2129" s="104" t="s">
        <v>4353</v>
      </c>
      <c r="B2129" s="105" t="s">
        <v>4354</v>
      </c>
      <c r="C2129" s="106" t="s">
        <v>236</v>
      </c>
      <c r="D2129" s="107">
        <v>11.67</v>
      </c>
      <c r="E2129" s="107">
        <v>25.47</v>
      </c>
      <c r="F2129" s="107">
        <v>37.14</v>
      </c>
      <c r="G2129" s="83">
        <v>9</v>
      </c>
      <c r="H2129" s="83"/>
    </row>
    <row r="2130" spans="1:8" x14ac:dyDescent="0.3">
      <c r="A2130" s="104" t="s">
        <v>4355</v>
      </c>
      <c r="B2130" s="105" t="s">
        <v>4356</v>
      </c>
      <c r="C2130" s="106" t="s">
        <v>236</v>
      </c>
      <c r="D2130" s="107">
        <v>18.850000000000001</v>
      </c>
      <c r="E2130" s="107">
        <v>29.12</v>
      </c>
      <c r="F2130" s="107">
        <v>47.97</v>
      </c>
      <c r="G2130" s="83">
        <v>9</v>
      </c>
      <c r="H2130" s="83"/>
    </row>
    <row r="2131" spans="1:8" x14ac:dyDescent="0.3">
      <c r="A2131" s="104" t="s">
        <v>4357</v>
      </c>
      <c r="B2131" s="105" t="s">
        <v>4358</v>
      </c>
      <c r="C2131" s="106" t="s">
        <v>236</v>
      </c>
      <c r="D2131" s="107">
        <v>22.64</v>
      </c>
      <c r="E2131" s="107">
        <v>32.75</v>
      </c>
      <c r="F2131" s="107">
        <v>55.39</v>
      </c>
      <c r="G2131" s="83">
        <v>9</v>
      </c>
      <c r="H2131" s="83"/>
    </row>
    <row r="2132" spans="1:8" x14ac:dyDescent="0.3">
      <c r="A2132" s="104" t="s">
        <v>4359</v>
      </c>
      <c r="B2132" s="105" t="s">
        <v>4360</v>
      </c>
      <c r="C2132" s="106" t="s">
        <v>236</v>
      </c>
      <c r="D2132" s="107">
        <v>25.71</v>
      </c>
      <c r="E2132" s="107">
        <v>36.39</v>
      </c>
      <c r="F2132" s="107">
        <v>62.1</v>
      </c>
      <c r="G2132" s="83">
        <v>9</v>
      </c>
      <c r="H2132" s="83"/>
    </row>
    <row r="2133" spans="1:8" x14ac:dyDescent="0.3">
      <c r="A2133" s="104" t="s">
        <v>4361</v>
      </c>
      <c r="B2133" s="105" t="s">
        <v>4362</v>
      </c>
      <c r="C2133" s="106" t="s">
        <v>236</v>
      </c>
      <c r="D2133" s="107">
        <v>45.34</v>
      </c>
      <c r="E2133" s="107">
        <v>43.66</v>
      </c>
      <c r="F2133" s="107">
        <v>89</v>
      </c>
      <c r="G2133" s="83">
        <v>9</v>
      </c>
      <c r="H2133" s="83"/>
    </row>
    <row r="2134" spans="1:8" x14ac:dyDescent="0.3">
      <c r="A2134" s="104" t="s">
        <v>4363</v>
      </c>
      <c r="B2134" s="105" t="s">
        <v>4364</v>
      </c>
      <c r="C2134" s="106" t="s">
        <v>236</v>
      </c>
      <c r="D2134" s="107">
        <v>59.19</v>
      </c>
      <c r="E2134" s="107">
        <v>54.59</v>
      </c>
      <c r="F2134" s="107">
        <v>113.78</v>
      </c>
      <c r="G2134" s="83">
        <v>9</v>
      </c>
      <c r="H2134" s="83"/>
    </row>
    <row r="2135" spans="1:8" x14ac:dyDescent="0.3">
      <c r="A2135" s="104" t="s">
        <v>4365</v>
      </c>
      <c r="B2135" s="105" t="s">
        <v>4366</v>
      </c>
      <c r="C2135" s="106" t="s">
        <v>236</v>
      </c>
      <c r="D2135" s="107">
        <v>89.37</v>
      </c>
      <c r="E2135" s="107">
        <v>65.510000000000005</v>
      </c>
      <c r="F2135" s="107">
        <v>154.88</v>
      </c>
      <c r="G2135" s="83">
        <v>9</v>
      </c>
      <c r="H2135" s="83"/>
    </row>
    <row r="2136" spans="1:8" ht="28.8" x14ac:dyDescent="0.3">
      <c r="A2136" s="104" t="s">
        <v>4367</v>
      </c>
      <c r="B2136" s="105" t="s">
        <v>4368</v>
      </c>
      <c r="C2136" s="106"/>
      <c r="D2136" s="107"/>
      <c r="E2136" s="107"/>
      <c r="F2136" s="107"/>
      <c r="G2136" s="83">
        <v>5</v>
      </c>
      <c r="H2136" s="83"/>
    </row>
    <row r="2137" spans="1:8" ht="28.8" x14ac:dyDescent="0.3">
      <c r="A2137" s="104" t="s">
        <v>4369</v>
      </c>
      <c r="B2137" s="105" t="s">
        <v>4370</v>
      </c>
      <c r="C2137" s="106" t="s">
        <v>236</v>
      </c>
      <c r="D2137" s="107">
        <v>19.440000000000001</v>
      </c>
      <c r="E2137" s="107">
        <v>21.83</v>
      </c>
      <c r="F2137" s="107">
        <v>41.27</v>
      </c>
      <c r="G2137" s="83">
        <v>9</v>
      </c>
      <c r="H2137" s="83"/>
    </row>
    <row r="2138" spans="1:8" ht="28.8" x14ac:dyDescent="0.3">
      <c r="A2138" s="104" t="s">
        <v>4371</v>
      </c>
      <c r="B2138" s="105" t="s">
        <v>4372</v>
      </c>
      <c r="C2138" s="106" t="s">
        <v>236</v>
      </c>
      <c r="D2138" s="107">
        <v>20.170000000000002</v>
      </c>
      <c r="E2138" s="107">
        <v>25.47</v>
      </c>
      <c r="F2138" s="107">
        <v>45.64</v>
      </c>
      <c r="G2138" s="83">
        <v>9</v>
      </c>
      <c r="H2138" s="83"/>
    </row>
    <row r="2139" spans="1:8" ht="28.8" x14ac:dyDescent="0.3">
      <c r="A2139" s="104" t="s">
        <v>4373</v>
      </c>
      <c r="B2139" s="105" t="s">
        <v>4374</v>
      </c>
      <c r="C2139" s="106" t="s">
        <v>236</v>
      </c>
      <c r="D2139" s="107">
        <v>34.79</v>
      </c>
      <c r="E2139" s="107">
        <v>29.12</v>
      </c>
      <c r="F2139" s="107">
        <v>63.91</v>
      </c>
      <c r="G2139" s="83">
        <v>9</v>
      </c>
      <c r="H2139" s="83"/>
    </row>
    <row r="2140" spans="1:8" ht="28.8" x14ac:dyDescent="0.3">
      <c r="A2140" s="104" t="s">
        <v>4375</v>
      </c>
      <c r="B2140" s="105" t="s">
        <v>4376</v>
      </c>
      <c r="C2140" s="106" t="s">
        <v>236</v>
      </c>
      <c r="D2140" s="107">
        <v>41.11</v>
      </c>
      <c r="E2140" s="107">
        <v>32.75</v>
      </c>
      <c r="F2140" s="107">
        <v>73.86</v>
      </c>
      <c r="G2140" s="83">
        <v>9</v>
      </c>
      <c r="H2140" s="83"/>
    </row>
    <row r="2141" spans="1:8" ht="28.8" x14ac:dyDescent="0.3">
      <c r="A2141" s="104" t="s">
        <v>4377</v>
      </c>
      <c r="B2141" s="105" t="s">
        <v>4378</v>
      </c>
      <c r="C2141" s="106" t="s">
        <v>236</v>
      </c>
      <c r="D2141" s="107">
        <v>50.25</v>
      </c>
      <c r="E2141" s="107">
        <v>36.39</v>
      </c>
      <c r="F2141" s="107">
        <v>86.64</v>
      </c>
      <c r="G2141" s="83">
        <v>9</v>
      </c>
      <c r="H2141" s="83"/>
    </row>
    <row r="2142" spans="1:8" ht="28.8" x14ac:dyDescent="0.3">
      <c r="A2142" s="104" t="s">
        <v>4379</v>
      </c>
      <c r="B2142" s="105" t="s">
        <v>4380</v>
      </c>
      <c r="C2142" s="106" t="s">
        <v>236</v>
      </c>
      <c r="D2142" s="107">
        <v>75.59</v>
      </c>
      <c r="E2142" s="107">
        <v>43.66</v>
      </c>
      <c r="F2142" s="107">
        <v>119.25</v>
      </c>
      <c r="G2142" s="83">
        <v>9</v>
      </c>
      <c r="H2142" s="83"/>
    </row>
    <row r="2143" spans="1:8" ht="28.8" x14ac:dyDescent="0.3">
      <c r="A2143" s="104" t="s">
        <v>4381</v>
      </c>
      <c r="B2143" s="105" t="s">
        <v>4382</v>
      </c>
      <c r="C2143" s="106" t="s">
        <v>236</v>
      </c>
      <c r="D2143" s="107">
        <v>85.89</v>
      </c>
      <c r="E2143" s="107">
        <v>54.59</v>
      </c>
      <c r="F2143" s="107">
        <v>140.47999999999999</v>
      </c>
      <c r="G2143" s="83">
        <v>9</v>
      </c>
      <c r="H2143" s="83"/>
    </row>
    <row r="2144" spans="1:8" ht="28.8" x14ac:dyDescent="0.3">
      <c r="A2144" s="104" t="s">
        <v>4383</v>
      </c>
      <c r="B2144" s="105" t="s">
        <v>4384</v>
      </c>
      <c r="C2144" s="106" t="s">
        <v>236</v>
      </c>
      <c r="D2144" s="107">
        <v>123.13</v>
      </c>
      <c r="E2144" s="107">
        <v>65.510000000000005</v>
      </c>
      <c r="F2144" s="107">
        <v>188.64</v>
      </c>
      <c r="G2144" s="83">
        <v>9</v>
      </c>
      <c r="H2144" s="83"/>
    </row>
    <row r="2145" spans="1:8" ht="28.8" x14ac:dyDescent="0.3">
      <c r="A2145" s="104" t="s">
        <v>4385</v>
      </c>
      <c r="B2145" s="105" t="s">
        <v>4386</v>
      </c>
      <c r="C2145" s="106"/>
      <c r="D2145" s="107"/>
      <c r="E2145" s="107"/>
      <c r="F2145" s="107"/>
      <c r="G2145" s="83">
        <v>5</v>
      </c>
      <c r="H2145" s="83"/>
    </row>
    <row r="2146" spans="1:8" ht="28.8" x14ac:dyDescent="0.3">
      <c r="A2146" s="104" t="s">
        <v>4387</v>
      </c>
      <c r="B2146" s="105" t="s">
        <v>4388</v>
      </c>
      <c r="C2146" s="106" t="s">
        <v>236</v>
      </c>
      <c r="D2146" s="107">
        <v>14.7</v>
      </c>
      <c r="E2146" s="107">
        <v>18.2</v>
      </c>
      <c r="F2146" s="107">
        <v>32.9</v>
      </c>
      <c r="G2146" s="83">
        <v>9</v>
      </c>
      <c r="H2146" s="83"/>
    </row>
    <row r="2147" spans="1:8" ht="28.8" x14ac:dyDescent="0.3">
      <c r="A2147" s="104" t="s">
        <v>4389</v>
      </c>
      <c r="B2147" s="105" t="s">
        <v>4390</v>
      </c>
      <c r="C2147" s="106" t="s">
        <v>236</v>
      </c>
      <c r="D2147" s="107">
        <v>17.309999999999999</v>
      </c>
      <c r="E2147" s="107">
        <v>21.83</v>
      </c>
      <c r="F2147" s="107">
        <v>39.14</v>
      </c>
      <c r="G2147" s="83">
        <v>9</v>
      </c>
      <c r="H2147" s="83"/>
    </row>
    <row r="2148" spans="1:8" ht="28.8" x14ac:dyDescent="0.3">
      <c r="A2148" s="104" t="s">
        <v>4391</v>
      </c>
      <c r="B2148" s="105" t="s">
        <v>4392</v>
      </c>
      <c r="C2148" s="106" t="s">
        <v>236</v>
      </c>
      <c r="D2148" s="107">
        <v>21.82</v>
      </c>
      <c r="E2148" s="107">
        <v>25.47</v>
      </c>
      <c r="F2148" s="107">
        <v>47.29</v>
      </c>
      <c r="G2148" s="83">
        <v>9</v>
      </c>
      <c r="H2148" s="83"/>
    </row>
    <row r="2149" spans="1:8" ht="28.8" x14ac:dyDescent="0.3">
      <c r="A2149" s="104" t="s">
        <v>4393</v>
      </c>
      <c r="B2149" s="105" t="s">
        <v>4394</v>
      </c>
      <c r="C2149" s="106" t="s">
        <v>236</v>
      </c>
      <c r="D2149" s="107">
        <v>33.090000000000003</v>
      </c>
      <c r="E2149" s="107">
        <v>29.12</v>
      </c>
      <c r="F2149" s="107">
        <v>62.21</v>
      </c>
      <c r="G2149" s="83">
        <v>9</v>
      </c>
      <c r="H2149" s="83"/>
    </row>
    <row r="2150" spans="1:8" ht="28.8" x14ac:dyDescent="0.3">
      <c r="A2150" s="104" t="s">
        <v>4395</v>
      </c>
      <c r="B2150" s="105" t="s">
        <v>4396</v>
      </c>
      <c r="C2150" s="106" t="s">
        <v>236</v>
      </c>
      <c r="D2150" s="107">
        <v>39.950000000000003</v>
      </c>
      <c r="E2150" s="107">
        <v>32.75</v>
      </c>
      <c r="F2150" s="107">
        <v>72.7</v>
      </c>
      <c r="G2150" s="83">
        <v>9</v>
      </c>
      <c r="H2150" s="83"/>
    </row>
    <row r="2151" spans="1:8" ht="28.8" x14ac:dyDescent="0.3">
      <c r="A2151" s="104" t="s">
        <v>4397</v>
      </c>
      <c r="B2151" s="105" t="s">
        <v>4398</v>
      </c>
      <c r="C2151" s="106" t="s">
        <v>236</v>
      </c>
      <c r="D2151" s="107">
        <v>50.75</v>
      </c>
      <c r="E2151" s="107">
        <v>36.39</v>
      </c>
      <c r="F2151" s="107">
        <v>87.14</v>
      </c>
      <c r="G2151" s="83">
        <v>9</v>
      </c>
      <c r="H2151" s="83"/>
    </row>
    <row r="2152" spans="1:8" ht="28.8" x14ac:dyDescent="0.3">
      <c r="A2152" s="104" t="s">
        <v>4399</v>
      </c>
      <c r="B2152" s="105" t="s">
        <v>4400</v>
      </c>
      <c r="C2152" s="106" t="s">
        <v>236</v>
      </c>
      <c r="D2152" s="107">
        <v>70.19</v>
      </c>
      <c r="E2152" s="107">
        <v>43.66</v>
      </c>
      <c r="F2152" s="107">
        <v>113.85</v>
      </c>
      <c r="G2152" s="83">
        <v>9</v>
      </c>
      <c r="H2152" s="83"/>
    </row>
    <row r="2153" spans="1:8" ht="28.8" x14ac:dyDescent="0.3">
      <c r="A2153" s="104" t="s">
        <v>4401</v>
      </c>
      <c r="B2153" s="105" t="s">
        <v>4402</v>
      </c>
      <c r="C2153" s="106" t="s">
        <v>236</v>
      </c>
      <c r="D2153" s="107">
        <v>80.819999999999993</v>
      </c>
      <c r="E2153" s="107">
        <v>54.59</v>
      </c>
      <c r="F2153" s="107">
        <v>135.41</v>
      </c>
      <c r="G2153" s="83">
        <v>9</v>
      </c>
      <c r="H2153" s="83"/>
    </row>
    <row r="2154" spans="1:8" ht="28.8" x14ac:dyDescent="0.3">
      <c r="A2154" s="104" t="s">
        <v>4403</v>
      </c>
      <c r="B2154" s="105" t="s">
        <v>4404</v>
      </c>
      <c r="C2154" s="106" t="s">
        <v>236</v>
      </c>
      <c r="D2154" s="107">
        <v>117.25</v>
      </c>
      <c r="E2154" s="107">
        <v>65.510000000000005</v>
      </c>
      <c r="F2154" s="107">
        <v>182.76</v>
      </c>
      <c r="G2154" s="83">
        <v>9</v>
      </c>
      <c r="H2154" s="83"/>
    </row>
    <row r="2155" spans="1:8" x14ac:dyDescent="0.3">
      <c r="A2155" s="104" t="s">
        <v>4405</v>
      </c>
      <c r="B2155" s="105" t="s">
        <v>4406</v>
      </c>
      <c r="C2155" s="106"/>
      <c r="D2155" s="107"/>
      <c r="E2155" s="107"/>
      <c r="F2155" s="107"/>
      <c r="G2155" s="83">
        <v>5</v>
      </c>
      <c r="H2155" s="83"/>
    </row>
    <row r="2156" spans="1:8" x14ac:dyDescent="0.3">
      <c r="A2156" s="104" t="s">
        <v>4407</v>
      </c>
      <c r="B2156" s="105" t="s">
        <v>4408</v>
      </c>
      <c r="C2156" s="106" t="s">
        <v>439</v>
      </c>
      <c r="D2156" s="107">
        <v>7.46</v>
      </c>
      <c r="E2156" s="107">
        <v>9.1</v>
      </c>
      <c r="F2156" s="107">
        <v>16.559999999999999</v>
      </c>
      <c r="G2156" s="83">
        <v>9</v>
      </c>
      <c r="H2156" s="83"/>
    </row>
    <row r="2157" spans="1:8" x14ac:dyDescent="0.3">
      <c r="A2157" s="104" t="s">
        <v>4409</v>
      </c>
      <c r="B2157" s="105" t="s">
        <v>4410</v>
      </c>
      <c r="C2157" s="106" t="s">
        <v>236</v>
      </c>
      <c r="D2157" s="107">
        <v>5.82</v>
      </c>
      <c r="E2157" s="107">
        <v>1.82</v>
      </c>
      <c r="F2157" s="107">
        <v>7.64</v>
      </c>
      <c r="G2157" s="83">
        <v>9</v>
      </c>
      <c r="H2157" s="83"/>
    </row>
    <row r="2158" spans="1:8" x14ac:dyDescent="0.3">
      <c r="A2158" s="104" t="s">
        <v>4411</v>
      </c>
      <c r="B2158" s="105" t="s">
        <v>4412</v>
      </c>
      <c r="C2158" s="106" t="s">
        <v>128</v>
      </c>
      <c r="D2158" s="107">
        <v>1.07</v>
      </c>
      <c r="E2158" s="107">
        <v>5.46</v>
      </c>
      <c r="F2158" s="107">
        <v>6.53</v>
      </c>
      <c r="G2158" s="83">
        <v>9</v>
      </c>
      <c r="H2158" s="83"/>
    </row>
    <row r="2159" spans="1:8" x14ac:dyDescent="0.3">
      <c r="A2159" s="104" t="s">
        <v>4413</v>
      </c>
      <c r="B2159" s="105" t="s">
        <v>4414</v>
      </c>
      <c r="C2159" s="106" t="s">
        <v>128</v>
      </c>
      <c r="D2159" s="107">
        <v>2.33</v>
      </c>
      <c r="E2159" s="107">
        <v>6.55</v>
      </c>
      <c r="F2159" s="107">
        <v>8.8800000000000008</v>
      </c>
      <c r="G2159" s="83">
        <v>9</v>
      </c>
      <c r="H2159" s="83"/>
    </row>
    <row r="2160" spans="1:8" x14ac:dyDescent="0.3">
      <c r="A2160" s="104" t="s">
        <v>4415</v>
      </c>
      <c r="B2160" s="105" t="s">
        <v>4416</v>
      </c>
      <c r="C2160" s="106" t="s">
        <v>128</v>
      </c>
      <c r="D2160" s="107">
        <v>2.0699999999999998</v>
      </c>
      <c r="E2160" s="107">
        <v>6.55</v>
      </c>
      <c r="F2160" s="107">
        <v>8.6199999999999992</v>
      </c>
      <c r="G2160" s="83">
        <v>9</v>
      </c>
      <c r="H2160" s="83"/>
    </row>
    <row r="2161" spans="1:8" x14ac:dyDescent="0.3">
      <c r="A2161" s="104" t="s">
        <v>4417</v>
      </c>
      <c r="B2161" s="105" t="s">
        <v>4418</v>
      </c>
      <c r="C2161" s="106" t="s">
        <v>128</v>
      </c>
      <c r="D2161" s="107">
        <v>2.13</v>
      </c>
      <c r="E2161" s="107">
        <v>5.46</v>
      </c>
      <c r="F2161" s="107">
        <v>7.59</v>
      </c>
      <c r="G2161" s="83">
        <v>9</v>
      </c>
      <c r="H2161" s="83"/>
    </row>
    <row r="2162" spans="1:8" x14ac:dyDescent="0.3">
      <c r="A2162" s="104" t="s">
        <v>4419</v>
      </c>
      <c r="B2162" s="105" t="s">
        <v>4420</v>
      </c>
      <c r="C2162" s="106" t="s">
        <v>236</v>
      </c>
      <c r="D2162" s="107">
        <v>4.66</v>
      </c>
      <c r="E2162" s="107">
        <v>10.92</v>
      </c>
      <c r="F2162" s="107">
        <v>15.58</v>
      </c>
      <c r="G2162" s="83">
        <v>9</v>
      </c>
      <c r="H2162" s="83"/>
    </row>
    <row r="2163" spans="1:8" x14ac:dyDescent="0.3">
      <c r="A2163" s="104" t="s">
        <v>4421</v>
      </c>
      <c r="B2163" s="105" t="s">
        <v>4422</v>
      </c>
      <c r="C2163" s="106" t="s">
        <v>236</v>
      </c>
      <c r="D2163" s="107">
        <v>8.82</v>
      </c>
      <c r="E2163" s="107">
        <v>5.09</v>
      </c>
      <c r="F2163" s="107">
        <v>13.91</v>
      </c>
      <c r="G2163" s="83">
        <v>9</v>
      </c>
      <c r="H2163" s="83"/>
    </row>
    <row r="2164" spans="1:8" x14ac:dyDescent="0.3">
      <c r="A2164" s="104" t="s">
        <v>4423</v>
      </c>
      <c r="B2164" s="105" t="s">
        <v>4424</v>
      </c>
      <c r="C2164" s="106" t="s">
        <v>236</v>
      </c>
      <c r="D2164" s="107">
        <v>4.5199999999999996</v>
      </c>
      <c r="E2164" s="107">
        <v>5.09</v>
      </c>
      <c r="F2164" s="107">
        <v>9.61</v>
      </c>
      <c r="G2164" s="83">
        <v>9</v>
      </c>
      <c r="H2164" s="83"/>
    </row>
    <row r="2165" spans="1:8" x14ac:dyDescent="0.3">
      <c r="A2165" s="104" t="s">
        <v>4425</v>
      </c>
      <c r="B2165" s="105" t="s">
        <v>4426</v>
      </c>
      <c r="C2165" s="106" t="s">
        <v>236</v>
      </c>
      <c r="D2165" s="107">
        <v>6.69</v>
      </c>
      <c r="E2165" s="107">
        <v>5.09</v>
      </c>
      <c r="F2165" s="107">
        <v>11.78</v>
      </c>
      <c r="G2165" s="83">
        <v>9</v>
      </c>
      <c r="H2165" s="83"/>
    </row>
    <row r="2166" spans="1:8" ht="28.8" x14ac:dyDescent="0.3">
      <c r="A2166" s="104" t="s">
        <v>4427</v>
      </c>
      <c r="B2166" s="105" t="s">
        <v>4428</v>
      </c>
      <c r="C2166" s="106" t="s">
        <v>236</v>
      </c>
      <c r="D2166" s="107">
        <v>35.86</v>
      </c>
      <c r="E2166" s="107">
        <v>9.1</v>
      </c>
      <c r="F2166" s="107">
        <v>44.96</v>
      </c>
      <c r="G2166" s="83">
        <v>9</v>
      </c>
      <c r="H2166" s="83"/>
    </row>
    <row r="2167" spans="1:8" ht="28.8" x14ac:dyDescent="0.3">
      <c r="A2167" s="104" t="s">
        <v>4429</v>
      </c>
      <c r="B2167" s="105" t="s">
        <v>4430</v>
      </c>
      <c r="C2167" s="106" t="s">
        <v>236</v>
      </c>
      <c r="D2167" s="107">
        <v>67.63</v>
      </c>
      <c r="E2167" s="107">
        <v>9.1</v>
      </c>
      <c r="F2167" s="107">
        <v>76.73</v>
      </c>
      <c r="G2167" s="83">
        <v>9</v>
      </c>
      <c r="H2167" s="83"/>
    </row>
    <row r="2168" spans="1:8" x14ac:dyDescent="0.3">
      <c r="A2168" s="104" t="s">
        <v>4431</v>
      </c>
      <c r="B2168" s="105" t="s">
        <v>4432</v>
      </c>
      <c r="C2168" s="106" t="s">
        <v>236</v>
      </c>
      <c r="D2168" s="107">
        <v>36.18</v>
      </c>
      <c r="E2168" s="107">
        <v>9.1</v>
      </c>
      <c r="F2168" s="107">
        <v>45.28</v>
      </c>
      <c r="G2168" s="83">
        <v>9</v>
      </c>
      <c r="H2168" s="83"/>
    </row>
    <row r="2169" spans="1:8" ht="28.8" x14ac:dyDescent="0.3">
      <c r="A2169" s="104" t="s">
        <v>4433</v>
      </c>
      <c r="B2169" s="105" t="s">
        <v>4434</v>
      </c>
      <c r="C2169" s="106" t="s">
        <v>236</v>
      </c>
      <c r="D2169" s="107">
        <v>65.34</v>
      </c>
      <c r="E2169" s="107">
        <v>10.92</v>
      </c>
      <c r="F2169" s="107">
        <v>76.260000000000005</v>
      </c>
      <c r="G2169" s="83">
        <v>9</v>
      </c>
      <c r="H2169" s="83"/>
    </row>
    <row r="2170" spans="1:8" ht="28.8" x14ac:dyDescent="0.3">
      <c r="A2170" s="104" t="s">
        <v>4435</v>
      </c>
      <c r="B2170" s="105" t="s">
        <v>4436</v>
      </c>
      <c r="C2170" s="106" t="s">
        <v>236</v>
      </c>
      <c r="D2170" s="107">
        <v>94.67</v>
      </c>
      <c r="E2170" s="107">
        <v>12.73</v>
      </c>
      <c r="F2170" s="107">
        <v>107.4</v>
      </c>
      <c r="G2170" s="83">
        <v>9</v>
      </c>
      <c r="H2170" s="83"/>
    </row>
    <row r="2171" spans="1:8" ht="28.8" x14ac:dyDescent="0.3">
      <c r="A2171" s="104" t="s">
        <v>4437</v>
      </c>
      <c r="B2171" s="105" t="s">
        <v>4438</v>
      </c>
      <c r="C2171" s="106" t="s">
        <v>236</v>
      </c>
      <c r="D2171" s="107">
        <v>119.6</v>
      </c>
      <c r="E2171" s="107">
        <v>14.56</v>
      </c>
      <c r="F2171" s="107">
        <v>134.16</v>
      </c>
      <c r="G2171" s="83">
        <v>9</v>
      </c>
      <c r="H2171" s="83"/>
    </row>
    <row r="2172" spans="1:8" ht="28.8" x14ac:dyDescent="0.3">
      <c r="A2172" s="104" t="s">
        <v>4439</v>
      </c>
      <c r="B2172" s="105" t="s">
        <v>4440</v>
      </c>
      <c r="C2172" s="106" t="s">
        <v>128</v>
      </c>
      <c r="D2172" s="107">
        <v>9.84</v>
      </c>
      <c r="E2172" s="107">
        <v>1.45</v>
      </c>
      <c r="F2172" s="107">
        <v>11.29</v>
      </c>
      <c r="G2172" s="83">
        <v>9</v>
      </c>
      <c r="H2172" s="83"/>
    </row>
    <row r="2173" spans="1:8" ht="28.8" x14ac:dyDescent="0.3">
      <c r="A2173" s="104" t="s">
        <v>4441</v>
      </c>
      <c r="B2173" s="105" t="s">
        <v>4442</v>
      </c>
      <c r="C2173" s="106" t="s">
        <v>128</v>
      </c>
      <c r="D2173" s="107">
        <v>10.96</v>
      </c>
      <c r="E2173" s="107">
        <v>1.45</v>
      </c>
      <c r="F2173" s="107">
        <v>12.41</v>
      </c>
      <c r="G2173" s="83">
        <v>9</v>
      </c>
      <c r="H2173" s="83"/>
    </row>
    <row r="2174" spans="1:8" ht="28.8" x14ac:dyDescent="0.3">
      <c r="A2174" s="104" t="s">
        <v>4443</v>
      </c>
      <c r="B2174" s="105" t="s">
        <v>4444</v>
      </c>
      <c r="C2174" s="106" t="s">
        <v>128</v>
      </c>
      <c r="D2174" s="107">
        <v>10.89</v>
      </c>
      <c r="E2174" s="107">
        <v>1.45</v>
      </c>
      <c r="F2174" s="107">
        <v>12.34</v>
      </c>
      <c r="G2174" s="83">
        <v>9</v>
      </c>
      <c r="H2174" s="83"/>
    </row>
    <row r="2175" spans="1:8" x14ac:dyDescent="0.3">
      <c r="A2175" s="104" t="s">
        <v>4445</v>
      </c>
      <c r="B2175" s="105" t="s">
        <v>4446</v>
      </c>
      <c r="C2175" s="106"/>
      <c r="D2175" s="107"/>
      <c r="E2175" s="107"/>
      <c r="F2175" s="107"/>
      <c r="G2175" s="83">
        <v>5</v>
      </c>
      <c r="H2175" s="83"/>
    </row>
    <row r="2176" spans="1:8" x14ac:dyDescent="0.3">
      <c r="A2176" s="104" t="s">
        <v>4447</v>
      </c>
      <c r="B2176" s="105" t="s">
        <v>4448</v>
      </c>
      <c r="C2176" s="106" t="s">
        <v>236</v>
      </c>
      <c r="D2176" s="107">
        <v>42.74</v>
      </c>
      <c r="E2176" s="107">
        <v>10.92</v>
      </c>
      <c r="F2176" s="107">
        <v>53.66</v>
      </c>
      <c r="G2176" s="83">
        <v>9</v>
      </c>
      <c r="H2176" s="83"/>
    </row>
    <row r="2177" spans="1:8" x14ac:dyDescent="0.3">
      <c r="A2177" s="104" t="s">
        <v>4449</v>
      </c>
      <c r="B2177" s="105" t="s">
        <v>4450</v>
      </c>
      <c r="C2177" s="106" t="s">
        <v>236</v>
      </c>
      <c r="D2177" s="107">
        <v>39.299999999999997</v>
      </c>
      <c r="E2177" s="107">
        <v>10.92</v>
      </c>
      <c r="F2177" s="107">
        <v>50.22</v>
      </c>
      <c r="G2177" s="83">
        <v>9</v>
      </c>
      <c r="H2177" s="83"/>
    </row>
    <row r="2178" spans="1:8" ht="28.8" x14ac:dyDescent="0.3">
      <c r="A2178" s="104" t="s">
        <v>4451</v>
      </c>
      <c r="B2178" s="105" t="s">
        <v>4452</v>
      </c>
      <c r="C2178" s="106" t="s">
        <v>128</v>
      </c>
      <c r="D2178" s="107">
        <v>40.880000000000003</v>
      </c>
      <c r="E2178" s="107">
        <v>11.28</v>
      </c>
      <c r="F2178" s="107">
        <v>52.16</v>
      </c>
      <c r="G2178" s="83">
        <v>9</v>
      </c>
      <c r="H2178" s="83"/>
    </row>
    <row r="2179" spans="1:8" ht="28.8" x14ac:dyDescent="0.3">
      <c r="A2179" s="104" t="s">
        <v>4453</v>
      </c>
      <c r="B2179" s="105" t="s">
        <v>4454</v>
      </c>
      <c r="C2179" s="106" t="s">
        <v>128</v>
      </c>
      <c r="D2179" s="107">
        <v>115.34</v>
      </c>
      <c r="E2179" s="107">
        <v>21.83</v>
      </c>
      <c r="F2179" s="107">
        <v>137.16999999999999</v>
      </c>
      <c r="G2179" s="83">
        <v>9</v>
      </c>
      <c r="H2179" s="83"/>
    </row>
    <row r="2180" spans="1:8" ht="28.8" x14ac:dyDescent="0.3">
      <c r="A2180" s="104" t="s">
        <v>4455</v>
      </c>
      <c r="B2180" s="105" t="s">
        <v>4456</v>
      </c>
      <c r="C2180" s="106" t="s">
        <v>128</v>
      </c>
      <c r="D2180" s="107">
        <v>210.51</v>
      </c>
      <c r="E2180" s="107">
        <v>21.83</v>
      </c>
      <c r="F2180" s="107">
        <v>232.34</v>
      </c>
      <c r="G2180" s="83">
        <v>9</v>
      </c>
      <c r="H2180" s="83"/>
    </row>
    <row r="2181" spans="1:8" ht="28.8" x14ac:dyDescent="0.3">
      <c r="A2181" s="104" t="s">
        <v>4457</v>
      </c>
      <c r="B2181" s="105" t="s">
        <v>4458</v>
      </c>
      <c r="C2181" s="106" t="s">
        <v>128</v>
      </c>
      <c r="D2181" s="107">
        <v>143.82</v>
      </c>
      <c r="E2181" s="107">
        <v>6.91</v>
      </c>
      <c r="F2181" s="107">
        <v>150.72999999999999</v>
      </c>
      <c r="G2181" s="83">
        <v>9</v>
      </c>
      <c r="H2181" s="83"/>
    </row>
    <row r="2182" spans="1:8" ht="28.8" x14ac:dyDescent="0.3">
      <c r="A2182" s="104" t="s">
        <v>4459</v>
      </c>
      <c r="B2182" s="105" t="s">
        <v>4460</v>
      </c>
      <c r="C2182" s="106" t="s">
        <v>128</v>
      </c>
      <c r="D2182" s="107">
        <v>176.01</v>
      </c>
      <c r="E2182" s="107">
        <v>6.91</v>
      </c>
      <c r="F2182" s="107">
        <v>182.92</v>
      </c>
      <c r="G2182" s="83">
        <v>9</v>
      </c>
      <c r="H2182" s="83"/>
    </row>
    <row r="2183" spans="1:8" ht="28.8" x14ac:dyDescent="0.3">
      <c r="A2183" s="104" t="s">
        <v>4461</v>
      </c>
      <c r="B2183" s="105" t="s">
        <v>4462</v>
      </c>
      <c r="C2183" s="106" t="s">
        <v>128</v>
      </c>
      <c r="D2183" s="107">
        <v>344.36</v>
      </c>
      <c r="E2183" s="107">
        <v>6.91</v>
      </c>
      <c r="F2183" s="107">
        <v>351.27</v>
      </c>
      <c r="G2183" s="83">
        <v>9</v>
      </c>
      <c r="H2183" s="83"/>
    </row>
    <row r="2184" spans="1:8" x14ac:dyDescent="0.3">
      <c r="A2184" s="104" t="s">
        <v>4463</v>
      </c>
      <c r="B2184" s="105" t="s">
        <v>4464</v>
      </c>
      <c r="C2184" s="106" t="s">
        <v>128</v>
      </c>
      <c r="D2184" s="107">
        <v>9.1</v>
      </c>
      <c r="E2184" s="107">
        <v>0.73</v>
      </c>
      <c r="F2184" s="107">
        <v>9.83</v>
      </c>
      <c r="G2184" s="83">
        <v>9</v>
      </c>
      <c r="H2184" s="83"/>
    </row>
    <row r="2185" spans="1:8" x14ac:dyDescent="0.3">
      <c r="A2185" s="104" t="s">
        <v>4465</v>
      </c>
      <c r="B2185" s="105" t="s">
        <v>4466</v>
      </c>
      <c r="C2185" s="106"/>
      <c r="D2185" s="107"/>
      <c r="E2185" s="107"/>
      <c r="F2185" s="107"/>
      <c r="G2185" s="83">
        <v>5</v>
      </c>
      <c r="H2185" s="83"/>
    </row>
    <row r="2186" spans="1:8" ht="28.8" x14ac:dyDescent="0.3">
      <c r="A2186" s="104" t="s">
        <v>4467</v>
      </c>
      <c r="B2186" s="105" t="s">
        <v>4468</v>
      </c>
      <c r="C2186" s="106" t="s">
        <v>236</v>
      </c>
      <c r="D2186" s="107">
        <v>197.05</v>
      </c>
      <c r="E2186" s="107">
        <v>10.92</v>
      </c>
      <c r="F2186" s="107">
        <v>207.97</v>
      </c>
      <c r="G2186" s="83">
        <v>9</v>
      </c>
      <c r="H2186" s="83"/>
    </row>
    <row r="2187" spans="1:8" ht="28.8" x14ac:dyDescent="0.3">
      <c r="A2187" s="104" t="s">
        <v>4469</v>
      </c>
      <c r="B2187" s="105" t="s">
        <v>4470</v>
      </c>
      <c r="C2187" s="106" t="s">
        <v>236</v>
      </c>
      <c r="D2187" s="107">
        <v>207.23</v>
      </c>
      <c r="E2187" s="107">
        <v>10.92</v>
      </c>
      <c r="F2187" s="107">
        <v>218.15</v>
      </c>
      <c r="G2187" s="83">
        <v>9</v>
      </c>
      <c r="H2187" s="83"/>
    </row>
    <row r="2188" spans="1:8" ht="28.8" x14ac:dyDescent="0.3">
      <c r="A2188" s="104" t="s">
        <v>4471</v>
      </c>
      <c r="B2188" s="105" t="s">
        <v>4472</v>
      </c>
      <c r="C2188" s="106" t="s">
        <v>236</v>
      </c>
      <c r="D2188" s="107">
        <v>243.43</v>
      </c>
      <c r="E2188" s="107">
        <v>10.92</v>
      </c>
      <c r="F2188" s="107">
        <v>254.35</v>
      </c>
      <c r="G2188" s="83">
        <v>9</v>
      </c>
      <c r="H2188" s="83"/>
    </row>
    <row r="2189" spans="1:8" ht="28.8" x14ac:dyDescent="0.3">
      <c r="A2189" s="104" t="s">
        <v>4473</v>
      </c>
      <c r="B2189" s="105" t="s">
        <v>4474</v>
      </c>
      <c r="C2189" s="106" t="s">
        <v>236</v>
      </c>
      <c r="D2189" s="107">
        <v>225.3</v>
      </c>
      <c r="E2189" s="107">
        <v>10.92</v>
      </c>
      <c r="F2189" s="107">
        <v>236.22</v>
      </c>
      <c r="G2189" s="83">
        <v>9</v>
      </c>
      <c r="H2189" s="83"/>
    </row>
    <row r="2190" spans="1:8" ht="28.8" x14ac:dyDescent="0.3">
      <c r="A2190" s="104" t="s">
        <v>4475</v>
      </c>
      <c r="B2190" s="105" t="s">
        <v>4476</v>
      </c>
      <c r="C2190" s="106" t="s">
        <v>236</v>
      </c>
      <c r="D2190" s="107">
        <v>279.64</v>
      </c>
      <c r="E2190" s="107">
        <v>10.92</v>
      </c>
      <c r="F2190" s="107">
        <v>290.56</v>
      </c>
      <c r="G2190" s="83">
        <v>9</v>
      </c>
      <c r="H2190" s="83"/>
    </row>
    <row r="2191" spans="1:8" x14ac:dyDescent="0.3">
      <c r="A2191" s="104" t="s">
        <v>4477</v>
      </c>
      <c r="B2191" s="105" t="s">
        <v>4478</v>
      </c>
      <c r="C2191" s="106"/>
      <c r="D2191" s="107"/>
      <c r="E2191" s="107"/>
      <c r="F2191" s="107"/>
      <c r="G2191" s="83">
        <v>5</v>
      </c>
      <c r="H2191" s="83"/>
    </row>
    <row r="2192" spans="1:8" ht="28.8" x14ac:dyDescent="0.3">
      <c r="A2192" s="104" t="s">
        <v>68</v>
      </c>
      <c r="B2192" s="105" t="s">
        <v>4479</v>
      </c>
      <c r="C2192" s="106" t="s">
        <v>236</v>
      </c>
      <c r="D2192" s="107">
        <v>8.36</v>
      </c>
      <c r="E2192" s="107">
        <v>1.45</v>
      </c>
      <c r="F2192" s="107">
        <v>9.81</v>
      </c>
      <c r="G2192" s="83">
        <v>9</v>
      </c>
      <c r="H2192" s="83"/>
    </row>
    <row r="2193" spans="1:8" ht="28.8" x14ac:dyDescent="0.3">
      <c r="A2193" s="104" t="s">
        <v>4480</v>
      </c>
      <c r="B2193" s="105" t="s">
        <v>4481</v>
      </c>
      <c r="C2193" s="106" t="s">
        <v>236</v>
      </c>
      <c r="D2193" s="107">
        <v>10.39</v>
      </c>
      <c r="E2193" s="107">
        <v>1.45</v>
      </c>
      <c r="F2193" s="107">
        <v>11.84</v>
      </c>
      <c r="G2193" s="83">
        <v>9</v>
      </c>
      <c r="H2193" s="83"/>
    </row>
    <row r="2194" spans="1:8" ht="28.8" x14ac:dyDescent="0.3">
      <c r="A2194" s="104" t="s">
        <v>4482</v>
      </c>
      <c r="B2194" s="105" t="s">
        <v>4483</v>
      </c>
      <c r="C2194" s="106" t="s">
        <v>236</v>
      </c>
      <c r="D2194" s="107">
        <v>12.68</v>
      </c>
      <c r="E2194" s="107">
        <v>1.45</v>
      </c>
      <c r="F2194" s="107">
        <v>14.13</v>
      </c>
      <c r="G2194" s="83">
        <v>9</v>
      </c>
      <c r="H2194" s="83"/>
    </row>
    <row r="2195" spans="1:8" ht="28.8" x14ac:dyDescent="0.3">
      <c r="A2195" s="104" t="s">
        <v>4484</v>
      </c>
      <c r="B2195" s="105" t="s">
        <v>4485</v>
      </c>
      <c r="C2195" s="106" t="s">
        <v>236</v>
      </c>
      <c r="D2195" s="107">
        <v>18.989999999999998</v>
      </c>
      <c r="E2195" s="107">
        <v>1.45</v>
      </c>
      <c r="F2195" s="107">
        <v>20.440000000000001</v>
      </c>
      <c r="G2195" s="83">
        <v>9</v>
      </c>
      <c r="H2195" s="83"/>
    </row>
    <row r="2196" spans="1:8" ht="28.8" x14ac:dyDescent="0.3">
      <c r="A2196" s="104" t="s">
        <v>4486</v>
      </c>
      <c r="B2196" s="105" t="s">
        <v>4487</v>
      </c>
      <c r="C2196" s="106" t="s">
        <v>236</v>
      </c>
      <c r="D2196" s="107">
        <v>27.44</v>
      </c>
      <c r="E2196" s="107">
        <v>1.45</v>
      </c>
      <c r="F2196" s="107">
        <v>28.89</v>
      </c>
      <c r="G2196" s="83">
        <v>9</v>
      </c>
      <c r="H2196" s="83"/>
    </row>
    <row r="2197" spans="1:8" ht="28.8" x14ac:dyDescent="0.3">
      <c r="A2197" s="104" t="s">
        <v>4488</v>
      </c>
      <c r="B2197" s="105" t="s">
        <v>4489</v>
      </c>
      <c r="C2197" s="106" t="s">
        <v>236</v>
      </c>
      <c r="D2197" s="107">
        <v>41.77</v>
      </c>
      <c r="E2197" s="107">
        <v>1.45</v>
      </c>
      <c r="F2197" s="107">
        <v>43.22</v>
      </c>
      <c r="G2197" s="83">
        <v>9</v>
      </c>
      <c r="H2197" s="83"/>
    </row>
    <row r="2198" spans="1:8" ht="28.8" x14ac:dyDescent="0.3">
      <c r="A2198" s="104" t="s">
        <v>4490</v>
      </c>
      <c r="B2198" s="105" t="s">
        <v>4491</v>
      </c>
      <c r="C2198" s="106" t="s">
        <v>236</v>
      </c>
      <c r="D2198" s="107">
        <v>62.42</v>
      </c>
      <c r="E2198" s="107">
        <v>1.45</v>
      </c>
      <c r="F2198" s="107">
        <v>63.87</v>
      </c>
      <c r="G2198" s="83">
        <v>9</v>
      </c>
      <c r="H2198" s="83"/>
    </row>
    <row r="2199" spans="1:8" x14ac:dyDescent="0.3">
      <c r="A2199" s="104" t="s">
        <v>4492</v>
      </c>
      <c r="B2199" s="105" t="s">
        <v>4493</v>
      </c>
      <c r="C2199" s="106"/>
      <c r="D2199" s="107"/>
      <c r="E2199" s="107"/>
      <c r="F2199" s="107"/>
      <c r="G2199" s="83">
        <v>5</v>
      </c>
      <c r="H2199" s="83"/>
    </row>
    <row r="2200" spans="1:8" x14ac:dyDescent="0.3">
      <c r="A2200" s="104" t="s">
        <v>4494</v>
      </c>
      <c r="B2200" s="105" t="s">
        <v>4495</v>
      </c>
      <c r="C2200" s="106" t="s">
        <v>236</v>
      </c>
      <c r="D2200" s="107">
        <v>9.2100000000000009</v>
      </c>
      <c r="E2200" s="107">
        <v>12.73</v>
      </c>
      <c r="F2200" s="107">
        <v>21.94</v>
      </c>
      <c r="G2200" s="83">
        <v>9</v>
      </c>
      <c r="H2200" s="83"/>
    </row>
    <row r="2201" spans="1:8" x14ac:dyDescent="0.3">
      <c r="A2201" s="104" t="s">
        <v>4496</v>
      </c>
      <c r="B2201" s="105" t="s">
        <v>4497</v>
      </c>
      <c r="C2201" s="106" t="s">
        <v>236</v>
      </c>
      <c r="D2201" s="107">
        <v>14.21</v>
      </c>
      <c r="E2201" s="107">
        <v>12.73</v>
      </c>
      <c r="F2201" s="107">
        <v>26.94</v>
      </c>
      <c r="G2201" s="83">
        <v>9</v>
      </c>
      <c r="H2201" s="83"/>
    </row>
    <row r="2202" spans="1:8" x14ac:dyDescent="0.3">
      <c r="A2202" s="104" t="s">
        <v>4498</v>
      </c>
      <c r="B2202" s="105" t="s">
        <v>4499</v>
      </c>
      <c r="C2202" s="106" t="s">
        <v>236</v>
      </c>
      <c r="D2202" s="107">
        <v>33.729999999999997</v>
      </c>
      <c r="E2202" s="107">
        <v>12.73</v>
      </c>
      <c r="F2202" s="107">
        <v>46.46</v>
      </c>
      <c r="G2202" s="83">
        <v>9</v>
      </c>
      <c r="H2202" s="83"/>
    </row>
    <row r="2203" spans="1:8" x14ac:dyDescent="0.3">
      <c r="A2203" s="104" t="s">
        <v>4500</v>
      </c>
      <c r="B2203" s="105" t="s">
        <v>4501</v>
      </c>
      <c r="C2203" s="106" t="s">
        <v>128</v>
      </c>
      <c r="D2203" s="107">
        <v>14.99</v>
      </c>
      <c r="E2203" s="107">
        <v>2.42</v>
      </c>
      <c r="F2203" s="107">
        <v>17.41</v>
      </c>
      <c r="G2203" s="83">
        <v>9</v>
      </c>
      <c r="H2203" s="83"/>
    </row>
    <row r="2204" spans="1:8" x14ac:dyDescent="0.3">
      <c r="A2204" s="104" t="s">
        <v>4502</v>
      </c>
      <c r="B2204" s="105" t="s">
        <v>4503</v>
      </c>
      <c r="C2204" s="106" t="s">
        <v>128</v>
      </c>
      <c r="D2204" s="107">
        <v>23.52</v>
      </c>
      <c r="E2204" s="107">
        <v>2.42</v>
      </c>
      <c r="F2204" s="107">
        <v>25.94</v>
      </c>
      <c r="G2204" s="83">
        <v>9</v>
      </c>
      <c r="H2204" s="83"/>
    </row>
    <row r="2205" spans="1:8" x14ac:dyDescent="0.3">
      <c r="A2205" s="104" t="s">
        <v>4504</v>
      </c>
      <c r="B2205" s="105" t="s">
        <v>4505</v>
      </c>
      <c r="C2205" s="106" t="s">
        <v>128</v>
      </c>
      <c r="D2205" s="107">
        <v>65.510000000000005</v>
      </c>
      <c r="E2205" s="107">
        <v>2.42</v>
      </c>
      <c r="F2205" s="107">
        <v>67.930000000000007</v>
      </c>
      <c r="G2205" s="83">
        <v>9</v>
      </c>
      <c r="H2205" s="83"/>
    </row>
    <row r="2206" spans="1:8" x14ac:dyDescent="0.3">
      <c r="A2206" s="104" t="s">
        <v>4506</v>
      </c>
      <c r="B2206" s="105" t="s">
        <v>4507</v>
      </c>
      <c r="C2206" s="106" t="s">
        <v>128</v>
      </c>
      <c r="D2206" s="107">
        <v>16.73</v>
      </c>
      <c r="E2206" s="107">
        <v>2.42</v>
      </c>
      <c r="F2206" s="107">
        <v>19.149999999999999</v>
      </c>
      <c r="G2206" s="83">
        <v>9</v>
      </c>
      <c r="H2206" s="83"/>
    </row>
    <row r="2207" spans="1:8" x14ac:dyDescent="0.3">
      <c r="A2207" s="104" t="s">
        <v>4508</v>
      </c>
      <c r="B2207" s="105" t="s">
        <v>4509</v>
      </c>
      <c r="C2207" s="106" t="s">
        <v>128</v>
      </c>
      <c r="D2207" s="107">
        <v>26.33</v>
      </c>
      <c r="E2207" s="107">
        <v>2.42</v>
      </c>
      <c r="F2207" s="107">
        <v>28.75</v>
      </c>
      <c r="G2207" s="83">
        <v>9</v>
      </c>
      <c r="H2207" s="83"/>
    </row>
    <row r="2208" spans="1:8" x14ac:dyDescent="0.3">
      <c r="A2208" s="104" t="s">
        <v>4510</v>
      </c>
      <c r="B2208" s="105" t="s">
        <v>4511</v>
      </c>
      <c r="C2208" s="106" t="s">
        <v>128</v>
      </c>
      <c r="D2208" s="107">
        <v>72.67</v>
      </c>
      <c r="E2208" s="107">
        <v>2.42</v>
      </c>
      <c r="F2208" s="107">
        <v>75.09</v>
      </c>
      <c r="G2208" s="83">
        <v>9</v>
      </c>
      <c r="H2208" s="83"/>
    </row>
    <row r="2209" spans="1:8" x14ac:dyDescent="0.3">
      <c r="A2209" s="104" t="s">
        <v>4512</v>
      </c>
      <c r="B2209" s="105" t="s">
        <v>4513</v>
      </c>
      <c r="C2209" s="106"/>
      <c r="D2209" s="107"/>
      <c r="E2209" s="107"/>
      <c r="F2209" s="107"/>
      <c r="G2209" s="83">
        <v>5</v>
      </c>
      <c r="H2209" s="83"/>
    </row>
    <row r="2210" spans="1:8" x14ac:dyDescent="0.3">
      <c r="A2210" s="104" t="s">
        <v>4514</v>
      </c>
      <c r="B2210" s="105" t="s">
        <v>4515</v>
      </c>
      <c r="C2210" s="106" t="s">
        <v>236</v>
      </c>
      <c r="D2210" s="107">
        <v>50.97</v>
      </c>
      <c r="E2210" s="107">
        <v>10.92</v>
      </c>
      <c r="F2210" s="107">
        <v>61.89</v>
      </c>
      <c r="G2210" s="83">
        <v>9</v>
      </c>
      <c r="H2210" s="83"/>
    </row>
    <row r="2211" spans="1:8" ht="28.8" x14ac:dyDescent="0.3">
      <c r="A2211" s="104" t="s">
        <v>4516</v>
      </c>
      <c r="B2211" s="105" t="s">
        <v>4517</v>
      </c>
      <c r="C2211" s="106" t="s">
        <v>128</v>
      </c>
      <c r="D2211" s="107">
        <v>57.8</v>
      </c>
      <c r="E2211" s="107">
        <v>18.2</v>
      </c>
      <c r="F2211" s="107">
        <v>76</v>
      </c>
      <c r="G2211" s="83">
        <v>9</v>
      </c>
      <c r="H2211" s="83"/>
    </row>
    <row r="2212" spans="1:8" ht="28.8" x14ac:dyDescent="0.3">
      <c r="A2212" s="104" t="s">
        <v>4518</v>
      </c>
      <c r="B2212" s="105" t="s">
        <v>4519</v>
      </c>
      <c r="C2212" s="106" t="s">
        <v>128</v>
      </c>
      <c r="D2212" s="107">
        <v>72.98</v>
      </c>
      <c r="E2212" s="107">
        <v>18.2</v>
      </c>
      <c r="F2212" s="107">
        <v>91.18</v>
      </c>
      <c r="G2212" s="83">
        <v>9</v>
      </c>
      <c r="H2212" s="83"/>
    </row>
    <row r="2213" spans="1:8" ht="28.8" x14ac:dyDescent="0.3">
      <c r="A2213" s="104" t="s">
        <v>4520</v>
      </c>
      <c r="B2213" s="105" t="s">
        <v>4521</v>
      </c>
      <c r="C2213" s="106" t="s">
        <v>128</v>
      </c>
      <c r="D2213" s="107">
        <v>17.03</v>
      </c>
      <c r="E2213" s="107">
        <v>6.91</v>
      </c>
      <c r="F2213" s="107">
        <v>23.94</v>
      </c>
      <c r="G2213" s="83">
        <v>9</v>
      </c>
      <c r="H2213" s="83"/>
    </row>
    <row r="2214" spans="1:8" ht="28.8" x14ac:dyDescent="0.3">
      <c r="A2214" s="104" t="s">
        <v>4522</v>
      </c>
      <c r="B2214" s="105" t="s">
        <v>4523</v>
      </c>
      <c r="C2214" s="106" t="s">
        <v>128</v>
      </c>
      <c r="D2214" s="107">
        <v>23.55</v>
      </c>
      <c r="E2214" s="107">
        <v>18.2</v>
      </c>
      <c r="F2214" s="107">
        <v>41.75</v>
      </c>
      <c r="G2214" s="83">
        <v>9</v>
      </c>
      <c r="H2214" s="83"/>
    </row>
    <row r="2215" spans="1:8" ht="28.8" x14ac:dyDescent="0.3">
      <c r="A2215" s="104" t="s">
        <v>4524</v>
      </c>
      <c r="B2215" s="105" t="s">
        <v>4525</v>
      </c>
      <c r="C2215" s="106" t="s">
        <v>128</v>
      </c>
      <c r="D2215" s="107">
        <v>12.19</v>
      </c>
      <c r="E2215" s="107">
        <v>6.91</v>
      </c>
      <c r="F2215" s="107">
        <v>19.100000000000001</v>
      </c>
      <c r="G2215" s="83">
        <v>9</v>
      </c>
      <c r="H2215" s="83"/>
    </row>
    <row r="2216" spans="1:8" ht="28.8" x14ac:dyDescent="0.3">
      <c r="A2216" s="104" t="s">
        <v>4526</v>
      </c>
      <c r="B2216" s="105" t="s">
        <v>4527</v>
      </c>
      <c r="C2216" s="106" t="s">
        <v>128</v>
      </c>
      <c r="D2216" s="107">
        <v>8.35</v>
      </c>
      <c r="E2216" s="107">
        <v>5.46</v>
      </c>
      <c r="F2216" s="107">
        <v>13.81</v>
      </c>
      <c r="G2216" s="83">
        <v>9</v>
      </c>
      <c r="H2216" s="83"/>
    </row>
    <row r="2217" spans="1:8" x14ac:dyDescent="0.3">
      <c r="A2217" s="104" t="s">
        <v>4528</v>
      </c>
      <c r="B2217" s="105" t="s">
        <v>4529</v>
      </c>
      <c r="C2217" s="106" t="s">
        <v>236</v>
      </c>
      <c r="D2217" s="107">
        <v>44.91</v>
      </c>
      <c r="E2217" s="107">
        <v>10.92</v>
      </c>
      <c r="F2217" s="107">
        <v>55.83</v>
      </c>
      <c r="G2217" s="83">
        <v>9</v>
      </c>
      <c r="H2217" s="83"/>
    </row>
    <row r="2218" spans="1:8" ht="28.8" x14ac:dyDescent="0.3">
      <c r="A2218" s="104" t="s">
        <v>4530</v>
      </c>
      <c r="B2218" s="105" t="s">
        <v>4531</v>
      </c>
      <c r="C2218" s="106" t="s">
        <v>128</v>
      </c>
      <c r="D2218" s="107">
        <v>46.17</v>
      </c>
      <c r="E2218" s="107">
        <v>18.2</v>
      </c>
      <c r="F2218" s="107">
        <v>64.37</v>
      </c>
      <c r="G2218" s="83">
        <v>9</v>
      </c>
      <c r="H2218" s="83"/>
    </row>
    <row r="2219" spans="1:8" ht="28.8" x14ac:dyDescent="0.3">
      <c r="A2219" s="104" t="s">
        <v>4532</v>
      </c>
      <c r="B2219" s="105" t="s">
        <v>4533</v>
      </c>
      <c r="C2219" s="106" t="s">
        <v>128</v>
      </c>
      <c r="D2219" s="107">
        <v>5.8</v>
      </c>
      <c r="E2219" s="107">
        <v>5.46</v>
      </c>
      <c r="F2219" s="107">
        <v>11.26</v>
      </c>
      <c r="G2219" s="83">
        <v>9</v>
      </c>
      <c r="H2219" s="83"/>
    </row>
    <row r="2220" spans="1:8" ht="28.8" x14ac:dyDescent="0.3">
      <c r="A2220" s="104" t="s">
        <v>4534</v>
      </c>
      <c r="B2220" s="105" t="s">
        <v>4535</v>
      </c>
      <c r="C2220" s="106" t="s">
        <v>128</v>
      </c>
      <c r="D2220" s="107">
        <v>42.73</v>
      </c>
      <c r="E2220" s="107">
        <v>18.2</v>
      </c>
      <c r="F2220" s="107">
        <v>60.93</v>
      </c>
      <c r="G2220" s="83">
        <v>9</v>
      </c>
      <c r="H2220" s="83"/>
    </row>
    <row r="2221" spans="1:8" ht="28.8" x14ac:dyDescent="0.3">
      <c r="A2221" s="104" t="s">
        <v>4536</v>
      </c>
      <c r="B2221" s="105" t="s">
        <v>4537</v>
      </c>
      <c r="C2221" s="106" t="s">
        <v>128</v>
      </c>
      <c r="D2221" s="107">
        <v>57.2</v>
      </c>
      <c r="E2221" s="107">
        <v>18.2</v>
      </c>
      <c r="F2221" s="107">
        <v>75.400000000000006</v>
      </c>
      <c r="G2221" s="83">
        <v>9</v>
      </c>
      <c r="H2221" s="83"/>
    </row>
    <row r="2222" spans="1:8" ht="28.8" x14ac:dyDescent="0.3">
      <c r="A2222" s="104" t="s">
        <v>4538</v>
      </c>
      <c r="B2222" s="105" t="s">
        <v>4539</v>
      </c>
      <c r="C2222" s="106" t="s">
        <v>128</v>
      </c>
      <c r="D2222" s="107">
        <v>756.04</v>
      </c>
      <c r="E2222" s="107">
        <v>24.36</v>
      </c>
      <c r="F2222" s="107">
        <v>780.4</v>
      </c>
      <c r="G2222" s="83">
        <v>9</v>
      </c>
      <c r="H2222" s="83"/>
    </row>
    <row r="2223" spans="1:8" x14ac:dyDescent="0.3">
      <c r="A2223" s="104" t="s">
        <v>4540</v>
      </c>
      <c r="B2223" s="105" t="s">
        <v>4541</v>
      </c>
      <c r="C2223" s="106" t="s">
        <v>128</v>
      </c>
      <c r="D2223" s="107">
        <v>29.27</v>
      </c>
      <c r="E2223" s="107">
        <v>18.2</v>
      </c>
      <c r="F2223" s="107">
        <v>47.47</v>
      </c>
      <c r="G2223" s="83">
        <v>9</v>
      </c>
      <c r="H2223" s="83"/>
    </row>
    <row r="2224" spans="1:8" x14ac:dyDescent="0.3">
      <c r="A2224" s="104" t="s">
        <v>4542</v>
      </c>
      <c r="B2224" s="105" t="s">
        <v>4543</v>
      </c>
      <c r="C2224" s="106"/>
      <c r="D2224" s="107"/>
      <c r="E2224" s="107"/>
      <c r="F2224" s="107"/>
      <c r="G2224" s="83">
        <v>5</v>
      </c>
      <c r="H2224" s="83"/>
    </row>
    <row r="2225" spans="1:8" ht="28.8" x14ac:dyDescent="0.3">
      <c r="A2225" s="104" t="s">
        <v>4544</v>
      </c>
      <c r="B2225" s="105" t="s">
        <v>4545</v>
      </c>
      <c r="C2225" s="106" t="s">
        <v>236</v>
      </c>
      <c r="D2225" s="107">
        <v>2.46</v>
      </c>
      <c r="E2225" s="107">
        <v>10.92</v>
      </c>
      <c r="F2225" s="107">
        <v>13.38</v>
      </c>
      <c r="G2225" s="83">
        <v>9</v>
      </c>
      <c r="H2225" s="83"/>
    </row>
    <row r="2226" spans="1:8" ht="28.8" x14ac:dyDescent="0.3">
      <c r="A2226" s="104" t="s">
        <v>4546</v>
      </c>
      <c r="B2226" s="105" t="s">
        <v>4547</v>
      </c>
      <c r="C2226" s="106" t="s">
        <v>236</v>
      </c>
      <c r="D2226" s="107">
        <v>2.76</v>
      </c>
      <c r="E2226" s="107">
        <v>10.92</v>
      </c>
      <c r="F2226" s="107">
        <v>13.68</v>
      </c>
      <c r="G2226" s="83">
        <v>9</v>
      </c>
      <c r="H2226" s="83"/>
    </row>
    <row r="2227" spans="1:8" ht="28.8" x14ac:dyDescent="0.3">
      <c r="A2227" s="104" t="s">
        <v>4548</v>
      </c>
      <c r="B2227" s="105" t="s">
        <v>4549</v>
      </c>
      <c r="C2227" s="106" t="s">
        <v>236</v>
      </c>
      <c r="D2227" s="107">
        <v>4.53</v>
      </c>
      <c r="E2227" s="107">
        <v>10.92</v>
      </c>
      <c r="F2227" s="107">
        <v>15.45</v>
      </c>
      <c r="G2227" s="83">
        <v>9</v>
      </c>
      <c r="H2227" s="83"/>
    </row>
    <row r="2228" spans="1:8" ht="28.8" x14ac:dyDescent="0.3">
      <c r="A2228" s="104" t="s">
        <v>4550</v>
      </c>
      <c r="B2228" s="105" t="s">
        <v>4551</v>
      </c>
      <c r="C2228" s="106" t="s">
        <v>236</v>
      </c>
      <c r="D2228" s="107">
        <v>3.45</v>
      </c>
      <c r="E2228" s="107">
        <v>10.92</v>
      </c>
      <c r="F2228" s="107">
        <v>14.37</v>
      </c>
      <c r="G2228" s="83">
        <v>9</v>
      </c>
      <c r="H2228" s="83"/>
    </row>
    <row r="2229" spans="1:8" ht="28.8" x14ac:dyDescent="0.3">
      <c r="A2229" s="104" t="s">
        <v>4552</v>
      </c>
      <c r="B2229" s="105" t="s">
        <v>4553</v>
      </c>
      <c r="C2229" s="106" t="s">
        <v>236</v>
      </c>
      <c r="D2229" s="107">
        <v>5.63</v>
      </c>
      <c r="E2229" s="107">
        <v>10.92</v>
      </c>
      <c r="F2229" s="107">
        <v>16.55</v>
      </c>
      <c r="G2229" s="83">
        <v>9</v>
      </c>
      <c r="H2229" s="83"/>
    </row>
    <row r="2230" spans="1:8" x14ac:dyDescent="0.3">
      <c r="A2230" s="104" t="s">
        <v>4554</v>
      </c>
      <c r="B2230" s="105" t="s">
        <v>4555</v>
      </c>
      <c r="C2230" s="106"/>
      <c r="D2230" s="107"/>
      <c r="E2230" s="107"/>
      <c r="F2230" s="107"/>
      <c r="G2230" s="83">
        <v>5</v>
      </c>
      <c r="H2230" s="83"/>
    </row>
    <row r="2231" spans="1:8" x14ac:dyDescent="0.3">
      <c r="A2231" s="104" t="s">
        <v>4556</v>
      </c>
      <c r="B2231" s="105" t="s">
        <v>4557</v>
      </c>
      <c r="C2231" s="106" t="s">
        <v>236</v>
      </c>
      <c r="D2231" s="107"/>
      <c r="E2231" s="107">
        <v>9.1</v>
      </c>
      <c r="F2231" s="107">
        <v>9.1</v>
      </c>
      <c r="G2231" s="83">
        <v>9</v>
      </c>
      <c r="H2231" s="83"/>
    </row>
    <row r="2232" spans="1:8" x14ac:dyDescent="0.3">
      <c r="A2232" s="104" t="s">
        <v>4558</v>
      </c>
      <c r="B2232" s="105" t="s">
        <v>4559</v>
      </c>
      <c r="C2232" s="106" t="s">
        <v>236</v>
      </c>
      <c r="D2232" s="107"/>
      <c r="E2232" s="107">
        <v>14.56</v>
      </c>
      <c r="F2232" s="107">
        <v>14.56</v>
      </c>
      <c r="G2232" s="83">
        <v>9</v>
      </c>
      <c r="H2232" s="83"/>
    </row>
    <row r="2233" spans="1:8" x14ac:dyDescent="0.3">
      <c r="A2233" s="104" t="s">
        <v>4560</v>
      </c>
      <c r="B2233" s="105" t="s">
        <v>4561</v>
      </c>
      <c r="C2233" s="106" t="s">
        <v>128</v>
      </c>
      <c r="D2233" s="107"/>
      <c r="E2233" s="107">
        <v>10.92</v>
      </c>
      <c r="F2233" s="107">
        <v>10.92</v>
      </c>
      <c r="G2233" s="83">
        <v>9</v>
      </c>
      <c r="H2233" s="83"/>
    </row>
    <row r="2234" spans="1:8" x14ac:dyDescent="0.3">
      <c r="A2234" s="104" t="s">
        <v>4562</v>
      </c>
      <c r="B2234" s="105" t="s">
        <v>4563</v>
      </c>
      <c r="C2234" s="106" t="s">
        <v>236</v>
      </c>
      <c r="D2234" s="107"/>
      <c r="E2234" s="107">
        <v>36.39</v>
      </c>
      <c r="F2234" s="107">
        <v>36.39</v>
      </c>
      <c r="G2234" s="83">
        <v>9</v>
      </c>
      <c r="H2234" s="83"/>
    </row>
    <row r="2235" spans="1:8" x14ac:dyDescent="0.3">
      <c r="A2235" s="104" t="s">
        <v>4564</v>
      </c>
      <c r="B2235" s="105" t="s">
        <v>4565</v>
      </c>
      <c r="C2235" s="106"/>
      <c r="D2235" s="107"/>
      <c r="E2235" s="107"/>
      <c r="F2235" s="107"/>
      <c r="G2235" s="83">
        <v>5</v>
      </c>
      <c r="H2235" s="83"/>
    </row>
    <row r="2236" spans="1:8" x14ac:dyDescent="0.3">
      <c r="A2236" s="104" t="s">
        <v>4566</v>
      </c>
      <c r="B2236" s="105" t="s">
        <v>4567</v>
      </c>
      <c r="C2236" s="106" t="s">
        <v>236</v>
      </c>
      <c r="D2236" s="107">
        <v>51.45</v>
      </c>
      <c r="E2236" s="107">
        <v>18.2</v>
      </c>
      <c r="F2236" s="107">
        <v>69.650000000000006</v>
      </c>
      <c r="G2236" s="83">
        <v>9</v>
      </c>
      <c r="H2236" s="83"/>
    </row>
    <row r="2237" spans="1:8" x14ac:dyDescent="0.3">
      <c r="A2237" s="104" t="s">
        <v>4568</v>
      </c>
      <c r="B2237" s="105" t="s">
        <v>4569</v>
      </c>
      <c r="C2237" s="106" t="s">
        <v>236</v>
      </c>
      <c r="D2237" s="107">
        <v>67.02</v>
      </c>
      <c r="E2237" s="107">
        <v>18.2</v>
      </c>
      <c r="F2237" s="107">
        <v>85.22</v>
      </c>
      <c r="G2237" s="83">
        <v>9</v>
      </c>
      <c r="H2237" s="83"/>
    </row>
    <row r="2238" spans="1:8" x14ac:dyDescent="0.3">
      <c r="A2238" s="104" t="s">
        <v>4570</v>
      </c>
      <c r="B2238" s="105" t="s">
        <v>4571</v>
      </c>
      <c r="C2238" s="106" t="s">
        <v>236</v>
      </c>
      <c r="D2238" s="107">
        <v>81.739999999999995</v>
      </c>
      <c r="E2238" s="107">
        <v>18.2</v>
      </c>
      <c r="F2238" s="107">
        <v>99.94</v>
      </c>
      <c r="G2238" s="83">
        <v>9</v>
      </c>
      <c r="H2238" s="83"/>
    </row>
    <row r="2239" spans="1:8" x14ac:dyDescent="0.3">
      <c r="A2239" s="104" t="s">
        <v>4572</v>
      </c>
      <c r="B2239" s="105" t="s">
        <v>4573</v>
      </c>
      <c r="C2239" s="106" t="s">
        <v>236</v>
      </c>
      <c r="D2239" s="107">
        <v>98.03</v>
      </c>
      <c r="E2239" s="107">
        <v>18.2</v>
      </c>
      <c r="F2239" s="107">
        <v>116.23</v>
      </c>
      <c r="G2239" s="83">
        <v>9</v>
      </c>
      <c r="H2239" s="83"/>
    </row>
    <row r="2240" spans="1:8" x14ac:dyDescent="0.3">
      <c r="A2240" s="104" t="s">
        <v>4574</v>
      </c>
      <c r="B2240" s="105" t="s">
        <v>4575</v>
      </c>
      <c r="C2240" s="106" t="s">
        <v>236</v>
      </c>
      <c r="D2240" s="107">
        <v>114.39</v>
      </c>
      <c r="E2240" s="107">
        <v>18.2</v>
      </c>
      <c r="F2240" s="107">
        <v>132.59</v>
      </c>
      <c r="G2240" s="83">
        <v>9</v>
      </c>
      <c r="H2240" s="83"/>
    </row>
    <row r="2241" spans="1:8" x14ac:dyDescent="0.3">
      <c r="A2241" s="104" t="s">
        <v>4576</v>
      </c>
      <c r="B2241" s="105" t="s">
        <v>4577</v>
      </c>
      <c r="C2241" s="106" t="s">
        <v>236</v>
      </c>
      <c r="D2241" s="107">
        <v>102.54</v>
      </c>
      <c r="E2241" s="107">
        <v>27.29</v>
      </c>
      <c r="F2241" s="107">
        <v>129.83000000000001</v>
      </c>
      <c r="G2241" s="83">
        <v>9</v>
      </c>
      <c r="H2241" s="83"/>
    </row>
    <row r="2242" spans="1:8" x14ac:dyDescent="0.3">
      <c r="A2242" s="104" t="s">
        <v>4578</v>
      </c>
      <c r="B2242" s="105" t="s">
        <v>4579</v>
      </c>
      <c r="C2242" s="106" t="s">
        <v>236</v>
      </c>
      <c r="D2242" s="107">
        <v>115.13</v>
      </c>
      <c r="E2242" s="107">
        <v>27.29</v>
      </c>
      <c r="F2242" s="107">
        <v>142.41999999999999</v>
      </c>
      <c r="G2242" s="83">
        <v>9</v>
      </c>
      <c r="H2242" s="83"/>
    </row>
    <row r="2243" spans="1:8" x14ac:dyDescent="0.3">
      <c r="A2243" s="104" t="s">
        <v>4580</v>
      </c>
      <c r="B2243" s="105" t="s">
        <v>4581</v>
      </c>
      <c r="C2243" s="106" t="s">
        <v>236</v>
      </c>
      <c r="D2243" s="107">
        <v>130.78</v>
      </c>
      <c r="E2243" s="107">
        <v>27.29</v>
      </c>
      <c r="F2243" s="107">
        <v>158.07</v>
      </c>
      <c r="G2243" s="83">
        <v>9</v>
      </c>
      <c r="H2243" s="83"/>
    </row>
    <row r="2244" spans="1:8" x14ac:dyDescent="0.3">
      <c r="A2244" s="104" t="s">
        <v>4582</v>
      </c>
      <c r="B2244" s="105" t="s">
        <v>4583</v>
      </c>
      <c r="C2244" s="106" t="s">
        <v>236</v>
      </c>
      <c r="D2244" s="107">
        <v>147.06</v>
      </c>
      <c r="E2244" s="107">
        <v>27.29</v>
      </c>
      <c r="F2244" s="107">
        <v>174.35</v>
      </c>
      <c r="G2244" s="83">
        <v>9</v>
      </c>
      <c r="H2244" s="83"/>
    </row>
    <row r="2245" spans="1:8" x14ac:dyDescent="0.3">
      <c r="A2245" s="104" t="s">
        <v>4584</v>
      </c>
      <c r="B2245" s="105" t="s">
        <v>4585</v>
      </c>
      <c r="C2245" s="106" t="s">
        <v>236</v>
      </c>
      <c r="D2245" s="107">
        <v>171.51</v>
      </c>
      <c r="E2245" s="107">
        <v>36.39</v>
      </c>
      <c r="F2245" s="107">
        <v>207.9</v>
      </c>
      <c r="G2245" s="83">
        <v>9</v>
      </c>
      <c r="H2245" s="83"/>
    </row>
    <row r="2246" spans="1:8" x14ac:dyDescent="0.3">
      <c r="A2246" s="104" t="s">
        <v>4586</v>
      </c>
      <c r="B2246" s="105" t="s">
        <v>4587</v>
      </c>
      <c r="C2246" s="106" t="s">
        <v>236</v>
      </c>
      <c r="D2246" s="107">
        <v>257.79000000000002</v>
      </c>
      <c r="E2246" s="107">
        <v>36.39</v>
      </c>
      <c r="F2246" s="107">
        <v>294.18</v>
      </c>
      <c r="G2246" s="83">
        <v>9</v>
      </c>
      <c r="H2246" s="83"/>
    </row>
    <row r="2247" spans="1:8" ht="28.8" x14ac:dyDescent="0.3">
      <c r="A2247" s="104" t="s">
        <v>4588</v>
      </c>
      <c r="B2247" s="105" t="s">
        <v>4589</v>
      </c>
      <c r="C2247" s="106" t="s">
        <v>236</v>
      </c>
      <c r="D2247" s="107">
        <v>67.459999999999994</v>
      </c>
      <c r="E2247" s="107">
        <v>18.2</v>
      </c>
      <c r="F2247" s="107">
        <v>85.66</v>
      </c>
      <c r="G2247" s="83">
        <v>9</v>
      </c>
      <c r="H2247" s="83"/>
    </row>
    <row r="2248" spans="1:8" ht="28.8" x14ac:dyDescent="0.3">
      <c r="A2248" s="104" t="s">
        <v>4590</v>
      </c>
      <c r="B2248" s="105" t="s">
        <v>4591</v>
      </c>
      <c r="C2248" s="106" t="s">
        <v>236</v>
      </c>
      <c r="D2248" s="107">
        <v>78.489999999999995</v>
      </c>
      <c r="E2248" s="107">
        <v>18.2</v>
      </c>
      <c r="F2248" s="107">
        <v>96.69</v>
      </c>
      <c r="G2248" s="83">
        <v>9</v>
      </c>
      <c r="H2248" s="83"/>
    </row>
    <row r="2249" spans="1:8" ht="28.8" x14ac:dyDescent="0.3">
      <c r="A2249" s="104" t="s">
        <v>4592</v>
      </c>
      <c r="B2249" s="105" t="s">
        <v>4593</v>
      </c>
      <c r="C2249" s="106" t="s">
        <v>236</v>
      </c>
      <c r="D2249" s="107">
        <v>95.93</v>
      </c>
      <c r="E2249" s="107">
        <v>18.2</v>
      </c>
      <c r="F2249" s="107">
        <v>114.13</v>
      </c>
      <c r="G2249" s="83">
        <v>9</v>
      </c>
      <c r="H2249" s="83"/>
    </row>
    <row r="2250" spans="1:8" ht="28.8" x14ac:dyDescent="0.3">
      <c r="A2250" s="104" t="s">
        <v>4594</v>
      </c>
      <c r="B2250" s="105" t="s">
        <v>4595</v>
      </c>
      <c r="C2250" s="106" t="s">
        <v>236</v>
      </c>
      <c r="D2250" s="107">
        <v>124.01</v>
      </c>
      <c r="E2250" s="107">
        <v>18.2</v>
      </c>
      <c r="F2250" s="107">
        <v>142.21</v>
      </c>
      <c r="G2250" s="83">
        <v>9</v>
      </c>
      <c r="H2250" s="83"/>
    </row>
    <row r="2251" spans="1:8" x14ac:dyDescent="0.3">
      <c r="A2251" s="104" t="s">
        <v>4596</v>
      </c>
      <c r="B2251" s="105" t="s">
        <v>4597</v>
      </c>
      <c r="C2251" s="106"/>
      <c r="D2251" s="107"/>
      <c r="E2251" s="107"/>
      <c r="F2251" s="107"/>
      <c r="G2251" s="83">
        <v>5</v>
      </c>
      <c r="H2251" s="83"/>
    </row>
    <row r="2252" spans="1:8" ht="28.8" x14ac:dyDescent="0.3">
      <c r="A2252" s="104" t="s">
        <v>4598</v>
      </c>
      <c r="B2252" s="105" t="s">
        <v>4599</v>
      </c>
      <c r="C2252" s="106" t="s">
        <v>236</v>
      </c>
      <c r="D2252" s="107">
        <v>107.42</v>
      </c>
      <c r="E2252" s="107">
        <v>27.29</v>
      </c>
      <c r="F2252" s="107">
        <v>134.71</v>
      </c>
      <c r="G2252" s="83">
        <v>9</v>
      </c>
      <c r="H2252" s="83"/>
    </row>
    <row r="2253" spans="1:8" ht="28.8" x14ac:dyDescent="0.3">
      <c r="A2253" s="104" t="s">
        <v>4600</v>
      </c>
      <c r="B2253" s="105" t="s">
        <v>4601</v>
      </c>
      <c r="C2253" s="106" t="s">
        <v>236</v>
      </c>
      <c r="D2253" s="107">
        <v>125.61</v>
      </c>
      <c r="E2253" s="107">
        <v>27.29</v>
      </c>
      <c r="F2253" s="107">
        <v>152.9</v>
      </c>
      <c r="G2253" s="83">
        <v>9</v>
      </c>
      <c r="H2253" s="83"/>
    </row>
    <row r="2254" spans="1:8" ht="28.8" x14ac:dyDescent="0.3">
      <c r="A2254" s="104" t="s">
        <v>4602</v>
      </c>
      <c r="B2254" s="105" t="s">
        <v>4603</v>
      </c>
      <c r="C2254" s="106" t="s">
        <v>236</v>
      </c>
      <c r="D2254" s="107">
        <v>148.07</v>
      </c>
      <c r="E2254" s="107">
        <v>27.29</v>
      </c>
      <c r="F2254" s="107">
        <v>175.36</v>
      </c>
      <c r="G2254" s="83">
        <v>9</v>
      </c>
      <c r="H2254" s="83"/>
    </row>
    <row r="2255" spans="1:8" ht="28.8" x14ac:dyDescent="0.3">
      <c r="A2255" s="104" t="s">
        <v>4604</v>
      </c>
      <c r="B2255" s="105" t="s">
        <v>4605</v>
      </c>
      <c r="C2255" s="106" t="s">
        <v>236</v>
      </c>
      <c r="D2255" s="107">
        <v>157.07</v>
      </c>
      <c r="E2255" s="107">
        <v>36.39</v>
      </c>
      <c r="F2255" s="107">
        <v>193.46</v>
      </c>
      <c r="G2255" s="83">
        <v>9</v>
      </c>
      <c r="H2255" s="83"/>
    </row>
    <row r="2256" spans="1:8" ht="28.8" x14ac:dyDescent="0.3">
      <c r="A2256" s="104" t="s">
        <v>4606</v>
      </c>
      <c r="B2256" s="105" t="s">
        <v>4607</v>
      </c>
      <c r="C2256" s="106" t="s">
        <v>236</v>
      </c>
      <c r="D2256" s="107">
        <v>224.26</v>
      </c>
      <c r="E2256" s="107">
        <v>36.39</v>
      </c>
      <c r="F2256" s="107">
        <v>260.64999999999998</v>
      </c>
      <c r="G2256" s="83">
        <v>9</v>
      </c>
      <c r="H2256" s="83"/>
    </row>
    <row r="2257" spans="1:8" x14ac:dyDescent="0.3">
      <c r="A2257" s="104" t="s">
        <v>4608</v>
      </c>
      <c r="B2257" s="105" t="s">
        <v>4609</v>
      </c>
      <c r="C2257" s="106" t="s">
        <v>236</v>
      </c>
      <c r="D2257" s="107">
        <v>26.7</v>
      </c>
      <c r="E2257" s="107">
        <v>1.82</v>
      </c>
      <c r="F2257" s="107">
        <v>28.52</v>
      </c>
      <c r="G2257" s="83">
        <v>9</v>
      </c>
      <c r="H2257" s="83"/>
    </row>
    <row r="2258" spans="1:8" x14ac:dyDescent="0.3">
      <c r="A2258" s="104" t="s">
        <v>4610</v>
      </c>
      <c r="B2258" s="105" t="s">
        <v>4611</v>
      </c>
      <c r="C2258" s="106" t="s">
        <v>236</v>
      </c>
      <c r="D2258" s="107">
        <v>44.81</v>
      </c>
      <c r="E2258" s="107">
        <v>1.82</v>
      </c>
      <c r="F2258" s="107">
        <v>46.63</v>
      </c>
      <c r="G2258" s="83">
        <v>9</v>
      </c>
      <c r="H2258" s="83"/>
    </row>
    <row r="2259" spans="1:8" x14ac:dyDescent="0.3">
      <c r="A2259" s="104" t="s">
        <v>4612</v>
      </c>
      <c r="B2259" s="105" t="s">
        <v>4613</v>
      </c>
      <c r="C2259" s="106" t="s">
        <v>236</v>
      </c>
      <c r="D2259" s="107">
        <v>62.34</v>
      </c>
      <c r="E2259" s="107">
        <v>1.82</v>
      </c>
      <c r="F2259" s="107">
        <v>64.16</v>
      </c>
      <c r="G2259" s="83">
        <v>9</v>
      </c>
      <c r="H2259" s="83"/>
    </row>
    <row r="2260" spans="1:8" x14ac:dyDescent="0.3">
      <c r="A2260" s="104" t="s">
        <v>4614</v>
      </c>
      <c r="B2260" s="105" t="s">
        <v>4615</v>
      </c>
      <c r="C2260" s="106" t="s">
        <v>236</v>
      </c>
      <c r="D2260" s="107">
        <v>88.66</v>
      </c>
      <c r="E2260" s="107">
        <v>1.82</v>
      </c>
      <c r="F2260" s="107">
        <v>90.48</v>
      </c>
      <c r="G2260" s="83">
        <v>9</v>
      </c>
      <c r="H2260" s="83"/>
    </row>
    <row r="2261" spans="1:8" x14ac:dyDescent="0.3">
      <c r="A2261" s="104" t="s">
        <v>4616</v>
      </c>
      <c r="B2261" s="105" t="s">
        <v>4617</v>
      </c>
      <c r="C2261" s="106" t="s">
        <v>236</v>
      </c>
      <c r="D2261" s="107">
        <v>101.18</v>
      </c>
      <c r="E2261" s="107">
        <v>1.82</v>
      </c>
      <c r="F2261" s="107">
        <v>103</v>
      </c>
      <c r="G2261" s="83">
        <v>9</v>
      </c>
      <c r="H2261" s="83"/>
    </row>
    <row r="2262" spans="1:8" x14ac:dyDescent="0.3">
      <c r="A2262" s="104" t="s">
        <v>4618</v>
      </c>
      <c r="B2262" s="105" t="s">
        <v>4619</v>
      </c>
      <c r="C2262" s="106" t="s">
        <v>236</v>
      </c>
      <c r="D2262" s="107">
        <v>143.55000000000001</v>
      </c>
      <c r="E2262" s="107">
        <v>1.82</v>
      </c>
      <c r="F2262" s="107">
        <v>145.37</v>
      </c>
      <c r="G2262" s="83">
        <v>9</v>
      </c>
      <c r="H2262" s="83"/>
    </row>
    <row r="2263" spans="1:8" x14ac:dyDescent="0.3">
      <c r="A2263" s="104" t="s">
        <v>4620</v>
      </c>
      <c r="B2263" s="105" t="s">
        <v>4621</v>
      </c>
      <c r="C2263" s="106" t="s">
        <v>236</v>
      </c>
      <c r="D2263" s="107">
        <v>172.43</v>
      </c>
      <c r="E2263" s="107">
        <v>1.82</v>
      </c>
      <c r="F2263" s="107">
        <v>174.25</v>
      </c>
      <c r="G2263" s="83">
        <v>9</v>
      </c>
      <c r="H2263" s="83"/>
    </row>
    <row r="2264" spans="1:8" x14ac:dyDescent="0.3">
      <c r="A2264" s="104" t="s">
        <v>4622</v>
      </c>
      <c r="B2264" s="105" t="s">
        <v>4623</v>
      </c>
      <c r="C2264" s="106"/>
      <c r="D2264" s="107"/>
      <c r="E2264" s="107"/>
      <c r="F2264" s="107"/>
      <c r="G2264" s="83">
        <v>5</v>
      </c>
      <c r="H2264" s="83"/>
    </row>
    <row r="2265" spans="1:8" x14ac:dyDescent="0.3">
      <c r="A2265" s="104" t="s">
        <v>4624</v>
      </c>
      <c r="B2265" s="105" t="s">
        <v>4625</v>
      </c>
      <c r="C2265" s="106" t="s">
        <v>128</v>
      </c>
      <c r="D2265" s="107">
        <v>6.51</v>
      </c>
      <c r="E2265" s="107">
        <v>9.1</v>
      </c>
      <c r="F2265" s="107">
        <v>15.61</v>
      </c>
      <c r="G2265" s="83">
        <v>9</v>
      </c>
      <c r="H2265" s="83"/>
    </row>
    <row r="2266" spans="1:8" x14ac:dyDescent="0.3">
      <c r="A2266" s="104" t="s">
        <v>4626</v>
      </c>
      <c r="B2266" s="105" t="s">
        <v>4627</v>
      </c>
      <c r="C2266" s="106" t="s">
        <v>128</v>
      </c>
      <c r="D2266" s="107">
        <v>8.08</v>
      </c>
      <c r="E2266" s="107">
        <v>9.1</v>
      </c>
      <c r="F2266" s="107">
        <v>17.18</v>
      </c>
      <c r="G2266" s="83">
        <v>9</v>
      </c>
      <c r="H2266" s="83"/>
    </row>
    <row r="2267" spans="1:8" x14ac:dyDescent="0.3">
      <c r="A2267" s="104" t="s">
        <v>4628</v>
      </c>
      <c r="B2267" s="105" t="s">
        <v>4629</v>
      </c>
      <c r="C2267" s="106" t="s">
        <v>128</v>
      </c>
      <c r="D2267" s="107">
        <v>11.46</v>
      </c>
      <c r="E2267" s="107">
        <v>9.1</v>
      </c>
      <c r="F2267" s="107">
        <v>20.56</v>
      </c>
      <c r="G2267" s="83">
        <v>9</v>
      </c>
      <c r="H2267" s="83"/>
    </row>
    <row r="2268" spans="1:8" x14ac:dyDescent="0.3">
      <c r="A2268" s="104" t="s">
        <v>4630</v>
      </c>
      <c r="B2268" s="105" t="s">
        <v>4631</v>
      </c>
      <c r="C2268" s="106" t="s">
        <v>128</v>
      </c>
      <c r="D2268" s="107">
        <v>14.17</v>
      </c>
      <c r="E2268" s="107">
        <v>9.1</v>
      </c>
      <c r="F2268" s="107">
        <v>23.27</v>
      </c>
      <c r="G2268" s="83">
        <v>9</v>
      </c>
      <c r="H2268" s="83"/>
    </row>
    <row r="2269" spans="1:8" x14ac:dyDescent="0.3">
      <c r="A2269" s="104" t="s">
        <v>4632</v>
      </c>
      <c r="B2269" s="105" t="s">
        <v>4633</v>
      </c>
      <c r="C2269" s="106" t="s">
        <v>128</v>
      </c>
      <c r="D2269" s="107">
        <v>13.49</v>
      </c>
      <c r="E2269" s="107">
        <v>9.1</v>
      </c>
      <c r="F2269" s="107">
        <v>22.59</v>
      </c>
      <c r="G2269" s="83">
        <v>9</v>
      </c>
      <c r="H2269" s="83"/>
    </row>
    <row r="2270" spans="1:8" x14ac:dyDescent="0.3">
      <c r="A2270" s="104" t="s">
        <v>4634</v>
      </c>
      <c r="B2270" s="105" t="s">
        <v>4635</v>
      </c>
      <c r="C2270" s="106" t="s">
        <v>128</v>
      </c>
      <c r="D2270" s="107">
        <v>18</v>
      </c>
      <c r="E2270" s="107">
        <v>9.1</v>
      </c>
      <c r="F2270" s="107">
        <v>27.1</v>
      </c>
      <c r="G2270" s="83">
        <v>9</v>
      </c>
      <c r="H2270" s="83"/>
    </row>
    <row r="2271" spans="1:8" x14ac:dyDescent="0.3">
      <c r="A2271" s="104" t="s">
        <v>4636</v>
      </c>
      <c r="B2271" s="105" t="s">
        <v>4637</v>
      </c>
      <c r="C2271" s="106" t="s">
        <v>128</v>
      </c>
      <c r="D2271" s="107">
        <v>10.58</v>
      </c>
      <c r="E2271" s="107">
        <v>9.1</v>
      </c>
      <c r="F2271" s="107">
        <v>19.68</v>
      </c>
      <c r="G2271" s="83">
        <v>9</v>
      </c>
      <c r="H2271" s="83"/>
    </row>
    <row r="2272" spans="1:8" x14ac:dyDescent="0.3">
      <c r="A2272" s="104" t="s">
        <v>4638</v>
      </c>
      <c r="B2272" s="105" t="s">
        <v>4639</v>
      </c>
      <c r="C2272" s="106" t="s">
        <v>128</v>
      </c>
      <c r="D2272" s="107">
        <v>14.22</v>
      </c>
      <c r="E2272" s="107">
        <v>9.1</v>
      </c>
      <c r="F2272" s="107">
        <v>23.32</v>
      </c>
      <c r="G2272" s="83">
        <v>9</v>
      </c>
      <c r="H2272" s="83"/>
    </row>
    <row r="2273" spans="1:8" x14ac:dyDescent="0.3">
      <c r="A2273" s="104" t="s">
        <v>4640</v>
      </c>
      <c r="B2273" s="105" t="s">
        <v>4641</v>
      </c>
      <c r="C2273" s="106" t="s">
        <v>128</v>
      </c>
      <c r="D2273" s="107">
        <v>16.38</v>
      </c>
      <c r="E2273" s="107">
        <v>9.1</v>
      </c>
      <c r="F2273" s="107">
        <v>25.48</v>
      </c>
      <c r="G2273" s="83">
        <v>9</v>
      </c>
      <c r="H2273" s="83"/>
    </row>
    <row r="2274" spans="1:8" x14ac:dyDescent="0.3">
      <c r="A2274" s="104" t="s">
        <v>4642</v>
      </c>
      <c r="B2274" s="105" t="s">
        <v>4643</v>
      </c>
      <c r="C2274" s="106" t="s">
        <v>128</v>
      </c>
      <c r="D2274" s="107">
        <v>17.649999999999999</v>
      </c>
      <c r="E2274" s="107">
        <v>9.1</v>
      </c>
      <c r="F2274" s="107">
        <v>26.75</v>
      </c>
      <c r="G2274" s="83">
        <v>9</v>
      </c>
      <c r="H2274" s="83"/>
    </row>
    <row r="2275" spans="1:8" x14ac:dyDescent="0.3">
      <c r="A2275" s="104" t="s">
        <v>4644</v>
      </c>
      <c r="B2275" s="105" t="s">
        <v>4645</v>
      </c>
      <c r="C2275" s="106" t="s">
        <v>128</v>
      </c>
      <c r="D2275" s="107">
        <v>21.1</v>
      </c>
      <c r="E2275" s="107">
        <v>9.1</v>
      </c>
      <c r="F2275" s="107">
        <v>30.2</v>
      </c>
      <c r="G2275" s="83">
        <v>9</v>
      </c>
      <c r="H2275" s="83"/>
    </row>
    <row r="2276" spans="1:8" x14ac:dyDescent="0.3">
      <c r="A2276" s="104" t="s">
        <v>4646</v>
      </c>
      <c r="B2276" s="105" t="s">
        <v>4647</v>
      </c>
      <c r="C2276" s="106" t="s">
        <v>128</v>
      </c>
      <c r="D2276" s="107">
        <v>27.41</v>
      </c>
      <c r="E2276" s="107">
        <v>9.1</v>
      </c>
      <c r="F2276" s="107">
        <v>36.51</v>
      </c>
      <c r="G2276" s="83">
        <v>9</v>
      </c>
      <c r="H2276" s="83"/>
    </row>
    <row r="2277" spans="1:8" x14ac:dyDescent="0.3">
      <c r="A2277" s="104" t="s">
        <v>4648</v>
      </c>
      <c r="B2277" s="105" t="s">
        <v>4649</v>
      </c>
      <c r="C2277" s="106" t="s">
        <v>128</v>
      </c>
      <c r="D2277" s="107">
        <v>12.59</v>
      </c>
      <c r="E2277" s="107">
        <v>9.1</v>
      </c>
      <c r="F2277" s="107">
        <v>21.69</v>
      </c>
      <c r="G2277" s="83">
        <v>9</v>
      </c>
      <c r="H2277" s="83"/>
    </row>
    <row r="2278" spans="1:8" x14ac:dyDescent="0.3">
      <c r="A2278" s="104" t="s">
        <v>4650</v>
      </c>
      <c r="B2278" s="105" t="s">
        <v>4651</v>
      </c>
      <c r="C2278" s="106" t="s">
        <v>128</v>
      </c>
      <c r="D2278" s="107">
        <v>16.489999999999998</v>
      </c>
      <c r="E2278" s="107">
        <v>9.1</v>
      </c>
      <c r="F2278" s="107">
        <v>25.59</v>
      </c>
      <c r="G2278" s="83">
        <v>9</v>
      </c>
      <c r="H2278" s="83"/>
    </row>
    <row r="2279" spans="1:8" x14ac:dyDescent="0.3">
      <c r="A2279" s="104" t="s">
        <v>4652</v>
      </c>
      <c r="B2279" s="105" t="s">
        <v>4653</v>
      </c>
      <c r="C2279" s="106" t="s">
        <v>128</v>
      </c>
      <c r="D2279" s="107">
        <v>23.19</v>
      </c>
      <c r="E2279" s="107">
        <v>9.1</v>
      </c>
      <c r="F2279" s="107">
        <v>32.29</v>
      </c>
      <c r="G2279" s="83">
        <v>9</v>
      </c>
      <c r="H2279" s="83"/>
    </row>
    <row r="2280" spans="1:8" x14ac:dyDescent="0.3">
      <c r="A2280" s="104" t="s">
        <v>4654</v>
      </c>
      <c r="B2280" s="105" t="s">
        <v>4655</v>
      </c>
      <c r="C2280" s="106" t="s">
        <v>128</v>
      </c>
      <c r="D2280" s="107">
        <v>26.85</v>
      </c>
      <c r="E2280" s="107">
        <v>9.1</v>
      </c>
      <c r="F2280" s="107">
        <v>35.950000000000003</v>
      </c>
      <c r="G2280" s="83">
        <v>9</v>
      </c>
      <c r="H2280" s="83"/>
    </row>
    <row r="2281" spans="1:8" x14ac:dyDescent="0.3">
      <c r="A2281" s="104" t="s">
        <v>4656</v>
      </c>
      <c r="B2281" s="105" t="s">
        <v>4657</v>
      </c>
      <c r="C2281" s="106" t="s">
        <v>128</v>
      </c>
      <c r="D2281" s="107">
        <v>33.26</v>
      </c>
      <c r="E2281" s="107">
        <v>12.73</v>
      </c>
      <c r="F2281" s="107">
        <v>45.99</v>
      </c>
      <c r="G2281" s="83">
        <v>9</v>
      </c>
      <c r="H2281" s="83"/>
    </row>
    <row r="2282" spans="1:8" x14ac:dyDescent="0.3">
      <c r="A2282" s="104" t="s">
        <v>4658</v>
      </c>
      <c r="B2282" s="105" t="s">
        <v>4659</v>
      </c>
      <c r="C2282" s="106" t="s">
        <v>128</v>
      </c>
      <c r="D2282" s="107">
        <v>43.62</v>
      </c>
      <c r="E2282" s="107">
        <v>12.73</v>
      </c>
      <c r="F2282" s="107">
        <v>56.35</v>
      </c>
      <c r="G2282" s="83">
        <v>9</v>
      </c>
      <c r="H2282" s="83"/>
    </row>
    <row r="2283" spans="1:8" x14ac:dyDescent="0.3">
      <c r="A2283" s="104" t="s">
        <v>4660</v>
      </c>
      <c r="B2283" s="105" t="s">
        <v>4661</v>
      </c>
      <c r="C2283" s="106" t="s">
        <v>128</v>
      </c>
      <c r="D2283" s="107">
        <v>50.8</v>
      </c>
      <c r="E2283" s="107">
        <v>12.73</v>
      </c>
      <c r="F2283" s="107">
        <v>63.53</v>
      </c>
      <c r="G2283" s="83">
        <v>9</v>
      </c>
      <c r="H2283" s="83"/>
    </row>
    <row r="2284" spans="1:8" x14ac:dyDescent="0.3">
      <c r="A2284" s="104" t="s">
        <v>4662</v>
      </c>
      <c r="B2284" s="105" t="s">
        <v>4663</v>
      </c>
      <c r="C2284" s="106"/>
      <c r="D2284" s="107"/>
      <c r="E2284" s="107"/>
      <c r="F2284" s="107"/>
      <c r="G2284" s="83">
        <v>2</v>
      </c>
      <c r="H2284" s="83"/>
    </row>
    <row r="2285" spans="1:8" x14ac:dyDescent="0.3">
      <c r="A2285" s="104" t="s">
        <v>4664</v>
      </c>
      <c r="B2285" s="105" t="s">
        <v>4665</v>
      </c>
      <c r="C2285" s="106"/>
      <c r="D2285" s="107"/>
      <c r="E2285" s="107"/>
      <c r="F2285" s="107"/>
      <c r="G2285" s="83">
        <v>5</v>
      </c>
      <c r="H2285" s="83"/>
    </row>
    <row r="2286" spans="1:8" x14ac:dyDescent="0.3">
      <c r="A2286" s="104" t="s">
        <v>4666</v>
      </c>
      <c r="B2286" s="105" t="s">
        <v>4667</v>
      </c>
      <c r="C2286" s="106" t="s">
        <v>236</v>
      </c>
      <c r="D2286" s="107">
        <v>1.65</v>
      </c>
      <c r="E2286" s="107">
        <v>1.45</v>
      </c>
      <c r="F2286" s="107">
        <v>3.1</v>
      </c>
      <c r="G2286" s="83">
        <v>9</v>
      </c>
      <c r="H2286" s="83"/>
    </row>
    <row r="2287" spans="1:8" x14ac:dyDescent="0.3">
      <c r="A2287" s="104" t="s">
        <v>4668</v>
      </c>
      <c r="B2287" s="105" t="s">
        <v>4669</v>
      </c>
      <c r="C2287" s="106" t="s">
        <v>236</v>
      </c>
      <c r="D2287" s="107">
        <v>2.62</v>
      </c>
      <c r="E2287" s="107">
        <v>1.45</v>
      </c>
      <c r="F2287" s="107">
        <v>4.07</v>
      </c>
      <c r="G2287" s="83">
        <v>9</v>
      </c>
      <c r="H2287" s="83"/>
    </row>
    <row r="2288" spans="1:8" x14ac:dyDescent="0.3">
      <c r="A2288" s="104" t="s">
        <v>4670</v>
      </c>
      <c r="B2288" s="105" t="s">
        <v>4671</v>
      </c>
      <c r="C2288" s="106" t="s">
        <v>236</v>
      </c>
      <c r="D2288" s="107">
        <v>4.09</v>
      </c>
      <c r="E2288" s="107">
        <v>2.1800000000000002</v>
      </c>
      <c r="F2288" s="107">
        <v>6.27</v>
      </c>
      <c r="G2288" s="83">
        <v>9</v>
      </c>
      <c r="H2288" s="83"/>
    </row>
    <row r="2289" spans="1:8" x14ac:dyDescent="0.3">
      <c r="A2289" s="104" t="s">
        <v>4672</v>
      </c>
      <c r="B2289" s="105" t="s">
        <v>4673</v>
      </c>
      <c r="C2289" s="106" t="s">
        <v>236</v>
      </c>
      <c r="D2289" s="107">
        <v>6.61</v>
      </c>
      <c r="E2289" s="107">
        <v>2.5499999999999998</v>
      </c>
      <c r="F2289" s="107">
        <v>9.16</v>
      </c>
      <c r="G2289" s="83">
        <v>9</v>
      </c>
      <c r="H2289" s="83"/>
    </row>
    <row r="2290" spans="1:8" x14ac:dyDescent="0.3">
      <c r="A2290" s="104" t="s">
        <v>4674</v>
      </c>
      <c r="B2290" s="105" t="s">
        <v>4675</v>
      </c>
      <c r="C2290" s="106" t="s">
        <v>236</v>
      </c>
      <c r="D2290" s="107">
        <v>11.14</v>
      </c>
      <c r="E2290" s="107">
        <v>2.91</v>
      </c>
      <c r="F2290" s="107">
        <v>14.05</v>
      </c>
      <c r="G2290" s="83">
        <v>9</v>
      </c>
      <c r="H2290" s="83"/>
    </row>
    <row r="2291" spans="1:8" x14ac:dyDescent="0.3">
      <c r="A2291" s="104" t="s">
        <v>4676</v>
      </c>
      <c r="B2291" s="105" t="s">
        <v>4677</v>
      </c>
      <c r="C2291" s="106"/>
      <c r="D2291" s="107"/>
      <c r="E2291" s="107"/>
      <c r="F2291" s="107"/>
      <c r="G2291" s="83">
        <v>5</v>
      </c>
      <c r="H2291" s="83"/>
    </row>
    <row r="2292" spans="1:8" ht="28.8" x14ac:dyDescent="0.3">
      <c r="A2292" s="104" t="s">
        <v>4678</v>
      </c>
      <c r="B2292" s="105" t="s">
        <v>4679</v>
      </c>
      <c r="C2292" s="106" t="s">
        <v>236</v>
      </c>
      <c r="D2292" s="107">
        <v>1.86</v>
      </c>
      <c r="E2292" s="107">
        <v>1.45</v>
      </c>
      <c r="F2292" s="107">
        <v>3.31</v>
      </c>
      <c r="G2292" s="83">
        <v>9</v>
      </c>
      <c r="H2292" s="83"/>
    </row>
    <row r="2293" spans="1:8" ht="28.8" x14ac:dyDescent="0.3">
      <c r="A2293" s="104" t="s">
        <v>4680</v>
      </c>
      <c r="B2293" s="105" t="s">
        <v>4681</v>
      </c>
      <c r="C2293" s="106" t="s">
        <v>236</v>
      </c>
      <c r="D2293" s="107">
        <v>2.9</v>
      </c>
      <c r="E2293" s="107">
        <v>1.82</v>
      </c>
      <c r="F2293" s="107">
        <v>4.72</v>
      </c>
      <c r="G2293" s="83">
        <v>9</v>
      </c>
      <c r="H2293" s="83"/>
    </row>
    <row r="2294" spans="1:8" ht="28.8" x14ac:dyDescent="0.3">
      <c r="A2294" s="104" t="s">
        <v>4682</v>
      </c>
      <c r="B2294" s="105" t="s">
        <v>4683</v>
      </c>
      <c r="C2294" s="106" t="s">
        <v>236</v>
      </c>
      <c r="D2294" s="107">
        <v>4.37</v>
      </c>
      <c r="E2294" s="107">
        <v>2.1800000000000002</v>
      </c>
      <c r="F2294" s="107">
        <v>6.55</v>
      </c>
      <c r="G2294" s="83">
        <v>9</v>
      </c>
      <c r="H2294" s="83"/>
    </row>
    <row r="2295" spans="1:8" x14ac:dyDescent="0.3">
      <c r="A2295" s="104" t="s">
        <v>4684</v>
      </c>
      <c r="B2295" s="105" t="s">
        <v>4685</v>
      </c>
      <c r="C2295" s="106" t="s">
        <v>236</v>
      </c>
      <c r="D2295" s="107">
        <v>6.59</v>
      </c>
      <c r="E2295" s="107">
        <v>2.5499999999999998</v>
      </c>
      <c r="F2295" s="107">
        <v>9.14</v>
      </c>
      <c r="G2295" s="83">
        <v>9</v>
      </c>
      <c r="H2295" s="83"/>
    </row>
    <row r="2296" spans="1:8" ht="28.8" x14ac:dyDescent="0.3">
      <c r="A2296" s="104" t="s">
        <v>4686</v>
      </c>
      <c r="B2296" s="105" t="s">
        <v>4687</v>
      </c>
      <c r="C2296" s="106" t="s">
        <v>236</v>
      </c>
      <c r="D2296" s="107">
        <v>10.63</v>
      </c>
      <c r="E2296" s="107">
        <v>2.91</v>
      </c>
      <c r="F2296" s="107">
        <v>13.54</v>
      </c>
      <c r="G2296" s="83">
        <v>9</v>
      </c>
      <c r="H2296" s="83"/>
    </row>
    <row r="2297" spans="1:8" x14ac:dyDescent="0.3">
      <c r="A2297" s="104" t="s">
        <v>4688</v>
      </c>
      <c r="B2297" s="105" t="s">
        <v>4689</v>
      </c>
      <c r="C2297" s="106"/>
      <c r="D2297" s="107"/>
      <c r="E2297" s="107"/>
      <c r="F2297" s="107"/>
      <c r="G2297" s="83">
        <v>5</v>
      </c>
      <c r="H2297" s="83"/>
    </row>
    <row r="2298" spans="1:8" x14ac:dyDescent="0.3">
      <c r="A2298" s="104" t="s">
        <v>4690</v>
      </c>
      <c r="B2298" s="105" t="s">
        <v>4691</v>
      </c>
      <c r="C2298" s="106" t="s">
        <v>236</v>
      </c>
      <c r="D2298" s="107">
        <v>8.67</v>
      </c>
      <c r="E2298" s="107">
        <v>1.82</v>
      </c>
      <c r="F2298" s="107">
        <v>10.49</v>
      </c>
      <c r="G2298" s="83">
        <v>9</v>
      </c>
      <c r="H2298" s="83"/>
    </row>
    <row r="2299" spans="1:8" x14ac:dyDescent="0.3">
      <c r="A2299" s="104" t="s">
        <v>4692</v>
      </c>
      <c r="B2299" s="105" t="s">
        <v>4693</v>
      </c>
      <c r="C2299" s="106" t="s">
        <v>236</v>
      </c>
      <c r="D2299" s="107">
        <v>14.94</v>
      </c>
      <c r="E2299" s="107">
        <v>1.82</v>
      </c>
      <c r="F2299" s="107">
        <v>16.760000000000002</v>
      </c>
      <c r="G2299" s="83">
        <v>9</v>
      </c>
      <c r="H2299" s="83"/>
    </row>
    <row r="2300" spans="1:8" x14ac:dyDescent="0.3">
      <c r="A2300" s="104" t="s">
        <v>4694</v>
      </c>
      <c r="B2300" s="105" t="s">
        <v>4695</v>
      </c>
      <c r="C2300" s="106" t="s">
        <v>236</v>
      </c>
      <c r="D2300" s="107">
        <v>21.2</v>
      </c>
      <c r="E2300" s="107">
        <v>3.64</v>
      </c>
      <c r="F2300" s="107">
        <v>24.84</v>
      </c>
      <c r="G2300" s="83">
        <v>9</v>
      </c>
      <c r="H2300" s="83"/>
    </row>
    <row r="2301" spans="1:8" x14ac:dyDescent="0.3">
      <c r="A2301" s="104" t="s">
        <v>4696</v>
      </c>
      <c r="B2301" s="105" t="s">
        <v>4697</v>
      </c>
      <c r="C2301" s="106" t="s">
        <v>236</v>
      </c>
      <c r="D2301" s="107">
        <v>30.99</v>
      </c>
      <c r="E2301" s="107">
        <v>5.46</v>
      </c>
      <c r="F2301" s="107">
        <v>36.450000000000003</v>
      </c>
      <c r="G2301" s="83">
        <v>9</v>
      </c>
      <c r="H2301" s="83"/>
    </row>
    <row r="2302" spans="1:8" x14ac:dyDescent="0.3">
      <c r="A2302" s="104" t="s">
        <v>4698</v>
      </c>
      <c r="B2302" s="105" t="s">
        <v>4699</v>
      </c>
      <c r="C2302" s="106" t="s">
        <v>236</v>
      </c>
      <c r="D2302" s="107">
        <v>46.32</v>
      </c>
      <c r="E2302" s="107">
        <v>7.27</v>
      </c>
      <c r="F2302" s="107">
        <v>53.59</v>
      </c>
      <c r="G2302" s="83">
        <v>9</v>
      </c>
      <c r="H2302" s="83"/>
    </row>
    <row r="2303" spans="1:8" x14ac:dyDescent="0.3">
      <c r="A2303" s="104" t="s">
        <v>4700</v>
      </c>
      <c r="B2303" s="105" t="s">
        <v>4701</v>
      </c>
      <c r="C2303" s="106" t="s">
        <v>236</v>
      </c>
      <c r="D2303" s="107">
        <v>57.75</v>
      </c>
      <c r="E2303" s="107">
        <v>9.1</v>
      </c>
      <c r="F2303" s="107">
        <v>66.849999999999994</v>
      </c>
      <c r="G2303" s="83">
        <v>9</v>
      </c>
      <c r="H2303" s="83"/>
    </row>
    <row r="2304" spans="1:8" x14ac:dyDescent="0.3">
      <c r="A2304" s="104" t="s">
        <v>4702</v>
      </c>
      <c r="B2304" s="105" t="s">
        <v>4703</v>
      </c>
      <c r="C2304" s="106" t="s">
        <v>236</v>
      </c>
      <c r="D2304" s="107">
        <v>92.54</v>
      </c>
      <c r="E2304" s="107">
        <v>10.92</v>
      </c>
      <c r="F2304" s="107">
        <v>103.46</v>
      </c>
      <c r="G2304" s="83">
        <v>9</v>
      </c>
      <c r="H2304" s="83"/>
    </row>
    <row r="2305" spans="1:8" x14ac:dyDescent="0.3">
      <c r="A2305" s="104" t="s">
        <v>4704</v>
      </c>
      <c r="B2305" s="105" t="s">
        <v>4705</v>
      </c>
      <c r="C2305" s="106" t="s">
        <v>236</v>
      </c>
      <c r="D2305" s="107">
        <v>201.67</v>
      </c>
      <c r="E2305" s="107">
        <v>16.37</v>
      </c>
      <c r="F2305" s="107">
        <v>218.04</v>
      </c>
      <c r="G2305" s="83">
        <v>9</v>
      </c>
      <c r="H2305" s="83"/>
    </row>
    <row r="2306" spans="1:8" x14ac:dyDescent="0.3">
      <c r="A2306" s="104" t="s">
        <v>4706</v>
      </c>
      <c r="B2306" s="105" t="s">
        <v>4707</v>
      </c>
      <c r="C2306" s="106"/>
      <c r="D2306" s="107"/>
      <c r="E2306" s="107"/>
      <c r="F2306" s="107"/>
      <c r="G2306" s="83">
        <v>5</v>
      </c>
      <c r="H2306" s="83"/>
    </row>
    <row r="2307" spans="1:8" ht="28.8" x14ac:dyDescent="0.3">
      <c r="A2307" s="104" t="s">
        <v>4708</v>
      </c>
      <c r="B2307" s="105" t="s">
        <v>4709</v>
      </c>
      <c r="C2307" s="106" t="s">
        <v>236</v>
      </c>
      <c r="D2307" s="107">
        <v>261.75</v>
      </c>
      <c r="E2307" s="107">
        <v>32.72</v>
      </c>
      <c r="F2307" s="107">
        <v>294.47000000000003</v>
      </c>
      <c r="G2307" s="83">
        <v>9</v>
      </c>
      <c r="H2307" s="83"/>
    </row>
    <row r="2308" spans="1:8" x14ac:dyDescent="0.3">
      <c r="A2308" s="104" t="s">
        <v>4710</v>
      </c>
      <c r="B2308" s="105" t="s">
        <v>4711</v>
      </c>
      <c r="C2308" s="106"/>
      <c r="D2308" s="107"/>
      <c r="E2308" s="107"/>
      <c r="F2308" s="107"/>
      <c r="G2308" s="83">
        <v>5</v>
      </c>
      <c r="H2308" s="83"/>
    </row>
    <row r="2309" spans="1:8" x14ac:dyDescent="0.3">
      <c r="A2309" s="104" t="s">
        <v>4712</v>
      </c>
      <c r="B2309" s="105" t="s">
        <v>4713</v>
      </c>
      <c r="C2309" s="106" t="s">
        <v>236</v>
      </c>
      <c r="D2309" s="107">
        <v>55.93</v>
      </c>
      <c r="E2309" s="107">
        <v>19.63</v>
      </c>
      <c r="F2309" s="107">
        <v>75.56</v>
      </c>
      <c r="G2309" s="83">
        <v>9</v>
      </c>
      <c r="H2309" s="83"/>
    </row>
    <row r="2310" spans="1:8" x14ac:dyDescent="0.3">
      <c r="A2310" s="104" t="s">
        <v>4714</v>
      </c>
      <c r="B2310" s="105" t="s">
        <v>4715</v>
      </c>
      <c r="C2310" s="106" t="s">
        <v>236</v>
      </c>
      <c r="D2310" s="107">
        <v>76.02</v>
      </c>
      <c r="E2310" s="107">
        <v>23.62</v>
      </c>
      <c r="F2310" s="107">
        <v>99.64</v>
      </c>
      <c r="G2310" s="83">
        <v>9</v>
      </c>
      <c r="H2310" s="83"/>
    </row>
    <row r="2311" spans="1:8" x14ac:dyDescent="0.3">
      <c r="A2311" s="104" t="s">
        <v>4716</v>
      </c>
      <c r="B2311" s="105" t="s">
        <v>4717</v>
      </c>
      <c r="C2311" s="106" t="s">
        <v>236</v>
      </c>
      <c r="D2311" s="107">
        <v>104.85</v>
      </c>
      <c r="E2311" s="107">
        <v>32.72</v>
      </c>
      <c r="F2311" s="107">
        <v>137.57</v>
      </c>
      <c r="G2311" s="83">
        <v>9</v>
      </c>
      <c r="H2311" s="83"/>
    </row>
    <row r="2312" spans="1:8" x14ac:dyDescent="0.3">
      <c r="A2312" s="104" t="s">
        <v>4718</v>
      </c>
      <c r="B2312" s="105" t="s">
        <v>4719</v>
      </c>
      <c r="C2312" s="106" t="s">
        <v>236</v>
      </c>
      <c r="D2312" s="107">
        <v>200.24</v>
      </c>
      <c r="E2312" s="107">
        <v>39.26</v>
      </c>
      <c r="F2312" s="107">
        <v>239.5</v>
      </c>
      <c r="G2312" s="83">
        <v>9</v>
      </c>
      <c r="H2312" s="83"/>
    </row>
    <row r="2313" spans="1:8" x14ac:dyDescent="0.3">
      <c r="A2313" s="104" t="s">
        <v>4720</v>
      </c>
      <c r="B2313" s="105" t="s">
        <v>4721</v>
      </c>
      <c r="C2313" s="106"/>
      <c r="D2313" s="107"/>
      <c r="E2313" s="107"/>
      <c r="F2313" s="107"/>
      <c r="G2313" s="83">
        <v>5</v>
      </c>
      <c r="H2313" s="83"/>
    </row>
    <row r="2314" spans="1:8" x14ac:dyDescent="0.3">
      <c r="A2314" s="104" t="s">
        <v>4722</v>
      </c>
      <c r="B2314" s="105" t="s">
        <v>4723</v>
      </c>
      <c r="C2314" s="106" t="s">
        <v>128</v>
      </c>
      <c r="D2314" s="107">
        <v>6.67</v>
      </c>
      <c r="E2314" s="107">
        <v>3.64</v>
      </c>
      <c r="F2314" s="107">
        <v>10.31</v>
      </c>
      <c r="G2314" s="83">
        <v>9</v>
      </c>
      <c r="H2314" s="83"/>
    </row>
    <row r="2315" spans="1:8" x14ac:dyDescent="0.3">
      <c r="A2315" s="104" t="s">
        <v>4724</v>
      </c>
      <c r="B2315" s="105" t="s">
        <v>4725</v>
      </c>
      <c r="C2315" s="106" t="s">
        <v>128</v>
      </c>
      <c r="D2315" s="107">
        <v>4.6900000000000004</v>
      </c>
      <c r="E2315" s="107">
        <v>3.64</v>
      </c>
      <c r="F2315" s="107">
        <v>8.33</v>
      </c>
      <c r="G2315" s="83">
        <v>9</v>
      </c>
      <c r="H2315" s="83"/>
    </row>
    <row r="2316" spans="1:8" x14ac:dyDescent="0.3">
      <c r="A2316" s="104" t="s">
        <v>4726</v>
      </c>
      <c r="B2316" s="105" t="s">
        <v>4727</v>
      </c>
      <c r="C2316" s="106" t="s">
        <v>128</v>
      </c>
      <c r="D2316" s="107">
        <v>9.9499999999999993</v>
      </c>
      <c r="E2316" s="107">
        <v>3.64</v>
      </c>
      <c r="F2316" s="107">
        <v>13.59</v>
      </c>
      <c r="G2316" s="83">
        <v>9</v>
      </c>
      <c r="H2316" s="83"/>
    </row>
    <row r="2317" spans="1:8" x14ac:dyDescent="0.3">
      <c r="A2317" s="104" t="s">
        <v>4728</v>
      </c>
      <c r="B2317" s="105" t="s">
        <v>4729</v>
      </c>
      <c r="C2317" s="106" t="s">
        <v>128</v>
      </c>
      <c r="D2317" s="107">
        <v>10.29</v>
      </c>
      <c r="E2317" s="107">
        <v>3.64</v>
      </c>
      <c r="F2317" s="107">
        <v>13.93</v>
      </c>
      <c r="G2317" s="83">
        <v>9</v>
      </c>
      <c r="H2317" s="83"/>
    </row>
    <row r="2318" spans="1:8" x14ac:dyDescent="0.3">
      <c r="A2318" s="104" t="s">
        <v>4730</v>
      </c>
      <c r="B2318" s="105" t="s">
        <v>4731</v>
      </c>
      <c r="C2318" s="106" t="s">
        <v>128</v>
      </c>
      <c r="D2318" s="107">
        <v>13.73</v>
      </c>
      <c r="E2318" s="107">
        <v>3.64</v>
      </c>
      <c r="F2318" s="107">
        <v>17.37</v>
      </c>
      <c r="G2318" s="83">
        <v>9</v>
      </c>
      <c r="H2318" s="83"/>
    </row>
    <row r="2319" spans="1:8" x14ac:dyDescent="0.3">
      <c r="A2319" s="104" t="s">
        <v>4732</v>
      </c>
      <c r="B2319" s="105" t="s">
        <v>4733</v>
      </c>
      <c r="C2319" s="106" t="s">
        <v>128</v>
      </c>
      <c r="D2319" s="107">
        <v>15.13</v>
      </c>
      <c r="E2319" s="107">
        <v>3.64</v>
      </c>
      <c r="F2319" s="107">
        <v>18.77</v>
      </c>
      <c r="G2319" s="83">
        <v>9</v>
      </c>
      <c r="H2319" s="83"/>
    </row>
    <row r="2320" spans="1:8" x14ac:dyDescent="0.3">
      <c r="A2320" s="104" t="s">
        <v>4734</v>
      </c>
      <c r="B2320" s="105" t="s">
        <v>4735</v>
      </c>
      <c r="C2320" s="106" t="s">
        <v>128</v>
      </c>
      <c r="D2320" s="107">
        <v>19.260000000000002</v>
      </c>
      <c r="E2320" s="107">
        <v>3.64</v>
      </c>
      <c r="F2320" s="107">
        <v>22.9</v>
      </c>
      <c r="G2320" s="83">
        <v>9</v>
      </c>
      <c r="H2320" s="83"/>
    </row>
    <row r="2321" spans="1:8" x14ac:dyDescent="0.3">
      <c r="A2321" s="104" t="s">
        <v>4736</v>
      </c>
      <c r="B2321" s="105" t="s">
        <v>4737</v>
      </c>
      <c r="C2321" s="106" t="s">
        <v>128</v>
      </c>
      <c r="D2321" s="107">
        <v>22.48</v>
      </c>
      <c r="E2321" s="107">
        <v>3.64</v>
      </c>
      <c r="F2321" s="107">
        <v>26.12</v>
      </c>
      <c r="G2321" s="83">
        <v>9</v>
      </c>
      <c r="H2321" s="83"/>
    </row>
    <row r="2322" spans="1:8" x14ac:dyDescent="0.3">
      <c r="A2322" s="104" t="s">
        <v>4738</v>
      </c>
      <c r="B2322" s="105" t="s">
        <v>4739</v>
      </c>
      <c r="C2322" s="106"/>
      <c r="D2322" s="107"/>
      <c r="E2322" s="107"/>
      <c r="F2322" s="107"/>
      <c r="G2322" s="83">
        <v>5</v>
      </c>
      <c r="H2322" s="83"/>
    </row>
    <row r="2323" spans="1:8" x14ac:dyDescent="0.3">
      <c r="A2323" s="104" t="s">
        <v>4740</v>
      </c>
      <c r="B2323" s="105" t="s">
        <v>4741</v>
      </c>
      <c r="C2323" s="106" t="s">
        <v>128</v>
      </c>
      <c r="D2323" s="107">
        <v>0.81</v>
      </c>
      <c r="E2323" s="107">
        <v>2.91</v>
      </c>
      <c r="F2323" s="107">
        <v>3.72</v>
      </c>
      <c r="G2323" s="83">
        <v>9</v>
      </c>
      <c r="H2323" s="83"/>
    </row>
    <row r="2324" spans="1:8" x14ac:dyDescent="0.3">
      <c r="A2324" s="104" t="s">
        <v>4742</v>
      </c>
      <c r="B2324" s="105" t="s">
        <v>4743</v>
      </c>
      <c r="C2324" s="106" t="s">
        <v>128</v>
      </c>
      <c r="D2324" s="107">
        <v>4.8099999999999996</v>
      </c>
      <c r="E2324" s="107">
        <v>5.46</v>
      </c>
      <c r="F2324" s="107">
        <v>10.27</v>
      </c>
      <c r="G2324" s="83">
        <v>9</v>
      </c>
      <c r="H2324" s="83"/>
    </row>
    <row r="2325" spans="1:8" x14ac:dyDescent="0.3">
      <c r="A2325" s="104" t="s">
        <v>4744</v>
      </c>
      <c r="B2325" s="105" t="s">
        <v>4745</v>
      </c>
      <c r="C2325" s="106" t="s">
        <v>128</v>
      </c>
      <c r="D2325" s="107">
        <v>7.21</v>
      </c>
      <c r="E2325" s="107">
        <v>5.46</v>
      </c>
      <c r="F2325" s="107">
        <v>12.67</v>
      </c>
      <c r="G2325" s="83">
        <v>9</v>
      </c>
      <c r="H2325" s="83"/>
    </row>
    <row r="2326" spans="1:8" x14ac:dyDescent="0.3">
      <c r="A2326" s="104" t="s">
        <v>4746</v>
      </c>
      <c r="B2326" s="105" t="s">
        <v>4747</v>
      </c>
      <c r="C2326" s="106" t="s">
        <v>128</v>
      </c>
      <c r="D2326" s="107">
        <v>7.01</v>
      </c>
      <c r="E2326" s="107">
        <v>5.46</v>
      </c>
      <c r="F2326" s="107">
        <v>12.47</v>
      </c>
      <c r="G2326" s="83">
        <v>9</v>
      </c>
      <c r="H2326" s="83"/>
    </row>
    <row r="2327" spans="1:8" x14ac:dyDescent="0.3">
      <c r="A2327" s="104" t="s">
        <v>4748</v>
      </c>
      <c r="B2327" s="105" t="s">
        <v>4749</v>
      </c>
      <c r="C2327" s="106" t="s">
        <v>128</v>
      </c>
      <c r="D2327" s="107">
        <v>7.64</v>
      </c>
      <c r="E2327" s="107">
        <v>5.46</v>
      </c>
      <c r="F2327" s="107">
        <v>13.1</v>
      </c>
      <c r="G2327" s="83">
        <v>9</v>
      </c>
      <c r="H2327" s="83"/>
    </row>
    <row r="2328" spans="1:8" x14ac:dyDescent="0.3">
      <c r="A2328" s="104" t="s">
        <v>4750</v>
      </c>
      <c r="B2328" s="105" t="s">
        <v>4751</v>
      </c>
      <c r="C2328" s="106" t="s">
        <v>128</v>
      </c>
      <c r="D2328" s="107">
        <v>11.86</v>
      </c>
      <c r="E2328" s="107">
        <v>5.46</v>
      </c>
      <c r="F2328" s="107">
        <v>17.32</v>
      </c>
      <c r="G2328" s="83">
        <v>9</v>
      </c>
      <c r="H2328" s="83"/>
    </row>
    <row r="2329" spans="1:8" x14ac:dyDescent="0.3">
      <c r="A2329" s="104" t="s">
        <v>4752</v>
      </c>
      <c r="B2329" s="105" t="s">
        <v>4753</v>
      </c>
      <c r="C2329" s="106" t="s">
        <v>128</v>
      </c>
      <c r="D2329" s="107">
        <v>11.61</v>
      </c>
      <c r="E2329" s="107">
        <v>5.46</v>
      </c>
      <c r="F2329" s="107">
        <v>17.07</v>
      </c>
      <c r="G2329" s="83">
        <v>9</v>
      </c>
      <c r="H2329" s="83"/>
    </row>
    <row r="2330" spans="1:8" x14ac:dyDescent="0.3">
      <c r="A2330" s="104" t="s">
        <v>4754</v>
      </c>
      <c r="B2330" s="105" t="s">
        <v>4755</v>
      </c>
      <c r="C2330" s="106" t="s">
        <v>128</v>
      </c>
      <c r="D2330" s="107">
        <v>18.28</v>
      </c>
      <c r="E2330" s="107">
        <v>5.46</v>
      </c>
      <c r="F2330" s="107">
        <v>23.74</v>
      </c>
      <c r="G2330" s="83">
        <v>9</v>
      </c>
      <c r="H2330" s="83"/>
    </row>
    <row r="2331" spans="1:8" x14ac:dyDescent="0.3">
      <c r="A2331" s="104" t="s">
        <v>4756</v>
      </c>
      <c r="B2331" s="105" t="s">
        <v>4757</v>
      </c>
      <c r="C2331" s="106" t="s">
        <v>128</v>
      </c>
      <c r="D2331" s="107">
        <v>24.28</v>
      </c>
      <c r="E2331" s="107">
        <v>7.27</v>
      </c>
      <c r="F2331" s="107">
        <v>31.55</v>
      </c>
      <c r="G2331" s="83">
        <v>9</v>
      </c>
      <c r="H2331" s="83"/>
    </row>
    <row r="2332" spans="1:8" x14ac:dyDescent="0.3">
      <c r="A2332" s="104" t="s">
        <v>4758</v>
      </c>
      <c r="B2332" s="105" t="s">
        <v>4759</v>
      </c>
      <c r="C2332" s="106" t="s">
        <v>128</v>
      </c>
      <c r="D2332" s="107">
        <v>25.72</v>
      </c>
      <c r="E2332" s="107">
        <v>7.27</v>
      </c>
      <c r="F2332" s="107">
        <v>32.99</v>
      </c>
      <c r="G2332" s="83">
        <v>9</v>
      </c>
      <c r="H2332" s="83"/>
    </row>
    <row r="2333" spans="1:8" x14ac:dyDescent="0.3">
      <c r="A2333" s="104" t="s">
        <v>4760</v>
      </c>
      <c r="B2333" s="105" t="s">
        <v>4761</v>
      </c>
      <c r="C2333" s="106" t="s">
        <v>128</v>
      </c>
      <c r="D2333" s="107">
        <v>33.549999999999997</v>
      </c>
      <c r="E2333" s="107">
        <v>7.27</v>
      </c>
      <c r="F2333" s="107">
        <v>40.82</v>
      </c>
      <c r="G2333" s="83">
        <v>9</v>
      </c>
      <c r="H2333" s="83"/>
    </row>
    <row r="2334" spans="1:8" x14ac:dyDescent="0.3">
      <c r="A2334" s="104" t="s">
        <v>4762</v>
      </c>
      <c r="B2334" s="105" t="s">
        <v>4763</v>
      </c>
      <c r="C2334" s="106" t="s">
        <v>128</v>
      </c>
      <c r="D2334" s="107">
        <v>36.14</v>
      </c>
      <c r="E2334" s="107">
        <v>7.27</v>
      </c>
      <c r="F2334" s="107">
        <v>43.41</v>
      </c>
      <c r="G2334" s="83">
        <v>9</v>
      </c>
      <c r="H2334" s="83"/>
    </row>
    <row r="2335" spans="1:8" x14ac:dyDescent="0.3">
      <c r="A2335" s="104" t="s">
        <v>4764</v>
      </c>
      <c r="B2335" s="105" t="s">
        <v>4765</v>
      </c>
      <c r="C2335" s="106"/>
      <c r="D2335" s="107"/>
      <c r="E2335" s="107"/>
      <c r="F2335" s="107"/>
      <c r="G2335" s="83">
        <v>5</v>
      </c>
      <c r="H2335" s="83"/>
    </row>
    <row r="2336" spans="1:8" ht="28.8" x14ac:dyDescent="0.3">
      <c r="A2336" s="104" t="s">
        <v>4766</v>
      </c>
      <c r="B2336" s="105" t="s">
        <v>4767</v>
      </c>
      <c r="C2336" s="106" t="s">
        <v>236</v>
      </c>
      <c r="D2336" s="107">
        <v>6.03</v>
      </c>
      <c r="E2336" s="107">
        <v>5.46</v>
      </c>
      <c r="F2336" s="107">
        <v>11.49</v>
      </c>
      <c r="G2336" s="83">
        <v>9</v>
      </c>
      <c r="H2336" s="83"/>
    </row>
    <row r="2337" spans="1:8" ht="28.8" x14ac:dyDescent="0.3">
      <c r="A2337" s="104" t="s">
        <v>4768</v>
      </c>
      <c r="B2337" s="105" t="s">
        <v>4769</v>
      </c>
      <c r="C2337" s="106" t="s">
        <v>236</v>
      </c>
      <c r="D2337" s="107">
        <v>11.62</v>
      </c>
      <c r="E2337" s="107">
        <v>5.46</v>
      </c>
      <c r="F2337" s="107">
        <v>17.079999999999998</v>
      </c>
      <c r="G2337" s="83">
        <v>9</v>
      </c>
      <c r="H2337" s="83"/>
    </row>
    <row r="2338" spans="1:8" ht="28.8" x14ac:dyDescent="0.3">
      <c r="A2338" s="104" t="s">
        <v>4770</v>
      </c>
      <c r="B2338" s="105" t="s">
        <v>4771</v>
      </c>
      <c r="C2338" s="106" t="s">
        <v>236</v>
      </c>
      <c r="D2338" s="107">
        <v>26.83</v>
      </c>
      <c r="E2338" s="107">
        <v>5.46</v>
      </c>
      <c r="F2338" s="107">
        <v>32.29</v>
      </c>
      <c r="G2338" s="83">
        <v>9</v>
      </c>
      <c r="H2338" s="83"/>
    </row>
    <row r="2339" spans="1:8" x14ac:dyDescent="0.3">
      <c r="A2339" s="104" t="s">
        <v>4772</v>
      </c>
      <c r="B2339" s="105" t="s">
        <v>4773</v>
      </c>
      <c r="C2339" s="106" t="s">
        <v>236</v>
      </c>
      <c r="D2339" s="107">
        <v>0.72</v>
      </c>
      <c r="E2339" s="107">
        <v>2.91</v>
      </c>
      <c r="F2339" s="107">
        <v>3.63</v>
      </c>
      <c r="G2339" s="83">
        <v>9</v>
      </c>
      <c r="H2339" s="83"/>
    </row>
    <row r="2340" spans="1:8" x14ac:dyDescent="0.3">
      <c r="A2340" s="104" t="s">
        <v>4774</v>
      </c>
      <c r="B2340" s="105" t="s">
        <v>4775</v>
      </c>
      <c r="C2340" s="106" t="s">
        <v>236</v>
      </c>
      <c r="D2340" s="107">
        <v>2.4</v>
      </c>
      <c r="E2340" s="107">
        <v>10.92</v>
      </c>
      <c r="F2340" s="107">
        <v>13.32</v>
      </c>
      <c r="G2340" s="83">
        <v>9</v>
      </c>
      <c r="H2340" s="83"/>
    </row>
    <row r="2341" spans="1:8" ht="28.8" x14ac:dyDescent="0.3">
      <c r="A2341" s="104" t="s">
        <v>4776</v>
      </c>
      <c r="B2341" s="105" t="s">
        <v>4777</v>
      </c>
      <c r="C2341" s="106" t="s">
        <v>236</v>
      </c>
      <c r="D2341" s="107">
        <v>6.14</v>
      </c>
      <c r="E2341" s="107">
        <v>4.3600000000000003</v>
      </c>
      <c r="F2341" s="107">
        <v>10.5</v>
      </c>
      <c r="G2341" s="83">
        <v>9</v>
      </c>
      <c r="H2341" s="83"/>
    </row>
    <row r="2342" spans="1:8" ht="28.8" x14ac:dyDescent="0.3">
      <c r="A2342" s="104" t="s">
        <v>4778</v>
      </c>
      <c r="B2342" s="105" t="s">
        <v>4779</v>
      </c>
      <c r="C2342" s="106" t="s">
        <v>236</v>
      </c>
      <c r="D2342" s="107">
        <v>3.79</v>
      </c>
      <c r="E2342" s="107">
        <v>3.64</v>
      </c>
      <c r="F2342" s="107">
        <v>7.43</v>
      </c>
      <c r="G2342" s="83">
        <v>9</v>
      </c>
      <c r="H2342" s="83"/>
    </row>
    <row r="2343" spans="1:8" ht="28.8" x14ac:dyDescent="0.3">
      <c r="A2343" s="104" t="s">
        <v>4780</v>
      </c>
      <c r="B2343" s="105" t="s">
        <v>4781</v>
      </c>
      <c r="C2343" s="106" t="s">
        <v>236</v>
      </c>
      <c r="D2343" s="107">
        <v>13.82</v>
      </c>
      <c r="E2343" s="107">
        <v>4.7300000000000004</v>
      </c>
      <c r="F2343" s="107">
        <v>18.55</v>
      </c>
      <c r="G2343" s="83">
        <v>9</v>
      </c>
      <c r="H2343" s="83"/>
    </row>
    <row r="2344" spans="1:8" ht="28.8" x14ac:dyDescent="0.3">
      <c r="A2344" s="104" t="s">
        <v>4782</v>
      </c>
      <c r="B2344" s="105" t="s">
        <v>4783</v>
      </c>
      <c r="C2344" s="106" t="s">
        <v>236</v>
      </c>
      <c r="D2344" s="107">
        <v>28.63</v>
      </c>
      <c r="E2344" s="107">
        <v>5.82</v>
      </c>
      <c r="F2344" s="107">
        <v>34.450000000000003</v>
      </c>
      <c r="G2344" s="83">
        <v>9</v>
      </c>
      <c r="H2344" s="83"/>
    </row>
    <row r="2345" spans="1:8" ht="28.8" x14ac:dyDescent="0.3">
      <c r="A2345" s="104" t="s">
        <v>4784</v>
      </c>
      <c r="B2345" s="105" t="s">
        <v>4785</v>
      </c>
      <c r="C2345" s="106" t="s">
        <v>236</v>
      </c>
      <c r="D2345" s="107">
        <v>55.97</v>
      </c>
      <c r="E2345" s="107">
        <v>7.64</v>
      </c>
      <c r="F2345" s="107">
        <v>63.61</v>
      </c>
      <c r="G2345" s="83">
        <v>9</v>
      </c>
      <c r="H2345" s="83"/>
    </row>
    <row r="2346" spans="1:8" ht="28.8" x14ac:dyDescent="0.3">
      <c r="A2346" s="104" t="s">
        <v>4786</v>
      </c>
      <c r="B2346" s="105" t="s">
        <v>4787</v>
      </c>
      <c r="C2346" s="106" t="s">
        <v>236</v>
      </c>
      <c r="D2346" s="107">
        <v>10.95</v>
      </c>
      <c r="E2346" s="107">
        <v>4.3600000000000003</v>
      </c>
      <c r="F2346" s="107">
        <v>15.31</v>
      </c>
      <c r="G2346" s="83">
        <v>9</v>
      </c>
      <c r="H2346" s="83"/>
    </row>
    <row r="2347" spans="1:8" ht="28.8" x14ac:dyDescent="0.3">
      <c r="A2347" s="104" t="s">
        <v>4788</v>
      </c>
      <c r="B2347" s="105" t="s">
        <v>4789</v>
      </c>
      <c r="C2347" s="106" t="s">
        <v>236</v>
      </c>
      <c r="D2347" s="107">
        <v>17.260000000000002</v>
      </c>
      <c r="E2347" s="107">
        <v>4.7300000000000004</v>
      </c>
      <c r="F2347" s="107">
        <v>21.99</v>
      </c>
      <c r="G2347" s="83">
        <v>9</v>
      </c>
      <c r="H2347" s="83"/>
    </row>
    <row r="2348" spans="1:8" ht="28.8" x14ac:dyDescent="0.3">
      <c r="A2348" s="104" t="s">
        <v>4790</v>
      </c>
      <c r="B2348" s="105" t="s">
        <v>4791</v>
      </c>
      <c r="C2348" s="106" t="s">
        <v>236</v>
      </c>
      <c r="D2348" s="107">
        <v>32.54</v>
      </c>
      <c r="E2348" s="107">
        <v>5.82</v>
      </c>
      <c r="F2348" s="107">
        <v>38.36</v>
      </c>
      <c r="G2348" s="83">
        <v>9</v>
      </c>
      <c r="H2348" s="83"/>
    </row>
    <row r="2349" spans="1:8" ht="28.8" x14ac:dyDescent="0.3">
      <c r="A2349" s="104" t="s">
        <v>4792</v>
      </c>
      <c r="B2349" s="105" t="s">
        <v>4793</v>
      </c>
      <c r="C2349" s="106" t="s">
        <v>236</v>
      </c>
      <c r="D2349" s="107">
        <v>11.24</v>
      </c>
      <c r="E2349" s="107">
        <v>4.3600000000000003</v>
      </c>
      <c r="F2349" s="107">
        <v>15.6</v>
      </c>
      <c r="G2349" s="83">
        <v>9</v>
      </c>
      <c r="H2349" s="83"/>
    </row>
    <row r="2350" spans="1:8" ht="28.8" x14ac:dyDescent="0.3">
      <c r="A2350" s="104" t="s">
        <v>4794</v>
      </c>
      <c r="B2350" s="105" t="s">
        <v>4795</v>
      </c>
      <c r="C2350" s="106" t="s">
        <v>236</v>
      </c>
      <c r="D2350" s="107">
        <v>20.23</v>
      </c>
      <c r="E2350" s="107">
        <v>4.7300000000000004</v>
      </c>
      <c r="F2350" s="107">
        <v>24.96</v>
      </c>
      <c r="G2350" s="83">
        <v>9</v>
      </c>
      <c r="H2350" s="83"/>
    </row>
    <row r="2351" spans="1:8" ht="28.8" x14ac:dyDescent="0.3">
      <c r="A2351" s="104" t="s">
        <v>4796</v>
      </c>
      <c r="B2351" s="105" t="s">
        <v>4797</v>
      </c>
      <c r="C2351" s="106" t="s">
        <v>236</v>
      </c>
      <c r="D2351" s="107">
        <v>40.950000000000003</v>
      </c>
      <c r="E2351" s="107">
        <v>5.82</v>
      </c>
      <c r="F2351" s="107">
        <v>46.77</v>
      </c>
      <c r="G2351" s="83">
        <v>9</v>
      </c>
      <c r="H2351" s="83"/>
    </row>
    <row r="2352" spans="1:8" x14ac:dyDescent="0.3">
      <c r="A2352" s="104" t="s">
        <v>4798</v>
      </c>
      <c r="B2352" s="105" t="s">
        <v>4799</v>
      </c>
      <c r="C2352" s="106"/>
      <c r="D2352" s="107"/>
      <c r="E2352" s="107"/>
      <c r="F2352" s="107"/>
      <c r="G2352" s="83">
        <v>5</v>
      </c>
      <c r="H2352" s="83"/>
    </row>
    <row r="2353" spans="1:8" ht="28.8" x14ac:dyDescent="0.3">
      <c r="A2353" s="104" t="s">
        <v>4800</v>
      </c>
      <c r="B2353" s="105" t="s">
        <v>4801</v>
      </c>
      <c r="C2353" s="106" t="s">
        <v>236</v>
      </c>
      <c r="D2353" s="107">
        <v>5.69</v>
      </c>
      <c r="E2353" s="107">
        <v>3.64</v>
      </c>
      <c r="F2353" s="107">
        <v>9.33</v>
      </c>
      <c r="G2353" s="83">
        <v>9</v>
      </c>
      <c r="H2353" s="83"/>
    </row>
    <row r="2354" spans="1:8" ht="28.8" x14ac:dyDescent="0.3">
      <c r="A2354" s="104" t="s">
        <v>4802</v>
      </c>
      <c r="B2354" s="105" t="s">
        <v>4803</v>
      </c>
      <c r="C2354" s="106" t="s">
        <v>236</v>
      </c>
      <c r="D2354" s="107">
        <v>7.17</v>
      </c>
      <c r="E2354" s="107">
        <v>3.64</v>
      </c>
      <c r="F2354" s="107">
        <v>10.81</v>
      </c>
      <c r="G2354" s="83">
        <v>9</v>
      </c>
      <c r="H2354" s="83"/>
    </row>
    <row r="2355" spans="1:8" ht="28.8" x14ac:dyDescent="0.3">
      <c r="A2355" s="104" t="s">
        <v>4804</v>
      </c>
      <c r="B2355" s="105" t="s">
        <v>4805</v>
      </c>
      <c r="C2355" s="106" t="s">
        <v>236</v>
      </c>
      <c r="D2355" s="107">
        <v>7.41</v>
      </c>
      <c r="E2355" s="107">
        <v>3.64</v>
      </c>
      <c r="F2355" s="107">
        <v>11.05</v>
      </c>
      <c r="G2355" s="83">
        <v>9</v>
      </c>
      <c r="H2355" s="83"/>
    </row>
    <row r="2356" spans="1:8" x14ac:dyDescent="0.3">
      <c r="A2356" s="104" t="s">
        <v>4806</v>
      </c>
      <c r="B2356" s="105" t="s">
        <v>4807</v>
      </c>
      <c r="C2356" s="106"/>
      <c r="D2356" s="107"/>
      <c r="E2356" s="107"/>
      <c r="F2356" s="107"/>
      <c r="G2356" s="83">
        <v>5</v>
      </c>
      <c r="H2356" s="83"/>
    </row>
    <row r="2357" spans="1:8" x14ac:dyDescent="0.3">
      <c r="A2357" s="104" t="s">
        <v>4808</v>
      </c>
      <c r="B2357" s="105" t="s">
        <v>4809</v>
      </c>
      <c r="C2357" s="106" t="s">
        <v>236</v>
      </c>
      <c r="D2357" s="107">
        <v>9</v>
      </c>
      <c r="E2357" s="107">
        <v>5.23</v>
      </c>
      <c r="F2357" s="107">
        <v>14.23</v>
      </c>
      <c r="G2357" s="83">
        <v>9</v>
      </c>
      <c r="H2357" s="83"/>
    </row>
    <row r="2358" spans="1:8" x14ac:dyDescent="0.3">
      <c r="A2358" s="104" t="s">
        <v>4810</v>
      </c>
      <c r="B2358" s="105" t="s">
        <v>4811</v>
      </c>
      <c r="C2358" s="106" t="s">
        <v>236</v>
      </c>
      <c r="D2358" s="107">
        <v>3.55</v>
      </c>
      <c r="E2358" s="107">
        <v>5.23</v>
      </c>
      <c r="F2358" s="107">
        <v>8.7799999999999994</v>
      </c>
      <c r="G2358" s="83">
        <v>9</v>
      </c>
      <c r="H2358" s="83"/>
    </row>
    <row r="2359" spans="1:8" x14ac:dyDescent="0.3">
      <c r="A2359" s="104" t="s">
        <v>4812</v>
      </c>
      <c r="B2359" s="105" t="s">
        <v>4813</v>
      </c>
      <c r="C2359" s="106"/>
      <c r="D2359" s="107"/>
      <c r="E2359" s="107"/>
      <c r="F2359" s="107"/>
      <c r="G2359" s="83">
        <v>5</v>
      </c>
      <c r="H2359" s="83"/>
    </row>
    <row r="2360" spans="1:8" x14ac:dyDescent="0.3">
      <c r="A2360" s="104" t="s">
        <v>4814</v>
      </c>
      <c r="B2360" s="105" t="s">
        <v>4815</v>
      </c>
      <c r="C2360" s="106" t="s">
        <v>236</v>
      </c>
      <c r="D2360" s="107">
        <v>3.69</v>
      </c>
      <c r="E2360" s="107">
        <v>5.23</v>
      </c>
      <c r="F2360" s="107">
        <v>8.92</v>
      </c>
      <c r="G2360" s="83">
        <v>9</v>
      </c>
      <c r="H2360" s="83"/>
    </row>
    <row r="2361" spans="1:8" x14ac:dyDescent="0.3">
      <c r="A2361" s="104" t="s">
        <v>4816</v>
      </c>
      <c r="B2361" s="105" t="s">
        <v>4817</v>
      </c>
      <c r="C2361" s="106" t="s">
        <v>236</v>
      </c>
      <c r="D2361" s="107">
        <v>7.39</v>
      </c>
      <c r="E2361" s="107">
        <v>5.23</v>
      </c>
      <c r="F2361" s="107">
        <v>12.62</v>
      </c>
      <c r="G2361" s="83">
        <v>9</v>
      </c>
      <c r="H2361" s="83"/>
    </row>
    <row r="2362" spans="1:8" x14ac:dyDescent="0.3">
      <c r="A2362" s="104" t="s">
        <v>4818</v>
      </c>
      <c r="B2362" s="105" t="s">
        <v>4819</v>
      </c>
      <c r="C2362" s="106"/>
      <c r="D2362" s="107"/>
      <c r="E2362" s="107"/>
      <c r="F2362" s="107"/>
      <c r="G2362" s="83">
        <v>5</v>
      </c>
      <c r="H2362" s="83"/>
    </row>
    <row r="2363" spans="1:8" x14ac:dyDescent="0.3">
      <c r="A2363" s="104" t="s">
        <v>4820</v>
      </c>
      <c r="B2363" s="105" t="s">
        <v>4821</v>
      </c>
      <c r="C2363" s="106" t="s">
        <v>236</v>
      </c>
      <c r="D2363" s="107">
        <v>3.25</v>
      </c>
      <c r="E2363" s="107">
        <v>4.01</v>
      </c>
      <c r="F2363" s="107">
        <v>7.26</v>
      </c>
      <c r="G2363" s="83">
        <v>9</v>
      </c>
      <c r="H2363" s="83"/>
    </row>
    <row r="2364" spans="1:8" x14ac:dyDescent="0.3">
      <c r="A2364" s="104" t="s">
        <v>4822</v>
      </c>
      <c r="B2364" s="105" t="s">
        <v>4823</v>
      </c>
      <c r="C2364" s="106" t="s">
        <v>236</v>
      </c>
      <c r="D2364" s="107">
        <v>14.22</v>
      </c>
      <c r="E2364" s="107">
        <v>4.01</v>
      </c>
      <c r="F2364" s="107">
        <v>18.23</v>
      </c>
      <c r="G2364" s="83">
        <v>9</v>
      </c>
      <c r="H2364" s="83"/>
    </row>
    <row r="2365" spans="1:8" x14ac:dyDescent="0.3">
      <c r="A2365" s="104" t="s">
        <v>4824</v>
      </c>
      <c r="B2365" s="105" t="s">
        <v>4825</v>
      </c>
      <c r="C2365" s="106" t="s">
        <v>236</v>
      </c>
      <c r="D2365" s="107">
        <v>5.41</v>
      </c>
      <c r="E2365" s="107">
        <v>3.09</v>
      </c>
      <c r="F2365" s="107">
        <v>8.5</v>
      </c>
      <c r="G2365" s="83">
        <v>9</v>
      </c>
      <c r="H2365" s="83"/>
    </row>
    <row r="2366" spans="1:8" x14ac:dyDescent="0.3">
      <c r="A2366" s="104" t="s">
        <v>4826</v>
      </c>
      <c r="B2366" s="105" t="s">
        <v>4827</v>
      </c>
      <c r="C2366" s="106" t="s">
        <v>236</v>
      </c>
      <c r="D2366" s="107">
        <v>3.41</v>
      </c>
      <c r="E2366" s="107">
        <v>4.01</v>
      </c>
      <c r="F2366" s="107">
        <v>7.42</v>
      </c>
      <c r="G2366" s="83">
        <v>9</v>
      </c>
      <c r="H2366" s="83"/>
    </row>
    <row r="2367" spans="1:8" x14ac:dyDescent="0.3">
      <c r="A2367" s="104" t="s">
        <v>4828</v>
      </c>
      <c r="B2367" s="105" t="s">
        <v>4829</v>
      </c>
      <c r="C2367" s="106" t="s">
        <v>236</v>
      </c>
      <c r="D2367" s="107">
        <v>3.13</v>
      </c>
      <c r="E2367" s="107">
        <v>3.09</v>
      </c>
      <c r="F2367" s="107">
        <v>6.22</v>
      </c>
      <c r="G2367" s="83">
        <v>9</v>
      </c>
      <c r="H2367" s="83"/>
    </row>
    <row r="2368" spans="1:8" x14ac:dyDescent="0.3">
      <c r="A2368" s="104" t="s">
        <v>4830</v>
      </c>
      <c r="B2368" s="105" t="s">
        <v>4831</v>
      </c>
      <c r="C2368" s="106" t="s">
        <v>236</v>
      </c>
      <c r="D2368" s="107">
        <v>21.13</v>
      </c>
      <c r="E2368" s="107">
        <v>4.01</v>
      </c>
      <c r="F2368" s="107">
        <v>25.14</v>
      </c>
      <c r="G2368" s="83">
        <v>9</v>
      </c>
      <c r="H2368" s="83"/>
    </row>
    <row r="2369" spans="1:8" x14ac:dyDescent="0.3">
      <c r="A2369" s="104" t="s">
        <v>4832</v>
      </c>
      <c r="B2369" s="105" t="s">
        <v>4833</v>
      </c>
      <c r="C2369" s="106" t="s">
        <v>236</v>
      </c>
      <c r="D2369" s="107">
        <v>3.8</v>
      </c>
      <c r="E2369" s="107">
        <v>4.01</v>
      </c>
      <c r="F2369" s="107">
        <v>7.81</v>
      </c>
      <c r="G2369" s="83">
        <v>9</v>
      </c>
      <c r="H2369" s="83"/>
    </row>
    <row r="2370" spans="1:8" x14ac:dyDescent="0.3">
      <c r="A2370" s="104" t="s">
        <v>4834</v>
      </c>
      <c r="B2370" s="105" t="s">
        <v>4835</v>
      </c>
      <c r="C2370" s="106"/>
      <c r="D2370" s="107"/>
      <c r="E2370" s="107"/>
      <c r="F2370" s="107"/>
      <c r="G2370" s="83">
        <v>5</v>
      </c>
      <c r="H2370" s="83"/>
    </row>
    <row r="2371" spans="1:8" x14ac:dyDescent="0.3">
      <c r="A2371" s="104" t="s">
        <v>4836</v>
      </c>
      <c r="B2371" s="105" t="s">
        <v>4837</v>
      </c>
      <c r="C2371" s="106" t="s">
        <v>128</v>
      </c>
      <c r="D2371" s="107">
        <v>8.48</v>
      </c>
      <c r="E2371" s="107">
        <v>6.07</v>
      </c>
      <c r="F2371" s="107">
        <v>14.55</v>
      </c>
      <c r="G2371" s="83">
        <v>9</v>
      </c>
      <c r="H2371" s="83"/>
    </row>
    <row r="2372" spans="1:8" ht="28.8" x14ac:dyDescent="0.3">
      <c r="A2372" s="104" t="s">
        <v>4838</v>
      </c>
      <c r="B2372" s="105" t="s">
        <v>4839</v>
      </c>
      <c r="C2372" s="106" t="s">
        <v>236</v>
      </c>
      <c r="D2372" s="107"/>
      <c r="E2372" s="107">
        <v>5.23</v>
      </c>
      <c r="F2372" s="107">
        <v>5.23</v>
      </c>
      <c r="G2372" s="83">
        <v>9</v>
      </c>
      <c r="H2372" s="83"/>
    </row>
    <row r="2373" spans="1:8" ht="28.8" x14ac:dyDescent="0.3">
      <c r="A2373" s="104" t="s">
        <v>4840</v>
      </c>
      <c r="B2373" s="105" t="s">
        <v>4841</v>
      </c>
      <c r="C2373" s="106" t="s">
        <v>236</v>
      </c>
      <c r="D2373" s="107"/>
      <c r="E2373" s="107">
        <v>10.47</v>
      </c>
      <c r="F2373" s="107">
        <v>10.47</v>
      </c>
      <c r="G2373" s="83">
        <v>9</v>
      </c>
      <c r="H2373" s="83"/>
    </row>
    <row r="2374" spans="1:8" x14ac:dyDescent="0.3">
      <c r="A2374" s="104" t="s">
        <v>4842</v>
      </c>
      <c r="B2374" s="105" t="s">
        <v>4843</v>
      </c>
      <c r="C2374" s="106"/>
      <c r="D2374" s="107"/>
      <c r="E2374" s="107"/>
      <c r="F2374" s="107"/>
      <c r="G2374" s="83">
        <v>5</v>
      </c>
      <c r="H2374" s="83"/>
    </row>
    <row r="2375" spans="1:8" ht="28.8" x14ac:dyDescent="0.3">
      <c r="A2375" s="104" t="s">
        <v>4844</v>
      </c>
      <c r="B2375" s="105" t="s">
        <v>4845</v>
      </c>
      <c r="C2375" s="106" t="s">
        <v>236</v>
      </c>
      <c r="D2375" s="107">
        <v>1.82</v>
      </c>
      <c r="E2375" s="107">
        <v>0.73</v>
      </c>
      <c r="F2375" s="107">
        <v>2.5499999999999998</v>
      </c>
      <c r="G2375" s="83">
        <v>9</v>
      </c>
      <c r="H2375" s="83"/>
    </row>
    <row r="2376" spans="1:8" ht="28.8" x14ac:dyDescent="0.3">
      <c r="A2376" s="104" t="s">
        <v>70</v>
      </c>
      <c r="B2376" s="105" t="s">
        <v>4846</v>
      </c>
      <c r="C2376" s="106" t="s">
        <v>236</v>
      </c>
      <c r="D2376" s="107">
        <v>2.64</v>
      </c>
      <c r="E2376" s="107">
        <v>0.73</v>
      </c>
      <c r="F2376" s="107">
        <v>3.37</v>
      </c>
      <c r="G2376" s="83">
        <v>9</v>
      </c>
      <c r="H2376" s="83"/>
    </row>
    <row r="2377" spans="1:8" ht="28.8" x14ac:dyDescent="0.3">
      <c r="A2377" s="104" t="s">
        <v>4847</v>
      </c>
      <c r="B2377" s="105" t="s">
        <v>4848</v>
      </c>
      <c r="C2377" s="106" t="s">
        <v>236</v>
      </c>
      <c r="D2377" s="107">
        <v>4.26</v>
      </c>
      <c r="E2377" s="107">
        <v>0.73</v>
      </c>
      <c r="F2377" s="107">
        <v>4.99</v>
      </c>
      <c r="G2377" s="83">
        <v>9</v>
      </c>
      <c r="H2377" s="83"/>
    </row>
    <row r="2378" spans="1:8" ht="28.8" x14ac:dyDescent="0.3">
      <c r="A2378" s="104" t="s">
        <v>4849</v>
      </c>
      <c r="B2378" s="105" t="s">
        <v>4850</v>
      </c>
      <c r="C2378" s="106" t="s">
        <v>236</v>
      </c>
      <c r="D2378" s="107">
        <v>5.82</v>
      </c>
      <c r="E2378" s="107">
        <v>0.73</v>
      </c>
      <c r="F2378" s="107">
        <v>6.55</v>
      </c>
      <c r="G2378" s="83">
        <v>9</v>
      </c>
      <c r="H2378" s="83"/>
    </row>
    <row r="2379" spans="1:8" ht="28.8" x14ac:dyDescent="0.3">
      <c r="A2379" s="104" t="s">
        <v>4851</v>
      </c>
      <c r="B2379" s="105" t="s">
        <v>4852</v>
      </c>
      <c r="C2379" s="106" t="s">
        <v>236</v>
      </c>
      <c r="D2379" s="107">
        <v>9.7799999999999994</v>
      </c>
      <c r="E2379" s="107">
        <v>2.91</v>
      </c>
      <c r="F2379" s="107">
        <v>12.69</v>
      </c>
      <c r="G2379" s="83">
        <v>9</v>
      </c>
      <c r="H2379" s="83"/>
    </row>
    <row r="2380" spans="1:8" ht="28.8" x14ac:dyDescent="0.3">
      <c r="A2380" s="104" t="s">
        <v>4853</v>
      </c>
      <c r="B2380" s="105" t="s">
        <v>4854</v>
      </c>
      <c r="C2380" s="106" t="s">
        <v>236</v>
      </c>
      <c r="D2380" s="107">
        <v>15.06</v>
      </c>
      <c r="E2380" s="107">
        <v>3.28</v>
      </c>
      <c r="F2380" s="107">
        <v>18.34</v>
      </c>
      <c r="G2380" s="83">
        <v>9</v>
      </c>
      <c r="H2380" s="83"/>
    </row>
    <row r="2381" spans="1:8" ht="28.8" x14ac:dyDescent="0.3">
      <c r="A2381" s="104" t="s">
        <v>4855</v>
      </c>
      <c r="B2381" s="105" t="s">
        <v>4856</v>
      </c>
      <c r="C2381" s="106" t="s">
        <v>236</v>
      </c>
      <c r="D2381" s="107">
        <v>22.85</v>
      </c>
      <c r="E2381" s="107">
        <v>3.64</v>
      </c>
      <c r="F2381" s="107">
        <v>26.49</v>
      </c>
      <c r="G2381" s="83">
        <v>9</v>
      </c>
      <c r="H2381" s="83"/>
    </row>
    <row r="2382" spans="1:8" ht="28.8" x14ac:dyDescent="0.3">
      <c r="A2382" s="104" t="s">
        <v>4857</v>
      </c>
      <c r="B2382" s="105" t="s">
        <v>4858</v>
      </c>
      <c r="C2382" s="106" t="s">
        <v>236</v>
      </c>
      <c r="D2382" s="107">
        <v>32.75</v>
      </c>
      <c r="E2382" s="107">
        <v>5.46</v>
      </c>
      <c r="F2382" s="107">
        <v>38.21</v>
      </c>
      <c r="G2382" s="83">
        <v>9</v>
      </c>
      <c r="H2382" s="83"/>
    </row>
    <row r="2383" spans="1:8" ht="28.8" x14ac:dyDescent="0.3">
      <c r="A2383" s="104" t="s">
        <v>4859</v>
      </c>
      <c r="B2383" s="105" t="s">
        <v>4860</v>
      </c>
      <c r="C2383" s="106" t="s">
        <v>236</v>
      </c>
      <c r="D2383" s="107">
        <v>45.03</v>
      </c>
      <c r="E2383" s="107">
        <v>7.27</v>
      </c>
      <c r="F2383" s="107">
        <v>52.3</v>
      </c>
      <c r="G2383" s="83">
        <v>9</v>
      </c>
      <c r="H2383" s="83"/>
    </row>
    <row r="2384" spans="1:8" ht="28.8" x14ac:dyDescent="0.3">
      <c r="A2384" s="104" t="s">
        <v>4861</v>
      </c>
      <c r="B2384" s="105" t="s">
        <v>4862</v>
      </c>
      <c r="C2384" s="106" t="s">
        <v>236</v>
      </c>
      <c r="D2384" s="107">
        <v>57.67</v>
      </c>
      <c r="E2384" s="107">
        <v>9.1</v>
      </c>
      <c r="F2384" s="107">
        <v>66.77</v>
      </c>
      <c r="G2384" s="83">
        <v>9</v>
      </c>
      <c r="H2384" s="83"/>
    </row>
    <row r="2385" spans="1:8" ht="28.8" x14ac:dyDescent="0.3">
      <c r="A2385" s="104" t="s">
        <v>4863</v>
      </c>
      <c r="B2385" s="105" t="s">
        <v>4864</v>
      </c>
      <c r="C2385" s="106" t="s">
        <v>236</v>
      </c>
      <c r="D2385" s="107">
        <v>75.77</v>
      </c>
      <c r="E2385" s="107">
        <v>10.92</v>
      </c>
      <c r="F2385" s="107">
        <v>86.69</v>
      </c>
      <c r="G2385" s="83">
        <v>9</v>
      </c>
      <c r="H2385" s="83"/>
    </row>
    <row r="2386" spans="1:8" ht="28.8" x14ac:dyDescent="0.3">
      <c r="A2386" s="104" t="s">
        <v>4865</v>
      </c>
      <c r="B2386" s="105" t="s">
        <v>4866</v>
      </c>
      <c r="C2386" s="106" t="s">
        <v>236</v>
      </c>
      <c r="D2386" s="107">
        <v>105.05</v>
      </c>
      <c r="E2386" s="107">
        <v>12.73</v>
      </c>
      <c r="F2386" s="107">
        <v>117.78</v>
      </c>
      <c r="G2386" s="83">
        <v>9</v>
      </c>
      <c r="H2386" s="83"/>
    </row>
    <row r="2387" spans="1:8" ht="28.8" x14ac:dyDescent="0.3">
      <c r="A2387" s="104" t="s">
        <v>4867</v>
      </c>
      <c r="B2387" s="105" t="s">
        <v>4868</v>
      </c>
      <c r="C2387" s="106" t="s">
        <v>236</v>
      </c>
      <c r="D2387" s="107">
        <v>132.72</v>
      </c>
      <c r="E2387" s="107">
        <v>12.73</v>
      </c>
      <c r="F2387" s="107">
        <v>145.44999999999999</v>
      </c>
      <c r="G2387" s="83">
        <v>9</v>
      </c>
      <c r="H2387" s="83"/>
    </row>
    <row r="2388" spans="1:8" ht="28.8" x14ac:dyDescent="0.3">
      <c r="A2388" s="104" t="s">
        <v>4869</v>
      </c>
      <c r="B2388" s="105" t="s">
        <v>4870</v>
      </c>
      <c r="C2388" s="106" t="s">
        <v>236</v>
      </c>
      <c r="D2388" s="107">
        <v>165.18</v>
      </c>
      <c r="E2388" s="107">
        <v>14.56</v>
      </c>
      <c r="F2388" s="107">
        <v>179.74</v>
      </c>
      <c r="G2388" s="83">
        <v>9</v>
      </c>
      <c r="H2388" s="83"/>
    </row>
    <row r="2389" spans="1:8" ht="28.8" x14ac:dyDescent="0.3">
      <c r="A2389" s="104" t="s">
        <v>4871</v>
      </c>
      <c r="B2389" s="105" t="s">
        <v>4872</v>
      </c>
      <c r="C2389" s="106" t="s">
        <v>236</v>
      </c>
      <c r="D2389" s="107">
        <v>211.97</v>
      </c>
      <c r="E2389" s="107">
        <v>16.37</v>
      </c>
      <c r="F2389" s="107">
        <v>228.34</v>
      </c>
      <c r="G2389" s="83">
        <v>9</v>
      </c>
      <c r="H2389" s="83"/>
    </row>
    <row r="2390" spans="1:8" ht="28.8" x14ac:dyDescent="0.3">
      <c r="A2390" s="104" t="s">
        <v>4873</v>
      </c>
      <c r="B2390" s="105" t="s">
        <v>4874</v>
      </c>
      <c r="C2390" s="106" t="s">
        <v>236</v>
      </c>
      <c r="D2390" s="107">
        <v>6.31</v>
      </c>
      <c r="E2390" s="107">
        <v>1.45</v>
      </c>
      <c r="F2390" s="107">
        <v>7.76</v>
      </c>
      <c r="G2390" s="83">
        <v>9</v>
      </c>
      <c r="H2390" s="83"/>
    </row>
    <row r="2391" spans="1:8" ht="28.8" x14ac:dyDescent="0.3">
      <c r="A2391" s="104" t="s">
        <v>4875</v>
      </c>
      <c r="B2391" s="105" t="s">
        <v>4876</v>
      </c>
      <c r="C2391" s="106" t="s">
        <v>236</v>
      </c>
      <c r="D2391" s="107">
        <v>5.79</v>
      </c>
      <c r="E2391" s="107">
        <v>0.73</v>
      </c>
      <c r="F2391" s="107">
        <v>6.52</v>
      </c>
      <c r="G2391" s="83">
        <v>9</v>
      </c>
      <c r="H2391" s="83"/>
    </row>
    <row r="2392" spans="1:8" ht="28.8" x14ac:dyDescent="0.3">
      <c r="A2392" s="104" t="s">
        <v>4877</v>
      </c>
      <c r="B2392" s="105" t="s">
        <v>4878</v>
      </c>
      <c r="C2392" s="106" t="s">
        <v>236</v>
      </c>
      <c r="D2392" s="107">
        <v>8.69</v>
      </c>
      <c r="E2392" s="107">
        <v>1.82</v>
      </c>
      <c r="F2392" s="107">
        <v>10.51</v>
      </c>
      <c r="G2392" s="83">
        <v>9</v>
      </c>
      <c r="H2392" s="83"/>
    </row>
    <row r="2393" spans="1:8" ht="28.8" x14ac:dyDescent="0.3">
      <c r="A2393" s="104" t="s">
        <v>4879</v>
      </c>
      <c r="B2393" s="105" t="s">
        <v>4880</v>
      </c>
      <c r="C2393" s="106" t="s">
        <v>236</v>
      </c>
      <c r="D2393" s="107">
        <v>31.88</v>
      </c>
      <c r="E2393" s="107">
        <v>3.64</v>
      </c>
      <c r="F2393" s="107">
        <v>35.520000000000003</v>
      </c>
      <c r="G2393" s="83">
        <v>9</v>
      </c>
      <c r="H2393" s="83"/>
    </row>
    <row r="2394" spans="1:8" ht="28.8" x14ac:dyDescent="0.3">
      <c r="A2394" s="104" t="s">
        <v>4881</v>
      </c>
      <c r="B2394" s="105" t="s">
        <v>4882</v>
      </c>
      <c r="C2394" s="106" t="s">
        <v>236</v>
      </c>
      <c r="D2394" s="107">
        <v>76.87</v>
      </c>
      <c r="E2394" s="107">
        <v>10.92</v>
      </c>
      <c r="F2394" s="107">
        <v>87.79</v>
      </c>
      <c r="G2394" s="83">
        <v>9</v>
      </c>
      <c r="H2394" s="83"/>
    </row>
    <row r="2395" spans="1:8" ht="28.8" x14ac:dyDescent="0.3">
      <c r="A2395" s="104" t="s">
        <v>4883</v>
      </c>
      <c r="B2395" s="105" t="s">
        <v>4884</v>
      </c>
      <c r="C2395" s="106" t="s">
        <v>236</v>
      </c>
      <c r="D2395" s="107">
        <v>110.66</v>
      </c>
      <c r="E2395" s="107">
        <v>14.56</v>
      </c>
      <c r="F2395" s="107">
        <v>125.22</v>
      </c>
      <c r="G2395" s="83">
        <v>9</v>
      </c>
      <c r="H2395" s="83"/>
    </row>
    <row r="2396" spans="1:8" ht="28.8" x14ac:dyDescent="0.3">
      <c r="A2396" s="104" t="s">
        <v>4885</v>
      </c>
      <c r="B2396" s="105" t="s">
        <v>4886</v>
      </c>
      <c r="C2396" s="106" t="s">
        <v>236</v>
      </c>
      <c r="D2396" s="107">
        <v>39.99</v>
      </c>
      <c r="E2396" s="107">
        <v>4.7300000000000004</v>
      </c>
      <c r="F2396" s="107">
        <v>44.72</v>
      </c>
      <c r="G2396" s="83">
        <v>9</v>
      </c>
      <c r="H2396" s="83"/>
    </row>
    <row r="2397" spans="1:8" x14ac:dyDescent="0.3">
      <c r="A2397" s="104" t="s">
        <v>4887</v>
      </c>
      <c r="B2397" s="105" t="s">
        <v>4888</v>
      </c>
      <c r="C2397" s="106"/>
      <c r="D2397" s="107"/>
      <c r="E2397" s="107"/>
      <c r="F2397" s="107"/>
      <c r="G2397" s="83">
        <v>5</v>
      </c>
      <c r="H2397" s="83"/>
    </row>
    <row r="2398" spans="1:8" ht="28.8" x14ac:dyDescent="0.3">
      <c r="A2398" s="104" t="s">
        <v>4889</v>
      </c>
      <c r="B2398" s="105" t="s">
        <v>4890</v>
      </c>
      <c r="C2398" s="106" t="s">
        <v>236</v>
      </c>
      <c r="D2398" s="107">
        <v>5.93</v>
      </c>
      <c r="E2398" s="107">
        <v>4.3600000000000003</v>
      </c>
      <c r="F2398" s="107">
        <v>10.29</v>
      </c>
      <c r="G2398" s="83">
        <v>9</v>
      </c>
      <c r="H2398" s="83"/>
    </row>
    <row r="2399" spans="1:8" ht="28.8" x14ac:dyDescent="0.3">
      <c r="A2399" s="104" t="s">
        <v>4891</v>
      </c>
      <c r="B2399" s="105" t="s">
        <v>4892</v>
      </c>
      <c r="C2399" s="106" t="s">
        <v>236</v>
      </c>
      <c r="D2399" s="107">
        <v>9.42</v>
      </c>
      <c r="E2399" s="107">
        <v>5.46</v>
      </c>
      <c r="F2399" s="107">
        <v>14.88</v>
      </c>
      <c r="G2399" s="83">
        <v>9</v>
      </c>
      <c r="H2399" s="83"/>
    </row>
    <row r="2400" spans="1:8" ht="28.8" x14ac:dyDescent="0.3">
      <c r="A2400" s="104" t="s">
        <v>4893</v>
      </c>
      <c r="B2400" s="105" t="s">
        <v>4894</v>
      </c>
      <c r="C2400" s="106" t="s">
        <v>236</v>
      </c>
      <c r="D2400" s="107">
        <v>14.46</v>
      </c>
      <c r="E2400" s="107">
        <v>6.55</v>
      </c>
      <c r="F2400" s="107">
        <v>21.01</v>
      </c>
      <c r="G2400" s="83">
        <v>9</v>
      </c>
      <c r="H2400" s="83"/>
    </row>
    <row r="2401" spans="1:8" ht="28.8" x14ac:dyDescent="0.3">
      <c r="A2401" s="104" t="s">
        <v>4895</v>
      </c>
      <c r="B2401" s="105" t="s">
        <v>4896</v>
      </c>
      <c r="C2401" s="106" t="s">
        <v>236</v>
      </c>
      <c r="D2401" s="107">
        <v>21.3</v>
      </c>
      <c r="E2401" s="107">
        <v>7.64</v>
      </c>
      <c r="F2401" s="107">
        <v>28.94</v>
      </c>
      <c r="G2401" s="83">
        <v>9</v>
      </c>
      <c r="H2401" s="83"/>
    </row>
    <row r="2402" spans="1:8" ht="28.8" x14ac:dyDescent="0.3">
      <c r="A2402" s="104" t="s">
        <v>4897</v>
      </c>
      <c r="B2402" s="105" t="s">
        <v>4898</v>
      </c>
      <c r="C2402" s="106" t="s">
        <v>236</v>
      </c>
      <c r="D2402" s="107">
        <v>18.37</v>
      </c>
      <c r="E2402" s="107">
        <v>4.3600000000000003</v>
      </c>
      <c r="F2402" s="107">
        <v>22.73</v>
      </c>
      <c r="G2402" s="83">
        <v>9</v>
      </c>
      <c r="H2402" s="83"/>
    </row>
    <row r="2403" spans="1:8" ht="28.8" x14ac:dyDescent="0.3">
      <c r="A2403" s="104" t="s">
        <v>4899</v>
      </c>
      <c r="B2403" s="105" t="s">
        <v>4900</v>
      </c>
      <c r="C2403" s="106" t="s">
        <v>236</v>
      </c>
      <c r="D2403" s="107">
        <v>27.47</v>
      </c>
      <c r="E2403" s="107">
        <v>10.19</v>
      </c>
      <c r="F2403" s="107">
        <v>37.659999999999997</v>
      </c>
      <c r="G2403" s="83">
        <v>9</v>
      </c>
      <c r="H2403" s="83"/>
    </row>
    <row r="2404" spans="1:8" ht="28.8" x14ac:dyDescent="0.3">
      <c r="A2404" s="104" t="s">
        <v>4901</v>
      </c>
      <c r="B2404" s="105" t="s">
        <v>4902</v>
      </c>
      <c r="C2404" s="106"/>
      <c r="D2404" s="107"/>
      <c r="E2404" s="107"/>
      <c r="F2404" s="107"/>
      <c r="G2404" s="83">
        <v>5</v>
      </c>
      <c r="H2404" s="83"/>
    </row>
    <row r="2405" spans="1:8" x14ac:dyDescent="0.3">
      <c r="A2405" s="104" t="s">
        <v>4903</v>
      </c>
      <c r="B2405" s="105" t="s">
        <v>4904</v>
      </c>
      <c r="C2405" s="106" t="s">
        <v>236</v>
      </c>
      <c r="D2405" s="107">
        <v>63.53</v>
      </c>
      <c r="E2405" s="107">
        <v>1.1000000000000001</v>
      </c>
      <c r="F2405" s="107">
        <v>64.63</v>
      </c>
      <c r="G2405" s="83">
        <v>9</v>
      </c>
      <c r="H2405" s="83"/>
    </row>
    <row r="2406" spans="1:8" x14ac:dyDescent="0.3">
      <c r="A2406" s="104" t="s">
        <v>4905</v>
      </c>
      <c r="B2406" s="105" t="s">
        <v>4906</v>
      </c>
      <c r="C2406" s="106" t="s">
        <v>236</v>
      </c>
      <c r="D2406" s="107">
        <v>89.29</v>
      </c>
      <c r="E2406" s="107">
        <v>1.1000000000000001</v>
      </c>
      <c r="F2406" s="107">
        <v>90.39</v>
      </c>
      <c r="G2406" s="83">
        <v>9</v>
      </c>
      <c r="H2406" s="83"/>
    </row>
    <row r="2407" spans="1:8" ht="28.8" x14ac:dyDescent="0.3">
      <c r="A2407" s="104" t="s">
        <v>4907</v>
      </c>
      <c r="B2407" s="105" t="s">
        <v>4908</v>
      </c>
      <c r="C2407" s="106"/>
      <c r="D2407" s="107"/>
      <c r="E2407" s="107"/>
      <c r="F2407" s="107"/>
      <c r="G2407" s="83">
        <v>5</v>
      </c>
      <c r="H2407" s="83"/>
    </row>
    <row r="2408" spans="1:8" ht="28.8" x14ac:dyDescent="0.3">
      <c r="A2408" s="104" t="s">
        <v>4909</v>
      </c>
      <c r="B2408" s="105" t="s">
        <v>4910</v>
      </c>
      <c r="C2408" s="106" t="s">
        <v>236</v>
      </c>
      <c r="D2408" s="107">
        <v>2.74</v>
      </c>
      <c r="E2408" s="107">
        <v>1.45</v>
      </c>
      <c r="F2408" s="107">
        <v>4.1900000000000004</v>
      </c>
      <c r="G2408" s="83">
        <v>9</v>
      </c>
      <c r="H2408" s="83"/>
    </row>
    <row r="2409" spans="1:8" ht="28.8" x14ac:dyDescent="0.3">
      <c r="A2409" s="104" t="s">
        <v>4911</v>
      </c>
      <c r="B2409" s="105" t="s">
        <v>4912</v>
      </c>
      <c r="C2409" s="106" t="s">
        <v>236</v>
      </c>
      <c r="D2409" s="107">
        <v>3.44</v>
      </c>
      <c r="E2409" s="107">
        <v>1.82</v>
      </c>
      <c r="F2409" s="107">
        <v>5.26</v>
      </c>
      <c r="G2409" s="83">
        <v>9</v>
      </c>
      <c r="H2409" s="83"/>
    </row>
    <row r="2410" spans="1:8" ht="28.8" x14ac:dyDescent="0.3">
      <c r="A2410" s="104" t="s">
        <v>4913</v>
      </c>
      <c r="B2410" s="105" t="s">
        <v>4914</v>
      </c>
      <c r="C2410" s="106" t="s">
        <v>236</v>
      </c>
      <c r="D2410" s="107">
        <v>5.34</v>
      </c>
      <c r="E2410" s="107">
        <v>2.1800000000000002</v>
      </c>
      <c r="F2410" s="107">
        <v>7.52</v>
      </c>
      <c r="G2410" s="83">
        <v>9</v>
      </c>
      <c r="H2410" s="83"/>
    </row>
    <row r="2411" spans="1:8" ht="28.8" x14ac:dyDescent="0.3">
      <c r="A2411" s="104" t="s">
        <v>4915</v>
      </c>
      <c r="B2411" s="105" t="s">
        <v>4916</v>
      </c>
      <c r="C2411" s="106" t="s">
        <v>236</v>
      </c>
      <c r="D2411" s="107">
        <v>6.78</v>
      </c>
      <c r="E2411" s="107">
        <v>2.5499999999999998</v>
      </c>
      <c r="F2411" s="107">
        <v>9.33</v>
      </c>
      <c r="G2411" s="83">
        <v>9</v>
      </c>
      <c r="H2411" s="83"/>
    </row>
    <row r="2412" spans="1:8" ht="28.8" x14ac:dyDescent="0.3">
      <c r="A2412" s="104" t="s">
        <v>4917</v>
      </c>
      <c r="B2412" s="105" t="s">
        <v>4918</v>
      </c>
      <c r="C2412" s="106" t="s">
        <v>236</v>
      </c>
      <c r="D2412" s="107">
        <v>11.76</v>
      </c>
      <c r="E2412" s="107">
        <v>2.91</v>
      </c>
      <c r="F2412" s="107">
        <v>14.67</v>
      </c>
      <c r="G2412" s="83">
        <v>9</v>
      </c>
      <c r="H2412" s="83"/>
    </row>
    <row r="2413" spans="1:8" ht="28.8" x14ac:dyDescent="0.3">
      <c r="A2413" s="104" t="s">
        <v>4919</v>
      </c>
      <c r="B2413" s="105" t="s">
        <v>4920</v>
      </c>
      <c r="C2413" s="106" t="s">
        <v>236</v>
      </c>
      <c r="D2413" s="107">
        <v>17.78</v>
      </c>
      <c r="E2413" s="107">
        <v>3.28</v>
      </c>
      <c r="F2413" s="107">
        <v>21.06</v>
      </c>
      <c r="G2413" s="83">
        <v>9</v>
      </c>
      <c r="H2413" s="83"/>
    </row>
    <row r="2414" spans="1:8" ht="28.8" x14ac:dyDescent="0.3">
      <c r="A2414" s="104" t="s">
        <v>4921</v>
      </c>
      <c r="B2414" s="105" t="s">
        <v>4922</v>
      </c>
      <c r="C2414" s="106" t="s">
        <v>236</v>
      </c>
      <c r="D2414" s="107">
        <v>28.35</v>
      </c>
      <c r="E2414" s="107">
        <v>3.64</v>
      </c>
      <c r="F2414" s="107">
        <v>31.99</v>
      </c>
      <c r="G2414" s="83">
        <v>9</v>
      </c>
      <c r="H2414" s="83"/>
    </row>
    <row r="2415" spans="1:8" ht="28.8" x14ac:dyDescent="0.3">
      <c r="A2415" s="104" t="s">
        <v>4923</v>
      </c>
      <c r="B2415" s="105" t="s">
        <v>4924</v>
      </c>
      <c r="C2415" s="106" t="s">
        <v>236</v>
      </c>
      <c r="D2415" s="107">
        <v>37.119999999999997</v>
      </c>
      <c r="E2415" s="107">
        <v>5.46</v>
      </c>
      <c r="F2415" s="107">
        <v>42.58</v>
      </c>
      <c r="G2415" s="83">
        <v>9</v>
      </c>
      <c r="H2415" s="83"/>
    </row>
    <row r="2416" spans="1:8" ht="28.8" x14ac:dyDescent="0.3">
      <c r="A2416" s="104" t="s">
        <v>4925</v>
      </c>
      <c r="B2416" s="105" t="s">
        <v>4926</v>
      </c>
      <c r="C2416" s="106" t="s">
        <v>236</v>
      </c>
      <c r="D2416" s="107">
        <v>52.47</v>
      </c>
      <c r="E2416" s="107">
        <v>7.27</v>
      </c>
      <c r="F2416" s="107">
        <v>59.74</v>
      </c>
      <c r="G2416" s="83">
        <v>9</v>
      </c>
      <c r="H2416" s="83"/>
    </row>
    <row r="2417" spans="1:8" ht="28.8" x14ac:dyDescent="0.3">
      <c r="A2417" s="104" t="s">
        <v>4927</v>
      </c>
      <c r="B2417" s="105" t="s">
        <v>4928</v>
      </c>
      <c r="C2417" s="106" t="s">
        <v>236</v>
      </c>
      <c r="D2417" s="107">
        <v>75.349999999999994</v>
      </c>
      <c r="E2417" s="107">
        <v>9.1</v>
      </c>
      <c r="F2417" s="107">
        <v>84.45</v>
      </c>
      <c r="G2417" s="83">
        <v>9</v>
      </c>
      <c r="H2417" s="83"/>
    </row>
    <row r="2418" spans="1:8" ht="28.8" x14ac:dyDescent="0.3">
      <c r="A2418" s="104" t="s">
        <v>4929</v>
      </c>
      <c r="B2418" s="105" t="s">
        <v>4930</v>
      </c>
      <c r="C2418" s="106" t="s">
        <v>236</v>
      </c>
      <c r="D2418" s="107">
        <v>97.83</v>
      </c>
      <c r="E2418" s="107">
        <v>10.92</v>
      </c>
      <c r="F2418" s="107">
        <v>108.75</v>
      </c>
      <c r="G2418" s="83">
        <v>9</v>
      </c>
      <c r="H2418" s="83"/>
    </row>
    <row r="2419" spans="1:8" ht="28.8" x14ac:dyDescent="0.3">
      <c r="A2419" s="104" t="s">
        <v>4931</v>
      </c>
      <c r="B2419" s="105" t="s">
        <v>4932</v>
      </c>
      <c r="C2419" s="106" t="s">
        <v>236</v>
      </c>
      <c r="D2419" s="107">
        <v>126.81</v>
      </c>
      <c r="E2419" s="107">
        <v>12.73</v>
      </c>
      <c r="F2419" s="107">
        <v>139.54</v>
      </c>
      <c r="G2419" s="83">
        <v>9</v>
      </c>
      <c r="H2419" s="83"/>
    </row>
    <row r="2420" spans="1:8" ht="28.8" x14ac:dyDescent="0.3">
      <c r="A2420" s="104" t="s">
        <v>4933</v>
      </c>
      <c r="B2420" s="105" t="s">
        <v>4934</v>
      </c>
      <c r="C2420" s="106" t="s">
        <v>236</v>
      </c>
      <c r="D2420" s="107">
        <v>155.54</v>
      </c>
      <c r="E2420" s="107">
        <v>14.56</v>
      </c>
      <c r="F2420" s="107">
        <v>170.1</v>
      </c>
      <c r="G2420" s="83">
        <v>9</v>
      </c>
      <c r="H2420" s="83"/>
    </row>
    <row r="2421" spans="1:8" ht="28.8" x14ac:dyDescent="0.3">
      <c r="A2421" s="104" t="s">
        <v>4935</v>
      </c>
      <c r="B2421" s="105" t="s">
        <v>4936</v>
      </c>
      <c r="C2421" s="106" t="s">
        <v>236</v>
      </c>
      <c r="D2421" s="107">
        <v>185.15</v>
      </c>
      <c r="E2421" s="107">
        <v>16.37</v>
      </c>
      <c r="F2421" s="107">
        <v>201.52</v>
      </c>
      <c r="G2421" s="83">
        <v>9</v>
      </c>
      <c r="H2421" s="83"/>
    </row>
    <row r="2422" spans="1:8" ht="28.8" x14ac:dyDescent="0.3">
      <c r="A2422" s="104" t="s">
        <v>4937</v>
      </c>
      <c r="B2422" s="105" t="s">
        <v>4938</v>
      </c>
      <c r="C2422" s="106" t="s">
        <v>236</v>
      </c>
      <c r="D2422" s="107">
        <v>242.55</v>
      </c>
      <c r="E2422" s="107">
        <v>18.2</v>
      </c>
      <c r="F2422" s="107">
        <v>260.75</v>
      </c>
      <c r="G2422" s="83">
        <v>9</v>
      </c>
      <c r="H2422" s="83"/>
    </row>
    <row r="2423" spans="1:8" x14ac:dyDescent="0.3">
      <c r="A2423" s="104" t="s">
        <v>4939</v>
      </c>
      <c r="B2423" s="105" t="s">
        <v>4940</v>
      </c>
      <c r="C2423" s="106"/>
      <c r="D2423" s="107"/>
      <c r="E2423" s="107"/>
      <c r="F2423" s="107"/>
      <c r="G2423" s="83">
        <v>5</v>
      </c>
      <c r="H2423" s="83"/>
    </row>
    <row r="2424" spans="1:8" ht="28.8" x14ac:dyDescent="0.3">
      <c r="A2424" s="104" t="s">
        <v>4941</v>
      </c>
      <c r="B2424" s="105" t="s">
        <v>4942</v>
      </c>
      <c r="C2424" s="106" t="s">
        <v>236</v>
      </c>
      <c r="D2424" s="107">
        <v>5.74</v>
      </c>
      <c r="E2424" s="107">
        <v>1.82</v>
      </c>
      <c r="F2424" s="107">
        <v>7.56</v>
      </c>
      <c r="G2424" s="83">
        <v>9</v>
      </c>
      <c r="H2424" s="83"/>
    </row>
    <row r="2425" spans="1:8" x14ac:dyDescent="0.3">
      <c r="A2425" s="104" t="s">
        <v>4943</v>
      </c>
      <c r="B2425" s="105" t="s">
        <v>4944</v>
      </c>
      <c r="C2425" s="106" t="s">
        <v>236</v>
      </c>
      <c r="D2425" s="107">
        <v>8.6300000000000008</v>
      </c>
      <c r="E2425" s="107">
        <v>3.64</v>
      </c>
      <c r="F2425" s="107">
        <v>12.27</v>
      </c>
      <c r="G2425" s="83">
        <v>9</v>
      </c>
      <c r="H2425" s="83"/>
    </row>
    <row r="2426" spans="1:8" x14ac:dyDescent="0.3">
      <c r="A2426" s="104" t="s">
        <v>4945</v>
      </c>
      <c r="B2426" s="105" t="s">
        <v>4946</v>
      </c>
      <c r="C2426" s="106" t="s">
        <v>236</v>
      </c>
      <c r="D2426" s="107">
        <v>11.42</v>
      </c>
      <c r="E2426" s="107">
        <v>3.64</v>
      </c>
      <c r="F2426" s="107">
        <v>15.06</v>
      </c>
      <c r="G2426" s="83">
        <v>9</v>
      </c>
      <c r="H2426" s="83"/>
    </row>
    <row r="2427" spans="1:8" ht="28.8" x14ac:dyDescent="0.3">
      <c r="A2427" s="104" t="s">
        <v>4947</v>
      </c>
      <c r="B2427" s="105" t="s">
        <v>4948</v>
      </c>
      <c r="C2427" s="106" t="s">
        <v>236</v>
      </c>
      <c r="D2427" s="107">
        <v>13.65</v>
      </c>
      <c r="E2427" s="107">
        <v>3.64</v>
      </c>
      <c r="F2427" s="107">
        <v>17.29</v>
      </c>
      <c r="G2427" s="83">
        <v>9</v>
      </c>
      <c r="H2427" s="83"/>
    </row>
    <row r="2428" spans="1:8" ht="28.8" x14ac:dyDescent="0.3">
      <c r="A2428" s="104" t="s">
        <v>4949</v>
      </c>
      <c r="B2428" s="105" t="s">
        <v>4950</v>
      </c>
      <c r="C2428" s="106" t="s">
        <v>236</v>
      </c>
      <c r="D2428" s="107">
        <v>22.57</v>
      </c>
      <c r="E2428" s="107">
        <v>3.64</v>
      </c>
      <c r="F2428" s="107">
        <v>26.21</v>
      </c>
      <c r="G2428" s="83">
        <v>9</v>
      </c>
      <c r="H2428" s="83"/>
    </row>
    <row r="2429" spans="1:8" ht="28.8" x14ac:dyDescent="0.3">
      <c r="A2429" s="104" t="s">
        <v>4951</v>
      </c>
      <c r="B2429" s="105" t="s">
        <v>4952</v>
      </c>
      <c r="C2429" s="106"/>
      <c r="D2429" s="107"/>
      <c r="E2429" s="107"/>
      <c r="F2429" s="107"/>
      <c r="G2429" s="83">
        <v>5</v>
      </c>
      <c r="H2429" s="83"/>
    </row>
    <row r="2430" spans="1:8" ht="28.8" x14ac:dyDescent="0.3">
      <c r="A2430" s="104" t="s">
        <v>4953</v>
      </c>
      <c r="B2430" s="105" t="s">
        <v>4954</v>
      </c>
      <c r="C2430" s="106" t="s">
        <v>236</v>
      </c>
      <c r="D2430" s="107">
        <v>1.83</v>
      </c>
      <c r="E2430" s="107">
        <v>1.45</v>
      </c>
      <c r="F2430" s="107">
        <v>3.28</v>
      </c>
      <c r="G2430" s="83">
        <v>9</v>
      </c>
      <c r="H2430" s="83"/>
    </row>
    <row r="2431" spans="1:8" ht="28.8" x14ac:dyDescent="0.3">
      <c r="A2431" s="104" t="s">
        <v>4955</v>
      </c>
      <c r="B2431" s="105" t="s">
        <v>4956</v>
      </c>
      <c r="C2431" s="106" t="s">
        <v>236</v>
      </c>
      <c r="D2431" s="107">
        <v>2.61</v>
      </c>
      <c r="E2431" s="107">
        <v>1.82</v>
      </c>
      <c r="F2431" s="107">
        <v>4.43</v>
      </c>
      <c r="G2431" s="83">
        <v>9</v>
      </c>
      <c r="H2431" s="83"/>
    </row>
    <row r="2432" spans="1:8" ht="28.8" x14ac:dyDescent="0.3">
      <c r="A2432" s="104" t="s">
        <v>4957</v>
      </c>
      <c r="B2432" s="105" t="s">
        <v>4958</v>
      </c>
      <c r="C2432" s="106" t="s">
        <v>236</v>
      </c>
      <c r="D2432" s="107">
        <v>4.2699999999999996</v>
      </c>
      <c r="E2432" s="107">
        <v>2.1800000000000002</v>
      </c>
      <c r="F2432" s="107">
        <v>6.45</v>
      </c>
      <c r="G2432" s="83">
        <v>9</v>
      </c>
      <c r="H2432" s="83"/>
    </row>
    <row r="2433" spans="1:8" ht="28.8" x14ac:dyDescent="0.3">
      <c r="A2433" s="104" t="s">
        <v>4959</v>
      </c>
      <c r="B2433" s="105" t="s">
        <v>4960</v>
      </c>
      <c r="C2433" s="106" t="s">
        <v>236</v>
      </c>
      <c r="D2433" s="107">
        <v>5.52</v>
      </c>
      <c r="E2433" s="107">
        <v>2.5499999999999998</v>
      </c>
      <c r="F2433" s="107">
        <v>8.07</v>
      </c>
      <c r="G2433" s="83">
        <v>9</v>
      </c>
      <c r="H2433" s="83"/>
    </row>
    <row r="2434" spans="1:8" ht="28.8" x14ac:dyDescent="0.3">
      <c r="A2434" s="104" t="s">
        <v>4961</v>
      </c>
      <c r="B2434" s="105" t="s">
        <v>4962</v>
      </c>
      <c r="C2434" s="106" t="s">
        <v>236</v>
      </c>
      <c r="D2434" s="107">
        <v>9.9700000000000006</v>
      </c>
      <c r="E2434" s="107">
        <v>2.91</v>
      </c>
      <c r="F2434" s="107">
        <v>12.88</v>
      </c>
      <c r="G2434" s="83">
        <v>9</v>
      </c>
      <c r="H2434" s="83"/>
    </row>
    <row r="2435" spans="1:8" x14ac:dyDescent="0.3">
      <c r="A2435" s="104" t="s">
        <v>4963</v>
      </c>
      <c r="B2435" s="105" t="s">
        <v>4964</v>
      </c>
      <c r="C2435" s="106"/>
      <c r="D2435" s="107"/>
      <c r="E2435" s="107"/>
      <c r="F2435" s="107"/>
      <c r="G2435" s="83">
        <v>5</v>
      </c>
      <c r="H2435" s="83"/>
    </row>
    <row r="2436" spans="1:8" x14ac:dyDescent="0.3">
      <c r="A2436" s="104" t="s">
        <v>4965</v>
      </c>
      <c r="B2436" s="105" t="s">
        <v>4966</v>
      </c>
      <c r="C2436" s="106" t="s">
        <v>236</v>
      </c>
      <c r="D2436" s="107">
        <v>5.0199999999999996</v>
      </c>
      <c r="E2436" s="107">
        <v>9.1</v>
      </c>
      <c r="F2436" s="107">
        <v>14.12</v>
      </c>
      <c r="G2436" s="83">
        <v>9</v>
      </c>
      <c r="H2436" s="83"/>
    </row>
    <row r="2437" spans="1:8" ht="28.8" x14ac:dyDescent="0.3">
      <c r="A2437" s="104" t="s">
        <v>4967</v>
      </c>
      <c r="B2437" s="105" t="s">
        <v>4968</v>
      </c>
      <c r="C2437" s="106"/>
      <c r="D2437" s="107"/>
      <c r="E2437" s="107"/>
      <c r="F2437" s="107"/>
      <c r="G2437" s="83">
        <v>2</v>
      </c>
      <c r="H2437" s="83"/>
    </row>
    <row r="2438" spans="1:8" x14ac:dyDescent="0.3">
      <c r="A2438" s="104" t="s">
        <v>4969</v>
      </c>
      <c r="B2438" s="105" t="s">
        <v>4970</v>
      </c>
      <c r="C2438" s="106"/>
      <c r="D2438" s="107"/>
      <c r="E2438" s="107"/>
      <c r="F2438" s="107"/>
      <c r="G2438" s="83">
        <v>5</v>
      </c>
      <c r="H2438" s="83"/>
    </row>
    <row r="2439" spans="1:8" x14ac:dyDescent="0.3">
      <c r="A2439" s="104" t="s">
        <v>4971</v>
      </c>
      <c r="B2439" s="105" t="s">
        <v>4972</v>
      </c>
      <c r="C2439" s="106" t="s">
        <v>128</v>
      </c>
      <c r="D2439" s="107">
        <v>2.35</v>
      </c>
      <c r="E2439" s="107">
        <v>9.1</v>
      </c>
      <c r="F2439" s="107">
        <v>11.45</v>
      </c>
      <c r="G2439" s="83">
        <v>9</v>
      </c>
      <c r="H2439" s="83"/>
    </row>
    <row r="2440" spans="1:8" x14ac:dyDescent="0.3">
      <c r="A2440" s="104" t="s">
        <v>4973</v>
      </c>
      <c r="B2440" s="105" t="s">
        <v>4974</v>
      </c>
      <c r="C2440" s="106" t="s">
        <v>128</v>
      </c>
      <c r="D2440" s="107">
        <v>6.74</v>
      </c>
      <c r="E2440" s="107">
        <v>9.1</v>
      </c>
      <c r="F2440" s="107">
        <v>15.84</v>
      </c>
      <c r="G2440" s="83">
        <v>9</v>
      </c>
      <c r="H2440" s="83"/>
    </row>
    <row r="2441" spans="1:8" x14ac:dyDescent="0.3">
      <c r="A2441" s="104" t="s">
        <v>4975</v>
      </c>
      <c r="B2441" s="105" t="s">
        <v>4976</v>
      </c>
      <c r="C2441" s="106" t="s">
        <v>128</v>
      </c>
      <c r="D2441" s="107">
        <v>4.4800000000000004</v>
      </c>
      <c r="E2441" s="107">
        <v>10.92</v>
      </c>
      <c r="F2441" s="107">
        <v>15.4</v>
      </c>
      <c r="G2441" s="83">
        <v>9</v>
      </c>
      <c r="H2441" s="83"/>
    </row>
    <row r="2442" spans="1:8" x14ac:dyDescent="0.3">
      <c r="A2442" s="104" t="s">
        <v>4977</v>
      </c>
      <c r="B2442" s="105" t="s">
        <v>4978</v>
      </c>
      <c r="C2442" s="106" t="s">
        <v>128</v>
      </c>
      <c r="D2442" s="107">
        <v>3.71</v>
      </c>
      <c r="E2442" s="107">
        <v>9.1</v>
      </c>
      <c r="F2442" s="107">
        <v>12.81</v>
      </c>
      <c r="G2442" s="83">
        <v>9</v>
      </c>
      <c r="H2442" s="83"/>
    </row>
    <row r="2443" spans="1:8" x14ac:dyDescent="0.3">
      <c r="A2443" s="104" t="s">
        <v>4979</v>
      </c>
      <c r="B2443" s="105" t="s">
        <v>4980</v>
      </c>
      <c r="C2443" s="106"/>
      <c r="D2443" s="107"/>
      <c r="E2443" s="107"/>
      <c r="F2443" s="107"/>
      <c r="G2443" s="83">
        <v>5</v>
      </c>
      <c r="H2443" s="83"/>
    </row>
    <row r="2444" spans="1:8" x14ac:dyDescent="0.3">
      <c r="A2444" s="104" t="s">
        <v>4981</v>
      </c>
      <c r="B2444" s="105" t="s">
        <v>4982</v>
      </c>
      <c r="C2444" s="106" t="s">
        <v>128</v>
      </c>
      <c r="D2444" s="107">
        <v>27.11</v>
      </c>
      <c r="E2444" s="107">
        <v>29.12</v>
      </c>
      <c r="F2444" s="107">
        <v>56.23</v>
      </c>
      <c r="G2444" s="83">
        <v>9</v>
      </c>
      <c r="H2444" s="83"/>
    </row>
    <row r="2445" spans="1:8" ht="28.8" x14ac:dyDescent="0.3">
      <c r="A2445" s="104" t="s">
        <v>4983</v>
      </c>
      <c r="B2445" s="105" t="s">
        <v>4984</v>
      </c>
      <c r="C2445" s="106" t="s">
        <v>128</v>
      </c>
      <c r="D2445" s="107">
        <v>12.28</v>
      </c>
      <c r="E2445" s="107">
        <v>10.92</v>
      </c>
      <c r="F2445" s="107">
        <v>23.2</v>
      </c>
      <c r="G2445" s="83">
        <v>9</v>
      </c>
      <c r="H2445" s="83"/>
    </row>
    <row r="2446" spans="1:8" ht="28.8" x14ac:dyDescent="0.3">
      <c r="A2446" s="104" t="s">
        <v>4985</v>
      </c>
      <c r="B2446" s="105" t="s">
        <v>4986</v>
      </c>
      <c r="C2446" s="106" t="s">
        <v>128</v>
      </c>
      <c r="D2446" s="107">
        <v>18.89</v>
      </c>
      <c r="E2446" s="107">
        <v>10.92</v>
      </c>
      <c r="F2446" s="107">
        <v>29.81</v>
      </c>
      <c r="G2446" s="83">
        <v>9</v>
      </c>
      <c r="H2446" s="83"/>
    </row>
    <row r="2447" spans="1:8" ht="28.8" x14ac:dyDescent="0.3">
      <c r="A2447" s="104" t="s">
        <v>4987</v>
      </c>
      <c r="B2447" s="105" t="s">
        <v>4988</v>
      </c>
      <c r="C2447" s="106" t="s">
        <v>128</v>
      </c>
      <c r="D2447" s="107">
        <v>23.66</v>
      </c>
      <c r="E2447" s="107">
        <v>10.92</v>
      </c>
      <c r="F2447" s="107">
        <v>34.58</v>
      </c>
      <c r="G2447" s="83">
        <v>9</v>
      </c>
      <c r="H2447" s="83"/>
    </row>
    <row r="2448" spans="1:8" ht="28.8" x14ac:dyDescent="0.3">
      <c r="A2448" s="104" t="s">
        <v>4989</v>
      </c>
      <c r="B2448" s="105" t="s">
        <v>4990</v>
      </c>
      <c r="C2448" s="106" t="s">
        <v>128</v>
      </c>
      <c r="D2448" s="107">
        <v>57.07</v>
      </c>
      <c r="E2448" s="107">
        <v>14.56</v>
      </c>
      <c r="F2448" s="107">
        <v>71.63</v>
      </c>
      <c r="G2448" s="83">
        <v>9</v>
      </c>
      <c r="H2448" s="83"/>
    </row>
    <row r="2449" spans="1:8" ht="28.8" x14ac:dyDescent="0.3">
      <c r="A2449" s="104" t="s">
        <v>4991</v>
      </c>
      <c r="B2449" s="105" t="s">
        <v>4992</v>
      </c>
      <c r="C2449" s="106" t="s">
        <v>128</v>
      </c>
      <c r="D2449" s="107">
        <v>167.89</v>
      </c>
      <c r="E2449" s="107">
        <v>14.56</v>
      </c>
      <c r="F2449" s="107">
        <v>182.45</v>
      </c>
      <c r="G2449" s="83">
        <v>9</v>
      </c>
      <c r="H2449" s="83"/>
    </row>
    <row r="2450" spans="1:8" ht="28.8" x14ac:dyDescent="0.3">
      <c r="A2450" s="104" t="s">
        <v>4993</v>
      </c>
      <c r="B2450" s="105" t="s">
        <v>4994</v>
      </c>
      <c r="C2450" s="106" t="s">
        <v>128</v>
      </c>
      <c r="D2450" s="107">
        <v>181.48</v>
      </c>
      <c r="E2450" s="107">
        <v>18.2</v>
      </c>
      <c r="F2450" s="107">
        <v>199.68</v>
      </c>
      <c r="G2450" s="83">
        <v>9</v>
      </c>
      <c r="H2450" s="83"/>
    </row>
    <row r="2451" spans="1:8" ht="28.8" x14ac:dyDescent="0.3">
      <c r="A2451" s="104" t="s">
        <v>4995</v>
      </c>
      <c r="B2451" s="105" t="s">
        <v>4996</v>
      </c>
      <c r="C2451" s="106" t="s">
        <v>128</v>
      </c>
      <c r="D2451" s="107">
        <v>245.82</v>
      </c>
      <c r="E2451" s="107">
        <v>10.92</v>
      </c>
      <c r="F2451" s="107">
        <v>256.74</v>
      </c>
      <c r="G2451" s="83">
        <v>9</v>
      </c>
      <c r="H2451" s="83"/>
    </row>
    <row r="2452" spans="1:8" ht="28.8" x14ac:dyDescent="0.3">
      <c r="A2452" s="104" t="s">
        <v>4997</v>
      </c>
      <c r="B2452" s="105" t="s">
        <v>4998</v>
      </c>
      <c r="C2452" s="106" t="s">
        <v>128</v>
      </c>
      <c r="D2452" s="107">
        <v>363.56</v>
      </c>
      <c r="E2452" s="107">
        <v>10.92</v>
      </c>
      <c r="F2452" s="107">
        <v>374.48</v>
      </c>
      <c r="G2452" s="83">
        <v>9</v>
      </c>
      <c r="H2452" s="83"/>
    </row>
    <row r="2453" spans="1:8" ht="28.8" x14ac:dyDescent="0.3">
      <c r="A2453" s="104" t="s">
        <v>4999</v>
      </c>
      <c r="B2453" s="105" t="s">
        <v>5000</v>
      </c>
      <c r="C2453" s="106" t="s">
        <v>128</v>
      </c>
      <c r="D2453" s="107">
        <v>366.36</v>
      </c>
      <c r="E2453" s="107">
        <v>10.92</v>
      </c>
      <c r="F2453" s="107">
        <v>377.28</v>
      </c>
      <c r="G2453" s="83">
        <v>9</v>
      </c>
      <c r="H2453" s="83"/>
    </row>
    <row r="2454" spans="1:8" ht="28.8" x14ac:dyDescent="0.3">
      <c r="A2454" s="104" t="s">
        <v>5001</v>
      </c>
      <c r="B2454" s="105" t="s">
        <v>5002</v>
      </c>
      <c r="C2454" s="106" t="s">
        <v>128</v>
      </c>
      <c r="D2454" s="107">
        <v>1185.6600000000001</v>
      </c>
      <c r="E2454" s="107">
        <v>14.56</v>
      </c>
      <c r="F2454" s="107">
        <v>1200.22</v>
      </c>
      <c r="G2454" s="83">
        <v>9</v>
      </c>
      <c r="H2454" s="83"/>
    </row>
    <row r="2455" spans="1:8" ht="28.8" x14ac:dyDescent="0.3">
      <c r="A2455" s="104" t="s">
        <v>5003</v>
      </c>
      <c r="B2455" s="105" t="s">
        <v>5004</v>
      </c>
      <c r="C2455" s="106" t="s">
        <v>128</v>
      </c>
      <c r="D2455" s="107">
        <v>26.28</v>
      </c>
      <c r="E2455" s="107">
        <v>10.92</v>
      </c>
      <c r="F2455" s="107">
        <v>37.200000000000003</v>
      </c>
      <c r="G2455" s="83">
        <v>9</v>
      </c>
      <c r="H2455" s="83"/>
    </row>
    <row r="2456" spans="1:8" ht="28.8" x14ac:dyDescent="0.3">
      <c r="A2456" s="104" t="s">
        <v>5005</v>
      </c>
      <c r="B2456" s="105" t="s">
        <v>5006</v>
      </c>
      <c r="C2456" s="106" t="s">
        <v>128</v>
      </c>
      <c r="D2456" s="107">
        <v>68.459999999999994</v>
      </c>
      <c r="E2456" s="107">
        <v>10.92</v>
      </c>
      <c r="F2456" s="107">
        <v>79.38</v>
      </c>
      <c r="G2456" s="83">
        <v>9</v>
      </c>
      <c r="H2456" s="83"/>
    </row>
    <row r="2457" spans="1:8" ht="28.8" x14ac:dyDescent="0.3">
      <c r="A2457" s="104" t="s">
        <v>5007</v>
      </c>
      <c r="B2457" s="105" t="s">
        <v>5008</v>
      </c>
      <c r="C2457" s="106" t="s">
        <v>128</v>
      </c>
      <c r="D2457" s="107">
        <v>161.82</v>
      </c>
      <c r="E2457" s="107">
        <v>14.56</v>
      </c>
      <c r="F2457" s="107">
        <v>176.38</v>
      </c>
      <c r="G2457" s="83">
        <v>9</v>
      </c>
      <c r="H2457" s="83"/>
    </row>
    <row r="2458" spans="1:8" x14ac:dyDescent="0.3">
      <c r="A2458" s="104" t="s">
        <v>5009</v>
      </c>
      <c r="B2458" s="105" t="s">
        <v>5010</v>
      </c>
      <c r="C2458" s="106"/>
      <c r="D2458" s="107"/>
      <c r="E2458" s="107"/>
      <c r="F2458" s="107"/>
      <c r="G2458" s="83">
        <v>5</v>
      </c>
      <c r="H2458" s="83"/>
    </row>
    <row r="2459" spans="1:8" x14ac:dyDescent="0.3">
      <c r="A2459" s="104" t="s">
        <v>5011</v>
      </c>
      <c r="B2459" s="105" t="s">
        <v>5012</v>
      </c>
      <c r="C2459" s="106" t="s">
        <v>439</v>
      </c>
      <c r="D2459" s="107">
        <v>11.64</v>
      </c>
      <c r="E2459" s="107">
        <v>10.92</v>
      </c>
      <c r="F2459" s="107">
        <v>22.56</v>
      </c>
      <c r="G2459" s="83">
        <v>9</v>
      </c>
      <c r="H2459" s="83"/>
    </row>
    <row r="2460" spans="1:8" x14ac:dyDescent="0.3">
      <c r="A2460" s="104" t="s">
        <v>5013</v>
      </c>
      <c r="B2460" s="105" t="s">
        <v>5014</v>
      </c>
      <c r="C2460" s="106" t="s">
        <v>128</v>
      </c>
      <c r="D2460" s="107">
        <v>15.86</v>
      </c>
      <c r="E2460" s="107">
        <v>10.92</v>
      </c>
      <c r="F2460" s="107">
        <v>26.78</v>
      </c>
      <c r="G2460" s="83">
        <v>9</v>
      </c>
      <c r="H2460" s="83"/>
    </row>
    <row r="2461" spans="1:8" x14ac:dyDescent="0.3">
      <c r="A2461" s="104" t="s">
        <v>5015</v>
      </c>
      <c r="B2461" s="105" t="s">
        <v>5016</v>
      </c>
      <c r="C2461" s="106" t="s">
        <v>128</v>
      </c>
      <c r="D2461" s="107">
        <v>52.09</v>
      </c>
      <c r="E2461" s="107">
        <v>10.92</v>
      </c>
      <c r="F2461" s="107">
        <v>63.01</v>
      </c>
      <c r="G2461" s="83">
        <v>9</v>
      </c>
      <c r="H2461" s="83"/>
    </row>
    <row r="2462" spans="1:8" x14ac:dyDescent="0.3">
      <c r="A2462" s="104" t="s">
        <v>5017</v>
      </c>
      <c r="B2462" s="105" t="s">
        <v>5018</v>
      </c>
      <c r="C2462" s="106" t="s">
        <v>439</v>
      </c>
      <c r="D2462" s="107">
        <v>228.96</v>
      </c>
      <c r="E2462" s="107">
        <v>10.92</v>
      </c>
      <c r="F2462" s="107">
        <v>239.88</v>
      </c>
      <c r="G2462" s="83">
        <v>9</v>
      </c>
      <c r="H2462" s="83"/>
    </row>
    <row r="2463" spans="1:8" x14ac:dyDescent="0.3">
      <c r="A2463" s="104" t="s">
        <v>5019</v>
      </c>
      <c r="B2463" s="105" t="s">
        <v>5020</v>
      </c>
      <c r="C2463" s="106" t="s">
        <v>439</v>
      </c>
      <c r="D2463" s="107">
        <v>210.2</v>
      </c>
      <c r="E2463" s="107">
        <v>10.92</v>
      </c>
      <c r="F2463" s="107">
        <v>221.12</v>
      </c>
      <c r="G2463" s="83">
        <v>9</v>
      </c>
      <c r="H2463" s="83"/>
    </row>
    <row r="2464" spans="1:8" x14ac:dyDescent="0.3">
      <c r="A2464" s="104" t="s">
        <v>5021</v>
      </c>
      <c r="B2464" s="105" t="s">
        <v>5022</v>
      </c>
      <c r="C2464" s="106" t="s">
        <v>439</v>
      </c>
      <c r="D2464" s="107">
        <v>15.99</v>
      </c>
      <c r="E2464" s="107">
        <v>10.92</v>
      </c>
      <c r="F2464" s="107">
        <v>26.91</v>
      </c>
      <c r="G2464" s="83">
        <v>9</v>
      </c>
      <c r="H2464" s="83"/>
    </row>
    <row r="2465" spans="1:8" x14ac:dyDescent="0.3">
      <c r="A2465" s="104" t="s">
        <v>5023</v>
      </c>
      <c r="B2465" s="105" t="s">
        <v>5024</v>
      </c>
      <c r="C2465" s="106" t="s">
        <v>439</v>
      </c>
      <c r="D2465" s="107">
        <v>284.26</v>
      </c>
      <c r="E2465" s="107">
        <v>10.92</v>
      </c>
      <c r="F2465" s="107">
        <v>295.18</v>
      </c>
      <c r="G2465" s="83">
        <v>9</v>
      </c>
      <c r="H2465" s="83"/>
    </row>
    <row r="2466" spans="1:8" ht="28.8" x14ac:dyDescent="0.3">
      <c r="A2466" s="104" t="s">
        <v>5025</v>
      </c>
      <c r="B2466" s="105" t="s">
        <v>5026</v>
      </c>
      <c r="C2466" s="106" t="s">
        <v>128</v>
      </c>
      <c r="D2466" s="107">
        <v>8.8699999999999992</v>
      </c>
      <c r="E2466" s="107">
        <v>10.92</v>
      </c>
      <c r="F2466" s="107">
        <v>19.79</v>
      </c>
      <c r="G2466" s="83">
        <v>9</v>
      </c>
      <c r="H2466" s="83"/>
    </row>
    <row r="2467" spans="1:8" x14ac:dyDescent="0.3">
      <c r="A2467" s="104" t="s">
        <v>5027</v>
      </c>
      <c r="B2467" s="105" t="s">
        <v>5028</v>
      </c>
      <c r="C2467" s="106" t="s">
        <v>439</v>
      </c>
      <c r="D2467" s="107">
        <v>11.86</v>
      </c>
      <c r="E2467" s="107">
        <v>10.92</v>
      </c>
      <c r="F2467" s="107">
        <v>22.78</v>
      </c>
      <c r="G2467" s="83">
        <v>9</v>
      </c>
      <c r="H2467" s="83"/>
    </row>
    <row r="2468" spans="1:8" x14ac:dyDescent="0.3">
      <c r="A2468" s="104" t="s">
        <v>5029</v>
      </c>
      <c r="B2468" s="105" t="s">
        <v>5030</v>
      </c>
      <c r="C2468" s="106" t="s">
        <v>439</v>
      </c>
      <c r="D2468" s="107">
        <v>15.38</v>
      </c>
      <c r="E2468" s="107">
        <v>10.92</v>
      </c>
      <c r="F2468" s="107">
        <v>26.3</v>
      </c>
      <c r="G2468" s="83">
        <v>9</v>
      </c>
      <c r="H2468" s="83"/>
    </row>
    <row r="2469" spans="1:8" x14ac:dyDescent="0.3">
      <c r="A2469" s="104" t="s">
        <v>74</v>
      </c>
      <c r="B2469" s="105" t="s">
        <v>5031</v>
      </c>
      <c r="C2469" s="106" t="s">
        <v>439</v>
      </c>
      <c r="D2469" s="107">
        <v>21.55</v>
      </c>
      <c r="E2469" s="107">
        <v>10.92</v>
      </c>
      <c r="F2469" s="107">
        <v>32.47</v>
      </c>
      <c r="G2469" s="83">
        <v>9</v>
      </c>
      <c r="H2469" s="83"/>
    </row>
    <row r="2470" spans="1:8" x14ac:dyDescent="0.3">
      <c r="A2470" s="104" t="s">
        <v>5032</v>
      </c>
      <c r="B2470" s="105" t="s">
        <v>5033</v>
      </c>
      <c r="C2470" s="106" t="s">
        <v>439</v>
      </c>
      <c r="D2470" s="107">
        <v>20.190000000000001</v>
      </c>
      <c r="E2470" s="107">
        <v>10.92</v>
      </c>
      <c r="F2470" s="107">
        <v>31.11</v>
      </c>
      <c r="G2470" s="83">
        <v>9</v>
      </c>
      <c r="H2470" s="83"/>
    </row>
    <row r="2471" spans="1:8" x14ac:dyDescent="0.3">
      <c r="A2471" s="104" t="s">
        <v>5034</v>
      </c>
      <c r="B2471" s="105" t="s">
        <v>5035</v>
      </c>
      <c r="C2471" s="106" t="s">
        <v>439</v>
      </c>
      <c r="D2471" s="107">
        <v>25.87</v>
      </c>
      <c r="E2471" s="107">
        <v>10.92</v>
      </c>
      <c r="F2471" s="107">
        <v>36.79</v>
      </c>
      <c r="G2471" s="83">
        <v>9</v>
      </c>
      <c r="H2471" s="83"/>
    </row>
    <row r="2472" spans="1:8" x14ac:dyDescent="0.3">
      <c r="A2472" s="104" t="s">
        <v>5036</v>
      </c>
      <c r="B2472" s="105" t="s">
        <v>5037</v>
      </c>
      <c r="C2472" s="106"/>
      <c r="D2472" s="107"/>
      <c r="E2472" s="107"/>
      <c r="F2472" s="107"/>
      <c r="G2472" s="83">
        <v>5</v>
      </c>
      <c r="H2472" s="83"/>
    </row>
    <row r="2473" spans="1:8" x14ac:dyDescent="0.3">
      <c r="A2473" s="104" t="s">
        <v>5038</v>
      </c>
      <c r="B2473" s="105" t="s">
        <v>5039</v>
      </c>
      <c r="C2473" s="106" t="s">
        <v>439</v>
      </c>
      <c r="D2473" s="107">
        <v>8.59</v>
      </c>
      <c r="E2473" s="107">
        <v>12.38</v>
      </c>
      <c r="F2473" s="107">
        <v>20.97</v>
      </c>
      <c r="G2473" s="83">
        <v>9</v>
      </c>
      <c r="H2473" s="83"/>
    </row>
    <row r="2474" spans="1:8" x14ac:dyDescent="0.3">
      <c r="A2474" s="104" t="s">
        <v>5040</v>
      </c>
      <c r="B2474" s="105" t="s">
        <v>5041</v>
      </c>
      <c r="C2474" s="106" t="s">
        <v>439</v>
      </c>
      <c r="D2474" s="107">
        <v>17.34</v>
      </c>
      <c r="E2474" s="107">
        <v>12.73</v>
      </c>
      <c r="F2474" s="107">
        <v>30.07</v>
      </c>
      <c r="G2474" s="83">
        <v>9</v>
      </c>
      <c r="H2474" s="83"/>
    </row>
    <row r="2475" spans="1:8" x14ac:dyDescent="0.3">
      <c r="A2475" s="104" t="s">
        <v>5042</v>
      </c>
      <c r="B2475" s="105" t="s">
        <v>5043</v>
      </c>
      <c r="C2475" s="106" t="s">
        <v>439</v>
      </c>
      <c r="D2475" s="107">
        <v>25.9</v>
      </c>
      <c r="E2475" s="107">
        <v>18.2</v>
      </c>
      <c r="F2475" s="107">
        <v>44.1</v>
      </c>
      <c r="G2475" s="83">
        <v>9</v>
      </c>
      <c r="H2475" s="83"/>
    </row>
    <row r="2476" spans="1:8" x14ac:dyDescent="0.3">
      <c r="A2476" s="104" t="s">
        <v>5044</v>
      </c>
      <c r="B2476" s="105" t="s">
        <v>5045</v>
      </c>
      <c r="C2476" s="106" t="s">
        <v>439</v>
      </c>
      <c r="D2476" s="107">
        <v>12.14</v>
      </c>
      <c r="E2476" s="107">
        <v>9.82</v>
      </c>
      <c r="F2476" s="107">
        <v>21.96</v>
      </c>
      <c r="G2476" s="83">
        <v>9</v>
      </c>
      <c r="H2476" s="83"/>
    </row>
    <row r="2477" spans="1:8" x14ac:dyDescent="0.3">
      <c r="A2477" s="104" t="s">
        <v>5046</v>
      </c>
      <c r="B2477" s="105" t="s">
        <v>5047</v>
      </c>
      <c r="C2477" s="106" t="s">
        <v>439</v>
      </c>
      <c r="D2477" s="107">
        <v>12.8</v>
      </c>
      <c r="E2477" s="107">
        <v>16.37</v>
      </c>
      <c r="F2477" s="107">
        <v>29.17</v>
      </c>
      <c r="G2477" s="83">
        <v>9</v>
      </c>
      <c r="H2477" s="83"/>
    </row>
    <row r="2478" spans="1:8" x14ac:dyDescent="0.3">
      <c r="A2478" s="104" t="s">
        <v>5048</v>
      </c>
      <c r="B2478" s="105" t="s">
        <v>5049</v>
      </c>
      <c r="C2478" s="106" t="s">
        <v>439</v>
      </c>
      <c r="D2478" s="107">
        <v>11.78</v>
      </c>
      <c r="E2478" s="107">
        <v>13.83</v>
      </c>
      <c r="F2478" s="107">
        <v>25.61</v>
      </c>
      <c r="G2478" s="83">
        <v>9</v>
      </c>
      <c r="H2478" s="83"/>
    </row>
    <row r="2479" spans="1:8" x14ac:dyDescent="0.3">
      <c r="A2479" s="104" t="s">
        <v>5050</v>
      </c>
      <c r="B2479" s="105" t="s">
        <v>5051</v>
      </c>
      <c r="C2479" s="106" t="s">
        <v>439</v>
      </c>
      <c r="D2479" s="107">
        <v>14.56</v>
      </c>
      <c r="E2479" s="107">
        <v>16.37</v>
      </c>
      <c r="F2479" s="107">
        <v>30.93</v>
      </c>
      <c r="G2479" s="83">
        <v>9</v>
      </c>
      <c r="H2479" s="83"/>
    </row>
    <row r="2480" spans="1:8" x14ac:dyDescent="0.3">
      <c r="A2480" s="104" t="s">
        <v>5052</v>
      </c>
      <c r="B2480" s="105" t="s">
        <v>5053</v>
      </c>
      <c r="C2480" s="106" t="s">
        <v>439</v>
      </c>
      <c r="D2480" s="107">
        <v>22.45</v>
      </c>
      <c r="E2480" s="107">
        <v>18.2</v>
      </c>
      <c r="F2480" s="107">
        <v>40.65</v>
      </c>
      <c r="G2480" s="83">
        <v>9</v>
      </c>
      <c r="H2480" s="83"/>
    </row>
    <row r="2481" spans="1:8" x14ac:dyDescent="0.3">
      <c r="A2481" s="104" t="s">
        <v>5054</v>
      </c>
      <c r="B2481" s="105" t="s">
        <v>5055</v>
      </c>
      <c r="C2481" s="106" t="s">
        <v>439</v>
      </c>
      <c r="D2481" s="107">
        <v>39.340000000000003</v>
      </c>
      <c r="E2481" s="107">
        <v>12.73</v>
      </c>
      <c r="F2481" s="107">
        <v>52.07</v>
      </c>
      <c r="G2481" s="83">
        <v>9</v>
      </c>
      <c r="H2481" s="83"/>
    </row>
    <row r="2482" spans="1:8" x14ac:dyDescent="0.3">
      <c r="A2482" s="104" t="s">
        <v>5056</v>
      </c>
      <c r="B2482" s="105" t="s">
        <v>5057</v>
      </c>
      <c r="C2482" s="106" t="s">
        <v>439</v>
      </c>
      <c r="D2482" s="107">
        <v>30.69</v>
      </c>
      <c r="E2482" s="107">
        <v>12.73</v>
      </c>
      <c r="F2482" s="107">
        <v>43.42</v>
      </c>
      <c r="G2482" s="83">
        <v>9</v>
      </c>
      <c r="H2482" s="83"/>
    </row>
    <row r="2483" spans="1:8" x14ac:dyDescent="0.3">
      <c r="A2483" s="104" t="s">
        <v>5058</v>
      </c>
      <c r="B2483" s="105" t="s">
        <v>5059</v>
      </c>
      <c r="C2483" s="106" t="s">
        <v>439</v>
      </c>
      <c r="D2483" s="107">
        <v>11.05</v>
      </c>
      <c r="E2483" s="107">
        <v>9.1</v>
      </c>
      <c r="F2483" s="107">
        <v>20.149999999999999</v>
      </c>
      <c r="G2483" s="83">
        <v>9</v>
      </c>
      <c r="H2483" s="83"/>
    </row>
    <row r="2484" spans="1:8" x14ac:dyDescent="0.3">
      <c r="A2484" s="104" t="s">
        <v>5060</v>
      </c>
      <c r="B2484" s="105" t="s">
        <v>5061</v>
      </c>
      <c r="C2484" s="106" t="s">
        <v>439</v>
      </c>
      <c r="D2484" s="107">
        <v>75.66</v>
      </c>
      <c r="E2484" s="107">
        <v>13.83</v>
      </c>
      <c r="F2484" s="107">
        <v>89.49</v>
      </c>
      <c r="G2484" s="83">
        <v>9</v>
      </c>
      <c r="H2484" s="83"/>
    </row>
    <row r="2485" spans="1:8" ht="28.8" x14ac:dyDescent="0.3">
      <c r="A2485" s="104" t="s">
        <v>5062</v>
      </c>
      <c r="B2485" s="105" t="s">
        <v>5063</v>
      </c>
      <c r="C2485" s="106" t="s">
        <v>128</v>
      </c>
      <c r="D2485" s="107">
        <v>26.17</v>
      </c>
      <c r="E2485" s="107">
        <v>10.92</v>
      </c>
      <c r="F2485" s="107">
        <v>37.090000000000003</v>
      </c>
      <c r="G2485" s="83">
        <v>9</v>
      </c>
      <c r="H2485" s="83"/>
    </row>
    <row r="2486" spans="1:8" ht="28.8" x14ac:dyDescent="0.3">
      <c r="A2486" s="104" t="s">
        <v>5064</v>
      </c>
      <c r="B2486" s="105" t="s">
        <v>5065</v>
      </c>
      <c r="C2486" s="106" t="s">
        <v>128</v>
      </c>
      <c r="D2486" s="107">
        <v>84.71</v>
      </c>
      <c r="E2486" s="107">
        <v>18.2</v>
      </c>
      <c r="F2486" s="107">
        <v>102.91</v>
      </c>
      <c r="G2486" s="83">
        <v>9</v>
      </c>
      <c r="H2486" s="83"/>
    </row>
    <row r="2487" spans="1:8" x14ac:dyDescent="0.3">
      <c r="A2487" s="104" t="s">
        <v>5066</v>
      </c>
      <c r="B2487" s="105" t="s">
        <v>5067</v>
      </c>
      <c r="C2487" s="106"/>
      <c r="D2487" s="107"/>
      <c r="E2487" s="107"/>
      <c r="F2487" s="107"/>
      <c r="G2487" s="83">
        <v>5</v>
      </c>
      <c r="H2487" s="83"/>
    </row>
    <row r="2488" spans="1:8" x14ac:dyDescent="0.3">
      <c r="A2488" s="104" t="s">
        <v>5068</v>
      </c>
      <c r="B2488" s="105" t="s">
        <v>5069</v>
      </c>
      <c r="C2488" s="106" t="s">
        <v>439</v>
      </c>
      <c r="D2488" s="107">
        <v>11.88</v>
      </c>
      <c r="E2488" s="107">
        <v>18.2</v>
      </c>
      <c r="F2488" s="107">
        <v>30.08</v>
      </c>
      <c r="G2488" s="83">
        <v>9</v>
      </c>
      <c r="H2488" s="83"/>
    </row>
    <row r="2489" spans="1:8" x14ac:dyDescent="0.3">
      <c r="A2489" s="104" t="s">
        <v>5070</v>
      </c>
      <c r="B2489" s="105" t="s">
        <v>5071</v>
      </c>
      <c r="C2489" s="106" t="s">
        <v>439</v>
      </c>
      <c r="D2489" s="107">
        <v>16.98</v>
      </c>
      <c r="E2489" s="107">
        <v>18.2</v>
      </c>
      <c r="F2489" s="107">
        <v>35.18</v>
      </c>
      <c r="G2489" s="83">
        <v>9</v>
      </c>
      <c r="H2489" s="83"/>
    </row>
    <row r="2490" spans="1:8" x14ac:dyDescent="0.3">
      <c r="A2490" s="104" t="s">
        <v>5072</v>
      </c>
      <c r="B2490" s="105" t="s">
        <v>5073</v>
      </c>
      <c r="C2490" s="106" t="s">
        <v>439</v>
      </c>
      <c r="D2490" s="107">
        <v>28.04</v>
      </c>
      <c r="E2490" s="107">
        <v>18.2</v>
      </c>
      <c r="F2490" s="107">
        <v>46.24</v>
      </c>
      <c r="G2490" s="83">
        <v>9</v>
      </c>
      <c r="H2490" s="83"/>
    </row>
    <row r="2491" spans="1:8" x14ac:dyDescent="0.3">
      <c r="A2491" s="104" t="s">
        <v>5074</v>
      </c>
      <c r="B2491" s="105" t="s">
        <v>5075</v>
      </c>
      <c r="C2491" s="106" t="s">
        <v>439</v>
      </c>
      <c r="D2491" s="107">
        <v>28.68</v>
      </c>
      <c r="E2491" s="107">
        <v>18.2</v>
      </c>
      <c r="F2491" s="107">
        <v>46.88</v>
      </c>
      <c r="G2491" s="83">
        <v>9</v>
      </c>
      <c r="H2491" s="83"/>
    </row>
    <row r="2492" spans="1:8" x14ac:dyDescent="0.3">
      <c r="A2492" s="104" t="s">
        <v>5076</v>
      </c>
      <c r="B2492" s="105" t="s">
        <v>5077</v>
      </c>
      <c r="C2492" s="106" t="s">
        <v>439</v>
      </c>
      <c r="D2492" s="107">
        <v>72.650000000000006</v>
      </c>
      <c r="E2492" s="107">
        <v>18.2</v>
      </c>
      <c r="F2492" s="107">
        <v>90.85</v>
      </c>
      <c r="G2492" s="83">
        <v>9</v>
      </c>
      <c r="H2492" s="83"/>
    </row>
    <row r="2493" spans="1:8" x14ac:dyDescent="0.3">
      <c r="A2493" s="104" t="s">
        <v>5078</v>
      </c>
      <c r="B2493" s="105" t="s">
        <v>5079</v>
      </c>
      <c r="C2493" s="106" t="s">
        <v>439</v>
      </c>
      <c r="D2493" s="107">
        <v>155.94999999999999</v>
      </c>
      <c r="E2493" s="107">
        <v>18.2</v>
      </c>
      <c r="F2493" s="107">
        <v>174.15</v>
      </c>
      <c r="G2493" s="83">
        <v>9</v>
      </c>
      <c r="H2493" s="83"/>
    </row>
    <row r="2494" spans="1:8" x14ac:dyDescent="0.3">
      <c r="A2494" s="104" t="s">
        <v>5080</v>
      </c>
      <c r="B2494" s="105" t="s">
        <v>5081</v>
      </c>
      <c r="C2494" s="106" t="s">
        <v>439</v>
      </c>
      <c r="D2494" s="107">
        <v>170.06</v>
      </c>
      <c r="E2494" s="107">
        <v>18.2</v>
      </c>
      <c r="F2494" s="107">
        <v>188.26</v>
      </c>
      <c r="G2494" s="83">
        <v>9</v>
      </c>
      <c r="H2494" s="83"/>
    </row>
    <row r="2495" spans="1:8" x14ac:dyDescent="0.3">
      <c r="A2495" s="104" t="s">
        <v>5082</v>
      </c>
      <c r="B2495" s="105" t="s">
        <v>5083</v>
      </c>
      <c r="C2495" s="106" t="s">
        <v>439</v>
      </c>
      <c r="D2495" s="107">
        <v>255.15</v>
      </c>
      <c r="E2495" s="107">
        <v>18.2</v>
      </c>
      <c r="F2495" s="107">
        <v>273.35000000000002</v>
      </c>
      <c r="G2495" s="83">
        <v>9</v>
      </c>
      <c r="H2495" s="83"/>
    </row>
    <row r="2496" spans="1:8" x14ac:dyDescent="0.3">
      <c r="A2496" s="104" t="s">
        <v>5084</v>
      </c>
      <c r="B2496" s="105" t="s">
        <v>5085</v>
      </c>
      <c r="C2496" s="106" t="s">
        <v>439</v>
      </c>
      <c r="D2496" s="107">
        <v>18.940000000000001</v>
      </c>
      <c r="E2496" s="107">
        <v>18.2</v>
      </c>
      <c r="F2496" s="107">
        <v>37.14</v>
      </c>
      <c r="G2496" s="83">
        <v>9</v>
      </c>
      <c r="H2496" s="83"/>
    </row>
    <row r="2497" spans="1:8" x14ac:dyDescent="0.3">
      <c r="A2497" s="104" t="s">
        <v>5086</v>
      </c>
      <c r="B2497" s="105" t="s">
        <v>5087</v>
      </c>
      <c r="C2497" s="106"/>
      <c r="D2497" s="107"/>
      <c r="E2497" s="107"/>
      <c r="F2497" s="107"/>
      <c r="G2497" s="83">
        <v>5</v>
      </c>
      <c r="H2497" s="83"/>
    </row>
    <row r="2498" spans="1:8" x14ac:dyDescent="0.3">
      <c r="A2498" s="104" t="s">
        <v>72</v>
      </c>
      <c r="B2498" s="105" t="s">
        <v>5088</v>
      </c>
      <c r="C2498" s="106" t="s">
        <v>128</v>
      </c>
      <c r="D2498" s="107">
        <v>3.15</v>
      </c>
      <c r="E2498" s="107">
        <v>9.1</v>
      </c>
      <c r="F2498" s="107">
        <v>12.25</v>
      </c>
      <c r="G2498" s="83">
        <v>9</v>
      </c>
      <c r="H2498" s="83"/>
    </row>
    <row r="2499" spans="1:8" x14ac:dyDescent="0.3">
      <c r="A2499" s="104" t="s">
        <v>5089</v>
      </c>
      <c r="B2499" s="105" t="s">
        <v>5090</v>
      </c>
      <c r="C2499" s="106" t="s">
        <v>128</v>
      </c>
      <c r="D2499" s="107">
        <v>6.68</v>
      </c>
      <c r="E2499" s="107">
        <v>9.1</v>
      </c>
      <c r="F2499" s="107">
        <v>15.78</v>
      </c>
      <c r="G2499" s="83">
        <v>9</v>
      </c>
      <c r="H2499" s="83"/>
    </row>
    <row r="2500" spans="1:8" x14ac:dyDescent="0.3">
      <c r="A2500" s="104" t="s">
        <v>5091</v>
      </c>
      <c r="B2500" s="105" t="s">
        <v>5092</v>
      </c>
      <c r="C2500" s="106" t="s">
        <v>128</v>
      </c>
      <c r="D2500" s="107">
        <v>7.62</v>
      </c>
      <c r="E2500" s="107">
        <v>9.1</v>
      </c>
      <c r="F2500" s="107">
        <v>16.72</v>
      </c>
      <c r="G2500" s="83">
        <v>9</v>
      </c>
      <c r="H2500" s="83"/>
    </row>
    <row r="2501" spans="1:8" x14ac:dyDescent="0.3">
      <c r="A2501" s="104" t="s">
        <v>5093</v>
      </c>
      <c r="B2501" s="105" t="s">
        <v>5094</v>
      </c>
      <c r="C2501" s="106"/>
      <c r="D2501" s="107"/>
      <c r="E2501" s="107"/>
      <c r="F2501" s="107"/>
      <c r="G2501" s="83">
        <v>5</v>
      </c>
      <c r="H2501" s="83"/>
    </row>
    <row r="2502" spans="1:8" x14ac:dyDescent="0.3">
      <c r="A2502" s="104" t="s">
        <v>5095</v>
      </c>
      <c r="B2502" s="105" t="s">
        <v>5096</v>
      </c>
      <c r="C2502" s="106" t="s">
        <v>128</v>
      </c>
      <c r="D2502" s="107">
        <v>216.62</v>
      </c>
      <c r="E2502" s="107">
        <v>18.2</v>
      </c>
      <c r="F2502" s="107">
        <v>234.82</v>
      </c>
      <c r="G2502" s="83">
        <v>9</v>
      </c>
      <c r="H2502" s="83"/>
    </row>
    <row r="2503" spans="1:8" x14ac:dyDescent="0.3">
      <c r="A2503" s="104" t="s">
        <v>5097</v>
      </c>
      <c r="B2503" s="105" t="s">
        <v>5098</v>
      </c>
      <c r="C2503" s="106" t="s">
        <v>128</v>
      </c>
      <c r="D2503" s="107">
        <v>241.19</v>
      </c>
      <c r="E2503" s="107">
        <v>18.2</v>
      </c>
      <c r="F2503" s="107">
        <v>259.39</v>
      </c>
      <c r="G2503" s="83">
        <v>9</v>
      </c>
      <c r="H2503" s="83"/>
    </row>
    <row r="2504" spans="1:8" x14ac:dyDescent="0.3">
      <c r="A2504" s="104" t="s">
        <v>5099</v>
      </c>
      <c r="B2504" s="105" t="s">
        <v>5100</v>
      </c>
      <c r="C2504" s="106" t="s">
        <v>128</v>
      </c>
      <c r="D2504" s="107">
        <v>273.24</v>
      </c>
      <c r="E2504" s="107">
        <v>18.2</v>
      </c>
      <c r="F2504" s="107">
        <v>291.44</v>
      </c>
      <c r="G2504" s="83">
        <v>9</v>
      </c>
      <c r="H2504" s="83"/>
    </row>
    <row r="2505" spans="1:8" x14ac:dyDescent="0.3">
      <c r="A2505" s="104" t="s">
        <v>5101</v>
      </c>
      <c r="B2505" s="105" t="s">
        <v>5102</v>
      </c>
      <c r="C2505" s="106" t="s">
        <v>128</v>
      </c>
      <c r="D2505" s="107">
        <v>258.37</v>
      </c>
      <c r="E2505" s="107">
        <v>18.2</v>
      </c>
      <c r="F2505" s="107">
        <v>276.57</v>
      </c>
      <c r="G2505" s="83">
        <v>9</v>
      </c>
      <c r="H2505" s="83"/>
    </row>
    <row r="2506" spans="1:8" x14ac:dyDescent="0.3">
      <c r="A2506" s="104" t="s">
        <v>5103</v>
      </c>
      <c r="B2506" s="105" t="s">
        <v>5104</v>
      </c>
      <c r="C2506" s="106" t="s">
        <v>128</v>
      </c>
      <c r="D2506" s="107">
        <v>316.57</v>
      </c>
      <c r="E2506" s="107">
        <v>18.2</v>
      </c>
      <c r="F2506" s="107">
        <v>334.77</v>
      </c>
      <c r="G2506" s="83">
        <v>9</v>
      </c>
      <c r="H2506" s="83"/>
    </row>
    <row r="2507" spans="1:8" x14ac:dyDescent="0.3">
      <c r="A2507" s="104" t="s">
        <v>5105</v>
      </c>
      <c r="B2507" s="105" t="s">
        <v>5106</v>
      </c>
      <c r="C2507" s="106" t="s">
        <v>128</v>
      </c>
      <c r="D2507" s="107">
        <v>520.28</v>
      </c>
      <c r="E2507" s="107">
        <v>18.2</v>
      </c>
      <c r="F2507" s="107">
        <v>538.48</v>
      </c>
      <c r="G2507" s="83">
        <v>9</v>
      </c>
      <c r="H2507" s="83"/>
    </row>
    <row r="2508" spans="1:8" x14ac:dyDescent="0.3">
      <c r="A2508" s="104" t="s">
        <v>5107</v>
      </c>
      <c r="B2508" s="105" t="s">
        <v>5108</v>
      </c>
      <c r="C2508" s="106" t="s">
        <v>128</v>
      </c>
      <c r="D2508" s="107">
        <v>722.54</v>
      </c>
      <c r="E2508" s="107">
        <v>18.2</v>
      </c>
      <c r="F2508" s="107">
        <v>740.74</v>
      </c>
      <c r="G2508" s="83">
        <v>9</v>
      </c>
      <c r="H2508" s="83"/>
    </row>
    <row r="2509" spans="1:8" x14ac:dyDescent="0.3">
      <c r="A2509" s="104" t="s">
        <v>5109</v>
      </c>
      <c r="B2509" s="105" t="s">
        <v>5110</v>
      </c>
      <c r="C2509" s="106" t="s">
        <v>128</v>
      </c>
      <c r="D2509" s="107">
        <v>885.6</v>
      </c>
      <c r="E2509" s="107">
        <v>18.2</v>
      </c>
      <c r="F2509" s="107">
        <v>903.8</v>
      </c>
      <c r="G2509" s="83">
        <v>9</v>
      </c>
      <c r="H2509" s="83"/>
    </row>
    <row r="2510" spans="1:8" x14ac:dyDescent="0.3">
      <c r="A2510" s="104" t="s">
        <v>5111</v>
      </c>
      <c r="B2510" s="105" t="s">
        <v>5112</v>
      </c>
      <c r="C2510" s="106" t="s">
        <v>128</v>
      </c>
      <c r="D2510" s="107">
        <v>1085.47</v>
      </c>
      <c r="E2510" s="107">
        <v>18.2</v>
      </c>
      <c r="F2510" s="107">
        <v>1103.67</v>
      </c>
      <c r="G2510" s="83">
        <v>9</v>
      </c>
      <c r="H2510" s="83"/>
    </row>
    <row r="2511" spans="1:8" x14ac:dyDescent="0.3">
      <c r="A2511" s="104" t="s">
        <v>5113</v>
      </c>
      <c r="B2511" s="105" t="s">
        <v>5114</v>
      </c>
      <c r="C2511" s="106" t="s">
        <v>128</v>
      </c>
      <c r="D2511" s="107">
        <v>2439.4299999999998</v>
      </c>
      <c r="E2511" s="107">
        <v>18.2</v>
      </c>
      <c r="F2511" s="107">
        <v>2457.63</v>
      </c>
      <c r="G2511" s="83">
        <v>9</v>
      </c>
      <c r="H2511" s="83"/>
    </row>
    <row r="2512" spans="1:8" x14ac:dyDescent="0.3">
      <c r="A2512" s="104" t="s">
        <v>5115</v>
      </c>
      <c r="B2512" s="105" t="s">
        <v>5116</v>
      </c>
      <c r="C2512" s="106" t="s">
        <v>128</v>
      </c>
      <c r="D2512" s="107">
        <v>2702.46</v>
      </c>
      <c r="E2512" s="107">
        <v>18.2</v>
      </c>
      <c r="F2512" s="107">
        <v>2720.66</v>
      </c>
      <c r="G2512" s="83">
        <v>9</v>
      </c>
      <c r="H2512" s="83"/>
    </row>
    <row r="2513" spans="1:8" x14ac:dyDescent="0.3">
      <c r="A2513" s="104" t="s">
        <v>5117</v>
      </c>
      <c r="B2513" s="105" t="s">
        <v>5118</v>
      </c>
      <c r="C2513" s="106" t="s">
        <v>128</v>
      </c>
      <c r="D2513" s="107">
        <v>5532.41</v>
      </c>
      <c r="E2513" s="107">
        <v>18.2</v>
      </c>
      <c r="F2513" s="107">
        <v>5550.61</v>
      </c>
      <c r="G2513" s="83">
        <v>9</v>
      </c>
      <c r="H2513" s="83"/>
    </row>
    <row r="2514" spans="1:8" x14ac:dyDescent="0.3">
      <c r="A2514" s="104" t="s">
        <v>5119</v>
      </c>
      <c r="B2514" s="105" t="s">
        <v>5120</v>
      </c>
      <c r="C2514" s="106" t="s">
        <v>128</v>
      </c>
      <c r="D2514" s="107">
        <v>94.02</v>
      </c>
      <c r="E2514" s="107">
        <v>18.2</v>
      </c>
      <c r="F2514" s="107">
        <v>112.22</v>
      </c>
      <c r="G2514" s="83">
        <v>9</v>
      </c>
      <c r="H2514" s="83"/>
    </row>
    <row r="2515" spans="1:8" x14ac:dyDescent="0.3">
      <c r="A2515" s="104" t="s">
        <v>5121</v>
      </c>
      <c r="B2515" s="105" t="s">
        <v>5122</v>
      </c>
      <c r="C2515" s="106" t="s">
        <v>128</v>
      </c>
      <c r="D2515" s="107">
        <v>120.68</v>
      </c>
      <c r="E2515" s="107">
        <v>18.2</v>
      </c>
      <c r="F2515" s="107">
        <v>138.88</v>
      </c>
      <c r="G2515" s="83">
        <v>9</v>
      </c>
      <c r="H2515" s="83"/>
    </row>
    <row r="2516" spans="1:8" x14ac:dyDescent="0.3">
      <c r="A2516" s="104" t="s">
        <v>5123</v>
      </c>
      <c r="B2516" s="105" t="s">
        <v>5124</v>
      </c>
      <c r="C2516" s="106" t="s">
        <v>128</v>
      </c>
      <c r="D2516" s="107">
        <v>148.38</v>
      </c>
      <c r="E2516" s="107">
        <v>18.2</v>
      </c>
      <c r="F2516" s="107">
        <v>166.58</v>
      </c>
      <c r="G2516" s="83">
        <v>9</v>
      </c>
      <c r="H2516" s="83"/>
    </row>
    <row r="2517" spans="1:8" x14ac:dyDescent="0.3">
      <c r="A2517" s="104" t="s">
        <v>5125</v>
      </c>
      <c r="B2517" s="105" t="s">
        <v>5126</v>
      </c>
      <c r="C2517" s="106"/>
      <c r="D2517" s="107"/>
      <c r="E2517" s="107"/>
      <c r="F2517" s="107"/>
      <c r="G2517" s="83">
        <v>5</v>
      </c>
      <c r="H2517" s="83"/>
    </row>
    <row r="2518" spans="1:8" x14ac:dyDescent="0.3">
      <c r="A2518" s="104" t="s">
        <v>5127</v>
      </c>
      <c r="B2518" s="105" t="s">
        <v>5128</v>
      </c>
      <c r="C2518" s="106" t="s">
        <v>128</v>
      </c>
      <c r="D2518" s="107">
        <v>65.61</v>
      </c>
      <c r="E2518" s="107">
        <v>16.37</v>
      </c>
      <c r="F2518" s="107">
        <v>81.98</v>
      </c>
      <c r="G2518" s="83">
        <v>9</v>
      </c>
      <c r="H2518" s="83"/>
    </row>
    <row r="2519" spans="1:8" ht="28.8" x14ac:dyDescent="0.3">
      <c r="A2519" s="104" t="s">
        <v>5129</v>
      </c>
      <c r="B2519" s="105" t="s">
        <v>5130</v>
      </c>
      <c r="C2519" s="106" t="s">
        <v>128</v>
      </c>
      <c r="D2519" s="107">
        <v>110.6</v>
      </c>
      <c r="E2519" s="107">
        <v>18.2</v>
      </c>
      <c r="F2519" s="107">
        <v>128.80000000000001</v>
      </c>
      <c r="G2519" s="83">
        <v>9</v>
      </c>
      <c r="H2519" s="83"/>
    </row>
    <row r="2520" spans="1:8" ht="28.8" x14ac:dyDescent="0.3">
      <c r="A2520" s="104" t="s">
        <v>5131</v>
      </c>
      <c r="B2520" s="105" t="s">
        <v>5132</v>
      </c>
      <c r="C2520" s="106" t="s">
        <v>128</v>
      </c>
      <c r="D2520" s="107">
        <v>415.89</v>
      </c>
      <c r="E2520" s="107">
        <v>18.2</v>
      </c>
      <c r="F2520" s="107">
        <v>434.09</v>
      </c>
      <c r="G2520" s="83">
        <v>9</v>
      </c>
      <c r="H2520" s="83"/>
    </row>
    <row r="2521" spans="1:8" ht="28.8" x14ac:dyDescent="0.3">
      <c r="A2521" s="104" t="s">
        <v>5133</v>
      </c>
      <c r="B2521" s="105" t="s">
        <v>5134</v>
      </c>
      <c r="C2521" s="106" t="s">
        <v>128</v>
      </c>
      <c r="D2521" s="107">
        <v>297.64999999999998</v>
      </c>
      <c r="E2521" s="107">
        <v>18.2</v>
      </c>
      <c r="F2521" s="107">
        <v>315.85000000000002</v>
      </c>
      <c r="G2521" s="83">
        <v>9</v>
      </c>
      <c r="H2521" s="83"/>
    </row>
    <row r="2522" spans="1:8" x14ac:dyDescent="0.3">
      <c r="A2522" s="104" t="s">
        <v>5135</v>
      </c>
      <c r="B2522" s="105" t="s">
        <v>5136</v>
      </c>
      <c r="C2522" s="106" t="s">
        <v>128</v>
      </c>
      <c r="D2522" s="107">
        <v>85.28</v>
      </c>
      <c r="E2522" s="107">
        <v>36.39</v>
      </c>
      <c r="F2522" s="107">
        <v>121.67</v>
      </c>
      <c r="G2522" s="83">
        <v>9</v>
      </c>
      <c r="H2522" s="83"/>
    </row>
    <row r="2523" spans="1:8" ht="28.8" x14ac:dyDescent="0.3">
      <c r="A2523" s="104" t="s">
        <v>5137</v>
      </c>
      <c r="B2523" s="105" t="s">
        <v>5138</v>
      </c>
      <c r="C2523" s="106" t="s">
        <v>128</v>
      </c>
      <c r="D2523" s="107">
        <v>2104.6799999999998</v>
      </c>
      <c r="E2523" s="107">
        <v>36.39</v>
      </c>
      <c r="F2523" s="107">
        <v>2141.0700000000002</v>
      </c>
      <c r="G2523" s="83">
        <v>9</v>
      </c>
      <c r="H2523" s="83"/>
    </row>
    <row r="2524" spans="1:8" x14ac:dyDescent="0.3">
      <c r="A2524" s="104" t="s">
        <v>5139</v>
      </c>
      <c r="B2524" s="105" t="s">
        <v>5140</v>
      </c>
      <c r="C2524" s="106" t="s">
        <v>128</v>
      </c>
      <c r="D2524" s="107">
        <v>75.33</v>
      </c>
      <c r="E2524" s="107">
        <v>36.39</v>
      </c>
      <c r="F2524" s="107">
        <v>111.72</v>
      </c>
      <c r="G2524" s="83">
        <v>9</v>
      </c>
      <c r="H2524" s="83"/>
    </row>
    <row r="2525" spans="1:8" x14ac:dyDescent="0.3">
      <c r="A2525" s="104" t="s">
        <v>5141</v>
      </c>
      <c r="B2525" s="105" t="s">
        <v>5142</v>
      </c>
      <c r="C2525" s="106" t="s">
        <v>128</v>
      </c>
      <c r="D2525" s="107">
        <v>148.46</v>
      </c>
      <c r="E2525" s="107">
        <v>36.39</v>
      </c>
      <c r="F2525" s="107">
        <v>184.85</v>
      </c>
      <c r="G2525" s="83">
        <v>9</v>
      </c>
      <c r="H2525" s="83"/>
    </row>
    <row r="2526" spans="1:8" ht="28.8" x14ac:dyDescent="0.3">
      <c r="A2526" s="104" t="s">
        <v>5143</v>
      </c>
      <c r="B2526" s="105" t="s">
        <v>5144</v>
      </c>
      <c r="C2526" s="106" t="s">
        <v>128</v>
      </c>
      <c r="D2526" s="107">
        <v>2521.84</v>
      </c>
      <c r="E2526" s="107">
        <v>18.2</v>
      </c>
      <c r="F2526" s="107">
        <v>2540.04</v>
      </c>
      <c r="G2526" s="83">
        <v>9</v>
      </c>
      <c r="H2526" s="83"/>
    </row>
    <row r="2527" spans="1:8" x14ac:dyDescent="0.3">
      <c r="A2527" s="104" t="s">
        <v>5145</v>
      </c>
      <c r="B2527" s="105" t="s">
        <v>5146</v>
      </c>
      <c r="C2527" s="106" t="s">
        <v>128</v>
      </c>
      <c r="D2527" s="107">
        <v>82.16</v>
      </c>
      <c r="E2527" s="107">
        <v>36.39</v>
      </c>
      <c r="F2527" s="107">
        <v>118.55</v>
      </c>
      <c r="G2527" s="83">
        <v>9</v>
      </c>
      <c r="H2527" s="83"/>
    </row>
    <row r="2528" spans="1:8" x14ac:dyDescent="0.3">
      <c r="A2528" s="104" t="s">
        <v>5147</v>
      </c>
      <c r="B2528" s="105" t="s">
        <v>5148</v>
      </c>
      <c r="C2528" s="106" t="s">
        <v>128</v>
      </c>
      <c r="D2528" s="107">
        <v>208.59</v>
      </c>
      <c r="E2528" s="107">
        <v>21.83</v>
      </c>
      <c r="F2528" s="107">
        <v>230.42</v>
      </c>
      <c r="G2528" s="83">
        <v>9</v>
      </c>
      <c r="H2528" s="83"/>
    </row>
    <row r="2529" spans="1:8" x14ac:dyDescent="0.3">
      <c r="A2529" s="104" t="s">
        <v>5149</v>
      </c>
      <c r="B2529" s="105" t="s">
        <v>5150</v>
      </c>
      <c r="C2529" s="106"/>
      <c r="D2529" s="107"/>
      <c r="E2529" s="107"/>
      <c r="F2529" s="107"/>
      <c r="G2529" s="83">
        <v>5</v>
      </c>
      <c r="H2529" s="83"/>
    </row>
    <row r="2530" spans="1:8" x14ac:dyDescent="0.3">
      <c r="A2530" s="104" t="s">
        <v>5151</v>
      </c>
      <c r="B2530" s="105" t="s">
        <v>5152</v>
      </c>
      <c r="C2530" s="106" t="s">
        <v>128</v>
      </c>
      <c r="D2530" s="107">
        <v>516.87</v>
      </c>
      <c r="E2530" s="107">
        <v>14.56</v>
      </c>
      <c r="F2530" s="107">
        <v>531.42999999999995</v>
      </c>
      <c r="G2530" s="83">
        <v>9</v>
      </c>
      <c r="H2530" s="83"/>
    </row>
    <row r="2531" spans="1:8" x14ac:dyDescent="0.3">
      <c r="A2531" s="104" t="s">
        <v>5153</v>
      </c>
      <c r="B2531" s="105" t="s">
        <v>5154</v>
      </c>
      <c r="C2531" s="106" t="s">
        <v>128</v>
      </c>
      <c r="D2531" s="107">
        <v>248.76</v>
      </c>
      <c r="E2531" s="107">
        <v>14.56</v>
      </c>
      <c r="F2531" s="107">
        <v>263.32</v>
      </c>
      <c r="G2531" s="83">
        <v>9</v>
      </c>
      <c r="H2531" s="83"/>
    </row>
    <row r="2532" spans="1:8" x14ac:dyDescent="0.3">
      <c r="A2532" s="104" t="s">
        <v>5155</v>
      </c>
      <c r="B2532" s="105" t="s">
        <v>5156</v>
      </c>
      <c r="C2532" s="106" t="s">
        <v>128</v>
      </c>
      <c r="D2532" s="107">
        <v>138.78</v>
      </c>
      <c r="E2532" s="107">
        <v>14.56</v>
      </c>
      <c r="F2532" s="107">
        <v>153.34</v>
      </c>
      <c r="G2532" s="83">
        <v>9</v>
      </c>
      <c r="H2532" s="83"/>
    </row>
    <row r="2533" spans="1:8" x14ac:dyDescent="0.3">
      <c r="A2533" s="104" t="s">
        <v>5157</v>
      </c>
      <c r="B2533" s="105" t="s">
        <v>5158</v>
      </c>
      <c r="C2533" s="106" t="s">
        <v>128</v>
      </c>
      <c r="D2533" s="107">
        <v>324.14</v>
      </c>
      <c r="E2533" s="107">
        <v>14.56</v>
      </c>
      <c r="F2533" s="107">
        <v>338.7</v>
      </c>
      <c r="G2533" s="83">
        <v>9</v>
      </c>
      <c r="H2533" s="83"/>
    </row>
    <row r="2534" spans="1:8" x14ac:dyDescent="0.3">
      <c r="A2534" s="104" t="s">
        <v>5159</v>
      </c>
      <c r="B2534" s="105" t="s">
        <v>5160</v>
      </c>
      <c r="C2534" s="106"/>
      <c r="D2534" s="107"/>
      <c r="E2534" s="107"/>
      <c r="F2534" s="107"/>
      <c r="G2534" s="83">
        <v>5</v>
      </c>
      <c r="H2534" s="83"/>
    </row>
    <row r="2535" spans="1:8" x14ac:dyDescent="0.3">
      <c r="A2535" s="104" t="s">
        <v>5161</v>
      </c>
      <c r="B2535" s="105" t="s">
        <v>5162</v>
      </c>
      <c r="C2535" s="106" t="s">
        <v>128</v>
      </c>
      <c r="D2535" s="107">
        <v>139.88</v>
      </c>
      <c r="E2535" s="107">
        <v>14.56</v>
      </c>
      <c r="F2535" s="107">
        <v>154.44</v>
      </c>
      <c r="G2535" s="83">
        <v>9</v>
      </c>
      <c r="H2535" s="83"/>
    </row>
    <row r="2536" spans="1:8" ht="28.8" x14ac:dyDescent="0.3">
      <c r="A2536" s="104" t="s">
        <v>5163</v>
      </c>
      <c r="B2536" s="105" t="s">
        <v>5164</v>
      </c>
      <c r="C2536" s="106" t="s">
        <v>128</v>
      </c>
      <c r="D2536" s="107">
        <v>370.06</v>
      </c>
      <c r="E2536" s="107">
        <v>9.1</v>
      </c>
      <c r="F2536" s="107">
        <v>379.16</v>
      </c>
      <c r="G2536" s="83">
        <v>9</v>
      </c>
      <c r="H2536" s="83"/>
    </row>
    <row r="2537" spans="1:8" x14ac:dyDescent="0.3">
      <c r="A2537" s="104" t="s">
        <v>5165</v>
      </c>
      <c r="B2537" s="105" t="s">
        <v>5166</v>
      </c>
      <c r="C2537" s="106"/>
      <c r="D2537" s="107"/>
      <c r="E2537" s="107"/>
      <c r="F2537" s="107"/>
      <c r="G2537" s="83">
        <v>5</v>
      </c>
      <c r="H2537" s="83"/>
    </row>
    <row r="2538" spans="1:8" x14ac:dyDescent="0.3">
      <c r="A2538" s="104" t="s">
        <v>5167</v>
      </c>
      <c r="B2538" s="105" t="s">
        <v>5168</v>
      </c>
      <c r="C2538" s="106" t="s">
        <v>128</v>
      </c>
      <c r="D2538" s="107">
        <v>98.78</v>
      </c>
      <c r="E2538" s="107">
        <v>14.56</v>
      </c>
      <c r="F2538" s="107">
        <v>113.34</v>
      </c>
      <c r="G2538" s="83">
        <v>9</v>
      </c>
      <c r="H2538" s="83"/>
    </row>
    <row r="2539" spans="1:8" ht="28.8" x14ac:dyDescent="0.3">
      <c r="A2539" s="104" t="s">
        <v>5169</v>
      </c>
      <c r="B2539" s="105" t="s">
        <v>5170</v>
      </c>
      <c r="C2539" s="106" t="s">
        <v>128</v>
      </c>
      <c r="D2539" s="107">
        <v>142.43</v>
      </c>
      <c r="E2539" s="107">
        <v>18.2</v>
      </c>
      <c r="F2539" s="107">
        <v>160.63</v>
      </c>
      <c r="G2539" s="83">
        <v>9</v>
      </c>
      <c r="H2539" s="83"/>
    </row>
    <row r="2540" spans="1:8" x14ac:dyDescent="0.3">
      <c r="A2540" s="104" t="s">
        <v>5171</v>
      </c>
      <c r="B2540" s="105" t="s">
        <v>5172</v>
      </c>
      <c r="C2540" s="106"/>
      <c r="D2540" s="107"/>
      <c r="E2540" s="107"/>
      <c r="F2540" s="107"/>
      <c r="G2540" s="83">
        <v>5</v>
      </c>
      <c r="H2540" s="83"/>
    </row>
    <row r="2541" spans="1:8" x14ac:dyDescent="0.3">
      <c r="A2541" s="104" t="s">
        <v>5173</v>
      </c>
      <c r="B2541" s="105" t="s">
        <v>5174</v>
      </c>
      <c r="C2541" s="106" t="s">
        <v>128</v>
      </c>
      <c r="D2541" s="107">
        <v>89.11</v>
      </c>
      <c r="E2541" s="107">
        <v>29.12</v>
      </c>
      <c r="F2541" s="107">
        <v>118.23</v>
      </c>
      <c r="G2541" s="83">
        <v>9</v>
      </c>
      <c r="H2541" s="83"/>
    </row>
    <row r="2542" spans="1:8" x14ac:dyDescent="0.3">
      <c r="A2542" s="104" t="s">
        <v>5175</v>
      </c>
      <c r="B2542" s="105" t="s">
        <v>5176</v>
      </c>
      <c r="C2542" s="106" t="s">
        <v>128</v>
      </c>
      <c r="D2542" s="107">
        <v>55.35</v>
      </c>
      <c r="E2542" s="107">
        <v>29.12</v>
      </c>
      <c r="F2542" s="107">
        <v>84.47</v>
      </c>
      <c r="G2542" s="83">
        <v>9</v>
      </c>
      <c r="H2542" s="83"/>
    </row>
    <row r="2543" spans="1:8" x14ac:dyDescent="0.3">
      <c r="A2543" s="104" t="s">
        <v>5177</v>
      </c>
      <c r="B2543" s="105" t="s">
        <v>5178</v>
      </c>
      <c r="C2543" s="106" t="s">
        <v>128</v>
      </c>
      <c r="D2543" s="107">
        <v>30.43</v>
      </c>
      <c r="E2543" s="107">
        <v>10.92</v>
      </c>
      <c r="F2543" s="107">
        <v>41.35</v>
      </c>
      <c r="G2543" s="83">
        <v>9</v>
      </c>
      <c r="H2543" s="83"/>
    </row>
    <row r="2544" spans="1:8" x14ac:dyDescent="0.3">
      <c r="A2544" s="104" t="s">
        <v>5179</v>
      </c>
      <c r="B2544" s="105" t="s">
        <v>5180</v>
      </c>
      <c r="C2544" s="106" t="s">
        <v>128</v>
      </c>
      <c r="D2544" s="107">
        <v>148.09</v>
      </c>
      <c r="E2544" s="107">
        <v>10.92</v>
      </c>
      <c r="F2544" s="107">
        <v>159.01</v>
      </c>
      <c r="G2544" s="83">
        <v>9</v>
      </c>
      <c r="H2544" s="83"/>
    </row>
    <row r="2545" spans="1:8" x14ac:dyDescent="0.3">
      <c r="A2545" s="104" t="s">
        <v>5181</v>
      </c>
      <c r="B2545" s="105" t="s">
        <v>5182</v>
      </c>
      <c r="C2545" s="106" t="s">
        <v>128</v>
      </c>
      <c r="D2545" s="107">
        <v>378.13</v>
      </c>
      <c r="E2545" s="107">
        <v>10.92</v>
      </c>
      <c r="F2545" s="107">
        <v>389.05</v>
      </c>
      <c r="G2545" s="83">
        <v>9</v>
      </c>
      <c r="H2545" s="83"/>
    </row>
    <row r="2546" spans="1:8" x14ac:dyDescent="0.3">
      <c r="A2546" s="104" t="s">
        <v>5183</v>
      </c>
      <c r="B2546" s="105" t="s">
        <v>5184</v>
      </c>
      <c r="C2546" s="106" t="s">
        <v>128</v>
      </c>
      <c r="D2546" s="107">
        <v>2.76</v>
      </c>
      <c r="E2546" s="107">
        <v>1.1599999999999999</v>
      </c>
      <c r="F2546" s="107">
        <v>3.92</v>
      </c>
      <c r="G2546" s="83">
        <v>9</v>
      </c>
      <c r="H2546" s="83"/>
    </row>
    <row r="2547" spans="1:8" x14ac:dyDescent="0.3">
      <c r="A2547" s="104" t="s">
        <v>5185</v>
      </c>
      <c r="B2547" s="105" t="s">
        <v>5186</v>
      </c>
      <c r="C2547" s="106" t="s">
        <v>128</v>
      </c>
      <c r="D2547" s="107">
        <v>8.0299999999999994</v>
      </c>
      <c r="E2547" s="107">
        <v>1.1599999999999999</v>
      </c>
      <c r="F2547" s="107">
        <v>9.19</v>
      </c>
      <c r="G2547" s="83">
        <v>9</v>
      </c>
      <c r="H2547" s="83"/>
    </row>
    <row r="2548" spans="1:8" x14ac:dyDescent="0.3">
      <c r="A2548" s="104" t="s">
        <v>5187</v>
      </c>
      <c r="B2548" s="105" t="s">
        <v>5188</v>
      </c>
      <c r="C2548" s="106" t="s">
        <v>128</v>
      </c>
      <c r="D2548" s="107">
        <v>46.18</v>
      </c>
      <c r="E2548" s="107">
        <v>14.56</v>
      </c>
      <c r="F2548" s="107">
        <v>60.74</v>
      </c>
      <c r="G2548" s="83">
        <v>9</v>
      </c>
      <c r="H2548" s="83"/>
    </row>
    <row r="2549" spans="1:8" x14ac:dyDescent="0.3">
      <c r="A2549" s="104" t="s">
        <v>5189</v>
      </c>
      <c r="B2549" s="105" t="s">
        <v>5190</v>
      </c>
      <c r="C2549" s="106" t="s">
        <v>128</v>
      </c>
      <c r="D2549" s="107">
        <v>6.95</v>
      </c>
      <c r="E2549" s="107">
        <v>7.27</v>
      </c>
      <c r="F2549" s="107">
        <v>14.22</v>
      </c>
      <c r="G2549" s="83">
        <v>9</v>
      </c>
      <c r="H2549" s="83"/>
    </row>
    <row r="2550" spans="1:8" x14ac:dyDescent="0.3">
      <c r="A2550" s="104" t="s">
        <v>5191</v>
      </c>
      <c r="B2550" s="105" t="s">
        <v>5192</v>
      </c>
      <c r="C2550" s="106" t="s">
        <v>128</v>
      </c>
      <c r="D2550" s="107">
        <v>8.08</v>
      </c>
      <c r="E2550" s="107">
        <v>7.27</v>
      </c>
      <c r="F2550" s="107">
        <v>15.35</v>
      </c>
      <c r="G2550" s="83">
        <v>9</v>
      </c>
      <c r="H2550" s="83"/>
    </row>
    <row r="2551" spans="1:8" x14ac:dyDescent="0.3">
      <c r="A2551" s="104" t="s">
        <v>5193</v>
      </c>
      <c r="B2551" s="105" t="s">
        <v>5194</v>
      </c>
      <c r="C2551" s="106" t="s">
        <v>128</v>
      </c>
      <c r="D2551" s="107">
        <v>427.03</v>
      </c>
      <c r="E2551" s="107">
        <v>36.39</v>
      </c>
      <c r="F2551" s="107">
        <v>463.42</v>
      </c>
      <c r="G2551" s="83">
        <v>9</v>
      </c>
      <c r="H2551" s="83"/>
    </row>
    <row r="2552" spans="1:8" x14ac:dyDescent="0.3">
      <c r="A2552" s="104" t="s">
        <v>5195</v>
      </c>
      <c r="B2552" s="105" t="s">
        <v>5196</v>
      </c>
      <c r="C2552" s="106" t="s">
        <v>128</v>
      </c>
      <c r="D2552" s="107">
        <v>25.57</v>
      </c>
      <c r="E2552" s="107">
        <v>16.27</v>
      </c>
      <c r="F2552" s="107">
        <v>41.84</v>
      </c>
      <c r="G2552" s="83">
        <v>9</v>
      </c>
      <c r="H2552" s="83"/>
    </row>
    <row r="2553" spans="1:8" x14ac:dyDescent="0.3">
      <c r="A2553" s="104" t="s">
        <v>5197</v>
      </c>
      <c r="B2553" s="105" t="s">
        <v>5198</v>
      </c>
      <c r="C2553" s="106" t="s">
        <v>128</v>
      </c>
      <c r="D2553" s="107">
        <v>22.45</v>
      </c>
      <c r="E2553" s="107">
        <v>16.27</v>
      </c>
      <c r="F2553" s="107">
        <v>38.72</v>
      </c>
      <c r="G2553" s="83">
        <v>9</v>
      </c>
      <c r="H2553" s="83"/>
    </row>
    <row r="2554" spans="1:8" x14ac:dyDescent="0.3">
      <c r="A2554" s="104" t="s">
        <v>5199</v>
      </c>
      <c r="B2554" s="105" t="s">
        <v>5200</v>
      </c>
      <c r="C2554" s="106"/>
      <c r="D2554" s="107"/>
      <c r="E2554" s="107"/>
      <c r="F2554" s="107"/>
      <c r="G2554" s="83">
        <v>2</v>
      </c>
      <c r="H2554" s="83"/>
    </row>
    <row r="2555" spans="1:8" x14ac:dyDescent="0.3">
      <c r="A2555" s="104" t="s">
        <v>5201</v>
      </c>
      <c r="B2555" s="105" t="s">
        <v>5202</v>
      </c>
      <c r="C2555" s="106"/>
      <c r="D2555" s="107"/>
      <c r="E2555" s="107"/>
      <c r="F2555" s="107"/>
      <c r="G2555" s="83">
        <v>5</v>
      </c>
      <c r="H2555" s="83"/>
    </row>
    <row r="2556" spans="1:8" x14ac:dyDescent="0.3">
      <c r="A2556" s="104" t="s">
        <v>5203</v>
      </c>
      <c r="B2556" s="105" t="s">
        <v>5204</v>
      </c>
      <c r="C2556" s="106" t="s">
        <v>128</v>
      </c>
      <c r="D2556" s="107">
        <v>20.239999999999998</v>
      </c>
      <c r="E2556" s="107">
        <v>2.9</v>
      </c>
      <c r="F2556" s="107">
        <v>23.14</v>
      </c>
      <c r="G2556" s="83">
        <v>9</v>
      </c>
      <c r="H2556" s="83"/>
    </row>
    <row r="2557" spans="1:8" ht="28.8" x14ac:dyDescent="0.3">
      <c r="A2557" s="104" t="s">
        <v>5205</v>
      </c>
      <c r="B2557" s="105" t="s">
        <v>5206</v>
      </c>
      <c r="C2557" s="106" t="s">
        <v>128</v>
      </c>
      <c r="D2557" s="107">
        <v>36.380000000000003</v>
      </c>
      <c r="E2557" s="107">
        <v>2.9</v>
      </c>
      <c r="F2557" s="107">
        <v>39.28</v>
      </c>
      <c r="G2557" s="83">
        <v>9</v>
      </c>
      <c r="H2557" s="83"/>
    </row>
    <row r="2558" spans="1:8" ht="28.8" x14ac:dyDescent="0.3">
      <c r="A2558" s="104" t="s">
        <v>5207</v>
      </c>
      <c r="B2558" s="105" t="s">
        <v>5208</v>
      </c>
      <c r="C2558" s="106" t="s">
        <v>128</v>
      </c>
      <c r="D2558" s="107">
        <v>77.19</v>
      </c>
      <c r="E2558" s="107">
        <v>2.9</v>
      </c>
      <c r="F2558" s="107">
        <v>80.09</v>
      </c>
      <c r="G2558" s="83">
        <v>9</v>
      </c>
      <c r="H2558" s="83"/>
    </row>
    <row r="2559" spans="1:8" x14ac:dyDescent="0.3">
      <c r="A2559" s="104" t="s">
        <v>5209</v>
      </c>
      <c r="B2559" s="105" t="s">
        <v>5210</v>
      </c>
      <c r="C2559" s="106" t="s">
        <v>128</v>
      </c>
      <c r="D2559" s="107">
        <v>29.21</v>
      </c>
      <c r="E2559" s="107">
        <v>2.9</v>
      </c>
      <c r="F2559" s="107">
        <v>32.11</v>
      </c>
      <c r="G2559" s="83">
        <v>9</v>
      </c>
      <c r="H2559" s="83"/>
    </row>
    <row r="2560" spans="1:8" x14ac:dyDescent="0.3">
      <c r="A2560" s="104" t="s">
        <v>5211</v>
      </c>
      <c r="B2560" s="105" t="s">
        <v>5212</v>
      </c>
      <c r="C2560" s="106"/>
      <c r="D2560" s="107"/>
      <c r="E2560" s="107"/>
      <c r="F2560" s="107"/>
      <c r="G2560" s="83">
        <v>5</v>
      </c>
      <c r="H2560" s="83"/>
    </row>
    <row r="2561" spans="1:8" x14ac:dyDescent="0.3">
      <c r="A2561" s="104" t="s">
        <v>5213</v>
      </c>
      <c r="B2561" s="105" t="s">
        <v>5214</v>
      </c>
      <c r="C2561" s="106" t="s">
        <v>128</v>
      </c>
      <c r="D2561" s="107">
        <v>4.1500000000000004</v>
      </c>
      <c r="E2561" s="107">
        <v>2.92</v>
      </c>
      <c r="F2561" s="107">
        <v>7.07</v>
      </c>
      <c r="G2561" s="83">
        <v>9</v>
      </c>
      <c r="H2561" s="83"/>
    </row>
    <row r="2562" spans="1:8" ht="28.8" x14ac:dyDescent="0.3">
      <c r="A2562" s="104" t="s">
        <v>5215</v>
      </c>
      <c r="B2562" s="105" t="s">
        <v>5216</v>
      </c>
      <c r="C2562" s="106" t="s">
        <v>236</v>
      </c>
      <c r="D2562" s="107">
        <v>113.1</v>
      </c>
      <c r="E2562" s="107">
        <v>14.56</v>
      </c>
      <c r="F2562" s="107">
        <v>127.66</v>
      </c>
      <c r="G2562" s="83">
        <v>9</v>
      </c>
      <c r="H2562" s="83"/>
    </row>
    <row r="2563" spans="1:8" x14ac:dyDescent="0.3">
      <c r="A2563" s="104" t="s">
        <v>5217</v>
      </c>
      <c r="B2563" s="105" t="s">
        <v>5218</v>
      </c>
      <c r="C2563" s="106"/>
      <c r="D2563" s="107"/>
      <c r="E2563" s="107"/>
      <c r="F2563" s="107"/>
      <c r="G2563" s="83">
        <v>5</v>
      </c>
      <c r="H2563" s="83"/>
    </row>
    <row r="2564" spans="1:8" x14ac:dyDescent="0.3">
      <c r="A2564" s="104" t="s">
        <v>5219</v>
      </c>
      <c r="B2564" s="105" t="s">
        <v>5220</v>
      </c>
      <c r="C2564" s="106" t="s">
        <v>128</v>
      </c>
      <c r="D2564" s="107">
        <v>118.52</v>
      </c>
      <c r="E2564" s="107">
        <v>2.9</v>
      </c>
      <c r="F2564" s="107">
        <v>121.42</v>
      </c>
      <c r="G2564" s="83">
        <v>9</v>
      </c>
      <c r="H2564" s="83"/>
    </row>
    <row r="2565" spans="1:8" x14ac:dyDescent="0.3">
      <c r="A2565" s="104" t="s">
        <v>5221</v>
      </c>
      <c r="B2565" s="105" t="s">
        <v>5222</v>
      </c>
      <c r="C2565" s="106" t="s">
        <v>128</v>
      </c>
      <c r="D2565" s="107">
        <v>122.68</v>
      </c>
      <c r="E2565" s="107">
        <v>2.9</v>
      </c>
      <c r="F2565" s="107">
        <v>125.58</v>
      </c>
      <c r="G2565" s="83">
        <v>9</v>
      </c>
      <c r="H2565" s="83"/>
    </row>
    <row r="2566" spans="1:8" x14ac:dyDescent="0.3">
      <c r="A2566" s="104" t="s">
        <v>5223</v>
      </c>
      <c r="B2566" s="105" t="s">
        <v>5224</v>
      </c>
      <c r="C2566" s="106" t="s">
        <v>128</v>
      </c>
      <c r="D2566" s="107">
        <v>84.8</v>
      </c>
      <c r="E2566" s="107">
        <v>2.9</v>
      </c>
      <c r="F2566" s="107">
        <v>87.7</v>
      </c>
      <c r="G2566" s="83">
        <v>9</v>
      </c>
      <c r="H2566" s="83"/>
    </row>
    <row r="2567" spans="1:8" x14ac:dyDescent="0.3">
      <c r="A2567" s="104" t="s">
        <v>5225</v>
      </c>
      <c r="B2567" s="105" t="s">
        <v>5226</v>
      </c>
      <c r="C2567" s="106"/>
      <c r="D2567" s="107"/>
      <c r="E2567" s="107"/>
      <c r="F2567" s="107"/>
      <c r="G2567" s="83">
        <v>5</v>
      </c>
      <c r="H2567" s="83"/>
    </row>
    <row r="2568" spans="1:8" x14ac:dyDescent="0.3">
      <c r="A2568" s="104" t="s">
        <v>5227</v>
      </c>
      <c r="B2568" s="105" t="s">
        <v>5228</v>
      </c>
      <c r="C2568" s="106" t="s">
        <v>128</v>
      </c>
      <c r="D2568" s="107">
        <v>27.16</v>
      </c>
      <c r="E2568" s="107">
        <v>2.9</v>
      </c>
      <c r="F2568" s="107">
        <v>30.06</v>
      </c>
      <c r="G2568" s="83">
        <v>9</v>
      </c>
      <c r="H2568" s="83"/>
    </row>
    <row r="2569" spans="1:8" x14ac:dyDescent="0.3">
      <c r="A2569" s="104" t="s">
        <v>5229</v>
      </c>
      <c r="B2569" s="105" t="s">
        <v>5230</v>
      </c>
      <c r="C2569" s="106" t="s">
        <v>128</v>
      </c>
      <c r="D2569" s="107">
        <v>19.899999999999999</v>
      </c>
      <c r="E2569" s="107">
        <v>2.9</v>
      </c>
      <c r="F2569" s="107">
        <v>22.8</v>
      </c>
      <c r="G2569" s="83">
        <v>9</v>
      </c>
      <c r="H2569" s="83"/>
    </row>
    <row r="2570" spans="1:8" ht="28.8" x14ac:dyDescent="0.3">
      <c r="A2570" s="104" t="s">
        <v>5231</v>
      </c>
      <c r="B2570" s="105" t="s">
        <v>5232</v>
      </c>
      <c r="C2570" s="106" t="s">
        <v>128</v>
      </c>
      <c r="D2570" s="107">
        <v>14.33</v>
      </c>
      <c r="E2570" s="107">
        <v>2.9</v>
      </c>
      <c r="F2570" s="107">
        <v>17.23</v>
      </c>
      <c r="G2570" s="83">
        <v>9</v>
      </c>
      <c r="H2570" s="83"/>
    </row>
    <row r="2571" spans="1:8" x14ac:dyDescent="0.3">
      <c r="A2571" s="104" t="s">
        <v>5233</v>
      </c>
      <c r="B2571" s="105" t="s">
        <v>5234</v>
      </c>
      <c r="C2571" s="106"/>
      <c r="D2571" s="107"/>
      <c r="E2571" s="107"/>
      <c r="F2571" s="107"/>
      <c r="G2571" s="83">
        <v>5</v>
      </c>
      <c r="H2571" s="83"/>
    </row>
    <row r="2572" spans="1:8" x14ac:dyDescent="0.3">
      <c r="A2572" s="104" t="s">
        <v>5235</v>
      </c>
      <c r="B2572" s="105" t="s">
        <v>5236</v>
      </c>
      <c r="C2572" s="106" t="s">
        <v>128</v>
      </c>
      <c r="D2572" s="107">
        <v>20.190000000000001</v>
      </c>
      <c r="E2572" s="107">
        <v>2.9</v>
      </c>
      <c r="F2572" s="107">
        <v>23.09</v>
      </c>
      <c r="G2572" s="83">
        <v>9</v>
      </c>
      <c r="H2572" s="83"/>
    </row>
    <row r="2573" spans="1:8" x14ac:dyDescent="0.3">
      <c r="A2573" s="104" t="s">
        <v>5237</v>
      </c>
      <c r="B2573" s="105" t="s">
        <v>5238</v>
      </c>
      <c r="C2573" s="106" t="s">
        <v>128</v>
      </c>
      <c r="D2573" s="107">
        <v>9.98</v>
      </c>
      <c r="E2573" s="107">
        <v>2.9</v>
      </c>
      <c r="F2573" s="107">
        <v>12.88</v>
      </c>
      <c r="G2573" s="83">
        <v>9</v>
      </c>
      <c r="H2573" s="83"/>
    </row>
    <row r="2574" spans="1:8" x14ac:dyDescent="0.3">
      <c r="A2574" s="104" t="s">
        <v>5239</v>
      </c>
      <c r="B2574" s="105" t="s">
        <v>5240</v>
      </c>
      <c r="C2574" s="106" t="s">
        <v>128</v>
      </c>
      <c r="D2574" s="107">
        <v>9.66</v>
      </c>
      <c r="E2574" s="107">
        <v>2.9</v>
      </c>
      <c r="F2574" s="107">
        <v>12.56</v>
      </c>
      <c r="G2574" s="83">
        <v>9</v>
      </c>
      <c r="H2574" s="83"/>
    </row>
    <row r="2575" spans="1:8" x14ac:dyDescent="0.3">
      <c r="A2575" s="104" t="s">
        <v>5241</v>
      </c>
      <c r="B2575" s="105" t="s">
        <v>5242</v>
      </c>
      <c r="C2575" s="106" t="s">
        <v>128</v>
      </c>
      <c r="D2575" s="107">
        <v>11.62</v>
      </c>
      <c r="E2575" s="107">
        <v>2.9</v>
      </c>
      <c r="F2575" s="107">
        <v>14.52</v>
      </c>
      <c r="G2575" s="83">
        <v>9</v>
      </c>
      <c r="H2575" s="83"/>
    </row>
    <row r="2576" spans="1:8" x14ac:dyDescent="0.3">
      <c r="A2576" s="104" t="s">
        <v>5243</v>
      </c>
      <c r="B2576" s="105" t="s">
        <v>5244</v>
      </c>
      <c r="C2576" s="106" t="s">
        <v>128</v>
      </c>
      <c r="D2576" s="107">
        <v>9.58</v>
      </c>
      <c r="E2576" s="107">
        <v>2.9</v>
      </c>
      <c r="F2576" s="107">
        <v>12.48</v>
      </c>
      <c r="G2576" s="83">
        <v>9</v>
      </c>
      <c r="H2576" s="83"/>
    </row>
    <row r="2577" spans="1:8" ht="28.8" x14ac:dyDescent="0.3">
      <c r="A2577" s="104" t="s">
        <v>5245</v>
      </c>
      <c r="B2577" s="105" t="s">
        <v>5246</v>
      </c>
      <c r="C2577" s="106" t="s">
        <v>128</v>
      </c>
      <c r="D2577" s="107">
        <v>13.93</v>
      </c>
      <c r="E2577" s="107">
        <v>2.9</v>
      </c>
      <c r="F2577" s="107">
        <v>16.829999999999998</v>
      </c>
      <c r="G2577" s="83">
        <v>9</v>
      </c>
      <c r="H2577" s="83"/>
    </row>
    <row r="2578" spans="1:8" ht="28.8" x14ac:dyDescent="0.3">
      <c r="A2578" s="104" t="s">
        <v>5247</v>
      </c>
      <c r="B2578" s="105" t="s">
        <v>5248</v>
      </c>
      <c r="C2578" s="106" t="s">
        <v>128</v>
      </c>
      <c r="D2578" s="107">
        <v>7.55</v>
      </c>
      <c r="E2578" s="107">
        <v>2.9</v>
      </c>
      <c r="F2578" s="107">
        <v>10.45</v>
      </c>
      <c r="G2578" s="83">
        <v>9</v>
      </c>
      <c r="H2578" s="83"/>
    </row>
    <row r="2579" spans="1:8" ht="28.8" x14ac:dyDescent="0.3">
      <c r="A2579" s="104" t="s">
        <v>5249</v>
      </c>
      <c r="B2579" s="105" t="s">
        <v>5250</v>
      </c>
      <c r="C2579" s="106" t="s">
        <v>128</v>
      </c>
      <c r="D2579" s="107">
        <v>13.74</v>
      </c>
      <c r="E2579" s="107">
        <v>2.9</v>
      </c>
      <c r="F2579" s="107">
        <v>16.64</v>
      </c>
      <c r="G2579" s="83">
        <v>9</v>
      </c>
      <c r="H2579" s="83"/>
    </row>
    <row r="2580" spans="1:8" ht="28.8" x14ac:dyDescent="0.3">
      <c r="A2580" s="104" t="s">
        <v>5251</v>
      </c>
      <c r="B2580" s="105" t="s">
        <v>5252</v>
      </c>
      <c r="C2580" s="106" t="s">
        <v>128</v>
      </c>
      <c r="D2580" s="107">
        <v>13.59</v>
      </c>
      <c r="E2580" s="107">
        <v>2.9</v>
      </c>
      <c r="F2580" s="107">
        <v>16.489999999999998</v>
      </c>
      <c r="G2580" s="83">
        <v>9</v>
      </c>
      <c r="H2580" s="83"/>
    </row>
    <row r="2581" spans="1:8" ht="28.8" x14ac:dyDescent="0.3">
      <c r="A2581" s="104" t="s">
        <v>5253</v>
      </c>
      <c r="B2581" s="105" t="s">
        <v>5254</v>
      </c>
      <c r="C2581" s="106" t="s">
        <v>128</v>
      </c>
      <c r="D2581" s="107">
        <v>18.21</v>
      </c>
      <c r="E2581" s="107">
        <v>2.9</v>
      </c>
      <c r="F2581" s="107">
        <v>21.11</v>
      </c>
      <c r="G2581" s="83">
        <v>9</v>
      </c>
      <c r="H2581" s="83"/>
    </row>
    <row r="2582" spans="1:8" ht="28.8" x14ac:dyDescent="0.3">
      <c r="A2582" s="104" t="s">
        <v>5255</v>
      </c>
      <c r="B2582" s="105" t="s">
        <v>5256</v>
      </c>
      <c r="C2582" s="106" t="s">
        <v>128</v>
      </c>
      <c r="D2582" s="107">
        <v>12.72</v>
      </c>
      <c r="E2582" s="107">
        <v>2.9</v>
      </c>
      <c r="F2582" s="107">
        <v>15.62</v>
      </c>
      <c r="G2582" s="83">
        <v>9</v>
      </c>
      <c r="H2582" s="83"/>
    </row>
    <row r="2583" spans="1:8" x14ac:dyDescent="0.3">
      <c r="A2583" s="104" t="s">
        <v>5257</v>
      </c>
      <c r="B2583" s="105" t="s">
        <v>5258</v>
      </c>
      <c r="C2583" s="106" t="s">
        <v>128</v>
      </c>
      <c r="D2583" s="107">
        <v>29.04</v>
      </c>
      <c r="E2583" s="107">
        <v>2.9</v>
      </c>
      <c r="F2583" s="107">
        <v>31.94</v>
      </c>
      <c r="G2583" s="83">
        <v>9</v>
      </c>
      <c r="H2583" s="83"/>
    </row>
    <row r="2584" spans="1:8" x14ac:dyDescent="0.3">
      <c r="A2584" s="104" t="s">
        <v>5259</v>
      </c>
      <c r="B2584" s="105" t="s">
        <v>5260</v>
      </c>
      <c r="C2584" s="106" t="s">
        <v>128</v>
      </c>
      <c r="D2584" s="107">
        <v>14.8</v>
      </c>
      <c r="E2584" s="107">
        <v>2.9</v>
      </c>
      <c r="F2584" s="107">
        <v>17.7</v>
      </c>
      <c r="G2584" s="83">
        <v>9</v>
      </c>
      <c r="H2584" s="83"/>
    </row>
    <row r="2585" spans="1:8" x14ac:dyDescent="0.3">
      <c r="A2585" s="104" t="s">
        <v>5261</v>
      </c>
      <c r="B2585" s="105" t="s">
        <v>5262</v>
      </c>
      <c r="C2585" s="106" t="s">
        <v>128</v>
      </c>
      <c r="D2585" s="107">
        <v>15.27</v>
      </c>
      <c r="E2585" s="107">
        <v>2.9</v>
      </c>
      <c r="F2585" s="107">
        <v>18.170000000000002</v>
      </c>
      <c r="G2585" s="83">
        <v>9</v>
      </c>
      <c r="H2585" s="83"/>
    </row>
    <row r="2586" spans="1:8" x14ac:dyDescent="0.3">
      <c r="A2586" s="104" t="s">
        <v>5263</v>
      </c>
      <c r="B2586" s="105" t="s">
        <v>5264</v>
      </c>
      <c r="C2586" s="106" t="s">
        <v>128</v>
      </c>
      <c r="D2586" s="107">
        <v>39.14</v>
      </c>
      <c r="E2586" s="107">
        <v>2.9</v>
      </c>
      <c r="F2586" s="107">
        <v>42.04</v>
      </c>
      <c r="G2586" s="83">
        <v>9</v>
      </c>
      <c r="H2586" s="83"/>
    </row>
    <row r="2587" spans="1:8" x14ac:dyDescent="0.3">
      <c r="A2587" s="104" t="s">
        <v>5265</v>
      </c>
      <c r="B2587" s="105" t="s">
        <v>5266</v>
      </c>
      <c r="C2587" s="106" t="s">
        <v>128</v>
      </c>
      <c r="D2587" s="107">
        <v>15.52</v>
      </c>
      <c r="E2587" s="107">
        <v>2.9</v>
      </c>
      <c r="F2587" s="107">
        <v>18.420000000000002</v>
      </c>
      <c r="G2587" s="83">
        <v>9</v>
      </c>
      <c r="H2587" s="83"/>
    </row>
    <row r="2588" spans="1:8" x14ac:dyDescent="0.3">
      <c r="A2588" s="104" t="s">
        <v>5267</v>
      </c>
      <c r="B2588" s="105" t="s">
        <v>5268</v>
      </c>
      <c r="C2588" s="106"/>
      <c r="D2588" s="107"/>
      <c r="E2588" s="107"/>
      <c r="F2588" s="107"/>
      <c r="G2588" s="83">
        <v>5</v>
      </c>
      <c r="H2588" s="83"/>
    </row>
    <row r="2589" spans="1:8" ht="28.8" x14ac:dyDescent="0.3">
      <c r="A2589" s="104" t="s">
        <v>5269</v>
      </c>
      <c r="B2589" s="105" t="s">
        <v>5270</v>
      </c>
      <c r="C2589" s="106" t="s">
        <v>128</v>
      </c>
      <c r="D2589" s="107">
        <v>20.46</v>
      </c>
      <c r="E2589" s="107">
        <v>7.27</v>
      </c>
      <c r="F2589" s="107">
        <v>27.73</v>
      </c>
      <c r="G2589" s="83">
        <v>9</v>
      </c>
      <c r="H2589" s="83"/>
    </row>
    <row r="2590" spans="1:8" ht="28.8" x14ac:dyDescent="0.3">
      <c r="A2590" s="104" t="s">
        <v>5271</v>
      </c>
      <c r="B2590" s="105" t="s">
        <v>5272</v>
      </c>
      <c r="C2590" s="106" t="s">
        <v>128</v>
      </c>
      <c r="D2590" s="107">
        <v>86.62</v>
      </c>
      <c r="E2590" s="107">
        <v>7.27</v>
      </c>
      <c r="F2590" s="107">
        <v>93.89</v>
      </c>
      <c r="G2590" s="83">
        <v>9</v>
      </c>
      <c r="H2590" s="83"/>
    </row>
    <row r="2591" spans="1:8" ht="28.8" x14ac:dyDescent="0.3">
      <c r="A2591" s="104" t="s">
        <v>5273</v>
      </c>
      <c r="B2591" s="105" t="s">
        <v>5274</v>
      </c>
      <c r="C2591" s="106" t="s">
        <v>128</v>
      </c>
      <c r="D2591" s="107">
        <v>120.59</v>
      </c>
      <c r="E2591" s="107">
        <v>7.27</v>
      </c>
      <c r="F2591" s="107">
        <v>127.86</v>
      </c>
      <c r="G2591" s="83">
        <v>9</v>
      </c>
      <c r="H2591" s="83"/>
    </row>
    <row r="2592" spans="1:8" ht="28.8" x14ac:dyDescent="0.3">
      <c r="A2592" s="104" t="s">
        <v>5275</v>
      </c>
      <c r="B2592" s="105" t="s">
        <v>5276</v>
      </c>
      <c r="C2592" s="106" t="s">
        <v>128</v>
      </c>
      <c r="D2592" s="107">
        <v>153.36000000000001</v>
      </c>
      <c r="E2592" s="107">
        <v>7.27</v>
      </c>
      <c r="F2592" s="107">
        <v>160.63</v>
      </c>
      <c r="G2592" s="83">
        <v>9</v>
      </c>
      <c r="H2592" s="83"/>
    </row>
    <row r="2593" spans="1:8" ht="28.8" x14ac:dyDescent="0.3">
      <c r="A2593" s="104" t="s">
        <v>5277</v>
      </c>
      <c r="B2593" s="105" t="s">
        <v>5278</v>
      </c>
      <c r="C2593" s="106" t="s">
        <v>128</v>
      </c>
      <c r="D2593" s="107">
        <v>403.08</v>
      </c>
      <c r="E2593" s="107">
        <v>7.27</v>
      </c>
      <c r="F2593" s="107">
        <v>410.35</v>
      </c>
      <c r="G2593" s="83">
        <v>9</v>
      </c>
      <c r="H2593" s="83"/>
    </row>
    <row r="2594" spans="1:8" ht="28.8" x14ac:dyDescent="0.3">
      <c r="A2594" s="104" t="s">
        <v>5279</v>
      </c>
      <c r="B2594" s="105" t="s">
        <v>5280</v>
      </c>
      <c r="C2594" s="106" t="s">
        <v>128</v>
      </c>
      <c r="D2594" s="107">
        <v>84.23</v>
      </c>
      <c r="E2594" s="107">
        <v>7.27</v>
      </c>
      <c r="F2594" s="107">
        <v>91.5</v>
      </c>
      <c r="G2594" s="83">
        <v>9</v>
      </c>
      <c r="H2594" s="83"/>
    </row>
    <row r="2595" spans="1:8" ht="28.8" x14ac:dyDescent="0.3">
      <c r="A2595" s="104" t="s">
        <v>5281</v>
      </c>
      <c r="B2595" s="105" t="s">
        <v>5282</v>
      </c>
      <c r="C2595" s="106" t="s">
        <v>128</v>
      </c>
      <c r="D2595" s="107">
        <v>88.64</v>
      </c>
      <c r="E2595" s="107">
        <v>7.27</v>
      </c>
      <c r="F2595" s="107">
        <v>95.91</v>
      </c>
      <c r="G2595" s="83">
        <v>9</v>
      </c>
      <c r="H2595" s="83"/>
    </row>
    <row r="2596" spans="1:8" ht="28.8" x14ac:dyDescent="0.3">
      <c r="A2596" s="104" t="s">
        <v>5283</v>
      </c>
      <c r="B2596" s="105" t="s">
        <v>5284</v>
      </c>
      <c r="C2596" s="106" t="s">
        <v>128</v>
      </c>
      <c r="D2596" s="107">
        <v>109.73</v>
      </c>
      <c r="E2596" s="107">
        <v>7.27</v>
      </c>
      <c r="F2596" s="107">
        <v>117</v>
      </c>
      <c r="G2596" s="83">
        <v>9</v>
      </c>
      <c r="H2596" s="83"/>
    </row>
    <row r="2597" spans="1:8" ht="28.8" x14ac:dyDescent="0.3">
      <c r="A2597" s="104" t="s">
        <v>5285</v>
      </c>
      <c r="B2597" s="105" t="s">
        <v>5286</v>
      </c>
      <c r="C2597" s="106" t="s">
        <v>128</v>
      </c>
      <c r="D2597" s="107">
        <v>114.65</v>
      </c>
      <c r="E2597" s="107">
        <v>7.27</v>
      </c>
      <c r="F2597" s="107">
        <v>121.92</v>
      </c>
      <c r="G2597" s="83">
        <v>9</v>
      </c>
      <c r="H2597" s="83"/>
    </row>
    <row r="2598" spans="1:8" x14ac:dyDescent="0.3">
      <c r="A2598" s="104" t="s">
        <v>5287</v>
      </c>
      <c r="B2598" s="105" t="s">
        <v>5288</v>
      </c>
      <c r="C2598" s="106"/>
      <c r="D2598" s="107"/>
      <c r="E2598" s="107"/>
      <c r="F2598" s="107"/>
      <c r="G2598" s="83">
        <v>5</v>
      </c>
      <c r="H2598" s="83"/>
    </row>
    <row r="2599" spans="1:8" ht="43.2" x14ac:dyDescent="0.3">
      <c r="A2599" s="104" t="s">
        <v>5289</v>
      </c>
      <c r="B2599" s="105" t="s">
        <v>5290</v>
      </c>
      <c r="C2599" s="106" t="s">
        <v>128</v>
      </c>
      <c r="D2599" s="107">
        <v>32.17</v>
      </c>
      <c r="E2599" s="107">
        <v>14.56</v>
      </c>
      <c r="F2599" s="107">
        <v>46.73</v>
      </c>
      <c r="G2599" s="83">
        <v>9</v>
      </c>
      <c r="H2599" s="83"/>
    </row>
    <row r="2600" spans="1:8" ht="43.2" x14ac:dyDescent="0.3">
      <c r="A2600" s="104" t="s">
        <v>5291</v>
      </c>
      <c r="B2600" s="105" t="s">
        <v>5292</v>
      </c>
      <c r="C2600" s="106" t="s">
        <v>128</v>
      </c>
      <c r="D2600" s="107">
        <v>66.540000000000006</v>
      </c>
      <c r="E2600" s="107">
        <v>7.27</v>
      </c>
      <c r="F2600" s="107">
        <v>73.81</v>
      </c>
      <c r="G2600" s="83">
        <v>9</v>
      </c>
      <c r="H2600" s="83"/>
    </row>
    <row r="2601" spans="1:8" ht="43.2" x14ac:dyDescent="0.3">
      <c r="A2601" s="104" t="s">
        <v>5293</v>
      </c>
      <c r="B2601" s="105" t="s">
        <v>5294</v>
      </c>
      <c r="C2601" s="106" t="s">
        <v>128</v>
      </c>
      <c r="D2601" s="107">
        <v>33.51</v>
      </c>
      <c r="E2601" s="107">
        <v>14.56</v>
      </c>
      <c r="F2601" s="107">
        <v>48.07</v>
      </c>
      <c r="G2601" s="83">
        <v>9</v>
      </c>
      <c r="H2601" s="83"/>
    </row>
    <row r="2602" spans="1:8" ht="43.2" x14ac:dyDescent="0.3">
      <c r="A2602" s="104" t="s">
        <v>5295</v>
      </c>
      <c r="B2602" s="105" t="s">
        <v>5296</v>
      </c>
      <c r="C2602" s="106" t="s">
        <v>128</v>
      </c>
      <c r="D2602" s="107">
        <v>101.08</v>
      </c>
      <c r="E2602" s="107">
        <v>14.56</v>
      </c>
      <c r="F2602" s="107">
        <v>115.64</v>
      </c>
      <c r="G2602" s="83">
        <v>9</v>
      </c>
      <c r="H2602" s="83"/>
    </row>
    <row r="2603" spans="1:8" ht="43.2" x14ac:dyDescent="0.3">
      <c r="A2603" s="104" t="s">
        <v>5297</v>
      </c>
      <c r="B2603" s="105" t="s">
        <v>5298</v>
      </c>
      <c r="C2603" s="106" t="s">
        <v>128</v>
      </c>
      <c r="D2603" s="107">
        <v>26.65</v>
      </c>
      <c r="E2603" s="107">
        <v>7.27</v>
      </c>
      <c r="F2603" s="107">
        <v>33.92</v>
      </c>
      <c r="G2603" s="83">
        <v>9</v>
      </c>
      <c r="H2603" s="83"/>
    </row>
    <row r="2604" spans="1:8" ht="43.2" x14ac:dyDescent="0.3">
      <c r="A2604" s="104" t="s">
        <v>5299</v>
      </c>
      <c r="B2604" s="105" t="s">
        <v>5300</v>
      </c>
      <c r="C2604" s="106" t="s">
        <v>128</v>
      </c>
      <c r="D2604" s="107">
        <v>35.96</v>
      </c>
      <c r="E2604" s="107">
        <v>14.56</v>
      </c>
      <c r="F2604" s="107">
        <v>50.52</v>
      </c>
      <c r="G2604" s="83">
        <v>9</v>
      </c>
      <c r="H2604" s="83"/>
    </row>
    <row r="2605" spans="1:8" x14ac:dyDescent="0.3">
      <c r="A2605" s="104" t="s">
        <v>5301</v>
      </c>
      <c r="B2605" s="105" t="s">
        <v>5302</v>
      </c>
      <c r="C2605" s="106"/>
      <c r="D2605" s="107"/>
      <c r="E2605" s="107"/>
      <c r="F2605" s="107"/>
      <c r="G2605" s="83">
        <v>5</v>
      </c>
      <c r="H2605" s="83"/>
    </row>
    <row r="2606" spans="1:8" ht="28.8" x14ac:dyDescent="0.3">
      <c r="A2606" s="104" t="s">
        <v>5303</v>
      </c>
      <c r="B2606" s="105" t="s">
        <v>5304</v>
      </c>
      <c r="C2606" s="106" t="s">
        <v>128</v>
      </c>
      <c r="D2606" s="107">
        <v>57.86</v>
      </c>
      <c r="E2606" s="107">
        <v>50.91</v>
      </c>
      <c r="F2606" s="107">
        <v>108.77</v>
      </c>
      <c r="G2606" s="83">
        <v>9</v>
      </c>
      <c r="H2606" s="83"/>
    </row>
    <row r="2607" spans="1:8" ht="28.8" x14ac:dyDescent="0.3">
      <c r="A2607" s="104" t="s">
        <v>5305</v>
      </c>
      <c r="B2607" s="105" t="s">
        <v>5306</v>
      </c>
      <c r="C2607" s="106" t="s">
        <v>128</v>
      </c>
      <c r="D2607" s="107">
        <v>659.88</v>
      </c>
      <c r="E2607" s="107">
        <v>50.91</v>
      </c>
      <c r="F2607" s="107">
        <v>710.79</v>
      </c>
      <c r="G2607" s="83">
        <v>9</v>
      </c>
      <c r="H2607" s="83"/>
    </row>
    <row r="2608" spans="1:8" ht="28.8" x14ac:dyDescent="0.3">
      <c r="A2608" s="104" t="s">
        <v>5307</v>
      </c>
      <c r="B2608" s="105" t="s">
        <v>5308</v>
      </c>
      <c r="C2608" s="106" t="s">
        <v>128</v>
      </c>
      <c r="D2608" s="107">
        <v>494.57</v>
      </c>
      <c r="E2608" s="107">
        <v>50.91</v>
      </c>
      <c r="F2608" s="107">
        <v>545.48</v>
      </c>
      <c r="G2608" s="83">
        <v>9</v>
      </c>
      <c r="H2608" s="83"/>
    </row>
    <row r="2609" spans="1:8" ht="28.8" x14ac:dyDescent="0.3">
      <c r="A2609" s="104" t="s">
        <v>5309</v>
      </c>
      <c r="B2609" s="105" t="s">
        <v>5310</v>
      </c>
      <c r="C2609" s="106" t="s">
        <v>128</v>
      </c>
      <c r="D2609" s="107">
        <v>2048.9299999999998</v>
      </c>
      <c r="E2609" s="107">
        <v>218.2</v>
      </c>
      <c r="F2609" s="107">
        <v>2267.13</v>
      </c>
      <c r="G2609" s="83">
        <v>9</v>
      </c>
      <c r="H2609" s="83"/>
    </row>
    <row r="2610" spans="1:8" ht="28.8" x14ac:dyDescent="0.3">
      <c r="A2610" s="104" t="s">
        <v>5311</v>
      </c>
      <c r="B2610" s="105" t="s">
        <v>5312</v>
      </c>
      <c r="C2610" s="106" t="s">
        <v>128</v>
      </c>
      <c r="D2610" s="107">
        <v>2713.19</v>
      </c>
      <c r="E2610" s="107">
        <v>80.959999999999994</v>
      </c>
      <c r="F2610" s="107">
        <v>2794.15</v>
      </c>
      <c r="G2610" s="83">
        <v>9</v>
      </c>
      <c r="H2610" s="83"/>
    </row>
    <row r="2611" spans="1:8" ht="28.8" x14ac:dyDescent="0.3">
      <c r="A2611" s="104" t="s">
        <v>5313</v>
      </c>
      <c r="B2611" s="105" t="s">
        <v>5314</v>
      </c>
      <c r="C2611" s="106" t="s">
        <v>128</v>
      </c>
      <c r="D2611" s="107">
        <v>2090.1999999999998</v>
      </c>
      <c r="E2611" s="107">
        <v>80.959999999999994</v>
      </c>
      <c r="F2611" s="107">
        <v>2171.16</v>
      </c>
      <c r="G2611" s="83">
        <v>9</v>
      </c>
      <c r="H2611" s="83"/>
    </row>
    <row r="2612" spans="1:8" ht="28.8" x14ac:dyDescent="0.3">
      <c r="A2612" s="104" t="s">
        <v>5315</v>
      </c>
      <c r="B2612" s="105" t="s">
        <v>5316</v>
      </c>
      <c r="C2612" s="106" t="s">
        <v>128</v>
      </c>
      <c r="D2612" s="107">
        <v>660.98</v>
      </c>
      <c r="E2612" s="107">
        <v>52.15</v>
      </c>
      <c r="F2612" s="107">
        <v>713.13</v>
      </c>
      <c r="G2612" s="83">
        <v>9</v>
      </c>
      <c r="H2612" s="83"/>
    </row>
    <row r="2613" spans="1:8" ht="28.8" x14ac:dyDescent="0.3">
      <c r="A2613" s="104" t="s">
        <v>5317</v>
      </c>
      <c r="B2613" s="105" t="s">
        <v>5318</v>
      </c>
      <c r="C2613" s="106" t="s">
        <v>128</v>
      </c>
      <c r="D2613" s="107">
        <v>798.53</v>
      </c>
      <c r="E2613" s="107">
        <v>52.15</v>
      </c>
      <c r="F2613" s="107">
        <v>850.68</v>
      </c>
      <c r="G2613" s="83">
        <v>9</v>
      </c>
      <c r="H2613" s="83"/>
    </row>
    <row r="2614" spans="1:8" ht="28.8" x14ac:dyDescent="0.3">
      <c r="A2614" s="104" t="s">
        <v>5319</v>
      </c>
      <c r="B2614" s="105" t="s">
        <v>5320</v>
      </c>
      <c r="C2614" s="106" t="s">
        <v>128</v>
      </c>
      <c r="D2614" s="107">
        <v>1326.49</v>
      </c>
      <c r="E2614" s="107">
        <v>80.959999999999994</v>
      </c>
      <c r="F2614" s="107">
        <v>1407.45</v>
      </c>
      <c r="G2614" s="83">
        <v>9</v>
      </c>
      <c r="H2614" s="83"/>
    </row>
    <row r="2615" spans="1:8" ht="28.8" x14ac:dyDescent="0.3">
      <c r="A2615" s="104" t="s">
        <v>5321</v>
      </c>
      <c r="B2615" s="105" t="s">
        <v>5322</v>
      </c>
      <c r="C2615" s="106" t="s">
        <v>128</v>
      </c>
      <c r="D2615" s="107">
        <v>1245.6500000000001</v>
      </c>
      <c r="E2615" s="107">
        <v>367.4</v>
      </c>
      <c r="F2615" s="107">
        <v>1613.05</v>
      </c>
      <c r="G2615" s="83">
        <v>9</v>
      </c>
      <c r="H2615" s="83"/>
    </row>
    <row r="2616" spans="1:8" ht="28.8" x14ac:dyDescent="0.3">
      <c r="A2616" s="104" t="s">
        <v>5323</v>
      </c>
      <c r="B2616" s="105" t="s">
        <v>5324</v>
      </c>
      <c r="C2616" s="106" t="s">
        <v>128</v>
      </c>
      <c r="D2616" s="107">
        <v>1064.76</v>
      </c>
      <c r="E2616" s="107">
        <v>80.959999999999994</v>
      </c>
      <c r="F2616" s="107">
        <v>1145.72</v>
      </c>
      <c r="G2616" s="83">
        <v>9</v>
      </c>
      <c r="H2616" s="83"/>
    </row>
    <row r="2617" spans="1:8" x14ac:dyDescent="0.3">
      <c r="A2617" s="104" t="s">
        <v>5325</v>
      </c>
      <c r="B2617" s="105" t="s">
        <v>5326</v>
      </c>
      <c r="C2617" s="106"/>
      <c r="D2617" s="107"/>
      <c r="E2617" s="107"/>
      <c r="F2617" s="107"/>
      <c r="G2617" s="83">
        <v>5</v>
      </c>
      <c r="H2617" s="83"/>
    </row>
    <row r="2618" spans="1:8" x14ac:dyDescent="0.3">
      <c r="A2618" s="104" t="s">
        <v>5327</v>
      </c>
      <c r="B2618" s="105" t="s">
        <v>5328</v>
      </c>
      <c r="C2618" s="106" t="s">
        <v>128</v>
      </c>
      <c r="D2618" s="107">
        <v>555.17999999999995</v>
      </c>
      <c r="E2618" s="107">
        <v>25.46</v>
      </c>
      <c r="F2618" s="107">
        <v>580.64</v>
      </c>
      <c r="G2618" s="83">
        <v>9</v>
      </c>
      <c r="H2618" s="83"/>
    </row>
    <row r="2619" spans="1:8" ht="28.8" x14ac:dyDescent="0.3">
      <c r="A2619" s="104" t="s">
        <v>5329</v>
      </c>
      <c r="B2619" s="105" t="s">
        <v>5330</v>
      </c>
      <c r="C2619" s="106" t="s">
        <v>128</v>
      </c>
      <c r="D2619" s="107">
        <v>77.84</v>
      </c>
      <c r="E2619" s="107">
        <v>10.92</v>
      </c>
      <c r="F2619" s="107">
        <v>88.76</v>
      </c>
      <c r="G2619" s="83">
        <v>9</v>
      </c>
      <c r="H2619" s="83"/>
    </row>
    <row r="2620" spans="1:8" ht="28.8" x14ac:dyDescent="0.3">
      <c r="A2620" s="104" t="s">
        <v>5331</v>
      </c>
      <c r="B2620" s="105" t="s">
        <v>5332</v>
      </c>
      <c r="C2620" s="106" t="s">
        <v>128</v>
      </c>
      <c r="D2620" s="107">
        <v>465.98</v>
      </c>
      <c r="E2620" s="107">
        <v>25.46</v>
      </c>
      <c r="F2620" s="107">
        <v>491.44</v>
      </c>
      <c r="G2620" s="83">
        <v>9</v>
      </c>
      <c r="H2620" s="83"/>
    </row>
    <row r="2621" spans="1:8" ht="28.8" x14ac:dyDescent="0.3">
      <c r="A2621" s="104" t="s">
        <v>5333</v>
      </c>
      <c r="B2621" s="105" t="s">
        <v>5334</v>
      </c>
      <c r="C2621" s="106" t="s">
        <v>128</v>
      </c>
      <c r="D2621" s="107">
        <v>404.88</v>
      </c>
      <c r="E2621" s="107">
        <v>25.46</v>
      </c>
      <c r="F2621" s="107">
        <v>430.34</v>
      </c>
      <c r="G2621" s="83">
        <v>9</v>
      </c>
      <c r="H2621" s="83"/>
    </row>
    <row r="2622" spans="1:8" x14ac:dyDescent="0.3">
      <c r="A2622" s="104" t="s">
        <v>5335</v>
      </c>
      <c r="B2622" s="105" t="s">
        <v>5336</v>
      </c>
      <c r="C2622" s="106" t="s">
        <v>128</v>
      </c>
      <c r="D2622" s="107">
        <v>79.69</v>
      </c>
      <c r="E2622" s="107">
        <v>10.92</v>
      </c>
      <c r="F2622" s="107">
        <v>90.61</v>
      </c>
      <c r="G2622" s="83">
        <v>9</v>
      </c>
      <c r="H2622" s="83"/>
    </row>
    <row r="2623" spans="1:8" x14ac:dyDescent="0.3">
      <c r="A2623" s="104" t="s">
        <v>5337</v>
      </c>
      <c r="B2623" s="105" t="s">
        <v>5338</v>
      </c>
      <c r="C2623" s="106" t="s">
        <v>128</v>
      </c>
      <c r="D2623" s="107">
        <v>99.85</v>
      </c>
      <c r="E2623" s="107">
        <v>10.92</v>
      </c>
      <c r="F2623" s="107">
        <v>110.77</v>
      </c>
      <c r="G2623" s="83">
        <v>9</v>
      </c>
      <c r="H2623" s="83"/>
    </row>
    <row r="2624" spans="1:8" ht="28.8" x14ac:dyDescent="0.3">
      <c r="A2624" s="104" t="s">
        <v>5339</v>
      </c>
      <c r="B2624" s="105" t="s">
        <v>5340</v>
      </c>
      <c r="C2624" s="106" t="s">
        <v>128</v>
      </c>
      <c r="D2624" s="107">
        <v>6203.54</v>
      </c>
      <c r="E2624" s="107">
        <v>123.87</v>
      </c>
      <c r="F2624" s="107">
        <v>6327.41</v>
      </c>
      <c r="G2624" s="83">
        <v>9</v>
      </c>
      <c r="H2624" s="83"/>
    </row>
    <row r="2625" spans="1:8" ht="28.8" x14ac:dyDescent="0.3">
      <c r="A2625" s="104" t="s">
        <v>5341</v>
      </c>
      <c r="B2625" s="105" t="s">
        <v>5342</v>
      </c>
      <c r="C2625" s="106" t="s">
        <v>128</v>
      </c>
      <c r="D2625" s="107">
        <v>1250.6099999999999</v>
      </c>
      <c r="E2625" s="107">
        <v>25.46</v>
      </c>
      <c r="F2625" s="107">
        <v>1276.07</v>
      </c>
      <c r="G2625" s="83">
        <v>9</v>
      </c>
      <c r="H2625" s="83"/>
    </row>
    <row r="2626" spans="1:8" ht="28.8" x14ac:dyDescent="0.3">
      <c r="A2626" s="104" t="s">
        <v>5343</v>
      </c>
      <c r="B2626" s="105" t="s">
        <v>5344</v>
      </c>
      <c r="C2626" s="106" t="s">
        <v>128</v>
      </c>
      <c r="D2626" s="107">
        <v>786.48</v>
      </c>
      <c r="E2626" s="107">
        <v>25.46</v>
      </c>
      <c r="F2626" s="107">
        <v>811.94</v>
      </c>
      <c r="G2626" s="83">
        <v>9</v>
      </c>
      <c r="H2626" s="83"/>
    </row>
    <row r="2627" spans="1:8" x14ac:dyDescent="0.3">
      <c r="A2627" s="104" t="s">
        <v>5345</v>
      </c>
      <c r="B2627" s="105" t="s">
        <v>5346</v>
      </c>
      <c r="C2627" s="106" t="s">
        <v>128</v>
      </c>
      <c r="D2627" s="107">
        <v>112.58</v>
      </c>
      <c r="E2627" s="107">
        <v>25.46</v>
      </c>
      <c r="F2627" s="107">
        <v>138.04</v>
      </c>
      <c r="G2627" s="83">
        <v>9</v>
      </c>
      <c r="H2627" s="83"/>
    </row>
    <row r="2628" spans="1:8" ht="28.8" x14ac:dyDescent="0.3">
      <c r="A2628" s="104" t="s">
        <v>5347</v>
      </c>
      <c r="B2628" s="105" t="s">
        <v>5348</v>
      </c>
      <c r="C2628" s="106" t="s">
        <v>128</v>
      </c>
      <c r="D2628" s="107">
        <v>926.68</v>
      </c>
      <c r="E2628" s="107">
        <v>25.46</v>
      </c>
      <c r="F2628" s="107">
        <v>952.14</v>
      </c>
      <c r="G2628" s="83">
        <v>9</v>
      </c>
      <c r="H2628" s="83"/>
    </row>
    <row r="2629" spans="1:8" x14ac:dyDescent="0.3">
      <c r="A2629" s="104" t="s">
        <v>5349</v>
      </c>
      <c r="B2629" s="105" t="s">
        <v>5350</v>
      </c>
      <c r="C2629" s="106"/>
      <c r="D2629" s="107"/>
      <c r="E2629" s="107"/>
      <c r="F2629" s="107"/>
      <c r="G2629" s="83">
        <v>5</v>
      </c>
      <c r="H2629" s="83"/>
    </row>
    <row r="2630" spans="1:8" ht="28.8" x14ac:dyDescent="0.3">
      <c r="A2630" s="104" t="s">
        <v>5351</v>
      </c>
      <c r="B2630" s="105" t="s">
        <v>5352</v>
      </c>
      <c r="C2630" s="106" t="s">
        <v>128</v>
      </c>
      <c r="D2630" s="107">
        <v>1184.69</v>
      </c>
      <c r="E2630" s="107">
        <v>18.2</v>
      </c>
      <c r="F2630" s="107">
        <v>1202.8900000000001</v>
      </c>
      <c r="G2630" s="83">
        <v>9</v>
      </c>
      <c r="H2630" s="83"/>
    </row>
    <row r="2631" spans="1:8" ht="28.8" x14ac:dyDescent="0.3">
      <c r="A2631" s="104" t="s">
        <v>5353</v>
      </c>
      <c r="B2631" s="105" t="s">
        <v>5354</v>
      </c>
      <c r="C2631" s="106" t="s">
        <v>128</v>
      </c>
      <c r="D2631" s="107">
        <v>930.49</v>
      </c>
      <c r="E2631" s="107">
        <v>18.2</v>
      </c>
      <c r="F2631" s="107">
        <v>948.69</v>
      </c>
      <c r="G2631" s="83">
        <v>9</v>
      </c>
      <c r="H2631" s="83"/>
    </row>
    <row r="2632" spans="1:8" ht="28.8" x14ac:dyDescent="0.3">
      <c r="A2632" s="104" t="s">
        <v>5355</v>
      </c>
      <c r="B2632" s="105" t="s">
        <v>5356</v>
      </c>
      <c r="C2632" s="106" t="s">
        <v>128</v>
      </c>
      <c r="D2632" s="107">
        <v>660.65</v>
      </c>
      <c r="E2632" s="107">
        <v>18.2</v>
      </c>
      <c r="F2632" s="107">
        <v>678.85</v>
      </c>
      <c r="G2632" s="83">
        <v>9</v>
      </c>
      <c r="H2632" s="83"/>
    </row>
    <row r="2633" spans="1:8" ht="28.8" x14ac:dyDescent="0.3">
      <c r="A2633" s="104" t="s">
        <v>5357</v>
      </c>
      <c r="B2633" s="105" t="s">
        <v>5358</v>
      </c>
      <c r="C2633" s="106" t="s">
        <v>128</v>
      </c>
      <c r="D2633" s="107">
        <v>348.15</v>
      </c>
      <c r="E2633" s="107">
        <v>18.2</v>
      </c>
      <c r="F2633" s="107">
        <v>366.35</v>
      </c>
      <c r="G2633" s="83">
        <v>9</v>
      </c>
      <c r="H2633" s="83"/>
    </row>
    <row r="2634" spans="1:8" ht="28.8" x14ac:dyDescent="0.3">
      <c r="A2634" s="104" t="s">
        <v>5359</v>
      </c>
      <c r="B2634" s="105" t="s">
        <v>5360</v>
      </c>
      <c r="C2634" s="106" t="s">
        <v>128</v>
      </c>
      <c r="D2634" s="107">
        <v>815.35</v>
      </c>
      <c r="E2634" s="107">
        <v>18.2</v>
      </c>
      <c r="F2634" s="107">
        <v>833.55</v>
      </c>
      <c r="G2634" s="83">
        <v>9</v>
      </c>
      <c r="H2634" s="83"/>
    </row>
    <row r="2635" spans="1:8" ht="28.8" x14ac:dyDescent="0.3">
      <c r="A2635" s="104" t="s">
        <v>5361</v>
      </c>
      <c r="B2635" s="105" t="s">
        <v>5362</v>
      </c>
      <c r="C2635" s="106" t="s">
        <v>128</v>
      </c>
      <c r="D2635" s="107">
        <v>947.81</v>
      </c>
      <c r="E2635" s="107">
        <v>18.2</v>
      </c>
      <c r="F2635" s="107">
        <v>966.01</v>
      </c>
      <c r="G2635" s="83">
        <v>9</v>
      </c>
      <c r="H2635" s="83"/>
    </row>
    <row r="2636" spans="1:8" x14ac:dyDescent="0.3">
      <c r="A2636" s="104" t="s">
        <v>5363</v>
      </c>
      <c r="B2636" s="105" t="s">
        <v>5364</v>
      </c>
      <c r="C2636" s="106"/>
      <c r="D2636" s="107"/>
      <c r="E2636" s="107"/>
      <c r="F2636" s="107"/>
      <c r="G2636" s="83">
        <v>5</v>
      </c>
      <c r="H2636" s="83"/>
    </row>
    <row r="2637" spans="1:8" x14ac:dyDescent="0.3">
      <c r="A2637" s="104" t="s">
        <v>5365</v>
      </c>
      <c r="B2637" s="105" t="s">
        <v>5366</v>
      </c>
      <c r="C2637" s="106" t="s">
        <v>128</v>
      </c>
      <c r="D2637" s="107">
        <v>303.82</v>
      </c>
      <c r="E2637" s="107">
        <v>14.56</v>
      </c>
      <c r="F2637" s="107">
        <v>318.38</v>
      </c>
      <c r="G2637" s="83">
        <v>9</v>
      </c>
      <c r="H2637" s="83"/>
    </row>
    <row r="2638" spans="1:8" ht="28.8" x14ac:dyDescent="0.3">
      <c r="A2638" s="104" t="s">
        <v>5367</v>
      </c>
      <c r="B2638" s="105" t="s">
        <v>5368</v>
      </c>
      <c r="C2638" s="106" t="s">
        <v>128</v>
      </c>
      <c r="D2638" s="107">
        <v>250.17</v>
      </c>
      <c r="E2638" s="107">
        <v>14.56</v>
      </c>
      <c r="F2638" s="107">
        <v>264.73</v>
      </c>
      <c r="G2638" s="83">
        <v>9</v>
      </c>
      <c r="H2638" s="83"/>
    </row>
    <row r="2639" spans="1:8" ht="28.8" x14ac:dyDescent="0.3">
      <c r="A2639" s="104" t="s">
        <v>5369</v>
      </c>
      <c r="B2639" s="105" t="s">
        <v>5370</v>
      </c>
      <c r="C2639" s="106" t="s">
        <v>128</v>
      </c>
      <c r="D2639" s="107">
        <v>200.73</v>
      </c>
      <c r="E2639" s="107">
        <v>14.56</v>
      </c>
      <c r="F2639" s="107">
        <v>215.29</v>
      </c>
      <c r="G2639" s="83">
        <v>9</v>
      </c>
      <c r="H2639" s="83"/>
    </row>
    <row r="2640" spans="1:8" x14ac:dyDescent="0.3">
      <c r="A2640" s="104" t="s">
        <v>5371</v>
      </c>
      <c r="B2640" s="105" t="s">
        <v>5372</v>
      </c>
      <c r="C2640" s="106" t="s">
        <v>128</v>
      </c>
      <c r="D2640" s="107">
        <v>212.45</v>
      </c>
      <c r="E2640" s="107">
        <v>14.56</v>
      </c>
      <c r="F2640" s="107">
        <v>227.01</v>
      </c>
      <c r="G2640" s="83">
        <v>9</v>
      </c>
      <c r="H2640" s="83"/>
    </row>
    <row r="2641" spans="1:8" ht="28.8" x14ac:dyDescent="0.3">
      <c r="A2641" s="104" t="s">
        <v>5373</v>
      </c>
      <c r="B2641" s="105" t="s">
        <v>5374</v>
      </c>
      <c r="C2641" s="106" t="s">
        <v>128</v>
      </c>
      <c r="D2641" s="107">
        <v>86.2</v>
      </c>
      <c r="E2641" s="107">
        <v>14.56</v>
      </c>
      <c r="F2641" s="107">
        <v>100.76</v>
      </c>
      <c r="G2641" s="83">
        <v>9</v>
      </c>
      <c r="H2641" s="83"/>
    </row>
    <row r="2642" spans="1:8" x14ac:dyDescent="0.3">
      <c r="A2642" s="104" t="s">
        <v>5375</v>
      </c>
      <c r="B2642" s="105" t="s">
        <v>5376</v>
      </c>
      <c r="C2642" s="106"/>
      <c r="D2642" s="107"/>
      <c r="E2642" s="107"/>
      <c r="F2642" s="107"/>
      <c r="G2642" s="83">
        <v>5</v>
      </c>
      <c r="H2642" s="83"/>
    </row>
    <row r="2643" spans="1:8" ht="43.2" x14ac:dyDescent="0.3">
      <c r="A2643" s="104" t="s">
        <v>5377</v>
      </c>
      <c r="B2643" s="105" t="s">
        <v>5378</v>
      </c>
      <c r="C2643" s="106" t="s">
        <v>128</v>
      </c>
      <c r="D2643" s="107">
        <v>148.78</v>
      </c>
      <c r="E2643" s="107">
        <v>14.56</v>
      </c>
      <c r="F2643" s="107">
        <v>163.34</v>
      </c>
      <c r="G2643" s="83">
        <v>9</v>
      </c>
      <c r="H2643" s="83"/>
    </row>
    <row r="2644" spans="1:8" ht="28.8" x14ac:dyDescent="0.3">
      <c r="A2644" s="104" t="s">
        <v>5379</v>
      </c>
      <c r="B2644" s="105" t="s">
        <v>5380</v>
      </c>
      <c r="C2644" s="106" t="s">
        <v>128</v>
      </c>
      <c r="D2644" s="107">
        <v>57.81</v>
      </c>
      <c r="E2644" s="107">
        <v>14.56</v>
      </c>
      <c r="F2644" s="107">
        <v>72.37</v>
      </c>
      <c r="G2644" s="83">
        <v>9</v>
      </c>
      <c r="H2644" s="83"/>
    </row>
    <row r="2645" spans="1:8" ht="43.2" x14ac:dyDescent="0.3">
      <c r="A2645" s="104" t="s">
        <v>5381</v>
      </c>
      <c r="B2645" s="105" t="s">
        <v>5382</v>
      </c>
      <c r="C2645" s="106" t="s">
        <v>128</v>
      </c>
      <c r="D2645" s="107">
        <v>151.76</v>
      </c>
      <c r="E2645" s="107">
        <v>14.56</v>
      </c>
      <c r="F2645" s="107">
        <v>166.32</v>
      </c>
      <c r="G2645" s="83">
        <v>9</v>
      </c>
      <c r="H2645" s="83"/>
    </row>
    <row r="2646" spans="1:8" ht="28.8" x14ac:dyDescent="0.3">
      <c r="A2646" s="104" t="s">
        <v>5383</v>
      </c>
      <c r="B2646" s="105" t="s">
        <v>5384</v>
      </c>
      <c r="C2646" s="106" t="s">
        <v>128</v>
      </c>
      <c r="D2646" s="107">
        <v>135.97999999999999</v>
      </c>
      <c r="E2646" s="107">
        <v>10.92</v>
      </c>
      <c r="F2646" s="107">
        <v>146.9</v>
      </c>
      <c r="G2646" s="83">
        <v>9</v>
      </c>
      <c r="H2646" s="83"/>
    </row>
    <row r="2647" spans="1:8" ht="28.8" x14ac:dyDescent="0.3">
      <c r="A2647" s="104" t="s">
        <v>5385</v>
      </c>
      <c r="B2647" s="105" t="s">
        <v>5386</v>
      </c>
      <c r="C2647" s="106" t="s">
        <v>128</v>
      </c>
      <c r="D2647" s="107">
        <v>58.3</v>
      </c>
      <c r="E2647" s="107">
        <v>18.2</v>
      </c>
      <c r="F2647" s="107">
        <v>76.5</v>
      </c>
      <c r="G2647" s="83">
        <v>9</v>
      </c>
      <c r="H2647" s="83"/>
    </row>
    <row r="2648" spans="1:8" ht="28.8" x14ac:dyDescent="0.3">
      <c r="A2648" s="104" t="s">
        <v>5387</v>
      </c>
      <c r="B2648" s="105" t="s">
        <v>5388</v>
      </c>
      <c r="C2648" s="106" t="s">
        <v>128</v>
      </c>
      <c r="D2648" s="107">
        <v>89.93</v>
      </c>
      <c r="E2648" s="107">
        <v>14.56</v>
      </c>
      <c r="F2648" s="107">
        <v>104.49</v>
      </c>
      <c r="G2648" s="83">
        <v>9</v>
      </c>
      <c r="H2648" s="83"/>
    </row>
    <row r="2649" spans="1:8" ht="43.2" x14ac:dyDescent="0.3">
      <c r="A2649" s="104" t="s">
        <v>5389</v>
      </c>
      <c r="B2649" s="105" t="s">
        <v>5390</v>
      </c>
      <c r="C2649" s="106" t="s">
        <v>128</v>
      </c>
      <c r="D2649" s="107">
        <v>113.74</v>
      </c>
      <c r="E2649" s="107">
        <v>14.56</v>
      </c>
      <c r="F2649" s="107">
        <v>128.30000000000001</v>
      </c>
      <c r="G2649" s="83">
        <v>9</v>
      </c>
      <c r="H2649" s="83"/>
    </row>
    <row r="2650" spans="1:8" ht="43.2" x14ac:dyDescent="0.3">
      <c r="A2650" s="104" t="s">
        <v>5391</v>
      </c>
      <c r="B2650" s="105" t="s">
        <v>5392</v>
      </c>
      <c r="C2650" s="106" t="s">
        <v>128</v>
      </c>
      <c r="D2650" s="107">
        <v>177.82</v>
      </c>
      <c r="E2650" s="107">
        <v>14.56</v>
      </c>
      <c r="F2650" s="107">
        <v>192.38</v>
      </c>
      <c r="G2650" s="83">
        <v>9</v>
      </c>
      <c r="H2650" s="83"/>
    </row>
    <row r="2651" spans="1:8" ht="43.2" x14ac:dyDescent="0.3">
      <c r="A2651" s="104" t="s">
        <v>5393</v>
      </c>
      <c r="B2651" s="105" t="s">
        <v>5394</v>
      </c>
      <c r="C2651" s="106" t="s">
        <v>128</v>
      </c>
      <c r="D2651" s="107">
        <v>140.18</v>
      </c>
      <c r="E2651" s="107">
        <v>10.92</v>
      </c>
      <c r="F2651" s="107">
        <v>151.1</v>
      </c>
      <c r="G2651" s="83">
        <v>9</v>
      </c>
      <c r="H2651" s="83"/>
    </row>
    <row r="2652" spans="1:8" ht="28.8" x14ac:dyDescent="0.3">
      <c r="A2652" s="104" t="s">
        <v>5395</v>
      </c>
      <c r="B2652" s="105" t="s">
        <v>5396</v>
      </c>
      <c r="C2652" s="106" t="s">
        <v>128</v>
      </c>
      <c r="D2652" s="107">
        <v>54.54</v>
      </c>
      <c r="E2652" s="107">
        <v>10.92</v>
      </c>
      <c r="F2652" s="107">
        <v>65.459999999999994</v>
      </c>
      <c r="G2652" s="83">
        <v>9</v>
      </c>
      <c r="H2652" s="83"/>
    </row>
    <row r="2653" spans="1:8" ht="28.8" x14ac:dyDescent="0.3">
      <c r="A2653" s="104" t="s">
        <v>5397</v>
      </c>
      <c r="B2653" s="105" t="s">
        <v>5398</v>
      </c>
      <c r="C2653" s="106" t="s">
        <v>128</v>
      </c>
      <c r="D2653" s="107">
        <v>128.65</v>
      </c>
      <c r="E2653" s="107">
        <v>14.56</v>
      </c>
      <c r="F2653" s="107">
        <v>143.21</v>
      </c>
      <c r="G2653" s="83">
        <v>9</v>
      </c>
      <c r="H2653" s="83"/>
    </row>
    <row r="2654" spans="1:8" ht="28.8" x14ac:dyDescent="0.3">
      <c r="A2654" s="104" t="s">
        <v>5399</v>
      </c>
      <c r="B2654" s="105" t="s">
        <v>5400</v>
      </c>
      <c r="C2654" s="106" t="s">
        <v>128</v>
      </c>
      <c r="D2654" s="107">
        <v>68.87</v>
      </c>
      <c r="E2654" s="107">
        <v>18.2</v>
      </c>
      <c r="F2654" s="107">
        <v>87.07</v>
      </c>
      <c r="G2654" s="83">
        <v>9</v>
      </c>
      <c r="H2654" s="83"/>
    </row>
    <row r="2655" spans="1:8" ht="28.8" x14ac:dyDescent="0.3">
      <c r="A2655" s="104" t="s">
        <v>5401</v>
      </c>
      <c r="B2655" s="105" t="s">
        <v>5402</v>
      </c>
      <c r="C2655" s="106" t="s">
        <v>128</v>
      </c>
      <c r="D2655" s="107">
        <v>94.24</v>
      </c>
      <c r="E2655" s="107">
        <v>18.2</v>
      </c>
      <c r="F2655" s="107">
        <v>112.44</v>
      </c>
      <c r="G2655" s="83">
        <v>9</v>
      </c>
      <c r="H2655" s="83"/>
    </row>
    <row r="2656" spans="1:8" ht="28.8" x14ac:dyDescent="0.3">
      <c r="A2656" s="104" t="s">
        <v>5403</v>
      </c>
      <c r="B2656" s="105" t="s">
        <v>5404</v>
      </c>
      <c r="C2656" s="106" t="s">
        <v>128</v>
      </c>
      <c r="D2656" s="107">
        <v>143.35</v>
      </c>
      <c r="E2656" s="107">
        <v>18.2</v>
      </c>
      <c r="F2656" s="107">
        <v>161.55000000000001</v>
      </c>
      <c r="G2656" s="83">
        <v>9</v>
      </c>
      <c r="H2656" s="83"/>
    </row>
    <row r="2657" spans="1:8" ht="43.2" x14ac:dyDescent="0.3">
      <c r="A2657" s="104" t="s">
        <v>5405</v>
      </c>
      <c r="B2657" s="105" t="s">
        <v>5406</v>
      </c>
      <c r="C2657" s="106" t="s">
        <v>128</v>
      </c>
      <c r="D2657" s="107">
        <v>90.41</v>
      </c>
      <c r="E2657" s="107">
        <v>18.2</v>
      </c>
      <c r="F2657" s="107">
        <v>108.61</v>
      </c>
      <c r="G2657" s="83">
        <v>9</v>
      </c>
      <c r="H2657" s="83"/>
    </row>
    <row r="2658" spans="1:8" ht="28.8" x14ac:dyDescent="0.3">
      <c r="A2658" s="104" t="s">
        <v>5407</v>
      </c>
      <c r="B2658" s="105" t="s">
        <v>5408</v>
      </c>
      <c r="C2658" s="106" t="s">
        <v>128</v>
      </c>
      <c r="D2658" s="107">
        <v>71.459999999999994</v>
      </c>
      <c r="E2658" s="107">
        <v>18.2</v>
      </c>
      <c r="F2658" s="107">
        <v>89.66</v>
      </c>
      <c r="G2658" s="83">
        <v>9</v>
      </c>
      <c r="H2658" s="83"/>
    </row>
    <row r="2659" spans="1:8" ht="28.8" x14ac:dyDescent="0.3">
      <c r="A2659" s="104" t="s">
        <v>5409</v>
      </c>
      <c r="B2659" s="105" t="s">
        <v>5410</v>
      </c>
      <c r="C2659" s="106" t="s">
        <v>128</v>
      </c>
      <c r="D2659" s="107">
        <v>208.57</v>
      </c>
      <c r="E2659" s="107">
        <v>18.2</v>
      </c>
      <c r="F2659" s="107">
        <v>226.77</v>
      </c>
      <c r="G2659" s="83">
        <v>9</v>
      </c>
      <c r="H2659" s="83"/>
    </row>
    <row r="2660" spans="1:8" ht="43.2" x14ac:dyDescent="0.3">
      <c r="A2660" s="104" t="s">
        <v>5411</v>
      </c>
      <c r="B2660" s="105" t="s">
        <v>5412</v>
      </c>
      <c r="C2660" s="106" t="s">
        <v>128</v>
      </c>
      <c r="D2660" s="107">
        <v>57.07</v>
      </c>
      <c r="E2660" s="107">
        <v>14.56</v>
      </c>
      <c r="F2660" s="107">
        <v>71.63</v>
      </c>
      <c r="G2660" s="83">
        <v>9</v>
      </c>
      <c r="H2660" s="83"/>
    </row>
    <row r="2661" spans="1:8" ht="28.8" x14ac:dyDescent="0.3">
      <c r="A2661" s="104" t="s">
        <v>5413</v>
      </c>
      <c r="B2661" s="105" t="s">
        <v>5414</v>
      </c>
      <c r="C2661" s="106" t="s">
        <v>128</v>
      </c>
      <c r="D2661" s="107">
        <v>99.81</v>
      </c>
      <c r="E2661" s="107">
        <v>14.56</v>
      </c>
      <c r="F2661" s="107">
        <v>114.37</v>
      </c>
      <c r="G2661" s="83">
        <v>9</v>
      </c>
      <c r="H2661" s="83"/>
    </row>
    <row r="2662" spans="1:8" ht="43.2" x14ac:dyDescent="0.3">
      <c r="A2662" s="104" t="s">
        <v>5415</v>
      </c>
      <c r="B2662" s="105" t="s">
        <v>5416</v>
      </c>
      <c r="C2662" s="106" t="s">
        <v>128</v>
      </c>
      <c r="D2662" s="107">
        <v>340.59</v>
      </c>
      <c r="E2662" s="107">
        <v>14.56</v>
      </c>
      <c r="F2662" s="107">
        <v>355.15</v>
      </c>
      <c r="G2662" s="83">
        <v>9</v>
      </c>
      <c r="H2662" s="83"/>
    </row>
    <row r="2663" spans="1:8" ht="28.8" x14ac:dyDescent="0.3">
      <c r="A2663" s="104" t="s">
        <v>5417</v>
      </c>
      <c r="B2663" s="105" t="s">
        <v>5418</v>
      </c>
      <c r="C2663" s="106" t="s">
        <v>128</v>
      </c>
      <c r="D2663" s="107">
        <v>200.15</v>
      </c>
      <c r="E2663" s="107">
        <v>14.56</v>
      </c>
      <c r="F2663" s="107">
        <v>214.71</v>
      </c>
      <c r="G2663" s="83">
        <v>9</v>
      </c>
      <c r="H2663" s="83"/>
    </row>
    <row r="2664" spans="1:8" ht="28.8" x14ac:dyDescent="0.3">
      <c r="A2664" s="104" t="s">
        <v>5419</v>
      </c>
      <c r="B2664" s="105" t="s">
        <v>5420</v>
      </c>
      <c r="C2664" s="106" t="s">
        <v>128</v>
      </c>
      <c r="D2664" s="107">
        <v>194.79</v>
      </c>
      <c r="E2664" s="107">
        <v>14.56</v>
      </c>
      <c r="F2664" s="107">
        <v>209.35</v>
      </c>
      <c r="G2664" s="83">
        <v>9</v>
      </c>
      <c r="H2664" s="83"/>
    </row>
    <row r="2665" spans="1:8" ht="43.2" x14ac:dyDescent="0.3">
      <c r="A2665" s="104" t="s">
        <v>5421</v>
      </c>
      <c r="B2665" s="105" t="s">
        <v>5422</v>
      </c>
      <c r="C2665" s="106" t="s">
        <v>128</v>
      </c>
      <c r="D2665" s="107">
        <v>154</v>
      </c>
      <c r="E2665" s="107">
        <v>14.56</v>
      </c>
      <c r="F2665" s="107">
        <v>168.56</v>
      </c>
      <c r="G2665" s="83">
        <v>9</v>
      </c>
      <c r="H2665" s="83"/>
    </row>
    <row r="2666" spans="1:8" x14ac:dyDescent="0.3">
      <c r="A2666" s="104" t="s">
        <v>5423</v>
      </c>
      <c r="B2666" s="105" t="s">
        <v>5424</v>
      </c>
      <c r="C2666" s="106"/>
      <c r="D2666" s="107"/>
      <c r="E2666" s="107"/>
      <c r="F2666" s="107"/>
      <c r="G2666" s="83">
        <v>5</v>
      </c>
      <c r="H2666" s="83"/>
    </row>
    <row r="2667" spans="1:8" ht="28.8" x14ac:dyDescent="0.3">
      <c r="A2667" s="104" t="s">
        <v>5425</v>
      </c>
      <c r="B2667" s="105" t="s">
        <v>5426</v>
      </c>
      <c r="C2667" s="106" t="s">
        <v>128</v>
      </c>
      <c r="D2667" s="107">
        <v>36.24</v>
      </c>
      <c r="E2667" s="107">
        <v>10.92</v>
      </c>
      <c r="F2667" s="107">
        <v>47.16</v>
      </c>
      <c r="G2667" s="83">
        <v>9</v>
      </c>
      <c r="H2667" s="83"/>
    </row>
    <row r="2668" spans="1:8" x14ac:dyDescent="0.3">
      <c r="A2668" s="104" t="s">
        <v>5427</v>
      </c>
      <c r="B2668" s="105" t="s">
        <v>5428</v>
      </c>
      <c r="C2668" s="106"/>
      <c r="D2668" s="107"/>
      <c r="E2668" s="107"/>
      <c r="F2668" s="107"/>
      <c r="G2668" s="83">
        <v>5</v>
      </c>
      <c r="H2668" s="83"/>
    </row>
    <row r="2669" spans="1:8" ht="28.8" x14ac:dyDescent="0.3">
      <c r="A2669" s="104" t="s">
        <v>5429</v>
      </c>
      <c r="B2669" s="105" t="s">
        <v>5430</v>
      </c>
      <c r="C2669" s="106" t="s">
        <v>128</v>
      </c>
      <c r="D2669" s="107">
        <v>0.35</v>
      </c>
      <c r="E2669" s="107">
        <v>14.56</v>
      </c>
      <c r="F2669" s="107">
        <v>14.91</v>
      </c>
      <c r="G2669" s="83">
        <v>9</v>
      </c>
      <c r="H2669" s="83"/>
    </row>
    <row r="2670" spans="1:8" ht="28.8" x14ac:dyDescent="0.3">
      <c r="A2670" s="104" t="s">
        <v>5431</v>
      </c>
      <c r="B2670" s="105" t="s">
        <v>5432</v>
      </c>
      <c r="C2670" s="106" t="s">
        <v>128</v>
      </c>
      <c r="D2670" s="107">
        <v>6.13</v>
      </c>
      <c r="E2670" s="107">
        <v>2.9</v>
      </c>
      <c r="F2670" s="107">
        <v>9.0299999999999994</v>
      </c>
      <c r="G2670" s="83">
        <v>9</v>
      </c>
      <c r="H2670" s="83"/>
    </row>
    <row r="2671" spans="1:8" x14ac:dyDescent="0.3">
      <c r="A2671" s="104" t="s">
        <v>5433</v>
      </c>
      <c r="B2671" s="105" t="s">
        <v>5434</v>
      </c>
      <c r="C2671" s="106" t="s">
        <v>128</v>
      </c>
      <c r="D2671" s="107"/>
      <c r="E2671" s="107">
        <v>14.56</v>
      </c>
      <c r="F2671" s="107">
        <v>14.56</v>
      </c>
      <c r="G2671" s="83">
        <v>9</v>
      </c>
      <c r="H2671" s="83"/>
    </row>
    <row r="2672" spans="1:8" x14ac:dyDescent="0.3">
      <c r="A2672" s="104" t="s">
        <v>5435</v>
      </c>
      <c r="B2672" s="105" t="s">
        <v>5436</v>
      </c>
      <c r="C2672" s="106" t="s">
        <v>128</v>
      </c>
      <c r="D2672" s="107"/>
      <c r="E2672" s="107">
        <v>2.9</v>
      </c>
      <c r="F2672" s="107">
        <v>2.9</v>
      </c>
      <c r="G2672" s="83">
        <v>9</v>
      </c>
      <c r="H2672" s="83"/>
    </row>
    <row r="2673" spans="1:8" x14ac:dyDescent="0.3">
      <c r="A2673" s="104" t="s">
        <v>5437</v>
      </c>
      <c r="B2673" s="105" t="s">
        <v>5438</v>
      </c>
      <c r="C2673" s="106"/>
      <c r="D2673" s="107"/>
      <c r="E2673" s="107"/>
      <c r="F2673" s="107"/>
      <c r="G2673" s="83">
        <v>5</v>
      </c>
      <c r="H2673" s="83"/>
    </row>
    <row r="2674" spans="1:8" ht="28.8" x14ac:dyDescent="0.3">
      <c r="A2674" s="104" t="s">
        <v>5439</v>
      </c>
      <c r="B2674" s="105" t="s">
        <v>5440</v>
      </c>
      <c r="C2674" s="106" t="s">
        <v>128</v>
      </c>
      <c r="D2674" s="107">
        <v>308.31</v>
      </c>
      <c r="E2674" s="107">
        <v>14.56</v>
      </c>
      <c r="F2674" s="107">
        <v>322.87</v>
      </c>
      <c r="G2674" s="83">
        <v>9</v>
      </c>
      <c r="H2674" s="83"/>
    </row>
    <row r="2675" spans="1:8" ht="43.2" x14ac:dyDescent="0.3">
      <c r="A2675" s="104" t="s">
        <v>5441</v>
      </c>
      <c r="B2675" s="105" t="s">
        <v>5442</v>
      </c>
      <c r="C2675" s="106" t="s">
        <v>128</v>
      </c>
      <c r="D2675" s="107">
        <v>241.53</v>
      </c>
      <c r="E2675" s="107">
        <v>10.92</v>
      </c>
      <c r="F2675" s="107">
        <v>252.45</v>
      </c>
      <c r="G2675" s="83">
        <v>9</v>
      </c>
      <c r="H2675" s="83"/>
    </row>
    <row r="2676" spans="1:8" ht="28.8" x14ac:dyDescent="0.3">
      <c r="A2676" s="104" t="s">
        <v>5443</v>
      </c>
      <c r="B2676" s="105" t="s">
        <v>5444</v>
      </c>
      <c r="C2676" s="106" t="s">
        <v>128</v>
      </c>
      <c r="D2676" s="107">
        <v>145.28</v>
      </c>
      <c r="E2676" s="107">
        <v>14.56</v>
      </c>
      <c r="F2676" s="107">
        <v>159.84</v>
      </c>
      <c r="G2676" s="83">
        <v>9</v>
      </c>
      <c r="H2676" s="83"/>
    </row>
    <row r="2677" spans="1:8" ht="28.8" x14ac:dyDescent="0.3">
      <c r="A2677" s="104" t="s">
        <v>5445</v>
      </c>
      <c r="B2677" s="105" t="s">
        <v>5446</v>
      </c>
      <c r="C2677" s="106" t="s">
        <v>128</v>
      </c>
      <c r="D2677" s="107">
        <v>245.97</v>
      </c>
      <c r="E2677" s="107">
        <v>10.92</v>
      </c>
      <c r="F2677" s="107">
        <v>256.89</v>
      </c>
      <c r="G2677" s="83">
        <v>9</v>
      </c>
      <c r="H2677" s="83"/>
    </row>
    <row r="2678" spans="1:8" ht="28.8" x14ac:dyDescent="0.3">
      <c r="A2678" s="104" t="s">
        <v>5447</v>
      </c>
      <c r="B2678" s="105" t="s">
        <v>5448</v>
      </c>
      <c r="C2678" s="106" t="s">
        <v>128</v>
      </c>
      <c r="D2678" s="107">
        <v>39.32</v>
      </c>
      <c r="E2678" s="107">
        <v>10.92</v>
      </c>
      <c r="F2678" s="107">
        <v>50.24</v>
      </c>
      <c r="G2678" s="83">
        <v>9</v>
      </c>
      <c r="H2678" s="83"/>
    </row>
    <row r="2679" spans="1:8" x14ac:dyDescent="0.3">
      <c r="A2679" s="104" t="s">
        <v>5449</v>
      </c>
      <c r="B2679" s="105" t="s">
        <v>5450</v>
      </c>
      <c r="C2679" s="106"/>
      <c r="D2679" s="107"/>
      <c r="E2679" s="107"/>
      <c r="F2679" s="107"/>
      <c r="G2679" s="83">
        <v>2</v>
      </c>
      <c r="H2679" s="83"/>
    </row>
    <row r="2680" spans="1:8" x14ac:dyDescent="0.3">
      <c r="A2680" s="104" t="s">
        <v>5451</v>
      </c>
      <c r="B2680" s="105" t="s">
        <v>5452</v>
      </c>
      <c r="C2680" s="106"/>
      <c r="D2680" s="107"/>
      <c r="E2680" s="107"/>
      <c r="F2680" s="107"/>
      <c r="G2680" s="83">
        <v>5</v>
      </c>
      <c r="H2680" s="83"/>
    </row>
    <row r="2681" spans="1:8" ht="28.8" x14ac:dyDescent="0.3">
      <c r="A2681" s="104" t="s">
        <v>5453</v>
      </c>
      <c r="B2681" s="105" t="s">
        <v>5454</v>
      </c>
      <c r="C2681" s="106" t="s">
        <v>128</v>
      </c>
      <c r="D2681" s="107">
        <v>73.260000000000005</v>
      </c>
      <c r="E2681" s="107">
        <v>9.1</v>
      </c>
      <c r="F2681" s="107">
        <v>82.36</v>
      </c>
      <c r="G2681" s="83">
        <v>9</v>
      </c>
      <c r="H2681" s="83"/>
    </row>
    <row r="2682" spans="1:8" ht="28.8" x14ac:dyDescent="0.3">
      <c r="A2682" s="104" t="s">
        <v>5455</v>
      </c>
      <c r="B2682" s="105" t="s">
        <v>5456</v>
      </c>
      <c r="C2682" s="106" t="s">
        <v>128</v>
      </c>
      <c r="D2682" s="107">
        <v>76.69</v>
      </c>
      <c r="E2682" s="107">
        <v>9.1</v>
      </c>
      <c r="F2682" s="107">
        <v>85.79</v>
      </c>
      <c r="G2682" s="83">
        <v>9</v>
      </c>
      <c r="H2682" s="83"/>
    </row>
    <row r="2683" spans="1:8" x14ac:dyDescent="0.3">
      <c r="A2683" s="104" t="s">
        <v>5457</v>
      </c>
      <c r="B2683" s="105" t="s">
        <v>5458</v>
      </c>
      <c r="C2683" s="106" t="s">
        <v>128</v>
      </c>
      <c r="D2683" s="107">
        <v>69.87</v>
      </c>
      <c r="E2683" s="107">
        <v>9.1</v>
      </c>
      <c r="F2683" s="107">
        <v>78.97</v>
      </c>
      <c r="G2683" s="83">
        <v>9</v>
      </c>
      <c r="H2683" s="83"/>
    </row>
    <row r="2684" spans="1:8" x14ac:dyDescent="0.3">
      <c r="A2684" s="104" t="s">
        <v>5459</v>
      </c>
      <c r="B2684" s="105" t="s">
        <v>5460</v>
      </c>
      <c r="C2684" s="106" t="s">
        <v>128</v>
      </c>
      <c r="D2684" s="107">
        <v>49.79</v>
      </c>
      <c r="E2684" s="107">
        <v>9.1</v>
      </c>
      <c r="F2684" s="107">
        <v>58.89</v>
      </c>
      <c r="G2684" s="83">
        <v>9</v>
      </c>
      <c r="H2684" s="83"/>
    </row>
    <row r="2685" spans="1:8" x14ac:dyDescent="0.3">
      <c r="A2685" s="104" t="s">
        <v>5461</v>
      </c>
      <c r="B2685" s="105" t="s">
        <v>5462</v>
      </c>
      <c r="C2685" s="106" t="s">
        <v>128</v>
      </c>
      <c r="D2685" s="107">
        <v>4.76</v>
      </c>
      <c r="E2685" s="107">
        <v>9.1</v>
      </c>
      <c r="F2685" s="107">
        <v>13.86</v>
      </c>
      <c r="G2685" s="83">
        <v>9</v>
      </c>
      <c r="H2685" s="83"/>
    </row>
    <row r="2686" spans="1:8" x14ac:dyDescent="0.3">
      <c r="A2686" s="104" t="s">
        <v>5463</v>
      </c>
      <c r="B2686" s="105" t="s">
        <v>5464</v>
      </c>
      <c r="C2686" s="106" t="s">
        <v>128</v>
      </c>
      <c r="D2686" s="107">
        <v>9.27</v>
      </c>
      <c r="E2686" s="107">
        <v>9.1</v>
      </c>
      <c r="F2686" s="107">
        <v>18.37</v>
      </c>
      <c r="G2686" s="83">
        <v>9</v>
      </c>
      <c r="H2686" s="83"/>
    </row>
    <row r="2687" spans="1:8" ht="28.8" x14ac:dyDescent="0.3">
      <c r="A2687" s="104" t="s">
        <v>5465</v>
      </c>
      <c r="B2687" s="105" t="s">
        <v>5466</v>
      </c>
      <c r="C2687" s="106" t="s">
        <v>128</v>
      </c>
      <c r="D2687" s="107">
        <v>10.98</v>
      </c>
      <c r="E2687" s="107">
        <v>9.1</v>
      </c>
      <c r="F2687" s="107">
        <v>20.079999999999998</v>
      </c>
      <c r="G2687" s="83">
        <v>9</v>
      </c>
      <c r="H2687" s="83"/>
    </row>
    <row r="2688" spans="1:8" ht="28.8" x14ac:dyDescent="0.3">
      <c r="A2688" s="104" t="s">
        <v>5467</v>
      </c>
      <c r="B2688" s="105" t="s">
        <v>5468</v>
      </c>
      <c r="C2688" s="106" t="s">
        <v>128</v>
      </c>
      <c r="D2688" s="107">
        <v>13.25</v>
      </c>
      <c r="E2688" s="107">
        <v>9.1</v>
      </c>
      <c r="F2688" s="107">
        <v>22.35</v>
      </c>
      <c r="G2688" s="83">
        <v>9</v>
      </c>
      <c r="H2688" s="83"/>
    </row>
    <row r="2689" spans="1:8" x14ac:dyDescent="0.3">
      <c r="A2689" s="104" t="s">
        <v>5469</v>
      </c>
      <c r="B2689" s="105" t="s">
        <v>5470</v>
      </c>
      <c r="C2689" s="106"/>
      <c r="D2689" s="107"/>
      <c r="E2689" s="107"/>
      <c r="F2689" s="107"/>
      <c r="G2689" s="83">
        <v>5</v>
      </c>
      <c r="H2689" s="83"/>
    </row>
    <row r="2690" spans="1:8" x14ac:dyDescent="0.3">
      <c r="A2690" s="104" t="s">
        <v>5471</v>
      </c>
      <c r="B2690" s="105" t="s">
        <v>5472</v>
      </c>
      <c r="C2690" s="106" t="s">
        <v>128</v>
      </c>
      <c r="D2690" s="107">
        <v>5.16</v>
      </c>
      <c r="E2690" s="107">
        <v>9.1</v>
      </c>
      <c r="F2690" s="107">
        <v>14.26</v>
      </c>
      <c r="G2690" s="83">
        <v>9</v>
      </c>
      <c r="H2690" s="83"/>
    </row>
    <row r="2691" spans="1:8" x14ac:dyDescent="0.3">
      <c r="A2691" s="104" t="s">
        <v>5473</v>
      </c>
      <c r="B2691" s="105" t="s">
        <v>5474</v>
      </c>
      <c r="C2691" s="106" t="s">
        <v>128</v>
      </c>
      <c r="D2691" s="107">
        <v>13.85</v>
      </c>
      <c r="E2691" s="107">
        <v>9.1</v>
      </c>
      <c r="F2691" s="107">
        <v>22.95</v>
      </c>
      <c r="G2691" s="83">
        <v>9</v>
      </c>
      <c r="H2691" s="83"/>
    </row>
    <row r="2692" spans="1:8" x14ac:dyDescent="0.3">
      <c r="A2692" s="104" t="s">
        <v>5475</v>
      </c>
      <c r="B2692" s="105" t="s">
        <v>5476</v>
      </c>
      <c r="C2692" s="106" t="s">
        <v>128</v>
      </c>
      <c r="D2692" s="107">
        <v>4.8499999999999996</v>
      </c>
      <c r="E2692" s="107">
        <v>9.1</v>
      </c>
      <c r="F2692" s="107">
        <v>13.95</v>
      </c>
      <c r="G2692" s="83">
        <v>9</v>
      </c>
      <c r="H2692" s="83"/>
    </row>
    <row r="2693" spans="1:8" x14ac:dyDescent="0.3">
      <c r="A2693" s="104" t="s">
        <v>5477</v>
      </c>
      <c r="B2693" s="105" t="s">
        <v>5478</v>
      </c>
      <c r="C2693" s="106" t="s">
        <v>128</v>
      </c>
      <c r="D2693" s="107">
        <v>7.13</v>
      </c>
      <c r="E2693" s="107">
        <v>9.1</v>
      </c>
      <c r="F2693" s="107">
        <v>16.23</v>
      </c>
      <c r="G2693" s="83">
        <v>9</v>
      </c>
      <c r="H2693" s="83"/>
    </row>
    <row r="2694" spans="1:8" ht="28.8" x14ac:dyDescent="0.3">
      <c r="A2694" s="104" t="s">
        <v>5479</v>
      </c>
      <c r="B2694" s="105" t="s">
        <v>5480</v>
      </c>
      <c r="C2694" s="106" t="s">
        <v>128</v>
      </c>
      <c r="D2694" s="107">
        <v>12.09</v>
      </c>
      <c r="E2694" s="107">
        <v>9.1</v>
      </c>
      <c r="F2694" s="107">
        <v>21.19</v>
      </c>
      <c r="G2694" s="83">
        <v>9</v>
      </c>
      <c r="H2694" s="83"/>
    </row>
    <row r="2695" spans="1:8" ht="28.8" x14ac:dyDescent="0.3">
      <c r="A2695" s="104" t="s">
        <v>5481</v>
      </c>
      <c r="B2695" s="105" t="s">
        <v>5482</v>
      </c>
      <c r="C2695" s="106" t="s">
        <v>128</v>
      </c>
      <c r="D2695" s="107">
        <v>14.87</v>
      </c>
      <c r="E2695" s="107">
        <v>9.1</v>
      </c>
      <c r="F2695" s="107">
        <v>23.97</v>
      </c>
      <c r="G2695" s="83">
        <v>9</v>
      </c>
      <c r="H2695" s="83"/>
    </row>
    <row r="2696" spans="1:8" x14ac:dyDescent="0.3">
      <c r="A2696" s="104" t="s">
        <v>5483</v>
      </c>
      <c r="B2696" s="105" t="s">
        <v>5484</v>
      </c>
      <c r="C2696" s="106"/>
      <c r="D2696" s="107"/>
      <c r="E2696" s="107"/>
      <c r="F2696" s="107"/>
      <c r="G2696" s="83">
        <v>5</v>
      </c>
      <c r="H2696" s="83"/>
    </row>
    <row r="2697" spans="1:8" ht="28.8" x14ac:dyDescent="0.3">
      <c r="A2697" s="104" t="s">
        <v>5485</v>
      </c>
      <c r="B2697" s="105" t="s">
        <v>5486</v>
      </c>
      <c r="C2697" s="106" t="s">
        <v>128</v>
      </c>
      <c r="D2697" s="107">
        <v>8.24</v>
      </c>
      <c r="E2697" s="107">
        <v>9.1</v>
      </c>
      <c r="F2697" s="107">
        <v>17.34</v>
      </c>
      <c r="G2697" s="83">
        <v>9</v>
      </c>
      <c r="H2697" s="83"/>
    </row>
    <row r="2698" spans="1:8" ht="28.8" x14ac:dyDescent="0.3">
      <c r="A2698" s="104" t="s">
        <v>5487</v>
      </c>
      <c r="B2698" s="105" t="s">
        <v>5488</v>
      </c>
      <c r="C2698" s="106" t="s">
        <v>128</v>
      </c>
      <c r="D2698" s="107">
        <v>13.82</v>
      </c>
      <c r="E2698" s="107">
        <v>9.1</v>
      </c>
      <c r="F2698" s="107">
        <v>22.92</v>
      </c>
      <c r="G2698" s="83">
        <v>9</v>
      </c>
      <c r="H2698" s="83"/>
    </row>
    <row r="2699" spans="1:8" ht="28.8" x14ac:dyDescent="0.3">
      <c r="A2699" s="104" t="s">
        <v>5489</v>
      </c>
      <c r="B2699" s="105" t="s">
        <v>5490</v>
      </c>
      <c r="C2699" s="106" t="s">
        <v>128</v>
      </c>
      <c r="D2699" s="107">
        <v>12.42</v>
      </c>
      <c r="E2699" s="107">
        <v>9.1</v>
      </c>
      <c r="F2699" s="107">
        <v>21.52</v>
      </c>
      <c r="G2699" s="83">
        <v>9</v>
      </c>
      <c r="H2699" s="83"/>
    </row>
    <row r="2700" spans="1:8" ht="28.8" x14ac:dyDescent="0.3">
      <c r="A2700" s="104" t="s">
        <v>5491</v>
      </c>
      <c r="B2700" s="105" t="s">
        <v>5492</v>
      </c>
      <c r="C2700" s="106" t="s">
        <v>128</v>
      </c>
      <c r="D2700" s="107">
        <v>13.54</v>
      </c>
      <c r="E2700" s="107">
        <v>9.1</v>
      </c>
      <c r="F2700" s="107">
        <v>22.64</v>
      </c>
      <c r="G2700" s="83">
        <v>9</v>
      </c>
      <c r="H2700" s="83"/>
    </row>
    <row r="2701" spans="1:8" x14ac:dyDescent="0.3">
      <c r="A2701" s="104" t="s">
        <v>5493</v>
      </c>
      <c r="B2701" s="105" t="s">
        <v>5494</v>
      </c>
      <c r="C2701" s="106"/>
      <c r="D2701" s="107"/>
      <c r="E2701" s="107"/>
      <c r="F2701" s="107"/>
      <c r="G2701" s="83">
        <v>5</v>
      </c>
      <c r="H2701" s="83"/>
    </row>
    <row r="2702" spans="1:8" x14ac:dyDescent="0.3">
      <c r="A2702" s="104" t="s">
        <v>5495</v>
      </c>
      <c r="B2702" s="105" t="s">
        <v>5496</v>
      </c>
      <c r="C2702" s="106" t="s">
        <v>128</v>
      </c>
      <c r="D2702" s="107">
        <v>12.22</v>
      </c>
      <c r="E2702" s="107">
        <v>9.1</v>
      </c>
      <c r="F2702" s="107">
        <v>21.32</v>
      </c>
      <c r="G2702" s="83">
        <v>9</v>
      </c>
      <c r="H2702" s="83"/>
    </row>
    <row r="2703" spans="1:8" x14ac:dyDescent="0.3">
      <c r="A2703" s="104" t="s">
        <v>5497</v>
      </c>
      <c r="B2703" s="105" t="s">
        <v>5498</v>
      </c>
      <c r="C2703" s="106" t="s">
        <v>128</v>
      </c>
      <c r="D2703" s="107">
        <v>11.31</v>
      </c>
      <c r="E2703" s="107">
        <v>9.1</v>
      </c>
      <c r="F2703" s="107">
        <v>20.41</v>
      </c>
      <c r="G2703" s="83">
        <v>9</v>
      </c>
      <c r="H2703" s="83"/>
    </row>
    <row r="2704" spans="1:8" x14ac:dyDescent="0.3">
      <c r="A2704" s="104" t="s">
        <v>5499</v>
      </c>
      <c r="B2704" s="105" t="s">
        <v>5500</v>
      </c>
      <c r="C2704" s="106" t="s">
        <v>128</v>
      </c>
      <c r="D2704" s="107">
        <v>52.95</v>
      </c>
      <c r="E2704" s="107">
        <v>9.1</v>
      </c>
      <c r="F2704" s="107">
        <v>62.05</v>
      </c>
      <c r="G2704" s="83">
        <v>9</v>
      </c>
      <c r="H2704" s="83"/>
    </row>
    <row r="2705" spans="1:8" x14ac:dyDescent="0.3">
      <c r="A2705" s="104" t="s">
        <v>5501</v>
      </c>
      <c r="B2705" s="105" t="s">
        <v>5502</v>
      </c>
      <c r="C2705" s="106" t="s">
        <v>128</v>
      </c>
      <c r="D2705" s="107">
        <v>178.08</v>
      </c>
      <c r="E2705" s="107">
        <v>10.92</v>
      </c>
      <c r="F2705" s="107">
        <v>189</v>
      </c>
      <c r="G2705" s="83">
        <v>9</v>
      </c>
      <c r="H2705" s="83"/>
    </row>
    <row r="2706" spans="1:8" x14ac:dyDescent="0.3">
      <c r="A2706" s="104" t="s">
        <v>5503</v>
      </c>
      <c r="B2706" s="105" t="s">
        <v>5504</v>
      </c>
      <c r="C2706" s="106" t="s">
        <v>236</v>
      </c>
      <c r="D2706" s="107">
        <v>84.31</v>
      </c>
      <c r="E2706" s="107">
        <v>10.92</v>
      </c>
      <c r="F2706" s="107">
        <v>95.23</v>
      </c>
      <c r="G2706" s="83">
        <v>9</v>
      </c>
      <c r="H2706" s="83"/>
    </row>
    <row r="2707" spans="1:8" x14ac:dyDescent="0.3">
      <c r="A2707" s="104" t="s">
        <v>5505</v>
      </c>
      <c r="B2707" s="105" t="s">
        <v>5506</v>
      </c>
      <c r="C2707" s="106" t="s">
        <v>128</v>
      </c>
      <c r="D2707" s="107">
        <v>17.46</v>
      </c>
      <c r="E2707" s="107">
        <v>9.1</v>
      </c>
      <c r="F2707" s="107">
        <v>26.56</v>
      </c>
      <c r="G2707" s="83">
        <v>9</v>
      </c>
      <c r="H2707" s="83"/>
    </row>
    <row r="2708" spans="1:8" x14ac:dyDescent="0.3">
      <c r="A2708" s="104" t="s">
        <v>5507</v>
      </c>
      <c r="B2708" s="105" t="s">
        <v>5508</v>
      </c>
      <c r="C2708" s="106" t="s">
        <v>128</v>
      </c>
      <c r="D2708" s="107">
        <v>27.49</v>
      </c>
      <c r="E2708" s="107">
        <v>9.1</v>
      </c>
      <c r="F2708" s="107">
        <v>36.590000000000003</v>
      </c>
      <c r="G2708" s="83">
        <v>9</v>
      </c>
      <c r="H2708" s="83"/>
    </row>
    <row r="2709" spans="1:8" x14ac:dyDescent="0.3">
      <c r="A2709" s="104" t="s">
        <v>5509</v>
      </c>
      <c r="B2709" s="105" t="s">
        <v>5510</v>
      </c>
      <c r="C2709" s="106"/>
      <c r="D2709" s="107"/>
      <c r="E2709" s="107"/>
      <c r="F2709" s="107"/>
      <c r="G2709" s="83">
        <v>5</v>
      </c>
      <c r="H2709" s="83"/>
    </row>
    <row r="2710" spans="1:8" x14ac:dyDescent="0.3">
      <c r="A2710" s="104" t="s">
        <v>5511</v>
      </c>
      <c r="B2710" s="105" t="s">
        <v>5512</v>
      </c>
      <c r="C2710" s="106" t="s">
        <v>128</v>
      </c>
      <c r="D2710" s="107">
        <v>37.99</v>
      </c>
      <c r="E2710" s="107">
        <v>9.1</v>
      </c>
      <c r="F2710" s="107">
        <v>47.09</v>
      </c>
      <c r="G2710" s="83">
        <v>9</v>
      </c>
      <c r="H2710" s="83"/>
    </row>
    <row r="2711" spans="1:8" ht="28.8" x14ac:dyDescent="0.3">
      <c r="A2711" s="104" t="s">
        <v>5513</v>
      </c>
      <c r="B2711" s="105" t="s">
        <v>5514</v>
      </c>
      <c r="C2711" s="106" t="s">
        <v>128</v>
      </c>
      <c r="D2711" s="107">
        <v>15.26</v>
      </c>
      <c r="E2711" s="107">
        <v>9.1</v>
      </c>
      <c r="F2711" s="107">
        <v>24.36</v>
      </c>
      <c r="G2711" s="83">
        <v>9</v>
      </c>
      <c r="H2711" s="83"/>
    </row>
    <row r="2712" spans="1:8" x14ac:dyDescent="0.3">
      <c r="A2712" s="104" t="s">
        <v>5515</v>
      </c>
      <c r="B2712" s="105" t="s">
        <v>5516</v>
      </c>
      <c r="C2712" s="106" t="s">
        <v>128</v>
      </c>
      <c r="D2712" s="107">
        <v>71.17</v>
      </c>
      <c r="E2712" s="107">
        <v>9.1</v>
      </c>
      <c r="F2712" s="107">
        <v>80.27</v>
      </c>
      <c r="G2712" s="83">
        <v>9</v>
      </c>
      <c r="H2712" s="83"/>
    </row>
    <row r="2713" spans="1:8" x14ac:dyDescent="0.3">
      <c r="A2713" s="104" t="s">
        <v>5517</v>
      </c>
      <c r="B2713" s="105" t="s">
        <v>5518</v>
      </c>
      <c r="C2713" s="106" t="s">
        <v>128</v>
      </c>
      <c r="D2713" s="107">
        <v>57.22</v>
      </c>
      <c r="E2713" s="107">
        <v>9.1</v>
      </c>
      <c r="F2713" s="107">
        <v>66.319999999999993</v>
      </c>
      <c r="G2713" s="83">
        <v>9</v>
      </c>
      <c r="H2713" s="83"/>
    </row>
    <row r="2714" spans="1:8" x14ac:dyDescent="0.3">
      <c r="A2714" s="104" t="s">
        <v>5519</v>
      </c>
      <c r="B2714" s="105" t="s">
        <v>5520</v>
      </c>
      <c r="C2714" s="106" t="s">
        <v>128</v>
      </c>
      <c r="D2714" s="107">
        <v>118.95</v>
      </c>
      <c r="E2714" s="107">
        <v>9.1</v>
      </c>
      <c r="F2714" s="107">
        <v>128.05000000000001</v>
      </c>
      <c r="G2714" s="83">
        <v>9</v>
      </c>
      <c r="H2714" s="83"/>
    </row>
    <row r="2715" spans="1:8" x14ac:dyDescent="0.3">
      <c r="A2715" s="104" t="s">
        <v>5521</v>
      </c>
      <c r="B2715" s="105" t="s">
        <v>5522</v>
      </c>
      <c r="C2715" s="106" t="s">
        <v>128</v>
      </c>
      <c r="D2715" s="107">
        <v>18.920000000000002</v>
      </c>
      <c r="E2715" s="107">
        <v>36.39</v>
      </c>
      <c r="F2715" s="107">
        <v>55.31</v>
      </c>
      <c r="G2715" s="83">
        <v>9</v>
      </c>
      <c r="H2715" s="83"/>
    </row>
    <row r="2716" spans="1:8" x14ac:dyDescent="0.3">
      <c r="A2716" s="104" t="s">
        <v>5523</v>
      </c>
      <c r="B2716" s="105" t="s">
        <v>5524</v>
      </c>
      <c r="C2716" s="106" t="s">
        <v>128</v>
      </c>
      <c r="D2716" s="107">
        <v>18.78</v>
      </c>
      <c r="E2716" s="107">
        <v>3.64</v>
      </c>
      <c r="F2716" s="107">
        <v>22.42</v>
      </c>
      <c r="G2716" s="83">
        <v>9</v>
      </c>
      <c r="H2716" s="83"/>
    </row>
    <row r="2717" spans="1:8" ht="28.8" x14ac:dyDescent="0.3">
      <c r="A2717" s="104" t="s">
        <v>5525</v>
      </c>
      <c r="B2717" s="105" t="s">
        <v>5526</v>
      </c>
      <c r="C2717" s="106" t="s">
        <v>128</v>
      </c>
      <c r="D2717" s="107">
        <v>23.93</v>
      </c>
      <c r="E2717" s="107">
        <v>3.64</v>
      </c>
      <c r="F2717" s="107">
        <v>27.57</v>
      </c>
      <c r="G2717" s="83">
        <v>9</v>
      </c>
      <c r="H2717" s="83"/>
    </row>
    <row r="2718" spans="1:8" x14ac:dyDescent="0.3">
      <c r="A2718" s="104" t="s">
        <v>5527</v>
      </c>
      <c r="B2718" s="105" t="s">
        <v>5528</v>
      </c>
      <c r="C2718" s="106" t="s">
        <v>128</v>
      </c>
      <c r="D2718" s="107">
        <v>13.29</v>
      </c>
      <c r="E2718" s="107">
        <v>3.64</v>
      </c>
      <c r="F2718" s="107">
        <v>16.93</v>
      </c>
      <c r="G2718" s="83">
        <v>9</v>
      </c>
      <c r="H2718" s="83"/>
    </row>
    <row r="2719" spans="1:8" x14ac:dyDescent="0.3">
      <c r="A2719" s="104" t="s">
        <v>5529</v>
      </c>
      <c r="B2719" s="105" t="s">
        <v>5530</v>
      </c>
      <c r="C2719" s="106" t="s">
        <v>128</v>
      </c>
      <c r="D2719" s="107">
        <v>5.0199999999999996</v>
      </c>
      <c r="E2719" s="107">
        <v>3.64</v>
      </c>
      <c r="F2719" s="107">
        <v>8.66</v>
      </c>
      <c r="G2719" s="83">
        <v>9</v>
      </c>
      <c r="H2719" s="83"/>
    </row>
    <row r="2720" spans="1:8" x14ac:dyDescent="0.3">
      <c r="A2720" s="104" t="s">
        <v>5531</v>
      </c>
      <c r="B2720" s="105" t="s">
        <v>5532</v>
      </c>
      <c r="C2720" s="106" t="s">
        <v>236</v>
      </c>
      <c r="D2720" s="107">
        <v>13.36</v>
      </c>
      <c r="E2720" s="107">
        <v>14.56</v>
      </c>
      <c r="F2720" s="107">
        <v>27.92</v>
      </c>
      <c r="G2720" s="83">
        <v>9</v>
      </c>
      <c r="H2720" s="83"/>
    </row>
    <row r="2721" spans="1:8" x14ac:dyDescent="0.3">
      <c r="A2721" s="104" t="s">
        <v>5533</v>
      </c>
      <c r="B2721" s="105" t="s">
        <v>5534</v>
      </c>
      <c r="C2721" s="106" t="s">
        <v>128</v>
      </c>
      <c r="D2721" s="107">
        <v>17.93</v>
      </c>
      <c r="E2721" s="107">
        <v>9.1</v>
      </c>
      <c r="F2721" s="107">
        <v>27.03</v>
      </c>
      <c r="G2721" s="83">
        <v>9</v>
      </c>
      <c r="H2721" s="83"/>
    </row>
    <row r="2722" spans="1:8" x14ac:dyDescent="0.3">
      <c r="A2722" s="104" t="s">
        <v>5535</v>
      </c>
      <c r="B2722" s="105" t="s">
        <v>5536</v>
      </c>
      <c r="C2722" s="106" t="s">
        <v>128</v>
      </c>
      <c r="D2722" s="107">
        <v>187.63</v>
      </c>
      <c r="E2722" s="107">
        <v>18.2</v>
      </c>
      <c r="F2722" s="107">
        <v>205.83</v>
      </c>
      <c r="G2722" s="83">
        <v>9</v>
      </c>
      <c r="H2722" s="83"/>
    </row>
    <row r="2723" spans="1:8" x14ac:dyDescent="0.3">
      <c r="A2723" s="104" t="s">
        <v>5537</v>
      </c>
      <c r="B2723" s="105" t="s">
        <v>5538</v>
      </c>
      <c r="C2723" s="106" t="s">
        <v>128</v>
      </c>
      <c r="D2723" s="107">
        <v>107.68</v>
      </c>
      <c r="E2723" s="107">
        <v>18.2</v>
      </c>
      <c r="F2723" s="107">
        <v>125.88</v>
      </c>
      <c r="G2723" s="83">
        <v>9</v>
      </c>
      <c r="H2723" s="83"/>
    </row>
    <row r="2724" spans="1:8" x14ac:dyDescent="0.3">
      <c r="A2724" s="104" t="s">
        <v>5539</v>
      </c>
      <c r="B2724" s="105" t="s">
        <v>5540</v>
      </c>
      <c r="C2724" s="106" t="s">
        <v>128</v>
      </c>
      <c r="D2724" s="107">
        <v>135.37</v>
      </c>
      <c r="E2724" s="107">
        <v>18.2</v>
      </c>
      <c r="F2724" s="107">
        <v>153.57</v>
      </c>
      <c r="G2724" s="83">
        <v>9</v>
      </c>
      <c r="H2724" s="83"/>
    </row>
    <row r="2725" spans="1:8" x14ac:dyDescent="0.3">
      <c r="A2725" s="104" t="s">
        <v>5541</v>
      </c>
      <c r="B2725" s="105" t="s">
        <v>5542</v>
      </c>
      <c r="C2725" s="106" t="s">
        <v>128</v>
      </c>
      <c r="D2725" s="107">
        <v>48.35</v>
      </c>
      <c r="E2725" s="107">
        <v>9.1</v>
      </c>
      <c r="F2725" s="107">
        <v>57.45</v>
      </c>
      <c r="G2725" s="83">
        <v>9</v>
      </c>
      <c r="H2725" s="83"/>
    </row>
    <row r="2726" spans="1:8" x14ac:dyDescent="0.3">
      <c r="A2726" s="104" t="s">
        <v>5543</v>
      </c>
      <c r="B2726" s="105" t="s">
        <v>5544</v>
      </c>
      <c r="C2726" s="106" t="s">
        <v>128</v>
      </c>
      <c r="D2726" s="107">
        <v>3.7</v>
      </c>
      <c r="E2726" s="107">
        <v>7.27</v>
      </c>
      <c r="F2726" s="107">
        <v>10.97</v>
      </c>
      <c r="G2726" s="83">
        <v>9</v>
      </c>
      <c r="H2726" s="83"/>
    </row>
    <row r="2727" spans="1:8" x14ac:dyDescent="0.3">
      <c r="A2727" s="104" t="s">
        <v>5545</v>
      </c>
      <c r="B2727" s="105" t="s">
        <v>5546</v>
      </c>
      <c r="C2727" s="106" t="s">
        <v>128</v>
      </c>
      <c r="D2727" s="107">
        <v>9.7899999999999991</v>
      </c>
      <c r="E2727" s="107">
        <v>9.1</v>
      </c>
      <c r="F2727" s="107">
        <v>18.89</v>
      </c>
      <c r="G2727" s="83">
        <v>9</v>
      </c>
      <c r="H2727" s="83"/>
    </row>
    <row r="2728" spans="1:8" ht="28.8" x14ac:dyDescent="0.3">
      <c r="A2728" s="104" t="s">
        <v>5547</v>
      </c>
      <c r="B2728" s="105" t="s">
        <v>5548</v>
      </c>
      <c r="C2728" s="106" t="s">
        <v>236</v>
      </c>
      <c r="D2728" s="107">
        <v>15.69</v>
      </c>
      <c r="E2728" s="107">
        <v>18.2</v>
      </c>
      <c r="F2728" s="107">
        <v>33.89</v>
      </c>
      <c r="G2728" s="83">
        <v>9</v>
      </c>
      <c r="H2728" s="83"/>
    </row>
    <row r="2729" spans="1:8" x14ac:dyDescent="0.3">
      <c r="A2729" s="104" t="s">
        <v>5549</v>
      </c>
      <c r="B2729" s="105" t="s">
        <v>5550</v>
      </c>
      <c r="C2729" s="106" t="s">
        <v>128</v>
      </c>
      <c r="D2729" s="107">
        <v>11.18</v>
      </c>
      <c r="E2729" s="107">
        <v>9.1</v>
      </c>
      <c r="F2729" s="107">
        <v>20.28</v>
      </c>
      <c r="G2729" s="83">
        <v>9</v>
      </c>
      <c r="H2729" s="83"/>
    </row>
    <row r="2730" spans="1:8" ht="28.8" x14ac:dyDescent="0.3">
      <c r="A2730" s="104" t="s">
        <v>5551</v>
      </c>
      <c r="B2730" s="105" t="s">
        <v>5552</v>
      </c>
      <c r="C2730" s="106" t="s">
        <v>128</v>
      </c>
      <c r="D2730" s="107">
        <v>33.78</v>
      </c>
      <c r="E2730" s="107">
        <v>7.27</v>
      </c>
      <c r="F2730" s="107">
        <v>41.05</v>
      </c>
      <c r="G2730" s="83">
        <v>9</v>
      </c>
      <c r="H2730" s="83"/>
    </row>
    <row r="2731" spans="1:8" ht="28.8" x14ac:dyDescent="0.3">
      <c r="A2731" s="104" t="s">
        <v>5553</v>
      </c>
      <c r="B2731" s="105" t="s">
        <v>5554</v>
      </c>
      <c r="C2731" s="106" t="s">
        <v>128</v>
      </c>
      <c r="D2731" s="107">
        <v>4.4800000000000004</v>
      </c>
      <c r="E2731" s="107">
        <v>9.1</v>
      </c>
      <c r="F2731" s="107">
        <v>13.58</v>
      </c>
      <c r="G2731" s="83">
        <v>9</v>
      </c>
      <c r="H2731" s="83"/>
    </row>
    <row r="2732" spans="1:8" x14ac:dyDescent="0.3">
      <c r="A2732" s="104" t="s">
        <v>5555</v>
      </c>
      <c r="B2732" s="105" t="s">
        <v>5556</v>
      </c>
      <c r="C2732" s="106" t="s">
        <v>128</v>
      </c>
      <c r="D2732" s="107">
        <v>44.4</v>
      </c>
      <c r="E2732" s="107">
        <v>1.82</v>
      </c>
      <c r="F2732" s="107">
        <v>46.22</v>
      </c>
      <c r="G2732" s="83">
        <v>9</v>
      </c>
      <c r="H2732" s="83"/>
    </row>
    <row r="2733" spans="1:8" ht="28.8" x14ac:dyDescent="0.3">
      <c r="A2733" s="104" t="s">
        <v>5557</v>
      </c>
      <c r="B2733" s="105" t="s">
        <v>5558</v>
      </c>
      <c r="C2733" s="106" t="s">
        <v>128</v>
      </c>
      <c r="D2733" s="107">
        <v>22.83</v>
      </c>
      <c r="E2733" s="107">
        <v>9.1</v>
      </c>
      <c r="F2733" s="107">
        <v>31.93</v>
      </c>
      <c r="G2733" s="83">
        <v>9</v>
      </c>
      <c r="H2733" s="83"/>
    </row>
    <row r="2734" spans="1:8" ht="28.8" x14ac:dyDescent="0.3">
      <c r="A2734" s="104" t="s">
        <v>5559</v>
      </c>
      <c r="B2734" s="105" t="s">
        <v>5560</v>
      </c>
      <c r="C2734" s="106" t="s">
        <v>128</v>
      </c>
      <c r="D2734" s="107">
        <v>36.81</v>
      </c>
      <c r="E2734" s="107">
        <v>9.1</v>
      </c>
      <c r="F2734" s="107">
        <v>45.91</v>
      </c>
      <c r="G2734" s="83">
        <v>9</v>
      </c>
      <c r="H2734" s="83"/>
    </row>
    <row r="2735" spans="1:8" ht="28.8" x14ac:dyDescent="0.3">
      <c r="A2735" s="104" t="s">
        <v>5561</v>
      </c>
      <c r="B2735" s="105" t="s">
        <v>5562</v>
      </c>
      <c r="C2735" s="106" t="s">
        <v>128</v>
      </c>
      <c r="D2735" s="107">
        <v>50.23</v>
      </c>
      <c r="E2735" s="107">
        <v>9.1</v>
      </c>
      <c r="F2735" s="107">
        <v>59.33</v>
      </c>
      <c r="G2735" s="83">
        <v>9</v>
      </c>
      <c r="H2735" s="83"/>
    </row>
    <row r="2736" spans="1:8" ht="28.8" x14ac:dyDescent="0.3">
      <c r="A2736" s="104" t="s">
        <v>5563</v>
      </c>
      <c r="B2736" s="105" t="s">
        <v>5564</v>
      </c>
      <c r="C2736" s="106" t="s">
        <v>236</v>
      </c>
      <c r="D2736" s="107">
        <v>157.33000000000001</v>
      </c>
      <c r="E2736" s="107">
        <v>18.2</v>
      </c>
      <c r="F2736" s="107">
        <v>175.53</v>
      </c>
      <c r="G2736" s="83">
        <v>9</v>
      </c>
      <c r="H2736" s="83"/>
    </row>
    <row r="2737" spans="1:8" ht="28.8" x14ac:dyDescent="0.3">
      <c r="A2737" s="104" t="s">
        <v>5565</v>
      </c>
      <c r="B2737" s="105" t="s">
        <v>5566</v>
      </c>
      <c r="C2737" s="106" t="s">
        <v>128</v>
      </c>
      <c r="D2737" s="107">
        <v>550.65</v>
      </c>
      <c r="E2737" s="107">
        <v>36.39</v>
      </c>
      <c r="F2737" s="107">
        <v>587.04</v>
      </c>
      <c r="G2737" s="83">
        <v>9</v>
      </c>
      <c r="H2737" s="83"/>
    </row>
    <row r="2738" spans="1:8" ht="28.8" x14ac:dyDescent="0.3">
      <c r="A2738" s="104" t="s">
        <v>5567</v>
      </c>
      <c r="B2738" s="105" t="s">
        <v>5568</v>
      </c>
      <c r="C2738" s="106" t="s">
        <v>128</v>
      </c>
      <c r="D2738" s="107">
        <v>370.8</v>
      </c>
      <c r="E2738" s="107">
        <v>36.39</v>
      </c>
      <c r="F2738" s="107">
        <v>407.19</v>
      </c>
      <c r="G2738" s="83">
        <v>9</v>
      </c>
      <c r="H2738" s="83"/>
    </row>
    <row r="2739" spans="1:8" x14ac:dyDescent="0.3">
      <c r="A2739" s="104" t="s">
        <v>5569</v>
      </c>
      <c r="B2739" s="105" t="s">
        <v>5570</v>
      </c>
      <c r="C2739" s="106" t="s">
        <v>128</v>
      </c>
      <c r="D2739" s="107">
        <v>1.38</v>
      </c>
      <c r="E2739" s="107">
        <v>1.45</v>
      </c>
      <c r="F2739" s="107">
        <v>2.83</v>
      </c>
      <c r="G2739" s="83">
        <v>9</v>
      </c>
      <c r="H2739" s="83"/>
    </row>
    <row r="2740" spans="1:8" ht="28.8" x14ac:dyDescent="0.3">
      <c r="A2740" s="104" t="s">
        <v>5571</v>
      </c>
      <c r="B2740" s="105" t="s">
        <v>5572</v>
      </c>
      <c r="C2740" s="106" t="s">
        <v>128</v>
      </c>
      <c r="D2740" s="107">
        <v>5.55</v>
      </c>
      <c r="E2740" s="107">
        <v>9.1</v>
      </c>
      <c r="F2740" s="107">
        <v>14.65</v>
      </c>
      <c r="G2740" s="83">
        <v>9</v>
      </c>
      <c r="H2740" s="83"/>
    </row>
    <row r="2741" spans="1:8" ht="28.8" x14ac:dyDescent="0.3">
      <c r="A2741" s="104" t="s">
        <v>5573</v>
      </c>
      <c r="B2741" s="105" t="s">
        <v>5574</v>
      </c>
      <c r="C2741" s="106" t="s">
        <v>236</v>
      </c>
      <c r="D2741" s="107">
        <v>6.94</v>
      </c>
      <c r="E2741" s="107">
        <v>18.2</v>
      </c>
      <c r="F2741" s="107">
        <v>25.14</v>
      </c>
      <c r="G2741" s="83">
        <v>9</v>
      </c>
      <c r="H2741" s="83"/>
    </row>
    <row r="2742" spans="1:8" x14ac:dyDescent="0.3">
      <c r="A2742" s="104" t="s">
        <v>5575</v>
      </c>
      <c r="B2742" s="105" t="s">
        <v>5576</v>
      </c>
      <c r="C2742" s="106" t="s">
        <v>128</v>
      </c>
      <c r="D2742" s="107">
        <v>15.14</v>
      </c>
      <c r="E2742" s="107">
        <v>3.64</v>
      </c>
      <c r="F2742" s="107">
        <v>18.78</v>
      </c>
      <c r="G2742" s="83">
        <v>9</v>
      </c>
      <c r="H2742" s="83"/>
    </row>
    <row r="2743" spans="1:8" ht="28.8" x14ac:dyDescent="0.3">
      <c r="A2743" s="104" t="s">
        <v>5577</v>
      </c>
      <c r="B2743" s="105" t="s">
        <v>5578</v>
      </c>
      <c r="C2743" s="106" t="s">
        <v>128</v>
      </c>
      <c r="D2743" s="107">
        <v>5.55</v>
      </c>
      <c r="E2743" s="107">
        <v>9.1</v>
      </c>
      <c r="F2743" s="107">
        <v>14.65</v>
      </c>
      <c r="G2743" s="83">
        <v>9</v>
      </c>
      <c r="H2743" s="83"/>
    </row>
    <row r="2744" spans="1:8" x14ac:dyDescent="0.3">
      <c r="A2744" s="104" t="s">
        <v>5579</v>
      </c>
      <c r="B2744" s="105" t="s">
        <v>5580</v>
      </c>
      <c r="C2744" s="106" t="s">
        <v>128</v>
      </c>
      <c r="D2744" s="107">
        <v>4.34</v>
      </c>
      <c r="E2744" s="107">
        <v>9.1</v>
      </c>
      <c r="F2744" s="107">
        <v>13.44</v>
      </c>
      <c r="G2744" s="83">
        <v>9</v>
      </c>
      <c r="H2744" s="83"/>
    </row>
    <row r="2745" spans="1:8" ht="28.8" x14ac:dyDescent="0.3">
      <c r="A2745" s="104" t="s">
        <v>5581</v>
      </c>
      <c r="B2745" s="105" t="s">
        <v>5582</v>
      </c>
      <c r="C2745" s="106" t="s">
        <v>236</v>
      </c>
      <c r="D2745" s="107">
        <v>67.8</v>
      </c>
      <c r="E2745" s="107">
        <v>9.1</v>
      </c>
      <c r="F2745" s="107">
        <v>76.900000000000006</v>
      </c>
      <c r="G2745" s="83">
        <v>9</v>
      </c>
      <c r="H2745" s="83"/>
    </row>
    <row r="2746" spans="1:8" x14ac:dyDescent="0.3">
      <c r="A2746" s="104" t="s">
        <v>5583</v>
      </c>
      <c r="B2746" s="105" t="s">
        <v>5584</v>
      </c>
      <c r="C2746" s="106" t="s">
        <v>128</v>
      </c>
      <c r="D2746" s="107">
        <v>59.1</v>
      </c>
      <c r="E2746" s="107">
        <v>9.1</v>
      </c>
      <c r="F2746" s="107">
        <v>68.2</v>
      </c>
      <c r="G2746" s="83">
        <v>9</v>
      </c>
      <c r="H2746" s="83"/>
    </row>
    <row r="2747" spans="1:8" x14ac:dyDescent="0.3">
      <c r="A2747" s="104" t="s">
        <v>5585</v>
      </c>
      <c r="B2747" s="105" t="s">
        <v>5586</v>
      </c>
      <c r="C2747" s="106" t="s">
        <v>128</v>
      </c>
      <c r="D2747" s="107">
        <v>68.209999999999994</v>
      </c>
      <c r="E2747" s="107">
        <v>9.1</v>
      </c>
      <c r="F2747" s="107">
        <v>77.31</v>
      </c>
      <c r="G2747" s="83">
        <v>9</v>
      </c>
      <c r="H2747" s="83"/>
    </row>
    <row r="2748" spans="1:8" x14ac:dyDescent="0.3">
      <c r="A2748" s="104" t="s">
        <v>5587</v>
      </c>
      <c r="B2748" s="105" t="s">
        <v>5588</v>
      </c>
      <c r="C2748" s="106" t="s">
        <v>128</v>
      </c>
      <c r="D2748" s="107">
        <v>5.74</v>
      </c>
      <c r="E2748" s="107">
        <v>9.1</v>
      </c>
      <c r="F2748" s="107">
        <v>14.84</v>
      </c>
      <c r="G2748" s="83">
        <v>9</v>
      </c>
      <c r="H2748" s="83"/>
    </row>
    <row r="2749" spans="1:8" x14ac:dyDescent="0.3">
      <c r="A2749" s="104" t="s">
        <v>5589</v>
      </c>
      <c r="B2749" s="105" t="s">
        <v>5590</v>
      </c>
      <c r="C2749" s="106" t="s">
        <v>128</v>
      </c>
      <c r="D2749" s="107">
        <v>7.98</v>
      </c>
      <c r="E2749" s="107">
        <v>9.1</v>
      </c>
      <c r="F2749" s="107">
        <v>17.079999999999998</v>
      </c>
      <c r="G2749" s="83">
        <v>9</v>
      </c>
      <c r="H2749" s="83"/>
    </row>
    <row r="2750" spans="1:8" x14ac:dyDescent="0.3">
      <c r="A2750" s="104" t="s">
        <v>5591</v>
      </c>
      <c r="B2750" s="105" t="s">
        <v>5592</v>
      </c>
      <c r="C2750" s="106" t="s">
        <v>128</v>
      </c>
      <c r="D2750" s="107">
        <v>11.12</v>
      </c>
      <c r="E2750" s="107">
        <v>9.1</v>
      </c>
      <c r="F2750" s="107">
        <v>20.22</v>
      </c>
      <c r="G2750" s="83">
        <v>9</v>
      </c>
      <c r="H2750" s="83"/>
    </row>
    <row r="2751" spans="1:8" x14ac:dyDescent="0.3">
      <c r="A2751" s="104" t="s">
        <v>5593</v>
      </c>
      <c r="B2751" s="105" t="s">
        <v>5594</v>
      </c>
      <c r="C2751" s="106" t="s">
        <v>128</v>
      </c>
      <c r="D2751" s="107">
        <v>20.07</v>
      </c>
      <c r="E2751" s="107">
        <v>9.1</v>
      </c>
      <c r="F2751" s="107">
        <v>29.17</v>
      </c>
      <c r="G2751" s="83">
        <v>9</v>
      </c>
      <c r="H2751" s="83"/>
    </row>
    <row r="2752" spans="1:8" ht="28.8" x14ac:dyDescent="0.3">
      <c r="A2752" s="104" t="s">
        <v>5595</v>
      </c>
      <c r="B2752" s="105" t="s">
        <v>5596</v>
      </c>
      <c r="C2752" s="106" t="s">
        <v>128</v>
      </c>
      <c r="D2752" s="107">
        <v>76.819999999999993</v>
      </c>
      <c r="E2752" s="107">
        <v>9.1</v>
      </c>
      <c r="F2752" s="107">
        <v>85.92</v>
      </c>
      <c r="G2752" s="83">
        <v>9</v>
      </c>
      <c r="H2752" s="83"/>
    </row>
    <row r="2753" spans="1:8" ht="28.8" x14ac:dyDescent="0.3">
      <c r="A2753" s="104" t="s">
        <v>5597</v>
      </c>
      <c r="B2753" s="105" t="s">
        <v>5598</v>
      </c>
      <c r="C2753" s="106" t="s">
        <v>180</v>
      </c>
      <c r="D2753" s="107">
        <v>165.78</v>
      </c>
      <c r="E2753" s="107">
        <v>3.63</v>
      </c>
      <c r="F2753" s="107">
        <v>169.41</v>
      </c>
      <c r="G2753" s="83">
        <v>9</v>
      </c>
      <c r="H2753" s="83"/>
    </row>
    <row r="2754" spans="1:8" x14ac:dyDescent="0.3">
      <c r="A2754" s="104" t="s">
        <v>5599</v>
      </c>
      <c r="B2754" s="105" t="s">
        <v>5600</v>
      </c>
      <c r="C2754" s="106"/>
      <c r="D2754" s="107"/>
      <c r="E2754" s="107"/>
      <c r="F2754" s="107"/>
      <c r="G2754" s="83">
        <v>5</v>
      </c>
      <c r="H2754" s="83"/>
    </row>
    <row r="2755" spans="1:8" ht="28.8" x14ac:dyDescent="0.3">
      <c r="A2755" s="104" t="s">
        <v>5601</v>
      </c>
      <c r="B2755" s="105" t="s">
        <v>5602</v>
      </c>
      <c r="C2755" s="106" t="s">
        <v>128</v>
      </c>
      <c r="D2755" s="107">
        <v>7.25</v>
      </c>
      <c r="E2755" s="107">
        <v>18.2</v>
      </c>
      <c r="F2755" s="107">
        <v>25.45</v>
      </c>
      <c r="G2755" s="83">
        <v>9</v>
      </c>
      <c r="H2755" s="83"/>
    </row>
    <row r="2756" spans="1:8" ht="28.8" x14ac:dyDescent="0.3">
      <c r="A2756" s="104" t="s">
        <v>5603</v>
      </c>
      <c r="B2756" s="105" t="s">
        <v>5604</v>
      </c>
      <c r="C2756" s="106" t="s">
        <v>128</v>
      </c>
      <c r="D2756" s="107">
        <v>14.29</v>
      </c>
      <c r="E2756" s="107">
        <v>18.2</v>
      </c>
      <c r="F2756" s="107">
        <v>32.49</v>
      </c>
      <c r="G2756" s="83">
        <v>9</v>
      </c>
      <c r="H2756" s="83"/>
    </row>
    <row r="2757" spans="1:8" ht="28.8" x14ac:dyDescent="0.3">
      <c r="A2757" s="104" t="s">
        <v>5605</v>
      </c>
      <c r="B2757" s="105" t="s">
        <v>5606</v>
      </c>
      <c r="C2757" s="106" t="s">
        <v>128</v>
      </c>
      <c r="D2757" s="107">
        <v>14.26</v>
      </c>
      <c r="E2757" s="107">
        <v>18.2</v>
      </c>
      <c r="F2757" s="107">
        <v>32.46</v>
      </c>
      <c r="G2757" s="83">
        <v>9</v>
      </c>
      <c r="H2757" s="83"/>
    </row>
    <row r="2758" spans="1:8" ht="28.8" x14ac:dyDescent="0.3">
      <c r="A2758" s="104" t="s">
        <v>5607</v>
      </c>
      <c r="B2758" s="105" t="s">
        <v>5608</v>
      </c>
      <c r="C2758" s="106" t="s">
        <v>128</v>
      </c>
      <c r="D2758" s="107">
        <v>25.34</v>
      </c>
      <c r="E2758" s="107">
        <v>18.2</v>
      </c>
      <c r="F2758" s="107">
        <v>43.54</v>
      </c>
      <c r="G2758" s="83">
        <v>9</v>
      </c>
      <c r="H2758" s="83"/>
    </row>
    <row r="2759" spans="1:8" ht="28.8" x14ac:dyDescent="0.3">
      <c r="A2759" s="104" t="s">
        <v>5609</v>
      </c>
      <c r="B2759" s="105" t="s">
        <v>5610</v>
      </c>
      <c r="C2759" s="106" t="s">
        <v>128</v>
      </c>
      <c r="D2759" s="107">
        <v>7.42</v>
      </c>
      <c r="E2759" s="107">
        <v>18.2</v>
      </c>
      <c r="F2759" s="107">
        <v>25.62</v>
      </c>
      <c r="G2759" s="83">
        <v>9</v>
      </c>
      <c r="H2759" s="83"/>
    </row>
    <row r="2760" spans="1:8" ht="28.8" x14ac:dyDescent="0.3">
      <c r="A2760" s="104" t="s">
        <v>5611</v>
      </c>
      <c r="B2760" s="105" t="s">
        <v>5612</v>
      </c>
      <c r="C2760" s="106" t="s">
        <v>128</v>
      </c>
      <c r="D2760" s="107">
        <v>14.22</v>
      </c>
      <c r="E2760" s="107">
        <v>18.2</v>
      </c>
      <c r="F2760" s="107">
        <v>32.42</v>
      </c>
      <c r="G2760" s="83">
        <v>9</v>
      </c>
      <c r="H2760" s="83"/>
    </row>
    <row r="2761" spans="1:8" ht="28.8" x14ac:dyDescent="0.3">
      <c r="A2761" s="104" t="s">
        <v>5613</v>
      </c>
      <c r="B2761" s="105" t="s">
        <v>5614</v>
      </c>
      <c r="C2761" s="106" t="s">
        <v>128</v>
      </c>
      <c r="D2761" s="107">
        <v>7.25</v>
      </c>
      <c r="E2761" s="107">
        <v>18.2</v>
      </c>
      <c r="F2761" s="107">
        <v>25.45</v>
      </c>
      <c r="G2761" s="83">
        <v>9</v>
      </c>
      <c r="H2761" s="83"/>
    </row>
    <row r="2762" spans="1:8" ht="28.8" x14ac:dyDescent="0.3">
      <c r="A2762" s="104" t="s">
        <v>5615</v>
      </c>
      <c r="B2762" s="105" t="s">
        <v>5616</v>
      </c>
      <c r="C2762" s="106" t="s">
        <v>128</v>
      </c>
      <c r="D2762" s="107">
        <v>25.59</v>
      </c>
      <c r="E2762" s="107">
        <v>18.2</v>
      </c>
      <c r="F2762" s="107">
        <v>43.79</v>
      </c>
      <c r="G2762" s="83">
        <v>9</v>
      </c>
      <c r="H2762" s="83"/>
    </row>
    <row r="2763" spans="1:8" ht="28.8" x14ac:dyDescent="0.3">
      <c r="A2763" s="104" t="s">
        <v>5617</v>
      </c>
      <c r="B2763" s="105" t="s">
        <v>5618</v>
      </c>
      <c r="C2763" s="106" t="s">
        <v>128</v>
      </c>
      <c r="D2763" s="107">
        <v>14.49</v>
      </c>
      <c r="E2763" s="107">
        <v>18.2</v>
      </c>
      <c r="F2763" s="107">
        <v>32.69</v>
      </c>
      <c r="G2763" s="83">
        <v>9</v>
      </c>
      <c r="H2763" s="83"/>
    </row>
    <row r="2764" spans="1:8" ht="28.8" x14ac:dyDescent="0.3">
      <c r="A2764" s="104" t="s">
        <v>5619</v>
      </c>
      <c r="B2764" s="105" t="s">
        <v>5620</v>
      </c>
      <c r="C2764" s="106" t="s">
        <v>128</v>
      </c>
      <c r="D2764" s="107">
        <v>25.5</v>
      </c>
      <c r="E2764" s="107">
        <v>18.2</v>
      </c>
      <c r="F2764" s="107">
        <v>43.7</v>
      </c>
      <c r="G2764" s="83">
        <v>9</v>
      </c>
      <c r="H2764" s="83"/>
    </row>
    <row r="2765" spans="1:8" ht="28.8" x14ac:dyDescent="0.3">
      <c r="A2765" s="104" t="s">
        <v>5621</v>
      </c>
      <c r="B2765" s="105" t="s">
        <v>5622</v>
      </c>
      <c r="C2765" s="106" t="s">
        <v>128</v>
      </c>
      <c r="D2765" s="107">
        <v>14.77</v>
      </c>
      <c r="E2765" s="107">
        <v>18.2</v>
      </c>
      <c r="F2765" s="107">
        <v>32.97</v>
      </c>
      <c r="G2765" s="83">
        <v>9</v>
      </c>
      <c r="H2765" s="83"/>
    </row>
    <row r="2766" spans="1:8" ht="28.8" x14ac:dyDescent="0.3">
      <c r="A2766" s="104" t="s">
        <v>5623</v>
      </c>
      <c r="B2766" s="105" t="s">
        <v>5624</v>
      </c>
      <c r="C2766" s="106" t="s">
        <v>128</v>
      </c>
      <c r="D2766" s="107">
        <v>13.72</v>
      </c>
      <c r="E2766" s="107">
        <v>18.2</v>
      </c>
      <c r="F2766" s="107">
        <v>31.92</v>
      </c>
      <c r="G2766" s="83">
        <v>9</v>
      </c>
      <c r="H2766" s="83"/>
    </row>
    <row r="2767" spans="1:8" ht="28.8" x14ac:dyDescent="0.3">
      <c r="A2767" s="104" t="s">
        <v>5625</v>
      </c>
      <c r="B2767" s="105" t="s">
        <v>5626</v>
      </c>
      <c r="C2767" s="106" t="s">
        <v>128</v>
      </c>
      <c r="D2767" s="107">
        <v>14.3</v>
      </c>
      <c r="E2767" s="107">
        <v>18.2</v>
      </c>
      <c r="F2767" s="107">
        <v>32.5</v>
      </c>
      <c r="G2767" s="83">
        <v>9</v>
      </c>
      <c r="H2767" s="83"/>
    </row>
    <row r="2768" spans="1:8" ht="28.8" x14ac:dyDescent="0.3">
      <c r="A2768" s="104" t="s">
        <v>5627</v>
      </c>
      <c r="B2768" s="105" t="s">
        <v>5628</v>
      </c>
      <c r="C2768" s="106" t="s">
        <v>128</v>
      </c>
      <c r="D2768" s="107">
        <v>7.5</v>
      </c>
      <c r="E2768" s="107">
        <v>18.2</v>
      </c>
      <c r="F2768" s="107">
        <v>25.7</v>
      </c>
      <c r="G2768" s="83">
        <v>9</v>
      </c>
      <c r="H2768" s="83"/>
    </row>
    <row r="2769" spans="1:8" ht="43.2" x14ac:dyDescent="0.3">
      <c r="A2769" s="104" t="s">
        <v>5629</v>
      </c>
      <c r="B2769" s="105" t="s">
        <v>5630</v>
      </c>
      <c r="C2769" s="106" t="s">
        <v>128</v>
      </c>
      <c r="D2769" s="107">
        <v>15.65</v>
      </c>
      <c r="E2769" s="107">
        <v>18.2</v>
      </c>
      <c r="F2769" s="107">
        <v>33.85</v>
      </c>
      <c r="G2769" s="83">
        <v>9</v>
      </c>
      <c r="H2769" s="83"/>
    </row>
    <row r="2770" spans="1:8" ht="28.8" x14ac:dyDescent="0.3">
      <c r="A2770" s="104" t="s">
        <v>5631</v>
      </c>
      <c r="B2770" s="105" t="s">
        <v>5632</v>
      </c>
      <c r="C2770" s="106" t="s">
        <v>128</v>
      </c>
      <c r="D2770" s="107">
        <v>14.37</v>
      </c>
      <c r="E2770" s="107">
        <v>18.2</v>
      </c>
      <c r="F2770" s="107">
        <v>32.57</v>
      </c>
      <c r="G2770" s="83">
        <v>9</v>
      </c>
      <c r="H2770" s="83"/>
    </row>
    <row r="2771" spans="1:8" ht="28.8" x14ac:dyDescent="0.3">
      <c r="A2771" s="104" t="s">
        <v>5633</v>
      </c>
      <c r="B2771" s="105" t="s">
        <v>5634</v>
      </c>
      <c r="C2771" s="106" t="s">
        <v>128</v>
      </c>
      <c r="D2771" s="107">
        <v>14.38</v>
      </c>
      <c r="E2771" s="107">
        <v>18.2</v>
      </c>
      <c r="F2771" s="107">
        <v>32.58</v>
      </c>
      <c r="G2771" s="83">
        <v>9</v>
      </c>
      <c r="H2771" s="83"/>
    </row>
    <row r="2772" spans="1:8" ht="28.8" x14ac:dyDescent="0.3">
      <c r="A2772" s="104" t="s">
        <v>5635</v>
      </c>
      <c r="B2772" s="105" t="s">
        <v>5636</v>
      </c>
      <c r="C2772" s="106" t="s">
        <v>128</v>
      </c>
      <c r="D2772" s="107">
        <v>7.17</v>
      </c>
      <c r="E2772" s="107">
        <v>18.2</v>
      </c>
      <c r="F2772" s="107">
        <v>25.37</v>
      </c>
      <c r="G2772" s="83">
        <v>9</v>
      </c>
      <c r="H2772" s="83"/>
    </row>
    <row r="2773" spans="1:8" ht="28.8" x14ac:dyDescent="0.3">
      <c r="A2773" s="104" t="s">
        <v>5637</v>
      </c>
      <c r="B2773" s="105" t="s">
        <v>5638</v>
      </c>
      <c r="C2773" s="106" t="s">
        <v>128</v>
      </c>
      <c r="D2773" s="107">
        <v>7.62</v>
      </c>
      <c r="E2773" s="107">
        <v>18.2</v>
      </c>
      <c r="F2773" s="107">
        <v>25.82</v>
      </c>
      <c r="G2773" s="83">
        <v>9</v>
      </c>
      <c r="H2773" s="83"/>
    </row>
    <row r="2774" spans="1:8" ht="28.8" x14ac:dyDescent="0.3">
      <c r="A2774" s="104" t="s">
        <v>5639</v>
      </c>
      <c r="B2774" s="105" t="s">
        <v>5640</v>
      </c>
      <c r="C2774" s="106" t="s">
        <v>128</v>
      </c>
      <c r="D2774" s="107">
        <v>14.45</v>
      </c>
      <c r="E2774" s="107">
        <v>18.2</v>
      </c>
      <c r="F2774" s="107">
        <v>32.65</v>
      </c>
      <c r="G2774" s="83">
        <v>9</v>
      </c>
      <c r="H2774" s="83"/>
    </row>
    <row r="2775" spans="1:8" x14ac:dyDescent="0.3">
      <c r="A2775" s="104" t="s">
        <v>5641</v>
      </c>
      <c r="B2775" s="105" t="s">
        <v>5642</v>
      </c>
      <c r="C2775" s="106"/>
      <c r="D2775" s="107"/>
      <c r="E2775" s="107"/>
      <c r="F2775" s="107"/>
      <c r="G2775" s="83">
        <v>2</v>
      </c>
      <c r="H2775" s="83"/>
    </row>
    <row r="2776" spans="1:8" x14ac:dyDescent="0.3">
      <c r="A2776" s="104" t="s">
        <v>5643</v>
      </c>
      <c r="B2776" s="105" t="s">
        <v>5644</v>
      </c>
      <c r="C2776" s="106"/>
      <c r="D2776" s="107"/>
      <c r="E2776" s="107"/>
      <c r="F2776" s="107"/>
      <c r="G2776" s="83">
        <v>5</v>
      </c>
      <c r="H2776" s="83"/>
    </row>
    <row r="2777" spans="1:8" ht="43.2" x14ac:dyDescent="0.3">
      <c r="A2777" s="104" t="s">
        <v>5645</v>
      </c>
      <c r="B2777" s="105" t="s">
        <v>5646</v>
      </c>
      <c r="C2777" s="106" t="s">
        <v>128</v>
      </c>
      <c r="D2777" s="107">
        <v>1213.1500000000001</v>
      </c>
      <c r="E2777" s="107">
        <v>50.91</v>
      </c>
      <c r="F2777" s="107">
        <v>1264.06</v>
      </c>
      <c r="G2777" s="83">
        <v>9</v>
      </c>
      <c r="H2777" s="83"/>
    </row>
    <row r="2778" spans="1:8" ht="43.2" x14ac:dyDescent="0.3">
      <c r="A2778" s="104" t="s">
        <v>5647</v>
      </c>
      <c r="B2778" s="105" t="s">
        <v>5648</v>
      </c>
      <c r="C2778" s="106" t="s">
        <v>128</v>
      </c>
      <c r="D2778" s="107">
        <v>1371.97</v>
      </c>
      <c r="E2778" s="107">
        <v>50.91</v>
      </c>
      <c r="F2778" s="107">
        <v>1422.88</v>
      </c>
      <c r="G2778" s="83">
        <v>9</v>
      </c>
      <c r="H2778" s="83"/>
    </row>
    <row r="2779" spans="1:8" x14ac:dyDescent="0.3">
      <c r="A2779" s="104" t="s">
        <v>5649</v>
      </c>
      <c r="B2779" s="105" t="s">
        <v>5650</v>
      </c>
      <c r="C2779" s="106"/>
      <c r="D2779" s="107"/>
      <c r="E2779" s="107"/>
      <c r="F2779" s="107"/>
      <c r="G2779" s="83">
        <v>5</v>
      </c>
      <c r="H2779" s="83"/>
    </row>
    <row r="2780" spans="1:8" x14ac:dyDescent="0.3">
      <c r="A2780" s="104" t="s">
        <v>5651</v>
      </c>
      <c r="B2780" s="105" t="s">
        <v>5652</v>
      </c>
      <c r="C2780" s="106" t="s">
        <v>128</v>
      </c>
      <c r="D2780" s="107">
        <v>9.5399999999999991</v>
      </c>
      <c r="E2780" s="107">
        <v>18.2</v>
      </c>
      <c r="F2780" s="107">
        <v>27.74</v>
      </c>
      <c r="G2780" s="83">
        <v>9</v>
      </c>
      <c r="H2780" s="83"/>
    </row>
    <row r="2781" spans="1:8" x14ac:dyDescent="0.3">
      <c r="A2781" s="104" t="s">
        <v>5653</v>
      </c>
      <c r="B2781" s="105" t="s">
        <v>5654</v>
      </c>
      <c r="C2781" s="106" t="s">
        <v>128</v>
      </c>
      <c r="D2781" s="107">
        <v>607.44000000000005</v>
      </c>
      <c r="E2781" s="107">
        <v>34.57</v>
      </c>
      <c r="F2781" s="107">
        <v>642.01</v>
      </c>
      <c r="G2781" s="83">
        <v>9</v>
      </c>
      <c r="H2781" s="83"/>
    </row>
    <row r="2782" spans="1:8" x14ac:dyDescent="0.3">
      <c r="A2782" s="104" t="s">
        <v>5655</v>
      </c>
      <c r="B2782" s="105" t="s">
        <v>5656</v>
      </c>
      <c r="C2782" s="106" t="s">
        <v>128</v>
      </c>
      <c r="D2782" s="107">
        <v>399.66</v>
      </c>
      <c r="E2782" s="107">
        <v>29.14</v>
      </c>
      <c r="F2782" s="107">
        <v>428.8</v>
      </c>
      <c r="G2782" s="83">
        <v>9</v>
      </c>
      <c r="H2782" s="83"/>
    </row>
    <row r="2783" spans="1:8" x14ac:dyDescent="0.3">
      <c r="A2783" s="104" t="s">
        <v>5657</v>
      </c>
      <c r="B2783" s="105" t="s">
        <v>5658</v>
      </c>
      <c r="C2783" s="106" t="s">
        <v>128</v>
      </c>
      <c r="D2783" s="107">
        <v>152.78</v>
      </c>
      <c r="E2783" s="107">
        <v>18.2</v>
      </c>
      <c r="F2783" s="107">
        <v>170.98</v>
      </c>
      <c r="G2783" s="83">
        <v>9</v>
      </c>
      <c r="H2783" s="83"/>
    </row>
    <row r="2784" spans="1:8" x14ac:dyDescent="0.3">
      <c r="A2784" s="104" t="s">
        <v>5659</v>
      </c>
      <c r="B2784" s="105" t="s">
        <v>5660</v>
      </c>
      <c r="C2784" s="106" t="s">
        <v>128</v>
      </c>
      <c r="D2784" s="107">
        <v>14.55</v>
      </c>
      <c r="E2784" s="107">
        <v>21.83</v>
      </c>
      <c r="F2784" s="107">
        <v>36.380000000000003</v>
      </c>
      <c r="G2784" s="83">
        <v>9</v>
      </c>
      <c r="H2784" s="83"/>
    </row>
    <row r="2785" spans="1:8" x14ac:dyDescent="0.3">
      <c r="A2785" s="104" t="s">
        <v>5661</v>
      </c>
      <c r="B2785" s="105" t="s">
        <v>5662</v>
      </c>
      <c r="C2785" s="106" t="s">
        <v>128</v>
      </c>
      <c r="D2785" s="107">
        <v>74.13</v>
      </c>
      <c r="E2785" s="107">
        <v>29.14</v>
      </c>
      <c r="F2785" s="107">
        <v>103.27</v>
      </c>
      <c r="G2785" s="83">
        <v>9</v>
      </c>
      <c r="H2785" s="83"/>
    </row>
    <row r="2786" spans="1:8" ht="28.8" x14ac:dyDescent="0.3">
      <c r="A2786" s="104" t="s">
        <v>5663</v>
      </c>
      <c r="B2786" s="105" t="s">
        <v>5664</v>
      </c>
      <c r="C2786" s="106" t="s">
        <v>128</v>
      </c>
      <c r="D2786" s="107">
        <v>3024.48</v>
      </c>
      <c r="E2786" s="107">
        <v>72.78</v>
      </c>
      <c r="F2786" s="107">
        <v>3097.26</v>
      </c>
      <c r="G2786" s="83">
        <v>9</v>
      </c>
      <c r="H2786" s="83"/>
    </row>
    <row r="2787" spans="1:8" x14ac:dyDescent="0.3">
      <c r="A2787" s="104" t="s">
        <v>5665</v>
      </c>
      <c r="B2787" s="105" t="s">
        <v>5666</v>
      </c>
      <c r="C2787" s="106" t="s">
        <v>128</v>
      </c>
      <c r="D2787" s="107">
        <v>440.35</v>
      </c>
      <c r="E2787" s="107">
        <v>29.14</v>
      </c>
      <c r="F2787" s="107">
        <v>469.49</v>
      </c>
      <c r="G2787" s="83">
        <v>9</v>
      </c>
      <c r="H2787" s="83"/>
    </row>
    <row r="2788" spans="1:8" x14ac:dyDescent="0.3">
      <c r="A2788" s="104" t="s">
        <v>5667</v>
      </c>
      <c r="B2788" s="105" t="s">
        <v>5668</v>
      </c>
      <c r="C2788" s="106" t="s">
        <v>128</v>
      </c>
      <c r="D2788" s="107">
        <v>144.63999999999999</v>
      </c>
      <c r="E2788" s="107">
        <v>29.14</v>
      </c>
      <c r="F2788" s="107">
        <v>173.78</v>
      </c>
      <c r="G2788" s="83">
        <v>9</v>
      </c>
      <c r="H2788" s="83"/>
    </row>
    <row r="2789" spans="1:8" x14ac:dyDescent="0.3">
      <c r="A2789" s="104" t="s">
        <v>5669</v>
      </c>
      <c r="B2789" s="105" t="s">
        <v>5670</v>
      </c>
      <c r="C2789" s="106"/>
      <c r="D2789" s="107"/>
      <c r="E2789" s="107"/>
      <c r="F2789" s="107"/>
      <c r="G2789" s="83">
        <v>5</v>
      </c>
      <c r="H2789" s="83"/>
    </row>
    <row r="2790" spans="1:8" x14ac:dyDescent="0.3">
      <c r="A2790" s="104" t="s">
        <v>5671</v>
      </c>
      <c r="B2790" s="105" t="s">
        <v>5672</v>
      </c>
      <c r="C2790" s="106" t="s">
        <v>128</v>
      </c>
      <c r="D2790" s="107">
        <v>14520.16</v>
      </c>
      <c r="E2790" s="107">
        <v>145.56</v>
      </c>
      <c r="F2790" s="107">
        <v>14665.72</v>
      </c>
      <c r="G2790" s="83">
        <v>9</v>
      </c>
      <c r="H2790" s="83"/>
    </row>
    <row r="2791" spans="1:8" x14ac:dyDescent="0.3">
      <c r="A2791" s="104" t="s">
        <v>5673</v>
      </c>
      <c r="B2791" s="105" t="s">
        <v>5674</v>
      </c>
      <c r="C2791" s="106" t="s">
        <v>128</v>
      </c>
      <c r="D2791" s="107">
        <v>12700.34</v>
      </c>
      <c r="E2791" s="107">
        <v>163.76</v>
      </c>
      <c r="F2791" s="107">
        <v>12864.1</v>
      </c>
      <c r="G2791" s="83">
        <v>9</v>
      </c>
      <c r="H2791" s="83"/>
    </row>
    <row r="2792" spans="1:8" ht="28.8" x14ac:dyDescent="0.3">
      <c r="A2792" s="104" t="s">
        <v>5675</v>
      </c>
      <c r="B2792" s="105" t="s">
        <v>5676</v>
      </c>
      <c r="C2792" s="106" t="s">
        <v>128</v>
      </c>
      <c r="D2792" s="107">
        <v>529.29999999999995</v>
      </c>
      <c r="E2792" s="107">
        <v>181.95</v>
      </c>
      <c r="F2792" s="107">
        <v>711.25</v>
      </c>
      <c r="G2792" s="83">
        <v>9</v>
      </c>
      <c r="H2792" s="83"/>
    </row>
    <row r="2793" spans="1:8" ht="28.8" x14ac:dyDescent="0.3">
      <c r="A2793" s="104" t="s">
        <v>5677</v>
      </c>
      <c r="B2793" s="105" t="s">
        <v>5678</v>
      </c>
      <c r="C2793" s="106" t="s">
        <v>439</v>
      </c>
      <c r="D2793" s="107">
        <v>11149.81</v>
      </c>
      <c r="E2793" s="107">
        <v>3840.48</v>
      </c>
      <c r="F2793" s="107">
        <v>14990.29</v>
      </c>
      <c r="G2793" s="83">
        <v>9</v>
      </c>
      <c r="H2793" s="83"/>
    </row>
    <row r="2794" spans="1:8" ht="28.8" x14ac:dyDescent="0.3">
      <c r="A2794" s="104" t="s">
        <v>5679</v>
      </c>
      <c r="B2794" s="105" t="s">
        <v>5680</v>
      </c>
      <c r="C2794" s="106" t="s">
        <v>439</v>
      </c>
      <c r="D2794" s="107">
        <v>20091.47</v>
      </c>
      <c r="E2794" s="107">
        <v>4320.54</v>
      </c>
      <c r="F2794" s="107">
        <v>24412.01</v>
      </c>
      <c r="G2794" s="83">
        <v>9</v>
      </c>
      <c r="H2794" s="83"/>
    </row>
    <row r="2795" spans="1:8" ht="28.8" x14ac:dyDescent="0.3">
      <c r="A2795" s="104" t="s">
        <v>5681</v>
      </c>
      <c r="B2795" s="105" t="s">
        <v>5682</v>
      </c>
      <c r="C2795" s="106" t="s">
        <v>439</v>
      </c>
      <c r="D2795" s="107">
        <v>25086.65</v>
      </c>
      <c r="E2795" s="107">
        <v>5080.7299999999996</v>
      </c>
      <c r="F2795" s="107">
        <v>30167.38</v>
      </c>
      <c r="G2795" s="83">
        <v>9</v>
      </c>
      <c r="H2795" s="83"/>
    </row>
    <row r="2796" spans="1:8" ht="28.8" x14ac:dyDescent="0.3">
      <c r="A2796" s="104" t="s">
        <v>5683</v>
      </c>
      <c r="B2796" s="105" t="s">
        <v>5684</v>
      </c>
      <c r="C2796" s="106" t="s">
        <v>128</v>
      </c>
      <c r="D2796" s="107">
        <v>1050.3499999999999</v>
      </c>
      <c r="E2796" s="107">
        <v>37.869999999999997</v>
      </c>
      <c r="F2796" s="107">
        <v>1088.22</v>
      </c>
      <c r="G2796" s="83">
        <v>9</v>
      </c>
      <c r="H2796" s="83"/>
    </row>
    <row r="2797" spans="1:8" ht="28.8" x14ac:dyDescent="0.3">
      <c r="A2797" s="104" t="s">
        <v>5685</v>
      </c>
      <c r="B2797" s="105" t="s">
        <v>5686</v>
      </c>
      <c r="C2797" s="106" t="s">
        <v>128</v>
      </c>
      <c r="D2797" s="107">
        <v>1330.22</v>
      </c>
      <c r="E2797" s="107">
        <v>47.33</v>
      </c>
      <c r="F2797" s="107">
        <v>1377.55</v>
      </c>
      <c r="G2797" s="83">
        <v>9</v>
      </c>
      <c r="H2797" s="83"/>
    </row>
    <row r="2798" spans="1:8" ht="28.8" x14ac:dyDescent="0.3">
      <c r="A2798" s="104" t="s">
        <v>5687</v>
      </c>
      <c r="B2798" s="105" t="s">
        <v>5688</v>
      </c>
      <c r="C2798" s="106" t="s">
        <v>128</v>
      </c>
      <c r="D2798" s="107">
        <v>2677.52</v>
      </c>
      <c r="E2798" s="107">
        <v>50.91</v>
      </c>
      <c r="F2798" s="107">
        <v>2728.43</v>
      </c>
      <c r="G2798" s="83">
        <v>9</v>
      </c>
      <c r="H2798" s="83"/>
    </row>
    <row r="2799" spans="1:8" x14ac:dyDescent="0.3">
      <c r="A2799" s="104" t="s">
        <v>5689</v>
      </c>
      <c r="B2799" s="105" t="s">
        <v>5690</v>
      </c>
      <c r="C2799" s="106"/>
      <c r="D2799" s="107"/>
      <c r="E2799" s="107"/>
      <c r="F2799" s="107"/>
      <c r="G2799" s="83">
        <v>5</v>
      </c>
      <c r="H2799" s="83"/>
    </row>
    <row r="2800" spans="1:8" x14ac:dyDescent="0.3">
      <c r="A2800" s="104" t="s">
        <v>5691</v>
      </c>
      <c r="B2800" s="105" t="s">
        <v>5692</v>
      </c>
      <c r="C2800" s="106" t="s">
        <v>128</v>
      </c>
      <c r="D2800" s="107">
        <v>176</v>
      </c>
      <c r="E2800" s="107">
        <v>29.14</v>
      </c>
      <c r="F2800" s="107">
        <v>205.14</v>
      </c>
      <c r="G2800" s="83">
        <v>9</v>
      </c>
      <c r="H2800" s="83"/>
    </row>
    <row r="2801" spans="1:8" x14ac:dyDescent="0.3">
      <c r="A2801" s="104" t="s">
        <v>5693</v>
      </c>
      <c r="B2801" s="105" t="s">
        <v>5694</v>
      </c>
      <c r="C2801" s="106"/>
      <c r="D2801" s="107"/>
      <c r="E2801" s="107"/>
      <c r="F2801" s="107"/>
      <c r="G2801" s="83">
        <v>5</v>
      </c>
      <c r="H2801" s="83"/>
    </row>
    <row r="2802" spans="1:8" x14ac:dyDescent="0.3">
      <c r="A2802" s="104" t="s">
        <v>5695</v>
      </c>
      <c r="B2802" s="105" t="s">
        <v>5696</v>
      </c>
      <c r="C2802" s="106" t="s">
        <v>128</v>
      </c>
      <c r="D2802" s="107">
        <v>381.03</v>
      </c>
      <c r="E2802" s="107">
        <v>36.39</v>
      </c>
      <c r="F2802" s="107">
        <v>417.42</v>
      </c>
      <c r="G2802" s="83">
        <v>9</v>
      </c>
      <c r="H2802" s="83"/>
    </row>
    <row r="2803" spans="1:8" ht="28.8" x14ac:dyDescent="0.3">
      <c r="A2803" s="104" t="s">
        <v>5697</v>
      </c>
      <c r="B2803" s="105" t="s">
        <v>5698</v>
      </c>
      <c r="C2803" s="106" t="s">
        <v>128</v>
      </c>
      <c r="D2803" s="107">
        <v>289.48</v>
      </c>
      <c r="E2803" s="107">
        <v>36.39</v>
      </c>
      <c r="F2803" s="107">
        <v>325.87</v>
      </c>
      <c r="G2803" s="83">
        <v>9</v>
      </c>
      <c r="H2803" s="83"/>
    </row>
    <row r="2804" spans="1:8" x14ac:dyDescent="0.3">
      <c r="A2804" s="104" t="s">
        <v>5699</v>
      </c>
      <c r="B2804" s="105" t="s">
        <v>5700</v>
      </c>
      <c r="C2804" s="106"/>
      <c r="D2804" s="107"/>
      <c r="E2804" s="107"/>
      <c r="F2804" s="107"/>
      <c r="G2804" s="83">
        <v>5</v>
      </c>
      <c r="H2804" s="83"/>
    </row>
    <row r="2805" spans="1:8" x14ac:dyDescent="0.3">
      <c r="A2805" s="104" t="s">
        <v>5701</v>
      </c>
      <c r="B2805" s="105" t="s">
        <v>5702</v>
      </c>
      <c r="C2805" s="106" t="s">
        <v>128</v>
      </c>
      <c r="D2805" s="107">
        <v>33.18</v>
      </c>
      <c r="E2805" s="107">
        <v>18.2</v>
      </c>
      <c r="F2805" s="107">
        <v>51.38</v>
      </c>
      <c r="G2805" s="83">
        <v>9</v>
      </c>
      <c r="H2805" s="83"/>
    </row>
    <row r="2806" spans="1:8" x14ac:dyDescent="0.3">
      <c r="A2806" s="104" t="s">
        <v>5703</v>
      </c>
      <c r="B2806" s="105" t="s">
        <v>5704</v>
      </c>
      <c r="C2806" s="106"/>
      <c r="D2806" s="107"/>
      <c r="E2806" s="107"/>
      <c r="F2806" s="107"/>
      <c r="G2806" s="83">
        <v>5</v>
      </c>
      <c r="H2806" s="83"/>
    </row>
    <row r="2807" spans="1:8" ht="28.8" x14ac:dyDescent="0.3">
      <c r="A2807" s="104" t="s">
        <v>5705</v>
      </c>
      <c r="B2807" s="105" t="s">
        <v>5706</v>
      </c>
      <c r="C2807" s="106" t="s">
        <v>439</v>
      </c>
      <c r="D2807" s="107">
        <v>7222.21</v>
      </c>
      <c r="E2807" s="107">
        <v>297.69</v>
      </c>
      <c r="F2807" s="107">
        <v>7519.9</v>
      </c>
      <c r="G2807" s="83">
        <v>9</v>
      </c>
      <c r="H2807" s="83"/>
    </row>
    <row r="2808" spans="1:8" ht="28.8" x14ac:dyDescent="0.3">
      <c r="A2808" s="104" t="s">
        <v>5707</v>
      </c>
      <c r="B2808" s="105" t="s">
        <v>5708</v>
      </c>
      <c r="C2808" s="106" t="s">
        <v>439</v>
      </c>
      <c r="D2808" s="107">
        <v>6410.82</v>
      </c>
      <c r="E2808" s="107">
        <v>288.41000000000003</v>
      </c>
      <c r="F2808" s="107">
        <v>6699.23</v>
      </c>
      <c r="G2808" s="83">
        <v>9</v>
      </c>
      <c r="H2808" s="83"/>
    </row>
    <row r="2809" spans="1:8" ht="28.8" x14ac:dyDescent="0.3">
      <c r="A2809" s="104" t="s">
        <v>5709</v>
      </c>
      <c r="B2809" s="105" t="s">
        <v>5710</v>
      </c>
      <c r="C2809" s="106" t="s">
        <v>439</v>
      </c>
      <c r="D2809" s="107">
        <v>7766.26</v>
      </c>
      <c r="E2809" s="107">
        <v>297.69</v>
      </c>
      <c r="F2809" s="107">
        <v>8063.95</v>
      </c>
      <c r="G2809" s="83">
        <v>9</v>
      </c>
      <c r="H2809" s="83"/>
    </row>
    <row r="2810" spans="1:8" ht="28.8" x14ac:dyDescent="0.3">
      <c r="A2810" s="104" t="s">
        <v>5711</v>
      </c>
      <c r="B2810" s="105" t="s">
        <v>5712</v>
      </c>
      <c r="C2810" s="106" t="s">
        <v>439</v>
      </c>
      <c r="D2810" s="107">
        <v>11307.54</v>
      </c>
      <c r="E2810" s="107">
        <v>297.69</v>
      </c>
      <c r="F2810" s="107">
        <v>11605.23</v>
      </c>
      <c r="G2810" s="83">
        <v>9</v>
      </c>
      <c r="H2810" s="83"/>
    </row>
    <row r="2811" spans="1:8" ht="28.8" x14ac:dyDescent="0.3">
      <c r="A2811" s="104" t="s">
        <v>5713</v>
      </c>
      <c r="B2811" s="105" t="s">
        <v>5714</v>
      </c>
      <c r="C2811" s="106" t="s">
        <v>439</v>
      </c>
      <c r="D2811" s="107">
        <v>2775.19</v>
      </c>
      <c r="E2811" s="107">
        <v>288.41000000000003</v>
      </c>
      <c r="F2811" s="107">
        <v>3063.6</v>
      </c>
      <c r="G2811" s="83">
        <v>9</v>
      </c>
      <c r="H2811" s="83"/>
    </row>
    <row r="2812" spans="1:8" ht="28.8" x14ac:dyDescent="0.3">
      <c r="A2812" s="104" t="s">
        <v>5715</v>
      </c>
      <c r="B2812" s="105" t="s">
        <v>5716</v>
      </c>
      <c r="C2812" s="106" t="s">
        <v>439</v>
      </c>
      <c r="D2812" s="107">
        <v>3755.95</v>
      </c>
      <c r="E2812" s="107">
        <v>288.41000000000003</v>
      </c>
      <c r="F2812" s="107">
        <v>4044.36</v>
      </c>
      <c r="G2812" s="83">
        <v>9</v>
      </c>
      <c r="H2812" s="83"/>
    </row>
    <row r="2813" spans="1:8" ht="28.8" x14ac:dyDescent="0.3">
      <c r="A2813" s="104" t="s">
        <v>5717</v>
      </c>
      <c r="B2813" s="105" t="s">
        <v>5718</v>
      </c>
      <c r="C2813" s="106" t="s">
        <v>439</v>
      </c>
      <c r="D2813" s="107">
        <v>5673.03</v>
      </c>
      <c r="E2813" s="107">
        <v>297.69</v>
      </c>
      <c r="F2813" s="107">
        <v>5970.72</v>
      </c>
      <c r="G2813" s="83">
        <v>9</v>
      </c>
      <c r="H2813" s="83"/>
    </row>
    <row r="2814" spans="1:8" ht="28.8" x14ac:dyDescent="0.3">
      <c r="A2814" s="104" t="s">
        <v>5719</v>
      </c>
      <c r="B2814" s="105" t="s">
        <v>5720</v>
      </c>
      <c r="C2814" s="106" t="s">
        <v>439</v>
      </c>
      <c r="D2814" s="107">
        <v>6177.44</v>
      </c>
      <c r="E2814" s="107">
        <v>297.69</v>
      </c>
      <c r="F2814" s="107">
        <v>6475.13</v>
      </c>
      <c r="G2814" s="83">
        <v>9</v>
      </c>
      <c r="H2814" s="83"/>
    </row>
    <row r="2815" spans="1:8" ht="28.8" x14ac:dyDescent="0.3">
      <c r="A2815" s="104" t="s">
        <v>5721</v>
      </c>
      <c r="B2815" s="105" t="s">
        <v>5722</v>
      </c>
      <c r="C2815" s="106" t="s">
        <v>439</v>
      </c>
      <c r="D2815" s="107">
        <v>6221.08</v>
      </c>
      <c r="E2815" s="107">
        <v>297.69</v>
      </c>
      <c r="F2815" s="107">
        <v>6518.77</v>
      </c>
      <c r="G2815" s="83">
        <v>9</v>
      </c>
      <c r="H2815" s="83"/>
    </row>
    <row r="2816" spans="1:8" ht="28.8" x14ac:dyDescent="0.3">
      <c r="A2816" s="104" t="s">
        <v>5723</v>
      </c>
      <c r="B2816" s="105" t="s">
        <v>5724</v>
      </c>
      <c r="C2816" s="106" t="s">
        <v>439</v>
      </c>
      <c r="D2816" s="107">
        <v>9321.4599999999991</v>
      </c>
      <c r="E2816" s="107">
        <v>297.69</v>
      </c>
      <c r="F2816" s="107">
        <v>9619.15</v>
      </c>
      <c r="G2816" s="83">
        <v>9</v>
      </c>
      <c r="H2816" s="83"/>
    </row>
    <row r="2817" spans="1:8" x14ac:dyDescent="0.3">
      <c r="A2817" s="104" t="s">
        <v>5725</v>
      </c>
      <c r="B2817" s="105" t="s">
        <v>5726</v>
      </c>
      <c r="C2817" s="106"/>
      <c r="D2817" s="107"/>
      <c r="E2817" s="107"/>
      <c r="F2817" s="107"/>
      <c r="G2817" s="83">
        <v>5</v>
      </c>
      <c r="H2817" s="83"/>
    </row>
    <row r="2818" spans="1:8" ht="28.8" x14ac:dyDescent="0.3">
      <c r="A2818" s="104" t="s">
        <v>5727</v>
      </c>
      <c r="B2818" s="105" t="s">
        <v>5728</v>
      </c>
      <c r="C2818" s="106" t="s">
        <v>128</v>
      </c>
      <c r="D2818" s="107">
        <v>36238.230000000003</v>
      </c>
      <c r="E2818" s="107">
        <v>675.44</v>
      </c>
      <c r="F2818" s="107">
        <v>36913.67</v>
      </c>
      <c r="G2818" s="83">
        <v>9</v>
      </c>
      <c r="H2818" s="83"/>
    </row>
    <row r="2819" spans="1:8" ht="28.8" x14ac:dyDescent="0.3">
      <c r="A2819" s="104" t="s">
        <v>5729</v>
      </c>
      <c r="B2819" s="105" t="s">
        <v>5730</v>
      </c>
      <c r="C2819" s="106" t="s">
        <v>128</v>
      </c>
      <c r="D2819" s="107">
        <v>41889.769999999997</v>
      </c>
      <c r="E2819" s="107">
        <v>675.44</v>
      </c>
      <c r="F2819" s="107">
        <v>42565.21</v>
      </c>
      <c r="G2819" s="83">
        <v>9</v>
      </c>
      <c r="H2819" s="83"/>
    </row>
    <row r="2820" spans="1:8" ht="28.8" x14ac:dyDescent="0.3">
      <c r="A2820" s="104" t="s">
        <v>5731</v>
      </c>
      <c r="B2820" s="105" t="s">
        <v>5732</v>
      </c>
      <c r="C2820" s="106" t="s">
        <v>128</v>
      </c>
      <c r="D2820" s="107">
        <v>48400.55</v>
      </c>
      <c r="E2820" s="107">
        <v>675.44</v>
      </c>
      <c r="F2820" s="107">
        <v>49075.99</v>
      </c>
      <c r="G2820" s="83">
        <v>9</v>
      </c>
      <c r="H2820" s="83"/>
    </row>
    <row r="2821" spans="1:8" ht="28.8" x14ac:dyDescent="0.3">
      <c r="A2821" s="104" t="s">
        <v>5733</v>
      </c>
      <c r="B2821" s="105" t="s">
        <v>5734</v>
      </c>
      <c r="C2821" s="106" t="s">
        <v>128</v>
      </c>
      <c r="D2821" s="107">
        <v>53936.94</v>
      </c>
      <c r="E2821" s="107">
        <v>675.44</v>
      </c>
      <c r="F2821" s="107">
        <v>54612.38</v>
      </c>
      <c r="G2821" s="83">
        <v>9</v>
      </c>
      <c r="H2821" s="83"/>
    </row>
    <row r="2822" spans="1:8" ht="28.8" x14ac:dyDescent="0.3">
      <c r="A2822" s="104" t="s">
        <v>5735</v>
      </c>
      <c r="B2822" s="105" t="s">
        <v>5736</v>
      </c>
      <c r="C2822" s="106" t="s">
        <v>128</v>
      </c>
      <c r="D2822" s="107">
        <v>3484.32</v>
      </c>
      <c r="E2822" s="107">
        <v>591.01</v>
      </c>
      <c r="F2822" s="107">
        <v>4075.33</v>
      </c>
      <c r="G2822" s="83">
        <v>9</v>
      </c>
      <c r="H2822" s="83"/>
    </row>
    <row r="2823" spans="1:8" ht="28.8" x14ac:dyDescent="0.3">
      <c r="A2823" s="104" t="s">
        <v>5737</v>
      </c>
      <c r="B2823" s="105" t="s">
        <v>5738</v>
      </c>
      <c r="C2823" s="106" t="s">
        <v>128</v>
      </c>
      <c r="D2823" s="107">
        <v>4504.6099999999997</v>
      </c>
      <c r="E2823" s="107">
        <v>591.01</v>
      </c>
      <c r="F2823" s="107">
        <v>5095.62</v>
      </c>
      <c r="G2823" s="83">
        <v>9</v>
      </c>
      <c r="H2823" s="83"/>
    </row>
    <row r="2824" spans="1:8" ht="28.8" x14ac:dyDescent="0.3">
      <c r="A2824" s="104" t="s">
        <v>5739</v>
      </c>
      <c r="B2824" s="105" t="s">
        <v>5740</v>
      </c>
      <c r="C2824" s="106" t="s">
        <v>128</v>
      </c>
      <c r="D2824" s="107">
        <v>6056.92</v>
      </c>
      <c r="E2824" s="107">
        <v>591.01</v>
      </c>
      <c r="F2824" s="107">
        <v>6647.93</v>
      </c>
      <c r="G2824" s="83">
        <v>9</v>
      </c>
      <c r="H2824" s="83"/>
    </row>
    <row r="2825" spans="1:8" ht="28.8" x14ac:dyDescent="0.3">
      <c r="A2825" s="104" t="s">
        <v>5741</v>
      </c>
      <c r="B2825" s="105" t="s">
        <v>5742</v>
      </c>
      <c r="C2825" s="106" t="s">
        <v>128</v>
      </c>
      <c r="D2825" s="107">
        <v>3878.83</v>
      </c>
      <c r="E2825" s="107">
        <v>591.01</v>
      </c>
      <c r="F2825" s="107">
        <v>4469.84</v>
      </c>
      <c r="G2825" s="83">
        <v>9</v>
      </c>
      <c r="H2825" s="83"/>
    </row>
    <row r="2826" spans="1:8" ht="28.8" x14ac:dyDescent="0.3">
      <c r="A2826" s="104" t="s">
        <v>5743</v>
      </c>
      <c r="B2826" s="105" t="s">
        <v>5744</v>
      </c>
      <c r="C2826" s="106" t="s">
        <v>128</v>
      </c>
      <c r="D2826" s="107">
        <v>4466.3500000000004</v>
      </c>
      <c r="E2826" s="107">
        <v>591.01</v>
      </c>
      <c r="F2826" s="107">
        <v>5057.3599999999997</v>
      </c>
      <c r="G2826" s="83">
        <v>9</v>
      </c>
      <c r="H2826" s="83"/>
    </row>
    <row r="2827" spans="1:8" ht="28.8" x14ac:dyDescent="0.3">
      <c r="A2827" s="104" t="s">
        <v>5745</v>
      </c>
      <c r="B2827" s="105" t="s">
        <v>5746</v>
      </c>
      <c r="C2827" s="106" t="s">
        <v>128</v>
      </c>
      <c r="D2827" s="107">
        <v>5302.67</v>
      </c>
      <c r="E2827" s="107">
        <v>591.01</v>
      </c>
      <c r="F2827" s="107">
        <v>5893.68</v>
      </c>
      <c r="G2827" s="83">
        <v>9</v>
      </c>
      <c r="H2827" s="83"/>
    </row>
    <row r="2828" spans="1:8" ht="28.8" x14ac:dyDescent="0.3">
      <c r="A2828" s="104" t="s">
        <v>5747</v>
      </c>
      <c r="B2828" s="105" t="s">
        <v>5748</v>
      </c>
      <c r="C2828" s="106" t="s">
        <v>128</v>
      </c>
      <c r="D2828" s="107">
        <v>6141.67</v>
      </c>
      <c r="E2828" s="107">
        <v>591.01</v>
      </c>
      <c r="F2828" s="107">
        <v>6732.68</v>
      </c>
      <c r="G2828" s="83">
        <v>9</v>
      </c>
      <c r="H2828" s="83"/>
    </row>
    <row r="2829" spans="1:8" ht="28.8" x14ac:dyDescent="0.3">
      <c r="A2829" s="104" t="s">
        <v>5749</v>
      </c>
      <c r="B2829" s="105" t="s">
        <v>5750</v>
      </c>
      <c r="C2829" s="106" t="s">
        <v>128</v>
      </c>
      <c r="D2829" s="107">
        <v>3579.83</v>
      </c>
      <c r="E2829" s="107">
        <v>591.01</v>
      </c>
      <c r="F2829" s="107">
        <v>4170.84</v>
      </c>
      <c r="G2829" s="83">
        <v>9</v>
      </c>
      <c r="H2829" s="83"/>
    </row>
    <row r="2830" spans="1:8" ht="28.8" x14ac:dyDescent="0.3">
      <c r="A2830" s="104" t="s">
        <v>5751</v>
      </c>
      <c r="B2830" s="105" t="s">
        <v>5752</v>
      </c>
      <c r="C2830" s="106" t="s">
        <v>128</v>
      </c>
      <c r="D2830" s="107">
        <v>4067.14</v>
      </c>
      <c r="E2830" s="107">
        <v>591.01</v>
      </c>
      <c r="F2830" s="107">
        <v>4658.1499999999996</v>
      </c>
      <c r="G2830" s="83">
        <v>9</v>
      </c>
      <c r="H2830" s="83"/>
    </row>
    <row r="2831" spans="1:8" ht="28.8" x14ac:dyDescent="0.3">
      <c r="A2831" s="104" t="s">
        <v>5753</v>
      </c>
      <c r="B2831" s="105" t="s">
        <v>5754</v>
      </c>
      <c r="C2831" s="106" t="s">
        <v>128</v>
      </c>
      <c r="D2831" s="107">
        <v>4414.43</v>
      </c>
      <c r="E2831" s="107">
        <v>591.01</v>
      </c>
      <c r="F2831" s="107">
        <v>5005.4399999999996</v>
      </c>
      <c r="G2831" s="83">
        <v>9</v>
      </c>
      <c r="H2831" s="83"/>
    </row>
    <row r="2832" spans="1:8" ht="28.8" x14ac:dyDescent="0.3">
      <c r="A2832" s="104" t="s">
        <v>5755</v>
      </c>
      <c r="B2832" s="105" t="s">
        <v>5756</v>
      </c>
      <c r="C2832" s="106" t="s">
        <v>128</v>
      </c>
      <c r="D2832" s="107">
        <v>4559.24</v>
      </c>
      <c r="E2832" s="107">
        <v>591.01</v>
      </c>
      <c r="F2832" s="107">
        <v>5150.25</v>
      </c>
      <c r="G2832" s="83">
        <v>9</v>
      </c>
      <c r="H2832" s="83"/>
    </row>
    <row r="2833" spans="1:8" x14ac:dyDescent="0.3">
      <c r="A2833" s="104" t="s">
        <v>5757</v>
      </c>
      <c r="B2833" s="105" t="s">
        <v>5758</v>
      </c>
      <c r="C2833" s="106"/>
      <c r="D2833" s="107"/>
      <c r="E2833" s="107"/>
      <c r="F2833" s="107"/>
      <c r="G2833" s="83">
        <v>5</v>
      </c>
      <c r="H2833" s="83"/>
    </row>
    <row r="2834" spans="1:8" ht="28.8" x14ac:dyDescent="0.3">
      <c r="A2834" s="104" t="s">
        <v>5759</v>
      </c>
      <c r="B2834" s="105" t="s">
        <v>5760</v>
      </c>
      <c r="C2834" s="106" t="s">
        <v>128</v>
      </c>
      <c r="D2834" s="107">
        <v>7451.83</v>
      </c>
      <c r="E2834" s="107">
        <v>203.64</v>
      </c>
      <c r="F2834" s="107">
        <v>7655.47</v>
      </c>
      <c r="G2834" s="83">
        <v>9</v>
      </c>
      <c r="H2834" s="83"/>
    </row>
    <row r="2835" spans="1:8" ht="28.8" x14ac:dyDescent="0.3">
      <c r="A2835" s="104" t="s">
        <v>5761</v>
      </c>
      <c r="B2835" s="105" t="s">
        <v>5762</v>
      </c>
      <c r="C2835" s="106" t="s">
        <v>128</v>
      </c>
      <c r="D2835" s="107">
        <v>13123.81</v>
      </c>
      <c r="E2835" s="107">
        <v>203.64</v>
      </c>
      <c r="F2835" s="107">
        <v>13327.45</v>
      </c>
      <c r="G2835" s="83">
        <v>9</v>
      </c>
      <c r="H2835" s="83"/>
    </row>
    <row r="2836" spans="1:8" ht="28.8" x14ac:dyDescent="0.3">
      <c r="A2836" s="104" t="s">
        <v>5763</v>
      </c>
      <c r="B2836" s="105" t="s">
        <v>5764</v>
      </c>
      <c r="C2836" s="106" t="s">
        <v>128</v>
      </c>
      <c r="D2836" s="107">
        <v>3600.62</v>
      </c>
      <c r="E2836" s="107">
        <v>203.64</v>
      </c>
      <c r="F2836" s="107">
        <v>3804.26</v>
      </c>
      <c r="G2836" s="83">
        <v>9</v>
      </c>
      <c r="H2836" s="83"/>
    </row>
    <row r="2837" spans="1:8" ht="28.8" x14ac:dyDescent="0.3">
      <c r="A2837" s="104" t="s">
        <v>5765</v>
      </c>
      <c r="B2837" s="105" t="s">
        <v>5766</v>
      </c>
      <c r="C2837" s="106" t="s">
        <v>128</v>
      </c>
      <c r="D2837" s="107">
        <v>1924.37</v>
      </c>
      <c r="E2837" s="107">
        <v>203.64</v>
      </c>
      <c r="F2837" s="107">
        <v>2128.0100000000002</v>
      </c>
      <c r="G2837" s="83">
        <v>9</v>
      </c>
      <c r="H2837" s="83"/>
    </row>
    <row r="2838" spans="1:8" ht="28.8" x14ac:dyDescent="0.3">
      <c r="A2838" s="104" t="s">
        <v>5767</v>
      </c>
      <c r="B2838" s="105" t="s">
        <v>5768</v>
      </c>
      <c r="C2838" s="106" t="s">
        <v>128</v>
      </c>
      <c r="D2838" s="107">
        <v>34874.949999999997</v>
      </c>
      <c r="E2838" s="107">
        <v>203.64</v>
      </c>
      <c r="F2838" s="107">
        <v>35078.589999999997</v>
      </c>
      <c r="G2838" s="83">
        <v>9</v>
      </c>
      <c r="H2838" s="83"/>
    </row>
    <row r="2839" spans="1:8" ht="28.8" x14ac:dyDescent="0.3">
      <c r="A2839" s="104" t="s">
        <v>5769</v>
      </c>
      <c r="B2839" s="105" t="s">
        <v>5770</v>
      </c>
      <c r="C2839" s="106" t="s">
        <v>128</v>
      </c>
      <c r="D2839" s="107">
        <v>2380.16</v>
      </c>
      <c r="E2839" s="107">
        <v>203.64</v>
      </c>
      <c r="F2839" s="107">
        <v>2583.8000000000002</v>
      </c>
      <c r="G2839" s="83">
        <v>9</v>
      </c>
      <c r="H2839" s="83"/>
    </row>
    <row r="2840" spans="1:8" ht="28.8" x14ac:dyDescent="0.3">
      <c r="A2840" s="104" t="s">
        <v>5771</v>
      </c>
      <c r="B2840" s="105" t="s">
        <v>5772</v>
      </c>
      <c r="C2840" s="106" t="s">
        <v>128</v>
      </c>
      <c r="D2840" s="107">
        <v>7656.78</v>
      </c>
      <c r="E2840" s="107">
        <v>203.64</v>
      </c>
      <c r="F2840" s="107">
        <v>7860.42</v>
      </c>
      <c r="G2840" s="83">
        <v>9</v>
      </c>
      <c r="H2840" s="83"/>
    </row>
    <row r="2841" spans="1:8" ht="28.8" x14ac:dyDescent="0.3">
      <c r="A2841" s="104" t="s">
        <v>5773</v>
      </c>
      <c r="B2841" s="105" t="s">
        <v>5774</v>
      </c>
      <c r="C2841" s="106" t="s">
        <v>128</v>
      </c>
      <c r="D2841" s="107">
        <v>3669.46</v>
      </c>
      <c r="E2841" s="107">
        <v>203.64</v>
      </c>
      <c r="F2841" s="107">
        <v>3873.1</v>
      </c>
      <c r="G2841" s="83">
        <v>9</v>
      </c>
      <c r="H2841" s="83"/>
    </row>
    <row r="2842" spans="1:8" ht="28.8" x14ac:dyDescent="0.3">
      <c r="A2842" s="104" t="s">
        <v>5775</v>
      </c>
      <c r="B2842" s="105" t="s">
        <v>5776</v>
      </c>
      <c r="C2842" s="106" t="s">
        <v>128</v>
      </c>
      <c r="D2842" s="107">
        <v>13958.95</v>
      </c>
      <c r="E2842" s="107">
        <v>203.64</v>
      </c>
      <c r="F2842" s="107">
        <v>14162.59</v>
      </c>
      <c r="G2842" s="83">
        <v>9</v>
      </c>
      <c r="H2842" s="83"/>
    </row>
    <row r="2843" spans="1:8" ht="28.8" x14ac:dyDescent="0.3">
      <c r="A2843" s="104" t="s">
        <v>5777</v>
      </c>
      <c r="B2843" s="105" t="s">
        <v>5778</v>
      </c>
      <c r="C2843" s="106" t="s">
        <v>128</v>
      </c>
      <c r="D2843" s="107">
        <v>2953.74</v>
      </c>
      <c r="E2843" s="107">
        <v>203.64</v>
      </c>
      <c r="F2843" s="107">
        <v>3157.38</v>
      </c>
      <c r="G2843" s="83">
        <v>9</v>
      </c>
      <c r="H2843" s="83"/>
    </row>
    <row r="2844" spans="1:8" ht="28.8" x14ac:dyDescent="0.3">
      <c r="A2844" s="104" t="s">
        <v>5779</v>
      </c>
      <c r="B2844" s="105" t="s">
        <v>5780</v>
      </c>
      <c r="C2844" s="106" t="s">
        <v>128</v>
      </c>
      <c r="D2844" s="107">
        <v>4070.81</v>
      </c>
      <c r="E2844" s="107">
        <v>203.64</v>
      </c>
      <c r="F2844" s="107">
        <v>4274.45</v>
      </c>
      <c r="G2844" s="83">
        <v>9</v>
      </c>
      <c r="H2844" s="83"/>
    </row>
    <row r="2845" spans="1:8" ht="28.8" x14ac:dyDescent="0.3">
      <c r="A2845" s="104" t="s">
        <v>5781</v>
      </c>
      <c r="B2845" s="105" t="s">
        <v>5782</v>
      </c>
      <c r="C2845" s="106" t="s">
        <v>128</v>
      </c>
      <c r="D2845" s="107">
        <v>4510.05</v>
      </c>
      <c r="E2845" s="107">
        <v>203.64</v>
      </c>
      <c r="F2845" s="107">
        <v>4713.6899999999996</v>
      </c>
      <c r="G2845" s="83">
        <v>9</v>
      </c>
      <c r="H2845" s="83"/>
    </row>
    <row r="2846" spans="1:8" ht="28.8" x14ac:dyDescent="0.3">
      <c r="A2846" s="104" t="s">
        <v>5783</v>
      </c>
      <c r="B2846" s="105" t="s">
        <v>5784</v>
      </c>
      <c r="C2846" s="106" t="s">
        <v>128</v>
      </c>
      <c r="D2846" s="107">
        <v>6210.39</v>
      </c>
      <c r="E2846" s="107">
        <v>203.64</v>
      </c>
      <c r="F2846" s="107">
        <v>6414.03</v>
      </c>
      <c r="G2846" s="83">
        <v>9</v>
      </c>
      <c r="H2846" s="83"/>
    </row>
    <row r="2847" spans="1:8" ht="28.8" x14ac:dyDescent="0.3">
      <c r="A2847" s="104" t="s">
        <v>5785</v>
      </c>
      <c r="B2847" s="105" t="s">
        <v>5786</v>
      </c>
      <c r="C2847" s="106" t="s">
        <v>128</v>
      </c>
      <c r="D2847" s="107">
        <v>4733.93</v>
      </c>
      <c r="E2847" s="107">
        <v>203.64</v>
      </c>
      <c r="F2847" s="107">
        <v>4937.57</v>
      </c>
      <c r="G2847" s="83">
        <v>9</v>
      </c>
      <c r="H2847" s="83"/>
    </row>
    <row r="2848" spans="1:8" ht="28.8" x14ac:dyDescent="0.3">
      <c r="A2848" s="104" t="s">
        <v>5787</v>
      </c>
      <c r="B2848" s="105" t="s">
        <v>5788</v>
      </c>
      <c r="C2848" s="106" t="s">
        <v>128</v>
      </c>
      <c r="D2848" s="107">
        <v>1194.72</v>
      </c>
      <c r="E2848" s="107">
        <v>203.64</v>
      </c>
      <c r="F2848" s="107">
        <v>1398.36</v>
      </c>
      <c r="G2848" s="83">
        <v>9</v>
      </c>
      <c r="H2848" s="83"/>
    </row>
    <row r="2849" spans="1:8" ht="28.8" x14ac:dyDescent="0.3">
      <c r="A2849" s="104" t="s">
        <v>5789</v>
      </c>
      <c r="B2849" s="105" t="s">
        <v>5790</v>
      </c>
      <c r="C2849" s="106" t="s">
        <v>128</v>
      </c>
      <c r="D2849" s="107">
        <v>976.61</v>
      </c>
      <c r="E2849" s="107">
        <v>203.64</v>
      </c>
      <c r="F2849" s="107">
        <v>1180.25</v>
      </c>
      <c r="G2849" s="83">
        <v>9</v>
      </c>
      <c r="H2849" s="83"/>
    </row>
    <row r="2850" spans="1:8" ht="28.8" x14ac:dyDescent="0.3">
      <c r="A2850" s="104" t="s">
        <v>5791</v>
      </c>
      <c r="B2850" s="105" t="s">
        <v>5792</v>
      </c>
      <c r="C2850" s="106" t="s">
        <v>128</v>
      </c>
      <c r="D2850" s="107">
        <v>13217.39</v>
      </c>
      <c r="E2850" s="107">
        <v>203.64</v>
      </c>
      <c r="F2850" s="107">
        <v>13421.03</v>
      </c>
      <c r="G2850" s="83">
        <v>9</v>
      </c>
      <c r="H2850" s="83"/>
    </row>
    <row r="2851" spans="1:8" ht="28.8" x14ac:dyDescent="0.3">
      <c r="A2851" s="104" t="s">
        <v>5793</v>
      </c>
      <c r="B2851" s="105" t="s">
        <v>5794</v>
      </c>
      <c r="C2851" s="106" t="s">
        <v>128</v>
      </c>
      <c r="D2851" s="107">
        <v>9600.0300000000007</v>
      </c>
      <c r="E2851" s="107">
        <v>203.64</v>
      </c>
      <c r="F2851" s="107">
        <v>9803.67</v>
      </c>
      <c r="G2851" s="83">
        <v>9</v>
      </c>
      <c r="H2851" s="83"/>
    </row>
    <row r="2852" spans="1:8" ht="28.8" x14ac:dyDescent="0.3">
      <c r="A2852" s="104" t="s">
        <v>5795</v>
      </c>
      <c r="B2852" s="105" t="s">
        <v>5796</v>
      </c>
      <c r="C2852" s="106" t="s">
        <v>128</v>
      </c>
      <c r="D2852" s="107">
        <v>1210.6199999999999</v>
      </c>
      <c r="E2852" s="107">
        <v>203.64</v>
      </c>
      <c r="F2852" s="107">
        <v>1414.26</v>
      </c>
      <c r="G2852" s="83">
        <v>9</v>
      </c>
      <c r="H2852" s="83"/>
    </row>
    <row r="2853" spans="1:8" ht="28.8" x14ac:dyDescent="0.3">
      <c r="A2853" s="104" t="s">
        <v>5797</v>
      </c>
      <c r="B2853" s="105" t="s">
        <v>5798</v>
      </c>
      <c r="C2853" s="106" t="s">
        <v>128</v>
      </c>
      <c r="D2853" s="107">
        <v>24621.32</v>
      </c>
      <c r="E2853" s="107">
        <v>203.64</v>
      </c>
      <c r="F2853" s="107">
        <v>24824.959999999999</v>
      </c>
      <c r="G2853" s="83">
        <v>9</v>
      </c>
      <c r="H2853" s="83"/>
    </row>
    <row r="2854" spans="1:8" ht="28.8" x14ac:dyDescent="0.3">
      <c r="A2854" s="104" t="s">
        <v>5799</v>
      </c>
      <c r="B2854" s="105" t="s">
        <v>5800</v>
      </c>
      <c r="C2854" s="106" t="s">
        <v>128</v>
      </c>
      <c r="D2854" s="107">
        <v>27760.82</v>
      </c>
      <c r="E2854" s="107">
        <v>203.64</v>
      </c>
      <c r="F2854" s="107">
        <v>27964.46</v>
      </c>
      <c r="G2854" s="83">
        <v>9</v>
      </c>
      <c r="H2854" s="83"/>
    </row>
    <row r="2855" spans="1:8" ht="28.8" x14ac:dyDescent="0.3">
      <c r="A2855" s="104" t="s">
        <v>5801</v>
      </c>
      <c r="B2855" s="105" t="s">
        <v>5802</v>
      </c>
      <c r="C2855" s="106" t="s">
        <v>128</v>
      </c>
      <c r="D2855" s="107">
        <v>1692.76</v>
      </c>
      <c r="E2855" s="107">
        <v>203.64</v>
      </c>
      <c r="F2855" s="107">
        <v>1896.4</v>
      </c>
      <c r="G2855" s="83">
        <v>9</v>
      </c>
      <c r="H2855" s="83"/>
    </row>
    <row r="2856" spans="1:8" ht="28.8" x14ac:dyDescent="0.3">
      <c r="A2856" s="104" t="s">
        <v>5803</v>
      </c>
      <c r="B2856" s="105" t="s">
        <v>5804</v>
      </c>
      <c r="C2856" s="106" t="s">
        <v>128</v>
      </c>
      <c r="D2856" s="107">
        <v>2522.86</v>
      </c>
      <c r="E2856" s="107">
        <v>203.64</v>
      </c>
      <c r="F2856" s="107">
        <v>2726.5</v>
      </c>
      <c r="G2856" s="83">
        <v>9</v>
      </c>
      <c r="H2856" s="83"/>
    </row>
    <row r="2857" spans="1:8" x14ac:dyDescent="0.3">
      <c r="A2857" s="104" t="s">
        <v>5805</v>
      </c>
      <c r="B2857" s="105" t="s">
        <v>5806</v>
      </c>
      <c r="C2857" s="106"/>
      <c r="D2857" s="107"/>
      <c r="E2857" s="107"/>
      <c r="F2857" s="107"/>
      <c r="G2857" s="83">
        <v>5</v>
      </c>
      <c r="H2857" s="83"/>
    </row>
    <row r="2858" spans="1:8" ht="28.8" x14ac:dyDescent="0.3">
      <c r="A2858" s="104" t="s">
        <v>5807</v>
      </c>
      <c r="B2858" s="105" t="s">
        <v>5808</v>
      </c>
      <c r="C2858" s="106" t="s">
        <v>128</v>
      </c>
      <c r="D2858" s="107">
        <v>6589.24</v>
      </c>
      <c r="E2858" s="107">
        <v>436.68</v>
      </c>
      <c r="F2858" s="107">
        <v>7025.92</v>
      </c>
      <c r="G2858" s="83">
        <v>9</v>
      </c>
      <c r="H2858" s="83"/>
    </row>
    <row r="2859" spans="1:8" ht="28.8" x14ac:dyDescent="0.3">
      <c r="A2859" s="104" t="s">
        <v>5809</v>
      </c>
      <c r="B2859" s="105" t="s">
        <v>5810</v>
      </c>
      <c r="C2859" s="106" t="s">
        <v>128</v>
      </c>
      <c r="D2859" s="107">
        <v>7420.76</v>
      </c>
      <c r="E2859" s="107">
        <v>436.68</v>
      </c>
      <c r="F2859" s="107">
        <v>7857.44</v>
      </c>
      <c r="G2859" s="83">
        <v>9</v>
      </c>
      <c r="H2859" s="83"/>
    </row>
    <row r="2860" spans="1:8" ht="28.8" x14ac:dyDescent="0.3">
      <c r="A2860" s="104" t="s">
        <v>5811</v>
      </c>
      <c r="B2860" s="105" t="s">
        <v>5812</v>
      </c>
      <c r="C2860" s="106" t="s">
        <v>128</v>
      </c>
      <c r="D2860" s="107">
        <v>16370.61</v>
      </c>
      <c r="E2860" s="107">
        <v>436.68</v>
      </c>
      <c r="F2860" s="107">
        <v>16807.29</v>
      </c>
      <c r="G2860" s="83">
        <v>9</v>
      </c>
      <c r="H2860" s="83"/>
    </row>
    <row r="2861" spans="1:8" ht="28.8" x14ac:dyDescent="0.3">
      <c r="A2861" s="104" t="s">
        <v>5813</v>
      </c>
      <c r="B2861" s="105" t="s">
        <v>5814</v>
      </c>
      <c r="C2861" s="106" t="s">
        <v>128</v>
      </c>
      <c r="D2861" s="107">
        <v>6985.16</v>
      </c>
      <c r="E2861" s="107">
        <v>436.68</v>
      </c>
      <c r="F2861" s="107">
        <v>7421.84</v>
      </c>
      <c r="G2861" s="83">
        <v>9</v>
      </c>
      <c r="H2861" s="83"/>
    </row>
    <row r="2862" spans="1:8" ht="28.8" x14ac:dyDescent="0.3">
      <c r="A2862" s="104" t="s">
        <v>5815</v>
      </c>
      <c r="B2862" s="105" t="s">
        <v>5816</v>
      </c>
      <c r="C2862" s="106" t="s">
        <v>128</v>
      </c>
      <c r="D2862" s="107">
        <v>8243.17</v>
      </c>
      <c r="E2862" s="107">
        <v>436.68</v>
      </c>
      <c r="F2862" s="107">
        <v>8679.85</v>
      </c>
      <c r="G2862" s="83">
        <v>9</v>
      </c>
      <c r="H2862" s="83"/>
    </row>
    <row r="2863" spans="1:8" ht="28.8" x14ac:dyDescent="0.3">
      <c r="A2863" s="104" t="s">
        <v>5817</v>
      </c>
      <c r="B2863" s="105" t="s">
        <v>5818</v>
      </c>
      <c r="C2863" s="106" t="s">
        <v>128</v>
      </c>
      <c r="D2863" s="107">
        <v>14656.6</v>
      </c>
      <c r="E2863" s="107">
        <v>436.68</v>
      </c>
      <c r="F2863" s="107">
        <v>15093.28</v>
      </c>
      <c r="G2863" s="83">
        <v>9</v>
      </c>
      <c r="H2863" s="83"/>
    </row>
    <row r="2864" spans="1:8" ht="43.2" x14ac:dyDescent="0.3">
      <c r="A2864" s="104" t="s">
        <v>5819</v>
      </c>
      <c r="B2864" s="105" t="s">
        <v>5820</v>
      </c>
      <c r="C2864" s="106" t="s">
        <v>128</v>
      </c>
      <c r="D2864" s="107">
        <v>5079.1400000000003</v>
      </c>
      <c r="E2864" s="107">
        <v>291.12</v>
      </c>
      <c r="F2864" s="107">
        <v>5370.26</v>
      </c>
      <c r="G2864" s="83">
        <v>9</v>
      </c>
      <c r="H2864" s="83"/>
    </row>
    <row r="2865" spans="1:8" ht="43.2" x14ac:dyDescent="0.3">
      <c r="A2865" s="104" t="s">
        <v>5821</v>
      </c>
      <c r="B2865" s="105" t="s">
        <v>5822</v>
      </c>
      <c r="C2865" s="106" t="s">
        <v>128</v>
      </c>
      <c r="D2865" s="107">
        <v>6801.57</v>
      </c>
      <c r="E2865" s="107">
        <v>291.12</v>
      </c>
      <c r="F2865" s="107">
        <v>7092.69</v>
      </c>
      <c r="G2865" s="83">
        <v>9</v>
      </c>
      <c r="H2865" s="83"/>
    </row>
    <row r="2866" spans="1:8" ht="28.8" x14ac:dyDescent="0.3">
      <c r="A2866" s="104" t="s">
        <v>5823</v>
      </c>
      <c r="B2866" s="105" t="s">
        <v>5824</v>
      </c>
      <c r="C2866" s="106" t="s">
        <v>128</v>
      </c>
      <c r="D2866" s="107">
        <v>2025.31</v>
      </c>
      <c r="E2866" s="107">
        <v>291.12</v>
      </c>
      <c r="F2866" s="107">
        <v>2316.4299999999998</v>
      </c>
      <c r="G2866" s="83">
        <v>9</v>
      </c>
      <c r="H2866" s="83"/>
    </row>
    <row r="2867" spans="1:8" ht="28.8" x14ac:dyDescent="0.3">
      <c r="A2867" s="104" t="s">
        <v>5825</v>
      </c>
      <c r="B2867" s="105" t="s">
        <v>5826</v>
      </c>
      <c r="C2867" s="106" t="s">
        <v>128</v>
      </c>
      <c r="D2867" s="107">
        <v>2458.1</v>
      </c>
      <c r="E2867" s="107">
        <v>291.12</v>
      </c>
      <c r="F2867" s="107">
        <v>2749.22</v>
      </c>
      <c r="G2867" s="83">
        <v>9</v>
      </c>
      <c r="H2867" s="83"/>
    </row>
    <row r="2868" spans="1:8" ht="28.8" x14ac:dyDescent="0.3">
      <c r="A2868" s="104" t="s">
        <v>5827</v>
      </c>
      <c r="B2868" s="105" t="s">
        <v>5828</v>
      </c>
      <c r="C2868" s="106" t="s">
        <v>128</v>
      </c>
      <c r="D2868" s="107">
        <v>5243.17</v>
      </c>
      <c r="E2868" s="107">
        <v>291.12</v>
      </c>
      <c r="F2868" s="107">
        <v>5534.29</v>
      </c>
      <c r="G2868" s="83">
        <v>9</v>
      </c>
      <c r="H2868" s="83"/>
    </row>
    <row r="2869" spans="1:8" ht="28.8" x14ac:dyDescent="0.3">
      <c r="A2869" s="104" t="s">
        <v>5829</v>
      </c>
      <c r="B2869" s="105" t="s">
        <v>5830</v>
      </c>
      <c r="C2869" s="106" t="s">
        <v>128</v>
      </c>
      <c r="D2869" s="107">
        <v>3418.2</v>
      </c>
      <c r="E2869" s="107">
        <v>291.12</v>
      </c>
      <c r="F2869" s="107">
        <v>3709.32</v>
      </c>
      <c r="G2869" s="83">
        <v>9</v>
      </c>
      <c r="H2869" s="83"/>
    </row>
    <row r="2870" spans="1:8" ht="28.8" x14ac:dyDescent="0.3">
      <c r="A2870" s="104" t="s">
        <v>5831</v>
      </c>
      <c r="B2870" s="105" t="s">
        <v>5832</v>
      </c>
      <c r="C2870" s="106" t="s">
        <v>128</v>
      </c>
      <c r="D2870" s="107">
        <v>12599.53</v>
      </c>
      <c r="E2870" s="107">
        <v>291.12</v>
      </c>
      <c r="F2870" s="107">
        <v>12890.65</v>
      </c>
      <c r="G2870" s="83">
        <v>9</v>
      </c>
      <c r="H2870" s="83"/>
    </row>
    <row r="2871" spans="1:8" ht="28.8" x14ac:dyDescent="0.3">
      <c r="A2871" s="104" t="s">
        <v>5833</v>
      </c>
      <c r="B2871" s="105" t="s">
        <v>5834</v>
      </c>
      <c r="C2871" s="106" t="s">
        <v>128</v>
      </c>
      <c r="D2871" s="107">
        <v>19878.96</v>
      </c>
      <c r="E2871" s="107">
        <v>291.12</v>
      </c>
      <c r="F2871" s="107">
        <v>20170.080000000002</v>
      </c>
      <c r="G2871" s="83">
        <v>9</v>
      </c>
      <c r="H2871" s="83"/>
    </row>
    <row r="2872" spans="1:8" ht="43.2" x14ac:dyDescent="0.3">
      <c r="A2872" s="104" t="s">
        <v>5835</v>
      </c>
      <c r="B2872" s="105" t="s">
        <v>5836</v>
      </c>
      <c r="C2872" s="106" t="s">
        <v>128</v>
      </c>
      <c r="D2872" s="107">
        <v>6195.44</v>
      </c>
      <c r="E2872" s="107">
        <v>291.12</v>
      </c>
      <c r="F2872" s="107">
        <v>6486.56</v>
      </c>
      <c r="G2872" s="83">
        <v>9</v>
      </c>
      <c r="H2872" s="83"/>
    </row>
    <row r="2873" spans="1:8" ht="28.8" x14ac:dyDescent="0.3">
      <c r="A2873" s="104" t="s">
        <v>5837</v>
      </c>
      <c r="B2873" s="105" t="s">
        <v>5838</v>
      </c>
      <c r="C2873" s="106" t="s">
        <v>128</v>
      </c>
      <c r="D2873" s="107">
        <v>22108.59</v>
      </c>
      <c r="E2873" s="107">
        <v>291.12</v>
      </c>
      <c r="F2873" s="107">
        <v>22399.71</v>
      </c>
      <c r="G2873" s="83">
        <v>9</v>
      </c>
      <c r="H2873" s="83"/>
    </row>
    <row r="2874" spans="1:8" x14ac:dyDescent="0.3">
      <c r="A2874" s="104" t="s">
        <v>5839</v>
      </c>
      <c r="B2874" s="105" t="s">
        <v>5840</v>
      </c>
      <c r="C2874" s="106"/>
      <c r="D2874" s="107"/>
      <c r="E2874" s="107"/>
      <c r="F2874" s="107"/>
      <c r="G2874" s="83">
        <v>5</v>
      </c>
      <c r="H2874" s="83"/>
    </row>
    <row r="2875" spans="1:8" x14ac:dyDescent="0.3">
      <c r="A2875" s="104" t="s">
        <v>5841</v>
      </c>
      <c r="B2875" s="105" t="s">
        <v>5842</v>
      </c>
      <c r="C2875" s="106" t="s">
        <v>128</v>
      </c>
      <c r="D2875" s="107">
        <v>3052.41</v>
      </c>
      <c r="E2875" s="107">
        <v>101.82</v>
      </c>
      <c r="F2875" s="107">
        <v>3154.23</v>
      </c>
      <c r="G2875" s="83">
        <v>9</v>
      </c>
      <c r="H2875" s="83"/>
    </row>
    <row r="2876" spans="1:8" x14ac:dyDescent="0.3">
      <c r="A2876" s="104" t="s">
        <v>5843</v>
      </c>
      <c r="B2876" s="105" t="s">
        <v>5844</v>
      </c>
      <c r="C2876" s="106"/>
      <c r="D2876" s="107"/>
      <c r="E2876" s="107"/>
      <c r="F2876" s="107"/>
      <c r="G2876" s="83">
        <v>5</v>
      </c>
      <c r="H2876" s="83"/>
    </row>
    <row r="2877" spans="1:8" ht="28.8" x14ac:dyDescent="0.3">
      <c r="A2877" s="104" t="s">
        <v>5845</v>
      </c>
      <c r="B2877" s="105" t="s">
        <v>5846</v>
      </c>
      <c r="C2877" s="106" t="s">
        <v>128</v>
      </c>
      <c r="D2877" s="107">
        <v>26.82</v>
      </c>
      <c r="E2877" s="107">
        <v>9.65</v>
      </c>
      <c r="F2877" s="107">
        <v>36.47</v>
      </c>
      <c r="G2877" s="83">
        <v>9</v>
      </c>
      <c r="H2877" s="83"/>
    </row>
    <row r="2878" spans="1:8" x14ac:dyDescent="0.3">
      <c r="A2878" s="104" t="s">
        <v>5847</v>
      </c>
      <c r="B2878" s="105" t="s">
        <v>5848</v>
      </c>
      <c r="C2878" s="106" t="s">
        <v>128</v>
      </c>
      <c r="D2878" s="107">
        <v>649.45000000000005</v>
      </c>
      <c r="E2878" s="107">
        <v>36.39</v>
      </c>
      <c r="F2878" s="107">
        <v>685.84</v>
      </c>
      <c r="G2878" s="83">
        <v>9</v>
      </c>
      <c r="H2878" s="83"/>
    </row>
    <row r="2879" spans="1:8" x14ac:dyDescent="0.3">
      <c r="A2879" s="104" t="s">
        <v>5849</v>
      </c>
      <c r="B2879" s="105" t="s">
        <v>5850</v>
      </c>
      <c r="C2879" s="106" t="s">
        <v>128</v>
      </c>
      <c r="D2879" s="107">
        <v>280.49</v>
      </c>
      <c r="E2879" s="107">
        <v>18.2</v>
      </c>
      <c r="F2879" s="107">
        <v>298.69</v>
      </c>
      <c r="G2879" s="83">
        <v>9</v>
      </c>
      <c r="H2879" s="83"/>
    </row>
    <row r="2880" spans="1:8" x14ac:dyDescent="0.3">
      <c r="A2880" s="104" t="s">
        <v>5851</v>
      </c>
      <c r="B2880" s="105" t="s">
        <v>5852</v>
      </c>
      <c r="C2880" s="106" t="s">
        <v>128</v>
      </c>
      <c r="D2880" s="107">
        <v>633.54</v>
      </c>
      <c r="E2880" s="107">
        <v>18.2</v>
      </c>
      <c r="F2880" s="107">
        <v>651.74</v>
      </c>
      <c r="G2880" s="83">
        <v>9</v>
      </c>
      <c r="H2880" s="83"/>
    </row>
    <row r="2881" spans="1:8" ht="28.8" x14ac:dyDescent="0.3">
      <c r="A2881" s="104" t="s">
        <v>5853</v>
      </c>
      <c r="B2881" s="105" t="s">
        <v>5854</v>
      </c>
      <c r="C2881" s="106" t="s">
        <v>128</v>
      </c>
      <c r="D2881" s="107">
        <v>55.99</v>
      </c>
      <c r="E2881" s="107">
        <v>7.27</v>
      </c>
      <c r="F2881" s="107">
        <v>63.26</v>
      </c>
      <c r="G2881" s="83">
        <v>9</v>
      </c>
      <c r="H2881" s="83"/>
    </row>
    <row r="2882" spans="1:8" x14ac:dyDescent="0.3">
      <c r="A2882" s="104" t="s">
        <v>5855</v>
      </c>
      <c r="B2882" s="105" t="s">
        <v>5856</v>
      </c>
      <c r="C2882" s="106"/>
      <c r="D2882" s="107"/>
      <c r="E2882" s="107"/>
      <c r="F2882" s="107"/>
      <c r="G2882" s="83">
        <v>2</v>
      </c>
      <c r="H2882" s="83"/>
    </row>
    <row r="2883" spans="1:8" x14ac:dyDescent="0.3">
      <c r="A2883" s="104" t="s">
        <v>5857</v>
      </c>
      <c r="B2883" s="105" t="s">
        <v>5858</v>
      </c>
      <c r="C2883" s="106"/>
      <c r="D2883" s="107"/>
      <c r="E2883" s="107"/>
      <c r="F2883" s="107"/>
      <c r="G2883" s="83">
        <v>5</v>
      </c>
      <c r="H2883" s="83"/>
    </row>
    <row r="2884" spans="1:8" x14ac:dyDescent="0.3">
      <c r="A2884" s="104" t="s">
        <v>5859</v>
      </c>
      <c r="B2884" s="105" t="s">
        <v>5860</v>
      </c>
      <c r="C2884" s="106" t="s">
        <v>128</v>
      </c>
      <c r="D2884" s="107">
        <v>495.47</v>
      </c>
      <c r="E2884" s="107">
        <v>43.65</v>
      </c>
      <c r="F2884" s="107">
        <v>539.12</v>
      </c>
      <c r="G2884" s="83">
        <v>9</v>
      </c>
      <c r="H2884" s="83"/>
    </row>
    <row r="2885" spans="1:8" x14ac:dyDescent="0.3">
      <c r="A2885" s="104" t="s">
        <v>5861</v>
      </c>
      <c r="B2885" s="105" t="s">
        <v>5862</v>
      </c>
      <c r="C2885" s="106" t="s">
        <v>128</v>
      </c>
      <c r="D2885" s="107">
        <v>730.73</v>
      </c>
      <c r="E2885" s="107">
        <v>50.91</v>
      </c>
      <c r="F2885" s="107">
        <v>781.64</v>
      </c>
      <c r="G2885" s="83">
        <v>9</v>
      </c>
      <c r="H2885" s="83"/>
    </row>
    <row r="2886" spans="1:8" x14ac:dyDescent="0.3">
      <c r="A2886" s="104" t="s">
        <v>5863</v>
      </c>
      <c r="B2886" s="105" t="s">
        <v>5864</v>
      </c>
      <c r="C2886" s="106" t="s">
        <v>128</v>
      </c>
      <c r="D2886" s="107">
        <v>202.33</v>
      </c>
      <c r="E2886" s="107">
        <v>43.65</v>
      </c>
      <c r="F2886" s="107">
        <v>245.98</v>
      </c>
      <c r="G2886" s="83">
        <v>9</v>
      </c>
      <c r="H2886" s="83"/>
    </row>
    <row r="2887" spans="1:8" x14ac:dyDescent="0.3">
      <c r="A2887" s="104" t="s">
        <v>5865</v>
      </c>
      <c r="B2887" s="105" t="s">
        <v>5866</v>
      </c>
      <c r="C2887" s="106" t="s">
        <v>128</v>
      </c>
      <c r="D2887" s="107">
        <v>385.07</v>
      </c>
      <c r="E2887" s="107">
        <v>43.65</v>
      </c>
      <c r="F2887" s="107">
        <v>428.72</v>
      </c>
      <c r="G2887" s="83">
        <v>9</v>
      </c>
      <c r="H2887" s="83"/>
    </row>
    <row r="2888" spans="1:8" x14ac:dyDescent="0.3">
      <c r="A2888" s="104" t="s">
        <v>5867</v>
      </c>
      <c r="B2888" s="105" t="s">
        <v>5868</v>
      </c>
      <c r="C2888" s="106" t="s">
        <v>128</v>
      </c>
      <c r="D2888" s="107">
        <v>70.010000000000005</v>
      </c>
      <c r="E2888" s="107">
        <v>50.91</v>
      </c>
      <c r="F2888" s="107">
        <v>120.92</v>
      </c>
      <c r="G2888" s="83">
        <v>9</v>
      </c>
      <c r="H2888" s="83"/>
    </row>
    <row r="2889" spans="1:8" x14ac:dyDescent="0.3">
      <c r="A2889" s="104" t="s">
        <v>5869</v>
      </c>
      <c r="B2889" s="105" t="s">
        <v>5870</v>
      </c>
      <c r="C2889" s="106" t="s">
        <v>128</v>
      </c>
      <c r="D2889" s="107">
        <v>187.8</v>
      </c>
      <c r="E2889" s="107">
        <v>50.91</v>
      </c>
      <c r="F2889" s="107">
        <v>238.71</v>
      </c>
      <c r="G2889" s="83">
        <v>9</v>
      </c>
      <c r="H2889" s="83"/>
    </row>
    <row r="2890" spans="1:8" x14ac:dyDescent="0.3">
      <c r="A2890" s="104" t="s">
        <v>5871</v>
      </c>
      <c r="B2890" s="105" t="s">
        <v>5872</v>
      </c>
      <c r="C2890" s="106" t="s">
        <v>128</v>
      </c>
      <c r="D2890" s="107">
        <v>551.88</v>
      </c>
      <c r="E2890" s="107">
        <v>50.91</v>
      </c>
      <c r="F2890" s="107">
        <v>602.79</v>
      </c>
      <c r="G2890" s="83">
        <v>9</v>
      </c>
      <c r="H2890" s="83"/>
    </row>
    <row r="2891" spans="1:8" x14ac:dyDescent="0.3">
      <c r="A2891" s="104" t="s">
        <v>5873</v>
      </c>
      <c r="B2891" s="105" t="s">
        <v>5874</v>
      </c>
      <c r="C2891" s="106" t="s">
        <v>128</v>
      </c>
      <c r="D2891" s="107">
        <v>35.950000000000003</v>
      </c>
      <c r="E2891" s="107">
        <v>18.2</v>
      </c>
      <c r="F2891" s="107">
        <v>54.15</v>
      </c>
      <c r="G2891" s="83">
        <v>9</v>
      </c>
      <c r="H2891" s="83"/>
    </row>
    <row r="2892" spans="1:8" x14ac:dyDescent="0.3">
      <c r="A2892" s="104" t="s">
        <v>5875</v>
      </c>
      <c r="B2892" s="105" t="s">
        <v>5876</v>
      </c>
      <c r="C2892" s="106" t="s">
        <v>128</v>
      </c>
      <c r="D2892" s="107">
        <v>336.77</v>
      </c>
      <c r="E2892" s="107">
        <v>50.91</v>
      </c>
      <c r="F2892" s="107">
        <v>387.68</v>
      </c>
      <c r="G2892" s="83">
        <v>9</v>
      </c>
      <c r="H2892" s="83"/>
    </row>
    <row r="2893" spans="1:8" x14ac:dyDescent="0.3">
      <c r="A2893" s="104" t="s">
        <v>5877</v>
      </c>
      <c r="B2893" s="105" t="s">
        <v>5878</v>
      </c>
      <c r="C2893" s="106" t="s">
        <v>128</v>
      </c>
      <c r="D2893" s="107">
        <v>411.98</v>
      </c>
      <c r="E2893" s="107">
        <v>50.91</v>
      </c>
      <c r="F2893" s="107">
        <v>462.89</v>
      </c>
      <c r="G2893" s="83">
        <v>9</v>
      </c>
      <c r="H2893" s="83"/>
    </row>
    <row r="2894" spans="1:8" x14ac:dyDescent="0.3">
      <c r="A2894" s="104" t="s">
        <v>5879</v>
      </c>
      <c r="B2894" s="105" t="s">
        <v>5880</v>
      </c>
      <c r="C2894" s="106" t="s">
        <v>128</v>
      </c>
      <c r="D2894" s="107">
        <v>82.86</v>
      </c>
      <c r="E2894" s="107">
        <v>18.2</v>
      </c>
      <c r="F2894" s="107">
        <v>101.06</v>
      </c>
      <c r="G2894" s="83">
        <v>9</v>
      </c>
      <c r="H2894" s="83"/>
    </row>
    <row r="2895" spans="1:8" x14ac:dyDescent="0.3">
      <c r="A2895" s="104" t="s">
        <v>5881</v>
      </c>
      <c r="B2895" s="105" t="s">
        <v>5882</v>
      </c>
      <c r="C2895" s="106" t="s">
        <v>128</v>
      </c>
      <c r="D2895" s="107">
        <v>576.38</v>
      </c>
      <c r="E2895" s="107">
        <v>109.17</v>
      </c>
      <c r="F2895" s="107">
        <v>685.55</v>
      </c>
      <c r="G2895" s="83">
        <v>9</v>
      </c>
      <c r="H2895" s="83"/>
    </row>
    <row r="2896" spans="1:8" x14ac:dyDescent="0.3">
      <c r="A2896" s="104" t="s">
        <v>5883</v>
      </c>
      <c r="B2896" s="105" t="s">
        <v>5884</v>
      </c>
      <c r="C2896" s="106" t="s">
        <v>128</v>
      </c>
      <c r="D2896" s="107">
        <v>468.14</v>
      </c>
      <c r="E2896" s="107">
        <v>109.17</v>
      </c>
      <c r="F2896" s="107">
        <v>577.30999999999995</v>
      </c>
      <c r="G2896" s="83">
        <v>9</v>
      </c>
      <c r="H2896" s="83"/>
    </row>
    <row r="2897" spans="1:8" x14ac:dyDescent="0.3">
      <c r="A2897" s="104" t="s">
        <v>5885</v>
      </c>
      <c r="B2897" s="105" t="s">
        <v>5886</v>
      </c>
      <c r="C2897" s="106" t="s">
        <v>128</v>
      </c>
      <c r="D2897" s="107">
        <v>199.76</v>
      </c>
      <c r="E2897" s="107">
        <v>36.39</v>
      </c>
      <c r="F2897" s="107">
        <v>236.15</v>
      </c>
      <c r="G2897" s="83">
        <v>9</v>
      </c>
      <c r="H2897" s="83"/>
    </row>
    <row r="2898" spans="1:8" x14ac:dyDescent="0.3">
      <c r="A2898" s="104" t="s">
        <v>5887</v>
      </c>
      <c r="B2898" s="105" t="s">
        <v>5888</v>
      </c>
      <c r="C2898" s="106" t="s">
        <v>128</v>
      </c>
      <c r="D2898" s="107">
        <v>161.69999999999999</v>
      </c>
      <c r="E2898" s="107">
        <v>18.2</v>
      </c>
      <c r="F2898" s="107">
        <v>179.9</v>
      </c>
      <c r="G2898" s="83">
        <v>9</v>
      </c>
      <c r="H2898" s="83"/>
    </row>
    <row r="2899" spans="1:8" ht="28.8" x14ac:dyDescent="0.3">
      <c r="A2899" s="104" t="s">
        <v>5889</v>
      </c>
      <c r="B2899" s="105" t="s">
        <v>5890</v>
      </c>
      <c r="C2899" s="106" t="s">
        <v>128</v>
      </c>
      <c r="D2899" s="107">
        <v>76.680000000000007</v>
      </c>
      <c r="E2899" s="107">
        <v>12.01</v>
      </c>
      <c r="F2899" s="107">
        <v>88.69</v>
      </c>
      <c r="G2899" s="83">
        <v>9</v>
      </c>
      <c r="H2899" s="83"/>
    </row>
    <row r="2900" spans="1:8" x14ac:dyDescent="0.3">
      <c r="A2900" s="104" t="s">
        <v>5891</v>
      </c>
      <c r="B2900" s="105" t="s">
        <v>5892</v>
      </c>
      <c r="C2900" s="106" t="s">
        <v>128</v>
      </c>
      <c r="D2900" s="107">
        <v>451.18</v>
      </c>
      <c r="E2900" s="107">
        <v>109.17</v>
      </c>
      <c r="F2900" s="107">
        <v>560.35</v>
      </c>
      <c r="G2900" s="83">
        <v>9</v>
      </c>
      <c r="H2900" s="83"/>
    </row>
    <row r="2901" spans="1:8" x14ac:dyDescent="0.3">
      <c r="A2901" s="104" t="s">
        <v>5893</v>
      </c>
      <c r="B2901" s="105" t="s">
        <v>5894</v>
      </c>
      <c r="C2901" s="106" t="s">
        <v>439</v>
      </c>
      <c r="D2901" s="107">
        <v>545.58000000000004</v>
      </c>
      <c r="E2901" s="107">
        <v>43.65</v>
      </c>
      <c r="F2901" s="107">
        <v>589.23</v>
      </c>
      <c r="G2901" s="83">
        <v>9</v>
      </c>
      <c r="H2901" s="83"/>
    </row>
    <row r="2902" spans="1:8" x14ac:dyDescent="0.3">
      <c r="A2902" s="104" t="s">
        <v>5895</v>
      </c>
      <c r="B2902" s="105" t="s">
        <v>5896</v>
      </c>
      <c r="C2902" s="106" t="s">
        <v>128</v>
      </c>
      <c r="D2902" s="107">
        <v>90.25</v>
      </c>
      <c r="E2902" s="107">
        <v>18.2</v>
      </c>
      <c r="F2902" s="107">
        <v>108.45</v>
      </c>
      <c r="G2902" s="83">
        <v>9</v>
      </c>
      <c r="H2902" s="83"/>
    </row>
    <row r="2903" spans="1:8" x14ac:dyDescent="0.3">
      <c r="A2903" s="104" t="s">
        <v>5897</v>
      </c>
      <c r="B2903" s="105" t="s">
        <v>5898</v>
      </c>
      <c r="C2903" s="106"/>
      <c r="D2903" s="107"/>
      <c r="E2903" s="107"/>
      <c r="F2903" s="107"/>
      <c r="G2903" s="83">
        <v>5</v>
      </c>
      <c r="H2903" s="83"/>
    </row>
    <row r="2904" spans="1:8" ht="28.8" x14ac:dyDescent="0.3">
      <c r="A2904" s="104" t="s">
        <v>5899</v>
      </c>
      <c r="B2904" s="105" t="s">
        <v>5900</v>
      </c>
      <c r="C2904" s="106" t="s">
        <v>180</v>
      </c>
      <c r="D2904" s="107">
        <v>477.25</v>
      </c>
      <c r="E2904" s="107">
        <v>60.29</v>
      </c>
      <c r="F2904" s="107">
        <v>537.54</v>
      </c>
      <c r="G2904" s="83">
        <v>9</v>
      </c>
      <c r="H2904" s="83"/>
    </row>
    <row r="2905" spans="1:8" x14ac:dyDescent="0.3">
      <c r="A2905" s="104" t="s">
        <v>5901</v>
      </c>
      <c r="B2905" s="105" t="s">
        <v>5902</v>
      </c>
      <c r="C2905" s="106" t="s">
        <v>180</v>
      </c>
      <c r="D2905" s="107">
        <v>986.06</v>
      </c>
      <c r="E2905" s="107">
        <v>64.319999999999993</v>
      </c>
      <c r="F2905" s="107">
        <v>1050.3800000000001</v>
      </c>
      <c r="G2905" s="83">
        <v>9</v>
      </c>
      <c r="H2905" s="83"/>
    </row>
    <row r="2906" spans="1:8" ht="28.8" x14ac:dyDescent="0.3">
      <c r="A2906" s="104" t="s">
        <v>5903</v>
      </c>
      <c r="B2906" s="105" t="s">
        <v>5904</v>
      </c>
      <c r="C2906" s="106" t="s">
        <v>180</v>
      </c>
      <c r="D2906" s="107">
        <v>1104.77</v>
      </c>
      <c r="E2906" s="107">
        <v>130.29</v>
      </c>
      <c r="F2906" s="107">
        <v>1235.06</v>
      </c>
      <c r="G2906" s="83">
        <v>9</v>
      </c>
      <c r="H2906" s="83"/>
    </row>
    <row r="2907" spans="1:8" x14ac:dyDescent="0.3">
      <c r="A2907" s="104" t="s">
        <v>5905</v>
      </c>
      <c r="B2907" s="105" t="s">
        <v>5906</v>
      </c>
      <c r="C2907" s="106" t="s">
        <v>180</v>
      </c>
      <c r="D2907" s="107">
        <v>2274.7399999999998</v>
      </c>
      <c r="E2907" s="107"/>
      <c r="F2907" s="107">
        <v>2274.7399999999998</v>
      </c>
      <c r="G2907" s="83">
        <v>9</v>
      </c>
      <c r="H2907" s="83"/>
    </row>
    <row r="2908" spans="1:8" x14ac:dyDescent="0.3">
      <c r="A2908" s="104" t="s">
        <v>5907</v>
      </c>
      <c r="B2908" s="105" t="s">
        <v>5908</v>
      </c>
      <c r="C2908" s="106"/>
      <c r="D2908" s="107"/>
      <c r="E2908" s="107"/>
      <c r="F2908" s="107"/>
      <c r="G2908" s="83">
        <v>5</v>
      </c>
      <c r="H2908" s="83"/>
    </row>
    <row r="2909" spans="1:8" ht="28.8" x14ac:dyDescent="0.3">
      <c r="A2909" s="104" t="s">
        <v>5909</v>
      </c>
      <c r="B2909" s="105" t="s">
        <v>5910</v>
      </c>
      <c r="C2909" s="106" t="s">
        <v>128</v>
      </c>
      <c r="D2909" s="107">
        <v>235</v>
      </c>
      <c r="E2909" s="107">
        <v>4.41</v>
      </c>
      <c r="F2909" s="107">
        <v>239.41</v>
      </c>
      <c r="G2909" s="83">
        <v>9</v>
      </c>
      <c r="H2909" s="83"/>
    </row>
    <row r="2910" spans="1:8" x14ac:dyDescent="0.3">
      <c r="A2910" s="104" t="s">
        <v>5911</v>
      </c>
      <c r="B2910" s="105" t="s">
        <v>5912</v>
      </c>
      <c r="C2910" s="106" t="s">
        <v>128</v>
      </c>
      <c r="D2910" s="107">
        <v>35.86</v>
      </c>
      <c r="E2910" s="107">
        <v>10.61</v>
      </c>
      <c r="F2910" s="107">
        <v>46.47</v>
      </c>
      <c r="G2910" s="83">
        <v>9</v>
      </c>
      <c r="H2910" s="83"/>
    </row>
    <row r="2911" spans="1:8" ht="28.8" x14ac:dyDescent="0.3">
      <c r="A2911" s="104" t="s">
        <v>5913</v>
      </c>
      <c r="B2911" s="105" t="s">
        <v>5914</v>
      </c>
      <c r="C2911" s="106" t="s">
        <v>128</v>
      </c>
      <c r="D2911" s="107">
        <v>51.48</v>
      </c>
      <c r="E2911" s="107">
        <v>4.41</v>
      </c>
      <c r="F2911" s="107">
        <v>55.89</v>
      </c>
      <c r="G2911" s="83">
        <v>9</v>
      </c>
      <c r="H2911" s="83"/>
    </row>
    <row r="2912" spans="1:8" x14ac:dyDescent="0.3">
      <c r="A2912" s="104" t="s">
        <v>5915</v>
      </c>
      <c r="B2912" s="105" t="s">
        <v>5916</v>
      </c>
      <c r="C2912" s="106" t="s">
        <v>128</v>
      </c>
      <c r="D2912" s="107">
        <v>43.46</v>
      </c>
      <c r="E2912" s="107">
        <v>10.61</v>
      </c>
      <c r="F2912" s="107">
        <v>54.07</v>
      </c>
      <c r="G2912" s="83">
        <v>9</v>
      </c>
      <c r="H2912" s="83"/>
    </row>
    <row r="2913" spans="1:8" x14ac:dyDescent="0.3">
      <c r="A2913" s="104" t="s">
        <v>5917</v>
      </c>
      <c r="B2913" s="105" t="s">
        <v>5918</v>
      </c>
      <c r="C2913" s="106" t="s">
        <v>128</v>
      </c>
      <c r="D2913" s="107">
        <v>76.09</v>
      </c>
      <c r="E2913" s="107">
        <v>4.41</v>
      </c>
      <c r="F2913" s="107">
        <v>80.5</v>
      </c>
      <c r="G2913" s="83">
        <v>9</v>
      </c>
      <c r="H2913" s="83"/>
    </row>
    <row r="2914" spans="1:8" x14ac:dyDescent="0.3">
      <c r="A2914" s="104" t="s">
        <v>5919</v>
      </c>
      <c r="B2914" s="105" t="s">
        <v>5920</v>
      </c>
      <c r="C2914" s="106" t="s">
        <v>128</v>
      </c>
      <c r="D2914" s="107">
        <v>43.3</v>
      </c>
      <c r="E2914" s="107">
        <v>10.61</v>
      </c>
      <c r="F2914" s="107">
        <v>53.91</v>
      </c>
      <c r="G2914" s="83">
        <v>9</v>
      </c>
      <c r="H2914" s="83"/>
    </row>
    <row r="2915" spans="1:8" x14ac:dyDescent="0.3">
      <c r="A2915" s="104" t="s">
        <v>5921</v>
      </c>
      <c r="B2915" s="105" t="s">
        <v>5922</v>
      </c>
      <c r="C2915" s="106" t="s">
        <v>128</v>
      </c>
      <c r="D2915" s="107">
        <v>40.880000000000003</v>
      </c>
      <c r="E2915" s="107">
        <v>4.41</v>
      </c>
      <c r="F2915" s="107">
        <v>45.29</v>
      </c>
      <c r="G2915" s="83">
        <v>9</v>
      </c>
      <c r="H2915" s="83"/>
    </row>
    <row r="2916" spans="1:8" x14ac:dyDescent="0.3">
      <c r="A2916" s="104" t="s">
        <v>5923</v>
      </c>
      <c r="B2916" s="105" t="s">
        <v>5924</v>
      </c>
      <c r="C2916" s="106" t="s">
        <v>128</v>
      </c>
      <c r="D2916" s="107">
        <v>37.880000000000003</v>
      </c>
      <c r="E2916" s="107">
        <v>4.41</v>
      </c>
      <c r="F2916" s="107">
        <v>42.29</v>
      </c>
      <c r="G2916" s="83">
        <v>9</v>
      </c>
      <c r="H2916" s="83"/>
    </row>
    <row r="2917" spans="1:8" x14ac:dyDescent="0.3">
      <c r="A2917" s="104" t="s">
        <v>5925</v>
      </c>
      <c r="B2917" s="105" t="s">
        <v>5926</v>
      </c>
      <c r="C2917" s="106" t="s">
        <v>128</v>
      </c>
      <c r="D2917" s="107">
        <v>54.49</v>
      </c>
      <c r="E2917" s="107">
        <v>4.41</v>
      </c>
      <c r="F2917" s="107">
        <v>58.9</v>
      </c>
      <c r="G2917" s="83">
        <v>9</v>
      </c>
      <c r="H2917" s="83"/>
    </row>
    <row r="2918" spans="1:8" x14ac:dyDescent="0.3">
      <c r="A2918" s="104" t="s">
        <v>5927</v>
      </c>
      <c r="B2918" s="105" t="s">
        <v>5928</v>
      </c>
      <c r="C2918" s="106" t="s">
        <v>128</v>
      </c>
      <c r="D2918" s="107">
        <v>57.72</v>
      </c>
      <c r="E2918" s="107">
        <v>18.2</v>
      </c>
      <c r="F2918" s="107">
        <v>75.92</v>
      </c>
      <c r="G2918" s="83">
        <v>9</v>
      </c>
      <c r="H2918" s="83"/>
    </row>
    <row r="2919" spans="1:8" x14ac:dyDescent="0.3">
      <c r="A2919" s="104" t="s">
        <v>5929</v>
      </c>
      <c r="B2919" s="105" t="s">
        <v>5930</v>
      </c>
      <c r="C2919" s="106" t="s">
        <v>128</v>
      </c>
      <c r="D2919" s="107">
        <v>111.71</v>
      </c>
      <c r="E2919" s="107">
        <v>32.159999999999997</v>
      </c>
      <c r="F2919" s="107">
        <v>143.87</v>
      </c>
      <c r="G2919" s="83">
        <v>9</v>
      </c>
      <c r="H2919" s="83"/>
    </row>
    <row r="2920" spans="1:8" x14ac:dyDescent="0.3">
      <c r="A2920" s="104" t="s">
        <v>5931</v>
      </c>
      <c r="B2920" s="105" t="s">
        <v>5932</v>
      </c>
      <c r="C2920" s="106" t="s">
        <v>128</v>
      </c>
      <c r="D2920" s="107">
        <v>177.64</v>
      </c>
      <c r="E2920" s="107">
        <v>13.82</v>
      </c>
      <c r="F2920" s="107">
        <v>191.46</v>
      </c>
      <c r="G2920" s="83">
        <v>9</v>
      </c>
      <c r="H2920" s="83"/>
    </row>
    <row r="2921" spans="1:8" ht="28.8" x14ac:dyDescent="0.3">
      <c r="A2921" s="104" t="s">
        <v>5933</v>
      </c>
      <c r="B2921" s="105" t="s">
        <v>5934</v>
      </c>
      <c r="C2921" s="106" t="s">
        <v>128</v>
      </c>
      <c r="D2921" s="107">
        <v>843.96</v>
      </c>
      <c r="E2921" s="107">
        <v>13.82</v>
      </c>
      <c r="F2921" s="107">
        <v>857.78</v>
      </c>
      <c r="G2921" s="83">
        <v>9</v>
      </c>
      <c r="H2921" s="83"/>
    </row>
    <row r="2922" spans="1:8" x14ac:dyDescent="0.3">
      <c r="A2922" s="104" t="s">
        <v>5935</v>
      </c>
      <c r="B2922" s="105" t="s">
        <v>5936</v>
      </c>
      <c r="C2922" s="106" t="s">
        <v>128</v>
      </c>
      <c r="D2922" s="107">
        <v>142.13</v>
      </c>
      <c r="E2922" s="107">
        <v>13.82</v>
      </c>
      <c r="F2922" s="107">
        <v>155.94999999999999</v>
      </c>
      <c r="G2922" s="83">
        <v>9</v>
      </c>
      <c r="H2922" s="83"/>
    </row>
    <row r="2923" spans="1:8" ht="28.8" x14ac:dyDescent="0.3">
      <c r="A2923" s="104" t="s">
        <v>5937</v>
      </c>
      <c r="B2923" s="105" t="s">
        <v>5938</v>
      </c>
      <c r="C2923" s="106" t="s">
        <v>128</v>
      </c>
      <c r="D2923" s="107">
        <v>405.1</v>
      </c>
      <c r="E2923" s="107">
        <v>50.95</v>
      </c>
      <c r="F2923" s="107">
        <v>456.05</v>
      </c>
      <c r="G2923" s="83">
        <v>9</v>
      </c>
      <c r="H2923" s="83"/>
    </row>
    <row r="2924" spans="1:8" x14ac:dyDescent="0.3">
      <c r="A2924" s="104" t="s">
        <v>5939</v>
      </c>
      <c r="B2924" s="105" t="s">
        <v>5940</v>
      </c>
      <c r="C2924" s="106" t="s">
        <v>128</v>
      </c>
      <c r="D2924" s="107">
        <v>435.94</v>
      </c>
      <c r="E2924" s="107">
        <v>18.2</v>
      </c>
      <c r="F2924" s="107">
        <v>454.14</v>
      </c>
      <c r="G2924" s="83">
        <v>9</v>
      </c>
      <c r="H2924" s="83"/>
    </row>
    <row r="2925" spans="1:8" ht="28.8" x14ac:dyDescent="0.3">
      <c r="A2925" s="104" t="s">
        <v>5941</v>
      </c>
      <c r="B2925" s="105" t="s">
        <v>5942</v>
      </c>
      <c r="C2925" s="106" t="s">
        <v>128</v>
      </c>
      <c r="D2925" s="107">
        <v>27.97</v>
      </c>
      <c r="E2925" s="107">
        <v>12.73</v>
      </c>
      <c r="F2925" s="107">
        <v>40.700000000000003</v>
      </c>
      <c r="G2925" s="83">
        <v>9</v>
      </c>
      <c r="H2925" s="83"/>
    </row>
    <row r="2926" spans="1:8" ht="28.8" x14ac:dyDescent="0.3">
      <c r="A2926" s="104" t="s">
        <v>5943</v>
      </c>
      <c r="B2926" s="105" t="s">
        <v>5944</v>
      </c>
      <c r="C2926" s="106" t="s">
        <v>128</v>
      </c>
      <c r="D2926" s="107">
        <v>27.69</v>
      </c>
      <c r="E2926" s="107">
        <v>12.73</v>
      </c>
      <c r="F2926" s="107">
        <v>40.42</v>
      </c>
      <c r="G2926" s="83">
        <v>9</v>
      </c>
      <c r="H2926" s="83"/>
    </row>
    <row r="2927" spans="1:8" ht="28.8" x14ac:dyDescent="0.3">
      <c r="A2927" s="104" t="s">
        <v>5945</v>
      </c>
      <c r="B2927" s="105" t="s">
        <v>5946</v>
      </c>
      <c r="C2927" s="106" t="s">
        <v>128</v>
      </c>
      <c r="D2927" s="107">
        <v>35.4</v>
      </c>
      <c r="E2927" s="107">
        <v>12.73</v>
      </c>
      <c r="F2927" s="107">
        <v>48.13</v>
      </c>
      <c r="G2927" s="83">
        <v>9</v>
      </c>
      <c r="H2927" s="83"/>
    </row>
    <row r="2928" spans="1:8" ht="28.8" x14ac:dyDescent="0.3">
      <c r="A2928" s="104" t="s">
        <v>5947</v>
      </c>
      <c r="B2928" s="105" t="s">
        <v>5948</v>
      </c>
      <c r="C2928" s="106" t="s">
        <v>128</v>
      </c>
      <c r="D2928" s="107">
        <v>20.45</v>
      </c>
      <c r="E2928" s="107">
        <v>12.73</v>
      </c>
      <c r="F2928" s="107">
        <v>33.18</v>
      </c>
      <c r="G2928" s="83">
        <v>9</v>
      </c>
      <c r="H2928" s="83"/>
    </row>
    <row r="2929" spans="1:8" ht="28.8" x14ac:dyDescent="0.3">
      <c r="A2929" s="104" t="s">
        <v>5949</v>
      </c>
      <c r="B2929" s="105" t="s">
        <v>5950</v>
      </c>
      <c r="C2929" s="106" t="s">
        <v>128</v>
      </c>
      <c r="D2929" s="107">
        <v>24.81</v>
      </c>
      <c r="E2929" s="107">
        <v>12.73</v>
      </c>
      <c r="F2929" s="107">
        <v>37.54</v>
      </c>
      <c r="G2929" s="83">
        <v>9</v>
      </c>
      <c r="H2929" s="83"/>
    </row>
    <row r="2930" spans="1:8" ht="28.8" x14ac:dyDescent="0.3">
      <c r="A2930" s="104" t="s">
        <v>5951</v>
      </c>
      <c r="B2930" s="105" t="s">
        <v>5952</v>
      </c>
      <c r="C2930" s="106" t="s">
        <v>128</v>
      </c>
      <c r="D2930" s="107">
        <v>26.42</v>
      </c>
      <c r="E2930" s="107">
        <v>12.73</v>
      </c>
      <c r="F2930" s="107">
        <v>39.15</v>
      </c>
      <c r="G2930" s="83">
        <v>9</v>
      </c>
      <c r="H2930" s="83"/>
    </row>
    <row r="2931" spans="1:8" x14ac:dyDescent="0.3">
      <c r="A2931" s="104" t="s">
        <v>5953</v>
      </c>
      <c r="B2931" s="105" t="s">
        <v>5954</v>
      </c>
      <c r="C2931" s="106" t="s">
        <v>128</v>
      </c>
      <c r="D2931" s="107">
        <v>47.8</v>
      </c>
      <c r="E2931" s="107">
        <v>12.73</v>
      </c>
      <c r="F2931" s="107">
        <v>60.53</v>
      </c>
      <c r="G2931" s="83">
        <v>9</v>
      </c>
      <c r="H2931" s="83"/>
    </row>
    <row r="2932" spans="1:8" ht="28.8" x14ac:dyDescent="0.3">
      <c r="A2932" s="104" t="s">
        <v>5955</v>
      </c>
      <c r="B2932" s="105" t="s">
        <v>5956</v>
      </c>
      <c r="C2932" s="106" t="s">
        <v>128</v>
      </c>
      <c r="D2932" s="107">
        <v>74.86</v>
      </c>
      <c r="E2932" s="107">
        <v>12.73</v>
      </c>
      <c r="F2932" s="107">
        <v>87.59</v>
      </c>
      <c r="G2932" s="83">
        <v>9</v>
      </c>
      <c r="H2932" s="83"/>
    </row>
    <row r="2933" spans="1:8" ht="28.8" x14ac:dyDescent="0.3">
      <c r="A2933" s="104" t="s">
        <v>5957</v>
      </c>
      <c r="B2933" s="105" t="s">
        <v>5958</v>
      </c>
      <c r="C2933" s="106" t="s">
        <v>128</v>
      </c>
      <c r="D2933" s="107">
        <v>180.73</v>
      </c>
      <c r="E2933" s="107">
        <v>13.82</v>
      </c>
      <c r="F2933" s="107">
        <v>194.55</v>
      </c>
      <c r="G2933" s="83">
        <v>9</v>
      </c>
      <c r="H2933" s="83"/>
    </row>
    <row r="2934" spans="1:8" ht="28.8" x14ac:dyDescent="0.3">
      <c r="A2934" s="104" t="s">
        <v>5959</v>
      </c>
      <c r="B2934" s="105" t="s">
        <v>5960</v>
      </c>
      <c r="C2934" s="106" t="s">
        <v>128</v>
      </c>
      <c r="D2934" s="107">
        <v>495.34</v>
      </c>
      <c r="E2934" s="107">
        <v>50.95</v>
      </c>
      <c r="F2934" s="107">
        <v>546.29</v>
      </c>
      <c r="G2934" s="83">
        <v>9</v>
      </c>
      <c r="H2934" s="83"/>
    </row>
    <row r="2935" spans="1:8" x14ac:dyDescent="0.3">
      <c r="A2935" s="104" t="s">
        <v>5961</v>
      </c>
      <c r="B2935" s="105" t="s">
        <v>5962</v>
      </c>
      <c r="C2935" s="106" t="s">
        <v>128</v>
      </c>
      <c r="D2935" s="107">
        <v>371.51</v>
      </c>
      <c r="E2935" s="107">
        <v>29.1</v>
      </c>
      <c r="F2935" s="107">
        <v>400.61</v>
      </c>
      <c r="G2935" s="83">
        <v>9</v>
      </c>
      <c r="H2935" s="83"/>
    </row>
    <row r="2936" spans="1:8" ht="28.8" x14ac:dyDescent="0.3">
      <c r="A2936" s="104" t="s">
        <v>5963</v>
      </c>
      <c r="B2936" s="105" t="s">
        <v>5964</v>
      </c>
      <c r="C2936" s="106" t="s">
        <v>128</v>
      </c>
      <c r="D2936" s="107">
        <v>169.68</v>
      </c>
      <c r="E2936" s="107">
        <v>13.82</v>
      </c>
      <c r="F2936" s="107">
        <v>183.5</v>
      </c>
      <c r="G2936" s="83">
        <v>9</v>
      </c>
      <c r="H2936" s="83"/>
    </row>
    <row r="2937" spans="1:8" ht="28.8" x14ac:dyDescent="0.3">
      <c r="A2937" s="104" t="s">
        <v>5965</v>
      </c>
      <c r="B2937" s="105" t="s">
        <v>5966</v>
      </c>
      <c r="C2937" s="106" t="s">
        <v>128</v>
      </c>
      <c r="D2937" s="107">
        <v>51.3</v>
      </c>
      <c r="E2937" s="107">
        <v>12.73</v>
      </c>
      <c r="F2937" s="107">
        <v>64.03</v>
      </c>
      <c r="G2937" s="83">
        <v>9</v>
      </c>
      <c r="H2937" s="83"/>
    </row>
    <row r="2938" spans="1:8" ht="28.8" x14ac:dyDescent="0.3">
      <c r="A2938" s="104" t="s">
        <v>5967</v>
      </c>
      <c r="B2938" s="105" t="s">
        <v>5968</v>
      </c>
      <c r="C2938" s="106" t="s">
        <v>128</v>
      </c>
      <c r="D2938" s="107">
        <v>360.33</v>
      </c>
      <c r="E2938" s="107">
        <v>12.73</v>
      </c>
      <c r="F2938" s="107">
        <v>373.06</v>
      </c>
      <c r="G2938" s="83">
        <v>9</v>
      </c>
      <c r="H2938" s="83"/>
    </row>
    <row r="2939" spans="1:8" x14ac:dyDescent="0.3">
      <c r="A2939" s="104" t="s">
        <v>5969</v>
      </c>
      <c r="B2939" s="105" t="s">
        <v>5970</v>
      </c>
      <c r="C2939" s="106" t="s">
        <v>439</v>
      </c>
      <c r="D2939" s="107">
        <v>808.87</v>
      </c>
      <c r="E2939" s="107">
        <v>50.36</v>
      </c>
      <c r="F2939" s="107">
        <v>859.23</v>
      </c>
      <c r="G2939" s="83">
        <v>9</v>
      </c>
      <c r="H2939" s="83"/>
    </row>
    <row r="2940" spans="1:8" x14ac:dyDescent="0.3">
      <c r="A2940" s="104" t="s">
        <v>5971</v>
      </c>
      <c r="B2940" s="105" t="s">
        <v>5972</v>
      </c>
      <c r="C2940" s="106" t="s">
        <v>128</v>
      </c>
      <c r="D2940" s="107">
        <v>3.68</v>
      </c>
      <c r="E2940" s="107">
        <v>12.73</v>
      </c>
      <c r="F2940" s="107">
        <v>16.41</v>
      </c>
      <c r="G2940" s="83">
        <v>9</v>
      </c>
      <c r="H2940" s="83"/>
    </row>
    <row r="2941" spans="1:8" x14ac:dyDescent="0.3">
      <c r="A2941" s="104" t="s">
        <v>5973</v>
      </c>
      <c r="B2941" s="105" t="s">
        <v>5974</v>
      </c>
      <c r="C2941" s="106" t="s">
        <v>128</v>
      </c>
      <c r="D2941" s="107">
        <v>4.08</v>
      </c>
      <c r="E2941" s="107">
        <v>12.73</v>
      </c>
      <c r="F2941" s="107">
        <v>16.809999999999999</v>
      </c>
      <c r="G2941" s="83">
        <v>9</v>
      </c>
      <c r="H2941" s="83"/>
    </row>
    <row r="2942" spans="1:8" ht="43.2" x14ac:dyDescent="0.3">
      <c r="A2942" s="104" t="s">
        <v>5975</v>
      </c>
      <c r="B2942" s="105" t="s">
        <v>5976</v>
      </c>
      <c r="C2942" s="106" t="s">
        <v>128</v>
      </c>
      <c r="D2942" s="107">
        <v>604.6</v>
      </c>
      <c r="E2942" s="107">
        <v>13.82</v>
      </c>
      <c r="F2942" s="107">
        <v>618.41999999999996</v>
      </c>
      <c r="G2942" s="83">
        <v>9</v>
      </c>
      <c r="H2942" s="83"/>
    </row>
    <row r="2943" spans="1:8" ht="28.8" x14ac:dyDescent="0.3">
      <c r="A2943" s="104" t="s">
        <v>5977</v>
      </c>
      <c r="B2943" s="105" t="s">
        <v>5978</v>
      </c>
      <c r="C2943" s="106" t="s">
        <v>128</v>
      </c>
      <c r="D2943" s="107">
        <v>590.11</v>
      </c>
      <c r="E2943" s="107">
        <v>50.95</v>
      </c>
      <c r="F2943" s="107">
        <v>641.05999999999995</v>
      </c>
      <c r="G2943" s="83">
        <v>9</v>
      </c>
      <c r="H2943" s="83"/>
    </row>
    <row r="2944" spans="1:8" ht="28.8" x14ac:dyDescent="0.3">
      <c r="A2944" s="104" t="s">
        <v>5979</v>
      </c>
      <c r="B2944" s="105" t="s">
        <v>5980</v>
      </c>
      <c r="C2944" s="106" t="s">
        <v>128</v>
      </c>
      <c r="D2944" s="107">
        <v>1380.22</v>
      </c>
      <c r="E2944" s="107">
        <v>50.95</v>
      </c>
      <c r="F2944" s="107">
        <v>1431.17</v>
      </c>
      <c r="G2944" s="83">
        <v>9</v>
      </c>
      <c r="H2944" s="83"/>
    </row>
    <row r="2945" spans="1:8" x14ac:dyDescent="0.3">
      <c r="A2945" s="104" t="s">
        <v>5981</v>
      </c>
      <c r="B2945" s="105" t="s">
        <v>5982</v>
      </c>
      <c r="C2945" s="106" t="s">
        <v>128</v>
      </c>
      <c r="D2945" s="107">
        <v>1131.82</v>
      </c>
      <c r="E2945" s="107">
        <v>4.41</v>
      </c>
      <c r="F2945" s="107">
        <v>1136.23</v>
      </c>
      <c r="G2945" s="83">
        <v>9</v>
      </c>
      <c r="H2945" s="83"/>
    </row>
    <row r="2946" spans="1:8" x14ac:dyDescent="0.3">
      <c r="A2946" s="104" t="s">
        <v>5983</v>
      </c>
      <c r="B2946" s="105" t="s">
        <v>5984</v>
      </c>
      <c r="C2946" s="106" t="s">
        <v>128</v>
      </c>
      <c r="D2946" s="107">
        <v>352.02</v>
      </c>
      <c r="E2946" s="107">
        <v>18.2</v>
      </c>
      <c r="F2946" s="107">
        <v>370.22</v>
      </c>
      <c r="G2946" s="83">
        <v>9</v>
      </c>
      <c r="H2946" s="83"/>
    </row>
    <row r="2947" spans="1:8" x14ac:dyDescent="0.3">
      <c r="A2947" s="104" t="s">
        <v>5985</v>
      </c>
      <c r="B2947" s="105" t="s">
        <v>5986</v>
      </c>
      <c r="C2947" s="106" t="s">
        <v>128</v>
      </c>
      <c r="D2947" s="107">
        <v>44.4</v>
      </c>
      <c r="E2947" s="107">
        <v>21.87</v>
      </c>
      <c r="F2947" s="107">
        <v>66.27</v>
      </c>
      <c r="G2947" s="83">
        <v>9</v>
      </c>
      <c r="H2947" s="83"/>
    </row>
    <row r="2948" spans="1:8" ht="28.8" x14ac:dyDescent="0.3">
      <c r="A2948" s="104" t="s">
        <v>5987</v>
      </c>
      <c r="B2948" s="105" t="s">
        <v>5988</v>
      </c>
      <c r="C2948" s="106" t="s">
        <v>128</v>
      </c>
      <c r="D2948" s="107">
        <v>266.35000000000002</v>
      </c>
      <c r="E2948" s="107">
        <v>18.2</v>
      </c>
      <c r="F2948" s="107">
        <v>284.55</v>
      </c>
      <c r="G2948" s="83">
        <v>9</v>
      </c>
      <c r="H2948" s="83"/>
    </row>
    <row r="2949" spans="1:8" ht="28.8" x14ac:dyDescent="0.3">
      <c r="A2949" s="104" t="s">
        <v>5989</v>
      </c>
      <c r="B2949" s="105" t="s">
        <v>5990</v>
      </c>
      <c r="C2949" s="106" t="s">
        <v>128</v>
      </c>
      <c r="D2949" s="107">
        <v>428.67</v>
      </c>
      <c r="E2949" s="107">
        <v>18.2</v>
      </c>
      <c r="F2949" s="107">
        <v>446.87</v>
      </c>
      <c r="G2949" s="83">
        <v>9</v>
      </c>
      <c r="H2949" s="83"/>
    </row>
    <row r="2950" spans="1:8" x14ac:dyDescent="0.3">
      <c r="A2950" s="104" t="s">
        <v>5991</v>
      </c>
      <c r="B2950" s="105" t="s">
        <v>5992</v>
      </c>
      <c r="C2950" s="106"/>
      <c r="D2950" s="107"/>
      <c r="E2950" s="107"/>
      <c r="F2950" s="107"/>
      <c r="G2950" s="83">
        <v>5</v>
      </c>
      <c r="H2950" s="83"/>
    </row>
    <row r="2951" spans="1:8" x14ac:dyDescent="0.3">
      <c r="A2951" s="104" t="s">
        <v>5993</v>
      </c>
      <c r="B2951" s="105" t="s">
        <v>5994</v>
      </c>
      <c r="C2951" s="106" t="s">
        <v>180</v>
      </c>
      <c r="D2951" s="107">
        <v>375.35</v>
      </c>
      <c r="E2951" s="107">
        <v>20.91</v>
      </c>
      <c r="F2951" s="107">
        <v>396.26</v>
      </c>
      <c r="G2951" s="83">
        <v>9</v>
      </c>
      <c r="H2951" s="83"/>
    </row>
    <row r="2952" spans="1:8" x14ac:dyDescent="0.3">
      <c r="A2952" s="104" t="s">
        <v>5995</v>
      </c>
      <c r="B2952" s="105" t="s">
        <v>5996</v>
      </c>
      <c r="C2952" s="106" t="s">
        <v>180</v>
      </c>
      <c r="D2952" s="107">
        <v>199.59</v>
      </c>
      <c r="E2952" s="107">
        <v>64.319999999999993</v>
      </c>
      <c r="F2952" s="107">
        <v>263.91000000000003</v>
      </c>
      <c r="G2952" s="83">
        <v>9</v>
      </c>
      <c r="H2952" s="83"/>
    </row>
    <row r="2953" spans="1:8" x14ac:dyDescent="0.3">
      <c r="A2953" s="104" t="s">
        <v>5997</v>
      </c>
      <c r="B2953" s="105" t="s">
        <v>5998</v>
      </c>
      <c r="C2953" s="106" t="s">
        <v>180</v>
      </c>
      <c r="D2953" s="107">
        <v>723.7</v>
      </c>
      <c r="E2953" s="107">
        <v>20.91</v>
      </c>
      <c r="F2953" s="107">
        <v>744.61</v>
      </c>
      <c r="G2953" s="83">
        <v>9</v>
      </c>
      <c r="H2953" s="83"/>
    </row>
    <row r="2954" spans="1:8" x14ac:dyDescent="0.3">
      <c r="A2954" s="104" t="s">
        <v>5999</v>
      </c>
      <c r="B2954" s="105" t="s">
        <v>6000</v>
      </c>
      <c r="C2954" s="106"/>
      <c r="D2954" s="107"/>
      <c r="E2954" s="107"/>
      <c r="F2954" s="107"/>
      <c r="G2954" s="83">
        <v>5</v>
      </c>
      <c r="H2954" s="83"/>
    </row>
    <row r="2955" spans="1:8" x14ac:dyDescent="0.3">
      <c r="A2955" s="104" t="s">
        <v>6001</v>
      </c>
      <c r="B2955" s="105" t="s">
        <v>6002</v>
      </c>
      <c r="C2955" s="106" t="s">
        <v>236</v>
      </c>
      <c r="D2955" s="107">
        <v>1154.31</v>
      </c>
      <c r="E2955" s="107">
        <v>50.91</v>
      </c>
      <c r="F2955" s="107">
        <v>1205.22</v>
      </c>
      <c r="G2955" s="83">
        <v>9</v>
      </c>
      <c r="H2955" s="83"/>
    </row>
    <row r="2956" spans="1:8" x14ac:dyDescent="0.3">
      <c r="A2956" s="104" t="s">
        <v>6003</v>
      </c>
      <c r="B2956" s="105" t="s">
        <v>6004</v>
      </c>
      <c r="C2956" s="106" t="s">
        <v>236</v>
      </c>
      <c r="D2956" s="107">
        <v>708.87</v>
      </c>
      <c r="E2956" s="107">
        <v>50.91</v>
      </c>
      <c r="F2956" s="107">
        <v>759.78</v>
      </c>
      <c r="G2956" s="83">
        <v>9</v>
      </c>
      <c r="H2956" s="83"/>
    </row>
    <row r="2957" spans="1:8" x14ac:dyDescent="0.3">
      <c r="A2957" s="104" t="s">
        <v>6005</v>
      </c>
      <c r="B2957" s="105" t="s">
        <v>6006</v>
      </c>
      <c r="C2957" s="106" t="s">
        <v>128</v>
      </c>
      <c r="D2957" s="107">
        <v>891.14</v>
      </c>
      <c r="E2957" s="107">
        <v>109.17</v>
      </c>
      <c r="F2957" s="107">
        <v>1000.31</v>
      </c>
      <c r="G2957" s="83">
        <v>9</v>
      </c>
      <c r="H2957" s="83"/>
    </row>
    <row r="2958" spans="1:8" x14ac:dyDescent="0.3">
      <c r="A2958" s="104" t="s">
        <v>6007</v>
      </c>
      <c r="B2958" s="105" t="s">
        <v>6008</v>
      </c>
      <c r="C2958" s="106" t="s">
        <v>128</v>
      </c>
      <c r="D2958" s="107">
        <v>145.57</v>
      </c>
      <c r="E2958" s="107">
        <v>18.2</v>
      </c>
      <c r="F2958" s="107">
        <v>163.77000000000001</v>
      </c>
      <c r="G2958" s="83">
        <v>9</v>
      </c>
      <c r="H2958" s="83"/>
    </row>
    <row r="2959" spans="1:8" x14ac:dyDescent="0.3">
      <c r="A2959" s="104" t="s">
        <v>6009</v>
      </c>
      <c r="B2959" s="105" t="s">
        <v>6010</v>
      </c>
      <c r="C2959" s="106" t="s">
        <v>128</v>
      </c>
      <c r="D2959" s="107">
        <v>194.13</v>
      </c>
      <c r="E2959" s="107">
        <v>18.2</v>
      </c>
      <c r="F2959" s="107">
        <v>212.33</v>
      </c>
      <c r="G2959" s="83">
        <v>9</v>
      </c>
      <c r="H2959" s="83"/>
    </row>
    <row r="2960" spans="1:8" x14ac:dyDescent="0.3">
      <c r="A2960" s="104" t="s">
        <v>6011</v>
      </c>
      <c r="B2960" s="105" t="s">
        <v>6012</v>
      </c>
      <c r="C2960" s="106" t="s">
        <v>128</v>
      </c>
      <c r="D2960" s="107">
        <v>219.7</v>
      </c>
      <c r="E2960" s="107">
        <v>18.2</v>
      </c>
      <c r="F2960" s="107">
        <v>237.9</v>
      </c>
      <c r="G2960" s="83">
        <v>9</v>
      </c>
      <c r="H2960" s="83"/>
    </row>
    <row r="2961" spans="1:8" x14ac:dyDescent="0.3">
      <c r="A2961" s="104" t="s">
        <v>6013</v>
      </c>
      <c r="B2961" s="105" t="s">
        <v>6014</v>
      </c>
      <c r="C2961" s="106" t="s">
        <v>128</v>
      </c>
      <c r="D2961" s="107">
        <v>274.45</v>
      </c>
      <c r="E2961" s="107">
        <v>18.2</v>
      </c>
      <c r="F2961" s="107">
        <v>292.64999999999998</v>
      </c>
      <c r="G2961" s="83">
        <v>9</v>
      </c>
      <c r="H2961" s="83"/>
    </row>
    <row r="2962" spans="1:8" x14ac:dyDescent="0.3">
      <c r="A2962" s="104" t="s">
        <v>6015</v>
      </c>
      <c r="B2962" s="105" t="s">
        <v>6016</v>
      </c>
      <c r="C2962" s="106" t="s">
        <v>128</v>
      </c>
      <c r="D2962" s="107">
        <v>639.01</v>
      </c>
      <c r="E2962" s="107">
        <v>18.2</v>
      </c>
      <c r="F2962" s="107">
        <v>657.21</v>
      </c>
      <c r="G2962" s="83">
        <v>9</v>
      </c>
      <c r="H2962" s="83"/>
    </row>
    <row r="2963" spans="1:8" x14ac:dyDescent="0.3">
      <c r="A2963" s="104" t="s">
        <v>6017</v>
      </c>
      <c r="B2963" s="105" t="s">
        <v>6018</v>
      </c>
      <c r="C2963" s="106" t="s">
        <v>128</v>
      </c>
      <c r="D2963" s="107">
        <v>336.27</v>
      </c>
      <c r="E2963" s="107">
        <v>18.2</v>
      </c>
      <c r="F2963" s="107">
        <v>354.47</v>
      </c>
      <c r="G2963" s="83">
        <v>9</v>
      </c>
      <c r="H2963" s="83"/>
    </row>
    <row r="2964" spans="1:8" x14ac:dyDescent="0.3">
      <c r="A2964" s="104" t="s">
        <v>6019</v>
      </c>
      <c r="B2964" s="105" t="s">
        <v>6020</v>
      </c>
      <c r="C2964" s="106" t="s">
        <v>128</v>
      </c>
      <c r="D2964" s="107">
        <v>469.38</v>
      </c>
      <c r="E2964" s="107">
        <v>18.2</v>
      </c>
      <c r="F2964" s="107">
        <v>487.58</v>
      </c>
      <c r="G2964" s="83">
        <v>9</v>
      </c>
      <c r="H2964" s="83"/>
    </row>
    <row r="2965" spans="1:8" x14ac:dyDescent="0.3">
      <c r="A2965" s="104" t="s">
        <v>6021</v>
      </c>
      <c r="B2965" s="105" t="s">
        <v>6022</v>
      </c>
      <c r="C2965" s="106" t="s">
        <v>128</v>
      </c>
      <c r="D2965" s="107">
        <v>562.23</v>
      </c>
      <c r="E2965" s="107">
        <v>18.2</v>
      </c>
      <c r="F2965" s="107">
        <v>580.42999999999995</v>
      </c>
      <c r="G2965" s="83">
        <v>9</v>
      </c>
      <c r="H2965" s="83"/>
    </row>
    <row r="2966" spans="1:8" x14ac:dyDescent="0.3">
      <c r="A2966" s="104" t="s">
        <v>6023</v>
      </c>
      <c r="B2966" s="105" t="s">
        <v>6024</v>
      </c>
      <c r="C2966" s="106" t="s">
        <v>128</v>
      </c>
      <c r="D2966" s="107">
        <v>715.92</v>
      </c>
      <c r="E2966" s="107">
        <v>18.2</v>
      </c>
      <c r="F2966" s="107">
        <v>734.12</v>
      </c>
      <c r="G2966" s="83">
        <v>9</v>
      </c>
      <c r="H2966" s="83"/>
    </row>
    <row r="2967" spans="1:8" x14ac:dyDescent="0.3">
      <c r="A2967" s="104" t="s">
        <v>6025</v>
      </c>
      <c r="B2967" s="105" t="s">
        <v>6026</v>
      </c>
      <c r="C2967" s="106" t="s">
        <v>128</v>
      </c>
      <c r="D2967" s="107">
        <v>874.59</v>
      </c>
      <c r="E2967" s="107">
        <v>18.2</v>
      </c>
      <c r="F2967" s="107">
        <v>892.79</v>
      </c>
      <c r="G2967" s="83">
        <v>9</v>
      </c>
      <c r="H2967" s="83"/>
    </row>
    <row r="2968" spans="1:8" x14ac:dyDescent="0.3">
      <c r="A2968" s="104" t="s">
        <v>6027</v>
      </c>
      <c r="B2968" s="105" t="s">
        <v>6028</v>
      </c>
      <c r="C2968" s="106" t="s">
        <v>128</v>
      </c>
      <c r="D2968" s="107">
        <v>939.21</v>
      </c>
      <c r="E2968" s="107">
        <v>18.2</v>
      </c>
      <c r="F2968" s="107">
        <v>957.41</v>
      </c>
      <c r="G2968" s="83">
        <v>9</v>
      </c>
      <c r="H2968" s="83"/>
    </row>
    <row r="2969" spans="1:8" x14ac:dyDescent="0.3">
      <c r="A2969" s="104" t="s">
        <v>6029</v>
      </c>
      <c r="B2969" s="105" t="s">
        <v>6030</v>
      </c>
      <c r="C2969" s="106" t="s">
        <v>128</v>
      </c>
      <c r="D2969" s="107">
        <v>1409.48</v>
      </c>
      <c r="E2969" s="107">
        <v>18.2</v>
      </c>
      <c r="F2969" s="107">
        <v>1427.68</v>
      </c>
      <c r="G2969" s="83">
        <v>9</v>
      </c>
      <c r="H2969" s="83"/>
    </row>
    <row r="2970" spans="1:8" x14ac:dyDescent="0.3">
      <c r="A2970" s="104" t="s">
        <v>6031</v>
      </c>
      <c r="B2970" s="105" t="s">
        <v>6032</v>
      </c>
      <c r="C2970" s="106" t="s">
        <v>128</v>
      </c>
      <c r="D2970" s="107">
        <v>3838.28</v>
      </c>
      <c r="E2970" s="107">
        <v>18.2</v>
      </c>
      <c r="F2970" s="107">
        <v>3856.48</v>
      </c>
      <c r="G2970" s="83">
        <v>9</v>
      </c>
      <c r="H2970" s="83"/>
    </row>
    <row r="2971" spans="1:8" x14ac:dyDescent="0.3">
      <c r="A2971" s="104" t="s">
        <v>6033</v>
      </c>
      <c r="B2971" s="105" t="s">
        <v>6034</v>
      </c>
      <c r="C2971" s="106" t="s">
        <v>128</v>
      </c>
      <c r="D2971" s="107">
        <v>1622.87</v>
      </c>
      <c r="E2971" s="107">
        <v>18.2</v>
      </c>
      <c r="F2971" s="107">
        <v>1641.07</v>
      </c>
      <c r="G2971" s="83">
        <v>9</v>
      </c>
      <c r="H2971" s="83"/>
    </row>
    <row r="2972" spans="1:8" x14ac:dyDescent="0.3">
      <c r="A2972" s="104" t="s">
        <v>6035</v>
      </c>
      <c r="B2972" s="105" t="s">
        <v>6036</v>
      </c>
      <c r="C2972" s="106" t="s">
        <v>128</v>
      </c>
      <c r="D2972" s="107">
        <v>598.54</v>
      </c>
      <c r="E2972" s="107">
        <v>18.2</v>
      </c>
      <c r="F2972" s="107">
        <v>616.74</v>
      </c>
      <c r="G2972" s="83">
        <v>9</v>
      </c>
      <c r="H2972" s="83"/>
    </row>
    <row r="2973" spans="1:8" x14ac:dyDescent="0.3">
      <c r="A2973" s="104" t="s">
        <v>6037</v>
      </c>
      <c r="B2973" s="105" t="s">
        <v>6038</v>
      </c>
      <c r="C2973" s="106" t="s">
        <v>128</v>
      </c>
      <c r="D2973" s="107">
        <v>561.25</v>
      </c>
      <c r="E2973" s="107">
        <v>18.2</v>
      </c>
      <c r="F2973" s="107">
        <v>579.45000000000005</v>
      </c>
      <c r="G2973" s="83">
        <v>9</v>
      </c>
      <c r="H2973" s="83"/>
    </row>
    <row r="2974" spans="1:8" x14ac:dyDescent="0.3">
      <c r="A2974" s="104" t="s">
        <v>6039</v>
      </c>
      <c r="B2974" s="105" t="s">
        <v>6040</v>
      </c>
      <c r="C2974" s="106" t="s">
        <v>128</v>
      </c>
      <c r="D2974" s="107">
        <v>1011.31</v>
      </c>
      <c r="E2974" s="107">
        <v>18.2</v>
      </c>
      <c r="F2974" s="107">
        <v>1029.51</v>
      </c>
      <c r="G2974" s="83">
        <v>9</v>
      </c>
      <c r="H2974" s="83"/>
    </row>
    <row r="2975" spans="1:8" x14ac:dyDescent="0.3">
      <c r="A2975" s="104" t="s">
        <v>6041</v>
      </c>
      <c r="B2975" s="105" t="s">
        <v>6042</v>
      </c>
      <c r="C2975" s="106"/>
      <c r="D2975" s="107"/>
      <c r="E2975" s="107"/>
      <c r="F2975" s="107"/>
      <c r="G2975" s="83">
        <v>5</v>
      </c>
      <c r="H2975" s="83"/>
    </row>
    <row r="2976" spans="1:8" x14ac:dyDescent="0.3">
      <c r="A2976" s="104" t="s">
        <v>6043</v>
      </c>
      <c r="B2976" s="105" t="s">
        <v>6044</v>
      </c>
      <c r="C2976" s="106" t="s">
        <v>128</v>
      </c>
      <c r="D2976" s="107">
        <v>15.18</v>
      </c>
      <c r="E2976" s="107">
        <v>14.56</v>
      </c>
      <c r="F2976" s="107">
        <v>29.74</v>
      </c>
      <c r="G2976" s="83">
        <v>9</v>
      </c>
      <c r="H2976" s="83"/>
    </row>
    <row r="2977" spans="1:8" x14ac:dyDescent="0.3">
      <c r="A2977" s="104" t="s">
        <v>6045</v>
      </c>
      <c r="B2977" s="105" t="s">
        <v>6046</v>
      </c>
      <c r="C2977" s="106" t="s">
        <v>128</v>
      </c>
      <c r="D2977" s="107">
        <v>0.05</v>
      </c>
      <c r="E2977" s="107">
        <v>18.2</v>
      </c>
      <c r="F2977" s="107">
        <v>18.25</v>
      </c>
      <c r="G2977" s="83">
        <v>9</v>
      </c>
      <c r="H2977" s="83"/>
    </row>
    <row r="2978" spans="1:8" x14ac:dyDescent="0.3">
      <c r="A2978" s="104" t="s">
        <v>6047</v>
      </c>
      <c r="B2978" s="105" t="s">
        <v>6048</v>
      </c>
      <c r="C2978" s="106" t="s">
        <v>128</v>
      </c>
      <c r="D2978" s="107">
        <v>0.06</v>
      </c>
      <c r="E2978" s="107">
        <v>18.2</v>
      </c>
      <c r="F2978" s="107">
        <v>18.260000000000002</v>
      </c>
      <c r="G2978" s="83">
        <v>9</v>
      </c>
      <c r="H2978" s="83"/>
    </row>
    <row r="2979" spans="1:8" x14ac:dyDescent="0.3">
      <c r="A2979" s="104" t="s">
        <v>6049</v>
      </c>
      <c r="B2979" s="105" t="s">
        <v>6050</v>
      </c>
      <c r="C2979" s="106" t="s">
        <v>128</v>
      </c>
      <c r="D2979" s="107">
        <v>0.75</v>
      </c>
      <c r="E2979" s="107">
        <v>50.91</v>
      </c>
      <c r="F2979" s="107">
        <v>51.66</v>
      </c>
      <c r="G2979" s="83">
        <v>9</v>
      </c>
      <c r="H2979" s="83"/>
    </row>
    <row r="2980" spans="1:8" x14ac:dyDescent="0.3">
      <c r="A2980" s="104" t="s">
        <v>6051</v>
      </c>
      <c r="B2980" s="105" t="s">
        <v>6052</v>
      </c>
      <c r="C2980" s="106" t="s">
        <v>128</v>
      </c>
      <c r="D2980" s="107"/>
      <c r="E2980" s="107">
        <v>90.98</v>
      </c>
      <c r="F2980" s="107">
        <v>90.98</v>
      </c>
      <c r="G2980" s="83">
        <v>9</v>
      </c>
      <c r="H2980" s="83"/>
    </row>
    <row r="2981" spans="1:8" x14ac:dyDescent="0.3">
      <c r="A2981" s="104" t="s">
        <v>6053</v>
      </c>
      <c r="B2981" s="105" t="s">
        <v>6054</v>
      </c>
      <c r="C2981" s="106" t="s">
        <v>128</v>
      </c>
      <c r="D2981" s="107">
        <v>35.17</v>
      </c>
      <c r="E2981" s="107">
        <v>4.3600000000000003</v>
      </c>
      <c r="F2981" s="107">
        <v>39.53</v>
      </c>
      <c r="G2981" s="83">
        <v>9</v>
      </c>
      <c r="H2981" s="83"/>
    </row>
    <row r="2982" spans="1:8" x14ac:dyDescent="0.3">
      <c r="A2982" s="104" t="s">
        <v>6055</v>
      </c>
      <c r="B2982" s="105" t="s">
        <v>6056</v>
      </c>
      <c r="C2982" s="106" t="s">
        <v>128</v>
      </c>
      <c r="D2982" s="107">
        <v>7.84</v>
      </c>
      <c r="E2982" s="107">
        <v>4.3600000000000003</v>
      </c>
      <c r="F2982" s="107">
        <v>12.2</v>
      </c>
      <c r="G2982" s="83">
        <v>9</v>
      </c>
      <c r="H2982" s="83"/>
    </row>
    <row r="2983" spans="1:8" x14ac:dyDescent="0.3">
      <c r="A2983" s="104" t="s">
        <v>6057</v>
      </c>
      <c r="B2983" s="105" t="s">
        <v>6058</v>
      </c>
      <c r="C2983" s="106" t="s">
        <v>128</v>
      </c>
      <c r="D2983" s="107">
        <v>113.38</v>
      </c>
      <c r="E2983" s="107">
        <v>2.4700000000000002</v>
      </c>
      <c r="F2983" s="107">
        <v>115.85</v>
      </c>
      <c r="G2983" s="83">
        <v>9</v>
      </c>
      <c r="H2983" s="83"/>
    </row>
    <row r="2984" spans="1:8" ht="28.8" x14ac:dyDescent="0.3">
      <c r="A2984" s="104" t="s">
        <v>6059</v>
      </c>
      <c r="B2984" s="105" t="s">
        <v>6060</v>
      </c>
      <c r="C2984" s="106" t="s">
        <v>128</v>
      </c>
      <c r="D2984" s="107">
        <v>32.58</v>
      </c>
      <c r="E2984" s="107">
        <v>1.45</v>
      </c>
      <c r="F2984" s="107">
        <v>34.03</v>
      </c>
      <c r="G2984" s="83">
        <v>9</v>
      </c>
      <c r="H2984" s="83"/>
    </row>
    <row r="2985" spans="1:8" x14ac:dyDescent="0.3">
      <c r="A2985" s="104" t="s">
        <v>6061</v>
      </c>
      <c r="B2985" s="105" t="s">
        <v>6062</v>
      </c>
      <c r="C2985" s="106" t="s">
        <v>128</v>
      </c>
      <c r="D2985" s="107">
        <v>60.36</v>
      </c>
      <c r="E2985" s="107">
        <v>4.3600000000000003</v>
      </c>
      <c r="F2985" s="107">
        <v>64.72</v>
      </c>
      <c r="G2985" s="83">
        <v>9</v>
      </c>
      <c r="H2985" s="83"/>
    </row>
    <row r="2986" spans="1:8" x14ac:dyDescent="0.3">
      <c r="A2986" s="104" t="s">
        <v>6063</v>
      </c>
      <c r="B2986" s="105" t="s">
        <v>6064</v>
      </c>
      <c r="C2986" s="106" t="s">
        <v>128</v>
      </c>
      <c r="D2986" s="107">
        <v>47.66</v>
      </c>
      <c r="E2986" s="107">
        <v>2.4700000000000002</v>
      </c>
      <c r="F2986" s="107">
        <v>50.13</v>
      </c>
      <c r="G2986" s="83">
        <v>9</v>
      </c>
      <c r="H2986" s="83"/>
    </row>
    <row r="2987" spans="1:8" x14ac:dyDescent="0.3">
      <c r="A2987" s="104" t="s">
        <v>6065</v>
      </c>
      <c r="B2987" s="105" t="s">
        <v>6066</v>
      </c>
      <c r="C2987" s="106" t="s">
        <v>128</v>
      </c>
      <c r="D2987" s="107">
        <v>53.79</v>
      </c>
      <c r="E2987" s="107">
        <v>2.4700000000000002</v>
      </c>
      <c r="F2987" s="107">
        <v>56.26</v>
      </c>
      <c r="G2987" s="83">
        <v>9</v>
      </c>
      <c r="H2987" s="83"/>
    </row>
    <row r="2988" spans="1:8" x14ac:dyDescent="0.3">
      <c r="A2988" s="104" t="s">
        <v>6067</v>
      </c>
      <c r="B2988" s="105" t="s">
        <v>6068</v>
      </c>
      <c r="C2988" s="106" t="s">
        <v>128</v>
      </c>
      <c r="D2988" s="107">
        <v>59.31</v>
      </c>
      <c r="E2988" s="107">
        <v>32.75</v>
      </c>
      <c r="F2988" s="107">
        <v>92.06</v>
      </c>
      <c r="G2988" s="83">
        <v>9</v>
      </c>
      <c r="H2988" s="83"/>
    </row>
    <row r="2989" spans="1:8" x14ac:dyDescent="0.3">
      <c r="A2989" s="104" t="s">
        <v>6069</v>
      </c>
      <c r="B2989" s="105" t="s">
        <v>6070</v>
      </c>
      <c r="C2989" s="106" t="s">
        <v>128</v>
      </c>
      <c r="D2989" s="107">
        <v>148.87</v>
      </c>
      <c r="E2989" s="107">
        <v>18.2</v>
      </c>
      <c r="F2989" s="107">
        <v>167.07</v>
      </c>
      <c r="G2989" s="83">
        <v>9</v>
      </c>
      <c r="H2989" s="83"/>
    </row>
    <row r="2990" spans="1:8" x14ac:dyDescent="0.3">
      <c r="A2990" s="104" t="s">
        <v>6071</v>
      </c>
      <c r="B2990" s="105" t="s">
        <v>6072</v>
      </c>
      <c r="C2990" s="106" t="s">
        <v>128</v>
      </c>
      <c r="D2990" s="107">
        <v>146.06</v>
      </c>
      <c r="E2990" s="107">
        <v>18.2</v>
      </c>
      <c r="F2990" s="107">
        <v>164.26</v>
      </c>
      <c r="G2990" s="83">
        <v>9</v>
      </c>
      <c r="H2990" s="83"/>
    </row>
    <row r="2991" spans="1:8" x14ac:dyDescent="0.3">
      <c r="A2991" s="104" t="s">
        <v>6073</v>
      </c>
      <c r="B2991" s="105" t="s">
        <v>6074</v>
      </c>
      <c r="C2991" s="106" t="s">
        <v>128</v>
      </c>
      <c r="D2991" s="107">
        <v>42.38</v>
      </c>
      <c r="E2991" s="107">
        <v>4.3600000000000003</v>
      </c>
      <c r="F2991" s="107">
        <v>46.74</v>
      </c>
      <c r="G2991" s="83">
        <v>9</v>
      </c>
      <c r="H2991" s="83"/>
    </row>
    <row r="2992" spans="1:8" x14ac:dyDescent="0.3">
      <c r="A2992" s="104" t="s">
        <v>6075</v>
      </c>
      <c r="B2992" s="105" t="s">
        <v>6076</v>
      </c>
      <c r="C2992" s="106" t="s">
        <v>128</v>
      </c>
      <c r="D2992" s="107">
        <v>25.74</v>
      </c>
      <c r="E2992" s="107">
        <v>14.56</v>
      </c>
      <c r="F2992" s="107">
        <v>40.299999999999997</v>
      </c>
      <c r="G2992" s="83">
        <v>9</v>
      </c>
      <c r="H2992" s="83"/>
    </row>
    <row r="2993" spans="1:8" x14ac:dyDescent="0.3">
      <c r="A2993" s="104" t="s">
        <v>6077</v>
      </c>
      <c r="B2993" s="105" t="s">
        <v>6078</v>
      </c>
      <c r="C2993" s="106" t="s">
        <v>128</v>
      </c>
      <c r="D2993" s="107">
        <v>15.12</v>
      </c>
      <c r="E2993" s="107">
        <v>14.56</v>
      </c>
      <c r="F2993" s="107">
        <v>29.68</v>
      </c>
      <c r="G2993" s="83">
        <v>9</v>
      </c>
      <c r="H2993" s="83"/>
    </row>
    <row r="2994" spans="1:8" x14ac:dyDescent="0.3">
      <c r="A2994" s="104" t="s">
        <v>6079</v>
      </c>
      <c r="B2994" s="105" t="s">
        <v>6080</v>
      </c>
      <c r="C2994" s="106" t="s">
        <v>128</v>
      </c>
      <c r="D2994" s="107">
        <v>36.42</v>
      </c>
      <c r="E2994" s="107">
        <v>2.1800000000000002</v>
      </c>
      <c r="F2994" s="107">
        <v>38.6</v>
      </c>
      <c r="G2994" s="83">
        <v>9</v>
      </c>
      <c r="H2994" s="83"/>
    </row>
    <row r="2995" spans="1:8" x14ac:dyDescent="0.3">
      <c r="A2995" s="104" t="s">
        <v>6081</v>
      </c>
      <c r="B2995" s="105" t="s">
        <v>6082</v>
      </c>
      <c r="C2995" s="106" t="s">
        <v>128</v>
      </c>
      <c r="D2995" s="107">
        <v>6.55</v>
      </c>
      <c r="E2995" s="107">
        <v>6.19</v>
      </c>
      <c r="F2995" s="107">
        <v>12.74</v>
      </c>
      <c r="G2995" s="83">
        <v>9</v>
      </c>
      <c r="H2995" s="83"/>
    </row>
    <row r="2996" spans="1:8" x14ac:dyDescent="0.3">
      <c r="A2996" s="104" t="s">
        <v>6083</v>
      </c>
      <c r="B2996" s="105" t="s">
        <v>6084</v>
      </c>
      <c r="C2996" s="106" t="s">
        <v>128</v>
      </c>
      <c r="D2996" s="107">
        <v>295.13</v>
      </c>
      <c r="E2996" s="107">
        <v>25.46</v>
      </c>
      <c r="F2996" s="107">
        <v>320.58999999999997</v>
      </c>
      <c r="G2996" s="83">
        <v>9</v>
      </c>
      <c r="H2996" s="83"/>
    </row>
    <row r="2997" spans="1:8" x14ac:dyDescent="0.3">
      <c r="A2997" s="104" t="s">
        <v>6085</v>
      </c>
      <c r="B2997" s="105" t="s">
        <v>6086</v>
      </c>
      <c r="C2997" s="106" t="s">
        <v>128</v>
      </c>
      <c r="D2997" s="107">
        <v>4.71</v>
      </c>
      <c r="E2997" s="107">
        <v>1.45</v>
      </c>
      <c r="F2997" s="107">
        <v>6.16</v>
      </c>
      <c r="G2997" s="83">
        <v>9</v>
      </c>
      <c r="H2997" s="83"/>
    </row>
    <row r="2998" spans="1:8" x14ac:dyDescent="0.3">
      <c r="A2998" s="104" t="s">
        <v>6087</v>
      </c>
      <c r="B2998" s="105" t="s">
        <v>6088</v>
      </c>
      <c r="C2998" s="106" t="s">
        <v>128</v>
      </c>
      <c r="D2998" s="107">
        <v>50.02</v>
      </c>
      <c r="E2998" s="107">
        <v>1.45</v>
      </c>
      <c r="F2998" s="107">
        <v>51.47</v>
      </c>
      <c r="G2998" s="83">
        <v>9</v>
      </c>
      <c r="H2998" s="83"/>
    </row>
    <row r="2999" spans="1:8" x14ac:dyDescent="0.3">
      <c r="A2999" s="104" t="s">
        <v>6089</v>
      </c>
      <c r="B2999" s="105" t="s">
        <v>6090</v>
      </c>
      <c r="C2999" s="106" t="s">
        <v>128</v>
      </c>
      <c r="D2999" s="107">
        <v>101.49</v>
      </c>
      <c r="E2999" s="107">
        <v>7.27</v>
      </c>
      <c r="F2999" s="107">
        <v>108.76</v>
      </c>
      <c r="G2999" s="83">
        <v>9</v>
      </c>
      <c r="H2999" s="83"/>
    </row>
    <row r="3000" spans="1:8" x14ac:dyDescent="0.3">
      <c r="A3000" s="104" t="s">
        <v>6091</v>
      </c>
      <c r="B3000" s="105" t="s">
        <v>6092</v>
      </c>
      <c r="C3000" s="106" t="s">
        <v>128</v>
      </c>
      <c r="D3000" s="107">
        <v>35.47</v>
      </c>
      <c r="E3000" s="107">
        <v>7.27</v>
      </c>
      <c r="F3000" s="107">
        <v>42.74</v>
      </c>
      <c r="G3000" s="83">
        <v>9</v>
      </c>
      <c r="H3000" s="83"/>
    </row>
    <row r="3001" spans="1:8" x14ac:dyDescent="0.3">
      <c r="A3001" s="104" t="s">
        <v>6093</v>
      </c>
      <c r="B3001" s="105" t="s">
        <v>6094</v>
      </c>
      <c r="C3001" s="106"/>
      <c r="D3001" s="107"/>
      <c r="E3001" s="107"/>
      <c r="F3001" s="107"/>
      <c r="G3001" s="83">
        <v>2</v>
      </c>
      <c r="H3001" s="83"/>
    </row>
    <row r="3002" spans="1:8" x14ac:dyDescent="0.3">
      <c r="A3002" s="104" t="s">
        <v>6095</v>
      </c>
      <c r="B3002" s="105" t="s">
        <v>6096</v>
      </c>
      <c r="C3002" s="106"/>
      <c r="D3002" s="107"/>
      <c r="E3002" s="107"/>
      <c r="F3002" s="107"/>
      <c r="G3002" s="83">
        <v>5</v>
      </c>
      <c r="H3002" s="83"/>
    </row>
    <row r="3003" spans="1:8" x14ac:dyDescent="0.3">
      <c r="A3003" s="104" t="s">
        <v>6097</v>
      </c>
      <c r="B3003" s="105" t="s">
        <v>6098</v>
      </c>
      <c r="C3003" s="106" t="s">
        <v>128</v>
      </c>
      <c r="D3003" s="107">
        <v>845.46</v>
      </c>
      <c r="E3003" s="107">
        <v>441.73</v>
      </c>
      <c r="F3003" s="107">
        <v>1287.19</v>
      </c>
      <c r="G3003" s="83">
        <v>9</v>
      </c>
      <c r="H3003" s="83"/>
    </row>
    <row r="3004" spans="1:8" x14ac:dyDescent="0.3">
      <c r="A3004" s="104" t="s">
        <v>6099</v>
      </c>
      <c r="B3004" s="105" t="s">
        <v>6100</v>
      </c>
      <c r="C3004" s="106" t="s">
        <v>128</v>
      </c>
      <c r="D3004" s="107">
        <v>907.28</v>
      </c>
      <c r="E3004" s="107">
        <v>441.73</v>
      </c>
      <c r="F3004" s="107">
        <v>1349.01</v>
      </c>
      <c r="G3004" s="83">
        <v>9</v>
      </c>
      <c r="H3004" s="83"/>
    </row>
    <row r="3005" spans="1:8" ht="28.8" x14ac:dyDescent="0.3">
      <c r="A3005" s="104" t="s">
        <v>6101</v>
      </c>
      <c r="B3005" s="105" t="s">
        <v>6102</v>
      </c>
      <c r="C3005" s="106" t="s">
        <v>128</v>
      </c>
      <c r="D3005" s="107">
        <v>2510.15</v>
      </c>
      <c r="E3005" s="107">
        <v>776.76</v>
      </c>
      <c r="F3005" s="107">
        <v>3286.91</v>
      </c>
      <c r="G3005" s="83">
        <v>9</v>
      </c>
      <c r="H3005" s="83"/>
    </row>
    <row r="3006" spans="1:8" x14ac:dyDescent="0.3">
      <c r="A3006" s="104" t="s">
        <v>6103</v>
      </c>
      <c r="B3006" s="105" t="s">
        <v>6104</v>
      </c>
      <c r="C3006" s="106" t="s">
        <v>128</v>
      </c>
      <c r="D3006" s="107">
        <v>2783.08</v>
      </c>
      <c r="E3006" s="107">
        <v>776.76</v>
      </c>
      <c r="F3006" s="107">
        <v>3559.84</v>
      </c>
      <c r="G3006" s="83">
        <v>9</v>
      </c>
      <c r="H3006" s="83"/>
    </row>
    <row r="3007" spans="1:8" ht="28.8" x14ac:dyDescent="0.3">
      <c r="A3007" s="104" t="s">
        <v>6105</v>
      </c>
      <c r="B3007" s="105" t="s">
        <v>6106</v>
      </c>
      <c r="C3007" s="106" t="s">
        <v>128</v>
      </c>
      <c r="D3007" s="107">
        <v>3077.7</v>
      </c>
      <c r="E3007" s="107">
        <v>776.76</v>
      </c>
      <c r="F3007" s="107">
        <v>3854.46</v>
      </c>
      <c r="G3007" s="83">
        <v>9</v>
      </c>
      <c r="H3007" s="83"/>
    </row>
    <row r="3008" spans="1:8" x14ac:dyDescent="0.3">
      <c r="A3008" s="104" t="s">
        <v>6107</v>
      </c>
      <c r="B3008" s="105" t="s">
        <v>6108</v>
      </c>
      <c r="C3008" s="106" t="s">
        <v>128</v>
      </c>
      <c r="D3008" s="107">
        <v>3363.26</v>
      </c>
      <c r="E3008" s="107">
        <v>776.76</v>
      </c>
      <c r="F3008" s="107">
        <v>4140.0200000000004</v>
      </c>
      <c r="G3008" s="83">
        <v>9</v>
      </c>
      <c r="H3008" s="83"/>
    </row>
    <row r="3009" spans="1:8" x14ac:dyDescent="0.3">
      <c r="A3009" s="104" t="s">
        <v>6109</v>
      </c>
      <c r="B3009" s="105" t="s">
        <v>6110</v>
      </c>
      <c r="C3009" s="106"/>
      <c r="D3009" s="107"/>
      <c r="E3009" s="107"/>
      <c r="F3009" s="107"/>
      <c r="G3009" s="83">
        <v>5</v>
      </c>
      <c r="H3009" s="83"/>
    </row>
    <row r="3010" spans="1:8" x14ac:dyDescent="0.3">
      <c r="A3010" s="104" t="s">
        <v>6111</v>
      </c>
      <c r="B3010" s="105" t="s">
        <v>6112</v>
      </c>
      <c r="C3010" s="106" t="s">
        <v>128</v>
      </c>
      <c r="D3010" s="107">
        <v>1923.63</v>
      </c>
      <c r="E3010" s="107">
        <v>559.37</v>
      </c>
      <c r="F3010" s="107">
        <v>2483</v>
      </c>
      <c r="G3010" s="83">
        <v>9</v>
      </c>
      <c r="H3010" s="83"/>
    </row>
    <row r="3011" spans="1:8" x14ac:dyDescent="0.3">
      <c r="A3011" s="104" t="s">
        <v>6113</v>
      </c>
      <c r="B3011" s="105" t="s">
        <v>6114</v>
      </c>
      <c r="C3011" s="106" t="s">
        <v>128</v>
      </c>
      <c r="D3011" s="107">
        <v>4189.01</v>
      </c>
      <c r="E3011" s="107">
        <v>1196.8699999999999</v>
      </c>
      <c r="F3011" s="107">
        <v>5385.88</v>
      </c>
      <c r="G3011" s="83">
        <v>9</v>
      </c>
      <c r="H3011" s="83"/>
    </row>
    <row r="3012" spans="1:8" x14ac:dyDescent="0.3">
      <c r="A3012" s="104" t="s">
        <v>6115</v>
      </c>
      <c r="B3012" s="105" t="s">
        <v>6116</v>
      </c>
      <c r="C3012" s="106" t="s">
        <v>128</v>
      </c>
      <c r="D3012" s="107">
        <v>6967.93</v>
      </c>
      <c r="E3012" s="107">
        <v>1577.67</v>
      </c>
      <c r="F3012" s="107">
        <v>8545.6</v>
      </c>
      <c r="G3012" s="83">
        <v>9</v>
      </c>
      <c r="H3012" s="83"/>
    </row>
    <row r="3013" spans="1:8" x14ac:dyDescent="0.3">
      <c r="A3013" s="104" t="s">
        <v>6117</v>
      </c>
      <c r="B3013" s="105" t="s">
        <v>6118</v>
      </c>
      <c r="C3013" s="106" t="s">
        <v>128</v>
      </c>
      <c r="D3013" s="107">
        <v>9724.41</v>
      </c>
      <c r="E3013" s="107">
        <v>1912.88</v>
      </c>
      <c r="F3013" s="107">
        <v>11637.29</v>
      </c>
      <c r="G3013" s="83">
        <v>9</v>
      </c>
      <c r="H3013" s="83"/>
    </row>
    <row r="3014" spans="1:8" x14ac:dyDescent="0.3">
      <c r="A3014" s="104" t="s">
        <v>6119</v>
      </c>
      <c r="B3014" s="105" t="s">
        <v>6120</v>
      </c>
      <c r="C3014" s="106" t="s">
        <v>128</v>
      </c>
      <c r="D3014" s="107">
        <v>657.89</v>
      </c>
      <c r="E3014" s="107">
        <v>382.09</v>
      </c>
      <c r="F3014" s="107">
        <v>1039.98</v>
      </c>
      <c r="G3014" s="83">
        <v>9</v>
      </c>
      <c r="H3014" s="83"/>
    </row>
    <row r="3015" spans="1:8" x14ac:dyDescent="0.3">
      <c r="A3015" s="104" t="s">
        <v>6121</v>
      </c>
      <c r="B3015" s="105" t="s">
        <v>6122</v>
      </c>
      <c r="C3015" s="106"/>
      <c r="D3015" s="107"/>
      <c r="E3015" s="107"/>
      <c r="F3015" s="107"/>
      <c r="G3015" s="83">
        <v>5</v>
      </c>
      <c r="H3015" s="83"/>
    </row>
    <row r="3016" spans="1:8" x14ac:dyDescent="0.3">
      <c r="A3016" s="104" t="s">
        <v>6123</v>
      </c>
      <c r="B3016" s="105" t="s">
        <v>6124</v>
      </c>
      <c r="C3016" s="106" t="s">
        <v>128</v>
      </c>
      <c r="D3016" s="107">
        <v>2438.34</v>
      </c>
      <c r="E3016" s="107">
        <v>27.29</v>
      </c>
      <c r="F3016" s="107">
        <v>2465.63</v>
      </c>
      <c r="G3016" s="83">
        <v>9</v>
      </c>
      <c r="H3016" s="83"/>
    </row>
    <row r="3017" spans="1:8" x14ac:dyDescent="0.3">
      <c r="A3017" s="104" t="s">
        <v>6125</v>
      </c>
      <c r="B3017" s="105" t="s">
        <v>6126</v>
      </c>
      <c r="C3017" s="106" t="s">
        <v>128</v>
      </c>
      <c r="D3017" s="107">
        <v>3393.99</v>
      </c>
      <c r="E3017" s="107">
        <v>27.29</v>
      </c>
      <c r="F3017" s="107">
        <v>3421.28</v>
      </c>
      <c r="G3017" s="83">
        <v>9</v>
      </c>
      <c r="H3017" s="83"/>
    </row>
    <row r="3018" spans="1:8" x14ac:dyDescent="0.3">
      <c r="A3018" s="104" t="s">
        <v>6127</v>
      </c>
      <c r="B3018" s="105" t="s">
        <v>6128</v>
      </c>
      <c r="C3018" s="106" t="s">
        <v>128</v>
      </c>
      <c r="D3018" s="107">
        <v>553.27</v>
      </c>
      <c r="E3018" s="107">
        <v>43.66</v>
      </c>
      <c r="F3018" s="107">
        <v>596.92999999999995</v>
      </c>
      <c r="G3018" s="83">
        <v>9</v>
      </c>
      <c r="H3018" s="83"/>
    </row>
    <row r="3019" spans="1:8" x14ac:dyDescent="0.3">
      <c r="A3019" s="104" t="s">
        <v>6129</v>
      </c>
      <c r="B3019" s="105" t="s">
        <v>6130</v>
      </c>
      <c r="C3019" s="106" t="s">
        <v>128</v>
      </c>
      <c r="D3019" s="107">
        <v>855.5</v>
      </c>
      <c r="E3019" s="107">
        <v>43.66</v>
      </c>
      <c r="F3019" s="107">
        <v>899.16</v>
      </c>
      <c r="G3019" s="83">
        <v>9</v>
      </c>
      <c r="H3019" s="83"/>
    </row>
    <row r="3020" spans="1:8" x14ac:dyDescent="0.3">
      <c r="A3020" s="104" t="s">
        <v>6131</v>
      </c>
      <c r="B3020" s="105" t="s">
        <v>6132</v>
      </c>
      <c r="C3020" s="106" t="s">
        <v>128</v>
      </c>
      <c r="D3020" s="107">
        <v>2230.31</v>
      </c>
      <c r="E3020" s="107">
        <v>27.29</v>
      </c>
      <c r="F3020" s="107">
        <v>2257.6</v>
      </c>
      <c r="G3020" s="83">
        <v>9</v>
      </c>
      <c r="H3020" s="83"/>
    </row>
    <row r="3021" spans="1:8" x14ac:dyDescent="0.3">
      <c r="A3021" s="104" t="s">
        <v>6133</v>
      </c>
      <c r="B3021" s="105" t="s">
        <v>6134</v>
      </c>
      <c r="C3021" s="106"/>
      <c r="D3021" s="107"/>
      <c r="E3021" s="107"/>
      <c r="F3021" s="107"/>
      <c r="G3021" s="83">
        <v>5</v>
      </c>
      <c r="H3021" s="83"/>
    </row>
    <row r="3022" spans="1:8" x14ac:dyDescent="0.3">
      <c r="A3022" s="104" t="s">
        <v>6135</v>
      </c>
      <c r="B3022" s="105" t="s">
        <v>6136</v>
      </c>
      <c r="C3022" s="106" t="s">
        <v>128</v>
      </c>
      <c r="D3022" s="107">
        <v>827.38</v>
      </c>
      <c r="E3022" s="107"/>
      <c r="F3022" s="107">
        <v>827.38</v>
      </c>
      <c r="G3022" s="83">
        <v>9</v>
      </c>
      <c r="H3022" s="83"/>
    </row>
    <row r="3023" spans="1:8" x14ac:dyDescent="0.3">
      <c r="A3023" s="104" t="s">
        <v>6137</v>
      </c>
      <c r="B3023" s="105" t="s">
        <v>6138</v>
      </c>
      <c r="C3023" s="106"/>
      <c r="D3023" s="107"/>
      <c r="E3023" s="107"/>
      <c r="F3023" s="107"/>
      <c r="G3023" s="83">
        <v>2</v>
      </c>
      <c r="H3023" s="83"/>
    </row>
    <row r="3024" spans="1:8" x14ac:dyDescent="0.3">
      <c r="A3024" s="104" t="s">
        <v>6139</v>
      </c>
      <c r="B3024" s="105" t="s">
        <v>6140</v>
      </c>
      <c r="C3024" s="106"/>
      <c r="D3024" s="107"/>
      <c r="E3024" s="107"/>
      <c r="F3024" s="107"/>
      <c r="G3024" s="83">
        <v>5</v>
      </c>
      <c r="H3024" s="83"/>
    </row>
    <row r="3025" spans="1:8" ht="28.8" x14ac:dyDescent="0.3">
      <c r="A3025" s="104" t="s">
        <v>6141</v>
      </c>
      <c r="B3025" s="105" t="s">
        <v>6142</v>
      </c>
      <c r="C3025" s="106" t="s">
        <v>236</v>
      </c>
      <c r="D3025" s="107">
        <v>6.22</v>
      </c>
      <c r="E3025" s="107">
        <v>18.2</v>
      </c>
      <c r="F3025" s="107">
        <v>24.42</v>
      </c>
      <c r="G3025" s="83">
        <v>9</v>
      </c>
      <c r="H3025" s="83"/>
    </row>
    <row r="3026" spans="1:8" ht="28.8" x14ac:dyDescent="0.3">
      <c r="A3026" s="104" t="s">
        <v>6143</v>
      </c>
      <c r="B3026" s="105" t="s">
        <v>6144</v>
      </c>
      <c r="C3026" s="106" t="s">
        <v>236</v>
      </c>
      <c r="D3026" s="107">
        <v>7.25</v>
      </c>
      <c r="E3026" s="107">
        <v>18.2</v>
      </c>
      <c r="F3026" s="107">
        <v>25.45</v>
      </c>
      <c r="G3026" s="83">
        <v>9</v>
      </c>
      <c r="H3026" s="83"/>
    </row>
    <row r="3027" spans="1:8" ht="28.8" x14ac:dyDescent="0.3">
      <c r="A3027" s="104" t="s">
        <v>6145</v>
      </c>
      <c r="B3027" s="105" t="s">
        <v>6146</v>
      </c>
      <c r="C3027" s="106" t="s">
        <v>236</v>
      </c>
      <c r="D3027" s="107">
        <v>15.71</v>
      </c>
      <c r="E3027" s="107">
        <v>18.2</v>
      </c>
      <c r="F3027" s="107">
        <v>33.909999999999997</v>
      </c>
      <c r="G3027" s="83">
        <v>9</v>
      </c>
      <c r="H3027" s="83"/>
    </row>
    <row r="3028" spans="1:8" ht="28.8" x14ac:dyDescent="0.3">
      <c r="A3028" s="104" t="s">
        <v>6147</v>
      </c>
      <c r="B3028" s="105" t="s">
        <v>6148</v>
      </c>
      <c r="C3028" s="106" t="s">
        <v>236</v>
      </c>
      <c r="D3028" s="107">
        <v>23.36</v>
      </c>
      <c r="E3028" s="107">
        <v>18.2</v>
      </c>
      <c r="F3028" s="107">
        <v>41.56</v>
      </c>
      <c r="G3028" s="83">
        <v>9</v>
      </c>
      <c r="H3028" s="83"/>
    </row>
    <row r="3029" spans="1:8" ht="28.8" x14ac:dyDescent="0.3">
      <c r="A3029" s="104" t="s">
        <v>6149</v>
      </c>
      <c r="B3029" s="105" t="s">
        <v>6150</v>
      </c>
      <c r="C3029" s="106" t="s">
        <v>236</v>
      </c>
      <c r="D3029" s="107">
        <v>23.92</v>
      </c>
      <c r="E3029" s="107">
        <v>21.83</v>
      </c>
      <c r="F3029" s="107">
        <v>45.75</v>
      </c>
      <c r="G3029" s="83">
        <v>9</v>
      </c>
      <c r="H3029" s="83"/>
    </row>
    <row r="3030" spans="1:8" ht="28.8" x14ac:dyDescent="0.3">
      <c r="A3030" s="104" t="s">
        <v>6151</v>
      </c>
      <c r="B3030" s="105" t="s">
        <v>6152</v>
      </c>
      <c r="C3030" s="106" t="s">
        <v>236</v>
      </c>
      <c r="D3030" s="107">
        <v>42.45</v>
      </c>
      <c r="E3030" s="107">
        <v>25.47</v>
      </c>
      <c r="F3030" s="107">
        <v>67.92</v>
      </c>
      <c r="G3030" s="83">
        <v>9</v>
      </c>
      <c r="H3030" s="83"/>
    </row>
    <row r="3031" spans="1:8" ht="28.8" x14ac:dyDescent="0.3">
      <c r="A3031" s="104" t="s">
        <v>6153</v>
      </c>
      <c r="B3031" s="105" t="s">
        <v>6154</v>
      </c>
      <c r="C3031" s="106" t="s">
        <v>236</v>
      </c>
      <c r="D3031" s="107">
        <v>65.02</v>
      </c>
      <c r="E3031" s="107">
        <v>32.75</v>
      </c>
      <c r="F3031" s="107">
        <v>97.77</v>
      </c>
      <c r="G3031" s="83">
        <v>9</v>
      </c>
      <c r="H3031" s="83"/>
    </row>
    <row r="3032" spans="1:8" ht="28.8" x14ac:dyDescent="0.3">
      <c r="A3032" s="104" t="s">
        <v>6155</v>
      </c>
      <c r="B3032" s="105" t="s">
        <v>6156</v>
      </c>
      <c r="C3032" s="106" t="s">
        <v>236</v>
      </c>
      <c r="D3032" s="107">
        <v>79.010000000000005</v>
      </c>
      <c r="E3032" s="107">
        <v>36.39</v>
      </c>
      <c r="F3032" s="107">
        <v>115.4</v>
      </c>
      <c r="G3032" s="83">
        <v>9</v>
      </c>
      <c r="H3032" s="83"/>
    </row>
    <row r="3033" spans="1:8" ht="28.8" x14ac:dyDescent="0.3">
      <c r="A3033" s="104" t="s">
        <v>6157</v>
      </c>
      <c r="B3033" s="105" t="s">
        <v>6158</v>
      </c>
      <c r="C3033" s="106" t="s">
        <v>236</v>
      </c>
      <c r="D3033" s="107">
        <v>143.94999999999999</v>
      </c>
      <c r="E3033" s="107">
        <v>40.03</v>
      </c>
      <c r="F3033" s="107">
        <v>183.98</v>
      </c>
      <c r="G3033" s="83">
        <v>9</v>
      </c>
      <c r="H3033" s="83"/>
    </row>
    <row r="3034" spans="1:8" x14ac:dyDescent="0.3">
      <c r="A3034" s="104" t="s">
        <v>6159</v>
      </c>
      <c r="B3034" s="105" t="s">
        <v>6160</v>
      </c>
      <c r="C3034" s="106"/>
      <c r="D3034" s="107"/>
      <c r="E3034" s="107"/>
      <c r="F3034" s="107"/>
      <c r="G3034" s="83">
        <v>5</v>
      </c>
      <c r="H3034" s="83"/>
    </row>
    <row r="3035" spans="1:8" ht="28.8" x14ac:dyDescent="0.3">
      <c r="A3035" s="104" t="s">
        <v>6161</v>
      </c>
      <c r="B3035" s="105" t="s">
        <v>6162</v>
      </c>
      <c r="C3035" s="106" t="s">
        <v>236</v>
      </c>
      <c r="D3035" s="107">
        <v>11.77</v>
      </c>
      <c r="E3035" s="107">
        <v>18.2</v>
      </c>
      <c r="F3035" s="107">
        <v>29.97</v>
      </c>
      <c r="G3035" s="83">
        <v>9</v>
      </c>
      <c r="H3035" s="83"/>
    </row>
    <row r="3036" spans="1:8" ht="28.8" x14ac:dyDescent="0.3">
      <c r="A3036" s="104" t="s">
        <v>6163</v>
      </c>
      <c r="B3036" s="105" t="s">
        <v>6164</v>
      </c>
      <c r="C3036" s="106" t="s">
        <v>236</v>
      </c>
      <c r="D3036" s="107">
        <v>16.98</v>
      </c>
      <c r="E3036" s="107">
        <v>21.83</v>
      </c>
      <c r="F3036" s="107">
        <v>38.81</v>
      </c>
      <c r="G3036" s="83">
        <v>9</v>
      </c>
      <c r="H3036" s="83"/>
    </row>
    <row r="3037" spans="1:8" ht="28.8" x14ac:dyDescent="0.3">
      <c r="A3037" s="104" t="s">
        <v>6165</v>
      </c>
      <c r="B3037" s="105" t="s">
        <v>6166</v>
      </c>
      <c r="C3037" s="106" t="s">
        <v>236</v>
      </c>
      <c r="D3037" s="107">
        <v>28.29</v>
      </c>
      <c r="E3037" s="107">
        <v>32.75</v>
      </c>
      <c r="F3037" s="107">
        <v>61.04</v>
      </c>
      <c r="G3037" s="83">
        <v>9</v>
      </c>
      <c r="H3037" s="83"/>
    </row>
    <row r="3038" spans="1:8" ht="28.8" x14ac:dyDescent="0.3">
      <c r="A3038" s="104" t="s">
        <v>6167</v>
      </c>
      <c r="B3038" s="105" t="s">
        <v>6168</v>
      </c>
      <c r="C3038" s="106" t="s">
        <v>236</v>
      </c>
      <c r="D3038" s="107">
        <v>24.97</v>
      </c>
      <c r="E3038" s="107">
        <v>40.03</v>
      </c>
      <c r="F3038" s="107">
        <v>65</v>
      </c>
      <c r="G3038" s="83">
        <v>9</v>
      </c>
      <c r="H3038" s="83"/>
    </row>
    <row r="3039" spans="1:8" x14ac:dyDescent="0.3">
      <c r="A3039" s="104" t="s">
        <v>6169</v>
      </c>
      <c r="B3039" s="105" t="s">
        <v>6170</v>
      </c>
      <c r="C3039" s="106"/>
      <c r="D3039" s="107"/>
      <c r="E3039" s="107"/>
      <c r="F3039" s="107"/>
      <c r="G3039" s="83">
        <v>5</v>
      </c>
      <c r="H3039" s="83"/>
    </row>
    <row r="3040" spans="1:8" ht="28.8" x14ac:dyDescent="0.3">
      <c r="A3040" s="104" t="s">
        <v>6171</v>
      </c>
      <c r="B3040" s="105" t="s">
        <v>6172</v>
      </c>
      <c r="C3040" s="106" t="s">
        <v>236</v>
      </c>
      <c r="D3040" s="107">
        <v>23.14</v>
      </c>
      <c r="E3040" s="107">
        <v>21.83</v>
      </c>
      <c r="F3040" s="107">
        <v>44.97</v>
      </c>
      <c r="G3040" s="83">
        <v>9</v>
      </c>
      <c r="H3040" s="83"/>
    </row>
    <row r="3041" spans="1:8" ht="28.8" x14ac:dyDescent="0.3">
      <c r="A3041" s="104" t="s">
        <v>6173</v>
      </c>
      <c r="B3041" s="105" t="s">
        <v>6174</v>
      </c>
      <c r="C3041" s="106" t="s">
        <v>236</v>
      </c>
      <c r="D3041" s="107">
        <v>35.08</v>
      </c>
      <c r="E3041" s="107">
        <v>32.75</v>
      </c>
      <c r="F3041" s="107">
        <v>67.83</v>
      </c>
      <c r="G3041" s="83">
        <v>9</v>
      </c>
      <c r="H3041" s="83"/>
    </row>
    <row r="3042" spans="1:8" ht="28.8" x14ac:dyDescent="0.3">
      <c r="A3042" s="104" t="s">
        <v>6175</v>
      </c>
      <c r="B3042" s="105" t="s">
        <v>6176</v>
      </c>
      <c r="C3042" s="106" t="s">
        <v>236</v>
      </c>
      <c r="D3042" s="107">
        <v>50.52</v>
      </c>
      <c r="E3042" s="107">
        <v>40.03</v>
      </c>
      <c r="F3042" s="107">
        <v>90.55</v>
      </c>
      <c r="G3042" s="83">
        <v>9</v>
      </c>
      <c r="H3042" s="83"/>
    </row>
    <row r="3043" spans="1:8" ht="28.8" x14ac:dyDescent="0.3">
      <c r="A3043" s="104" t="s">
        <v>6177</v>
      </c>
      <c r="B3043" s="105" t="s">
        <v>6178</v>
      </c>
      <c r="C3043" s="106" t="s">
        <v>236</v>
      </c>
      <c r="D3043" s="107">
        <v>94.75</v>
      </c>
      <c r="E3043" s="107">
        <v>40.03</v>
      </c>
      <c r="F3043" s="107">
        <v>134.78</v>
      </c>
      <c r="G3043" s="83">
        <v>9</v>
      </c>
      <c r="H3043" s="83"/>
    </row>
    <row r="3044" spans="1:8" ht="28.8" x14ac:dyDescent="0.3">
      <c r="A3044" s="104" t="s">
        <v>6179</v>
      </c>
      <c r="B3044" s="105" t="s">
        <v>6180</v>
      </c>
      <c r="C3044" s="106" t="s">
        <v>236</v>
      </c>
      <c r="D3044" s="107">
        <v>19.579999999999998</v>
      </c>
      <c r="E3044" s="107">
        <v>18.2</v>
      </c>
      <c r="F3044" s="107">
        <v>37.78</v>
      </c>
      <c r="G3044" s="83">
        <v>9</v>
      </c>
      <c r="H3044" s="83"/>
    </row>
    <row r="3045" spans="1:8" ht="28.8" x14ac:dyDescent="0.3">
      <c r="A3045" s="104" t="s">
        <v>6181</v>
      </c>
      <c r="B3045" s="105" t="s">
        <v>6182</v>
      </c>
      <c r="C3045" s="106"/>
      <c r="D3045" s="107"/>
      <c r="E3045" s="107"/>
      <c r="F3045" s="107"/>
      <c r="G3045" s="83">
        <v>5</v>
      </c>
      <c r="H3045" s="83"/>
    </row>
    <row r="3046" spans="1:8" ht="28.8" x14ac:dyDescent="0.3">
      <c r="A3046" s="104" t="s">
        <v>6183</v>
      </c>
      <c r="B3046" s="105" t="s">
        <v>6184</v>
      </c>
      <c r="C3046" s="106" t="s">
        <v>236</v>
      </c>
      <c r="D3046" s="107">
        <v>24.85</v>
      </c>
      <c r="E3046" s="107">
        <v>12.73</v>
      </c>
      <c r="F3046" s="107">
        <v>37.58</v>
      </c>
      <c r="G3046" s="83">
        <v>9</v>
      </c>
      <c r="H3046" s="83"/>
    </row>
    <row r="3047" spans="1:8" ht="28.8" x14ac:dyDescent="0.3">
      <c r="A3047" s="104" t="s">
        <v>6185</v>
      </c>
      <c r="B3047" s="105" t="s">
        <v>6186</v>
      </c>
      <c r="C3047" s="106" t="s">
        <v>236</v>
      </c>
      <c r="D3047" s="107">
        <v>45.33</v>
      </c>
      <c r="E3047" s="107">
        <v>12.73</v>
      </c>
      <c r="F3047" s="107">
        <v>58.06</v>
      </c>
      <c r="G3047" s="83">
        <v>9</v>
      </c>
      <c r="H3047" s="83"/>
    </row>
    <row r="3048" spans="1:8" ht="28.8" x14ac:dyDescent="0.3">
      <c r="A3048" s="104" t="s">
        <v>6187</v>
      </c>
      <c r="B3048" s="105" t="s">
        <v>6188</v>
      </c>
      <c r="C3048" s="106" t="s">
        <v>236</v>
      </c>
      <c r="D3048" s="107">
        <v>86.48</v>
      </c>
      <c r="E3048" s="107">
        <v>12.73</v>
      </c>
      <c r="F3048" s="107">
        <v>99.21</v>
      </c>
      <c r="G3048" s="83">
        <v>9</v>
      </c>
      <c r="H3048" s="83"/>
    </row>
    <row r="3049" spans="1:8" ht="28.8" x14ac:dyDescent="0.3">
      <c r="A3049" s="104" t="s">
        <v>6189</v>
      </c>
      <c r="B3049" s="105" t="s">
        <v>6190</v>
      </c>
      <c r="C3049" s="106" t="s">
        <v>236</v>
      </c>
      <c r="D3049" s="107">
        <v>73.709999999999994</v>
      </c>
      <c r="E3049" s="107">
        <v>12.73</v>
      </c>
      <c r="F3049" s="107">
        <v>86.44</v>
      </c>
      <c r="G3049" s="83">
        <v>9</v>
      </c>
      <c r="H3049" s="83"/>
    </row>
    <row r="3050" spans="1:8" ht="28.8" x14ac:dyDescent="0.3">
      <c r="A3050" s="104" t="s">
        <v>6191</v>
      </c>
      <c r="B3050" s="105" t="s">
        <v>6192</v>
      </c>
      <c r="C3050" s="106" t="s">
        <v>236</v>
      </c>
      <c r="D3050" s="107">
        <v>188.36</v>
      </c>
      <c r="E3050" s="107">
        <v>12.73</v>
      </c>
      <c r="F3050" s="107">
        <v>201.09</v>
      </c>
      <c r="G3050" s="83">
        <v>9</v>
      </c>
      <c r="H3050" s="83"/>
    </row>
    <row r="3051" spans="1:8" ht="28.8" x14ac:dyDescent="0.3">
      <c r="A3051" s="104" t="s">
        <v>6193</v>
      </c>
      <c r="B3051" s="105" t="s">
        <v>6194</v>
      </c>
      <c r="C3051" s="106" t="s">
        <v>236</v>
      </c>
      <c r="D3051" s="107">
        <v>252.02</v>
      </c>
      <c r="E3051" s="107">
        <v>25.46</v>
      </c>
      <c r="F3051" s="107">
        <v>277.48</v>
      </c>
      <c r="G3051" s="83">
        <v>9</v>
      </c>
      <c r="H3051" s="83"/>
    </row>
    <row r="3052" spans="1:8" ht="28.8" x14ac:dyDescent="0.3">
      <c r="A3052" s="104" t="s">
        <v>6195</v>
      </c>
      <c r="B3052" s="105" t="s">
        <v>6196</v>
      </c>
      <c r="C3052" s="106" t="s">
        <v>236</v>
      </c>
      <c r="D3052" s="107">
        <v>382.79</v>
      </c>
      <c r="E3052" s="107">
        <v>25.46</v>
      </c>
      <c r="F3052" s="107">
        <v>408.25</v>
      </c>
      <c r="G3052" s="83">
        <v>9</v>
      </c>
      <c r="H3052" s="83"/>
    </row>
    <row r="3053" spans="1:8" ht="28.8" x14ac:dyDescent="0.3">
      <c r="A3053" s="104" t="s">
        <v>6197</v>
      </c>
      <c r="B3053" s="105" t="s">
        <v>6198</v>
      </c>
      <c r="C3053" s="106" t="s">
        <v>236</v>
      </c>
      <c r="D3053" s="107">
        <v>578.21</v>
      </c>
      <c r="E3053" s="107">
        <v>25.46</v>
      </c>
      <c r="F3053" s="107">
        <v>603.66999999999996</v>
      </c>
      <c r="G3053" s="83">
        <v>9</v>
      </c>
      <c r="H3053" s="83"/>
    </row>
    <row r="3054" spans="1:8" x14ac:dyDescent="0.3">
      <c r="A3054" s="104" t="s">
        <v>6199</v>
      </c>
      <c r="B3054" s="105" t="s">
        <v>6200</v>
      </c>
      <c r="C3054" s="106"/>
      <c r="D3054" s="107"/>
      <c r="E3054" s="107"/>
      <c r="F3054" s="107"/>
      <c r="G3054" s="83">
        <v>5</v>
      </c>
      <c r="H3054" s="83"/>
    </row>
    <row r="3055" spans="1:8" ht="28.8" x14ac:dyDescent="0.3">
      <c r="A3055" s="104" t="s">
        <v>6201</v>
      </c>
      <c r="B3055" s="105" t="s">
        <v>6202</v>
      </c>
      <c r="C3055" s="106" t="s">
        <v>236</v>
      </c>
      <c r="D3055" s="107">
        <v>30.93</v>
      </c>
      <c r="E3055" s="107">
        <v>12.73</v>
      </c>
      <c r="F3055" s="107">
        <v>43.66</v>
      </c>
      <c r="G3055" s="83">
        <v>9</v>
      </c>
      <c r="H3055" s="83"/>
    </row>
    <row r="3056" spans="1:8" ht="28.8" x14ac:dyDescent="0.3">
      <c r="A3056" s="104" t="s">
        <v>6203</v>
      </c>
      <c r="B3056" s="105" t="s">
        <v>6204</v>
      </c>
      <c r="C3056" s="106" t="s">
        <v>236</v>
      </c>
      <c r="D3056" s="107">
        <v>64.83</v>
      </c>
      <c r="E3056" s="107">
        <v>12.73</v>
      </c>
      <c r="F3056" s="107">
        <v>77.56</v>
      </c>
      <c r="G3056" s="83">
        <v>9</v>
      </c>
      <c r="H3056" s="83"/>
    </row>
    <row r="3057" spans="1:8" ht="28.8" x14ac:dyDescent="0.3">
      <c r="A3057" s="104" t="s">
        <v>6205</v>
      </c>
      <c r="B3057" s="105" t="s">
        <v>6206</v>
      </c>
      <c r="C3057" s="106" t="s">
        <v>236</v>
      </c>
      <c r="D3057" s="107">
        <v>101.31</v>
      </c>
      <c r="E3057" s="107">
        <v>25.46</v>
      </c>
      <c r="F3057" s="107">
        <v>126.77</v>
      </c>
      <c r="G3057" s="83">
        <v>9</v>
      </c>
      <c r="H3057" s="83"/>
    </row>
    <row r="3058" spans="1:8" ht="28.8" x14ac:dyDescent="0.3">
      <c r="A3058" s="104" t="s">
        <v>6207</v>
      </c>
      <c r="B3058" s="105" t="s">
        <v>6208</v>
      </c>
      <c r="C3058" s="106" t="s">
        <v>236</v>
      </c>
      <c r="D3058" s="107">
        <v>170.01</v>
      </c>
      <c r="E3058" s="107">
        <v>25.46</v>
      </c>
      <c r="F3058" s="107">
        <v>195.47</v>
      </c>
      <c r="G3058" s="83">
        <v>9</v>
      </c>
      <c r="H3058" s="83"/>
    </row>
    <row r="3059" spans="1:8" ht="28.8" x14ac:dyDescent="0.3">
      <c r="A3059" s="104" t="s">
        <v>6209</v>
      </c>
      <c r="B3059" s="105" t="s">
        <v>6210</v>
      </c>
      <c r="C3059" s="106" t="s">
        <v>236</v>
      </c>
      <c r="D3059" s="107">
        <v>284.69</v>
      </c>
      <c r="E3059" s="107">
        <v>25.46</v>
      </c>
      <c r="F3059" s="107">
        <v>310.14999999999998</v>
      </c>
      <c r="G3059" s="83">
        <v>9</v>
      </c>
      <c r="H3059" s="83"/>
    </row>
    <row r="3060" spans="1:8" ht="28.8" x14ac:dyDescent="0.3">
      <c r="A3060" s="104" t="s">
        <v>6211</v>
      </c>
      <c r="B3060" s="105" t="s">
        <v>6212</v>
      </c>
      <c r="C3060" s="106" t="s">
        <v>236</v>
      </c>
      <c r="D3060" s="107">
        <v>448.23</v>
      </c>
      <c r="E3060" s="107">
        <v>25.46</v>
      </c>
      <c r="F3060" s="107">
        <v>473.69</v>
      </c>
      <c r="G3060" s="83">
        <v>9</v>
      </c>
      <c r="H3060" s="83"/>
    </row>
    <row r="3061" spans="1:8" x14ac:dyDescent="0.3">
      <c r="A3061" s="104" t="s">
        <v>6213</v>
      </c>
      <c r="B3061" s="105" t="s">
        <v>6214</v>
      </c>
      <c r="C3061" s="106"/>
      <c r="D3061" s="107"/>
      <c r="E3061" s="107"/>
      <c r="F3061" s="107"/>
      <c r="G3061" s="83">
        <v>5</v>
      </c>
      <c r="H3061" s="83"/>
    </row>
    <row r="3062" spans="1:8" x14ac:dyDescent="0.3">
      <c r="A3062" s="104" t="s">
        <v>6215</v>
      </c>
      <c r="B3062" s="105" t="s">
        <v>6216</v>
      </c>
      <c r="C3062" s="106" t="s">
        <v>236</v>
      </c>
      <c r="D3062" s="107">
        <v>35.979999999999997</v>
      </c>
      <c r="E3062" s="107">
        <v>36.39</v>
      </c>
      <c r="F3062" s="107">
        <v>72.37</v>
      </c>
      <c r="G3062" s="83">
        <v>9</v>
      </c>
      <c r="H3062" s="83"/>
    </row>
    <row r="3063" spans="1:8" x14ac:dyDescent="0.3">
      <c r="A3063" s="104" t="s">
        <v>6217</v>
      </c>
      <c r="B3063" s="105" t="s">
        <v>6218</v>
      </c>
      <c r="C3063" s="106" t="s">
        <v>236</v>
      </c>
      <c r="D3063" s="107">
        <v>60.57</v>
      </c>
      <c r="E3063" s="107">
        <v>40.03</v>
      </c>
      <c r="F3063" s="107">
        <v>100.6</v>
      </c>
      <c r="G3063" s="83">
        <v>9</v>
      </c>
      <c r="H3063" s="83"/>
    </row>
    <row r="3064" spans="1:8" x14ac:dyDescent="0.3">
      <c r="A3064" s="104" t="s">
        <v>6219</v>
      </c>
      <c r="B3064" s="105" t="s">
        <v>6220</v>
      </c>
      <c r="C3064" s="106" t="s">
        <v>236</v>
      </c>
      <c r="D3064" s="107">
        <v>87.47</v>
      </c>
      <c r="E3064" s="107">
        <v>47.31</v>
      </c>
      <c r="F3064" s="107">
        <v>134.78</v>
      </c>
      <c r="G3064" s="83">
        <v>9</v>
      </c>
      <c r="H3064" s="83"/>
    </row>
    <row r="3065" spans="1:8" x14ac:dyDescent="0.3">
      <c r="A3065" s="104" t="s">
        <v>6221</v>
      </c>
      <c r="B3065" s="105" t="s">
        <v>6222</v>
      </c>
      <c r="C3065" s="106" t="s">
        <v>236</v>
      </c>
      <c r="D3065" s="107">
        <v>110.64</v>
      </c>
      <c r="E3065" s="107">
        <v>50.95</v>
      </c>
      <c r="F3065" s="107">
        <v>161.59</v>
      </c>
      <c r="G3065" s="83">
        <v>9</v>
      </c>
      <c r="H3065" s="83"/>
    </row>
    <row r="3066" spans="1:8" x14ac:dyDescent="0.3">
      <c r="A3066" s="104" t="s">
        <v>6223</v>
      </c>
      <c r="B3066" s="105" t="s">
        <v>6224</v>
      </c>
      <c r="C3066" s="106" t="s">
        <v>236</v>
      </c>
      <c r="D3066" s="107">
        <v>85.36</v>
      </c>
      <c r="E3066" s="107">
        <v>58.22</v>
      </c>
      <c r="F3066" s="107">
        <v>143.58000000000001</v>
      </c>
      <c r="G3066" s="83">
        <v>9</v>
      </c>
      <c r="H3066" s="83"/>
    </row>
    <row r="3067" spans="1:8" x14ac:dyDescent="0.3">
      <c r="A3067" s="104" t="s">
        <v>6225</v>
      </c>
      <c r="B3067" s="105" t="s">
        <v>6226</v>
      </c>
      <c r="C3067" s="106" t="s">
        <v>236</v>
      </c>
      <c r="D3067" s="107">
        <v>165.14</v>
      </c>
      <c r="E3067" s="107">
        <v>65.510000000000005</v>
      </c>
      <c r="F3067" s="107">
        <v>230.65</v>
      </c>
      <c r="G3067" s="83">
        <v>9</v>
      </c>
      <c r="H3067" s="83"/>
    </row>
    <row r="3068" spans="1:8" x14ac:dyDescent="0.3">
      <c r="A3068" s="104" t="s">
        <v>6227</v>
      </c>
      <c r="B3068" s="105" t="s">
        <v>6228</v>
      </c>
      <c r="C3068" s="106" t="s">
        <v>236</v>
      </c>
      <c r="D3068" s="107">
        <v>213.71</v>
      </c>
      <c r="E3068" s="107">
        <v>72.78</v>
      </c>
      <c r="F3068" s="107">
        <v>286.49</v>
      </c>
      <c r="G3068" s="83">
        <v>9</v>
      </c>
      <c r="H3068" s="83"/>
    </row>
    <row r="3069" spans="1:8" x14ac:dyDescent="0.3">
      <c r="A3069" s="104" t="s">
        <v>6229</v>
      </c>
      <c r="B3069" s="105" t="s">
        <v>6230</v>
      </c>
      <c r="C3069" s="106" t="s">
        <v>236</v>
      </c>
      <c r="D3069" s="107">
        <v>244.72</v>
      </c>
      <c r="E3069" s="107">
        <v>81.88</v>
      </c>
      <c r="F3069" s="107">
        <v>326.60000000000002</v>
      </c>
      <c r="G3069" s="83">
        <v>9</v>
      </c>
      <c r="H3069" s="83"/>
    </row>
    <row r="3070" spans="1:8" x14ac:dyDescent="0.3">
      <c r="A3070" s="104" t="s">
        <v>6231</v>
      </c>
      <c r="B3070" s="105" t="s">
        <v>6232</v>
      </c>
      <c r="C3070" s="106" t="s">
        <v>236</v>
      </c>
      <c r="D3070" s="107">
        <v>356.03</v>
      </c>
      <c r="E3070" s="107">
        <v>90.98</v>
      </c>
      <c r="F3070" s="107">
        <v>447.01</v>
      </c>
      <c r="G3070" s="83">
        <v>9</v>
      </c>
      <c r="H3070" s="83"/>
    </row>
    <row r="3071" spans="1:8" x14ac:dyDescent="0.3">
      <c r="A3071" s="104" t="s">
        <v>6233</v>
      </c>
      <c r="B3071" s="105" t="s">
        <v>6234</v>
      </c>
      <c r="C3071" s="106" t="s">
        <v>236</v>
      </c>
      <c r="D3071" s="107">
        <v>414.43</v>
      </c>
      <c r="E3071" s="107">
        <v>100.07</v>
      </c>
      <c r="F3071" s="107">
        <v>514.5</v>
      </c>
      <c r="G3071" s="83">
        <v>9</v>
      </c>
      <c r="H3071" s="83"/>
    </row>
    <row r="3072" spans="1:8" x14ac:dyDescent="0.3">
      <c r="A3072" s="104" t="s">
        <v>6235</v>
      </c>
      <c r="B3072" s="105" t="s">
        <v>6236</v>
      </c>
      <c r="C3072" s="106"/>
      <c r="D3072" s="107"/>
      <c r="E3072" s="107"/>
      <c r="F3072" s="107"/>
      <c r="G3072" s="83">
        <v>5</v>
      </c>
      <c r="H3072" s="83"/>
    </row>
    <row r="3073" spans="1:8" ht="28.8" x14ac:dyDescent="0.3">
      <c r="A3073" s="104" t="s">
        <v>6237</v>
      </c>
      <c r="B3073" s="105" t="s">
        <v>6238</v>
      </c>
      <c r="C3073" s="106" t="s">
        <v>236</v>
      </c>
      <c r="D3073" s="107">
        <v>66.510000000000005</v>
      </c>
      <c r="E3073" s="107">
        <v>36.39</v>
      </c>
      <c r="F3073" s="107">
        <v>102.9</v>
      </c>
      <c r="G3073" s="83">
        <v>9</v>
      </c>
      <c r="H3073" s="83"/>
    </row>
    <row r="3074" spans="1:8" ht="28.8" x14ac:dyDescent="0.3">
      <c r="A3074" s="104" t="s">
        <v>6239</v>
      </c>
      <c r="B3074" s="105" t="s">
        <v>6240</v>
      </c>
      <c r="C3074" s="106" t="s">
        <v>236</v>
      </c>
      <c r="D3074" s="107">
        <v>84.88</v>
      </c>
      <c r="E3074" s="107">
        <v>40.03</v>
      </c>
      <c r="F3074" s="107">
        <v>124.91</v>
      </c>
      <c r="G3074" s="83">
        <v>9</v>
      </c>
      <c r="H3074" s="83"/>
    </row>
    <row r="3075" spans="1:8" ht="28.8" x14ac:dyDescent="0.3">
      <c r="A3075" s="104" t="s">
        <v>6241</v>
      </c>
      <c r="B3075" s="105" t="s">
        <v>6242</v>
      </c>
      <c r="C3075" s="106" t="s">
        <v>236</v>
      </c>
      <c r="D3075" s="107">
        <v>93.44</v>
      </c>
      <c r="E3075" s="107">
        <v>47.31</v>
      </c>
      <c r="F3075" s="107">
        <v>140.75</v>
      </c>
      <c r="G3075" s="83">
        <v>9</v>
      </c>
      <c r="H3075" s="83"/>
    </row>
    <row r="3076" spans="1:8" ht="28.8" x14ac:dyDescent="0.3">
      <c r="A3076" s="104" t="s">
        <v>6243</v>
      </c>
      <c r="B3076" s="105" t="s">
        <v>6244</v>
      </c>
      <c r="C3076" s="106" t="s">
        <v>236</v>
      </c>
      <c r="D3076" s="107">
        <v>125.46</v>
      </c>
      <c r="E3076" s="107">
        <v>50.95</v>
      </c>
      <c r="F3076" s="107">
        <v>176.41</v>
      </c>
      <c r="G3076" s="83">
        <v>9</v>
      </c>
      <c r="H3076" s="83"/>
    </row>
    <row r="3077" spans="1:8" ht="28.8" x14ac:dyDescent="0.3">
      <c r="A3077" s="104" t="s">
        <v>6245</v>
      </c>
      <c r="B3077" s="105" t="s">
        <v>6246</v>
      </c>
      <c r="C3077" s="106" t="s">
        <v>236</v>
      </c>
      <c r="D3077" s="107">
        <v>150.65</v>
      </c>
      <c r="E3077" s="107">
        <v>58.22</v>
      </c>
      <c r="F3077" s="107">
        <v>208.87</v>
      </c>
      <c r="G3077" s="83">
        <v>9</v>
      </c>
      <c r="H3077" s="83"/>
    </row>
    <row r="3078" spans="1:8" ht="28.8" x14ac:dyDescent="0.3">
      <c r="A3078" s="104" t="s">
        <v>6247</v>
      </c>
      <c r="B3078" s="105" t="s">
        <v>6248</v>
      </c>
      <c r="C3078" s="106" t="s">
        <v>236</v>
      </c>
      <c r="D3078" s="107">
        <v>166.17</v>
      </c>
      <c r="E3078" s="107">
        <v>65.510000000000005</v>
      </c>
      <c r="F3078" s="107">
        <v>231.68</v>
      </c>
      <c r="G3078" s="83">
        <v>9</v>
      </c>
      <c r="H3078" s="83"/>
    </row>
    <row r="3079" spans="1:8" ht="28.8" x14ac:dyDescent="0.3">
      <c r="A3079" s="104" t="s">
        <v>6249</v>
      </c>
      <c r="B3079" s="105" t="s">
        <v>6250</v>
      </c>
      <c r="C3079" s="106" t="s">
        <v>236</v>
      </c>
      <c r="D3079" s="107">
        <v>258.39999999999998</v>
      </c>
      <c r="E3079" s="107">
        <v>72.78</v>
      </c>
      <c r="F3079" s="107">
        <v>331.18</v>
      </c>
      <c r="G3079" s="83">
        <v>9</v>
      </c>
      <c r="H3079" s="83"/>
    </row>
    <row r="3080" spans="1:8" ht="28.8" x14ac:dyDescent="0.3">
      <c r="A3080" s="104" t="s">
        <v>6251</v>
      </c>
      <c r="B3080" s="105" t="s">
        <v>6252</v>
      </c>
      <c r="C3080" s="106" t="s">
        <v>236</v>
      </c>
      <c r="D3080" s="107">
        <v>325.77999999999997</v>
      </c>
      <c r="E3080" s="107">
        <v>81.88</v>
      </c>
      <c r="F3080" s="107">
        <v>407.66</v>
      </c>
      <c r="G3080" s="83">
        <v>9</v>
      </c>
      <c r="H3080" s="83"/>
    </row>
    <row r="3081" spans="1:8" ht="28.8" x14ac:dyDescent="0.3">
      <c r="A3081" s="104" t="s">
        <v>6253</v>
      </c>
      <c r="B3081" s="105" t="s">
        <v>6254</v>
      </c>
      <c r="C3081" s="106" t="s">
        <v>236</v>
      </c>
      <c r="D3081" s="107">
        <v>446.29</v>
      </c>
      <c r="E3081" s="107">
        <v>90.98</v>
      </c>
      <c r="F3081" s="107">
        <v>537.27</v>
      </c>
      <c r="G3081" s="83">
        <v>9</v>
      </c>
      <c r="H3081" s="83"/>
    </row>
    <row r="3082" spans="1:8" ht="28.8" x14ac:dyDescent="0.3">
      <c r="A3082" s="104" t="s">
        <v>6255</v>
      </c>
      <c r="B3082" s="105" t="s">
        <v>6256</v>
      </c>
      <c r="C3082" s="106" t="s">
        <v>236</v>
      </c>
      <c r="D3082" s="107">
        <v>772.27</v>
      </c>
      <c r="E3082" s="107">
        <v>100.07</v>
      </c>
      <c r="F3082" s="107">
        <v>872.34</v>
      </c>
      <c r="G3082" s="83">
        <v>9</v>
      </c>
      <c r="H3082" s="83"/>
    </row>
    <row r="3083" spans="1:8" ht="28.8" x14ac:dyDescent="0.3">
      <c r="A3083" s="104" t="s">
        <v>6257</v>
      </c>
      <c r="B3083" s="105" t="s">
        <v>6258</v>
      </c>
      <c r="C3083" s="106"/>
      <c r="D3083" s="107"/>
      <c r="E3083" s="107"/>
      <c r="F3083" s="107"/>
      <c r="G3083" s="83">
        <v>5</v>
      </c>
      <c r="H3083" s="83"/>
    </row>
    <row r="3084" spans="1:8" x14ac:dyDescent="0.3">
      <c r="A3084" s="104" t="s">
        <v>6259</v>
      </c>
      <c r="B3084" s="105" t="s">
        <v>6260</v>
      </c>
      <c r="C3084" s="106" t="s">
        <v>128</v>
      </c>
      <c r="D3084" s="107">
        <v>71.75</v>
      </c>
      <c r="E3084" s="107">
        <v>10.92</v>
      </c>
      <c r="F3084" s="107">
        <v>82.67</v>
      </c>
      <c r="G3084" s="83">
        <v>9</v>
      </c>
      <c r="H3084" s="83"/>
    </row>
    <row r="3085" spans="1:8" x14ac:dyDescent="0.3">
      <c r="A3085" s="104" t="s">
        <v>6261</v>
      </c>
      <c r="B3085" s="105" t="s">
        <v>6262</v>
      </c>
      <c r="C3085" s="106" t="s">
        <v>128</v>
      </c>
      <c r="D3085" s="107">
        <v>94.47</v>
      </c>
      <c r="E3085" s="107">
        <v>10.92</v>
      </c>
      <c r="F3085" s="107">
        <v>105.39</v>
      </c>
      <c r="G3085" s="83">
        <v>9</v>
      </c>
      <c r="H3085" s="83"/>
    </row>
    <row r="3086" spans="1:8" x14ac:dyDescent="0.3">
      <c r="A3086" s="104" t="s">
        <v>6263</v>
      </c>
      <c r="B3086" s="105" t="s">
        <v>6264</v>
      </c>
      <c r="C3086" s="106" t="s">
        <v>128</v>
      </c>
      <c r="D3086" s="107">
        <v>108.73</v>
      </c>
      <c r="E3086" s="107">
        <v>14.56</v>
      </c>
      <c r="F3086" s="107">
        <v>123.29</v>
      </c>
      <c r="G3086" s="83">
        <v>9</v>
      </c>
      <c r="H3086" s="83"/>
    </row>
    <row r="3087" spans="1:8" x14ac:dyDescent="0.3">
      <c r="A3087" s="104" t="s">
        <v>6265</v>
      </c>
      <c r="B3087" s="105" t="s">
        <v>6266</v>
      </c>
      <c r="C3087" s="106" t="s">
        <v>128</v>
      </c>
      <c r="D3087" s="107">
        <v>180.25</v>
      </c>
      <c r="E3087" s="107">
        <v>14.56</v>
      </c>
      <c r="F3087" s="107">
        <v>194.81</v>
      </c>
      <c r="G3087" s="83">
        <v>9</v>
      </c>
      <c r="H3087" s="83"/>
    </row>
    <row r="3088" spans="1:8" x14ac:dyDescent="0.3">
      <c r="A3088" s="104" t="s">
        <v>6267</v>
      </c>
      <c r="B3088" s="105" t="s">
        <v>6268</v>
      </c>
      <c r="C3088" s="106" t="s">
        <v>128</v>
      </c>
      <c r="D3088" s="107">
        <v>95.36</v>
      </c>
      <c r="E3088" s="107">
        <v>10.92</v>
      </c>
      <c r="F3088" s="107">
        <v>106.28</v>
      </c>
      <c r="G3088" s="83">
        <v>9</v>
      </c>
      <c r="H3088" s="83"/>
    </row>
    <row r="3089" spans="1:8" x14ac:dyDescent="0.3">
      <c r="A3089" s="104" t="s">
        <v>6269</v>
      </c>
      <c r="B3089" s="105" t="s">
        <v>6270</v>
      </c>
      <c r="C3089" s="106" t="s">
        <v>128</v>
      </c>
      <c r="D3089" s="107">
        <v>123.45</v>
      </c>
      <c r="E3089" s="107">
        <v>10.92</v>
      </c>
      <c r="F3089" s="107">
        <v>134.37</v>
      </c>
      <c r="G3089" s="83">
        <v>9</v>
      </c>
      <c r="H3089" s="83"/>
    </row>
    <row r="3090" spans="1:8" ht="28.8" x14ac:dyDescent="0.3">
      <c r="A3090" s="104" t="s">
        <v>6271</v>
      </c>
      <c r="B3090" s="105" t="s">
        <v>6272</v>
      </c>
      <c r="C3090" s="106" t="s">
        <v>128</v>
      </c>
      <c r="D3090" s="107">
        <v>166.85</v>
      </c>
      <c r="E3090" s="107">
        <v>14.56</v>
      </c>
      <c r="F3090" s="107">
        <v>181.41</v>
      </c>
      <c r="G3090" s="83">
        <v>9</v>
      </c>
      <c r="H3090" s="83"/>
    </row>
    <row r="3091" spans="1:8" ht="28.8" x14ac:dyDescent="0.3">
      <c r="A3091" s="104" t="s">
        <v>6273</v>
      </c>
      <c r="B3091" s="105" t="s">
        <v>6274</v>
      </c>
      <c r="C3091" s="106" t="s">
        <v>128</v>
      </c>
      <c r="D3091" s="107">
        <v>299.25</v>
      </c>
      <c r="E3091" s="107">
        <v>14.56</v>
      </c>
      <c r="F3091" s="107">
        <v>313.81</v>
      </c>
      <c r="G3091" s="83">
        <v>9</v>
      </c>
      <c r="H3091" s="83"/>
    </row>
    <row r="3092" spans="1:8" ht="28.8" x14ac:dyDescent="0.3">
      <c r="A3092" s="104" t="s">
        <v>6275</v>
      </c>
      <c r="B3092" s="105" t="s">
        <v>6276</v>
      </c>
      <c r="C3092" s="106" t="s">
        <v>128</v>
      </c>
      <c r="D3092" s="107">
        <v>60.03</v>
      </c>
      <c r="E3092" s="107">
        <v>10.92</v>
      </c>
      <c r="F3092" s="107">
        <v>70.95</v>
      </c>
      <c r="G3092" s="83">
        <v>9</v>
      </c>
      <c r="H3092" s="83"/>
    </row>
    <row r="3093" spans="1:8" ht="28.8" x14ac:dyDescent="0.3">
      <c r="A3093" s="104" t="s">
        <v>6277</v>
      </c>
      <c r="B3093" s="105" t="s">
        <v>6278</v>
      </c>
      <c r="C3093" s="106" t="s">
        <v>128</v>
      </c>
      <c r="D3093" s="107">
        <v>79.31</v>
      </c>
      <c r="E3093" s="107">
        <v>10.92</v>
      </c>
      <c r="F3093" s="107">
        <v>90.23</v>
      </c>
      <c r="G3093" s="83">
        <v>9</v>
      </c>
      <c r="H3093" s="83"/>
    </row>
    <row r="3094" spans="1:8" ht="28.8" x14ac:dyDescent="0.3">
      <c r="A3094" s="104" t="s">
        <v>6279</v>
      </c>
      <c r="B3094" s="105" t="s">
        <v>6280</v>
      </c>
      <c r="C3094" s="106" t="s">
        <v>128</v>
      </c>
      <c r="D3094" s="107">
        <v>86.87</v>
      </c>
      <c r="E3094" s="107">
        <v>14.56</v>
      </c>
      <c r="F3094" s="107">
        <v>101.43</v>
      </c>
      <c r="G3094" s="83">
        <v>9</v>
      </c>
      <c r="H3094" s="83"/>
    </row>
    <row r="3095" spans="1:8" ht="28.8" x14ac:dyDescent="0.3">
      <c r="A3095" s="104" t="s">
        <v>6281</v>
      </c>
      <c r="B3095" s="105" t="s">
        <v>6282</v>
      </c>
      <c r="C3095" s="106" t="s">
        <v>128</v>
      </c>
      <c r="D3095" s="107">
        <v>126.35</v>
      </c>
      <c r="E3095" s="107">
        <v>14.56</v>
      </c>
      <c r="F3095" s="107">
        <v>140.91</v>
      </c>
      <c r="G3095" s="83">
        <v>9</v>
      </c>
      <c r="H3095" s="83"/>
    </row>
    <row r="3096" spans="1:8" x14ac:dyDescent="0.3">
      <c r="A3096" s="104" t="s">
        <v>6283</v>
      </c>
      <c r="B3096" s="105" t="s">
        <v>6284</v>
      </c>
      <c r="C3096" s="106" t="s">
        <v>128</v>
      </c>
      <c r="D3096" s="107">
        <v>54.13</v>
      </c>
      <c r="E3096" s="107">
        <v>10.92</v>
      </c>
      <c r="F3096" s="107">
        <v>65.05</v>
      </c>
      <c r="G3096" s="83">
        <v>9</v>
      </c>
      <c r="H3096" s="83"/>
    </row>
    <row r="3097" spans="1:8" x14ac:dyDescent="0.3">
      <c r="A3097" s="104" t="s">
        <v>6285</v>
      </c>
      <c r="B3097" s="105" t="s">
        <v>6286</v>
      </c>
      <c r="C3097" s="106" t="s">
        <v>128</v>
      </c>
      <c r="D3097" s="107">
        <v>65.849999999999994</v>
      </c>
      <c r="E3097" s="107">
        <v>14.56</v>
      </c>
      <c r="F3097" s="107">
        <v>80.41</v>
      </c>
      <c r="G3097" s="83">
        <v>9</v>
      </c>
      <c r="H3097" s="83"/>
    </row>
    <row r="3098" spans="1:8" ht="28.8" x14ac:dyDescent="0.3">
      <c r="A3098" s="104" t="s">
        <v>6287</v>
      </c>
      <c r="B3098" s="105" t="s">
        <v>6288</v>
      </c>
      <c r="C3098" s="106" t="s">
        <v>128</v>
      </c>
      <c r="D3098" s="107">
        <v>114.21</v>
      </c>
      <c r="E3098" s="107">
        <v>10.92</v>
      </c>
      <c r="F3098" s="107">
        <v>125.13</v>
      </c>
      <c r="G3098" s="83">
        <v>9</v>
      </c>
      <c r="H3098" s="83"/>
    </row>
    <row r="3099" spans="1:8" ht="28.8" x14ac:dyDescent="0.3">
      <c r="A3099" s="104" t="s">
        <v>6289</v>
      </c>
      <c r="B3099" s="105" t="s">
        <v>6290</v>
      </c>
      <c r="C3099" s="106" t="s">
        <v>128</v>
      </c>
      <c r="D3099" s="107">
        <v>144.52000000000001</v>
      </c>
      <c r="E3099" s="107">
        <v>14.56</v>
      </c>
      <c r="F3099" s="107">
        <v>159.08000000000001</v>
      </c>
      <c r="G3099" s="83">
        <v>9</v>
      </c>
      <c r="H3099" s="83"/>
    </row>
    <row r="3100" spans="1:8" ht="28.8" x14ac:dyDescent="0.3">
      <c r="A3100" s="104" t="s">
        <v>6291</v>
      </c>
      <c r="B3100" s="105" t="s">
        <v>6292</v>
      </c>
      <c r="C3100" s="106" t="s">
        <v>128</v>
      </c>
      <c r="D3100" s="107">
        <v>180.69</v>
      </c>
      <c r="E3100" s="107">
        <v>14.56</v>
      </c>
      <c r="F3100" s="107">
        <v>195.25</v>
      </c>
      <c r="G3100" s="83">
        <v>9</v>
      </c>
      <c r="H3100" s="83"/>
    </row>
    <row r="3101" spans="1:8" ht="28.8" x14ac:dyDescent="0.3">
      <c r="A3101" s="104" t="s">
        <v>6293</v>
      </c>
      <c r="B3101" s="105" t="s">
        <v>6294</v>
      </c>
      <c r="C3101" s="106" t="s">
        <v>128</v>
      </c>
      <c r="D3101" s="107">
        <v>151.66</v>
      </c>
      <c r="E3101" s="107">
        <v>14.56</v>
      </c>
      <c r="F3101" s="107">
        <v>166.22</v>
      </c>
      <c r="G3101" s="83">
        <v>9</v>
      </c>
      <c r="H3101" s="83"/>
    </row>
    <row r="3102" spans="1:8" ht="28.8" x14ac:dyDescent="0.3">
      <c r="A3102" s="104" t="s">
        <v>6295</v>
      </c>
      <c r="B3102" s="105" t="s">
        <v>6296</v>
      </c>
      <c r="C3102" s="106" t="s">
        <v>128</v>
      </c>
      <c r="D3102" s="107">
        <v>183.48</v>
      </c>
      <c r="E3102" s="107">
        <v>14.56</v>
      </c>
      <c r="F3102" s="107">
        <v>198.04</v>
      </c>
      <c r="G3102" s="83">
        <v>9</v>
      </c>
      <c r="H3102" s="83"/>
    </row>
    <row r="3103" spans="1:8" ht="28.8" x14ac:dyDescent="0.3">
      <c r="A3103" s="104" t="s">
        <v>6297</v>
      </c>
      <c r="B3103" s="105" t="s">
        <v>6298</v>
      </c>
      <c r="C3103" s="106" t="s">
        <v>128</v>
      </c>
      <c r="D3103" s="107">
        <v>211.13</v>
      </c>
      <c r="E3103" s="107">
        <v>14.56</v>
      </c>
      <c r="F3103" s="107">
        <v>225.69</v>
      </c>
      <c r="G3103" s="83">
        <v>9</v>
      </c>
      <c r="H3103" s="83"/>
    </row>
    <row r="3104" spans="1:8" ht="28.8" x14ac:dyDescent="0.3">
      <c r="A3104" s="104" t="s">
        <v>6299</v>
      </c>
      <c r="B3104" s="105" t="s">
        <v>6300</v>
      </c>
      <c r="C3104" s="106" t="s">
        <v>128</v>
      </c>
      <c r="D3104" s="107">
        <v>236.3</v>
      </c>
      <c r="E3104" s="107">
        <v>18.2</v>
      </c>
      <c r="F3104" s="107">
        <v>254.5</v>
      </c>
      <c r="G3104" s="83">
        <v>9</v>
      </c>
      <c r="H3104" s="83"/>
    </row>
    <row r="3105" spans="1:8" ht="28.8" x14ac:dyDescent="0.3">
      <c r="A3105" s="104" t="s">
        <v>6301</v>
      </c>
      <c r="B3105" s="105" t="s">
        <v>6302</v>
      </c>
      <c r="C3105" s="106" t="s">
        <v>128</v>
      </c>
      <c r="D3105" s="107">
        <v>296.97000000000003</v>
      </c>
      <c r="E3105" s="107">
        <v>14.56</v>
      </c>
      <c r="F3105" s="107">
        <v>311.52999999999997</v>
      </c>
      <c r="G3105" s="83">
        <v>9</v>
      </c>
      <c r="H3105" s="83"/>
    </row>
    <row r="3106" spans="1:8" ht="28.8" x14ac:dyDescent="0.3">
      <c r="A3106" s="104" t="s">
        <v>6303</v>
      </c>
      <c r="B3106" s="105" t="s">
        <v>6304</v>
      </c>
      <c r="C3106" s="106" t="s">
        <v>128</v>
      </c>
      <c r="D3106" s="107">
        <v>107.85</v>
      </c>
      <c r="E3106" s="107">
        <v>10.92</v>
      </c>
      <c r="F3106" s="107">
        <v>118.77</v>
      </c>
      <c r="G3106" s="83">
        <v>9</v>
      </c>
      <c r="H3106" s="83"/>
    </row>
    <row r="3107" spans="1:8" ht="28.8" x14ac:dyDescent="0.3">
      <c r="A3107" s="104" t="s">
        <v>6305</v>
      </c>
      <c r="B3107" s="105" t="s">
        <v>6306</v>
      </c>
      <c r="C3107" s="106" t="s">
        <v>128</v>
      </c>
      <c r="D3107" s="107">
        <v>125.97</v>
      </c>
      <c r="E3107" s="107">
        <v>14.56</v>
      </c>
      <c r="F3107" s="107">
        <v>140.53</v>
      </c>
      <c r="G3107" s="83">
        <v>9</v>
      </c>
      <c r="H3107" s="83"/>
    </row>
    <row r="3108" spans="1:8" ht="28.8" x14ac:dyDescent="0.3">
      <c r="A3108" s="104" t="s">
        <v>6307</v>
      </c>
      <c r="B3108" s="105" t="s">
        <v>6308</v>
      </c>
      <c r="C3108" s="106" t="s">
        <v>128</v>
      </c>
      <c r="D3108" s="107">
        <v>141.59</v>
      </c>
      <c r="E3108" s="107">
        <v>14.56</v>
      </c>
      <c r="F3108" s="107">
        <v>156.15</v>
      </c>
      <c r="G3108" s="83">
        <v>9</v>
      </c>
      <c r="H3108" s="83"/>
    </row>
    <row r="3109" spans="1:8" ht="28.8" x14ac:dyDescent="0.3">
      <c r="A3109" s="104" t="s">
        <v>6309</v>
      </c>
      <c r="B3109" s="105" t="s">
        <v>6310</v>
      </c>
      <c r="C3109" s="106" t="s">
        <v>128</v>
      </c>
      <c r="D3109" s="107">
        <v>137.77000000000001</v>
      </c>
      <c r="E3109" s="107">
        <v>14.56</v>
      </c>
      <c r="F3109" s="107">
        <v>152.33000000000001</v>
      </c>
      <c r="G3109" s="83">
        <v>9</v>
      </c>
      <c r="H3109" s="83"/>
    </row>
    <row r="3110" spans="1:8" ht="28.8" x14ac:dyDescent="0.3">
      <c r="A3110" s="104" t="s">
        <v>6311</v>
      </c>
      <c r="B3110" s="105" t="s">
        <v>6312</v>
      </c>
      <c r="C3110" s="106" t="s">
        <v>128</v>
      </c>
      <c r="D3110" s="107">
        <v>148.87</v>
      </c>
      <c r="E3110" s="107">
        <v>14.56</v>
      </c>
      <c r="F3110" s="107">
        <v>163.43</v>
      </c>
      <c r="G3110" s="83">
        <v>9</v>
      </c>
      <c r="H3110" s="83"/>
    </row>
    <row r="3111" spans="1:8" ht="28.8" x14ac:dyDescent="0.3">
      <c r="A3111" s="104" t="s">
        <v>6313</v>
      </c>
      <c r="B3111" s="105" t="s">
        <v>6314</v>
      </c>
      <c r="C3111" s="106" t="s">
        <v>128</v>
      </c>
      <c r="D3111" s="107">
        <v>192.79</v>
      </c>
      <c r="E3111" s="107">
        <v>14.56</v>
      </c>
      <c r="F3111" s="107">
        <v>207.35</v>
      </c>
      <c r="G3111" s="83">
        <v>9</v>
      </c>
      <c r="H3111" s="83"/>
    </row>
    <row r="3112" spans="1:8" ht="28.8" x14ac:dyDescent="0.3">
      <c r="A3112" s="104" t="s">
        <v>6315</v>
      </c>
      <c r="B3112" s="105" t="s">
        <v>6316</v>
      </c>
      <c r="C3112" s="106" t="s">
        <v>128</v>
      </c>
      <c r="D3112" s="107">
        <v>41.79</v>
      </c>
      <c r="E3112" s="107">
        <v>14.56</v>
      </c>
      <c r="F3112" s="107">
        <v>56.35</v>
      </c>
      <c r="G3112" s="83">
        <v>9</v>
      </c>
      <c r="H3112" s="83"/>
    </row>
    <row r="3113" spans="1:8" ht="28.8" x14ac:dyDescent="0.3">
      <c r="A3113" s="104" t="s">
        <v>6317</v>
      </c>
      <c r="B3113" s="105" t="s">
        <v>6318</v>
      </c>
      <c r="C3113" s="106" t="s">
        <v>128</v>
      </c>
      <c r="D3113" s="107">
        <v>52.51</v>
      </c>
      <c r="E3113" s="107">
        <v>14.56</v>
      </c>
      <c r="F3113" s="107">
        <v>67.069999999999993</v>
      </c>
      <c r="G3113" s="83">
        <v>9</v>
      </c>
      <c r="H3113" s="83"/>
    </row>
    <row r="3114" spans="1:8" ht="28.8" x14ac:dyDescent="0.3">
      <c r="A3114" s="104" t="s">
        <v>6319</v>
      </c>
      <c r="B3114" s="105" t="s">
        <v>6320</v>
      </c>
      <c r="C3114" s="106" t="s">
        <v>128</v>
      </c>
      <c r="D3114" s="107">
        <v>118.5</v>
      </c>
      <c r="E3114" s="107">
        <v>18.2</v>
      </c>
      <c r="F3114" s="107">
        <v>136.69999999999999</v>
      </c>
      <c r="G3114" s="83">
        <v>9</v>
      </c>
      <c r="H3114" s="83"/>
    </row>
    <row r="3115" spans="1:8" x14ac:dyDescent="0.3">
      <c r="A3115" s="104" t="s">
        <v>6321</v>
      </c>
      <c r="B3115" s="105" t="s">
        <v>6322</v>
      </c>
      <c r="C3115" s="106"/>
      <c r="D3115" s="107"/>
      <c r="E3115" s="107"/>
      <c r="F3115" s="107"/>
      <c r="G3115" s="83">
        <v>5</v>
      </c>
      <c r="H3115" s="83"/>
    </row>
    <row r="3116" spans="1:8" x14ac:dyDescent="0.3">
      <c r="A3116" s="104" t="s">
        <v>6323</v>
      </c>
      <c r="B3116" s="105" t="s">
        <v>6324</v>
      </c>
      <c r="C3116" s="106" t="s">
        <v>236</v>
      </c>
      <c r="D3116" s="107">
        <v>64.25</v>
      </c>
      <c r="E3116" s="107">
        <v>12.01</v>
      </c>
      <c r="F3116" s="107">
        <v>76.260000000000005</v>
      </c>
      <c r="G3116" s="83">
        <v>9</v>
      </c>
      <c r="H3116" s="83"/>
    </row>
    <row r="3117" spans="1:8" x14ac:dyDescent="0.3">
      <c r="A3117" s="104" t="s">
        <v>6325</v>
      </c>
      <c r="B3117" s="105" t="s">
        <v>6326</v>
      </c>
      <c r="C3117" s="106" t="s">
        <v>236</v>
      </c>
      <c r="D3117" s="107">
        <v>93.12</v>
      </c>
      <c r="E3117" s="107">
        <v>13.1</v>
      </c>
      <c r="F3117" s="107">
        <v>106.22</v>
      </c>
      <c r="G3117" s="83">
        <v>9</v>
      </c>
      <c r="H3117" s="83"/>
    </row>
    <row r="3118" spans="1:8" x14ac:dyDescent="0.3">
      <c r="A3118" s="104" t="s">
        <v>6327</v>
      </c>
      <c r="B3118" s="105" t="s">
        <v>6328</v>
      </c>
      <c r="C3118" s="106" t="s">
        <v>236</v>
      </c>
      <c r="D3118" s="107">
        <v>114.48</v>
      </c>
      <c r="E3118" s="107">
        <v>16.37</v>
      </c>
      <c r="F3118" s="107">
        <v>130.85</v>
      </c>
      <c r="G3118" s="83">
        <v>9</v>
      </c>
      <c r="H3118" s="83"/>
    </row>
    <row r="3119" spans="1:8" x14ac:dyDescent="0.3">
      <c r="A3119" s="104" t="s">
        <v>6329</v>
      </c>
      <c r="B3119" s="105" t="s">
        <v>6330</v>
      </c>
      <c r="C3119" s="106" t="s">
        <v>236</v>
      </c>
      <c r="D3119" s="107">
        <v>193.55</v>
      </c>
      <c r="E3119" s="107">
        <v>18.559999999999999</v>
      </c>
      <c r="F3119" s="107">
        <v>212.11</v>
      </c>
      <c r="G3119" s="83">
        <v>9</v>
      </c>
      <c r="H3119" s="83"/>
    </row>
    <row r="3120" spans="1:8" x14ac:dyDescent="0.3">
      <c r="A3120" s="104" t="s">
        <v>6331</v>
      </c>
      <c r="B3120" s="105" t="s">
        <v>6332</v>
      </c>
      <c r="C3120" s="106" t="s">
        <v>236</v>
      </c>
      <c r="D3120" s="107">
        <v>226.29</v>
      </c>
      <c r="E3120" s="107">
        <v>18.559999999999999</v>
      </c>
      <c r="F3120" s="107">
        <v>244.85</v>
      </c>
      <c r="G3120" s="83">
        <v>9</v>
      </c>
      <c r="H3120" s="83"/>
    </row>
    <row r="3121" spans="1:8" x14ac:dyDescent="0.3">
      <c r="A3121" s="104" t="s">
        <v>6333</v>
      </c>
      <c r="B3121" s="105" t="s">
        <v>6334</v>
      </c>
      <c r="C3121" s="106" t="s">
        <v>236</v>
      </c>
      <c r="D3121" s="107">
        <v>299.42</v>
      </c>
      <c r="E3121" s="107">
        <v>25.11</v>
      </c>
      <c r="F3121" s="107">
        <v>324.52999999999997</v>
      </c>
      <c r="G3121" s="83">
        <v>9</v>
      </c>
      <c r="H3121" s="83"/>
    </row>
    <row r="3122" spans="1:8" x14ac:dyDescent="0.3">
      <c r="A3122" s="104" t="s">
        <v>6335</v>
      </c>
      <c r="B3122" s="105" t="s">
        <v>6336</v>
      </c>
      <c r="C3122" s="106" t="s">
        <v>236</v>
      </c>
      <c r="D3122" s="107">
        <v>388.93</v>
      </c>
      <c r="E3122" s="107">
        <v>29.47</v>
      </c>
      <c r="F3122" s="107">
        <v>418.4</v>
      </c>
      <c r="G3122" s="83">
        <v>9</v>
      </c>
      <c r="H3122" s="83"/>
    </row>
    <row r="3123" spans="1:8" x14ac:dyDescent="0.3">
      <c r="A3123" s="104" t="s">
        <v>6337</v>
      </c>
      <c r="B3123" s="105" t="s">
        <v>6338</v>
      </c>
      <c r="C3123" s="106" t="s">
        <v>236</v>
      </c>
      <c r="D3123" s="107">
        <v>498.87</v>
      </c>
      <c r="E3123" s="107">
        <v>31.66</v>
      </c>
      <c r="F3123" s="107">
        <v>530.53</v>
      </c>
      <c r="G3123" s="83">
        <v>9</v>
      </c>
      <c r="H3123" s="83"/>
    </row>
    <row r="3124" spans="1:8" x14ac:dyDescent="0.3">
      <c r="A3124" s="104" t="s">
        <v>6339</v>
      </c>
      <c r="B3124" s="105" t="s">
        <v>6340</v>
      </c>
      <c r="C3124" s="106" t="s">
        <v>236</v>
      </c>
      <c r="D3124" s="107">
        <v>642.91999999999996</v>
      </c>
      <c r="E3124" s="107">
        <v>36.020000000000003</v>
      </c>
      <c r="F3124" s="107">
        <v>678.94</v>
      </c>
      <c r="G3124" s="83">
        <v>9</v>
      </c>
      <c r="H3124" s="83"/>
    </row>
    <row r="3125" spans="1:8" x14ac:dyDescent="0.3">
      <c r="A3125" s="104" t="s">
        <v>6341</v>
      </c>
      <c r="B3125" s="105" t="s">
        <v>6342</v>
      </c>
      <c r="C3125" s="106" t="s">
        <v>236</v>
      </c>
      <c r="D3125" s="107">
        <v>66.84</v>
      </c>
      <c r="E3125" s="107">
        <v>13.1</v>
      </c>
      <c r="F3125" s="107">
        <v>79.94</v>
      </c>
      <c r="G3125" s="83">
        <v>9</v>
      </c>
      <c r="H3125" s="83"/>
    </row>
    <row r="3126" spans="1:8" x14ac:dyDescent="0.3">
      <c r="A3126" s="104" t="s">
        <v>6343</v>
      </c>
      <c r="B3126" s="105" t="s">
        <v>6344</v>
      </c>
      <c r="C3126" s="106" t="s">
        <v>236</v>
      </c>
      <c r="D3126" s="107">
        <v>80.319999999999993</v>
      </c>
      <c r="E3126" s="107">
        <v>16.37</v>
      </c>
      <c r="F3126" s="107">
        <v>96.69</v>
      </c>
      <c r="G3126" s="83">
        <v>9</v>
      </c>
      <c r="H3126" s="83"/>
    </row>
    <row r="3127" spans="1:8" x14ac:dyDescent="0.3">
      <c r="A3127" s="104" t="s">
        <v>6345</v>
      </c>
      <c r="B3127" s="105" t="s">
        <v>6346</v>
      </c>
      <c r="C3127" s="106" t="s">
        <v>236</v>
      </c>
      <c r="D3127" s="107">
        <v>137.81</v>
      </c>
      <c r="E3127" s="107">
        <v>18.559999999999999</v>
      </c>
      <c r="F3127" s="107">
        <v>156.37</v>
      </c>
      <c r="G3127" s="83">
        <v>9</v>
      </c>
      <c r="H3127" s="83"/>
    </row>
    <row r="3128" spans="1:8" x14ac:dyDescent="0.3">
      <c r="A3128" s="104" t="s">
        <v>6347</v>
      </c>
      <c r="B3128" s="105" t="s">
        <v>6348</v>
      </c>
      <c r="C3128" s="106" t="s">
        <v>236</v>
      </c>
      <c r="D3128" s="107">
        <v>160.5</v>
      </c>
      <c r="E3128" s="107">
        <v>18.559999999999999</v>
      </c>
      <c r="F3128" s="107">
        <v>179.06</v>
      </c>
      <c r="G3128" s="83">
        <v>9</v>
      </c>
      <c r="H3128" s="83"/>
    </row>
    <row r="3129" spans="1:8" x14ac:dyDescent="0.3">
      <c r="A3129" s="104" t="s">
        <v>6349</v>
      </c>
      <c r="B3129" s="105" t="s">
        <v>6350</v>
      </c>
      <c r="C3129" s="106" t="s">
        <v>236</v>
      </c>
      <c r="D3129" s="107">
        <v>231.77</v>
      </c>
      <c r="E3129" s="107">
        <v>25.11</v>
      </c>
      <c r="F3129" s="107">
        <v>256.88</v>
      </c>
      <c r="G3129" s="83">
        <v>9</v>
      </c>
      <c r="H3129" s="83"/>
    </row>
    <row r="3130" spans="1:8" x14ac:dyDescent="0.3">
      <c r="A3130" s="104" t="s">
        <v>6351</v>
      </c>
      <c r="B3130" s="105" t="s">
        <v>6352</v>
      </c>
      <c r="C3130" s="106" t="s">
        <v>236</v>
      </c>
      <c r="D3130" s="107">
        <v>315</v>
      </c>
      <c r="E3130" s="107">
        <v>29.47</v>
      </c>
      <c r="F3130" s="107">
        <v>344.47</v>
      </c>
      <c r="G3130" s="83">
        <v>9</v>
      </c>
      <c r="H3130" s="83"/>
    </row>
    <row r="3131" spans="1:8" x14ac:dyDescent="0.3">
      <c r="A3131" s="104" t="s">
        <v>6353</v>
      </c>
      <c r="B3131" s="105" t="s">
        <v>6354</v>
      </c>
      <c r="C3131" s="106"/>
      <c r="D3131" s="107"/>
      <c r="E3131" s="107"/>
      <c r="F3131" s="107"/>
      <c r="G3131" s="83">
        <v>5</v>
      </c>
      <c r="H3131" s="83"/>
    </row>
    <row r="3132" spans="1:8" x14ac:dyDescent="0.3">
      <c r="A3132" s="104" t="s">
        <v>6355</v>
      </c>
      <c r="B3132" s="105" t="s">
        <v>6356</v>
      </c>
      <c r="C3132" s="106" t="s">
        <v>236</v>
      </c>
      <c r="D3132" s="107">
        <v>44.99</v>
      </c>
      <c r="E3132" s="107">
        <v>23.59</v>
      </c>
      <c r="F3132" s="107">
        <v>68.58</v>
      </c>
      <c r="G3132" s="83">
        <v>9</v>
      </c>
      <c r="H3132" s="83"/>
    </row>
    <row r="3133" spans="1:8" x14ac:dyDescent="0.3">
      <c r="A3133" s="104" t="s">
        <v>6357</v>
      </c>
      <c r="B3133" s="105" t="s">
        <v>6358</v>
      </c>
      <c r="C3133" s="106" t="s">
        <v>236</v>
      </c>
      <c r="D3133" s="107">
        <v>56.01</v>
      </c>
      <c r="E3133" s="107">
        <v>27.39</v>
      </c>
      <c r="F3133" s="107">
        <v>83.4</v>
      </c>
      <c r="G3133" s="83">
        <v>9</v>
      </c>
      <c r="H3133" s="83"/>
    </row>
    <row r="3134" spans="1:8" x14ac:dyDescent="0.3">
      <c r="A3134" s="104" t="s">
        <v>6359</v>
      </c>
      <c r="B3134" s="105" t="s">
        <v>6360</v>
      </c>
      <c r="C3134" s="106" t="s">
        <v>236</v>
      </c>
      <c r="D3134" s="107">
        <v>51.85</v>
      </c>
      <c r="E3134" s="107">
        <v>23.59</v>
      </c>
      <c r="F3134" s="107">
        <v>75.44</v>
      </c>
      <c r="G3134" s="83">
        <v>9</v>
      </c>
      <c r="H3134" s="83"/>
    </row>
    <row r="3135" spans="1:8" x14ac:dyDescent="0.3">
      <c r="A3135" s="104" t="s">
        <v>6361</v>
      </c>
      <c r="B3135" s="105" t="s">
        <v>6362</v>
      </c>
      <c r="C3135" s="106" t="s">
        <v>236</v>
      </c>
      <c r="D3135" s="107">
        <v>64.56</v>
      </c>
      <c r="E3135" s="107">
        <v>27.39</v>
      </c>
      <c r="F3135" s="107">
        <v>91.95</v>
      </c>
      <c r="G3135" s="83">
        <v>9</v>
      </c>
      <c r="H3135" s="83"/>
    </row>
    <row r="3136" spans="1:8" x14ac:dyDescent="0.3">
      <c r="A3136" s="104" t="s">
        <v>6363</v>
      </c>
      <c r="B3136" s="105" t="s">
        <v>6364</v>
      </c>
      <c r="C3136" s="106" t="s">
        <v>236</v>
      </c>
      <c r="D3136" s="107">
        <v>90.88</v>
      </c>
      <c r="E3136" s="107">
        <v>33.81</v>
      </c>
      <c r="F3136" s="107">
        <v>124.69</v>
      </c>
      <c r="G3136" s="83">
        <v>9</v>
      </c>
      <c r="H3136" s="83"/>
    </row>
    <row r="3137" spans="1:8" x14ac:dyDescent="0.3">
      <c r="A3137" s="104" t="s">
        <v>6365</v>
      </c>
      <c r="B3137" s="105" t="s">
        <v>6366</v>
      </c>
      <c r="C3137" s="106" t="s">
        <v>236</v>
      </c>
      <c r="D3137" s="107">
        <v>126.31</v>
      </c>
      <c r="E3137" s="107">
        <v>38.49</v>
      </c>
      <c r="F3137" s="107">
        <v>164.8</v>
      </c>
      <c r="G3137" s="83">
        <v>9</v>
      </c>
      <c r="H3137" s="83"/>
    </row>
    <row r="3138" spans="1:8" x14ac:dyDescent="0.3">
      <c r="A3138" s="104" t="s">
        <v>6367</v>
      </c>
      <c r="B3138" s="105" t="s">
        <v>6368</v>
      </c>
      <c r="C3138" s="106" t="s">
        <v>236</v>
      </c>
      <c r="D3138" s="107">
        <v>239.89</v>
      </c>
      <c r="E3138" s="107">
        <v>49.58</v>
      </c>
      <c r="F3138" s="107">
        <v>289.47000000000003</v>
      </c>
      <c r="G3138" s="83">
        <v>9</v>
      </c>
      <c r="H3138" s="83"/>
    </row>
    <row r="3139" spans="1:8" x14ac:dyDescent="0.3">
      <c r="A3139" s="104" t="s">
        <v>6369</v>
      </c>
      <c r="B3139" s="105" t="s">
        <v>6370</v>
      </c>
      <c r="C3139" s="106" t="s">
        <v>236</v>
      </c>
      <c r="D3139" s="107">
        <v>327.19</v>
      </c>
      <c r="E3139" s="107">
        <v>62.45</v>
      </c>
      <c r="F3139" s="107">
        <v>389.64</v>
      </c>
      <c r="G3139" s="83">
        <v>9</v>
      </c>
      <c r="H3139" s="83"/>
    </row>
    <row r="3140" spans="1:8" x14ac:dyDescent="0.3">
      <c r="A3140" s="104" t="s">
        <v>6371</v>
      </c>
      <c r="B3140" s="105" t="s">
        <v>6372</v>
      </c>
      <c r="C3140" s="106" t="s">
        <v>236</v>
      </c>
      <c r="D3140" s="107">
        <v>495.54</v>
      </c>
      <c r="E3140" s="107">
        <v>93.36</v>
      </c>
      <c r="F3140" s="107">
        <v>588.9</v>
      </c>
      <c r="G3140" s="83">
        <v>9</v>
      </c>
      <c r="H3140" s="83"/>
    </row>
    <row r="3141" spans="1:8" x14ac:dyDescent="0.3">
      <c r="A3141" s="104" t="s">
        <v>6373</v>
      </c>
      <c r="B3141" s="105" t="s">
        <v>6374</v>
      </c>
      <c r="C3141" s="106" t="s">
        <v>236</v>
      </c>
      <c r="D3141" s="107">
        <v>124.64</v>
      </c>
      <c r="E3141" s="107">
        <v>38.49</v>
      </c>
      <c r="F3141" s="107">
        <v>163.13</v>
      </c>
      <c r="G3141" s="83">
        <v>9</v>
      </c>
      <c r="H3141" s="83"/>
    </row>
    <row r="3142" spans="1:8" x14ac:dyDescent="0.3">
      <c r="A3142" s="104" t="s">
        <v>6375</v>
      </c>
      <c r="B3142" s="105" t="s">
        <v>6376</v>
      </c>
      <c r="C3142" s="106" t="s">
        <v>236</v>
      </c>
      <c r="D3142" s="107">
        <v>261.12</v>
      </c>
      <c r="E3142" s="107">
        <v>49.58</v>
      </c>
      <c r="F3142" s="107">
        <v>310.7</v>
      </c>
      <c r="G3142" s="83">
        <v>9</v>
      </c>
      <c r="H3142" s="83"/>
    </row>
    <row r="3143" spans="1:8" x14ac:dyDescent="0.3">
      <c r="A3143" s="104" t="s">
        <v>6377</v>
      </c>
      <c r="B3143" s="105" t="s">
        <v>6378</v>
      </c>
      <c r="C3143" s="106" t="s">
        <v>236</v>
      </c>
      <c r="D3143" s="107">
        <v>366.58</v>
      </c>
      <c r="E3143" s="107">
        <v>62.45</v>
      </c>
      <c r="F3143" s="107">
        <v>429.03</v>
      </c>
      <c r="G3143" s="83">
        <v>9</v>
      </c>
      <c r="H3143" s="83"/>
    </row>
    <row r="3144" spans="1:8" x14ac:dyDescent="0.3">
      <c r="A3144" s="104" t="s">
        <v>6379</v>
      </c>
      <c r="B3144" s="105" t="s">
        <v>6380</v>
      </c>
      <c r="C3144" s="106" t="s">
        <v>236</v>
      </c>
      <c r="D3144" s="107">
        <v>191.53</v>
      </c>
      <c r="E3144" s="107">
        <v>38.49</v>
      </c>
      <c r="F3144" s="107">
        <v>230.02</v>
      </c>
      <c r="G3144" s="83">
        <v>9</v>
      </c>
      <c r="H3144" s="83"/>
    </row>
    <row r="3145" spans="1:8" x14ac:dyDescent="0.3">
      <c r="A3145" s="104" t="s">
        <v>6381</v>
      </c>
      <c r="B3145" s="105" t="s">
        <v>6382</v>
      </c>
      <c r="C3145" s="106" t="s">
        <v>236</v>
      </c>
      <c r="D3145" s="107">
        <v>297.77</v>
      </c>
      <c r="E3145" s="107">
        <v>49.58</v>
      </c>
      <c r="F3145" s="107">
        <v>347.35</v>
      </c>
      <c r="G3145" s="83">
        <v>9</v>
      </c>
      <c r="H3145" s="83"/>
    </row>
    <row r="3146" spans="1:8" x14ac:dyDescent="0.3">
      <c r="A3146" s="104" t="s">
        <v>6383</v>
      </c>
      <c r="B3146" s="105" t="s">
        <v>6384</v>
      </c>
      <c r="C3146" s="106" t="s">
        <v>236</v>
      </c>
      <c r="D3146" s="107">
        <v>432.77</v>
      </c>
      <c r="E3146" s="107">
        <v>62.45</v>
      </c>
      <c r="F3146" s="107">
        <v>495.22</v>
      </c>
      <c r="G3146" s="83">
        <v>9</v>
      </c>
      <c r="H3146" s="83"/>
    </row>
    <row r="3147" spans="1:8" x14ac:dyDescent="0.3">
      <c r="A3147" s="104" t="s">
        <v>6385</v>
      </c>
      <c r="B3147" s="105" t="s">
        <v>6386</v>
      </c>
      <c r="C3147" s="106" t="s">
        <v>236</v>
      </c>
      <c r="D3147" s="107">
        <v>29.14</v>
      </c>
      <c r="E3147" s="107">
        <v>22.86</v>
      </c>
      <c r="F3147" s="107">
        <v>52</v>
      </c>
      <c r="G3147" s="83">
        <v>9</v>
      </c>
      <c r="H3147" s="83"/>
    </row>
    <row r="3148" spans="1:8" x14ac:dyDescent="0.3">
      <c r="A3148" s="104" t="s">
        <v>6387</v>
      </c>
      <c r="B3148" s="105" t="s">
        <v>6388</v>
      </c>
      <c r="C3148" s="106" t="s">
        <v>236</v>
      </c>
      <c r="D3148" s="107">
        <v>30.65</v>
      </c>
      <c r="E3148" s="107">
        <v>29.13</v>
      </c>
      <c r="F3148" s="107">
        <v>59.78</v>
      </c>
      <c r="G3148" s="83">
        <v>9</v>
      </c>
      <c r="H3148" s="83"/>
    </row>
    <row r="3149" spans="1:8" x14ac:dyDescent="0.3">
      <c r="A3149" s="104" t="s">
        <v>6389</v>
      </c>
      <c r="B3149" s="105" t="s">
        <v>6390</v>
      </c>
      <c r="C3149" s="106" t="s">
        <v>236</v>
      </c>
      <c r="D3149" s="107">
        <v>55.76</v>
      </c>
      <c r="E3149" s="107">
        <v>49.23</v>
      </c>
      <c r="F3149" s="107">
        <v>104.99</v>
      </c>
      <c r="G3149" s="83">
        <v>9</v>
      </c>
      <c r="H3149" s="83"/>
    </row>
    <row r="3150" spans="1:8" x14ac:dyDescent="0.3">
      <c r="A3150" s="104" t="s">
        <v>6391</v>
      </c>
      <c r="B3150" s="105" t="s">
        <v>6392</v>
      </c>
      <c r="C3150" s="106" t="s">
        <v>236</v>
      </c>
      <c r="D3150" s="107">
        <v>829.75</v>
      </c>
      <c r="E3150" s="107">
        <v>140.04</v>
      </c>
      <c r="F3150" s="107">
        <v>969.79</v>
      </c>
      <c r="G3150" s="83">
        <v>9</v>
      </c>
      <c r="H3150" s="83"/>
    </row>
    <row r="3151" spans="1:8" x14ac:dyDescent="0.3">
      <c r="A3151" s="104" t="s">
        <v>6393</v>
      </c>
      <c r="B3151" s="105" t="s">
        <v>6394</v>
      </c>
      <c r="C3151" s="106" t="s">
        <v>236</v>
      </c>
      <c r="D3151" s="107">
        <v>84.95</v>
      </c>
      <c r="E3151" s="107">
        <v>27.39</v>
      </c>
      <c r="F3151" s="107">
        <v>112.34</v>
      </c>
      <c r="G3151" s="83">
        <v>9</v>
      </c>
      <c r="H3151" s="83"/>
    </row>
    <row r="3152" spans="1:8" x14ac:dyDescent="0.3">
      <c r="A3152" s="104" t="s">
        <v>6395</v>
      </c>
      <c r="B3152" s="105" t="s">
        <v>6396</v>
      </c>
      <c r="C3152" s="106" t="s">
        <v>236</v>
      </c>
      <c r="D3152" s="107">
        <v>73.06</v>
      </c>
      <c r="E3152" s="107">
        <v>27.39</v>
      </c>
      <c r="F3152" s="107">
        <v>100.45</v>
      </c>
      <c r="G3152" s="83">
        <v>9</v>
      </c>
      <c r="H3152" s="83"/>
    </row>
    <row r="3153" spans="1:8" x14ac:dyDescent="0.3">
      <c r="A3153" s="104" t="s">
        <v>6397</v>
      </c>
      <c r="B3153" s="105" t="s">
        <v>6398</v>
      </c>
      <c r="C3153" s="106" t="s">
        <v>236</v>
      </c>
      <c r="D3153" s="107">
        <v>103.26</v>
      </c>
      <c r="E3153" s="107">
        <v>27.39</v>
      </c>
      <c r="F3153" s="107">
        <v>130.65</v>
      </c>
      <c r="G3153" s="83">
        <v>9</v>
      </c>
      <c r="H3153" s="83"/>
    </row>
    <row r="3154" spans="1:8" x14ac:dyDescent="0.3">
      <c r="A3154" s="104" t="s">
        <v>6399</v>
      </c>
      <c r="B3154" s="105" t="s">
        <v>6400</v>
      </c>
      <c r="C3154" s="106" t="s">
        <v>236</v>
      </c>
      <c r="D3154" s="107">
        <v>187.26</v>
      </c>
      <c r="E3154" s="107">
        <v>43.15</v>
      </c>
      <c r="F3154" s="107">
        <v>230.41</v>
      </c>
      <c r="G3154" s="83">
        <v>9</v>
      </c>
      <c r="H3154" s="83"/>
    </row>
    <row r="3155" spans="1:8" x14ac:dyDescent="0.3">
      <c r="A3155" s="104" t="s">
        <v>6401</v>
      </c>
      <c r="B3155" s="105" t="s">
        <v>6402</v>
      </c>
      <c r="C3155" s="106" t="s">
        <v>236</v>
      </c>
      <c r="D3155" s="107">
        <v>101.24</v>
      </c>
      <c r="E3155" s="107">
        <v>33.81</v>
      </c>
      <c r="F3155" s="107">
        <v>135.05000000000001</v>
      </c>
      <c r="G3155" s="83">
        <v>9</v>
      </c>
      <c r="H3155" s="83"/>
    </row>
    <row r="3156" spans="1:8" x14ac:dyDescent="0.3">
      <c r="A3156" s="104" t="s">
        <v>6403</v>
      </c>
      <c r="B3156" s="105" t="s">
        <v>6404</v>
      </c>
      <c r="C3156" s="106" t="s">
        <v>236</v>
      </c>
      <c r="D3156" s="107">
        <v>314.55</v>
      </c>
      <c r="E3156" s="107">
        <v>56.02</v>
      </c>
      <c r="F3156" s="107">
        <v>370.57</v>
      </c>
      <c r="G3156" s="83">
        <v>9</v>
      </c>
      <c r="H3156" s="83"/>
    </row>
    <row r="3157" spans="1:8" x14ac:dyDescent="0.3">
      <c r="A3157" s="104" t="s">
        <v>6405</v>
      </c>
      <c r="B3157" s="105" t="s">
        <v>6406</v>
      </c>
      <c r="C3157" s="106" t="s">
        <v>236</v>
      </c>
      <c r="D3157" s="107">
        <v>76.319999999999993</v>
      </c>
      <c r="E3157" s="107">
        <v>23.59</v>
      </c>
      <c r="F3157" s="107">
        <v>99.91</v>
      </c>
      <c r="G3157" s="83">
        <v>9</v>
      </c>
      <c r="H3157" s="83"/>
    </row>
    <row r="3158" spans="1:8" x14ac:dyDescent="0.3">
      <c r="A3158" s="104" t="s">
        <v>6407</v>
      </c>
      <c r="B3158" s="105" t="s">
        <v>6408</v>
      </c>
      <c r="C3158" s="106" t="s">
        <v>236</v>
      </c>
      <c r="D3158" s="107">
        <v>75.040000000000006</v>
      </c>
      <c r="E3158" s="107">
        <v>23.59</v>
      </c>
      <c r="F3158" s="107">
        <v>98.63</v>
      </c>
      <c r="G3158" s="83">
        <v>9</v>
      </c>
      <c r="H3158" s="83"/>
    </row>
    <row r="3159" spans="1:8" x14ac:dyDescent="0.3">
      <c r="A3159" s="104" t="s">
        <v>6409</v>
      </c>
      <c r="B3159" s="105" t="s">
        <v>6410</v>
      </c>
      <c r="C3159" s="106" t="s">
        <v>236</v>
      </c>
      <c r="D3159" s="107">
        <v>17.63</v>
      </c>
      <c r="E3159" s="107">
        <v>8.32</v>
      </c>
      <c r="F3159" s="107">
        <v>25.95</v>
      </c>
      <c r="G3159" s="83">
        <v>9</v>
      </c>
      <c r="H3159" s="83"/>
    </row>
    <row r="3160" spans="1:8" x14ac:dyDescent="0.3">
      <c r="A3160" s="104" t="s">
        <v>6411</v>
      </c>
      <c r="B3160" s="105" t="s">
        <v>6412</v>
      </c>
      <c r="C3160" s="106"/>
      <c r="D3160" s="107"/>
      <c r="E3160" s="107"/>
      <c r="F3160" s="107"/>
      <c r="G3160" s="83">
        <v>5</v>
      </c>
      <c r="H3160" s="83"/>
    </row>
    <row r="3161" spans="1:8" ht="28.8" x14ac:dyDescent="0.3">
      <c r="A3161" s="104" t="s">
        <v>6413</v>
      </c>
      <c r="B3161" s="105" t="s">
        <v>6414</v>
      </c>
      <c r="C3161" s="106" t="s">
        <v>236</v>
      </c>
      <c r="D3161" s="107">
        <v>11.62</v>
      </c>
      <c r="E3161" s="107">
        <v>1.21</v>
      </c>
      <c r="F3161" s="107">
        <v>12.83</v>
      </c>
      <c r="G3161" s="83">
        <v>9</v>
      </c>
      <c r="H3161" s="83"/>
    </row>
    <row r="3162" spans="1:8" ht="28.8" x14ac:dyDescent="0.3">
      <c r="A3162" s="104" t="s">
        <v>6415</v>
      </c>
      <c r="B3162" s="105" t="s">
        <v>6416</v>
      </c>
      <c r="C3162" s="106" t="s">
        <v>236</v>
      </c>
      <c r="D3162" s="107">
        <v>15.99</v>
      </c>
      <c r="E3162" s="107">
        <v>1.21</v>
      </c>
      <c r="F3162" s="107">
        <v>17.2</v>
      </c>
      <c r="G3162" s="83">
        <v>9</v>
      </c>
      <c r="H3162" s="83"/>
    </row>
    <row r="3163" spans="1:8" ht="28.8" x14ac:dyDescent="0.3">
      <c r="A3163" s="104" t="s">
        <v>6417</v>
      </c>
      <c r="B3163" s="105" t="s">
        <v>6418</v>
      </c>
      <c r="C3163" s="106" t="s">
        <v>236</v>
      </c>
      <c r="D3163" s="107">
        <v>20.02</v>
      </c>
      <c r="E3163" s="107">
        <v>1.21</v>
      </c>
      <c r="F3163" s="107">
        <v>21.23</v>
      </c>
      <c r="G3163" s="83">
        <v>9</v>
      </c>
      <c r="H3163" s="83"/>
    </row>
    <row r="3164" spans="1:8" ht="28.8" x14ac:dyDescent="0.3">
      <c r="A3164" s="104" t="s">
        <v>6419</v>
      </c>
      <c r="B3164" s="105" t="s">
        <v>6420</v>
      </c>
      <c r="C3164" s="106" t="s">
        <v>236</v>
      </c>
      <c r="D3164" s="107">
        <v>54.88</v>
      </c>
      <c r="E3164" s="107">
        <v>1.21</v>
      </c>
      <c r="F3164" s="107">
        <v>56.09</v>
      </c>
      <c r="G3164" s="83">
        <v>9</v>
      </c>
      <c r="H3164" s="83"/>
    </row>
    <row r="3165" spans="1:8" ht="28.8" x14ac:dyDescent="0.3">
      <c r="A3165" s="104" t="s">
        <v>6421</v>
      </c>
      <c r="B3165" s="105" t="s">
        <v>6422</v>
      </c>
      <c r="C3165" s="106" t="s">
        <v>236</v>
      </c>
      <c r="D3165" s="107">
        <v>62.11</v>
      </c>
      <c r="E3165" s="107">
        <v>1.21</v>
      </c>
      <c r="F3165" s="107">
        <v>63.32</v>
      </c>
      <c r="G3165" s="83">
        <v>9</v>
      </c>
      <c r="H3165" s="83"/>
    </row>
    <row r="3166" spans="1:8" x14ac:dyDescent="0.3">
      <c r="A3166" s="104" t="s">
        <v>6423</v>
      </c>
      <c r="B3166" s="105" t="s">
        <v>6424</v>
      </c>
      <c r="C3166" s="106" t="s">
        <v>236</v>
      </c>
      <c r="D3166" s="107">
        <v>102.84</v>
      </c>
      <c r="E3166" s="107">
        <v>1.82</v>
      </c>
      <c r="F3166" s="107">
        <v>104.66</v>
      </c>
      <c r="G3166" s="83">
        <v>9</v>
      </c>
      <c r="H3166" s="83"/>
    </row>
    <row r="3167" spans="1:8" x14ac:dyDescent="0.3">
      <c r="A3167" s="104" t="s">
        <v>6425</v>
      </c>
      <c r="B3167" s="105" t="s">
        <v>6426</v>
      </c>
      <c r="C3167" s="106" t="s">
        <v>236</v>
      </c>
      <c r="D3167" s="107">
        <v>144.28</v>
      </c>
      <c r="E3167" s="107">
        <v>1.82</v>
      </c>
      <c r="F3167" s="107">
        <v>146.1</v>
      </c>
      <c r="G3167" s="83">
        <v>9</v>
      </c>
      <c r="H3167" s="83"/>
    </row>
    <row r="3168" spans="1:8" x14ac:dyDescent="0.3">
      <c r="A3168" s="104" t="s">
        <v>6427</v>
      </c>
      <c r="B3168" s="105" t="s">
        <v>6428</v>
      </c>
      <c r="C3168" s="106" t="s">
        <v>236</v>
      </c>
      <c r="D3168" s="107">
        <v>221.01</v>
      </c>
      <c r="E3168" s="107">
        <v>1.82</v>
      </c>
      <c r="F3168" s="107">
        <v>222.83</v>
      </c>
      <c r="G3168" s="83">
        <v>9</v>
      </c>
      <c r="H3168" s="83"/>
    </row>
    <row r="3169" spans="1:8" x14ac:dyDescent="0.3">
      <c r="A3169" s="104" t="s">
        <v>6429</v>
      </c>
      <c r="B3169" s="105" t="s">
        <v>6430</v>
      </c>
      <c r="C3169" s="106" t="s">
        <v>236</v>
      </c>
      <c r="D3169" s="107">
        <v>347.04</v>
      </c>
      <c r="E3169" s="107">
        <v>1.82</v>
      </c>
      <c r="F3169" s="107">
        <v>348.86</v>
      </c>
      <c r="G3169" s="83">
        <v>9</v>
      </c>
      <c r="H3169" s="83"/>
    </row>
    <row r="3170" spans="1:8" x14ac:dyDescent="0.3">
      <c r="A3170" s="104" t="s">
        <v>6431</v>
      </c>
      <c r="B3170" s="105" t="s">
        <v>6432</v>
      </c>
      <c r="C3170" s="106" t="s">
        <v>236</v>
      </c>
      <c r="D3170" s="107">
        <v>500.48</v>
      </c>
      <c r="E3170" s="107">
        <v>1.82</v>
      </c>
      <c r="F3170" s="107">
        <v>502.3</v>
      </c>
      <c r="G3170" s="83">
        <v>9</v>
      </c>
      <c r="H3170" s="83"/>
    </row>
    <row r="3171" spans="1:8" x14ac:dyDescent="0.3">
      <c r="A3171" s="104" t="s">
        <v>6433</v>
      </c>
      <c r="B3171" s="105" t="s">
        <v>6434</v>
      </c>
      <c r="C3171" s="106" t="s">
        <v>236</v>
      </c>
      <c r="D3171" s="107">
        <v>803.03</v>
      </c>
      <c r="E3171" s="107">
        <v>1.82</v>
      </c>
      <c r="F3171" s="107">
        <v>804.85</v>
      </c>
      <c r="G3171" s="83">
        <v>9</v>
      </c>
      <c r="H3171" s="83"/>
    </row>
    <row r="3172" spans="1:8" x14ac:dyDescent="0.3">
      <c r="A3172" s="104" t="s">
        <v>6435</v>
      </c>
      <c r="B3172" s="105" t="s">
        <v>6436</v>
      </c>
      <c r="C3172" s="106" t="s">
        <v>236</v>
      </c>
      <c r="D3172" s="107">
        <v>1194.8599999999999</v>
      </c>
      <c r="E3172" s="107">
        <v>1.82</v>
      </c>
      <c r="F3172" s="107">
        <v>1196.68</v>
      </c>
      <c r="G3172" s="83">
        <v>9</v>
      </c>
      <c r="H3172" s="83"/>
    </row>
    <row r="3173" spans="1:8" x14ac:dyDescent="0.3">
      <c r="A3173" s="104" t="s">
        <v>6437</v>
      </c>
      <c r="B3173" s="105" t="s">
        <v>6438</v>
      </c>
      <c r="C3173" s="106" t="s">
        <v>236</v>
      </c>
      <c r="D3173" s="107">
        <v>1683.04</v>
      </c>
      <c r="E3173" s="107">
        <v>1.82</v>
      </c>
      <c r="F3173" s="107">
        <v>1684.86</v>
      </c>
      <c r="G3173" s="83">
        <v>9</v>
      </c>
      <c r="H3173" s="83"/>
    </row>
    <row r="3174" spans="1:8" x14ac:dyDescent="0.3">
      <c r="A3174" s="104" t="s">
        <v>6439</v>
      </c>
      <c r="B3174" s="105" t="s">
        <v>6440</v>
      </c>
      <c r="C3174" s="106"/>
      <c r="D3174" s="107"/>
      <c r="E3174" s="107"/>
      <c r="F3174" s="107"/>
      <c r="G3174" s="83">
        <v>5</v>
      </c>
      <c r="H3174" s="83"/>
    </row>
    <row r="3175" spans="1:8" ht="28.8" x14ac:dyDescent="0.3">
      <c r="A3175" s="104" t="s">
        <v>6441</v>
      </c>
      <c r="B3175" s="105" t="s">
        <v>6442</v>
      </c>
      <c r="C3175" s="106" t="s">
        <v>236</v>
      </c>
      <c r="D3175" s="107">
        <v>580.30999999999995</v>
      </c>
      <c r="E3175" s="107">
        <v>25.46</v>
      </c>
      <c r="F3175" s="107">
        <v>605.77</v>
      </c>
      <c r="G3175" s="83">
        <v>9</v>
      </c>
      <c r="H3175" s="83"/>
    </row>
    <row r="3176" spans="1:8" ht="28.8" x14ac:dyDescent="0.3">
      <c r="A3176" s="104" t="s">
        <v>6443</v>
      </c>
      <c r="B3176" s="105" t="s">
        <v>6444</v>
      </c>
      <c r="C3176" s="106" t="s">
        <v>236</v>
      </c>
      <c r="D3176" s="107">
        <v>691.1</v>
      </c>
      <c r="E3176" s="107">
        <v>25.46</v>
      </c>
      <c r="F3176" s="107">
        <v>716.56</v>
      </c>
      <c r="G3176" s="83">
        <v>9</v>
      </c>
      <c r="H3176" s="83"/>
    </row>
    <row r="3177" spans="1:8" ht="28.8" x14ac:dyDescent="0.3">
      <c r="A3177" s="104" t="s">
        <v>6445</v>
      </c>
      <c r="B3177" s="105" t="s">
        <v>6446</v>
      </c>
      <c r="C3177" s="106" t="s">
        <v>236</v>
      </c>
      <c r="D3177" s="107">
        <v>859.42</v>
      </c>
      <c r="E3177" s="107">
        <v>25.46</v>
      </c>
      <c r="F3177" s="107">
        <v>884.88</v>
      </c>
      <c r="G3177" s="83">
        <v>9</v>
      </c>
      <c r="H3177" s="83"/>
    </row>
    <row r="3178" spans="1:8" ht="28.8" x14ac:dyDescent="0.3">
      <c r="A3178" s="104" t="s">
        <v>6447</v>
      </c>
      <c r="B3178" s="105" t="s">
        <v>6448</v>
      </c>
      <c r="C3178" s="106" t="s">
        <v>236</v>
      </c>
      <c r="D3178" s="107">
        <v>1354.91</v>
      </c>
      <c r="E3178" s="107">
        <v>25.46</v>
      </c>
      <c r="F3178" s="107">
        <v>1380.37</v>
      </c>
      <c r="G3178" s="83">
        <v>9</v>
      </c>
      <c r="H3178" s="83"/>
    </row>
    <row r="3179" spans="1:8" ht="28.8" x14ac:dyDescent="0.3">
      <c r="A3179" s="104" t="s">
        <v>6449</v>
      </c>
      <c r="B3179" s="105" t="s">
        <v>6450</v>
      </c>
      <c r="C3179" s="106" t="s">
        <v>236</v>
      </c>
      <c r="D3179" s="107">
        <v>988.85</v>
      </c>
      <c r="E3179" s="107">
        <v>25.46</v>
      </c>
      <c r="F3179" s="107">
        <v>1014.31</v>
      </c>
      <c r="G3179" s="83">
        <v>9</v>
      </c>
      <c r="H3179" s="83"/>
    </row>
    <row r="3180" spans="1:8" ht="28.8" x14ac:dyDescent="0.3">
      <c r="A3180" s="104" t="s">
        <v>6451</v>
      </c>
      <c r="B3180" s="105" t="s">
        <v>6452</v>
      </c>
      <c r="C3180" s="106" t="s">
        <v>236</v>
      </c>
      <c r="D3180" s="107">
        <v>481.42</v>
      </c>
      <c r="E3180" s="107">
        <v>25.46</v>
      </c>
      <c r="F3180" s="107">
        <v>506.88</v>
      </c>
      <c r="G3180" s="83">
        <v>9</v>
      </c>
      <c r="H3180" s="83"/>
    </row>
    <row r="3181" spans="1:8" ht="28.8" x14ac:dyDescent="0.3">
      <c r="A3181" s="104" t="s">
        <v>6453</v>
      </c>
      <c r="B3181" s="105" t="s">
        <v>6454</v>
      </c>
      <c r="C3181" s="106" t="s">
        <v>236</v>
      </c>
      <c r="D3181" s="107">
        <v>484.07</v>
      </c>
      <c r="E3181" s="107">
        <v>25.46</v>
      </c>
      <c r="F3181" s="107">
        <v>509.53</v>
      </c>
      <c r="G3181" s="83">
        <v>9</v>
      </c>
      <c r="H3181" s="83"/>
    </row>
    <row r="3182" spans="1:8" ht="28.8" x14ac:dyDescent="0.3">
      <c r="A3182" s="104" t="s">
        <v>6455</v>
      </c>
      <c r="B3182" s="105" t="s">
        <v>6456</v>
      </c>
      <c r="C3182" s="106" t="s">
        <v>236</v>
      </c>
      <c r="D3182" s="107">
        <v>603.4</v>
      </c>
      <c r="E3182" s="107">
        <v>25.46</v>
      </c>
      <c r="F3182" s="107">
        <v>628.86</v>
      </c>
      <c r="G3182" s="83">
        <v>9</v>
      </c>
      <c r="H3182" s="83"/>
    </row>
    <row r="3183" spans="1:8" ht="28.8" x14ac:dyDescent="0.3">
      <c r="A3183" s="104" t="s">
        <v>6457</v>
      </c>
      <c r="B3183" s="105" t="s">
        <v>6458</v>
      </c>
      <c r="C3183" s="106" t="s">
        <v>236</v>
      </c>
      <c r="D3183" s="107">
        <v>734.75</v>
      </c>
      <c r="E3183" s="107">
        <v>25.46</v>
      </c>
      <c r="F3183" s="107">
        <v>760.21</v>
      </c>
      <c r="G3183" s="83">
        <v>9</v>
      </c>
      <c r="H3183" s="83"/>
    </row>
    <row r="3184" spans="1:8" ht="28.8" x14ac:dyDescent="0.3">
      <c r="A3184" s="104" t="s">
        <v>6459</v>
      </c>
      <c r="B3184" s="105" t="s">
        <v>6460</v>
      </c>
      <c r="C3184" s="106" t="s">
        <v>236</v>
      </c>
      <c r="D3184" s="107">
        <v>865.59</v>
      </c>
      <c r="E3184" s="107">
        <v>25.46</v>
      </c>
      <c r="F3184" s="107">
        <v>891.05</v>
      </c>
      <c r="G3184" s="83">
        <v>9</v>
      </c>
      <c r="H3184" s="83"/>
    </row>
    <row r="3185" spans="1:8" ht="28.8" x14ac:dyDescent="0.3">
      <c r="A3185" s="104" t="s">
        <v>6461</v>
      </c>
      <c r="B3185" s="105" t="s">
        <v>6462</v>
      </c>
      <c r="C3185" s="106" t="s">
        <v>236</v>
      </c>
      <c r="D3185" s="107">
        <v>1020.4</v>
      </c>
      <c r="E3185" s="107">
        <v>25.46</v>
      </c>
      <c r="F3185" s="107">
        <v>1045.8599999999999</v>
      </c>
      <c r="G3185" s="83">
        <v>9</v>
      </c>
      <c r="H3185" s="83"/>
    </row>
    <row r="3186" spans="1:8" ht="28.8" x14ac:dyDescent="0.3">
      <c r="A3186" s="104" t="s">
        <v>6463</v>
      </c>
      <c r="B3186" s="105" t="s">
        <v>6464</v>
      </c>
      <c r="C3186" s="106" t="s">
        <v>236</v>
      </c>
      <c r="D3186" s="107">
        <v>1348.33</v>
      </c>
      <c r="E3186" s="107">
        <v>25.46</v>
      </c>
      <c r="F3186" s="107">
        <v>1373.79</v>
      </c>
      <c r="G3186" s="83">
        <v>9</v>
      </c>
      <c r="H3186" s="83"/>
    </row>
    <row r="3187" spans="1:8" x14ac:dyDescent="0.3">
      <c r="A3187" s="104" t="s">
        <v>6465</v>
      </c>
      <c r="B3187" s="105" t="s">
        <v>6466</v>
      </c>
      <c r="C3187" s="106"/>
      <c r="D3187" s="107"/>
      <c r="E3187" s="107"/>
      <c r="F3187" s="107"/>
      <c r="G3187" s="83">
        <v>5</v>
      </c>
      <c r="H3187" s="83"/>
    </row>
    <row r="3188" spans="1:8" ht="28.8" x14ac:dyDescent="0.3">
      <c r="A3188" s="104" t="s">
        <v>6467</v>
      </c>
      <c r="B3188" s="105" t="s">
        <v>6468</v>
      </c>
      <c r="C3188" s="106" t="s">
        <v>236</v>
      </c>
      <c r="D3188" s="107">
        <v>161.82</v>
      </c>
      <c r="E3188" s="107">
        <v>15.27</v>
      </c>
      <c r="F3188" s="107">
        <v>177.09</v>
      </c>
      <c r="G3188" s="83">
        <v>9</v>
      </c>
      <c r="H3188" s="83"/>
    </row>
    <row r="3189" spans="1:8" ht="28.8" x14ac:dyDescent="0.3">
      <c r="A3189" s="104" t="s">
        <v>6469</v>
      </c>
      <c r="B3189" s="105" t="s">
        <v>6470</v>
      </c>
      <c r="C3189" s="106" t="s">
        <v>236</v>
      </c>
      <c r="D3189" s="107">
        <v>261.99</v>
      </c>
      <c r="E3189" s="107">
        <v>20.37</v>
      </c>
      <c r="F3189" s="107">
        <v>282.36</v>
      </c>
      <c r="G3189" s="83">
        <v>9</v>
      </c>
      <c r="H3189" s="83"/>
    </row>
    <row r="3190" spans="1:8" ht="28.8" x14ac:dyDescent="0.3">
      <c r="A3190" s="104" t="s">
        <v>6471</v>
      </c>
      <c r="B3190" s="105" t="s">
        <v>6472</v>
      </c>
      <c r="C3190" s="106" t="s">
        <v>236</v>
      </c>
      <c r="D3190" s="107">
        <v>289.93</v>
      </c>
      <c r="E3190" s="107">
        <v>20.37</v>
      </c>
      <c r="F3190" s="107">
        <v>310.3</v>
      </c>
      <c r="G3190" s="83">
        <v>9</v>
      </c>
      <c r="H3190" s="83"/>
    </row>
    <row r="3191" spans="1:8" x14ac:dyDescent="0.3">
      <c r="A3191" s="104" t="s">
        <v>6473</v>
      </c>
      <c r="B3191" s="105" t="s">
        <v>6474</v>
      </c>
      <c r="C3191" s="106"/>
      <c r="D3191" s="107"/>
      <c r="E3191" s="107"/>
      <c r="F3191" s="107"/>
      <c r="G3191" s="83">
        <v>5</v>
      </c>
      <c r="H3191" s="83"/>
    </row>
    <row r="3192" spans="1:8" ht="28.8" x14ac:dyDescent="0.3">
      <c r="A3192" s="104" t="s">
        <v>6475</v>
      </c>
      <c r="B3192" s="105" t="s">
        <v>6476</v>
      </c>
      <c r="C3192" s="106" t="s">
        <v>236</v>
      </c>
      <c r="D3192" s="107">
        <v>541.22</v>
      </c>
      <c r="E3192" s="107">
        <v>29.09</v>
      </c>
      <c r="F3192" s="107">
        <v>570.30999999999995</v>
      </c>
      <c r="G3192" s="83">
        <v>9</v>
      </c>
      <c r="H3192" s="83"/>
    </row>
    <row r="3193" spans="1:8" ht="28.8" x14ac:dyDescent="0.3">
      <c r="A3193" s="104" t="s">
        <v>6477</v>
      </c>
      <c r="B3193" s="105" t="s">
        <v>6478</v>
      </c>
      <c r="C3193" s="106" t="s">
        <v>236</v>
      </c>
      <c r="D3193" s="107">
        <v>607.32000000000005</v>
      </c>
      <c r="E3193" s="107">
        <v>29.09</v>
      </c>
      <c r="F3193" s="107">
        <v>636.41</v>
      </c>
      <c r="G3193" s="83">
        <v>9</v>
      </c>
      <c r="H3193" s="83"/>
    </row>
    <row r="3194" spans="1:8" ht="28.8" x14ac:dyDescent="0.3">
      <c r="A3194" s="104" t="s">
        <v>6479</v>
      </c>
      <c r="B3194" s="105" t="s">
        <v>6480</v>
      </c>
      <c r="C3194" s="106" t="s">
        <v>236</v>
      </c>
      <c r="D3194" s="107">
        <v>750.1</v>
      </c>
      <c r="E3194" s="107">
        <v>29.09</v>
      </c>
      <c r="F3194" s="107">
        <v>779.19</v>
      </c>
      <c r="G3194" s="83">
        <v>9</v>
      </c>
      <c r="H3194" s="83"/>
    </row>
    <row r="3195" spans="1:8" ht="28.8" x14ac:dyDescent="0.3">
      <c r="A3195" s="104" t="s">
        <v>6481</v>
      </c>
      <c r="B3195" s="105" t="s">
        <v>6482</v>
      </c>
      <c r="C3195" s="106" t="s">
        <v>236</v>
      </c>
      <c r="D3195" s="107">
        <v>883.82</v>
      </c>
      <c r="E3195" s="107">
        <v>29.09</v>
      </c>
      <c r="F3195" s="107">
        <v>912.91</v>
      </c>
      <c r="G3195" s="83">
        <v>9</v>
      </c>
      <c r="H3195" s="83"/>
    </row>
    <row r="3196" spans="1:8" ht="28.8" x14ac:dyDescent="0.3">
      <c r="A3196" s="104" t="s">
        <v>6483</v>
      </c>
      <c r="B3196" s="105" t="s">
        <v>6484</v>
      </c>
      <c r="C3196" s="106" t="s">
        <v>236</v>
      </c>
      <c r="D3196" s="107">
        <v>1005.84</v>
      </c>
      <c r="E3196" s="107">
        <v>31.27</v>
      </c>
      <c r="F3196" s="107">
        <v>1037.1099999999999</v>
      </c>
      <c r="G3196" s="83">
        <v>9</v>
      </c>
      <c r="H3196" s="83"/>
    </row>
    <row r="3197" spans="1:8" ht="28.8" x14ac:dyDescent="0.3">
      <c r="A3197" s="104" t="s">
        <v>6485</v>
      </c>
      <c r="B3197" s="105" t="s">
        <v>6486</v>
      </c>
      <c r="C3197" s="106" t="s">
        <v>236</v>
      </c>
      <c r="D3197" s="107">
        <v>1288.78</v>
      </c>
      <c r="E3197" s="107">
        <v>31.27</v>
      </c>
      <c r="F3197" s="107">
        <v>1320.05</v>
      </c>
      <c r="G3197" s="83">
        <v>9</v>
      </c>
      <c r="H3197" s="83"/>
    </row>
    <row r="3198" spans="1:8" x14ac:dyDescent="0.3">
      <c r="A3198" s="104" t="s">
        <v>6487</v>
      </c>
      <c r="B3198" s="105" t="s">
        <v>6488</v>
      </c>
      <c r="C3198" s="106" t="s">
        <v>128</v>
      </c>
      <c r="D3198" s="107">
        <v>115.04</v>
      </c>
      <c r="E3198" s="107">
        <v>16.010000000000002</v>
      </c>
      <c r="F3198" s="107">
        <v>131.05000000000001</v>
      </c>
      <c r="G3198" s="83">
        <v>9</v>
      </c>
      <c r="H3198" s="83"/>
    </row>
    <row r="3199" spans="1:8" x14ac:dyDescent="0.3">
      <c r="A3199" s="104" t="s">
        <v>6489</v>
      </c>
      <c r="B3199" s="105" t="s">
        <v>6490</v>
      </c>
      <c r="C3199" s="106" t="s">
        <v>128</v>
      </c>
      <c r="D3199" s="107">
        <v>159.04</v>
      </c>
      <c r="E3199" s="107">
        <v>16.010000000000002</v>
      </c>
      <c r="F3199" s="107">
        <v>175.05</v>
      </c>
      <c r="G3199" s="83">
        <v>9</v>
      </c>
      <c r="H3199" s="83"/>
    </row>
    <row r="3200" spans="1:8" x14ac:dyDescent="0.3">
      <c r="A3200" s="104" t="s">
        <v>6491</v>
      </c>
      <c r="B3200" s="105" t="s">
        <v>6492</v>
      </c>
      <c r="C3200" s="106" t="s">
        <v>128</v>
      </c>
      <c r="D3200" s="107">
        <v>212.06</v>
      </c>
      <c r="E3200" s="107">
        <v>17.47</v>
      </c>
      <c r="F3200" s="107">
        <v>229.53</v>
      </c>
      <c r="G3200" s="83">
        <v>9</v>
      </c>
      <c r="H3200" s="83"/>
    </row>
    <row r="3201" spans="1:8" x14ac:dyDescent="0.3">
      <c r="A3201" s="104" t="s">
        <v>6493</v>
      </c>
      <c r="B3201" s="105" t="s">
        <v>6494</v>
      </c>
      <c r="C3201" s="106" t="s">
        <v>128</v>
      </c>
      <c r="D3201" s="107">
        <v>330</v>
      </c>
      <c r="E3201" s="107">
        <v>18.920000000000002</v>
      </c>
      <c r="F3201" s="107">
        <v>348.92</v>
      </c>
      <c r="G3201" s="83">
        <v>9</v>
      </c>
      <c r="H3201" s="83"/>
    </row>
    <row r="3202" spans="1:8" x14ac:dyDescent="0.3">
      <c r="A3202" s="104" t="s">
        <v>6495</v>
      </c>
      <c r="B3202" s="105" t="s">
        <v>6496</v>
      </c>
      <c r="C3202" s="106" t="s">
        <v>128</v>
      </c>
      <c r="D3202" s="107">
        <v>388.7</v>
      </c>
      <c r="E3202" s="107">
        <v>20.38</v>
      </c>
      <c r="F3202" s="107">
        <v>409.08</v>
      </c>
      <c r="G3202" s="83">
        <v>9</v>
      </c>
      <c r="H3202" s="83"/>
    </row>
    <row r="3203" spans="1:8" x14ac:dyDescent="0.3">
      <c r="A3203" s="104" t="s">
        <v>6497</v>
      </c>
      <c r="B3203" s="105" t="s">
        <v>6498</v>
      </c>
      <c r="C3203" s="106" t="s">
        <v>128</v>
      </c>
      <c r="D3203" s="107">
        <v>491.44</v>
      </c>
      <c r="E3203" s="107">
        <v>21.83</v>
      </c>
      <c r="F3203" s="107">
        <v>513.27</v>
      </c>
      <c r="G3203" s="83">
        <v>9</v>
      </c>
      <c r="H3203" s="83"/>
    </row>
    <row r="3204" spans="1:8" x14ac:dyDescent="0.3">
      <c r="A3204" s="104" t="s">
        <v>6499</v>
      </c>
      <c r="B3204" s="105" t="s">
        <v>6500</v>
      </c>
      <c r="C3204" s="106" t="s">
        <v>128</v>
      </c>
      <c r="D3204" s="107">
        <v>624.25</v>
      </c>
      <c r="E3204" s="107">
        <v>23.29</v>
      </c>
      <c r="F3204" s="107">
        <v>647.54</v>
      </c>
      <c r="G3204" s="83">
        <v>9</v>
      </c>
      <c r="H3204" s="83"/>
    </row>
    <row r="3205" spans="1:8" x14ac:dyDescent="0.3">
      <c r="A3205" s="104" t="s">
        <v>6501</v>
      </c>
      <c r="B3205" s="105" t="s">
        <v>6502</v>
      </c>
      <c r="C3205" s="106" t="s">
        <v>128</v>
      </c>
      <c r="D3205" s="107">
        <v>278.14999999999998</v>
      </c>
      <c r="E3205" s="107">
        <v>20.38</v>
      </c>
      <c r="F3205" s="107">
        <v>298.52999999999997</v>
      </c>
      <c r="G3205" s="83">
        <v>9</v>
      </c>
      <c r="H3205" s="83"/>
    </row>
    <row r="3206" spans="1:8" x14ac:dyDescent="0.3">
      <c r="A3206" s="104" t="s">
        <v>6503</v>
      </c>
      <c r="B3206" s="105" t="s">
        <v>6504</v>
      </c>
      <c r="C3206" s="106" t="s">
        <v>128</v>
      </c>
      <c r="D3206" s="107">
        <v>386.51</v>
      </c>
      <c r="E3206" s="107">
        <v>16.010000000000002</v>
      </c>
      <c r="F3206" s="107">
        <v>402.52</v>
      </c>
      <c r="G3206" s="83">
        <v>9</v>
      </c>
      <c r="H3206" s="83"/>
    </row>
    <row r="3207" spans="1:8" ht="28.8" x14ac:dyDescent="0.3">
      <c r="A3207" s="104" t="s">
        <v>6505</v>
      </c>
      <c r="B3207" s="105" t="s">
        <v>6506</v>
      </c>
      <c r="C3207" s="106" t="s">
        <v>128</v>
      </c>
      <c r="D3207" s="107">
        <v>407.43</v>
      </c>
      <c r="E3207" s="107">
        <v>20.38</v>
      </c>
      <c r="F3207" s="107">
        <v>427.81</v>
      </c>
      <c r="G3207" s="83">
        <v>9</v>
      </c>
      <c r="H3207" s="83"/>
    </row>
    <row r="3208" spans="1:8" ht="28.8" x14ac:dyDescent="0.3">
      <c r="A3208" s="104" t="s">
        <v>6507</v>
      </c>
      <c r="B3208" s="105" t="s">
        <v>6508</v>
      </c>
      <c r="C3208" s="106" t="s">
        <v>128</v>
      </c>
      <c r="D3208" s="107">
        <v>704.87</v>
      </c>
      <c r="E3208" s="107">
        <v>23.29</v>
      </c>
      <c r="F3208" s="107">
        <v>728.16</v>
      </c>
      <c r="G3208" s="83">
        <v>9</v>
      </c>
      <c r="H3208" s="83"/>
    </row>
    <row r="3209" spans="1:8" ht="28.8" x14ac:dyDescent="0.3">
      <c r="A3209" s="104" t="s">
        <v>6509</v>
      </c>
      <c r="B3209" s="105" t="s">
        <v>6510</v>
      </c>
      <c r="C3209" s="106" t="s">
        <v>128</v>
      </c>
      <c r="D3209" s="107">
        <v>545.03</v>
      </c>
      <c r="E3209" s="107">
        <v>17.47</v>
      </c>
      <c r="F3209" s="107">
        <v>562.5</v>
      </c>
      <c r="G3209" s="83">
        <v>9</v>
      </c>
      <c r="H3209" s="83"/>
    </row>
    <row r="3210" spans="1:8" ht="28.8" x14ac:dyDescent="0.3">
      <c r="A3210" s="104" t="s">
        <v>6511</v>
      </c>
      <c r="B3210" s="105" t="s">
        <v>6512</v>
      </c>
      <c r="C3210" s="106" t="s">
        <v>128</v>
      </c>
      <c r="D3210" s="107">
        <v>581.75</v>
      </c>
      <c r="E3210" s="107">
        <v>20.38</v>
      </c>
      <c r="F3210" s="107">
        <v>602.13</v>
      </c>
      <c r="G3210" s="83">
        <v>9</v>
      </c>
      <c r="H3210" s="83"/>
    </row>
    <row r="3211" spans="1:8" ht="28.8" x14ac:dyDescent="0.3">
      <c r="A3211" s="104" t="s">
        <v>6513</v>
      </c>
      <c r="B3211" s="105" t="s">
        <v>6514</v>
      </c>
      <c r="C3211" s="106" t="s">
        <v>128</v>
      </c>
      <c r="D3211" s="107">
        <v>1052.95</v>
      </c>
      <c r="E3211" s="107">
        <v>23.29</v>
      </c>
      <c r="F3211" s="107">
        <v>1076.24</v>
      </c>
      <c r="G3211" s="83">
        <v>9</v>
      </c>
      <c r="H3211" s="83"/>
    </row>
    <row r="3212" spans="1:8" x14ac:dyDescent="0.3">
      <c r="A3212" s="104" t="s">
        <v>6515</v>
      </c>
      <c r="B3212" s="105" t="s">
        <v>6516</v>
      </c>
      <c r="C3212" s="106" t="s">
        <v>128</v>
      </c>
      <c r="D3212" s="107">
        <v>182.69</v>
      </c>
      <c r="E3212" s="107">
        <v>16.010000000000002</v>
      </c>
      <c r="F3212" s="107">
        <v>198.7</v>
      </c>
      <c r="G3212" s="83">
        <v>9</v>
      </c>
      <c r="H3212" s="83"/>
    </row>
    <row r="3213" spans="1:8" x14ac:dyDescent="0.3">
      <c r="A3213" s="104" t="s">
        <v>6517</v>
      </c>
      <c r="B3213" s="105" t="s">
        <v>6518</v>
      </c>
      <c r="C3213" s="106" t="s">
        <v>128</v>
      </c>
      <c r="D3213" s="107">
        <v>209.58</v>
      </c>
      <c r="E3213" s="107">
        <v>17.47</v>
      </c>
      <c r="F3213" s="107">
        <v>227.05</v>
      </c>
      <c r="G3213" s="83">
        <v>9</v>
      </c>
      <c r="H3213" s="83"/>
    </row>
    <row r="3214" spans="1:8" x14ac:dyDescent="0.3">
      <c r="A3214" s="104" t="s">
        <v>6519</v>
      </c>
      <c r="B3214" s="105" t="s">
        <v>6520</v>
      </c>
      <c r="C3214" s="106"/>
      <c r="D3214" s="107"/>
      <c r="E3214" s="107"/>
      <c r="F3214" s="107"/>
      <c r="G3214" s="83">
        <v>5</v>
      </c>
      <c r="H3214" s="83"/>
    </row>
    <row r="3215" spans="1:8" ht="28.8" x14ac:dyDescent="0.3">
      <c r="A3215" s="104" t="s">
        <v>6521</v>
      </c>
      <c r="B3215" s="105" t="s">
        <v>6522</v>
      </c>
      <c r="C3215" s="106" t="s">
        <v>128</v>
      </c>
      <c r="D3215" s="107">
        <v>447.63</v>
      </c>
      <c r="E3215" s="107">
        <v>20.38</v>
      </c>
      <c r="F3215" s="107">
        <v>468.01</v>
      </c>
      <c r="G3215" s="83">
        <v>9</v>
      </c>
      <c r="H3215" s="83"/>
    </row>
    <row r="3216" spans="1:8" ht="28.8" x14ac:dyDescent="0.3">
      <c r="A3216" s="104" t="s">
        <v>6523</v>
      </c>
      <c r="B3216" s="105" t="s">
        <v>6524</v>
      </c>
      <c r="C3216" s="106" t="s">
        <v>128</v>
      </c>
      <c r="D3216" s="107">
        <v>624.61</v>
      </c>
      <c r="E3216" s="107">
        <v>23.29</v>
      </c>
      <c r="F3216" s="107">
        <v>647.9</v>
      </c>
      <c r="G3216" s="83">
        <v>9</v>
      </c>
      <c r="H3216" s="83"/>
    </row>
    <row r="3217" spans="1:8" ht="28.8" x14ac:dyDescent="0.3">
      <c r="A3217" s="104" t="s">
        <v>6525</v>
      </c>
      <c r="B3217" s="105" t="s">
        <v>6526</v>
      </c>
      <c r="C3217" s="106" t="s">
        <v>128</v>
      </c>
      <c r="D3217" s="107">
        <v>816.09</v>
      </c>
      <c r="E3217" s="107">
        <v>26.2</v>
      </c>
      <c r="F3217" s="107">
        <v>842.29</v>
      </c>
      <c r="G3217" s="83">
        <v>9</v>
      </c>
      <c r="H3217" s="83"/>
    </row>
    <row r="3218" spans="1:8" ht="28.8" x14ac:dyDescent="0.3">
      <c r="A3218" s="104" t="s">
        <v>6527</v>
      </c>
      <c r="B3218" s="105" t="s">
        <v>6528</v>
      </c>
      <c r="C3218" s="106" t="s">
        <v>128</v>
      </c>
      <c r="D3218" s="107">
        <v>1358.22</v>
      </c>
      <c r="E3218" s="107">
        <v>29.12</v>
      </c>
      <c r="F3218" s="107">
        <v>1387.34</v>
      </c>
      <c r="G3218" s="83">
        <v>9</v>
      </c>
      <c r="H3218" s="83"/>
    </row>
    <row r="3219" spans="1:8" ht="28.8" x14ac:dyDescent="0.3">
      <c r="A3219" s="104" t="s">
        <v>6529</v>
      </c>
      <c r="B3219" s="105" t="s">
        <v>6530</v>
      </c>
      <c r="C3219" s="106" t="s">
        <v>128</v>
      </c>
      <c r="D3219" s="107">
        <v>348.68</v>
      </c>
      <c r="E3219" s="107">
        <v>20.38</v>
      </c>
      <c r="F3219" s="107">
        <v>369.06</v>
      </c>
      <c r="G3219" s="83">
        <v>9</v>
      </c>
      <c r="H3219" s="83"/>
    </row>
    <row r="3220" spans="1:8" ht="28.8" x14ac:dyDescent="0.3">
      <c r="A3220" s="104" t="s">
        <v>6531</v>
      </c>
      <c r="B3220" s="105" t="s">
        <v>6532</v>
      </c>
      <c r="C3220" s="106" t="s">
        <v>128</v>
      </c>
      <c r="D3220" s="107">
        <v>366.11</v>
      </c>
      <c r="E3220" s="107">
        <v>20.38</v>
      </c>
      <c r="F3220" s="107">
        <v>386.49</v>
      </c>
      <c r="G3220" s="83">
        <v>9</v>
      </c>
      <c r="H3220" s="83"/>
    </row>
    <row r="3221" spans="1:8" ht="28.8" x14ac:dyDescent="0.3">
      <c r="A3221" s="104" t="s">
        <v>6533</v>
      </c>
      <c r="B3221" s="105" t="s">
        <v>6534</v>
      </c>
      <c r="C3221" s="106" t="s">
        <v>128</v>
      </c>
      <c r="D3221" s="107">
        <v>693.97</v>
      </c>
      <c r="E3221" s="107">
        <v>23.29</v>
      </c>
      <c r="F3221" s="107">
        <v>717.26</v>
      </c>
      <c r="G3221" s="83">
        <v>9</v>
      </c>
      <c r="H3221" s="83"/>
    </row>
    <row r="3222" spans="1:8" ht="28.8" x14ac:dyDescent="0.3">
      <c r="A3222" s="104" t="s">
        <v>6535</v>
      </c>
      <c r="B3222" s="105" t="s">
        <v>6536</v>
      </c>
      <c r="C3222" s="106" t="s">
        <v>128</v>
      </c>
      <c r="D3222" s="107">
        <v>861.35</v>
      </c>
      <c r="E3222" s="107">
        <v>26.2</v>
      </c>
      <c r="F3222" s="107">
        <v>887.55</v>
      </c>
      <c r="G3222" s="83">
        <v>9</v>
      </c>
      <c r="H3222" s="83"/>
    </row>
    <row r="3223" spans="1:8" ht="28.8" x14ac:dyDescent="0.3">
      <c r="A3223" s="104" t="s">
        <v>6537</v>
      </c>
      <c r="B3223" s="105" t="s">
        <v>6538</v>
      </c>
      <c r="C3223" s="106" t="s">
        <v>128</v>
      </c>
      <c r="D3223" s="107">
        <v>1281.58</v>
      </c>
      <c r="E3223" s="107">
        <v>29.12</v>
      </c>
      <c r="F3223" s="107">
        <v>1310.7</v>
      </c>
      <c r="G3223" s="83">
        <v>9</v>
      </c>
      <c r="H3223" s="83"/>
    </row>
    <row r="3224" spans="1:8" x14ac:dyDescent="0.3">
      <c r="A3224" s="104" t="s">
        <v>6539</v>
      </c>
      <c r="B3224" s="105" t="s">
        <v>6540</v>
      </c>
      <c r="C3224" s="106"/>
      <c r="D3224" s="107"/>
      <c r="E3224" s="107"/>
      <c r="F3224" s="107"/>
      <c r="G3224" s="83">
        <v>5</v>
      </c>
      <c r="H3224" s="83"/>
    </row>
    <row r="3225" spans="1:8" x14ac:dyDescent="0.3">
      <c r="A3225" s="104" t="s">
        <v>6541</v>
      </c>
      <c r="B3225" s="105" t="s">
        <v>6542</v>
      </c>
      <c r="C3225" s="106" t="s">
        <v>236</v>
      </c>
      <c r="D3225" s="107">
        <v>1.54</v>
      </c>
      <c r="E3225" s="107">
        <v>49.23</v>
      </c>
      <c r="F3225" s="107">
        <v>50.77</v>
      </c>
      <c r="G3225" s="83">
        <v>9</v>
      </c>
      <c r="H3225" s="83"/>
    </row>
    <row r="3226" spans="1:8" ht="28.8" x14ac:dyDescent="0.3">
      <c r="A3226" s="104" t="s">
        <v>6543</v>
      </c>
      <c r="B3226" s="105" t="s">
        <v>6544</v>
      </c>
      <c r="C3226" s="106" t="s">
        <v>236</v>
      </c>
      <c r="D3226" s="107">
        <v>46.59</v>
      </c>
      <c r="E3226" s="107">
        <v>28.63</v>
      </c>
      <c r="F3226" s="107">
        <v>75.22</v>
      </c>
      <c r="G3226" s="83">
        <v>9</v>
      </c>
      <c r="H3226" s="83"/>
    </row>
    <row r="3227" spans="1:8" x14ac:dyDescent="0.3">
      <c r="A3227" s="104" t="s">
        <v>6545</v>
      </c>
      <c r="B3227" s="105" t="s">
        <v>6546</v>
      </c>
      <c r="C3227" s="106"/>
      <c r="D3227" s="107"/>
      <c r="E3227" s="107"/>
      <c r="F3227" s="107"/>
      <c r="G3227" s="83">
        <v>5</v>
      </c>
      <c r="H3227" s="83"/>
    </row>
    <row r="3228" spans="1:8" ht="28.8" x14ac:dyDescent="0.3">
      <c r="A3228" s="104" t="s">
        <v>6547</v>
      </c>
      <c r="B3228" s="105" t="s">
        <v>6548</v>
      </c>
      <c r="C3228" s="106" t="s">
        <v>236</v>
      </c>
      <c r="D3228" s="107">
        <v>63.64</v>
      </c>
      <c r="E3228" s="107">
        <v>50.95</v>
      </c>
      <c r="F3228" s="107">
        <v>114.59</v>
      </c>
      <c r="G3228" s="83">
        <v>9</v>
      </c>
      <c r="H3228" s="83"/>
    </row>
    <row r="3229" spans="1:8" ht="28.8" x14ac:dyDescent="0.3">
      <c r="A3229" s="104" t="s">
        <v>6549</v>
      </c>
      <c r="B3229" s="105" t="s">
        <v>6550</v>
      </c>
      <c r="C3229" s="106" t="s">
        <v>236</v>
      </c>
      <c r="D3229" s="107">
        <v>71.739999999999995</v>
      </c>
      <c r="E3229" s="107">
        <v>58.22</v>
      </c>
      <c r="F3229" s="107">
        <v>129.96</v>
      </c>
      <c r="G3229" s="83">
        <v>9</v>
      </c>
      <c r="H3229" s="83"/>
    </row>
    <row r="3230" spans="1:8" ht="28.8" x14ac:dyDescent="0.3">
      <c r="A3230" s="104" t="s">
        <v>6551</v>
      </c>
      <c r="B3230" s="105" t="s">
        <v>6552</v>
      </c>
      <c r="C3230" s="106" t="s">
        <v>236</v>
      </c>
      <c r="D3230" s="107">
        <v>77.97</v>
      </c>
      <c r="E3230" s="107">
        <v>58.22</v>
      </c>
      <c r="F3230" s="107">
        <v>136.19</v>
      </c>
      <c r="G3230" s="83">
        <v>9</v>
      </c>
      <c r="H3230" s="83"/>
    </row>
    <row r="3231" spans="1:8" ht="28.8" x14ac:dyDescent="0.3">
      <c r="A3231" s="104" t="s">
        <v>6553</v>
      </c>
      <c r="B3231" s="105" t="s">
        <v>6554</v>
      </c>
      <c r="C3231" s="106" t="s">
        <v>236</v>
      </c>
      <c r="D3231" s="107">
        <v>99.17</v>
      </c>
      <c r="E3231" s="107">
        <v>65.510000000000005</v>
      </c>
      <c r="F3231" s="107">
        <v>164.68</v>
      </c>
      <c r="G3231" s="83">
        <v>9</v>
      </c>
      <c r="H3231" s="83"/>
    </row>
    <row r="3232" spans="1:8" ht="28.8" x14ac:dyDescent="0.3">
      <c r="A3232" s="104" t="s">
        <v>6555</v>
      </c>
      <c r="B3232" s="105" t="s">
        <v>6556</v>
      </c>
      <c r="C3232" s="106" t="s">
        <v>236</v>
      </c>
      <c r="D3232" s="107">
        <v>170.89</v>
      </c>
      <c r="E3232" s="107">
        <v>72.78</v>
      </c>
      <c r="F3232" s="107">
        <v>243.67</v>
      </c>
      <c r="G3232" s="83">
        <v>9</v>
      </c>
      <c r="H3232" s="83"/>
    </row>
    <row r="3233" spans="1:8" ht="28.8" x14ac:dyDescent="0.3">
      <c r="A3233" s="104" t="s">
        <v>6557</v>
      </c>
      <c r="B3233" s="105" t="s">
        <v>6558</v>
      </c>
      <c r="C3233" s="106" t="s">
        <v>236</v>
      </c>
      <c r="D3233" s="107">
        <v>193.05</v>
      </c>
      <c r="E3233" s="107">
        <v>81.88</v>
      </c>
      <c r="F3233" s="107">
        <v>274.93</v>
      </c>
      <c r="G3233" s="83">
        <v>9</v>
      </c>
      <c r="H3233" s="83"/>
    </row>
    <row r="3234" spans="1:8" ht="28.8" x14ac:dyDescent="0.3">
      <c r="A3234" s="104" t="s">
        <v>6559</v>
      </c>
      <c r="B3234" s="105" t="s">
        <v>6560</v>
      </c>
      <c r="C3234" s="106" t="s">
        <v>236</v>
      </c>
      <c r="D3234" s="107">
        <v>272.87</v>
      </c>
      <c r="E3234" s="107">
        <v>87.34</v>
      </c>
      <c r="F3234" s="107">
        <v>360.21</v>
      </c>
      <c r="G3234" s="83">
        <v>9</v>
      </c>
      <c r="H3234" s="83"/>
    </row>
    <row r="3235" spans="1:8" ht="28.8" x14ac:dyDescent="0.3">
      <c r="A3235" s="104" t="s">
        <v>6561</v>
      </c>
      <c r="B3235" s="105" t="s">
        <v>6562</v>
      </c>
      <c r="C3235" s="106" t="s">
        <v>236</v>
      </c>
      <c r="D3235" s="107">
        <v>265.45999999999998</v>
      </c>
      <c r="E3235" s="107">
        <v>90.98</v>
      </c>
      <c r="F3235" s="107">
        <v>356.44</v>
      </c>
      <c r="G3235" s="83">
        <v>9</v>
      </c>
      <c r="H3235" s="83"/>
    </row>
    <row r="3236" spans="1:8" ht="28.8" x14ac:dyDescent="0.3">
      <c r="A3236" s="104" t="s">
        <v>6563</v>
      </c>
      <c r="B3236" s="105" t="s">
        <v>6564</v>
      </c>
      <c r="C3236" s="106" t="s">
        <v>236</v>
      </c>
      <c r="D3236" s="107">
        <v>368.57</v>
      </c>
      <c r="E3236" s="107">
        <v>96.44</v>
      </c>
      <c r="F3236" s="107">
        <v>465.01</v>
      </c>
      <c r="G3236" s="83">
        <v>9</v>
      </c>
      <c r="H3236" s="83"/>
    </row>
    <row r="3237" spans="1:8" ht="28.8" x14ac:dyDescent="0.3">
      <c r="A3237" s="104" t="s">
        <v>6565</v>
      </c>
      <c r="B3237" s="105" t="s">
        <v>6566</v>
      </c>
      <c r="C3237" s="106" t="s">
        <v>236</v>
      </c>
      <c r="D3237" s="107">
        <v>526.4</v>
      </c>
      <c r="E3237" s="107">
        <v>100.07</v>
      </c>
      <c r="F3237" s="107">
        <v>626.47</v>
      </c>
      <c r="G3237" s="83">
        <v>9</v>
      </c>
      <c r="H3237" s="83"/>
    </row>
    <row r="3238" spans="1:8" ht="28.8" x14ac:dyDescent="0.3">
      <c r="A3238" s="104" t="s">
        <v>6567</v>
      </c>
      <c r="B3238" s="105" t="s">
        <v>6568</v>
      </c>
      <c r="C3238" s="106" t="s">
        <v>236</v>
      </c>
      <c r="D3238" s="107">
        <v>776.31</v>
      </c>
      <c r="E3238" s="107">
        <v>109.17</v>
      </c>
      <c r="F3238" s="107">
        <v>885.48</v>
      </c>
      <c r="G3238" s="83">
        <v>9</v>
      </c>
      <c r="H3238" s="83"/>
    </row>
    <row r="3239" spans="1:8" ht="28.8" x14ac:dyDescent="0.3">
      <c r="A3239" s="104" t="s">
        <v>6569</v>
      </c>
      <c r="B3239" s="105" t="s">
        <v>6570</v>
      </c>
      <c r="C3239" s="106" t="s">
        <v>236</v>
      </c>
      <c r="D3239" s="107">
        <v>790.53</v>
      </c>
      <c r="E3239" s="107">
        <v>120.09</v>
      </c>
      <c r="F3239" s="107">
        <v>910.62</v>
      </c>
      <c r="G3239" s="83">
        <v>9</v>
      </c>
      <c r="H3239" s="83"/>
    </row>
    <row r="3240" spans="1:8" ht="28.8" x14ac:dyDescent="0.3">
      <c r="A3240" s="104" t="s">
        <v>6571</v>
      </c>
      <c r="B3240" s="105" t="s">
        <v>6572</v>
      </c>
      <c r="C3240" s="106" t="s">
        <v>236</v>
      </c>
      <c r="D3240" s="107">
        <v>1064.74</v>
      </c>
      <c r="E3240" s="107">
        <v>127.37</v>
      </c>
      <c r="F3240" s="107">
        <v>1192.1099999999999</v>
      </c>
      <c r="G3240" s="83">
        <v>9</v>
      </c>
      <c r="H3240" s="83"/>
    </row>
    <row r="3241" spans="1:8" x14ac:dyDescent="0.3">
      <c r="A3241" s="104" t="s">
        <v>6573</v>
      </c>
      <c r="B3241" s="105" t="s">
        <v>6574</v>
      </c>
      <c r="C3241" s="106"/>
      <c r="D3241" s="107"/>
      <c r="E3241" s="107"/>
      <c r="F3241" s="107"/>
      <c r="G3241" s="83">
        <v>5</v>
      </c>
      <c r="H3241" s="83"/>
    </row>
    <row r="3242" spans="1:8" x14ac:dyDescent="0.3">
      <c r="A3242" s="104" t="s">
        <v>6575</v>
      </c>
      <c r="B3242" s="105" t="s">
        <v>6576</v>
      </c>
      <c r="C3242" s="106" t="s">
        <v>236</v>
      </c>
      <c r="D3242" s="107">
        <v>118.27</v>
      </c>
      <c r="E3242" s="107">
        <v>11.62</v>
      </c>
      <c r="F3242" s="107">
        <v>129.88999999999999</v>
      </c>
      <c r="G3242" s="83">
        <v>9</v>
      </c>
      <c r="H3242" s="83"/>
    </row>
    <row r="3243" spans="1:8" x14ac:dyDescent="0.3">
      <c r="A3243" s="104" t="s">
        <v>6577</v>
      </c>
      <c r="B3243" s="105" t="s">
        <v>6578</v>
      </c>
      <c r="C3243" s="106" t="s">
        <v>236</v>
      </c>
      <c r="D3243" s="107">
        <v>151.26</v>
      </c>
      <c r="E3243" s="107">
        <v>17.420000000000002</v>
      </c>
      <c r="F3243" s="107">
        <v>168.68</v>
      </c>
      <c r="G3243" s="83">
        <v>9</v>
      </c>
      <c r="H3243" s="83"/>
    </row>
    <row r="3244" spans="1:8" x14ac:dyDescent="0.3">
      <c r="A3244" s="104" t="s">
        <v>6579</v>
      </c>
      <c r="B3244" s="105" t="s">
        <v>6580</v>
      </c>
      <c r="C3244" s="106" t="s">
        <v>236</v>
      </c>
      <c r="D3244" s="107">
        <v>192.75</v>
      </c>
      <c r="E3244" s="107">
        <v>20.329999999999998</v>
      </c>
      <c r="F3244" s="107">
        <v>213.08</v>
      </c>
      <c r="G3244" s="83">
        <v>9</v>
      </c>
      <c r="H3244" s="83"/>
    </row>
    <row r="3245" spans="1:8" x14ac:dyDescent="0.3">
      <c r="A3245" s="104" t="s">
        <v>6581</v>
      </c>
      <c r="B3245" s="105" t="s">
        <v>6582</v>
      </c>
      <c r="C3245" s="106" t="s">
        <v>236</v>
      </c>
      <c r="D3245" s="107">
        <v>278.44</v>
      </c>
      <c r="E3245" s="107">
        <v>23.23</v>
      </c>
      <c r="F3245" s="107">
        <v>301.67</v>
      </c>
      <c r="G3245" s="83">
        <v>9</v>
      </c>
      <c r="H3245" s="83"/>
    </row>
    <row r="3246" spans="1:8" x14ac:dyDescent="0.3">
      <c r="A3246" s="104" t="s">
        <v>6583</v>
      </c>
      <c r="B3246" s="105" t="s">
        <v>6584</v>
      </c>
      <c r="C3246" s="106" t="s">
        <v>236</v>
      </c>
      <c r="D3246" s="107">
        <v>352.4</v>
      </c>
      <c r="E3246" s="107">
        <v>29.04</v>
      </c>
      <c r="F3246" s="107">
        <v>381.44</v>
      </c>
      <c r="G3246" s="83">
        <v>9</v>
      </c>
      <c r="H3246" s="83"/>
    </row>
    <row r="3247" spans="1:8" x14ac:dyDescent="0.3">
      <c r="A3247" s="104" t="s">
        <v>6585</v>
      </c>
      <c r="B3247" s="105" t="s">
        <v>6586</v>
      </c>
      <c r="C3247" s="106" t="s">
        <v>236</v>
      </c>
      <c r="D3247" s="107">
        <v>444.11</v>
      </c>
      <c r="E3247" s="107">
        <v>34.85</v>
      </c>
      <c r="F3247" s="107">
        <v>478.96</v>
      </c>
      <c r="G3247" s="83">
        <v>9</v>
      </c>
      <c r="H3247" s="83"/>
    </row>
    <row r="3248" spans="1:8" x14ac:dyDescent="0.3">
      <c r="A3248" s="104" t="s">
        <v>6587</v>
      </c>
      <c r="B3248" s="105" t="s">
        <v>6588</v>
      </c>
      <c r="C3248" s="106" t="s">
        <v>236</v>
      </c>
      <c r="D3248" s="107">
        <v>484.52</v>
      </c>
      <c r="E3248" s="107">
        <v>43.56</v>
      </c>
      <c r="F3248" s="107">
        <v>528.08000000000004</v>
      </c>
      <c r="G3248" s="83">
        <v>9</v>
      </c>
      <c r="H3248" s="83"/>
    </row>
    <row r="3249" spans="1:8" x14ac:dyDescent="0.3">
      <c r="A3249" s="104" t="s">
        <v>6589</v>
      </c>
      <c r="B3249" s="105" t="s">
        <v>6590</v>
      </c>
      <c r="C3249" s="106" t="s">
        <v>236</v>
      </c>
      <c r="D3249" s="107">
        <v>690.95</v>
      </c>
      <c r="E3249" s="107">
        <v>87.12</v>
      </c>
      <c r="F3249" s="107">
        <v>778.07</v>
      </c>
      <c r="G3249" s="83">
        <v>9</v>
      </c>
      <c r="H3249" s="83"/>
    </row>
    <row r="3250" spans="1:8" x14ac:dyDescent="0.3">
      <c r="A3250" s="104" t="s">
        <v>6591</v>
      </c>
      <c r="B3250" s="105" t="s">
        <v>6592</v>
      </c>
      <c r="C3250" s="106"/>
      <c r="D3250" s="107"/>
      <c r="E3250" s="107"/>
      <c r="F3250" s="107"/>
      <c r="G3250" s="83">
        <v>5</v>
      </c>
      <c r="H3250" s="83"/>
    </row>
    <row r="3251" spans="1:8" x14ac:dyDescent="0.3">
      <c r="A3251" s="104" t="s">
        <v>6593</v>
      </c>
      <c r="B3251" s="105" t="s">
        <v>6594</v>
      </c>
      <c r="C3251" s="106" t="s">
        <v>236</v>
      </c>
      <c r="D3251" s="107">
        <v>154.19999999999999</v>
      </c>
      <c r="E3251" s="107">
        <v>18.2</v>
      </c>
      <c r="F3251" s="107">
        <v>172.4</v>
      </c>
      <c r="G3251" s="83">
        <v>9</v>
      </c>
      <c r="H3251" s="83"/>
    </row>
    <row r="3252" spans="1:8" x14ac:dyDescent="0.3">
      <c r="A3252" s="104" t="s">
        <v>6595</v>
      </c>
      <c r="B3252" s="105" t="s">
        <v>6596</v>
      </c>
      <c r="C3252" s="106" t="s">
        <v>236</v>
      </c>
      <c r="D3252" s="107">
        <v>159.94999999999999</v>
      </c>
      <c r="E3252" s="107">
        <v>18.2</v>
      </c>
      <c r="F3252" s="107">
        <v>178.15</v>
      </c>
      <c r="G3252" s="83">
        <v>9</v>
      </c>
      <c r="H3252" s="83"/>
    </row>
    <row r="3253" spans="1:8" ht="28.8" x14ac:dyDescent="0.3">
      <c r="A3253" s="104" t="s">
        <v>6597</v>
      </c>
      <c r="B3253" s="105" t="s">
        <v>6598</v>
      </c>
      <c r="C3253" s="106" t="s">
        <v>236</v>
      </c>
      <c r="D3253" s="107">
        <v>182.44</v>
      </c>
      <c r="E3253" s="107">
        <v>25.46</v>
      </c>
      <c r="F3253" s="107">
        <v>207.9</v>
      </c>
      <c r="G3253" s="83">
        <v>9</v>
      </c>
      <c r="H3253" s="83"/>
    </row>
    <row r="3254" spans="1:8" ht="28.8" x14ac:dyDescent="0.3">
      <c r="A3254" s="104" t="s">
        <v>6599</v>
      </c>
      <c r="B3254" s="105" t="s">
        <v>6600</v>
      </c>
      <c r="C3254" s="106" t="s">
        <v>236</v>
      </c>
      <c r="D3254" s="107">
        <v>253.72</v>
      </c>
      <c r="E3254" s="107">
        <v>25.46</v>
      </c>
      <c r="F3254" s="107">
        <v>279.18</v>
      </c>
      <c r="G3254" s="83">
        <v>9</v>
      </c>
      <c r="H3254" s="83"/>
    </row>
    <row r="3255" spans="1:8" ht="28.8" x14ac:dyDescent="0.3">
      <c r="A3255" s="104" t="s">
        <v>6601</v>
      </c>
      <c r="B3255" s="105" t="s">
        <v>6602</v>
      </c>
      <c r="C3255" s="106" t="s">
        <v>236</v>
      </c>
      <c r="D3255" s="107">
        <v>610.82000000000005</v>
      </c>
      <c r="E3255" s="107">
        <v>25.46</v>
      </c>
      <c r="F3255" s="107">
        <v>636.28</v>
      </c>
      <c r="G3255" s="83">
        <v>9</v>
      </c>
      <c r="H3255" s="83"/>
    </row>
    <row r="3256" spans="1:8" ht="28.8" x14ac:dyDescent="0.3">
      <c r="A3256" s="104" t="s">
        <v>6603</v>
      </c>
      <c r="B3256" s="105" t="s">
        <v>6604</v>
      </c>
      <c r="C3256" s="106" t="s">
        <v>128</v>
      </c>
      <c r="D3256" s="107">
        <v>98.06</v>
      </c>
      <c r="E3256" s="107">
        <v>14.56</v>
      </c>
      <c r="F3256" s="107">
        <v>112.62</v>
      </c>
      <c r="G3256" s="83">
        <v>9</v>
      </c>
      <c r="H3256" s="83"/>
    </row>
    <row r="3257" spans="1:8" ht="28.8" x14ac:dyDescent="0.3">
      <c r="A3257" s="104" t="s">
        <v>6605</v>
      </c>
      <c r="B3257" s="105" t="s">
        <v>6606</v>
      </c>
      <c r="C3257" s="106" t="s">
        <v>128</v>
      </c>
      <c r="D3257" s="107">
        <v>117.25</v>
      </c>
      <c r="E3257" s="107">
        <v>14.56</v>
      </c>
      <c r="F3257" s="107">
        <v>131.81</v>
      </c>
      <c r="G3257" s="83">
        <v>9</v>
      </c>
      <c r="H3257" s="83"/>
    </row>
    <row r="3258" spans="1:8" ht="28.8" x14ac:dyDescent="0.3">
      <c r="A3258" s="104" t="s">
        <v>6607</v>
      </c>
      <c r="B3258" s="105" t="s">
        <v>6608</v>
      </c>
      <c r="C3258" s="106" t="s">
        <v>128</v>
      </c>
      <c r="D3258" s="107">
        <v>137.74</v>
      </c>
      <c r="E3258" s="107">
        <v>18.2</v>
      </c>
      <c r="F3258" s="107">
        <v>155.94</v>
      </c>
      <c r="G3258" s="83">
        <v>9</v>
      </c>
      <c r="H3258" s="83"/>
    </row>
    <row r="3259" spans="1:8" ht="28.8" x14ac:dyDescent="0.3">
      <c r="A3259" s="104" t="s">
        <v>6609</v>
      </c>
      <c r="B3259" s="105" t="s">
        <v>6610</v>
      </c>
      <c r="C3259" s="106" t="s">
        <v>128</v>
      </c>
      <c r="D3259" s="107">
        <v>254.39</v>
      </c>
      <c r="E3259" s="107">
        <v>18.2</v>
      </c>
      <c r="F3259" s="107">
        <v>272.58999999999997</v>
      </c>
      <c r="G3259" s="83">
        <v>9</v>
      </c>
      <c r="H3259" s="83"/>
    </row>
    <row r="3260" spans="1:8" ht="28.8" x14ac:dyDescent="0.3">
      <c r="A3260" s="104" t="s">
        <v>6611</v>
      </c>
      <c r="B3260" s="105" t="s">
        <v>6612</v>
      </c>
      <c r="C3260" s="106" t="s">
        <v>128</v>
      </c>
      <c r="D3260" s="107">
        <v>417.78</v>
      </c>
      <c r="E3260" s="107">
        <v>18.2</v>
      </c>
      <c r="F3260" s="107">
        <v>435.98</v>
      </c>
      <c r="G3260" s="83">
        <v>9</v>
      </c>
      <c r="H3260" s="83"/>
    </row>
    <row r="3261" spans="1:8" ht="28.8" x14ac:dyDescent="0.3">
      <c r="A3261" s="104" t="s">
        <v>6613</v>
      </c>
      <c r="B3261" s="105" t="s">
        <v>6614</v>
      </c>
      <c r="C3261" s="106" t="s">
        <v>439</v>
      </c>
      <c r="D3261" s="107">
        <v>1160.55</v>
      </c>
      <c r="E3261" s="107">
        <v>14.56</v>
      </c>
      <c r="F3261" s="107">
        <v>1175.1099999999999</v>
      </c>
      <c r="G3261" s="83">
        <v>9</v>
      </c>
      <c r="H3261" s="83"/>
    </row>
    <row r="3262" spans="1:8" ht="28.8" x14ac:dyDescent="0.3">
      <c r="A3262" s="104" t="s">
        <v>6615</v>
      </c>
      <c r="B3262" s="105" t="s">
        <v>6616</v>
      </c>
      <c r="C3262" s="106" t="s">
        <v>439</v>
      </c>
      <c r="D3262" s="107">
        <v>1178.7</v>
      </c>
      <c r="E3262" s="107">
        <v>14.56</v>
      </c>
      <c r="F3262" s="107">
        <v>1193.26</v>
      </c>
      <c r="G3262" s="83">
        <v>9</v>
      </c>
      <c r="H3262" s="83"/>
    </row>
    <row r="3263" spans="1:8" ht="28.8" x14ac:dyDescent="0.3">
      <c r="A3263" s="104" t="s">
        <v>6617</v>
      </c>
      <c r="B3263" s="105" t="s">
        <v>6618</v>
      </c>
      <c r="C3263" s="106" t="s">
        <v>439</v>
      </c>
      <c r="D3263" s="107">
        <v>1318.95</v>
      </c>
      <c r="E3263" s="107">
        <v>18.2</v>
      </c>
      <c r="F3263" s="107">
        <v>1337.15</v>
      </c>
      <c r="G3263" s="83">
        <v>9</v>
      </c>
      <c r="H3263" s="83"/>
    </row>
    <row r="3264" spans="1:8" ht="28.8" x14ac:dyDescent="0.3">
      <c r="A3264" s="104" t="s">
        <v>6619</v>
      </c>
      <c r="B3264" s="105" t="s">
        <v>6620</v>
      </c>
      <c r="C3264" s="106" t="s">
        <v>439</v>
      </c>
      <c r="D3264" s="107">
        <v>1380.45</v>
      </c>
      <c r="E3264" s="107">
        <v>18.2</v>
      </c>
      <c r="F3264" s="107">
        <v>1398.65</v>
      </c>
      <c r="G3264" s="83">
        <v>9</v>
      </c>
      <c r="H3264" s="83"/>
    </row>
    <row r="3265" spans="1:8" ht="28.8" x14ac:dyDescent="0.3">
      <c r="A3265" s="104" t="s">
        <v>6621</v>
      </c>
      <c r="B3265" s="105" t="s">
        <v>6622</v>
      </c>
      <c r="C3265" s="106" t="s">
        <v>439</v>
      </c>
      <c r="D3265" s="107">
        <v>1830.24</v>
      </c>
      <c r="E3265" s="107">
        <v>18.2</v>
      </c>
      <c r="F3265" s="107">
        <v>1848.44</v>
      </c>
      <c r="G3265" s="83">
        <v>9</v>
      </c>
      <c r="H3265" s="83"/>
    </row>
    <row r="3266" spans="1:8" ht="28.8" x14ac:dyDescent="0.3">
      <c r="A3266" s="104" t="s">
        <v>6623</v>
      </c>
      <c r="B3266" s="105" t="s">
        <v>6624</v>
      </c>
      <c r="C3266" s="106" t="s">
        <v>439</v>
      </c>
      <c r="D3266" s="107">
        <v>2925.41</v>
      </c>
      <c r="E3266" s="107">
        <v>18.2</v>
      </c>
      <c r="F3266" s="107">
        <v>2943.61</v>
      </c>
      <c r="G3266" s="83">
        <v>9</v>
      </c>
      <c r="H3266" s="83"/>
    </row>
    <row r="3267" spans="1:8" ht="28.8" x14ac:dyDescent="0.3">
      <c r="A3267" s="104" t="s">
        <v>6625</v>
      </c>
      <c r="B3267" s="105" t="s">
        <v>6626</v>
      </c>
      <c r="C3267" s="106" t="s">
        <v>236</v>
      </c>
      <c r="D3267" s="107">
        <v>322.45999999999998</v>
      </c>
      <c r="E3267" s="107">
        <v>25.46</v>
      </c>
      <c r="F3267" s="107">
        <v>347.92</v>
      </c>
      <c r="G3267" s="83">
        <v>9</v>
      </c>
      <c r="H3267" s="83"/>
    </row>
    <row r="3268" spans="1:8" ht="28.8" x14ac:dyDescent="0.3">
      <c r="A3268" s="104" t="s">
        <v>6627</v>
      </c>
      <c r="B3268" s="105" t="s">
        <v>6628</v>
      </c>
      <c r="C3268" s="106" t="s">
        <v>236</v>
      </c>
      <c r="D3268" s="107">
        <v>803.5</v>
      </c>
      <c r="E3268" s="107">
        <v>25.46</v>
      </c>
      <c r="F3268" s="107">
        <v>828.96</v>
      </c>
      <c r="G3268" s="83">
        <v>9</v>
      </c>
      <c r="H3268" s="83"/>
    </row>
    <row r="3269" spans="1:8" x14ac:dyDescent="0.3">
      <c r="A3269" s="104" t="s">
        <v>6629</v>
      </c>
      <c r="B3269" s="105" t="s">
        <v>6630</v>
      </c>
      <c r="C3269" s="106" t="s">
        <v>128</v>
      </c>
      <c r="D3269" s="107">
        <v>152.88999999999999</v>
      </c>
      <c r="E3269" s="107">
        <v>14.56</v>
      </c>
      <c r="F3269" s="107">
        <v>167.45</v>
      </c>
      <c r="G3269" s="83">
        <v>9</v>
      </c>
      <c r="H3269" s="83"/>
    </row>
    <row r="3270" spans="1:8" x14ac:dyDescent="0.3">
      <c r="A3270" s="104" t="s">
        <v>6631</v>
      </c>
      <c r="B3270" s="105" t="s">
        <v>6632</v>
      </c>
      <c r="C3270" s="106" t="s">
        <v>128</v>
      </c>
      <c r="D3270" s="107">
        <v>186.8</v>
      </c>
      <c r="E3270" s="107">
        <v>14.56</v>
      </c>
      <c r="F3270" s="107">
        <v>201.36</v>
      </c>
      <c r="G3270" s="83">
        <v>9</v>
      </c>
      <c r="H3270" s="83"/>
    </row>
    <row r="3271" spans="1:8" x14ac:dyDescent="0.3">
      <c r="A3271" s="104" t="s">
        <v>6633</v>
      </c>
      <c r="B3271" s="105" t="s">
        <v>6634</v>
      </c>
      <c r="C3271" s="106" t="s">
        <v>128</v>
      </c>
      <c r="D3271" s="107">
        <v>213.97</v>
      </c>
      <c r="E3271" s="107">
        <v>18.2</v>
      </c>
      <c r="F3271" s="107">
        <v>232.17</v>
      </c>
      <c r="G3271" s="83">
        <v>9</v>
      </c>
      <c r="H3271" s="83"/>
    </row>
    <row r="3272" spans="1:8" x14ac:dyDescent="0.3">
      <c r="A3272" s="104" t="s">
        <v>6635</v>
      </c>
      <c r="B3272" s="105" t="s">
        <v>6636</v>
      </c>
      <c r="C3272" s="106" t="s">
        <v>128</v>
      </c>
      <c r="D3272" s="107">
        <v>354.47</v>
      </c>
      <c r="E3272" s="107">
        <v>18.2</v>
      </c>
      <c r="F3272" s="107">
        <v>372.67</v>
      </c>
      <c r="G3272" s="83">
        <v>9</v>
      </c>
      <c r="H3272" s="83"/>
    </row>
    <row r="3273" spans="1:8" x14ac:dyDescent="0.3">
      <c r="A3273" s="104" t="s">
        <v>6637</v>
      </c>
      <c r="B3273" s="105" t="s">
        <v>6638</v>
      </c>
      <c r="C3273" s="106" t="s">
        <v>128</v>
      </c>
      <c r="D3273" s="107">
        <v>358.72</v>
      </c>
      <c r="E3273" s="107">
        <v>18.2</v>
      </c>
      <c r="F3273" s="107">
        <v>376.92</v>
      </c>
      <c r="G3273" s="83">
        <v>9</v>
      </c>
      <c r="H3273" s="83"/>
    </row>
    <row r="3274" spans="1:8" x14ac:dyDescent="0.3">
      <c r="A3274" s="104" t="s">
        <v>6639</v>
      </c>
      <c r="B3274" s="105" t="s">
        <v>6640</v>
      </c>
      <c r="C3274" s="106" t="s">
        <v>128</v>
      </c>
      <c r="D3274" s="107">
        <v>767.56</v>
      </c>
      <c r="E3274" s="107">
        <v>18.2</v>
      </c>
      <c r="F3274" s="107">
        <v>785.76</v>
      </c>
      <c r="G3274" s="83">
        <v>9</v>
      </c>
      <c r="H3274" s="83"/>
    </row>
    <row r="3275" spans="1:8" x14ac:dyDescent="0.3">
      <c r="A3275" s="104" t="s">
        <v>6641</v>
      </c>
      <c r="B3275" s="105" t="s">
        <v>6642</v>
      </c>
      <c r="C3275" s="106" t="s">
        <v>128</v>
      </c>
      <c r="D3275" s="107">
        <v>179.49</v>
      </c>
      <c r="E3275" s="107">
        <v>14.56</v>
      </c>
      <c r="F3275" s="107">
        <v>194.05</v>
      </c>
      <c r="G3275" s="83">
        <v>9</v>
      </c>
      <c r="H3275" s="83"/>
    </row>
    <row r="3276" spans="1:8" x14ac:dyDescent="0.3">
      <c r="A3276" s="104" t="s">
        <v>6643</v>
      </c>
      <c r="B3276" s="105" t="s">
        <v>6644</v>
      </c>
      <c r="C3276" s="106" t="s">
        <v>128</v>
      </c>
      <c r="D3276" s="107">
        <v>176.41</v>
      </c>
      <c r="E3276" s="107">
        <v>14.56</v>
      </c>
      <c r="F3276" s="107">
        <v>190.97</v>
      </c>
      <c r="G3276" s="83">
        <v>9</v>
      </c>
      <c r="H3276" s="83"/>
    </row>
    <row r="3277" spans="1:8" x14ac:dyDescent="0.3">
      <c r="A3277" s="104" t="s">
        <v>6645</v>
      </c>
      <c r="B3277" s="105" t="s">
        <v>6646</v>
      </c>
      <c r="C3277" s="106" t="s">
        <v>128</v>
      </c>
      <c r="D3277" s="107">
        <v>198.46</v>
      </c>
      <c r="E3277" s="107">
        <v>18.2</v>
      </c>
      <c r="F3277" s="107">
        <v>216.66</v>
      </c>
      <c r="G3277" s="83">
        <v>9</v>
      </c>
      <c r="H3277" s="83"/>
    </row>
    <row r="3278" spans="1:8" x14ac:dyDescent="0.3">
      <c r="A3278" s="104" t="s">
        <v>6647</v>
      </c>
      <c r="B3278" s="105" t="s">
        <v>6648</v>
      </c>
      <c r="C3278" s="106" t="s">
        <v>128</v>
      </c>
      <c r="D3278" s="107">
        <v>489.7</v>
      </c>
      <c r="E3278" s="107">
        <v>18.2</v>
      </c>
      <c r="F3278" s="107">
        <v>507.9</v>
      </c>
      <c r="G3278" s="83">
        <v>9</v>
      </c>
      <c r="H3278" s="83"/>
    </row>
    <row r="3279" spans="1:8" x14ac:dyDescent="0.3">
      <c r="A3279" s="104" t="s">
        <v>6649</v>
      </c>
      <c r="B3279" s="105" t="s">
        <v>6650</v>
      </c>
      <c r="C3279" s="106" t="s">
        <v>128</v>
      </c>
      <c r="D3279" s="107">
        <v>785.28</v>
      </c>
      <c r="E3279" s="107">
        <v>18.2</v>
      </c>
      <c r="F3279" s="107">
        <v>803.48</v>
      </c>
      <c r="G3279" s="83">
        <v>9</v>
      </c>
      <c r="H3279" s="83"/>
    </row>
    <row r="3280" spans="1:8" x14ac:dyDescent="0.3">
      <c r="A3280" s="104" t="s">
        <v>6651</v>
      </c>
      <c r="B3280" s="105" t="s">
        <v>6652</v>
      </c>
      <c r="C3280" s="106" t="s">
        <v>128</v>
      </c>
      <c r="D3280" s="107">
        <v>253.42</v>
      </c>
      <c r="E3280" s="107">
        <v>14.56</v>
      </c>
      <c r="F3280" s="107">
        <v>267.98</v>
      </c>
      <c r="G3280" s="83">
        <v>9</v>
      </c>
      <c r="H3280" s="83"/>
    </row>
    <row r="3281" spans="1:8" x14ac:dyDescent="0.3">
      <c r="A3281" s="104" t="s">
        <v>6653</v>
      </c>
      <c r="B3281" s="105" t="s">
        <v>6654</v>
      </c>
      <c r="C3281" s="106" t="s">
        <v>128</v>
      </c>
      <c r="D3281" s="107">
        <v>282.60000000000002</v>
      </c>
      <c r="E3281" s="107">
        <v>14.56</v>
      </c>
      <c r="F3281" s="107">
        <v>297.16000000000003</v>
      </c>
      <c r="G3281" s="83">
        <v>9</v>
      </c>
      <c r="H3281" s="83"/>
    </row>
    <row r="3282" spans="1:8" x14ac:dyDescent="0.3">
      <c r="A3282" s="104" t="s">
        <v>6655</v>
      </c>
      <c r="B3282" s="105" t="s">
        <v>6656</v>
      </c>
      <c r="C3282" s="106" t="s">
        <v>128</v>
      </c>
      <c r="D3282" s="107">
        <v>307.85000000000002</v>
      </c>
      <c r="E3282" s="107">
        <v>14.56</v>
      </c>
      <c r="F3282" s="107">
        <v>322.41000000000003</v>
      </c>
      <c r="G3282" s="83">
        <v>9</v>
      </c>
      <c r="H3282" s="83"/>
    </row>
    <row r="3283" spans="1:8" x14ac:dyDescent="0.3">
      <c r="A3283" s="104" t="s">
        <v>6657</v>
      </c>
      <c r="B3283" s="105" t="s">
        <v>6658</v>
      </c>
      <c r="C3283" s="106" t="s">
        <v>128</v>
      </c>
      <c r="D3283" s="107">
        <v>369.06</v>
      </c>
      <c r="E3283" s="107">
        <v>18.2</v>
      </c>
      <c r="F3283" s="107">
        <v>387.26</v>
      </c>
      <c r="G3283" s="83">
        <v>9</v>
      </c>
      <c r="H3283" s="83"/>
    </row>
    <row r="3284" spans="1:8" x14ac:dyDescent="0.3">
      <c r="A3284" s="104" t="s">
        <v>6659</v>
      </c>
      <c r="B3284" s="105" t="s">
        <v>6660</v>
      </c>
      <c r="C3284" s="106" t="s">
        <v>128</v>
      </c>
      <c r="D3284" s="107">
        <v>371.28</v>
      </c>
      <c r="E3284" s="107">
        <v>18.2</v>
      </c>
      <c r="F3284" s="107">
        <v>389.48</v>
      </c>
      <c r="G3284" s="83">
        <v>9</v>
      </c>
      <c r="H3284" s="83"/>
    </row>
    <row r="3285" spans="1:8" x14ac:dyDescent="0.3">
      <c r="A3285" s="104" t="s">
        <v>6661</v>
      </c>
      <c r="B3285" s="105" t="s">
        <v>6662</v>
      </c>
      <c r="C3285" s="106" t="s">
        <v>128</v>
      </c>
      <c r="D3285" s="107">
        <v>879.26</v>
      </c>
      <c r="E3285" s="107">
        <v>18.2</v>
      </c>
      <c r="F3285" s="107">
        <v>897.46</v>
      </c>
      <c r="G3285" s="83">
        <v>9</v>
      </c>
      <c r="H3285" s="83"/>
    </row>
    <row r="3286" spans="1:8" ht="28.8" x14ac:dyDescent="0.3">
      <c r="A3286" s="104" t="s">
        <v>6663</v>
      </c>
      <c r="B3286" s="105" t="s">
        <v>6664</v>
      </c>
      <c r="C3286" s="106" t="s">
        <v>128</v>
      </c>
      <c r="D3286" s="107">
        <v>237.76</v>
      </c>
      <c r="E3286" s="107">
        <v>18.2</v>
      </c>
      <c r="F3286" s="107">
        <v>255.96</v>
      </c>
      <c r="G3286" s="83">
        <v>9</v>
      </c>
      <c r="H3286" s="83"/>
    </row>
    <row r="3287" spans="1:8" ht="28.8" x14ac:dyDescent="0.3">
      <c r="A3287" s="104" t="s">
        <v>6665</v>
      </c>
      <c r="B3287" s="105" t="s">
        <v>6666</v>
      </c>
      <c r="C3287" s="106" t="s">
        <v>128</v>
      </c>
      <c r="D3287" s="107">
        <v>610.55999999999995</v>
      </c>
      <c r="E3287" s="107">
        <v>18.2</v>
      </c>
      <c r="F3287" s="107">
        <v>628.76</v>
      </c>
      <c r="G3287" s="83">
        <v>9</v>
      </c>
      <c r="H3287" s="83"/>
    </row>
    <row r="3288" spans="1:8" x14ac:dyDescent="0.3">
      <c r="A3288" s="104" t="s">
        <v>6667</v>
      </c>
      <c r="B3288" s="105" t="s">
        <v>6668</v>
      </c>
      <c r="C3288" s="106" t="s">
        <v>128</v>
      </c>
      <c r="D3288" s="107">
        <v>185.76</v>
      </c>
      <c r="E3288" s="107">
        <v>14.56</v>
      </c>
      <c r="F3288" s="107">
        <v>200.32</v>
      </c>
      <c r="G3288" s="83">
        <v>9</v>
      </c>
      <c r="H3288" s="83"/>
    </row>
    <row r="3289" spans="1:8" x14ac:dyDescent="0.3">
      <c r="A3289" s="104" t="s">
        <v>6669</v>
      </c>
      <c r="B3289" s="105" t="s">
        <v>6670</v>
      </c>
      <c r="C3289" s="106" t="s">
        <v>128</v>
      </c>
      <c r="D3289" s="107">
        <v>224.29</v>
      </c>
      <c r="E3289" s="107">
        <v>18.2</v>
      </c>
      <c r="F3289" s="107">
        <v>242.49</v>
      </c>
      <c r="G3289" s="83">
        <v>9</v>
      </c>
      <c r="H3289" s="83"/>
    </row>
    <row r="3290" spans="1:8" x14ac:dyDescent="0.3">
      <c r="A3290" s="104" t="s">
        <v>6671</v>
      </c>
      <c r="B3290" s="105" t="s">
        <v>6672</v>
      </c>
      <c r="C3290" s="106" t="s">
        <v>128</v>
      </c>
      <c r="D3290" s="107">
        <v>244.25</v>
      </c>
      <c r="E3290" s="107">
        <v>18.2</v>
      </c>
      <c r="F3290" s="107">
        <v>262.45</v>
      </c>
      <c r="G3290" s="83">
        <v>9</v>
      </c>
      <c r="H3290" s="83"/>
    </row>
    <row r="3291" spans="1:8" ht="28.8" x14ac:dyDescent="0.3">
      <c r="A3291" s="104" t="s">
        <v>6673</v>
      </c>
      <c r="B3291" s="105" t="s">
        <v>6674</v>
      </c>
      <c r="C3291" s="106" t="s">
        <v>128</v>
      </c>
      <c r="D3291" s="107">
        <v>265.89999999999998</v>
      </c>
      <c r="E3291" s="107">
        <v>18.2</v>
      </c>
      <c r="F3291" s="107">
        <v>284.10000000000002</v>
      </c>
      <c r="G3291" s="83">
        <v>9</v>
      </c>
      <c r="H3291" s="83"/>
    </row>
    <row r="3292" spans="1:8" x14ac:dyDescent="0.3">
      <c r="A3292" s="104" t="s">
        <v>6675</v>
      </c>
      <c r="B3292" s="105" t="s">
        <v>6676</v>
      </c>
      <c r="C3292" s="106" t="s">
        <v>128</v>
      </c>
      <c r="D3292" s="107">
        <v>623.78</v>
      </c>
      <c r="E3292" s="107">
        <v>18.2</v>
      </c>
      <c r="F3292" s="107">
        <v>641.98</v>
      </c>
      <c r="G3292" s="83">
        <v>9</v>
      </c>
      <c r="H3292" s="83"/>
    </row>
    <row r="3293" spans="1:8" ht="28.8" x14ac:dyDescent="0.3">
      <c r="A3293" s="104" t="s">
        <v>6677</v>
      </c>
      <c r="B3293" s="105" t="s">
        <v>6678</v>
      </c>
      <c r="C3293" s="106" t="s">
        <v>128</v>
      </c>
      <c r="D3293" s="107">
        <v>615.36</v>
      </c>
      <c r="E3293" s="107">
        <v>18.2</v>
      </c>
      <c r="F3293" s="107">
        <v>633.55999999999995</v>
      </c>
      <c r="G3293" s="83">
        <v>9</v>
      </c>
      <c r="H3293" s="83"/>
    </row>
    <row r="3294" spans="1:8" ht="28.8" x14ac:dyDescent="0.3">
      <c r="A3294" s="104" t="s">
        <v>6679</v>
      </c>
      <c r="B3294" s="105" t="s">
        <v>6680</v>
      </c>
      <c r="C3294" s="106" t="s">
        <v>128</v>
      </c>
      <c r="D3294" s="107">
        <v>631.12</v>
      </c>
      <c r="E3294" s="107">
        <v>18.2</v>
      </c>
      <c r="F3294" s="107">
        <v>649.32000000000005</v>
      </c>
      <c r="G3294" s="83">
        <v>9</v>
      </c>
      <c r="H3294" s="83"/>
    </row>
    <row r="3295" spans="1:8" ht="28.8" x14ac:dyDescent="0.3">
      <c r="A3295" s="104" t="s">
        <v>6681</v>
      </c>
      <c r="B3295" s="105" t="s">
        <v>6682</v>
      </c>
      <c r="C3295" s="106" t="s">
        <v>128</v>
      </c>
      <c r="D3295" s="107">
        <v>655.87</v>
      </c>
      <c r="E3295" s="107">
        <v>18.2</v>
      </c>
      <c r="F3295" s="107">
        <v>674.07</v>
      </c>
      <c r="G3295" s="83">
        <v>9</v>
      </c>
      <c r="H3295" s="83"/>
    </row>
    <row r="3296" spans="1:8" ht="28.8" x14ac:dyDescent="0.3">
      <c r="A3296" s="104" t="s">
        <v>6683</v>
      </c>
      <c r="B3296" s="105" t="s">
        <v>6684</v>
      </c>
      <c r="C3296" s="106" t="s">
        <v>128</v>
      </c>
      <c r="D3296" s="107">
        <v>1220.01</v>
      </c>
      <c r="E3296" s="107">
        <v>18.2</v>
      </c>
      <c r="F3296" s="107">
        <v>1238.21</v>
      </c>
      <c r="G3296" s="83">
        <v>9</v>
      </c>
      <c r="H3296" s="83"/>
    </row>
    <row r="3297" spans="1:8" x14ac:dyDescent="0.3">
      <c r="A3297" s="104" t="s">
        <v>6685</v>
      </c>
      <c r="B3297" s="105" t="s">
        <v>6686</v>
      </c>
      <c r="C3297" s="106" t="s">
        <v>128</v>
      </c>
      <c r="D3297" s="107">
        <v>633.19000000000005</v>
      </c>
      <c r="E3297" s="107">
        <v>14.56</v>
      </c>
      <c r="F3297" s="107">
        <v>647.75</v>
      </c>
      <c r="G3297" s="83">
        <v>9</v>
      </c>
      <c r="H3297" s="83"/>
    </row>
    <row r="3298" spans="1:8" x14ac:dyDescent="0.3">
      <c r="A3298" s="104" t="s">
        <v>6687</v>
      </c>
      <c r="B3298" s="105" t="s">
        <v>6688</v>
      </c>
      <c r="C3298" s="106" t="s">
        <v>128</v>
      </c>
      <c r="D3298" s="107">
        <v>779.96</v>
      </c>
      <c r="E3298" s="107">
        <v>18.2</v>
      </c>
      <c r="F3298" s="107">
        <v>798.16</v>
      </c>
      <c r="G3298" s="83">
        <v>9</v>
      </c>
      <c r="H3298" s="83"/>
    </row>
    <row r="3299" spans="1:8" x14ac:dyDescent="0.3">
      <c r="A3299" s="104" t="s">
        <v>6689</v>
      </c>
      <c r="B3299" s="105" t="s">
        <v>6690</v>
      </c>
      <c r="C3299" s="106" t="s">
        <v>128</v>
      </c>
      <c r="D3299" s="107">
        <v>1051.8399999999999</v>
      </c>
      <c r="E3299" s="107">
        <v>18.2</v>
      </c>
      <c r="F3299" s="107">
        <v>1070.04</v>
      </c>
      <c r="G3299" s="83">
        <v>9</v>
      </c>
      <c r="H3299" s="83"/>
    </row>
    <row r="3300" spans="1:8" x14ac:dyDescent="0.3">
      <c r="A3300" s="104" t="s">
        <v>6691</v>
      </c>
      <c r="B3300" s="105" t="s">
        <v>6692</v>
      </c>
      <c r="C3300" s="106" t="s">
        <v>128</v>
      </c>
      <c r="D3300" s="107">
        <v>1484.73</v>
      </c>
      <c r="E3300" s="107">
        <v>18.2</v>
      </c>
      <c r="F3300" s="107">
        <v>1502.93</v>
      </c>
      <c r="G3300" s="83">
        <v>9</v>
      </c>
      <c r="H3300" s="83"/>
    </row>
    <row r="3301" spans="1:8" x14ac:dyDescent="0.3">
      <c r="A3301" s="104" t="s">
        <v>6693</v>
      </c>
      <c r="B3301" s="105" t="s">
        <v>6694</v>
      </c>
      <c r="C3301" s="106" t="s">
        <v>128</v>
      </c>
      <c r="D3301" s="107">
        <v>2704.59</v>
      </c>
      <c r="E3301" s="107">
        <v>18.2</v>
      </c>
      <c r="F3301" s="107">
        <v>2722.79</v>
      </c>
      <c r="G3301" s="83">
        <v>9</v>
      </c>
      <c r="H3301" s="83"/>
    </row>
    <row r="3302" spans="1:8" ht="43.2" x14ac:dyDescent="0.3">
      <c r="A3302" s="104" t="s">
        <v>6695</v>
      </c>
      <c r="B3302" s="105" t="s">
        <v>6696</v>
      </c>
      <c r="C3302" s="106" t="s">
        <v>128</v>
      </c>
      <c r="D3302" s="107">
        <v>488.32</v>
      </c>
      <c r="E3302" s="107">
        <v>14.56</v>
      </c>
      <c r="F3302" s="107">
        <v>502.88</v>
      </c>
      <c r="G3302" s="83">
        <v>9</v>
      </c>
      <c r="H3302" s="83"/>
    </row>
    <row r="3303" spans="1:8" ht="43.2" x14ac:dyDescent="0.3">
      <c r="A3303" s="104" t="s">
        <v>6697</v>
      </c>
      <c r="B3303" s="105" t="s">
        <v>6698</v>
      </c>
      <c r="C3303" s="106" t="s">
        <v>128</v>
      </c>
      <c r="D3303" s="107">
        <v>447.29</v>
      </c>
      <c r="E3303" s="107">
        <v>14.56</v>
      </c>
      <c r="F3303" s="107">
        <v>461.85</v>
      </c>
      <c r="G3303" s="83">
        <v>9</v>
      </c>
      <c r="H3303" s="83"/>
    </row>
    <row r="3304" spans="1:8" ht="43.2" x14ac:dyDescent="0.3">
      <c r="A3304" s="104" t="s">
        <v>6699</v>
      </c>
      <c r="B3304" s="105" t="s">
        <v>6700</v>
      </c>
      <c r="C3304" s="106" t="s">
        <v>128</v>
      </c>
      <c r="D3304" s="107">
        <v>554.66999999999996</v>
      </c>
      <c r="E3304" s="107">
        <v>18.2</v>
      </c>
      <c r="F3304" s="107">
        <v>572.87</v>
      </c>
      <c r="G3304" s="83">
        <v>9</v>
      </c>
      <c r="H3304" s="83"/>
    </row>
    <row r="3305" spans="1:8" ht="43.2" x14ac:dyDescent="0.3">
      <c r="A3305" s="104" t="s">
        <v>6701</v>
      </c>
      <c r="B3305" s="105" t="s">
        <v>6702</v>
      </c>
      <c r="C3305" s="106" t="s">
        <v>128</v>
      </c>
      <c r="D3305" s="107">
        <v>784.59</v>
      </c>
      <c r="E3305" s="107">
        <v>18.2</v>
      </c>
      <c r="F3305" s="107">
        <v>802.79</v>
      </c>
      <c r="G3305" s="83">
        <v>9</v>
      </c>
      <c r="H3305" s="83"/>
    </row>
    <row r="3306" spans="1:8" x14ac:dyDescent="0.3">
      <c r="A3306" s="104" t="s">
        <v>6703</v>
      </c>
      <c r="B3306" s="105" t="s">
        <v>6704</v>
      </c>
      <c r="C3306" s="106" t="s">
        <v>128</v>
      </c>
      <c r="D3306" s="107">
        <v>331.1</v>
      </c>
      <c r="E3306" s="107">
        <v>18.2</v>
      </c>
      <c r="F3306" s="107">
        <v>349.3</v>
      </c>
      <c r="G3306" s="83">
        <v>9</v>
      </c>
      <c r="H3306" s="83"/>
    </row>
    <row r="3307" spans="1:8" x14ac:dyDescent="0.3">
      <c r="A3307" s="104" t="s">
        <v>6705</v>
      </c>
      <c r="B3307" s="105" t="s">
        <v>6706</v>
      </c>
      <c r="C3307" s="106" t="s">
        <v>128</v>
      </c>
      <c r="D3307" s="107">
        <v>766.16</v>
      </c>
      <c r="E3307" s="107">
        <v>18.2</v>
      </c>
      <c r="F3307" s="107">
        <v>784.36</v>
      </c>
      <c r="G3307" s="83">
        <v>9</v>
      </c>
      <c r="H3307" s="83"/>
    </row>
    <row r="3308" spans="1:8" x14ac:dyDescent="0.3">
      <c r="A3308" s="104" t="s">
        <v>6707</v>
      </c>
      <c r="B3308" s="105" t="s">
        <v>6708</v>
      </c>
      <c r="C3308" s="106" t="s">
        <v>128</v>
      </c>
      <c r="D3308" s="107">
        <v>678.13</v>
      </c>
      <c r="E3308" s="107">
        <v>18.2</v>
      </c>
      <c r="F3308" s="107">
        <v>696.33</v>
      </c>
      <c r="G3308" s="83">
        <v>9</v>
      </c>
      <c r="H3308" s="83"/>
    </row>
    <row r="3309" spans="1:8" x14ac:dyDescent="0.3">
      <c r="A3309" s="104" t="s">
        <v>6709</v>
      </c>
      <c r="B3309" s="105" t="s">
        <v>6710</v>
      </c>
      <c r="C3309" s="106" t="s">
        <v>128</v>
      </c>
      <c r="D3309" s="107">
        <v>998.39</v>
      </c>
      <c r="E3309" s="107">
        <v>18.2</v>
      </c>
      <c r="F3309" s="107">
        <v>1016.59</v>
      </c>
      <c r="G3309" s="83">
        <v>9</v>
      </c>
      <c r="H3309" s="83"/>
    </row>
    <row r="3310" spans="1:8" x14ac:dyDescent="0.3">
      <c r="A3310" s="104" t="s">
        <v>6711</v>
      </c>
      <c r="B3310" s="105" t="s">
        <v>6712</v>
      </c>
      <c r="C3310" s="106" t="s">
        <v>128</v>
      </c>
      <c r="D3310" s="107">
        <v>2090.0300000000002</v>
      </c>
      <c r="E3310" s="107">
        <v>18.2</v>
      </c>
      <c r="F3310" s="107">
        <v>2108.23</v>
      </c>
      <c r="G3310" s="83">
        <v>9</v>
      </c>
      <c r="H3310" s="83"/>
    </row>
    <row r="3311" spans="1:8" x14ac:dyDescent="0.3">
      <c r="A3311" s="104" t="s">
        <v>6713</v>
      </c>
      <c r="B3311" s="105" t="s">
        <v>6714</v>
      </c>
      <c r="C3311" s="106" t="s">
        <v>128</v>
      </c>
      <c r="D3311" s="107">
        <v>3810.76</v>
      </c>
      <c r="E3311" s="107">
        <v>18.2</v>
      </c>
      <c r="F3311" s="107">
        <v>3828.96</v>
      </c>
      <c r="G3311" s="83">
        <v>9</v>
      </c>
      <c r="H3311" s="83"/>
    </row>
    <row r="3312" spans="1:8" x14ac:dyDescent="0.3">
      <c r="A3312" s="104" t="s">
        <v>6715</v>
      </c>
      <c r="B3312" s="105" t="s">
        <v>6716</v>
      </c>
      <c r="C3312" s="106"/>
      <c r="D3312" s="107"/>
      <c r="E3312" s="107"/>
      <c r="F3312" s="107"/>
      <c r="G3312" s="83">
        <v>5</v>
      </c>
      <c r="H3312" s="83"/>
    </row>
    <row r="3313" spans="1:8" ht="28.8" x14ac:dyDescent="0.3">
      <c r="A3313" s="104" t="s">
        <v>6717</v>
      </c>
      <c r="B3313" s="105" t="s">
        <v>6718</v>
      </c>
      <c r="C3313" s="106" t="s">
        <v>236</v>
      </c>
      <c r="D3313" s="107">
        <v>8.81</v>
      </c>
      <c r="E3313" s="107">
        <v>6.01</v>
      </c>
      <c r="F3313" s="107">
        <v>14.82</v>
      </c>
      <c r="G3313" s="83">
        <v>9</v>
      </c>
      <c r="H3313" s="83"/>
    </row>
    <row r="3314" spans="1:8" ht="28.8" x14ac:dyDescent="0.3">
      <c r="A3314" s="104" t="s">
        <v>6719</v>
      </c>
      <c r="B3314" s="105" t="s">
        <v>6720</v>
      </c>
      <c r="C3314" s="106" t="s">
        <v>236</v>
      </c>
      <c r="D3314" s="107">
        <v>11.98</v>
      </c>
      <c r="E3314" s="107">
        <v>6.01</v>
      </c>
      <c r="F3314" s="107">
        <v>17.989999999999998</v>
      </c>
      <c r="G3314" s="83">
        <v>9</v>
      </c>
      <c r="H3314" s="83"/>
    </row>
    <row r="3315" spans="1:8" ht="28.8" x14ac:dyDescent="0.3">
      <c r="A3315" s="104" t="s">
        <v>6721</v>
      </c>
      <c r="B3315" s="105" t="s">
        <v>6722</v>
      </c>
      <c r="C3315" s="106" t="s">
        <v>236</v>
      </c>
      <c r="D3315" s="107">
        <v>14.19</v>
      </c>
      <c r="E3315" s="107">
        <v>6.01</v>
      </c>
      <c r="F3315" s="107">
        <v>20.2</v>
      </c>
      <c r="G3315" s="83">
        <v>9</v>
      </c>
      <c r="H3315" s="83"/>
    </row>
    <row r="3316" spans="1:8" ht="28.8" x14ac:dyDescent="0.3">
      <c r="A3316" s="104" t="s">
        <v>6723</v>
      </c>
      <c r="B3316" s="105" t="s">
        <v>6724</v>
      </c>
      <c r="C3316" s="106" t="s">
        <v>236</v>
      </c>
      <c r="D3316" s="107">
        <v>18.899999999999999</v>
      </c>
      <c r="E3316" s="107">
        <v>9.1</v>
      </c>
      <c r="F3316" s="107">
        <v>28</v>
      </c>
      <c r="G3316" s="83">
        <v>9</v>
      </c>
      <c r="H3316" s="83"/>
    </row>
    <row r="3317" spans="1:8" ht="28.8" x14ac:dyDescent="0.3">
      <c r="A3317" s="104" t="s">
        <v>6725</v>
      </c>
      <c r="B3317" s="105" t="s">
        <v>6726</v>
      </c>
      <c r="C3317" s="106" t="s">
        <v>236</v>
      </c>
      <c r="D3317" s="107">
        <v>25.94</v>
      </c>
      <c r="E3317" s="107">
        <v>9.1</v>
      </c>
      <c r="F3317" s="107">
        <v>35.04</v>
      </c>
      <c r="G3317" s="83">
        <v>9</v>
      </c>
      <c r="H3317" s="83"/>
    </row>
    <row r="3318" spans="1:8" ht="28.8" x14ac:dyDescent="0.3">
      <c r="A3318" s="104" t="s">
        <v>6727</v>
      </c>
      <c r="B3318" s="105" t="s">
        <v>6728</v>
      </c>
      <c r="C3318" s="106" t="s">
        <v>236</v>
      </c>
      <c r="D3318" s="107">
        <v>33.479999999999997</v>
      </c>
      <c r="E3318" s="107">
        <v>9.1</v>
      </c>
      <c r="F3318" s="107">
        <v>42.58</v>
      </c>
      <c r="G3318" s="83">
        <v>9</v>
      </c>
      <c r="H3318" s="83"/>
    </row>
    <row r="3319" spans="1:8" ht="28.8" x14ac:dyDescent="0.3">
      <c r="A3319" s="104" t="s">
        <v>6729</v>
      </c>
      <c r="B3319" s="105" t="s">
        <v>6730</v>
      </c>
      <c r="C3319" s="106" t="s">
        <v>236</v>
      </c>
      <c r="D3319" s="107">
        <v>38.42</v>
      </c>
      <c r="E3319" s="107">
        <v>9.1</v>
      </c>
      <c r="F3319" s="107">
        <v>47.52</v>
      </c>
      <c r="G3319" s="83">
        <v>9</v>
      </c>
      <c r="H3319" s="83"/>
    </row>
    <row r="3320" spans="1:8" x14ac:dyDescent="0.3">
      <c r="A3320" s="104" t="s">
        <v>6731</v>
      </c>
      <c r="B3320" s="105" t="s">
        <v>6732</v>
      </c>
      <c r="C3320" s="106"/>
      <c r="D3320" s="107"/>
      <c r="E3320" s="107"/>
      <c r="F3320" s="107"/>
      <c r="G3320" s="83">
        <v>5</v>
      </c>
      <c r="H3320" s="83"/>
    </row>
    <row r="3321" spans="1:8" ht="28.8" x14ac:dyDescent="0.3">
      <c r="A3321" s="104" t="s">
        <v>6733</v>
      </c>
      <c r="B3321" s="105" t="s">
        <v>6734</v>
      </c>
      <c r="C3321" s="106" t="s">
        <v>236</v>
      </c>
      <c r="D3321" s="107">
        <v>45.69</v>
      </c>
      <c r="E3321" s="107">
        <v>13.1</v>
      </c>
      <c r="F3321" s="107">
        <v>58.79</v>
      </c>
      <c r="G3321" s="83">
        <v>9</v>
      </c>
      <c r="H3321" s="83"/>
    </row>
    <row r="3322" spans="1:8" ht="28.8" x14ac:dyDescent="0.3">
      <c r="A3322" s="104" t="s">
        <v>6735</v>
      </c>
      <c r="B3322" s="105" t="s">
        <v>6736</v>
      </c>
      <c r="C3322" s="106" t="s">
        <v>236</v>
      </c>
      <c r="D3322" s="107">
        <v>64.87</v>
      </c>
      <c r="E3322" s="107">
        <v>13.1</v>
      </c>
      <c r="F3322" s="107">
        <v>77.97</v>
      </c>
      <c r="G3322" s="83">
        <v>9</v>
      </c>
      <c r="H3322" s="83"/>
    </row>
    <row r="3323" spans="1:8" ht="28.8" x14ac:dyDescent="0.3">
      <c r="A3323" s="104" t="s">
        <v>6737</v>
      </c>
      <c r="B3323" s="105" t="s">
        <v>6738</v>
      </c>
      <c r="C3323" s="106" t="s">
        <v>236</v>
      </c>
      <c r="D3323" s="107">
        <v>78.91</v>
      </c>
      <c r="E3323" s="107">
        <v>13.1</v>
      </c>
      <c r="F3323" s="107">
        <v>92.01</v>
      </c>
      <c r="G3323" s="83">
        <v>9</v>
      </c>
      <c r="H3323" s="83"/>
    </row>
    <row r="3324" spans="1:8" ht="28.8" x14ac:dyDescent="0.3">
      <c r="A3324" s="104" t="s">
        <v>6739</v>
      </c>
      <c r="B3324" s="105" t="s">
        <v>6740</v>
      </c>
      <c r="C3324" s="106" t="s">
        <v>236</v>
      </c>
      <c r="D3324" s="107">
        <v>99.07</v>
      </c>
      <c r="E3324" s="107">
        <v>13.1</v>
      </c>
      <c r="F3324" s="107">
        <v>112.17</v>
      </c>
      <c r="G3324" s="83">
        <v>9</v>
      </c>
      <c r="H3324" s="83"/>
    </row>
    <row r="3325" spans="1:8" ht="28.8" x14ac:dyDescent="0.3">
      <c r="A3325" s="104" t="s">
        <v>6741</v>
      </c>
      <c r="B3325" s="105" t="s">
        <v>6742</v>
      </c>
      <c r="C3325" s="106" t="s">
        <v>236</v>
      </c>
      <c r="D3325" s="107">
        <v>116.18</v>
      </c>
      <c r="E3325" s="107">
        <v>13.1</v>
      </c>
      <c r="F3325" s="107">
        <v>129.28</v>
      </c>
      <c r="G3325" s="83">
        <v>9</v>
      </c>
      <c r="H3325" s="83"/>
    </row>
    <row r="3326" spans="1:8" ht="28.8" x14ac:dyDescent="0.3">
      <c r="A3326" s="104" t="s">
        <v>6743</v>
      </c>
      <c r="B3326" s="105" t="s">
        <v>6744</v>
      </c>
      <c r="C3326" s="106" t="s">
        <v>236</v>
      </c>
      <c r="D3326" s="107">
        <v>132.38</v>
      </c>
      <c r="E3326" s="107">
        <v>13.1</v>
      </c>
      <c r="F3326" s="107">
        <v>145.47999999999999</v>
      </c>
      <c r="G3326" s="83">
        <v>9</v>
      </c>
      <c r="H3326" s="83"/>
    </row>
    <row r="3327" spans="1:8" ht="28.8" x14ac:dyDescent="0.3">
      <c r="A3327" s="104" t="s">
        <v>6745</v>
      </c>
      <c r="B3327" s="105" t="s">
        <v>6746</v>
      </c>
      <c r="C3327" s="106" t="s">
        <v>236</v>
      </c>
      <c r="D3327" s="107">
        <v>151.34</v>
      </c>
      <c r="E3327" s="107">
        <v>13.1</v>
      </c>
      <c r="F3327" s="107">
        <v>164.44</v>
      </c>
      <c r="G3327" s="83">
        <v>9</v>
      </c>
      <c r="H3327" s="83"/>
    </row>
    <row r="3328" spans="1:8" ht="28.8" x14ac:dyDescent="0.3">
      <c r="A3328" s="104" t="s">
        <v>6747</v>
      </c>
      <c r="B3328" s="105" t="s">
        <v>6748</v>
      </c>
      <c r="C3328" s="106" t="s">
        <v>236</v>
      </c>
      <c r="D3328" s="107">
        <v>170.82</v>
      </c>
      <c r="E3328" s="107">
        <v>13.1</v>
      </c>
      <c r="F3328" s="107">
        <v>183.92</v>
      </c>
      <c r="G3328" s="83">
        <v>9</v>
      </c>
      <c r="H3328" s="83"/>
    </row>
    <row r="3329" spans="1:8" ht="28.8" x14ac:dyDescent="0.3">
      <c r="A3329" s="104" t="s">
        <v>6749</v>
      </c>
      <c r="B3329" s="105" t="s">
        <v>6750</v>
      </c>
      <c r="C3329" s="106" t="s">
        <v>236</v>
      </c>
      <c r="D3329" s="107">
        <v>187.3</v>
      </c>
      <c r="E3329" s="107">
        <v>13.1</v>
      </c>
      <c r="F3329" s="107">
        <v>200.4</v>
      </c>
      <c r="G3329" s="83">
        <v>9</v>
      </c>
      <c r="H3329" s="83"/>
    </row>
    <row r="3330" spans="1:8" ht="28.8" x14ac:dyDescent="0.3">
      <c r="A3330" s="104" t="s">
        <v>6751</v>
      </c>
      <c r="B3330" s="105" t="s">
        <v>6752</v>
      </c>
      <c r="C3330" s="106" t="s">
        <v>236</v>
      </c>
      <c r="D3330" s="107">
        <v>203.14</v>
      </c>
      <c r="E3330" s="107">
        <v>13.1</v>
      </c>
      <c r="F3330" s="107">
        <v>216.24</v>
      </c>
      <c r="G3330" s="83">
        <v>9</v>
      </c>
      <c r="H3330" s="83"/>
    </row>
    <row r="3331" spans="1:8" ht="28.8" x14ac:dyDescent="0.3">
      <c r="A3331" s="104" t="s">
        <v>6753</v>
      </c>
      <c r="B3331" s="105" t="s">
        <v>6754</v>
      </c>
      <c r="C3331" s="106" t="s">
        <v>236</v>
      </c>
      <c r="D3331" s="107">
        <v>223.8</v>
      </c>
      <c r="E3331" s="107">
        <v>13.1</v>
      </c>
      <c r="F3331" s="107">
        <v>236.9</v>
      </c>
      <c r="G3331" s="83">
        <v>9</v>
      </c>
      <c r="H3331" s="83"/>
    </row>
    <row r="3332" spans="1:8" x14ac:dyDescent="0.3">
      <c r="A3332" s="104" t="s">
        <v>6755</v>
      </c>
      <c r="B3332" s="105" t="s">
        <v>6756</v>
      </c>
      <c r="C3332" s="106"/>
      <c r="D3332" s="107"/>
      <c r="E3332" s="107"/>
      <c r="F3332" s="107"/>
      <c r="G3332" s="83">
        <v>5</v>
      </c>
      <c r="H3332" s="83"/>
    </row>
    <row r="3333" spans="1:8" ht="28.8" x14ac:dyDescent="0.3">
      <c r="A3333" s="104" t="s">
        <v>6757</v>
      </c>
      <c r="B3333" s="105" t="s">
        <v>6758</v>
      </c>
      <c r="C3333" s="106" t="s">
        <v>236</v>
      </c>
      <c r="D3333" s="107">
        <v>50.54</v>
      </c>
      <c r="E3333" s="107">
        <v>12.73</v>
      </c>
      <c r="F3333" s="107">
        <v>63.27</v>
      </c>
      <c r="G3333" s="83">
        <v>9</v>
      </c>
      <c r="H3333" s="83"/>
    </row>
    <row r="3334" spans="1:8" ht="28.8" x14ac:dyDescent="0.3">
      <c r="A3334" s="104" t="s">
        <v>6759</v>
      </c>
      <c r="B3334" s="105" t="s">
        <v>6760</v>
      </c>
      <c r="C3334" s="106" t="s">
        <v>236</v>
      </c>
      <c r="D3334" s="107">
        <v>60.74</v>
      </c>
      <c r="E3334" s="107">
        <v>12.73</v>
      </c>
      <c r="F3334" s="107">
        <v>73.47</v>
      </c>
      <c r="G3334" s="83">
        <v>9</v>
      </c>
      <c r="H3334" s="83"/>
    </row>
    <row r="3335" spans="1:8" ht="28.8" x14ac:dyDescent="0.3">
      <c r="A3335" s="104" t="s">
        <v>6761</v>
      </c>
      <c r="B3335" s="105" t="s">
        <v>6762</v>
      </c>
      <c r="C3335" s="106" t="s">
        <v>236</v>
      </c>
      <c r="D3335" s="107">
        <v>65.209999999999994</v>
      </c>
      <c r="E3335" s="107">
        <v>12.73</v>
      </c>
      <c r="F3335" s="107">
        <v>77.94</v>
      </c>
      <c r="G3335" s="83">
        <v>9</v>
      </c>
      <c r="H3335" s="83"/>
    </row>
    <row r="3336" spans="1:8" ht="43.2" x14ac:dyDescent="0.3">
      <c r="A3336" s="104" t="s">
        <v>6763</v>
      </c>
      <c r="B3336" s="105" t="s">
        <v>6764</v>
      </c>
      <c r="C3336" s="106" t="s">
        <v>236</v>
      </c>
      <c r="D3336" s="107">
        <v>130.21</v>
      </c>
      <c r="E3336" s="107">
        <v>19.09</v>
      </c>
      <c r="F3336" s="107">
        <v>149.30000000000001</v>
      </c>
      <c r="G3336" s="83">
        <v>9</v>
      </c>
      <c r="H3336" s="83"/>
    </row>
    <row r="3337" spans="1:8" ht="28.8" x14ac:dyDescent="0.3">
      <c r="A3337" s="104" t="s">
        <v>6765</v>
      </c>
      <c r="B3337" s="105" t="s">
        <v>6766</v>
      </c>
      <c r="C3337" s="106" t="s">
        <v>128</v>
      </c>
      <c r="D3337" s="107">
        <v>15.2</v>
      </c>
      <c r="E3337" s="107">
        <v>8.3699999999999992</v>
      </c>
      <c r="F3337" s="107">
        <v>23.57</v>
      </c>
      <c r="G3337" s="83">
        <v>9</v>
      </c>
      <c r="H3337" s="83"/>
    </row>
    <row r="3338" spans="1:8" ht="28.8" x14ac:dyDescent="0.3">
      <c r="A3338" s="104" t="s">
        <v>6767</v>
      </c>
      <c r="B3338" s="105" t="s">
        <v>6768</v>
      </c>
      <c r="C3338" s="106" t="s">
        <v>128</v>
      </c>
      <c r="D3338" s="107">
        <v>20.37</v>
      </c>
      <c r="E3338" s="107">
        <v>8.3699999999999992</v>
      </c>
      <c r="F3338" s="107">
        <v>28.74</v>
      </c>
      <c r="G3338" s="83">
        <v>9</v>
      </c>
      <c r="H3338" s="83"/>
    </row>
    <row r="3339" spans="1:8" ht="28.8" x14ac:dyDescent="0.3">
      <c r="A3339" s="104" t="s">
        <v>6769</v>
      </c>
      <c r="B3339" s="105" t="s">
        <v>6770</v>
      </c>
      <c r="C3339" s="106" t="s">
        <v>128</v>
      </c>
      <c r="D3339" s="107">
        <v>22.02</v>
      </c>
      <c r="E3339" s="107">
        <v>12.73</v>
      </c>
      <c r="F3339" s="107">
        <v>34.75</v>
      </c>
      <c r="G3339" s="83">
        <v>9</v>
      </c>
      <c r="H3339" s="83"/>
    </row>
    <row r="3340" spans="1:8" ht="28.8" x14ac:dyDescent="0.3">
      <c r="A3340" s="104" t="s">
        <v>6771</v>
      </c>
      <c r="B3340" s="105" t="s">
        <v>6772</v>
      </c>
      <c r="C3340" s="106" t="s">
        <v>128</v>
      </c>
      <c r="D3340" s="107">
        <v>36.020000000000003</v>
      </c>
      <c r="E3340" s="107">
        <v>14.56</v>
      </c>
      <c r="F3340" s="107">
        <v>50.58</v>
      </c>
      <c r="G3340" s="83">
        <v>9</v>
      </c>
      <c r="H3340" s="83"/>
    </row>
    <row r="3341" spans="1:8" ht="28.8" x14ac:dyDescent="0.3">
      <c r="A3341" s="104" t="s">
        <v>6773</v>
      </c>
      <c r="B3341" s="105" t="s">
        <v>6774</v>
      </c>
      <c r="C3341" s="106" t="s">
        <v>128</v>
      </c>
      <c r="D3341" s="107">
        <v>13.97</v>
      </c>
      <c r="E3341" s="107">
        <v>8.3699999999999992</v>
      </c>
      <c r="F3341" s="107">
        <v>22.34</v>
      </c>
      <c r="G3341" s="83">
        <v>9</v>
      </c>
      <c r="H3341" s="83"/>
    </row>
    <row r="3342" spans="1:8" ht="28.8" x14ac:dyDescent="0.3">
      <c r="A3342" s="104" t="s">
        <v>6775</v>
      </c>
      <c r="B3342" s="105" t="s">
        <v>6776</v>
      </c>
      <c r="C3342" s="106" t="s">
        <v>128</v>
      </c>
      <c r="D3342" s="107">
        <v>18.260000000000002</v>
      </c>
      <c r="E3342" s="107">
        <v>8.3699999999999992</v>
      </c>
      <c r="F3342" s="107">
        <v>26.63</v>
      </c>
      <c r="G3342" s="83">
        <v>9</v>
      </c>
      <c r="H3342" s="83"/>
    </row>
    <row r="3343" spans="1:8" ht="28.8" x14ac:dyDescent="0.3">
      <c r="A3343" s="104" t="s">
        <v>6777</v>
      </c>
      <c r="B3343" s="105" t="s">
        <v>6778</v>
      </c>
      <c r="C3343" s="106" t="s">
        <v>128</v>
      </c>
      <c r="D3343" s="107">
        <v>22.34</v>
      </c>
      <c r="E3343" s="107">
        <v>12.73</v>
      </c>
      <c r="F3343" s="107">
        <v>35.07</v>
      </c>
      <c r="G3343" s="83">
        <v>9</v>
      </c>
      <c r="H3343" s="83"/>
    </row>
    <row r="3344" spans="1:8" ht="28.8" x14ac:dyDescent="0.3">
      <c r="A3344" s="104" t="s">
        <v>6779</v>
      </c>
      <c r="B3344" s="105" t="s">
        <v>6780</v>
      </c>
      <c r="C3344" s="106" t="s">
        <v>128</v>
      </c>
      <c r="D3344" s="107">
        <v>59.6</v>
      </c>
      <c r="E3344" s="107">
        <v>14.56</v>
      </c>
      <c r="F3344" s="107">
        <v>74.16</v>
      </c>
      <c r="G3344" s="83">
        <v>9</v>
      </c>
      <c r="H3344" s="83"/>
    </row>
    <row r="3345" spans="1:8" ht="28.8" x14ac:dyDescent="0.3">
      <c r="A3345" s="104" t="s">
        <v>6781</v>
      </c>
      <c r="B3345" s="105" t="s">
        <v>6782</v>
      </c>
      <c r="C3345" s="106" t="s">
        <v>128</v>
      </c>
      <c r="D3345" s="107">
        <v>16.87</v>
      </c>
      <c r="E3345" s="107">
        <v>8.3699999999999992</v>
      </c>
      <c r="F3345" s="107">
        <v>25.24</v>
      </c>
      <c r="G3345" s="83">
        <v>9</v>
      </c>
      <c r="H3345" s="83"/>
    </row>
    <row r="3346" spans="1:8" ht="28.8" x14ac:dyDescent="0.3">
      <c r="A3346" s="104" t="s">
        <v>6783</v>
      </c>
      <c r="B3346" s="105" t="s">
        <v>6784</v>
      </c>
      <c r="C3346" s="106" t="s">
        <v>128</v>
      </c>
      <c r="D3346" s="107">
        <v>18.71</v>
      </c>
      <c r="E3346" s="107">
        <v>8.3699999999999992</v>
      </c>
      <c r="F3346" s="107">
        <v>27.08</v>
      </c>
      <c r="G3346" s="83">
        <v>9</v>
      </c>
      <c r="H3346" s="83"/>
    </row>
    <row r="3347" spans="1:8" ht="28.8" x14ac:dyDescent="0.3">
      <c r="A3347" s="104" t="s">
        <v>6785</v>
      </c>
      <c r="B3347" s="105" t="s">
        <v>6786</v>
      </c>
      <c r="C3347" s="106" t="s">
        <v>128</v>
      </c>
      <c r="D3347" s="107">
        <v>26.44</v>
      </c>
      <c r="E3347" s="107">
        <v>12.73</v>
      </c>
      <c r="F3347" s="107">
        <v>39.17</v>
      </c>
      <c r="G3347" s="83">
        <v>9</v>
      </c>
      <c r="H3347" s="83"/>
    </row>
    <row r="3348" spans="1:8" ht="28.8" x14ac:dyDescent="0.3">
      <c r="A3348" s="104" t="s">
        <v>6787</v>
      </c>
      <c r="B3348" s="105" t="s">
        <v>6788</v>
      </c>
      <c r="C3348" s="106" t="s">
        <v>128</v>
      </c>
      <c r="D3348" s="107">
        <v>38.54</v>
      </c>
      <c r="E3348" s="107">
        <v>14.56</v>
      </c>
      <c r="F3348" s="107">
        <v>53.1</v>
      </c>
      <c r="G3348" s="83">
        <v>9</v>
      </c>
      <c r="H3348" s="83"/>
    </row>
    <row r="3349" spans="1:8" ht="28.8" x14ac:dyDescent="0.3">
      <c r="A3349" s="104" t="s">
        <v>6789</v>
      </c>
      <c r="B3349" s="105" t="s">
        <v>6790</v>
      </c>
      <c r="C3349" s="106" t="s">
        <v>128</v>
      </c>
      <c r="D3349" s="107">
        <v>11.92</v>
      </c>
      <c r="E3349" s="107">
        <v>8.3699999999999992</v>
      </c>
      <c r="F3349" s="107">
        <v>20.29</v>
      </c>
      <c r="G3349" s="83">
        <v>9</v>
      </c>
      <c r="H3349" s="83"/>
    </row>
    <row r="3350" spans="1:8" ht="28.8" x14ac:dyDescent="0.3">
      <c r="A3350" s="104" t="s">
        <v>6791</v>
      </c>
      <c r="B3350" s="105" t="s">
        <v>6792</v>
      </c>
      <c r="C3350" s="106" t="s">
        <v>128</v>
      </c>
      <c r="D3350" s="107">
        <v>19.03</v>
      </c>
      <c r="E3350" s="107">
        <v>12.73</v>
      </c>
      <c r="F3350" s="107">
        <v>31.76</v>
      </c>
      <c r="G3350" s="83">
        <v>9</v>
      </c>
      <c r="H3350" s="83"/>
    </row>
    <row r="3351" spans="1:8" ht="28.8" x14ac:dyDescent="0.3">
      <c r="A3351" s="104" t="s">
        <v>6793</v>
      </c>
      <c r="B3351" s="105" t="s">
        <v>6794</v>
      </c>
      <c r="C3351" s="106" t="s">
        <v>128</v>
      </c>
      <c r="D3351" s="107">
        <v>30.53</v>
      </c>
      <c r="E3351" s="107">
        <v>14.56</v>
      </c>
      <c r="F3351" s="107">
        <v>45.09</v>
      </c>
      <c r="G3351" s="83">
        <v>9</v>
      </c>
      <c r="H3351" s="83"/>
    </row>
    <row r="3352" spans="1:8" ht="28.8" x14ac:dyDescent="0.3">
      <c r="A3352" s="104" t="s">
        <v>6795</v>
      </c>
      <c r="B3352" s="105" t="s">
        <v>6796</v>
      </c>
      <c r="C3352" s="106" t="s">
        <v>128</v>
      </c>
      <c r="D3352" s="107">
        <v>43.37</v>
      </c>
      <c r="E3352" s="107">
        <v>8.3699999999999992</v>
      </c>
      <c r="F3352" s="107">
        <v>51.74</v>
      </c>
      <c r="G3352" s="83">
        <v>9</v>
      </c>
      <c r="H3352" s="83"/>
    </row>
    <row r="3353" spans="1:8" ht="28.8" x14ac:dyDescent="0.3">
      <c r="A3353" s="104" t="s">
        <v>6797</v>
      </c>
      <c r="B3353" s="105" t="s">
        <v>6798</v>
      </c>
      <c r="C3353" s="106" t="s">
        <v>128</v>
      </c>
      <c r="D3353" s="107">
        <v>55.64</v>
      </c>
      <c r="E3353" s="107">
        <v>12.73</v>
      </c>
      <c r="F3353" s="107">
        <v>68.37</v>
      </c>
      <c r="G3353" s="83">
        <v>9</v>
      </c>
      <c r="H3353" s="83"/>
    </row>
    <row r="3354" spans="1:8" ht="28.8" x14ac:dyDescent="0.3">
      <c r="A3354" s="104" t="s">
        <v>6799</v>
      </c>
      <c r="B3354" s="105" t="s">
        <v>6800</v>
      </c>
      <c r="C3354" s="106" t="s">
        <v>128</v>
      </c>
      <c r="D3354" s="107">
        <v>91.99</v>
      </c>
      <c r="E3354" s="107">
        <v>14.56</v>
      </c>
      <c r="F3354" s="107">
        <v>106.55</v>
      </c>
      <c r="G3354" s="83">
        <v>9</v>
      </c>
      <c r="H3354" s="83"/>
    </row>
    <row r="3355" spans="1:8" ht="28.8" x14ac:dyDescent="0.3">
      <c r="A3355" s="104" t="s">
        <v>6801</v>
      </c>
      <c r="B3355" s="105" t="s">
        <v>6802</v>
      </c>
      <c r="C3355" s="106" t="s">
        <v>128</v>
      </c>
      <c r="D3355" s="107">
        <v>72.349999999999994</v>
      </c>
      <c r="E3355" s="107">
        <v>14.56</v>
      </c>
      <c r="F3355" s="107">
        <v>86.91</v>
      </c>
      <c r="G3355" s="83">
        <v>9</v>
      </c>
      <c r="H3355" s="83"/>
    </row>
    <row r="3356" spans="1:8" ht="28.8" x14ac:dyDescent="0.3">
      <c r="A3356" s="104" t="s">
        <v>6803</v>
      </c>
      <c r="B3356" s="105" t="s">
        <v>6804</v>
      </c>
      <c r="C3356" s="106" t="s">
        <v>128</v>
      </c>
      <c r="D3356" s="107">
        <v>230.07</v>
      </c>
      <c r="E3356" s="107">
        <v>12.73</v>
      </c>
      <c r="F3356" s="107">
        <v>242.8</v>
      </c>
      <c r="G3356" s="83">
        <v>9</v>
      </c>
      <c r="H3356" s="83"/>
    </row>
    <row r="3357" spans="1:8" ht="28.8" x14ac:dyDescent="0.3">
      <c r="A3357" s="104" t="s">
        <v>6805</v>
      </c>
      <c r="B3357" s="105" t="s">
        <v>6806</v>
      </c>
      <c r="C3357" s="106" t="s">
        <v>128</v>
      </c>
      <c r="D3357" s="107">
        <v>34.78</v>
      </c>
      <c r="E3357" s="107">
        <v>8.3699999999999992</v>
      </c>
      <c r="F3357" s="107">
        <v>43.15</v>
      </c>
      <c r="G3357" s="83">
        <v>9</v>
      </c>
      <c r="H3357" s="83"/>
    </row>
    <row r="3358" spans="1:8" ht="28.8" x14ac:dyDescent="0.3">
      <c r="A3358" s="104" t="s">
        <v>6807</v>
      </c>
      <c r="B3358" s="105" t="s">
        <v>6808</v>
      </c>
      <c r="C3358" s="106" t="s">
        <v>128</v>
      </c>
      <c r="D3358" s="107">
        <v>37.51</v>
      </c>
      <c r="E3358" s="107">
        <v>12.73</v>
      </c>
      <c r="F3358" s="107">
        <v>50.24</v>
      </c>
      <c r="G3358" s="83">
        <v>9</v>
      </c>
      <c r="H3358" s="83"/>
    </row>
    <row r="3359" spans="1:8" ht="28.8" x14ac:dyDescent="0.3">
      <c r="A3359" s="104" t="s">
        <v>6809</v>
      </c>
      <c r="B3359" s="105" t="s">
        <v>6810</v>
      </c>
      <c r="C3359" s="106" t="s">
        <v>128</v>
      </c>
      <c r="D3359" s="107">
        <v>75.52</v>
      </c>
      <c r="E3359" s="107">
        <v>14.56</v>
      </c>
      <c r="F3359" s="107">
        <v>90.08</v>
      </c>
      <c r="G3359" s="83">
        <v>9</v>
      </c>
      <c r="H3359" s="83"/>
    </row>
    <row r="3360" spans="1:8" ht="28.8" x14ac:dyDescent="0.3">
      <c r="A3360" s="104" t="s">
        <v>6811</v>
      </c>
      <c r="B3360" s="105" t="s">
        <v>6812</v>
      </c>
      <c r="C3360" s="106" t="s">
        <v>128</v>
      </c>
      <c r="D3360" s="107">
        <v>40.08</v>
      </c>
      <c r="E3360" s="107">
        <v>12.73</v>
      </c>
      <c r="F3360" s="107">
        <v>52.81</v>
      </c>
      <c r="G3360" s="83">
        <v>9</v>
      </c>
      <c r="H3360" s="83"/>
    </row>
    <row r="3361" spans="1:8" ht="28.8" x14ac:dyDescent="0.3">
      <c r="A3361" s="104" t="s">
        <v>6813</v>
      </c>
      <c r="B3361" s="105" t="s">
        <v>6814</v>
      </c>
      <c r="C3361" s="106" t="s">
        <v>128</v>
      </c>
      <c r="D3361" s="107">
        <v>62.31</v>
      </c>
      <c r="E3361" s="107">
        <v>14.56</v>
      </c>
      <c r="F3361" s="107">
        <v>76.87</v>
      </c>
      <c r="G3361" s="83">
        <v>9</v>
      </c>
      <c r="H3361" s="83"/>
    </row>
    <row r="3362" spans="1:8" ht="28.8" x14ac:dyDescent="0.3">
      <c r="A3362" s="104" t="s">
        <v>6815</v>
      </c>
      <c r="B3362" s="105" t="s">
        <v>6816</v>
      </c>
      <c r="C3362" s="106" t="s">
        <v>128</v>
      </c>
      <c r="D3362" s="107">
        <v>63.16</v>
      </c>
      <c r="E3362" s="107">
        <v>14.56</v>
      </c>
      <c r="F3362" s="107">
        <v>77.72</v>
      </c>
      <c r="G3362" s="83">
        <v>9</v>
      </c>
      <c r="H3362" s="83"/>
    </row>
    <row r="3363" spans="1:8" ht="28.8" x14ac:dyDescent="0.3">
      <c r="A3363" s="104" t="s">
        <v>6817</v>
      </c>
      <c r="B3363" s="105" t="s">
        <v>6818</v>
      </c>
      <c r="C3363" s="106" t="s">
        <v>128</v>
      </c>
      <c r="D3363" s="107">
        <v>70.569999999999993</v>
      </c>
      <c r="E3363" s="107">
        <v>14.56</v>
      </c>
      <c r="F3363" s="107">
        <v>85.13</v>
      </c>
      <c r="G3363" s="83">
        <v>9</v>
      </c>
      <c r="H3363" s="83"/>
    </row>
    <row r="3364" spans="1:8" ht="28.8" x14ac:dyDescent="0.3">
      <c r="A3364" s="104" t="s">
        <v>6819</v>
      </c>
      <c r="B3364" s="105" t="s">
        <v>6820</v>
      </c>
      <c r="C3364" s="106" t="s">
        <v>128</v>
      </c>
      <c r="D3364" s="107">
        <v>149.13</v>
      </c>
      <c r="E3364" s="107">
        <v>12.73</v>
      </c>
      <c r="F3364" s="107">
        <v>161.86000000000001</v>
      </c>
      <c r="G3364" s="83">
        <v>9</v>
      </c>
      <c r="H3364" s="83"/>
    </row>
    <row r="3365" spans="1:8" ht="28.8" x14ac:dyDescent="0.3">
      <c r="A3365" s="104" t="s">
        <v>6821</v>
      </c>
      <c r="B3365" s="105" t="s">
        <v>6822</v>
      </c>
      <c r="C3365" s="106" t="s">
        <v>128</v>
      </c>
      <c r="D3365" s="107">
        <v>74.31</v>
      </c>
      <c r="E3365" s="107">
        <v>14.56</v>
      </c>
      <c r="F3365" s="107">
        <v>88.87</v>
      </c>
      <c r="G3365" s="83">
        <v>9</v>
      </c>
      <c r="H3365" s="83"/>
    </row>
    <row r="3366" spans="1:8" ht="28.8" x14ac:dyDescent="0.3">
      <c r="A3366" s="104" t="s">
        <v>6823</v>
      </c>
      <c r="B3366" s="105" t="s">
        <v>6824</v>
      </c>
      <c r="C3366" s="106" t="s">
        <v>128</v>
      </c>
      <c r="D3366" s="107">
        <v>60.23</v>
      </c>
      <c r="E3366" s="107">
        <v>8.3699999999999992</v>
      </c>
      <c r="F3366" s="107">
        <v>68.599999999999994</v>
      </c>
      <c r="G3366" s="83">
        <v>9</v>
      </c>
      <c r="H3366" s="83"/>
    </row>
    <row r="3367" spans="1:8" ht="28.8" x14ac:dyDescent="0.3">
      <c r="A3367" s="104" t="s">
        <v>6825</v>
      </c>
      <c r="B3367" s="105" t="s">
        <v>6826</v>
      </c>
      <c r="C3367" s="106" t="s">
        <v>128</v>
      </c>
      <c r="D3367" s="107">
        <v>14.59</v>
      </c>
      <c r="E3367" s="107">
        <v>8.3699999999999992</v>
      </c>
      <c r="F3367" s="107">
        <v>22.96</v>
      </c>
      <c r="G3367" s="83">
        <v>9</v>
      </c>
      <c r="H3367" s="83"/>
    </row>
    <row r="3368" spans="1:8" ht="28.8" x14ac:dyDescent="0.3">
      <c r="A3368" s="104" t="s">
        <v>6827</v>
      </c>
      <c r="B3368" s="105" t="s">
        <v>6828</v>
      </c>
      <c r="C3368" s="106" t="s">
        <v>128</v>
      </c>
      <c r="D3368" s="107">
        <v>37.28</v>
      </c>
      <c r="E3368" s="107">
        <v>8.3699999999999992</v>
      </c>
      <c r="F3368" s="107">
        <v>45.65</v>
      </c>
      <c r="G3368" s="83">
        <v>9</v>
      </c>
      <c r="H3368" s="83"/>
    </row>
    <row r="3369" spans="1:8" ht="28.8" x14ac:dyDescent="0.3">
      <c r="A3369" s="104" t="s">
        <v>6829</v>
      </c>
      <c r="B3369" s="105" t="s">
        <v>6830</v>
      </c>
      <c r="C3369" s="106" t="s">
        <v>128</v>
      </c>
      <c r="D3369" s="107">
        <v>32.619999999999997</v>
      </c>
      <c r="E3369" s="107">
        <v>12.73</v>
      </c>
      <c r="F3369" s="107">
        <v>45.35</v>
      </c>
      <c r="G3369" s="83">
        <v>9</v>
      </c>
      <c r="H3369" s="83"/>
    </row>
    <row r="3370" spans="1:8" x14ac:dyDescent="0.3">
      <c r="A3370" s="104" t="s">
        <v>6831</v>
      </c>
      <c r="B3370" s="105" t="s">
        <v>6832</v>
      </c>
      <c r="C3370" s="106" t="s">
        <v>439</v>
      </c>
      <c r="D3370" s="107">
        <v>87.81</v>
      </c>
      <c r="E3370" s="107">
        <v>3.64</v>
      </c>
      <c r="F3370" s="107">
        <v>91.45</v>
      </c>
      <c r="G3370" s="83">
        <v>9</v>
      </c>
      <c r="H3370" s="83"/>
    </row>
    <row r="3371" spans="1:8" ht="28.8" x14ac:dyDescent="0.3">
      <c r="A3371" s="104" t="s">
        <v>6833</v>
      </c>
      <c r="B3371" s="105" t="s">
        <v>6834</v>
      </c>
      <c r="C3371" s="106"/>
      <c r="D3371" s="107"/>
      <c r="E3371" s="107"/>
      <c r="F3371" s="107"/>
      <c r="G3371" s="83">
        <v>2</v>
      </c>
      <c r="H3371" s="83"/>
    </row>
    <row r="3372" spans="1:8" x14ac:dyDescent="0.3">
      <c r="A3372" s="104" t="s">
        <v>6835</v>
      </c>
      <c r="B3372" s="105" t="s">
        <v>6836</v>
      </c>
      <c r="C3372" s="106"/>
      <c r="D3372" s="107"/>
      <c r="E3372" s="107"/>
      <c r="F3372" s="107"/>
      <c r="G3372" s="83">
        <v>5</v>
      </c>
      <c r="H3372" s="83"/>
    </row>
    <row r="3373" spans="1:8" x14ac:dyDescent="0.3">
      <c r="A3373" s="104" t="s">
        <v>6837</v>
      </c>
      <c r="B3373" s="105" t="s">
        <v>6838</v>
      </c>
      <c r="C3373" s="106" t="s">
        <v>128</v>
      </c>
      <c r="D3373" s="107">
        <v>30.52</v>
      </c>
      <c r="E3373" s="107">
        <v>16.37</v>
      </c>
      <c r="F3373" s="107">
        <v>46.89</v>
      </c>
      <c r="G3373" s="83">
        <v>9</v>
      </c>
      <c r="H3373" s="83"/>
    </row>
    <row r="3374" spans="1:8" x14ac:dyDescent="0.3">
      <c r="A3374" s="104" t="s">
        <v>6839</v>
      </c>
      <c r="B3374" s="105" t="s">
        <v>6840</v>
      </c>
      <c r="C3374" s="106" t="s">
        <v>128</v>
      </c>
      <c r="D3374" s="107">
        <v>39.25</v>
      </c>
      <c r="E3374" s="107">
        <v>21.83</v>
      </c>
      <c r="F3374" s="107">
        <v>61.08</v>
      </c>
      <c r="G3374" s="83">
        <v>9</v>
      </c>
      <c r="H3374" s="83"/>
    </row>
    <row r="3375" spans="1:8" x14ac:dyDescent="0.3">
      <c r="A3375" s="104" t="s">
        <v>6841</v>
      </c>
      <c r="B3375" s="105" t="s">
        <v>6842</v>
      </c>
      <c r="C3375" s="106" t="s">
        <v>128</v>
      </c>
      <c r="D3375" s="107">
        <v>54.46</v>
      </c>
      <c r="E3375" s="107">
        <v>27.29</v>
      </c>
      <c r="F3375" s="107">
        <v>81.75</v>
      </c>
      <c r="G3375" s="83">
        <v>9</v>
      </c>
      <c r="H3375" s="83"/>
    </row>
    <row r="3376" spans="1:8" x14ac:dyDescent="0.3">
      <c r="A3376" s="104" t="s">
        <v>6843</v>
      </c>
      <c r="B3376" s="105" t="s">
        <v>6844</v>
      </c>
      <c r="C3376" s="106" t="s">
        <v>128</v>
      </c>
      <c r="D3376" s="107">
        <v>71.17</v>
      </c>
      <c r="E3376" s="107">
        <v>32.75</v>
      </c>
      <c r="F3376" s="107">
        <v>103.92</v>
      </c>
      <c r="G3376" s="83">
        <v>9</v>
      </c>
      <c r="H3376" s="83"/>
    </row>
    <row r="3377" spans="1:8" x14ac:dyDescent="0.3">
      <c r="A3377" s="104" t="s">
        <v>6845</v>
      </c>
      <c r="B3377" s="105" t="s">
        <v>6846</v>
      </c>
      <c r="C3377" s="106" t="s">
        <v>128</v>
      </c>
      <c r="D3377" s="107">
        <v>80.540000000000006</v>
      </c>
      <c r="E3377" s="107">
        <v>36.39</v>
      </c>
      <c r="F3377" s="107">
        <v>116.93</v>
      </c>
      <c r="G3377" s="83">
        <v>9</v>
      </c>
      <c r="H3377" s="83"/>
    </row>
    <row r="3378" spans="1:8" x14ac:dyDescent="0.3">
      <c r="A3378" s="104" t="s">
        <v>6847</v>
      </c>
      <c r="B3378" s="105" t="s">
        <v>6848</v>
      </c>
      <c r="C3378" s="106" t="s">
        <v>128</v>
      </c>
      <c r="D3378" s="107">
        <v>125.79</v>
      </c>
      <c r="E3378" s="107">
        <v>45.49</v>
      </c>
      <c r="F3378" s="107">
        <v>171.28</v>
      </c>
      <c r="G3378" s="83">
        <v>9</v>
      </c>
      <c r="H3378" s="83"/>
    </row>
    <row r="3379" spans="1:8" x14ac:dyDescent="0.3">
      <c r="A3379" s="104" t="s">
        <v>6849</v>
      </c>
      <c r="B3379" s="105" t="s">
        <v>6850</v>
      </c>
      <c r="C3379" s="106" t="s">
        <v>128</v>
      </c>
      <c r="D3379" s="107">
        <v>281.89999999999998</v>
      </c>
      <c r="E3379" s="107">
        <v>54.59</v>
      </c>
      <c r="F3379" s="107">
        <v>336.49</v>
      </c>
      <c r="G3379" s="83">
        <v>9</v>
      </c>
      <c r="H3379" s="83"/>
    </row>
    <row r="3380" spans="1:8" x14ac:dyDescent="0.3">
      <c r="A3380" s="104" t="s">
        <v>6851</v>
      </c>
      <c r="B3380" s="105" t="s">
        <v>6852</v>
      </c>
      <c r="C3380" s="106" t="s">
        <v>128</v>
      </c>
      <c r="D3380" s="107">
        <v>425.42</v>
      </c>
      <c r="E3380" s="107">
        <v>72.78</v>
      </c>
      <c r="F3380" s="107">
        <v>498.2</v>
      </c>
      <c r="G3380" s="83">
        <v>9</v>
      </c>
      <c r="H3380" s="83"/>
    </row>
    <row r="3381" spans="1:8" x14ac:dyDescent="0.3">
      <c r="A3381" s="104" t="s">
        <v>6853</v>
      </c>
      <c r="B3381" s="105" t="s">
        <v>6854</v>
      </c>
      <c r="C3381" s="106" t="s">
        <v>128</v>
      </c>
      <c r="D3381" s="107">
        <v>743.38</v>
      </c>
      <c r="E3381" s="107">
        <v>109.17</v>
      </c>
      <c r="F3381" s="107">
        <v>852.55</v>
      </c>
      <c r="G3381" s="83">
        <v>9</v>
      </c>
      <c r="H3381" s="83"/>
    </row>
    <row r="3382" spans="1:8" x14ac:dyDescent="0.3">
      <c r="A3382" s="104" t="s">
        <v>6855</v>
      </c>
      <c r="B3382" s="105" t="s">
        <v>6856</v>
      </c>
      <c r="C3382" s="106" t="s">
        <v>128</v>
      </c>
      <c r="D3382" s="107">
        <v>57.96</v>
      </c>
      <c r="E3382" s="107">
        <v>21.83</v>
      </c>
      <c r="F3382" s="107">
        <v>79.790000000000006</v>
      </c>
      <c r="G3382" s="83">
        <v>9</v>
      </c>
      <c r="H3382" s="83"/>
    </row>
    <row r="3383" spans="1:8" ht="28.8" x14ac:dyDescent="0.3">
      <c r="A3383" s="104" t="s">
        <v>6857</v>
      </c>
      <c r="B3383" s="105" t="s">
        <v>6858</v>
      </c>
      <c r="C3383" s="106" t="s">
        <v>128</v>
      </c>
      <c r="D3383" s="107">
        <v>18.010000000000002</v>
      </c>
      <c r="E3383" s="107">
        <v>16.37</v>
      </c>
      <c r="F3383" s="107">
        <v>34.380000000000003</v>
      </c>
      <c r="G3383" s="83">
        <v>9</v>
      </c>
      <c r="H3383" s="83"/>
    </row>
    <row r="3384" spans="1:8" ht="28.8" x14ac:dyDescent="0.3">
      <c r="A3384" s="104" t="s">
        <v>6859</v>
      </c>
      <c r="B3384" s="105" t="s">
        <v>6860</v>
      </c>
      <c r="C3384" s="106" t="s">
        <v>128</v>
      </c>
      <c r="D3384" s="107">
        <v>44.6</v>
      </c>
      <c r="E3384" s="107">
        <v>16.37</v>
      </c>
      <c r="F3384" s="107">
        <v>60.97</v>
      </c>
      <c r="G3384" s="83">
        <v>9</v>
      </c>
      <c r="H3384" s="83"/>
    </row>
    <row r="3385" spans="1:8" ht="28.8" x14ac:dyDescent="0.3">
      <c r="A3385" s="104" t="s">
        <v>6861</v>
      </c>
      <c r="B3385" s="105" t="s">
        <v>6862</v>
      </c>
      <c r="C3385" s="106" t="s">
        <v>128</v>
      </c>
      <c r="D3385" s="107">
        <v>40.79</v>
      </c>
      <c r="E3385" s="107">
        <v>16.37</v>
      </c>
      <c r="F3385" s="107">
        <v>57.16</v>
      </c>
      <c r="G3385" s="83">
        <v>9</v>
      </c>
      <c r="H3385" s="83"/>
    </row>
    <row r="3386" spans="1:8" ht="28.8" x14ac:dyDescent="0.3">
      <c r="A3386" s="104" t="s">
        <v>6863</v>
      </c>
      <c r="B3386" s="105" t="s">
        <v>6864</v>
      </c>
      <c r="C3386" s="106" t="s">
        <v>128</v>
      </c>
      <c r="D3386" s="107">
        <v>84.43</v>
      </c>
      <c r="E3386" s="107">
        <v>18.2</v>
      </c>
      <c r="F3386" s="107">
        <v>102.63</v>
      </c>
      <c r="G3386" s="83">
        <v>9</v>
      </c>
      <c r="H3386" s="83"/>
    </row>
    <row r="3387" spans="1:8" ht="28.8" x14ac:dyDescent="0.3">
      <c r="A3387" s="104" t="s">
        <v>6865</v>
      </c>
      <c r="B3387" s="105" t="s">
        <v>6866</v>
      </c>
      <c r="C3387" s="106" t="s">
        <v>128</v>
      </c>
      <c r="D3387" s="107">
        <v>143.41</v>
      </c>
      <c r="E3387" s="107">
        <v>16.37</v>
      </c>
      <c r="F3387" s="107">
        <v>159.78</v>
      </c>
      <c r="G3387" s="83">
        <v>9</v>
      </c>
      <c r="H3387" s="83"/>
    </row>
    <row r="3388" spans="1:8" ht="28.8" x14ac:dyDescent="0.3">
      <c r="A3388" s="104" t="s">
        <v>6867</v>
      </c>
      <c r="B3388" s="105" t="s">
        <v>6868</v>
      </c>
      <c r="C3388" s="106" t="s">
        <v>128</v>
      </c>
      <c r="D3388" s="107">
        <v>890.27</v>
      </c>
      <c r="E3388" s="107">
        <v>36.39</v>
      </c>
      <c r="F3388" s="107">
        <v>926.66</v>
      </c>
      <c r="G3388" s="83">
        <v>9</v>
      </c>
      <c r="H3388" s="83"/>
    </row>
    <row r="3389" spans="1:8" x14ac:dyDescent="0.3">
      <c r="A3389" s="104" t="s">
        <v>6869</v>
      </c>
      <c r="B3389" s="105" t="s">
        <v>6870</v>
      </c>
      <c r="C3389" s="106"/>
      <c r="D3389" s="107"/>
      <c r="E3389" s="107"/>
      <c r="F3389" s="107"/>
      <c r="G3389" s="83">
        <v>5</v>
      </c>
      <c r="H3389" s="83"/>
    </row>
    <row r="3390" spans="1:8" ht="28.8" x14ac:dyDescent="0.3">
      <c r="A3390" s="104" t="s">
        <v>6871</v>
      </c>
      <c r="B3390" s="105" t="s">
        <v>6872</v>
      </c>
      <c r="C3390" s="106" t="s">
        <v>128</v>
      </c>
      <c r="D3390" s="107">
        <v>77.33</v>
      </c>
      <c r="E3390" s="107">
        <v>16.37</v>
      </c>
      <c r="F3390" s="107">
        <v>93.7</v>
      </c>
      <c r="G3390" s="83">
        <v>9</v>
      </c>
      <c r="H3390" s="83"/>
    </row>
    <row r="3391" spans="1:8" ht="28.8" x14ac:dyDescent="0.3">
      <c r="A3391" s="104" t="s">
        <v>6873</v>
      </c>
      <c r="B3391" s="105" t="s">
        <v>6874</v>
      </c>
      <c r="C3391" s="106" t="s">
        <v>128</v>
      </c>
      <c r="D3391" s="107">
        <v>78.09</v>
      </c>
      <c r="E3391" s="107">
        <v>16.37</v>
      </c>
      <c r="F3391" s="107">
        <v>94.46</v>
      </c>
      <c r="G3391" s="83">
        <v>9</v>
      </c>
      <c r="H3391" s="83"/>
    </row>
    <row r="3392" spans="1:8" ht="28.8" x14ac:dyDescent="0.3">
      <c r="A3392" s="104" t="s">
        <v>6875</v>
      </c>
      <c r="B3392" s="105" t="s">
        <v>6876</v>
      </c>
      <c r="C3392" s="106" t="s">
        <v>128</v>
      </c>
      <c r="D3392" s="107">
        <v>91.81</v>
      </c>
      <c r="E3392" s="107">
        <v>16.37</v>
      </c>
      <c r="F3392" s="107">
        <v>108.18</v>
      </c>
      <c r="G3392" s="83">
        <v>9</v>
      </c>
      <c r="H3392" s="83"/>
    </row>
    <row r="3393" spans="1:8" ht="28.8" x14ac:dyDescent="0.3">
      <c r="A3393" s="104" t="s">
        <v>6877</v>
      </c>
      <c r="B3393" s="105" t="s">
        <v>6878</v>
      </c>
      <c r="C3393" s="106" t="s">
        <v>128</v>
      </c>
      <c r="D3393" s="107">
        <v>128.04</v>
      </c>
      <c r="E3393" s="107">
        <v>16.37</v>
      </c>
      <c r="F3393" s="107">
        <v>144.41</v>
      </c>
      <c r="G3393" s="83">
        <v>9</v>
      </c>
      <c r="H3393" s="83"/>
    </row>
    <row r="3394" spans="1:8" ht="28.8" x14ac:dyDescent="0.3">
      <c r="A3394" s="104" t="s">
        <v>6879</v>
      </c>
      <c r="B3394" s="105" t="s">
        <v>6880</v>
      </c>
      <c r="C3394" s="106" t="s">
        <v>128</v>
      </c>
      <c r="D3394" s="107">
        <v>129.81</v>
      </c>
      <c r="E3394" s="107">
        <v>16.37</v>
      </c>
      <c r="F3394" s="107">
        <v>146.18</v>
      </c>
      <c r="G3394" s="83">
        <v>9</v>
      </c>
      <c r="H3394" s="83"/>
    </row>
    <row r="3395" spans="1:8" ht="28.8" x14ac:dyDescent="0.3">
      <c r="A3395" s="104" t="s">
        <v>6881</v>
      </c>
      <c r="B3395" s="105" t="s">
        <v>6882</v>
      </c>
      <c r="C3395" s="106" t="s">
        <v>128</v>
      </c>
      <c r="D3395" s="107">
        <v>75.010000000000005</v>
      </c>
      <c r="E3395" s="107">
        <v>16.37</v>
      </c>
      <c r="F3395" s="107">
        <v>91.38</v>
      </c>
      <c r="G3395" s="83">
        <v>9</v>
      </c>
      <c r="H3395" s="83"/>
    </row>
    <row r="3396" spans="1:8" ht="28.8" x14ac:dyDescent="0.3">
      <c r="A3396" s="104" t="s">
        <v>6883</v>
      </c>
      <c r="B3396" s="105" t="s">
        <v>6884</v>
      </c>
      <c r="C3396" s="106" t="s">
        <v>128</v>
      </c>
      <c r="D3396" s="107">
        <v>73.84</v>
      </c>
      <c r="E3396" s="107">
        <v>16.37</v>
      </c>
      <c r="F3396" s="107">
        <v>90.21</v>
      </c>
      <c r="G3396" s="83">
        <v>9</v>
      </c>
      <c r="H3396" s="83"/>
    </row>
    <row r="3397" spans="1:8" ht="28.8" x14ac:dyDescent="0.3">
      <c r="A3397" s="104" t="s">
        <v>6885</v>
      </c>
      <c r="B3397" s="105" t="s">
        <v>6886</v>
      </c>
      <c r="C3397" s="106" t="s">
        <v>128</v>
      </c>
      <c r="D3397" s="107">
        <v>60.34</v>
      </c>
      <c r="E3397" s="107">
        <v>16.37</v>
      </c>
      <c r="F3397" s="107">
        <v>76.709999999999994</v>
      </c>
      <c r="G3397" s="83">
        <v>9</v>
      </c>
      <c r="H3397" s="83"/>
    </row>
    <row r="3398" spans="1:8" ht="28.8" x14ac:dyDescent="0.3">
      <c r="A3398" s="104" t="s">
        <v>6887</v>
      </c>
      <c r="B3398" s="105" t="s">
        <v>6888</v>
      </c>
      <c r="C3398" s="106" t="s">
        <v>128</v>
      </c>
      <c r="D3398" s="107">
        <v>57.84</v>
      </c>
      <c r="E3398" s="107">
        <v>16.37</v>
      </c>
      <c r="F3398" s="107">
        <v>74.209999999999994</v>
      </c>
      <c r="G3398" s="83">
        <v>9</v>
      </c>
      <c r="H3398" s="83"/>
    </row>
    <row r="3399" spans="1:8" x14ac:dyDescent="0.3">
      <c r="A3399" s="104" t="s">
        <v>6889</v>
      </c>
      <c r="B3399" s="105" t="s">
        <v>6890</v>
      </c>
      <c r="C3399" s="106"/>
      <c r="D3399" s="107"/>
      <c r="E3399" s="107"/>
      <c r="F3399" s="107"/>
      <c r="G3399" s="83">
        <v>5</v>
      </c>
      <c r="H3399" s="83"/>
    </row>
    <row r="3400" spans="1:8" ht="28.8" x14ac:dyDescent="0.3">
      <c r="A3400" s="104" t="s">
        <v>6891</v>
      </c>
      <c r="B3400" s="105" t="s">
        <v>6892</v>
      </c>
      <c r="C3400" s="106" t="s">
        <v>128</v>
      </c>
      <c r="D3400" s="107">
        <v>304.08</v>
      </c>
      <c r="E3400" s="107">
        <v>54.59</v>
      </c>
      <c r="F3400" s="107">
        <v>358.67</v>
      </c>
      <c r="G3400" s="83">
        <v>9</v>
      </c>
      <c r="H3400" s="83"/>
    </row>
    <row r="3401" spans="1:8" x14ac:dyDescent="0.3">
      <c r="A3401" s="104" t="s">
        <v>6893</v>
      </c>
      <c r="B3401" s="105" t="s">
        <v>6894</v>
      </c>
      <c r="C3401" s="106" t="s">
        <v>128</v>
      </c>
      <c r="D3401" s="107">
        <v>256.13</v>
      </c>
      <c r="E3401" s="107">
        <v>54.59</v>
      </c>
      <c r="F3401" s="107">
        <v>310.72000000000003</v>
      </c>
      <c r="G3401" s="83">
        <v>9</v>
      </c>
      <c r="H3401" s="83"/>
    </row>
    <row r="3402" spans="1:8" x14ac:dyDescent="0.3">
      <c r="A3402" s="104" t="s">
        <v>6895</v>
      </c>
      <c r="B3402" s="105" t="s">
        <v>6896</v>
      </c>
      <c r="C3402" s="106" t="s">
        <v>128</v>
      </c>
      <c r="D3402" s="107">
        <v>271.16000000000003</v>
      </c>
      <c r="E3402" s="107">
        <v>54.59</v>
      </c>
      <c r="F3402" s="107">
        <v>325.75</v>
      </c>
      <c r="G3402" s="83">
        <v>9</v>
      </c>
      <c r="H3402" s="83"/>
    </row>
    <row r="3403" spans="1:8" x14ac:dyDescent="0.3">
      <c r="A3403" s="104" t="s">
        <v>6897</v>
      </c>
      <c r="B3403" s="105" t="s">
        <v>6898</v>
      </c>
      <c r="C3403" s="106" t="s">
        <v>128</v>
      </c>
      <c r="D3403" s="107">
        <v>409.47</v>
      </c>
      <c r="E3403" s="107">
        <v>54.59</v>
      </c>
      <c r="F3403" s="107">
        <v>464.06</v>
      </c>
      <c r="G3403" s="83">
        <v>9</v>
      </c>
      <c r="H3403" s="83"/>
    </row>
    <row r="3404" spans="1:8" ht="28.8" x14ac:dyDescent="0.3">
      <c r="A3404" s="104" t="s">
        <v>6899</v>
      </c>
      <c r="B3404" s="105" t="s">
        <v>6900</v>
      </c>
      <c r="C3404" s="106" t="s">
        <v>128</v>
      </c>
      <c r="D3404" s="107">
        <v>957.92</v>
      </c>
      <c r="E3404" s="107">
        <v>54.59</v>
      </c>
      <c r="F3404" s="107">
        <v>1012.51</v>
      </c>
      <c r="G3404" s="83">
        <v>9</v>
      </c>
      <c r="H3404" s="83"/>
    </row>
    <row r="3405" spans="1:8" x14ac:dyDescent="0.3">
      <c r="A3405" s="104" t="s">
        <v>6901</v>
      </c>
      <c r="B3405" s="105" t="s">
        <v>6902</v>
      </c>
      <c r="C3405" s="106" t="s">
        <v>128</v>
      </c>
      <c r="D3405" s="107">
        <v>394.68</v>
      </c>
      <c r="E3405" s="107">
        <v>21.83</v>
      </c>
      <c r="F3405" s="107">
        <v>416.51</v>
      </c>
      <c r="G3405" s="83">
        <v>9</v>
      </c>
      <c r="H3405" s="83"/>
    </row>
    <row r="3406" spans="1:8" x14ac:dyDescent="0.3">
      <c r="A3406" s="104" t="s">
        <v>6903</v>
      </c>
      <c r="B3406" s="105" t="s">
        <v>6904</v>
      </c>
      <c r="C3406" s="106" t="s">
        <v>128</v>
      </c>
      <c r="D3406" s="107">
        <v>283.88</v>
      </c>
      <c r="E3406" s="107">
        <v>21.83</v>
      </c>
      <c r="F3406" s="107">
        <v>305.70999999999998</v>
      </c>
      <c r="G3406" s="83">
        <v>9</v>
      </c>
      <c r="H3406" s="83"/>
    </row>
    <row r="3407" spans="1:8" x14ac:dyDescent="0.3">
      <c r="A3407" s="104" t="s">
        <v>6905</v>
      </c>
      <c r="B3407" s="105" t="s">
        <v>6906</v>
      </c>
      <c r="C3407" s="106" t="s">
        <v>128</v>
      </c>
      <c r="D3407" s="107">
        <v>667.51</v>
      </c>
      <c r="E3407" s="107">
        <v>54.59</v>
      </c>
      <c r="F3407" s="107">
        <v>722.1</v>
      </c>
      <c r="G3407" s="83">
        <v>9</v>
      </c>
      <c r="H3407" s="83"/>
    </row>
    <row r="3408" spans="1:8" ht="28.8" x14ac:dyDescent="0.3">
      <c r="A3408" s="104" t="s">
        <v>6907</v>
      </c>
      <c r="B3408" s="105" t="s">
        <v>6908</v>
      </c>
      <c r="C3408" s="106" t="s">
        <v>128</v>
      </c>
      <c r="D3408" s="107">
        <v>369.11</v>
      </c>
      <c r="E3408" s="107">
        <v>16.37</v>
      </c>
      <c r="F3408" s="107">
        <v>385.48</v>
      </c>
      <c r="G3408" s="83">
        <v>9</v>
      </c>
      <c r="H3408" s="83"/>
    </row>
    <row r="3409" spans="1:8" ht="28.8" x14ac:dyDescent="0.3">
      <c r="A3409" s="104" t="s">
        <v>6909</v>
      </c>
      <c r="B3409" s="105" t="s">
        <v>6910</v>
      </c>
      <c r="C3409" s="106" t="s">
        <v>128</v>
      </c>
      <c r="D3409" s="107">
        <v>299.85000000000002</v>
      </c>
      <c r="E3409" s="107">
        <v>54.59</v>
      </c>
      <c r="F3409" s="107">
        <v>354.44</v>
      </c>
      <c r="G3409" s="83">
        <v>9</v>
      </c>
      <c r="H3409" s="83"/>
    </row>
    <row r="3410" spans="1:8" x14ac:dyDescent="0.3">
      <c r="A3410" s="104" t="s">
        <v>6911</v>
      </c>
      <c r="B3410" s="105" t="s">
        <v>6912</v>
      </c>
      <c r="C3410" s="106"/>
      <c r="D3410" s="107"/>
      <c r="E3410" s="107"/>
      <c r="F3410" s="107"/>
      <c r="G3410" s="83">
        <v>5</v>
      </c>
      <c r="H3410" s="83"/>
    </row>
    <row r="3411" spans="1:8" x14ac:dyDescent="0.3">
      <c r="A3411" s="104" t="s">
        <v>6913</v>
      </c>
      <c r="B3411" s="105" t="s">
        <v>6914</v>
      </c>
      <c r="C3411" s="106" t="s">
        <v>128</v>
      </c>
      <c r="D3411" s="107">
        <v>83.73</v>
      </c>
      <c r="E3411" s="107">
        <v>16.37</v>
      </c>
      <c r="F3411" s="107">
        <v>100.1</v>
      </c>
      <c r="G3411" s="83">
        <v>9</v>
      </c>
      <c r="H3411" s="83"/>
    </row>
    <row r="3412" spans="1:8" x14ac:dyDescent="0.3">
      <c r="A3412" s="104" t="s">
        <v>6915</v>
      </c>
      <c r="B3412" s="105" t="s">
        <v>6916</v>
      </c>
      <c r="C3412" s="106" t="s">
        <v>128</v>
      </c>
      <c r="D3412" s="107">
        <v>99.84</v>
      </c>
      <c r="E3412" s="107">
        <v>16.37</v>
      </c>
      <c r="F3412" s="107">
        <v>116.21</v>
      </c>
      <c r="G3412" s="83">
        <v>9</v>
      </c>
      <c r="H3412" s="83"/>
    </row>
    <row r="3413" spans="1:8" x14ac:dyDescent="0.3">
      <c r="A3413" s="104" t="s">
        <v>6917</v>
      </c>
      <c r="B3413" s="105" t="s">
        <v>6918</v>
      </c>
      <c r="C3413" s="106" t="s">
        <v>128</v>
      </c>
      <c r="D3413" s="107">
        <v>142.33000000000001</v>
      </c>
      <c r="E3413" s="107">
        <v>16.37</v>
      </c>
      <c r="F3413" s="107">
        <v>158.69999999999999</v>
      </c>
      <c r="G3413" s="83">
        <v>9</v>
      </c>
      <c r="H3413" s="83"/>
    </row>
    <row r="3414" spans="1:8" x14ac:dyDescent="0.3">
      <c r="A3414" s="104" t="s">
        <v>6919</v>
      </c>
      <c r="B3414" s="105" t="s">
        <v>6920</v>
      </c>
      <c r="C3414" s="106" t="s">
        <v>128</v>
      </c>
      <c r="D3414" s="107">
        <v>164.09</v>
      </c>
      <c r="E3414" s="107">
        <v>16.37</v>
      </c>
      <c r="F3414" s="107">
        <v>180.46</v>
      </c>
      <c r="G3414" s="83">
        <v>9</v>
      </c>
      <c r="H3414" s="83"/>
    </row>
    <row r="3415" spans="1:8" x14ac:dyDescent="0.3">
      <c r="A3415" s="104" t="s">
        <v>6921</v>
      </c>
      <c r="B3415" s="105" t="s">
        <v>6922</v>
      </c>
      <c r="C3415" s="106" t="s">
        <v>128</v>
      </c>
      <c r="D3415" s="107">
        <v>222.41</v>
      </c>
      <c r="E3415" s="107">
        <v>16.37</v>
      </c>
      <c r="F3415" s="107">
        <v>238.78</v>
      </c>
      <c r="G3415" s="83">
        <v>9</v>
      </c>
      <c r="H3415" s="83"/>
    </row>
    <row r="3416" spans="1:8" x14ac:dyDescent="0.3">
      <c r="A3416" s="104" t="s">
        <v>6923</v>
      </c>
      <c r="B3416" s="105" t="s">
        <v>6924</v>
      </c>
      <c r="C3416" s="106" t="s">
        <v>128</v>
      </c>
      <c r="D3416" s="107">
        <v>382.7</v>
      </c>
      <c r="E3416" s="107">
        <v>16.37</v>
      </c>
      <c r="F3416" s="107">
        <v>399.07</v>
      </c>
      <c r="G3416" s="83">
        <v>9</v>
      </c>
      <c r="H3416" s="83"/>
    </row>
    <row r="3417" spans="1:8" x14ac:dyDescent="0.3">
      <c r="A3417" s="104" t="s">
        <v>6925</v>
      </c>
      <c r="B3417" s="105" t="s">
        <v>6926</v>
      </c>
      <c r="C3417" s="106" t="s">
        <v>128</v>
      </c>
      <c r="D3417" s="107">
        <v>464.7</v>
      </c>
      <c r="E3417" s="107">
        <v>16.37</v>
      </c>
      <c r="F3417" s="107">
        <v>481.07</v>
      </c>
      <c r="G3417" s="83">
        <v>9</v>
      </c>
      <c r="H3417" s="83"/>
    </row>
    <row r="3418" spans="1:8" x14ac:dyDescent="0.3">
      <c r="A3418" s="104" t="s">
        <v>6927</v>
      </c>
      <c r="B3418" s="105" t="s">
        <v>6928</v>
      </c>
      <c r="C3418" s="106" t="s">
        <v>128</v>
      </c>
      <c r="D3418" s="107">
        <v>800.48</v>
      </c>
      <c r="E3418" s="107">
        <v>21.83</v>
      </c>
      <c r="F3418" s="107">
        <v>822.31</v>
      </c>
      <c r="G3418" s="83">
        <v>9</v>
      </c>
      <c r="H3418" s="83"/>
    </row>
    <row r="3419" spans="1:8" x14ac:dyDescent="0.3">
      <c r="A3419" s="104" t="s">
        <v>6929</v>
      </c>
      <c r="B3419" s="105" t="s">
        <v>6930</v>
      </c>
      <c r="C3419" s="106" t="s">
        <v>128</v>
      </c>
      <c r="D3419" s="107">
        <v>65.180000000000007</v>
      </c>
      <c r="E3419" s="107">
        <v>16.37</v>
      </c>
      <c r="F3419" s="107">
        <v>81.55</v>
      </c>
      <c r="G3419" s="83">
        <v>9</v>
      </c>
      <c r="H3419" s="83"/>
    </row>
    <row r="3420" spans="1:8" x14ac:dyDescent="0.3">
      <c r="A3420" s="104" t="s">
        <v>6931</v>
      </c>
      <c r="B3420" s="105" t="s">
        <v>6932</v>
      </c>
      <c r="C3420" s="106" t="s">
        <v>128</v>
      </c>
      <c r="D3420" s="107">
        <v>91.27</v>
      </c>
      <c r="E3420" s="107">
        <v>16.37</v>
      </c>
      <c r="F3420" s="107">
        <v>107.64</v>
      </c>
      <c r="G3420" s="83">
        <v>9</v>
      </c>
      <c r="H3420" s="83"/>
    </row>
    <row r="3421" spans="1:8" x14ac:dyDescent="0.3">
      <c r="A3421" s="104" t="s">
        <v>6933</v>
      </c>
      <c r="B3421" s="105" t="s">
        <v>6934</v>
      </c>
      <c r="C3421" s="106" t="s">
        <v>128</v>
      </c>
      <c r="D3421" s="107">
        <v>113.35</v>
      </c>
      <c r="E3421" s="107">
        <v>16.37</v>
      </c>
      <c r="F3421" s="107">
        <v>129.72</v>
      </c>
      <c r="G3421" s="83">
        <v>9</v>
      </c>
      <c r="H3421" s="83"/>
    </row>
    <row r="3422" spans="1:8" x14ac:dyDescent="0.3">
      <c r="A3422" s="104" t="s">
        <v>6935</v>
      </c>
      <c r="B3422" s="105" t="s">
        <v>6936</v>
      </c>
      <c r="C3422" s="106" t="s">
        <v>128</v>
      </c>
      <c r="D3422" s="107">
        <v>161.97</v>
      </c>
      <c r="E3422" s="107">
        <v>16.37</v>
      </c>
      <c r="F3422" s="107">
        <v>178.34</v>
      </c>
      <c r="G3422" s="83">
        <v>9</v>
      </c>
      <c r="H3422" s="83"/>
    </row>
    <row r="3423" spans="1:8" x14ac:dyDescent="0.3">
      <c r="A3423" s="104" t="s">
        <v>6937</v>
      </c>
      <c r="B3423" s="105" t="s">
        <v>6938</v>
      </c>
      <c r="C3423" s="106" t="s">
        <v>128</v>
      </c>
      <c r="D3423" s="107">
        <v>265.45999999999998</v>
      </c>
      <c r="E3423" s="107">
        <v>16.37</v>
      </c>
      <c r="F3423" s="107">
        <v>281.83</v>
      </c>
      <c r="G3423" s="83">
        <v>9</v>
      </c>
      <c r="H3423" s="83"/>
    </row>
    <row r="3424" spans="1:8" x14ac:dyDescent="0.3">
      <c r="A3424" s="104" t="s">
        <v>6939</v>
      </c>
      <c r="B3424" s="105" t="s">
        <v>6940</v>
      </c>
      <c r="C3424" s="106" t="s">
        <v>128</v>
      </c>
      <c r="D3424" s="107">
        <v>391.89</v>
      </c>
      <c r="E3424" s="107">
        <v>16.37</v>
      </c>
      <c r="F3424" s="107">
        <v>408.26</v>
      </c>
      <c r="G3424" s="83">
        <v>9</v>
      </c>
      <c r="H3424" s="83"/>
    </row>
    <row r="3425" spans="1:8" x14ac:dyDescent="0.3">
      <c r="A3425" s="104" t="s">
        <v>6941</v>
      </c>
      <c r="B3425" s="105" t="s">
        <v>6942</v>
      </c>
      <c r="C3425" s="106" t="s">
        <v>128</v>
      </c>
      <c r="D3425" s="107">
        <v>666.04</v>
      </c>
      <c r="E3425" s="107">
        <v>21.83</v>
      </c>
      <c r="F3425" s="107">
        <v>687.87</v>
      </c>
      <c r="G3425" s="83">
        <v>9</v>
      </c>
      <c r="H3425" s="83"/>
    </row>
    <row r="3426" spans="1:8" x14ac:dyDescent="0.3">
      <c r="A3426" s="104" t="s">
        <v>6943</v>
      </c>
      <c r="B3426" s="105" t="s">
        <v>6944</v>
      </c>
      <c r="C3426" s="106" t="s">
        <v>128</v>
      </c>
      <c r="D3426" s="107">
        <v>64.62</v>
      </c>
      <c r="E3426" s="107">
        <v>16.37</v>
      </c>
      <c r="F3426" s="107">
        <v>80.989999999999995</v>
      </c>
      <c r="G3426" s="83">
        <v>9</v>
      </c>
      <c r="H3426" s="83"/>
    </row>
    <row r="3427" spans="1:8" x14ac:dyDescent="0.3">
      <c r="A3427" s="104" t="s">
        <v>6945</v>
      </c>
      <c r="B3427" s="105" t="s">
        <v>6946</v>
      </c>
      <c r="C3427" s="106" t="s">
        <v>128</v>
      </c>
      <c r="D3427" s="107">
        <v>89.22</v>
      </c>
      <c r="E3427" s="107">
        <v>16.37</v>
      </c>
      <c r="F3427" s="107">
        <v>105.59</v>
      </c>
      <c r="G3427" s="83">
        <v>9</v>
      </c>
      <c r="H3427" s="83"/>
    </row>
    <row r="3428" spans="1:8" x14ac:dyDescent="0.3">
      <c r="A3428" s="104" t="s">
        <v>6947</v>
      </c>
      <c r="B3428" s="105" t="s">
        <v>6948</v>
      </c>
      <c r="C3428" s="106" t="s">
        <v>128</v>
      </c>
      <c r="D3428" s="107">
        <v>109.98</v>
      </c>
      <c r="E3428" s="107">
        <v>16.37</v>
      </c>
      <c r="F3428" s="107">
        <v>126.35</v>
      </c>
      <c r="G3428" s="83">
        <v>9</v>
      </c>
      <c r="H3428" s="83"/>
    </row>
    <row r="3429" spans="1:8" x14ac:dyDescent="0.3">
      <c r="A3429" s="104" t="s">
        <v>6949</v>
      </c>
      <c r="B3429" s="105" t="s">
        <v>6950</v>
      </c>
      <c r="C3429" s="106" t="s">
        <v>128</v>
      </c>
      <c r="D3429" s="107">
        <v>151</v>
      </c>
      <c r="E3429" s="107">
        <v>16.37</v>
      </c>
      <c r="F3429" s="107">
        <v>167.37</v>
      </c>
      <c r="G3429" s="83">
        <v>9</v>
      </c>
      <c r="H3429" s="83"/>
    </row>
    <row r="3430" spans="1:8" x14ac:dyDescent="0.3">
      <c r="A3430" s="104" t="s">
        <v>6951</v>
      </c>
      <c r="B3430" s="105" t="s">
        <v>6952</v>
      </c>
      <c r="C3430" s="106" t="s">
        <v>128</v>
      </c>
      <c r="D3430" s="107">
        <v>243.31</v>
      </c>
      <c r="E3430" s="107">
        <v>16.37</v>
      </c>
      <c r="F3430" s="107">
        <v>259.68</v>
      </c>
      <c r="G3430" s="83">
        <v>9</v>
      </c>
      <c r="H3430" s="83"/>
    </row>
    <row r="3431" spans="1:8" ht="28.8" x14ac:dyDescent="0.3">
      <c r="A3431" s="104" t="s">
        <v>6953</v>
      </c>
      <c r="B3431" s="105" t="s">
        <v>6954</v>
      </c>
      <c r="C3431" s="106" t="s">
        <v>128</v>
      </c>
      <c r="D3431" s="107">
        <v>4813.1000000000004</v>
      </c>
      <c r="E3431" s="107">
        <v>27.29</v>
      </c>
      <c r="F3431" s="107">
        <v>4840.3900000000003</v>
      </c>
      <c r="G3431" s="83">
        <v>9</v>
      </c>
      <c r="H3431" s="83"/>
    </row>
    <row r="3432" spans="1:8" ht="28.8" x14ac:dyDescent="0.3">
      <c r="A3432" s="104" t="s">
        <v>6955</v>
      </c>
      <c r="B3432" s="105" t="s">
        <v>6956</v>
      </c>
      <c r="C3432" s="106" t="s">
        <v>128</v>
      </c>
      <c r="D3432" s="107">
        <v>137.24</v>
      </c>
      <c r="E3432" s="107">
        <v>16.37</v>
      </c>
      <c r="F3432" s="107">
        <v>153.61000000000001</v>
      </c>
      <c r="G3432" s="83">
        <v>9</v>
      </c>
      <c r="H3432" s="83"/>
    </row>
    <row r="3433" spans="1:8" ht="28.8" x14ac:dyDescent="0.3">
      <c r="A3433" s="104" t="s">
        <v>6957</v>
      </c>
      <c r="B3433" s="105" t="s">
        <v>6958</v>
      </c>
      <c r="C3433" s="106" t="s">
        <v>128</v>
      </c>
      <c r="D3433" s="107">
        <v>358.36</v>
      </c>
      <c r="E3433" s="107">
        <v>16.37</v>
      </c>
      <c r="F3433" s="107">
        <v>374.73</v>
      </c>
      <c r="G3433" s="83">
        <v>9</v>
      </c>
      <c r="H3433" s="83"/>
    </row>
    <row r="3434" spans="1:8" x14ac:dyDescent="0.3">
      <c r="A3434" s="104" t="s">
        <v>6959</v>
      </c>
      <c r="B3434" s="105" t="s">
        <v>6960</v>
      </c>
      <c r="C3434" s="106" t="s">
        <v>128</v>
      </c>
      <c r="D3434" s="107">
        <v>362.01</v>
      </c>
      <c r="E3434" s="107">
        <v>16.37</v>
      </c>
      <c r="F3434" s="107">
        <v>378.38</v>
      </c>
      <c r="G3434" s="83">
        <v>9</v>
      </c>
      <c r="H3434" s="83"/>
    </row>
    <row r="3435" spans="1:8" x14ac:dyDescent="0.3">
      <c r="A3435" s="104" t="s">
        <v>6961</v>
      </c>
      <c r="B3435" s="105" t="s">
        <v>6962</v>
      </c>
      <c r="C3435" s="106" t="s">
        <v>128</v>
      </c>
      <c r="D3435" s="107">
        <v>702.93</v>
      </c>
      <c r="E3435" s="107">
        <v>21.83</v>
      </c>
      <c r="F3435" s="107">
        <v>724.76</v>
      </c>
      <c r="G3435" s="83">
        <v>9</v>
      </c>
      <c r="H3435" s="83"/>
    </row>
    <row r="3436" spans="1:8" x14ac:dyDescent="0.3">
      <c r="A3436" s="104" t="s">
        <v>6963</v>
      </c>
      <c r="B3436" s="105" t="s">
        <v>6964</v>
      </c>
      <c r="C3436" s="106" t="s">
        <v>128</v>
      </c>
      <c r="D3436" s="107">
        <v>295.01</v>
      </c>
      <c r="E3436" s="107">
        <v>16.37</v>
      </c>
      <c r="F3436" s="107">
        <v>311.38</v>
      </c>
      <c r="G3436" s="83">
        <v>9</v>
      </c>
      <c r="H3436" s="83"/>
    </row>
    <row r="3437" spans="1:8" ht="28.8" x14ac:dyDescent="0.3">
      <c r="A3437" s="104" t="s">
        <v>6965</v>
      </c>
      <c r="B3437" s="105" t="s">
        <v>6966</v>
      </c>
      <c r="C3437" s="106" t="s">
        <v>128</v>
      </c>
      <c r="D3437" s="107">
        <v>106.72</v>
      </c>
      <c r="E3437" s="107">
        <v>9.1</v>
      </c>
      <c r="F3437" s="107">
        <v>115.82</v>
      </c>
      <c r="G3437" s="83">
        <v>9</v>
      </c>
      <c r="H3437" s="83"/>
    </row>
    <row r="3438" spans="1:8" ht="28.8" x14ac:dyDescent="0.3">
      <c r="A3438" s="104" t="s">
        <v>6967</v>
      </c>
      <c r="B3438" s="105" t="s">
        <v>6968</v>
      </c>
      <c r="C3438" s="106" t="s">
        <v>128</v>
      </c>
      <c r="D3438" s="107">
        <v>4241.74</v>
      </c>
      <c r="E3438" s="107">
        <v>21.83</v>
      </c>
      <c r="F3438" s="107">
        <v>4263.57</v>
      </c>
      <c r="G3438" s="83">
        <v>9</v>
      </c>
      <c r="H3438" s="83"/>
    </row>
    <row r="3439" spans="1:8" ht="28.8" x14ac:dyDescent="0.3">
      <c r="A3439" s="104" t="s">
        <v>6969</v>
      </c>
      <c r="B3439" s="105" t="s">
        <v>6970</v>
      </c>
      <c r="C3439" s="106" t="s">
        <v>128</v>
      </c>
      <c r="D3439" s="107">
        <v>1538.98</v>
      </c>
      <c r="E3439" s="107">
        <v>21.83</v>
      </c>
      <c r="F3439" s="107">
        <v>1560.81</v>
      </c>
      <c r="G3439" s="83">
        <v>9</v>
      </c>
      <c r="H3439" s="83"/>
    </row>
    <row r="3440" spans="1:8" ht="28.8" x14ac:dyDescent="0.3">
      <c r="A3440" s="104" t="s">
        <v>6971</v>
      </c>
      <c r="B3440" s="105" t="s">
        <v>6972</v>
      </c>
      <c r="C3440" s="106" t="s">
        <v>128</v>
      </c>
      <c r="D3440" s="107">
        <v>298.7</v>
      </c>
      <c r="E3440" s="107">
        <v>16.37</v>
      </c>
      <c r="F3440" s="107">
        <v>315.07</v>
      </c>
      <c r="G3440" s="83">
        <v>9</v>
      </c>
      <c r="H3440" s="83"/>
    </row>
    <row r="3441" spans="1:8" ht="28.8" x14ac:dyDescent="0.3">
      <c r="A3441" s="104" t="s">
        <v>6973</v>
      </c>
      <c r="B3441" s="105" t="s">
        <v>6974</v>
      </c>
      <c r="C3441" s="106" t="s">
        <v>128</v>
      </c>
      <c r="D3441" s="107">
        <v>148.76</v>
      </c>
      <c r="E3441" s="107">
        <v>16.37</v>
      </c>
      <c r="F3441" s="107">
        <v>165.13</v>
      </c>
      <c r="G3441" s="83">
        <v>9</v>
      </c>
      <c r="H3441" s="83"/>
    </row>
    <row r="3442" spans="1:8" ht="28.8" x14ac:dyDescent="0.3">
      <c r="A3442" s="104" t="s">
        <v>6975</v>
      </c>
      <c r="B3442" s="105" t="s">
        <v>6976</v>
      </c>
      <c r="C3442" s="106" t="s">
        <v>128</v>
      </c>
      <c r="D3442" s="107">
        <v>199.63</v>
      </c>
      <c r="E3442" s="107">
        <v>16.37</v>
      </c>
      <c r="F3442" s="107">
        <v>216</v>
      </c>
      <c r="G3442" s="83">
        <v>9</v>
      </c>
      <c r="H3442" s="83"/>
    </row>
    <row r="3443" spans="1:8" ht="28.8" x14ac:dyDescent="0.3">
      <c r="A3443" s="104" t="s">
        <v>6977</v>
      </c>
      <c r="B3443" s="105" t="s">
        <v>6978</v>
      </c>
      <c r="C3443" s="106" t="s">
        <v>128</v>
      </c>
      <c r="D3443" s="107">
        <v>403.63</v>
      </c>
      <c r="E3443" s="107">
        <v>16.37</v>
      </c>
      <c r="F3443" s="107">
        <v>420</v>
      </c>
      <c r="G3443" s="83">
        <v>9</v>
      </c>
      <c r="H3443" s="83"/>
    </row>
    <row r="3444" spans="1:8" ht="28.8" x14ac:dyDescent="0.3">
      <c r="A3444" s="104" t="s">
        <v>6979</v>
      </c>
      <c r="B3444" s="105" t="s">
        <v>6980</v>
      </c>
      <c r="C3444" s="106" t="s">
        <v>128</v>
      </c>
      <c r="D3444" s="107">
        <v>529.5</v>
      </c>
      <c r="E3444" s="107">
        <v>16.37</v>
      </c>
      <c r="F3444" s="107">
        <v>545.87</v>
      </c>
      <c r="G3444" s="83">
        <v>9</v>
      </c>
      <c r="H3444" s="83"/>
    </row>
    <row r="3445" spans="1:8" ht="28.8" x14ac:dyDescent="0.3">
      <c r="A3445" s="104" t="s">
        <v>6981</v>
      </c>
      <c r="B3445" s="105" t="s">
        <v>6982</v>
      </c>
      <c r="C3445" s="106" t="s">
        <v>128</v>
      </c>
      <c r="D3445" s="107">
        <v>808.95</v>
      </c>
      <c r="E3445" s="107">
        <v>16.37</v>
      </c>
      <c r="F3445" s="107">
        <v>825.32</v>
      </c>
      <c r="G3445" s="83">
        <v>9</v>
      </c>
      <c r="H3445" s="83"/>
    </row>
    <row r="3446" spans="1:8" ht="28.8" x14ac:dyDescent="0.3">
      <c r="A3446" s="104" t="s">
        <v>6983</v>
      </c>
      <c r="B3446" s="105" t="s">
        <v>6984</v>
      </c>
      <c r="C3446" s="106" t="s">
        <v>128</v>
      </c>
      <c r="D3446" s="107">
        <v>1738.41</v>
      </c>
      <c r="E3446" s="107">
        <v>21.83</v>
      </c>
      <c r="F3446" s="107">
        <v>1760.24</v>
      </c>
      <c r="G3446" s="83">
        <v>9</v>
      </c>
      <c r="H3446" s="83"/>
    </row>
    <row r="3447" spans="1:8" ht="28.8" x14ac:dyDescent="0.3">
      <c r="A3447" s="104" t="s">
        <v>6985</v>
      </c>
      <c r="B3447" s="105" t="s">
        <v>6986</v>
      </c>
      <c r="C3447" s="106" t="s">
        <v>128</v>
      </c>
      <c r="D3447" s="107">
        <v>4535.83</v>
      </c>
      <c r="E3447" s="107">
        <v>21.83</v>
      </c>
      <c r="F3447" s="107">
        <v>4557.66</v>
      </c>
      <c r="G3447" s="83">
        <v>9</v>
      </c>
      <c r="H3447" s="83"/>
    </row>
    <row r="3448" spans="1:8" ht="28.8" x14ac:dyDescent="0.3">
      <c r="A3448" s="104" t="s">
        <v>6987</v>
      </c>
      <c r="B3448" s="105" t="s">
        <v>6988</v>
      </c>
      <c r="C3448" s="106" t="s">
        <v>128</v>
      </c>
      <c r="D3448" s="107">
        <v>57</v>
      </c>
      <c r="E3448" s="107">
        <v>10.92</v>
      </c>
      <c r="F3448" s="107">
        <v>67.92</v>
      </c>
      <c r="G3448" s="83">
        <v>9</v>
      </c>
      <c r="H3448" s="83"/>
    </row>
    <row r="3449" spans="1:8" ht="28.8" x14ac:dyDescent="0.3">
      <c r="A3449" s="104" t="s">
        <v>6989</v>
      </c>
      <c r="B3449" s="105" t="s">
        <v>6990</v>
      </c>
      <c r="C3449" s="106" t="s">
        <v>128</v>
      </c>
      <c r="D3449" s="107">
        <v>63.64</v>
      </c>
      <c r="E3449" s="107">
        <v>16.37</v>
      </c>
      <c r="F3449" s="107">
        <v>80.010000000000005</v>
      </c>
      <c r="G3449" s="83">
        <v>9</v>
      </c>
      <c r="H3449" s="83"/>
    </row>
    <row r="3450" spans="1:8" ht="28.8" x14ac:dyDescent="0.3">
      <c r="A3450" s="104" t="s">
        <v>6991</v>
      </c>
      <c r="B3450" s="105" t="s">
        <v>6992</v>
      </c>
      <c r="C3450" s="106" t="s">
        <v>128</v>
      </c>
      <c r="D3450" s="107">
        <v>83.1</v>
      </c>
      <c r="E3450" s="107">
        <v>14.56</v>
      </c>
      <c r="F3450" s="107">
        <v>97.66</v>
      </c>
      <c r="G3450" s="83">
        <v>9</v>
      </c>
      <c r="H3450" s="83"/>
    </row>
    <row r="3451" spans="1:8" ht="28.8" x14ac:dyDescent="0.3">
      <c r="A3451" s="104" t="s">
        <v>6993</v>
      </c>
      <c r="B3451" s="105" t="s">
        <v>6994</v>
      </c>
      <c r="C3451" s="106" t="s">
        <v>128</v>
      </c>
      <c r="D3451" s="107">
        <v>87.8</v>
      </c>
      <c r="E3451" s="107">
        <v>16.37</v>
      </c>
      <c r="F3451" s="107">
        <v>104.17</v>
      </c>
      <c r="G3451" s="83">
        <v>9</v>
      </c>
      <c r="H3451" s="83"/>
    </row>
    <row r="3452" spans="1:8" ht="28.8" x14ac:dyDescent="0.3">
      <c r="A3452" s="104" t="s">
        <v>6995</v>
      </c>
      <c r="B3452" s="105" t="s">
        <v>6996</v>
      </c>
      <c r="C3452" s="106" t="s">
        <v>128</v>
      </c>
      <c r="D3452" s="107">
        <v>361.91</v>
      </c>
      <c r="E3452" s="107">
        <v>16.37</v>
      </c>
      <c r="F3452" s="107">
        <v>378.28</v>
      </c>
      <c r="G3452" s="83">
        <v>9</v>
      </c>
      <c r="H3452" s="83"/>
    </row>
    <row r="3453" spans="1:8" ht="28.8" x14ac:dyDescent="0.3">
      <c r="A3453" s="104" t="s">
        <v>6997</v>
      </c>
      <c r="B3453" s="105" t="s">
        <v>6998</v>
      </c>
      <c r="C3453" s="106" t="s">
        <v>128</v>
      </c>
      <c r="D3453" s="107">
        <v>495.1</v>
      </c>
      <c r="E3453" s="107">
        <v>16.37</v>
      </c>
      <c r="F3453" s="107">
        <v>511.47</v>
      </c>
      <c r="G3453" s="83">
        <v>9</v>
      </c>
      <c r="H3453" s="83"/>
    </row>
    <row r="3454" spans="1:8" ht="43.2" x14ac:dyDescent="0.3">
      <c r="A3454" s="104" t="s">
        <v>6999</v>
      </c>
      <c r="B3454" s="105" t="s">
        <v>7000</v>
      </c>
      <c r="C3454" s="106" t="s">
        <v>128</v>
      </c>
      <c r="D3454" s="107">
        <v>3592.53</v>
      </c>
      <c r="E3454" s="107">
        <v>72.78</v>
      </c>
      <c r="F3454" s="107">
        <v>3665.31</v>
      </c>
      <c r="G3454" s="83">
        <v>9</v>
      </c>
      <c r="H3454" s="83"/>
    </row>
    <row r="3455" spans="1:8" ht="43.2" x14ac:dyDescent="0.3">
      <c r="A3455" s="104" t="s">
        <v>7001</v>
      </c>
      <c r="B3455" s="105" t="s">
        <v>7002</v>
      </c>
      <c r="C3455" s="106" t="s">
        <v>128</v>
      </c>
      <c r="D3455" s="107">
        <v>5220.67</v>
      </c>
      <c r="E3455" s="107">
        <v>72.78</v>
      </c>
      <c r="F3455" s="107">
        <v>5293.45</v>
      </c>
      <c r="G3455" s="83">
        <v>9</v>
      </c>
      <c r="H3455" s="83"/>
    </row>
    <row r="3456" spans="1:8" x14ac:dyDescent="0.3">
      <c r="A3456" s="104" t="s">
        <v>7003</v>
      </c>
      <c r="B3456" s="105" t="s">
        <v>7004</v>
      </c>
      <c r="C3456" s="106" t="s">
        <v>128</v>
      </c>
      <c r="D3456" s="107">
        <v>391.86</v>
      </c>
      <c r="E3456" s="107">
        <v>36.39</v>
      </c>
      <c r="F3456" s="107">
        <v>428.25</v>
      </c>
      <c r="G3456" s="83">
        <v>9</v>
      </c>
      <c r="H3456" s="83"/>
    </row>
    <row r="3457" spans="1:8" x14ac:dyDescent="0.3">
      <c r="A3457" s="104" t="s">
        <v>7005</v>
      </c>
      <c r="B3457" s="105" t="s">
        <v>7006</v>
      </c>
      <c r="C3457" s="106"/>
      <c r="D3457" s="107"/>
      <c r="E3457" s="107"/>
      <c r="F3457" s="107"/>
      <c r="G3457" s="83">
        <v>5</v>
      </c>
      <c r="H3457" s="83"/>
    </row>
    <row r="3458" spans="1:8" ht="28.8" x14ac:dyDescent="0.3">
      <c r="A3458" s="104" t="s">
        <v>7007</v>
      </c>
      <c r="B3458" s="105" t="s">
        <v>7008</v>
      </c>
      <c r="C3458" s="106" t="s">
        <v>128</v>
      </c>
      <c r="D3458" s="107">
        <v>1194.2</v>
      </c>
      <c r="E3458" s="107">
        <v>45.49</v>
      </c>
      <c r="F3458" s="107">
        <v>1239.69</v>
      </c>
      <c r="G3458" s="83">
        <v>9</v>
      </c>
      <c r="H3458" s="83"/>
    </row>
    <row r="3459" spans="1:8" ht="28.8" x14ac:dyDescent="0.3">
      <c r="A3459" s="104" t="s">
        <v>7009</v>
      </c>
      <c r="B3459" s="105" t="s">
        <v>7010</v>
      </c>
      <c r="C3459" s="106" t="s">
        <v>128</v>
      </c>
      <c r="D3459" s="107">
        <v>1666.85</v>
      </c>
      <c r="E3459" s="107">
        <v>127.37</v>
      </c>
      <c r="F3459" s="107">
        <v>1794.22</v>
      </c>
      <c r="G3459" s="83">
        <v>9</v>
      </c>
      <c r="H3459" s="83"/>
    </row>
    <row r="3460" spans="1:8" ht="28.8" x14ac:dyDescent="0.3">
      <c r="A3460" s="104" t="s">
        <v>7011</v>
      </c>
      <c r="B3460" s="105" t="s">
        <v>7012</v>
      </c>
      <c r="C3460" s="106" t="s">
        <v>128</v>
      </c>
      <c r="D3460" s="107">
        <v>2471.2399999999998</v>
      </c>
      <c r="E3460" s="107">
        <v>127.37</v>
      </c>
      <c r="F3460" s="107">
        <v>2598.61</v>
      </c>
      <c r="G3460" s="83">
        <v>9</v>
      </c>
      <c r="H3460" s="83"/>
    </row>
    <row r="3461" spans="1:8" x14ac:dyDescent="0.3">
      <c r="A3461" s="104" t="s">
        <v>7013</v>
      </c>
      <c r="B3461" s="105" t="s">
        <v>7014</v>
      </c>
      <c r="C3461" s="106" t="s">
        <v>128</v>
      </c>
      <c r="D3461" s="107">
        <v>1305.8699999999999</v>
      </c>
      <c r="E3461" s="107">
        <v>127.37</v>
      </c>
      <c r="F3461" s="107">
        <v>1433.24</v>
      </c>
      <c r="G3461" s="83">
        <v>9</v>
      </c>
      <c r="H3461" s="83"/>
    </row>
    <row r="3462" spans="1:8" ht="28.8" x14ac:dyDescent="0.3">
      <c r="A3462" s="104" t="s">
        <v>7015</v>
      </c>
      <c r="B3462" s="105" t="s">
        <v>7016</v>
      </c>
      <c r="C3462" s="106" t="s">
        <v>128</v>
      </c>
      <c r="D3462" s="107">
        <v>2579.71</v>
      </c>
      <c r="E3462" s="107">
        <v>127.37</v>
      </c>
      <c r="F3462" s="107">
        <v>2707.08</v>
      </c>
      <c r="G3462" s="83">
        <v>9</v>
      </c>
      <c r="H3462" s="83"/>
    </row>
    <row r="3463" spans="1:8" x14ac:dyDescent="0.3">
      <c r="A3463" s="104" t="s">
        <v>7017</v>
      </c>
      <c r="B3463" s="105" t="s">
        <v>7018</v>
      </c>
      <c r="C3463" s="106" t="s">
        <v>128</v>
      </c>
      <c r="D3463" s="107">
        <v>1847.28</v>
      </c>
      <c r="E3463" s="107">
        <v>72.78</v>
      </c>
      <c r="F3463" s="107">
        <v>1920.06</v>
      </c>
      <c r="G3463" s="83">
        <v>9</v>
      </c>
      <c r="H3463" s="83"/>
    </row>
    <row r="3464" spans="1:8" x14ac:dyDescent="0.3">
      <c r="A3464" s="104" t="s">
        <v>7019</v>
      </c>
      <c r="B3464" s="105" t="s">
        <v>7020</v>
      </c>
      <c r="C3464" s="106" t="s">
        <v>128</v>
      </c>
      <c r="D3464" s="107">
        <v>3091.09</v>
      </c>
      <c r="E3464" s="107">
        <v>72.78</v>
      </c>
      <c r="F3464" s="107">
        <v>3163.87</v>
      </c>
      <c r="G3464" s="83">
        <v>9</v>
      </c>
      <c r="H3464" s="83"/>
    </row>
    <row r="3465" spans="1:8" x14ac:dyDescent="0.3">
      <c r="A3465" s="104" t="s">
        <v>7021</v>
      </c>
      <c r="B3465" s="105" t="s">
        <v>7022</v>
      </c>
      <c r="C3465" s="106" t="s">
        <v>128</v>
      </c>
      <c r="D3465" s="107">
        <v>1093.8599999999999</v>
      </c>
      <c r="E3465" s="107">
        <v>72.78</v>
      </c>
      <c r="F3465" s="107">
        <v>1166.6400000000001</v>
      </c>
      <c r="G3465" s="83">
        <v>9</v>
      </c>
      <c r="H3465" s="83"/>
    </row>
    <row r="3466" spans="1:8" x14ac:dyDescent="0.3">
      <c r="A3466" s="104" t="s">
        <v>7023</v>
      </c>
      <c r="B3466" s="105" t="s">
        <v>7024</v>
      </c>
      <c r="C3466" s="106" t="s">
        <v>128</v>
      </c>
      <c r="D3466" s="107">
        <v>734.76</v>
      </c>
      <c r="E3466" s="107">
        <v>72.78</v>
      </c>
      <c r="F3466" s="107">
        <v>807.54</v>
      </c>
      <c r="G3466" s="83">
        <v>9</v>
      </c>
      <c r="H3466" s="83"/>
    </row>
    <row r="3467" spans="1:8" ht="28.8" x14ac:dyDescent="0.3">
      <c r="A3467" s="104" t="s">
        <v>7025</v>
      </c>
      <c r="B3467" s="105" t="s">
        <v>7026</v>
      </c>
      <c r="C3467" s="106" t="s">
        <v>128</v>
      </c>
      <c r="D3467" s="107">
        <v>7259.38</v>
      </c>
      <c r="E3467" s="107">
        <v>45.49</v>
      </c>
      <c r="F3467" s="107">
        <v>7304.87</v>
      </c>
      <c r="G3467" s="83">
        <v>9</v>
      </c>
      <c r="H3467" s="83"/>
    </row>
    <row r="3468" spans="1:8" ht="28.8" x14ac:dyDescent="0.3">
      <c r="A3468" s="104" t="s">
        <v>7027</v>
      </c>
      <c r="B3468" s="105" t="s">
        <v>7028</v>
      </c>
      <c r="C3468" s="106" t="s">
        <v>128</v>
      </c>
      <c r="D3468" s="107">
        <v>3481.68</v>
      </c>
      <c r="E3468" s="107">
        <v>21.83</v>
      </c>
      <c r="F3468" s="107">
        <v>3503.51</v>
      </c>
      <c r="G3468" s="83">
        <v>9</v>
      </c>
      <c r="H3468" s="83"/>
    </row>
    <row r="3469" spans="1:8" x14ac:dyDescent="0.3">
      <c r="A3469" s="104" t="s">
        <v>7029</v>
      </c>
      <c r="B3469" s="105" t="s">
        <v>7030</v>
      </c>
      <c r="C3469" s="106" t="s">
        <v>128</v>
      </c>
      <c r="D3469" s="107">
        <v>944.68</v>
      </c>
      <c r="E3469" s="107">
        <v>72.78</v>
      </c>
      <c r="F3469" s="107">
        <v>1017.46</v>
      </c>
      <c r="G3469" s="83">
        <v>9</v>
      </c>
      <c r="H3469" s="83"/>
    </row>
    <row r="3470" spans="1:8" ht="28.8" x14ac:dyDescent="0.3">
      <c r="A3470" s="104" t="s">
        <v>7031</v>
      </c>
      <c r="B3470" s="105" t="s">
        <v>7032</v>
      </c>
      <c r="C3470" s="106" t="s">
        <v>128</v>
      </c>
      <c r="D3470" s="107">
        <v>1039.94</v>
      </c>
      <c r="E3470" s="107">
        <v>27.29</v>
      </c>
      <c r="F3470" s="107">
        <v>1067.23</v>
      </c>
      <c r="G3470" s="83">
        <v>9</v>
      </c>
      <c r="H3470" s="83"/>
    </row>
    <row r="3471" spans="1:8" ht="28.8" x14ac:dyDescent="0.3">
      <c r="A3471" s="104" t="s">
        <v>7033</v>
      </c>
      <c r="B3471" s="105" t="s">
        <v>7034</v>
      </c>
      <c r="C3471" s="106" t="s">
        <v>128</v>
      </c>
      <c r="D3471" s="107">
        <v>8806.08</v>
      </c>
      <c r="E3471" s="107">
        <v>109.17</v>
      </c>
      <c r="F3471" s="107">
        <v>8915.25</v>
      </c>
      <c r="G3471" s="83">
        <v>9</v>
      </c>
      <c r="H3471" s="83"/>
    </row>
    <row r="3472" spans="1:8" ht="28.8" x14ac:dyDescent="0.3">
      <c r="A3472" s="104" t="s">
        <v>7035</v>
      </c>
      <c r="B3472" s="105" t="s">
        <v>7036</v>
      </c>
      <c r="C3472" s="106" t="s">
        <v>128</v>
      </c>
      <c r="D3472" s="107">
        <v>1921.93</v>
      </c>
      <c r="E3472" s="107">
        <v>72.78</v>
      </c>
      <c r="F3472" s="107">
        <v>1994.71</v>
      </c>
      <c r="G3472" s="83">
        <v>9</v>
      </c>
      <c r="H3472" s="83"/>
    </row>
    <row r="3473" spans="1:8" ht="28.8" x14ac:dyDescent="0.3">
      <c r="A3473" s="104" t="s">
        <v>7037</v>
      </c>
      <c r="B3473" s="105" t="s">
        <v>7038</v>
      </c>
      <c r="C3473" s="106" t="s">
        <v>128</v>
      </c>
      <c r="D3473" s="107">
        <v>2857.82</v>
      </c>
      <c r="E3473" s="107">
        <v>72.78</v>
      </c>
      <c r="F3473" s="107">
        <v>2930.6</v>
      </c>
      <c r="G3473" s="83">
        <v>9</v>
      </c>
      <c r="H3473" s="83"/>
    </row>
    <row r="3474" spans="1:8" ht="28.8" x14ac:dyDescent="0.3">
      <c r="A3474" s="104" t="s">
        <v>7039</v>
      </c>
      <c r="B3474" s="105" t="s">
        <v>7040</v>
      </c>
      <c r="C3474" s="106" t="s">
        <v>128</v>
      </c>
      <c r="D3474" s="107">
        <v>1787.65</v>
      </c>
      <c r="E3474" s="107">
        <v>72.78</v>
      </c>
      <c r="F3474" s="107">
        <v>1860.43</v>
      </c>
      <c r="G3474" s="83">
        <v>9</v>
      </c>
      <c r="H3474" s="83"/>
    </row>
    <row r="3475" spans="1:8" x14ac:dyDescent="0.3">
      <c r="A3475" s="104" t="s">
        <v>7041</v>
      </c>
      <c r="B3475" s="105" t="s">
        <v>7042</v>
      </c>
      <c r="C3475" s="106"/>
      <c r="D3475" s="107"/>
      <c r="E3475" s="107"/>
      <c r="F3475" s="107"/>
      <c r="G3475" s="83">
        <v>5</v>
      </c>
      <c r="H3475" s="83"/>
    </row>
    <row r="3476" spans="1:8" ht="43.2" x14ac:dyDescent="0.3">
      <c r="A3476" s="104" t="s">
        <v>7043</v>
      </c>
      <c r="B3476" s="105" t="s">
        <v>7044</v>
      </c>
      <c r="C3476" s="106" t="s">
        <v>128</v>
      </c>
      <c r="D3476" s="107">
        <v>82.76</v>
      </c>
      <c r="E3476" s="107">
        <v>16.37</v>
      </c>
      <c r="F3476" s="107">
        <v>99.13</v>
      </c>
      <c r="G3476" s="83">
        <v>9</v>
      </c>
      <c r="H3476" s="83"/>
    </row>
    <row r="3477" spans="1:8" ht="43.2" x14ac:dyDescent="0.3">
      <c r="A3477" s="104" t="s">
        <v>7045</v>
      </c>
      <c r="B3477" s="105" t="s">
        <v>7046</v>
      </c>
      <c r="C3477" s="106" t="s">
        <v>128</v>
      </c>
      <c r="D3477" s="107">
        <v>113.34</v>
      </c>
      <c r="E3477" s="107">
        <v>21.83</v>
      </c>
      <c r="F3477" s="107">
        <v>135.16999999999999</v>
      </c>
      <c r="G3477" s="83">
        <v>9</v>
      </c>
      <c r="H3477" s="83"/>
    </row>
    <row r="3478" spans="1:8" ht="28.8" x14ac:dyDescent="0.3">
      <c r="A3478" s="104" t="s">
        <v>7047</v>
      </c>
      <c r="B3478" s="105" t="s">
        <v>7048</v>
      </c>
      <c r="C3478" s="106" t="s">
        <v>128</v>
      </c>
      <c r="D3478" s="107">
        <v>147</v>
      </c>
      <c r="E3478" s="107">
        <v>27.29</v>
      </c>
      <c r="F3478" s="107">
        <v>174.29</v>
      </c>
      <c r="G3478" s="83">
        <v>9</v>
      </c>
      <c r="H3478" s="83"/>
    </row>
    <row r="3479" spans="1:8" ht="43.2" x14ac:dyDescent="0.3">
      <c r="A3479" s="104" t="s">
        <v>7049</v>
      </c>
      <c r="B3479" s="105" t="s">
        <v>7050</v>
      </c>
      <c r="C3479" s="106" t="s">
        <v>128</v>
      </c>
      <c r="D3479" s="107">
        <v>147.54</v>
      </c>
      <c r="E3479" s="107">
        <v>29.12</v>
      </c>
      <c r="F3479" s="107">
        <v>176.66</v>
      </c>
      <c r="G3479" s="83">
        <v>9</v>
      </c>
      <c r="H3479" s="83"/>
    </row>
    <row r="3480" spans="1:8" ht="43.2" x14ac:dyDescent="0.3">
      <c r="A3480" s="104" t="s">
        <v>7051</v>
      </c>
      <c r="B3480" s="105" t="s">
        <v>7052</v>
      </c>
      <c r="C3480" s="106" t="s">
        <v>128</v>
      </c>
      <c r="D3480" s="107">
        <v>490.82</v>
      </c>
      <c r="E3480" s="107">
        <v>45.49</v>
      </c>
      <c r="F3480" s="107">
        <v>536.30999999999995</v>
      </c>
      <c r="G3480" s="83">
        <v>9</v>
      </c>
      <c r="H3480" s="83"/>
    </row>
    <row r="3481" spans="1:8" x14ac:dyDescent="0.3">
      <c r="A3481" s="104" t="s">
        <v>7053</v>
      </c>
      <c r="B3481" s="105" t="s">
        <v>7054</v>
      </c>
      <c r="C3481" s="106"/>
      <c r="D3481" s="107"/>
      <c r="E3481" s="107"/>
      <c r="F3481" s="107"/>
      <c r="G3481" s="83">
        <v>5</v>
      </c>
      <c r="H3481" s="83"/>
    </row>
    <row r="3482" spans="1:8" ht="28.8" x14ac:dyDescent="0.3">
      <c r="A3482" s="104" t="s">
        <v>7055</v>
      </c>
      <c r="B3482" s="105" t="s">
        <v>7056</v>
      </c>
      <c r="C3482" s="106" t="s">
        <v>128</v>
      </c>
      <c r="D3482" s="107">
        <v>355.08</v>
      </c>
      <c r="E3482" s="107">
        <v>21.83</v>
      </c>
      <c r="F3482" s="107">
        <v>376.91</v>
      </c>
      <c r="G3482" s="83">
        <v>9</v>
      </c>
      <c r="H3482" s="83"/>
    </row>
    <row r="3483" spans="1:8" ht="28.8" x14ac:dyDescent="0.3">
      <c r="A3483" s="104" t="s">
        <v>7057</v>
      </c>
      <c r="B3483" s="105" t="s">
        <v>7058</v>
      </c>
      <c r="C3483" s="106" t="s">
        <v>128</v>
      </c>
      <c r="D3483" s="107">
        <v>461.38</v>
      </c>
      <c r="E3483" s="107">
        <v>27.29</v>
      </c>
      <c r="F3483" s="107">
        <v>488.67</v>
      </c>
      <c r="G3483" s="83">
        <v>9</v>
      </c>
      <c r="H3483" s="83"/>
    </row>
    <row r="3484" spans="1:8" ht="28.8" x14ac:dyDescent="0.3">
      <c r="A3484" s="104" t="s">
        <v>7059</v>
      </c>
      <c r="B3484" s="105" t="s">
        <v>7060</v>
      </c>
      <c r="C3484" s="106" t="s">
        <v>128</v>
      </c>
      <c r="D3484" s="107">
        <v>865.03</v>
      </c>
      <c r="E3484" s="107">
        <v>36.39</v>
      </c>
      <c r="F3484" s="107">
        <v>901.42</v>
      </c>
      <c r="G3484" s="83">
        <v>9</v>
      </c>
      <c r="H3484" s="83"/>
    </row>
    <row r="3485" spans="1:8" ht="28.8" x14ac:dyDescent="0.3">
      <c r="A3485" s="104" t="s">
        <v>7061</v>
      </c>
      <c r="B3485" s="105" t="s">
        <v>7062</v>
      </c>
      <c r="C3485" s="106" t="s">
        <v>128</v>
      </c>
      <c r="D3485" s="107">
        <v>1196.6400000000001</v>
      </c>
      <c r="E3485" s="107">
        <v>45.49</v>
      </c>
      <c r="F3485" s="107">
        <v>1242.1300000000001</v>
      </c>
      <c r="G3485" s="83">
        <v>9</v>
      </c>
      <c r="H3485" s="83"/>
    </row>
    <row r="3486" spans="1:8" x14ac:dyDescent="0.3">
      <c r="A3486" s="104" t="s">
        <v>7063</v>
      </c>
      <c r="B3486" s="105" t="s">
        <v>7064</v>
      </c>
      <c r="C3486" s="106"/>
      <c r="D3486" s="107"/>
      <c r="E3486" s="107"/>
      <c r="F3486" s="107"/>
      <c r="G3486" s="83">
        <v>5</v>
      </c>
      <c r="H3486" s="83"/>
    </row>
    <row r="3487" spans="1:8" ht="43.2" x14ac:dyDescent="0.3">
      <c r="A3487" s="104" t="s">
        <v>7065</v>
      </c>
      <c r="B3487" s="105" t="s">
        <v>7066</v>
      </c>
      <c r="C3487" s="106" t="s">
        <v>128</v>
      </c>
      <c r="D3487" s="107">
        <v>641.07000000000005</v>
      </c>
      <c r="E3487" s="107">
        <v>16.37</v>
      </c>
      <c r="F3487" s="107">
        <v>657.44</v>
      </c>
      <c r="G3487" s="83">
        <v>9</v>
      </c>
      <c r="H3487" s="83"/>
    </row>
    <row r="3488" spans="1:8" x14ac:dyDescent="0.3">
      <c r="A3488" s="104" t="s">
        <v>7067</v>
      </c>
      <c r="B3488" s="105" t="s">
        <v>7068</v>
      </c>
      <c r="C3488" s="106"/>
      <c r="D3488" s="107"/>
      <c r="E3488" s="107"/>
      <c r="F3488" s="107"/>
      <c r="G3488" s="83">
        <v>5</v>
      </c>
      <c r="H3488" s="83"/>
    </row>
    <row r="3489" spans="1:8" ht="28.8" x14ac:dyDescent="0.3">
      <c r="A3489" s="104" t="s">
        <v>7069</v>
      </c>
      <c r="B3489" s="105" t="s">
        <v>7070</v>
      </c>
      <c r="C3489" s="106" t="s">
        <v>128</v>
      </c>
      <c r="D3489" s="107">
        <v>421.72</v>
      </c>
      <c r="E3489" s="107">
        <v>76.459999999999994</v>
      </c>
      <c r="F3489" s="107">
        <v>498.18</v>
      </c>
      <c r="G3489" s="83">
        <v>9</v>
      </c>
      <c r="H3489" s="83"/>
    </row>
    <row r="3490" spans="1:8" ht="28.8" x14ac:dyDescent="0.3">
      <c r="A3490" s="104" t="s">
        <v>7071</v>
      </c>
      <c r="B3490" s="105" t="s">
        <v>7072</v>
      </c>
      <c r="C3490" s="106" t="s">
        <v>128</v>
      </c>
      <c r="D3490" s="107">
        <v>151.41999999999999</v>
      </c>
      <c r="E3490" s="107">
        <v>7.27</v>
      </c>
      <c r="F3490" s="107">
        <v>158.69</v>
      </c>
      <c r="G3490" s="83">
        <v>9</v>
      </c>
      <c r="H3490" s="83"/>
    </row>
    <row r="3491" spans="1:8" ht="28.8" x14ac:dyDescent="0.3">
      <c r="A3491" s="104" t="s">
        <v>7073</v>
      </c>
      <c r="B3491" s="105" t="s">
        <v>7074</v>
      </c>
      <c r="C3491" s="106" t="s">
        <v>128</v>
      </c>
      <c r="D3491" s="107">
        <v>163.18</v>
      </c>
      <c r="E3491" s="107">
        <v>18.2</v>
      </c>
      <c r="F3491" s="107">
        <v>181.38</v>
      </c>
      <c r="G3491" s="83">
        <v>9</v>
      </c>
      <c r="H3491" s="83"/>
    </row>
    <row r="3492" spans="1:8" ht="43.2" x14ac:dyDescent="0.3">
      <c r="A3492" s="104" t="s">
        <v>7075</v>
      </c>
      <c r="B3492" s="105" t="s">
        <v>7076</v>
      </c>
      <c r="C3492" s="106" t="s">
        <v>128</v>
      </c>
      <c r="D3492" s="107">
        <v>8939.66</v>
      </c>
      <c r="E3492" s="107">
        <v>76.459999999999994</v>
      </c>
      <c r="F3492" s="107">
        <v>9016.1200000000008</v>
      </c>
      <c r="G3492" s="83">
        <v>9</v>
      </c>
      <c r="H3492" s="83"/>
    </row>
    <row r="3493" spans="1:8" x14ac:dyDescent="0.3">
      <c r="A3493" s="104" t="s">
        <v>7077</v>
      </c>
      <c r="B3493" s="105" t="s">
        <v>7078</v>
      </c>
      <c r="C3493" s="106"/>
      <c r="D3493" s="107"/>
      <c r="E3493" s="107"/>
      <c r="F3493" s="107"/>
      <c r="G3493" s="83">
        <v>5</v>
      </c>
      <c r="H3493" s="83"/>
    </row>
    <row r="3494" spans="1:8" ht="28.8" x14ac:dyDescent="0.3">
      <c r="A3494" s="104" t="s">
        <v>7079</v>
      </c>
      <c r="B3494" s="105" t="s">
        <v>7080</v>
      </c>
      <c r="C3494" s="106" t="s">
        <v>128</v>
      </c>
      <c r="D3494" s="107">
        <v>2851.66</v>
      </c>
      <c r="E3494" s="107">
        <v>125.48</v>
      </c>
      <c r="F3494" s="107">
        <v>2977.14</v>
      </c>
      <c r="G3494" s="83">
        <v>9</v>
      </c>
      <c r="H3494" s="83"/>
    </row>
    <row r="3495" spans="1:8" ht="28.8" x14ac:dyDescent="0.3">
      <c r="A3495" s="104" t="s">
        <v>7081</v>
      </c>
      <c r="B3495" s="105" t="s">
        <v>7082</v>
      </c>
      <c r="C3495" s="106" t="s">
        <v>128</v>
      </c>
      <c r="D3495" s="107">
        <v>1079.46</v>
      </c>
      <c r="E3495" s="107">
        <v>125.48</v>
      </c>
      <c r="F3495" s="107">
        <v>1204.94</v>
      </c>
      <c r="G3495" s="83">
        <v>9</v>
      </c>
      <c r="H3495" s="83"/>
    </row>
    <row r="3496" spans="1:8" ht="28.8" x14ac:dyDescent="0.3">
      <c r="A3496" s="104" t="s">
        <v>7083</v>
      </c>
      <c r="B3496" s="105" t="s">
        <v>7084</v>
      </c>
      <c r="C3496" s="106" t="s">
        <v>128</v>
      </c>
      <c r="D3496" s="107">
        <v>1449.91</v>
      </c>
      <c r="E3496" s="107">
        <v>45.49</v>
      </c>
      <c r="F3496" s="107">
        <v>1495.4</v>
      </c>
      <c r="G3496" s="83">
        <v>9</v>
      </c>
      <c r="H3496" s="83"/>
    </row>
    <row r="3497" spans="1:8" ht="28.8" x14ac:dyDescent="0.3">
      <c r="A3497" s="104" t="s">
        <v>7085</v>
      </c>
      <c r="B3497" s="105" t="s">
        <v>7086</v>
      </c>
      <c r="C3497" s="106" t="s">
        <v>128</v>
      </c>
      <c r="D3497" s="107">
        <v>1921.68</v>
      </c>
      <c r="E3497" s="107">
        <v>81.88</v>
      </c>
      <c r="F3497" s="107">
        <v>2003.56</v>
      </c>
      <c r="G3497" s="83">
        <v>9</v>
      </c>
      <c r="H3497" s="83"/>
    </row>
    <row r="3498" spans="1:8" ht="28.8" x14ac:dyDescent="0.3">
      <c r="A3498" s="104" t="s">
        <v>7087</v>
      </c>
      <c r="B3498" s="105" t="s">
        <v>7088</v>
      </c>
      <c r="C3498" s="106" t="s">
        <v>128</v>
      </c>
      <c r="D3498" s="107">
        <v>2850.4</v>
      </c>
      <c r="E3498" s="107">
        <v>81.88</v>
      </c>
      <c r="F3498" s="107">
        <v>2932.28</v>
      </c>
      <c r="G3498" s="83">
        <v>9</v>
      </c>
      <c r="H3498" s="83"/>
    </row>
    <row r="3499" spans="1:8" ht="28.8" x14ac:dyDescent="0.3">
      <c r="A3499" s="104" t="s">
        <v>7089</v>
      </c>
      <c r="B3499" s="105" t="s">
        <v>7090</v>
      </c>
      <c r="C3499" s="106" t="s">
        <v>128</v>
      </c>
      <c r="D3499" s="107">
        <v>6074.23</v>
      </c>
      <c r="E3499" s="107">
        <v>125.48</v>
      </c>
      <c r="F3499" s="107">
        <v>6199.71</v>
      </c>
      <c r="G3499" s="83">
        <v>9</v>
      </c>
      <c r="H3499" s="83"/>
    </row>
    <row r="3500" spans="1:8" ht="28.8" x14ac:dyDescent="0.3">
      <c r="A3500" s="104" t="s">
        <v>7091</v>
      </c>
      <c r="B3500" s="105" t="s">
        <v>7092</v>
      </c>
      <c r="C3500" s="106" t="s">
        <v>128</v>
      </c>
      <c r="D3500" s="107">
        <v>1139.8399999999999</v>
      </c>
      <c r="E3500" s="107">
        <v>125.48</v>
      </c>
      <c r="F3500" s="107">
        <v>1265.32</v>
      </c>
      <c r="G3500" s="83">
        <v>9</v>
      </c>
      <c r="H3500" s="83"/>
    </row>
    <row r="3501" spans="1:8" ht="28.8" x14ac:dyDescent="0.3">
      <c r="A3501" s="104" t="s">
        <v>7093</v>
      </c>
      <c r="B3501" s="105" t="s">
        <v>7094</v>
      </c>
      <c r="C3501" s="106" t="s">
        <v>128</v>
      </c>
      <c r="D3501" s="107">
        <v>1729.46</v>
      </c>
      <c r="E3501" s="107">
        <v>125.48</v>
      </c>
      <c r="F3501" s="107">
        <v>1854.94</v>
      </c>
      <c r="G3501" s="83">
        <v>9</v>
      </c>
      <c r="H3501" s="83"/>
    </row>
    <row r="3502" spans="1:8" x14ac:dyDescent="0.3">
      <c r="A3502" s="104" t="s">
        <v>7095</v>
      </c>
      <c r="B3502" s="105" t="s">
        <v>7096</v>
      </c>
      <c r="C3502" s="106" t="s">
        <v>128</v>
      </c>
      <c r="D3502" s="107">
        <v>959.01</v>
      </c>
      <c r="E3502" s="107">
        <v>10.92</v>
      </c>
      <c r="F3502" s="107">
        <v>969.93</v>
      </c>
      <c r="G3502" s="83">
        <v>9</v>
      </c>
      <c r="H3502" s="83"/>
    </row>
    <row r="3503" spans="1:8" ht="28.8" x14ac:dyDescent="0.3">
      <c r="A3503" s="104" t="s">
        <v>7097</v>
      </c>
      <c r="B3503" s="105" t="s">
        <v>7098</v>
      </c>
      <c r="C3503" s="106" t="s">
        <v>128</v>
      </c>
      <c r="D3503" s="107">
        <v>2334.7199999999998</v>
      </c>
      <c r="E3503" s="107">
        <v>16.010000000000002</v>
      </c>
      <c r="F3503" s="107">
        <v>2350.73</v>
      </c>
      <c r="G3503" s="83">
        <v>9</v>
      </c>
      <c r="H3503" s="83"/>
    </row>
    <row r="3504" spans="1:8" x14ac:dyDescent="0.3">
      <c r="A3504" s="104" t="s">
        <v>7099</v>
      </c>
      <c r="B3504" s="105" t="s">
        <v>7100</v>
      </c>
      <c r="C3504" s="106"/>
      <c r="D3504" s="107"/>
      <c r="E3504" s="107"/>
      <c r="F3504" s="107"/>
      <c r="G3504" s="83">
        <v>5</v>
      </c>
      <c r="H3504" s="83"/>
    </row>
    <row r="3505" spans="1:8" x14ac:dyDescent="0.3">
      <c r="A3505" s="104" t="s">
        <v>7101</v>
      </c>
      <c r="B3505" s="105" t="s">
        <v>7102</v>
      </c>
      <c r="C3505" s="106" t="s">
        <v>128</v>
      </c>
      <c r="D3505" s="107">
        <v>8.91</v>
      </c>
      <c r="E3505" s="107">
        <v>16.37</v>
      </c>
      <c r="F3505" s="107">
        <v>25.28</v>
      </c>
      <c r="G3505" s="83">
        <v>9</v>
      </c>
      <c r="H3505" s="83"/>
    </row>
    <row r="3506" spans="1:8" ht="28.8" x14ac:dyDescent="0.3">
      <c r="A3506" s="104" t="s">
        <v>7103</v>
      </c>
      <c r="B3506" s="105" t="s">
        <v>7104</v>
      </c>
      <c r="C3506" s="106" t="s">
        <v>128</v>
      </c>
      <c r="D3506" s="107">
        <v>37.92</v>
      </c>
      <c r="E3506" s="107">
        <v>16.37</v>
      </c>
      <c r="F3506" s="107">
        <v>54.29</v>
      </c>
      <c r="G3506" s="83">
        <v>9</v>
      </c>
      <c r="H3506" s="83"/>
    </row>
    <row r="3507" spans="1:8" x14ac:dyDescent="0.3">
      <c r="A3507" s="104" t="s">
        <v>7105</v>
      </c>
      <c r="B3507" s="105" t="s">
        <v>7106</v>
      </c>
      <c r="C3507" s="106"/>
      <c r="D3507" s="107"/>
      <c r="E3507" s="107"/>
      <c r="F3507" s="107"/>
      <c r="G3507" s="83">
        <v>5</v>
      </c>
      <c r="H3507" s="83"/>
    </row>
    <row r="3508" spans="1:8" x14ac:dyDescent="0.3">
      <c r="A3508" s="104" t="s">
        <v>7107</v>
      </c>
      <c r="B3508" s="105" t="s">
        <v>7108</v>
      </c>
      <c r="C3508" s="106" t="s">
        <v>128</v>
      </c>
      <c r="D3508" s="107">
        <v>94.5</v>
      </c>
      <c r="E3508" s="107">
        <v>5.46</v>
      </c>
      <c r="F3508" s="107">
        <v>99.96</v>
      </c>
      <c r="G3508" s="83">
        <v>9</v>
      </c>
      <c r="H3508" s="83"/>
    </row>
    <row r="3509" spans="1:8" x14ac:dyDescent="0.3">
      <c r="A3509" s="104" t="s">
        <v>7109</v>
      </c>
      <c r="B3509" s="105" t="s">
        <v>7110</v>
      </c>
      <c r="C3509" s="106" t="s">
        <v>128</v>
      </c>
      <c r="D3509" s="107">
        <v>323.93</v>
      </c>
      <c r="E3509" s="107">
        <v>45.49</v>
      </c>
      <c r="F3509" s="107">
        <v>369.42</v>
      </c>
      <c r="G3509" s="83">
        <v>9</v>
      </c>
      <c r="H3509" s="83"/>
    </row>
    <row r="3510" spans="1:8" ht="28.8" x14ac:dyDescent="0.3">
      <c r="A3510" s="104" t="s">
        <v>7111</v>
      </c>
      <c r="B3510" s="105" t="s">
        <v>7112</v>
      </c>
      <c r="C3510" s="106" t="s">
        <v>128</v>
      </c>
      <c r="D3510" s="107">
        <v>621.44000000000005</v>
      </c>
      <c r="E3510" s="107">
        <v>45.49</v>
      </c>
      <c r="F3510" s="107">
        <v>666.93</v>
      </c>
      <c r="G3510" s="83">
        <v>9</v>
      </c>
      <c r="H3510" s="83"/>
    </row>
    <row r="3511" spans="1:8" ht="28.8" x14ac:dyDescent="0.3">
      <c r="A3511" s="104" t="s">
        <v>7113</v>
      </c>
      <c r="B3511" s="105" t="s">
        <v>7114</v>
      </c>
      <c r="C3511" s="106" t="s">
        <v>128</v>
      </c>
      <c r="D3511" s="107">
        <v>33.42</v>
      </c>
      <c r="E3511" s="107">
        <v>7.64</v>
      </c>
      <c r="F3511" s="107">
        <v>41.06</v>
      </c>
      <c r="G3511" s="83">
        <v>9</v>
      </c>
      <c r="H3511" s="83"/>
    </row>
    <row r="3512" spans="1:8" ht="28.8" x14ac:dyDescent="0.3">
      <c r="A3512" s="104" t="s">
        <v>7115</v>
      </c>
      <c r="B3512" s="105" t="s">
        <v>7116</v>
      </c>
      <c r="C3512" s="106" t="s">
        <v>128</v>
      </c>
      <c r="D3512" s="107">
        <v>691.56</v>
      </c>
      <c r="E3512" s="107">
        <v>25.46</v>
      </c>
      <c r="F3512" s="107">
        <v>717.02</v>
      </c>
      <c r="G3512" s="83">
        <v>9</v>
      </c>
      <c r="H3512" s="83"/>
    </row>
    <row r="3513" spans="1:8" ht="28.8" x14ac:dyDescent="0.3">
      <c r="A3513" s="104" t="s">
        <v>7117</v>
      </c>
      <c r="B3513" s="105" t="s">
        <v>7118</v>
      </c>
      <c r="C3513" s="106" t="s">
        <v>128</v>
      </c>
      <c r="D3513" s="107">
        <v>309.97000000000003</v>
      </c>
      <c r="E3513" s="107">
        <v>25.46</v>
      </c>
      <c r="F3513" s="107">
        <v>335.43</v>
      </c>
      <c r="G3513" s="83">
        <v>9</v>
      </c>
      <c r="H3513" s="83"/>
    </row>
    <row r="3514" spans="1:8" ht="28.8" x14ac:dyDescent="0.3">
      <c r="A3514" s="104" t="s">
        <v>7119</v>
      </c>
      <c r="B3514" s="105" t="s">
        <v>7120</v>
      </c>
      <c r="C3514" s="106" t="s">
        <v>128</v>
      </c>
      <c r="D3514" s="107">
        <v>79.75</v>
      </c>
      <c r="E3514" s="107">
        <v>18.2</v>
      </c>
      <c r="F3514" s="107">
        <v>97.95</v>
      </c>
      <c r="G3514" s="83">
        <v>9</v>
      </c>
      <c r="H3514" s="83"/>
    </row>
    <row r="3515" spans="1:8" ht="28.8" x14ac:dyDescent="0.3">
      <c r="A3515" s="104" t="s">
        <v>7121</v>
      </c>
      <c r="B3515" s="105" t="s">
        <v>7122</v>
      </c>
      <c r="C3515" s="106" t="s">
        <v>128</v>
      </c>
      <c r="D3515" s="107">
        <v>4615.4399999999996</v>
      </c>
      <c r="E3515" s="107">
        <v>109.17</v>
      </c>
      <c r="F3515" s="107">
        <v>4724.6099999999997</v>
      </c>
      <c r="G3515" s="83">
        <v>9</v>
      </c>
      <c r="H3515" s="83"/>
    </row>
    <row r="3516" spans="1:8" x14ac:dyDescent="0.3">
      <c r="A3516" s="104" t="s">
        <v>7123</v>
      </c>
      <c r="B3516" s="105" t="s">
        <v>7124</v>
      </c>
      <c r="C3516" s="106" t="s">
        <v>128</v>
      </c>
      <c r="D3516" s="107">
        <v>235.7</v>
      </c>
      <c r="E3516" s="107">
        <v>14.56</v>
      </c>
      <c r="F3516" s="107">
        <v>250.26</v>
      </c>
      <c r="G3516" s="83">
        <v>9</v>
      </c>
      <c r="H3516" s="83"/>
    </row>
    <row r="3517" spans="1:8" ht="28.8" x14ac:dyDescent="0.3">
      <c r="A3517" s="104" t="s">
        <v>7125</v>
      </c>
      <c r="B3517" s="105" t="s">
        <v>7126</v>
      </c>
      <c r="C3517" s="106" t="s">
        <v>128</v>
      </c>
      <c r="D3517" s="107">
        <v>418.59</v>
      </c>
      <c r="E3517" s="107">
        <v>43.74</v>
      </c>
      <c r="F3517" s="107">
        <v>462.33</v>
      </c>
      <c r="G3517" s="83">
        <v>9</v>
      </c>
      <c r="H3517" s="83"/>
    </row>
    <row r="3518" spans="1:8" ht="28.8" x14ac:dyDescent="0.3">
      <c r="A3518" s="104" t="s">
        <v>7127</v>
      </c>
      <c r="B3518" s="105" t="s">
        <v>7128</v>
      </c>
      <c r="C3518" s="106" t="s">
        <v>128</v>
      </c>
      <c r="D3518" s="107">
        <v>213.94</v>
      </c>
      <c r="E3518" s="107">
        <v>45.49</v>
      </c>
      <c r="F3518" s="107">
        <v>259.43</v>
      </c>
      <c r="G3518" s="83">
        <v>9</v>
      </c>
      <c r="H3518" s="83"/>
    </row>
    <row r="3519" spans="1:8" ht="28.8" x14ac:dyDescent="0.3">
      <c r="A3519" s="104" t="s">
        <v>7129</v>
      </c>
      <c r="B3519" s="105" t="s">
        <v>7130</v>
      </c>
      <c r="C3519" s="106" t="s">
        <v>128</v>
      </c>
      <c r="D3519" s="107">
        <v>272.29000000000002</v>
      </c>
      <c r="E3519" s="107">
        <v>45.49</v>
      </c>
      <c r="F3519" s="107">
        <v>317.77999999999997</v>
      </c>
      <c r="G3519" s="83">
        <v>9</v>
      </c>
      <c r="H3519" s="83"/>
    </row>
    <row r="3520" spans="1:8" x14ac:dyDescent="0.3">
      <c r="A3520" s="104" t="s">
        <v>7131</v>
      </c>
      <c r="B3520" s="105" t="s">
        <v>7132</v>
      </c>
      <c r="C3520" s="106"/>
      <c r="D3520" s="107"/>
      <c r="E3520" s="107"/>
      <c r="F3520" s="107"/>
      <c r="G3520" s="83">
        <v>2</v>
      </c>
      <c r="H3520" s="83"/>
    </row>
    <row r="3521" spans="1:8" x14ac:dyDescent="0.3">
      <c r="A3521" s="104" t="s">
        <v>7133</v>
      </c>
      <c r="B3521" s="105" t="s">
        <v>7134</v>
      </c>
      <c r="C3521" s="106"/>
      <c r="D3521" s="107"/>
      <c r="E3521" s="107"/>
      <c r="F3521" s="107"/>
      <c r="G3521" s="83">
        <v>5</v>
      </c>
      <c r="H3521" s="83"/>
    </row>
    <row r="3522" spans="1:8" x14ac:dyDescent="0.3">
      <c r="A3522" s="104" t="s">
        <v>7135</v>
      </c>
      <c r="B3522" s="105" t="s">
        <v>7136</v>
      </c>
      <c r="C3522" s="106" t="s">
        <v>128</v>
      </c>
      <c r="D3522" s="107">
        <v>5613.35</v>
      </c>
      <c r="E3522" s="107">
        <v>79.95</v>
      </c>
      <c r="F3522" s="107">
        <v>5693.3</v>
      </c>
      <c r="G3522" s="83">
        <v>9</v>
      </c>
      <c r="H3522" s="83"/>
    </row>
    <row r="3523" spans="1:8" x14ac:dyDescent="0.3">
      <c r="A3523" s="104" t="s">
        <v>7137</v>
      </c>
      <c r="B3523" s="105" t="s">
        <v>7138</v>
      </c>
      <c r="C3523" s="106" t="s">
        <v>128</v>
      </c>
      <c r="D3523" s="107">
        <v>10422.35</v>
      </c>
      <c r="E3523" s="107">
        <v>108.99</v>
      </c>
      <c r="F3523" s="107">
        <v>10531.34</v>
      </c>
      <c r="G3523" s="83">
        <v>9</v>
      </c>
      <c r="H3523" s="83"/>
    </row>
    <row r="3524" spans="1:8" ht="28.8" x14ac:dyDescent="0.3">
      <c r="A3524" s="104" t="s">
        <v>7139</v>
      </c>
      <c r="B3524" s="105" t="s">
        <v>7140</v>
      </c>
      <c r="C3524" s="106" t="s">
        <v>128</v>
      </c>
      <c r="D3524" s="107">
        <v>1146.54</v>
      </c>
      <c r="E3524" s="107">
        <v>43.65</v>
      </c>
      <c r="F3524" s="107">
        <v>1190.19</v>
      </c>
      <c r="G3524" s="83">
        <v>9</v>
      </c>
      <c r="H3524" s="83"/>
    </row>
    <row r="3525" spans="1:8" ht="28.8" x14ac:dyDescent="0.3">
      <c r="A3525" s="104" t="s">
        <v>7141</v>
      </c>
      <c r="B3525" s="105" t="s">
        <v>7142</v>
      </c>
      <c r="C3525" s="106" t="s">
        <v>128</v>
      </c>
      <c r="D3525" s="107">
        <v>1793.27</v>
      </c>
      <c r="E3525" s="107">
        <v>43.65</v>
      </c>
      <c r="F3525" s="107">
        <v>1836.92</v>
      </c>
      <c r="G3525" s="83">
        <v>9</v>
      </c>
      <c r="H3525" s="83"/>
    </row>
    <row r="3526" spans="1:8" ht="28.8" x14ac:dyDescent="0.3">
      <c r="A3526" s="104" t="s">
        <v>7143</v>
      </c>
      <c r="B3526" s="105" t="s">
        <v>7144</v>
      </c>
      <c r="C3526" s="106" t="s">
        <v>128</v>
      </c>
      <c r="D3526" s="107">
        <v>2900.14</v>
      </c>
      <c r="E3526" s="107">
        <v>50.91</v>
      </c>
      <c r="F3526" s="107">
        <v>2951.05</v>
      </c>
      <c r="G3526" s="83">
        <v>9</v>
      </c>
      <c r="H3526" s="83"/>
    </row>
    <row r="3527" spans="1:8" ht="28.8" x14ac:dyDescent="0.3">
      <c r="A3527" s="104" t="s">
        <v>7145</v>
      </c>
      <c r="B3527" s="105" t="s">
        <v>7146</v>
      </c>
      <c r="C3527" s="106" t="s">
        <v>128</v>
      </c>
      <c r="D3527" s="107">
        <v>5026.33</v>
      </c>
      <c r="E3527" s="107">
        <v>65.430000000000007</v>
      </c>
      <c r="F3527" s="107">
        <v>5091.76</v>
      </c>
      <c r="G3527" s="83">
        <v>9</v>
      </c>
      <c r="H3527" s="83"/>
    </row>
    <row r="3528" spans="1:8" ht="43.2" x14ac:dyDescent="0.3">
      <c r="A3528" s="104" t="s">
        <v>7147</v>
      </c>
      <c r="B3528" s="105" t="s">
        <v>7148</v>
      </c>
      <c r="C3528" s="106" t="s">
        <v>128</v>
      </c>
      <c r="D3528" s="107">
        <v>7781.45</v>
      </c>
      <c r="E3528" s="107">
        <v>58.17</v>
      </c>
      <c r="F3528" s="107">
        <v>7839.62</v>
      </c>
      <c r="G3528" s="83">
        <v>9</v>
      </c>
      <c r="H3528" s="83"/>
    </row>
    <row r="3529" spans="1:8" ht="43.2" x14ac:dyDescent="0.3">
      <c r="A3529" s="104" t="s">
        <v>7149</v>
      </c>
      <c r="B3529" s="105" t="s">
        <v>7150</v>
      </c>
      <c r="C3529" s="106" t="s">
        <v>128</v>
      </c>
      <c r="D3529" s="107">
        <v>13738.66</v>
      </c>
      <c r="E3529" s="107">
        <v>79.95</v>
      </c>
      <c r="F3529" s="107">
        <v>13818.61</v>
      </c>
      <c r="G3529" s="83">
        <v>9</v>
      </c>
      <c r="H3529" s="83"/>
    </row>
    <row r="3530" spans="1:8" ht="28.8" x14ac:dyDescent="0.3">
      <c r="A3530" s="104" t="s">
        <v>7151</v>
      </c>
      <c r="B3530" s="105" t="s">
        <v>7152</v>
      </c>
      <c r="C3530" s="106" t="s">
        <v>128</v>
      </c>
      <c r="D3530" s="107">
        <v>952.42</v>
      </c>
      <c r="E3530" s="107">
        <v>50.91</v>
      </c>
      <c r="F3530" s="107">
        <v>1003.33</v>
      </c>
      <c r="G3530" s="83">
        <v>9</v>
      </c>
      <c r="H3530" s="83"/>
    </row>
    <row r="3531" spans="1:8" ht="28.8" x14ac:dyDescent="0.3">
      <c r="A3531" s="104" t="s">
        <v>7153</v>
      </c>
      <c r="B3531" s="105" t="s">
        <v>7154</v>
      </c>
      <c r="C3531" s="106" t="s">
        <v>128</v>
      </c>
      <c r="D3531" s="107">
        <v>544.78</v>
      </c>
      <c r="E3531" s="107">
        <v>50.91</v>
      </c>
      <c r="F3531" s="107">
        <v>595.69000000000005</v>
      </c>
      <c r="G3531" s="83">
        <v>9</v>
      </c>
      <c r="H3531" s="83"/>
    </row>
    <row r="3532" spans="1:8" x14ac:dyDescent="0.3">
      <c r="A3532" s="104" t="s">
        <v>7155</v>
      </c>
      <c r="B3532" s="105" t="s">
        <v>7156</v>
      </c>
      <c r="C3532" s="106"/>
      <c r="D3532" s="107"/>
      <c r="E3532" s="107"/>
      <c r="F3532" s="107"/>
      <c r="G3532" s="83">
        <v>5</v>
      </c>
      <c r="H3532" s="83"/>
    </row>
    <row r="3533" spans="1:8" ht="28.8" x14ac:dyDescent="0.3">
      <c r="A3533" s="104" t="s">
        <v>7157</v>
      </c>
      <c r="B3533" s="105" t="s">
        <v>7158</v>
      </c>
      <c r="C3533" s="106" t="s">
        <v>439</v>
      </c>
      <c r="D3533" s="107">
        <v>2964.63</v>
      </c>
      <c r="E3533" s="107">
        <v>50.91</v>
      </c>
      <c r="F3533" s="107">
        <v>3015.54</v>
      </c>
      <c r="G3533" s="83">
        <v>9</v>
      </c>
      <c r="H3533" s="83"/>
    </row>
    <row r="3534" spans="1:8" ht="28.8" x14ac:dyDescent="0.3">
      <c r="A3534" s="104" t="s">
        <v>7159</v>
      </c>
      <c r="B3534" s="105" t="s">
        <v>7160</v>
      </c>
      <c r="C3534" s="106" t="s">
        <v>439</v>
      </c>
      <c r="D3534" s="107">
        <v>5223.96</v>
      </c>
      <c r="E3534" s="107">
        <v>50.91</v>
      </c>
      <c r="F3534" s="107">
        <v>5274.87</v>
      </c>
      <c r="G3534" s="83">
        <v>9</v>
      </c>
      <c r="H3534" s="83"/>
    </row>
    <row r="3535" spans="1:8" ht="28.8" x14ac:dyDescent="0.3">
      <c r="A3535" s="104" t="s">
        <v>7161</v>
      </c>
      <c r="B3535" s="105" t="s">
        <v>7162</v>
      </c>
      <c r="C3535" s="106" t="s">
        <v>439</v>
      </c>
      <c r="D3535" s="107">
        <v>7563.49</v>
      </c>
      <c r="E3535" s="107">
        <v>50.91</v>
      </c>
      <c r="F3535" s="107">
        <v>7614.4</v>
      </c>
      <c r="G3535" s="83">
        <v>9</v>
      </c>
      <c r="H3535" s="83"/>
    </row>
    <row r="3536" spans="1:8" ht="28.8" x14ac:dyDescent="0.3">
      <c r="A3536" s="104" t="s">
        <v>7163</v>
      </c>
      <c r="B3536" s="105" t="s">
        <v>7164</v>
      </c>
      <c r="C3536" s="106" t="s">
        <v>439</v>
      </c>
      <c r="D3536" s="107">
        <v>13254.28</v>
      </c>
      <c r="E3536" s="107">
        <v>50.91</v>
      </c>
      <c r="F3536" s="107">
        <v>13305.19</v>
      </c>
      <c r="G3536" s="83">
        <v>9</v>
      </c>
      <c r="H3536" s="83"/>
    </row>
    <row r="3537" spans="1:8" x14ac:dyDescent="0.3">
      <c r="A3537" s="104" t="s">
        <v>7165</v>
      </c>
      <c r="B3537" s="105" t="s">
        <v>7166</v>
      </c>
      <c r="C3537" s="106"/>
      <c r="D3537" s="107"/>
      <c r="E3537" s="107"/>
      <c r="F3537" s="107"/>
      <c r="G3537" s="83">
        <v>5</v>
      </c>
      <c r="H3537" s="83"/>
    </row>
    <row r="3538" spans="1:8" ht="43.2" x14ac:dyDescent="0.3">
      <c r="A3538" s="104" t="s">
        <v>7167</v>
      </c>
      <c r="B3538" s="105" t="s">
        <v>7168</v>
      </c>
      <c r="C3538" s="106" t="s">
        <v>236</v>
      </c>
      <c r="D3538" s="107">
        <v>15692.54</v>
      </c>
      <c r="E3538" s="107">
        <v>2699.08</v>
      </c>
      <c r="F3538" s="107">
        <v>18391.62</v>
      </c>
      <c r="G3538" s="83">
        <v>9</v>
      </c>
      <c r="H3538" s="83"/>
    </row>
    <row r="3539" spans="1:8" ht="43.2" x14ac:dyDescent="0.3">
      <c r="A3539" s="104" t="s">
        <v>7169</v>
      </c>
      <c r="B3539" s="105" t="s">
        <v>7170</v>
      </c>
      <c r="C3539" s="106" t="s">
        <v>236</v>
      </c>
      <c r="D3539" s="107">
        <v>32026.85</v>
      </c>
      <c r="E3539" s="107">
        <v>5753.32</v>
      </c>
      <c r="F3539" s="107">
        <v>37780.17</v>
      </c>
      <c r="G3539" s="83">
        <v>9</v>
      </c>
      <c r="H3539" s="83"/>
    </row>
    <row r="3540" spans="1:8" x14ac:dyDescent="0.3">
      <c r="A3540" s="104" t="s">
        <v>7171</v>
      </c>
      <c r="B3540" s="105" t="s">
        <v>7172</v>
      </c>
      <c r="C3540" s="106"/>
      <c r="D3540" s="107"/>
      <c r="E3540" s="107"/>
      <c r="F3540" s="107"/>
      <c r="G3540" s="83">
        <v>5</v>
      </c>
      <c r="H3540" s="83"/>
    </row>
    <row r="3541" spans="1:8" x14ac:dyDescent="0.3">
      <c r="A3541" s="104" t="s">
        <v>7173</v>
      </c>
      <c r="B3541" s="105" t="s">
        <v>7174</v>
      </c>
      <c r="C3541" s="106" t="s">
        <v>128</v>
      </c>
      <c r="D3541" s="107">
        <v>76.319999999999993</v>
      </c>
      <c r="E3541" s="107">
        <v>10.92</v>
      </c>
      <c r="F3541" s="107">
        <v>87.24</v>
      </c>
      <c r="G3541" s="83">
        <v>9</v>
      </c>
      <c r="H3541" s="83"/>
    </row>
    <row r="3542" spans="1:8" x14ac:dyDescent="0.3">
      <c r="A3542" s="104" t="s">
        <v>7175</v>
      </c>
      <c r="B3542" s="105" t="s">
        <v>7176</v>
      </c>
      <c r="C3542" s="106" t="s">
        <v>128</v>
      </c>
      <c r="D3542" s="107">
        <v>96.79</v>
      </c>
      <c r="E3542" s="107">
        <v>14.56</v>
      </c>
      <c r="F3542" s="107">
        <v>111.35</v>
      </c>
      <c r="G3542" s="83">
        <v>9</v>
      </c>
      <c r="H3542" s="83"/>
    </row>
    <row r="3543" spans="1:8" x14ac:dyDescent="0.3">
      <c r="A3543" s="104" t="s">
        <v>7177</v>
      </c>
      <c r="B3543" s="105" t="s">
        <v>7178</v>
      </c>
      <c r="C3543" s="106" t="s">
        <v>128</v>
      </c>
      <c r="D3543" s="107">
        <v>201.09</v>
      </c>
      <c r="E3543" s="107">
        <v>16.37</v>
      </c>
      <c r="F3543" s="107">
        <v>217.46</v>
      </c>
      <c r="G3543" s="83">
        <v>9</v>
      </c>
      <c r="H3543" s="83"/>
    </row>
    <row r="3544" spans="1:8" x14ac:dyDescent="0.3">
      <c r="A3544" s="104" t="s">
        <v>7179</v>
      </c>
      <c r="B3544" s="105" t="s">
        <v>7180</v>
      </c>
      <c r="C3544" s="106" t="s">
        <v>128</v>
      </c>
      <c r="D3544" s="107">
        <v>204.06</v>
      </c>
      <c r="E3544" s="107">
        <v>16.37</v>
      </c>
      <c r="F3544" s="107">
        <v>220.43</v>
      </c>
      <c r="G3544" s="83">
        <v>9</v>
      </c>
      <c r="H3544" s="83"/>
    </row>
    <row r="3545" spans="1:8" x14ac:dyDescent="0.3">
      <c r="A3545" s="104" t="s">
        <v>7181</v>
      </c>
      <c r="B3545" s="105" t="s">
        <v>7182</v>
      </c>
      <c r="C3545" s="106" t="s">
        <v>128</v>
      </c>
      <c r="D3545" s="107">
        <v>259.07</v>
      </c>
      <c r="E3545" s="107">
        <v>21.83</v>
      </c>
      <c r="F3545" s="107">
        <v>280.89999999999998</v>
      </c>
      <c r="G3545" s="83">
        <v>9</v>
      </c>
      <c r="H3545" s="83"/>
    </row>
    <row r="3546" spans="1:8" x14ac:dyDescent="0.3">
      <c r="A3546" s="104" t="s">
        <v>7183</v>
      </c>
      <c r="B3546" s="105" t="s">
        <v>7184</v>
      </c>
      <c r="C3546" s="106" t="s">
        <v>128</v>
      </c>
      <c r="D3546" s="107">
        <v>1054.97</v>
      </c>
      <c r="E3546" s="107">
        <v>16.37</v>
      </c>
      <c r="F3546" s="107">
        <v>1071.3399999999999</v>
      </c>
      <c r="G3546" s="83">
        <v>9</v>
      </c>
      <c r="H3546" s="83"/>
    </row>
    <row r="3547" spans="1:8" x14ac:dyDescent="0.3">
      <c r="A3547" s="104" t="s">
        <v>7185</v>
      </c>
      <c r="B3547" s="105" t="s">
        <v>7186</v>
      </c>
      <c r="C3547" s="106" t="s">
        <v>128</v>
      </c>
      <c r="D3547" s="107">
        <v>1851.16</v>
      </c>
      <c r="E3547" s="107">
        <v>72.78</v>
      </c>
      <c r="F3547" s="107">
        <v>1923.94</v>
      </c>
      <c r="G3547" s="83">
        <v>9</v>
      </c>
      <c r="H3547" s="83"/>
    </row>
    <row r="3548" spans="1:8" x14ac:dyDescent="0.3">
      <c r="A3548" s="104" t="s">
        <v>7187</v>
      </c>
      <c r="B3548" s="105" t="s">
        <v>7188</v>
      </c>
      <c r="C3548" s="106"/>
      <c r="D3548" s="107"/>
      <c r="E3548" s="107"/>
      <c r="F3548" s="107"/>
      <c r="G3548" s="83">
        <v>5</v>
      </c>
      <c r="H3548" s="83"/>
    </row>
    <row r="3549" spans="1:8" x14ac:dyDescent="0.3">
      <c r="A3549" s="104" t="s">
        <v>7189</v>
      </c>
      <c r="B3549" s="105" t="s">
        <v>7190</v>
      </c>
      <c r="C3549" s="106" t="s">
        <v>128</v>
      </c>
      <c r="D3549" s="107"/>
      <c r="E3549" s="107">
        <v>43.56</v>
      </c>
      <c r="F3549" s="107">
        <v>43.56</v>
      </c>
      <c r="G3549" s="83">
        <v>9</v>
      </c>
      <c r="H3549" s="83"/>
    </row>
    <row r="3550" spans="1:8" x14ac:dyDescent="0.3">
      <c r="A3550" s="104" t="s">
        <v>7191</v>
      </c>
      <c r="B3550" s="105" t="s">
        <v>7192</v>
      </c>
      <c r="C3550" s="106" t="s">
        <v>128</v>
      </c>
      <c r="D3550" s="107"/>
      <c r="E3550" s="107">
        <v>116.16</v>
      </c>
      <c r="F3550" s="107">
        <v>116.16</v>
      </c>
      <c r="G3550" s="83">
        <v>9</v>
      </c>
      <c r="H3550" s="83"/>
    </row>
    <row r="3551" spans="1:8" x14ac:dyDescent="0.3">
      <c r="A3551" s="104" t="s">
        <v>7193</v>
      </c>
      <c r="B3551" s="105" t="s">
        <v>7194</v>
      </c>
      <c r="C3551" s="106" t="s">
        <v>128</v>
      </c>
      <c r="D3551" s="107"/>
      <c r="E3551" s="107">
        <v>261.36</v>
      </c>
      <c r="F3551" s="107">
        <v>261.36</v>
      </c>
      <c r="G3551" s="83">
        <v>9</v>
      </c>
      <c r="H3551" s="83"/>
    </row>
    <row r="3552" spans="1:8" x14ac:dyDescent="0.3">
      <c r="A3552" s="104" t="s">
        <v>7195</v>
      </c>
      <c r="B3552" s="105" t="s">
        <v>7196</v>
      </c>
      <c r="C3552" s="106"/>
      <c r="D3552" s="107"/>
      <c r="E3552" s="107"/>
      <c r="F3552" s="107"/>
      <c r="G3552" s="83">
        <v>2</v>
      </c>
      <c r="H3552" s="83"/>
    </row>
    <row r="3553" spans="1:8" x14ac:dyDescent="0.3">
      <c r="A3553" s="104" t="s">
        <v>7197</v>
      </c>
      <c r="B3553" s="105" t="s">
        <v>7198</v>
      </c>
      <c r="C3553" s="106"/>
      <c r="D3553" s="107"/>
      <c r="E3553" s="107"/>
      <c r="F3553" s="107"/>
      <c r="G3553" s="83">
        <v>5</v>
      </c>
      <c r="H3553" s="83"/>
    </row>
    <row r="3554" spans="1:8" x14ac:dyDescent="0.3">
      <c r="A3554" s="104" t="s">
        <v>7199</v>
      </c>
      <c r="B3554" s="105" t="s">
        <v>7200</v>
      </c>
      <c r="C3554" s="106" t="s">
        <v>128</v>
      </c>
      <c r="D3554" s="107">
        <v>32.9</v>
      </c>
      <c r="E3554" s="107">
        <v>36.39</v>
      </c>
      <c r="F3554" s="107">
        <v>69.290000000000006</v>
      </c>
      <c r="G3554" s="83">
        <v>9</v>
      </c>
      <c r="H3554" s="83"/>
    </row>
    <row r="3555" spans="1:8" x14ac:dyDescent="0.3">
      <c r="A3555" s="104" t="s">
        <v>7201</v>
      </c>
      <c r="B3555" s="105" t="s">
        <v>7202</v>
      </c>
      <c r="C3555" s="106" t="s">
        <v>128</v>
      </c>
      <c r="D3555" s="107">
        <v>45.04</v>
      </c>
      <c r="E3555" s="107">
        <v>36.39</v>
      </c>
      <c r="F3555" s="107">
        <v>81.430000000000007</v>
      </c>
      <c r="G3555" s="83">
        <v>9</v>
      </c>
      <c r="H3555" s="83"/>
    </row>
    <row r="3556" spans="1:8" x14ac:dyDescent="0.3">
      <c r="A3556" s="104" t="s">
        <v>7203</v>
      </c>
      <c r="B3556" s="105" t="s">
        <v>7204</v>
      </c>
      <c r="C3556" s="106" t="s">
        <v>128</v>
      </c>
      <c r="D3556" s="107">
        <v>55.95</v>
      </c>
      <c r="E3556" s="107">
        <v>36.39</v>
      </c>
      <c r="F3556" s="107">
        <v>92.34</v>
      </c>
      <c r="G3556" s="83">
        <v>9</v>
      </c>
      <c r="H3556" s="83"/>
    </row>
    <row r="3557" spans="1:8" x14ac:dyDescent="0.3">
      <c r="A3557" s="104" t="s">
        <v>7205</v>
      </c>
      <c r="B3557" s="105" t="s">
        <v>7206</v>
      </c>
      <c r="C3557" s="106" t="s">
        <v>128</v>
      </c>
      <c r="D3557" s="107">
        <v>64.3</v>
      </c>
      <c r="E3557" s="107">
        <v>36.39</v>
      </c>
      <c r="F3557" s="107">
        <v>100.69</v>
      </c>
      <c r="G3557" s="83">
        <v>9</v>
      </c>
      <c r="H3557" s="83"/>
    </row>
    <row r="3558" spans="1:8" x14ac:dyDescent="0.3">
      <c r="A3558" s="104" t="s">
        <v>7207</v>
      </c>
      <c r="B3558" s="105" t="s">
        <v>7208</v>
      </c>
      <c r="C3558" s="106" t="s">
        <v>128</v>
      </c>
      <c r="D3558" s="107">
        <v>78.31</v>
      </c>
      <c r="E3558" s="107">
        <v>36.39</v>
      </c>
      <c r="F3558" s="107">
        <v>114.7</v>
      </c>
      <c r="G3558" s="83">
        <v>9</v>
      </c>
      <c r="H3558" s="83"/>
    </row>
    <row r="3559" spans="1:8" x14ac:dyDescent="0.3">
      <c r="A3559" s="104" t="s">
        <v>7209</v>
      </c>
      <c r="B3559" s="105" t="s">
        <v>7210</v>
      </c>
      <c r="C3559" s="106" t="s">
        <v>128</v>
      </c>
      <c r="D3559" s="107">
        <v>103.06</v>
      </c>
      <c r="E3559" s="107">
        <v>36.39</v>
      </c>
      <c r="F3559" s="107">
        <v>139.44999999999999</v>
      </c>
      <c r="G3559" s="83">
        <v>9</v>
      </c>
      <c r="H3559" s="83"/>
    </row>
    <row r="3560" spans="1:8" x14ac:dyDescent="0.3">
      <c r="A3560" s="104" t="s">
        <v>7211</v>
      </c>
      <c r="B3560" s="105" t="s">
        <v>7212</v>
      </c>
      <c r="C3560" s="106"/>
      <c r="D3560" s="107"/>
      <c r="E3560" s="107"/>
      <c r="F3560" s="107"/>
      <c r="G3560" s="83">
        <v>5</v>
      </c>
      <c r="H3560" s="83"/>
    </row>
    <row r="3561" spans="1:8" x14ac:dyDescent="0.3">
      <c r="A3561" s="104" t="s">
        <v>7213</v>
      </c>
      <c r="B3561" s="105" t="s">
        <v>7214</v>
      </c>
      <c r="C3561" s="106" t="s">
        <v>128</v>
      </c>
      <c r="D3561" s="107">
        <v>88.79</v>
      </c>
      <c r="E3561" s="107">
        <v>161.32</v>
      </c>
      <c r="F3561" s="107">
        <v>250.11</v>
      </c>
      <c r="G3561" s="83">
        <v>9</v>
      </c>
      <c r="H3561" s="83"/>
    </row>
    <row r="3562" spans="1:8" ht="28.8" x14ac:dyDescent="0.3">
      <c r="A3562" s="104" t="s">
        <v>7215</v>
      </c>
      <c r="B3562" s="105" t="s">
        <v>7216</v>
      </c>
      <c r="C3562" s="106" t="s">
        <v>128</v>
      </c>
      <c r="D3562" s="107">
        <v>57.97</v>
      </c>
      <c r="E3562" s="107">
        <v>39.909999999999997</v>
      </c>
      <c r="F3562" s="107">
        <v>97.88</v>
      </c>
      <c r="G3562" s="83">
        <v>9</v>
      </c>
      <c r="H3562" s="83"/>
    </row>
    <row r="3563" spans="1:8" x14ac:dyDescent="0.3">
      <c r="A3563" s="104" t="s">
        <v>7217</v>
      </c>
      <c r="B3563" s="105" t="s">
        <v>7218</v>
      </c>
      <c r="C3563" s="106" t="s">
        <v>128</v>
      </c>
      <c r="D3563" s="107">
        <v>483.83</v>
      </c>
      <c r="E3563" s="107">
        <v>36.39</v>
      </c>
      <c r="F3563" s="107">
        <v>520.22</v>
      </c>
      <c r="G3563" s="83">
        <v>9</v>
      </c>
      <c r="H3563" s="83"/>
    </row>
    <row r="3564" spans="1:8" x14ac:dyDescent="0.3">
      <c r="A3564" s="104" t="s">
        <v>7219</v>
      </c>
      <c r="B3564" s="105" t="s">
        <v>7220</v>
      </c>
      <c r="C3564" s="106"/>
      <c r="D3564" s="107"/>
      <c r="E3564" s="107"/>
      <c r="F3564" s="107"/>
      <c r="G3564" s="83">
        <v>5</v>
      </c>
      <c r="H3564" s="83"/>
    </row>
    <row r="3565" spans="1:8" x14ac:dyDescent="0.3">
      <c r="A3565" s="104" t="s">
        <v>7221</v>
      </c>
      <c r="B3565" s="105" t="s">
        <v>7222</v>
      </c>
      <c r="C3565" s="106" t="s">
        <v>128</v>
      </c>
      <c r="D3565" s="107">
        <v>29.49</v>
      </c>
      <c r="E3565" s="107">
        <v>36.39</v>
      </c>
      <c r="F3565" s="107">
        <v>65.88</v>
      </c>
      <c r="G3565" s="83">
        <v>9</v>
      </c>
      <c r="H3565" s="83"/>
    </row>
    <row r="3566" spans="1:8" x14ac:dyDescent="0.3">
      <c r="A3566" s="104" t="s">
        <v>7223</v>
      </c>
      <c r="B3566" s="105" t="s">
        <v>7224</v>
      </c>
      <c r="C3566" s="106"/>
      <c r="D3566" s="107"/>
      <c r="E3566" s="107"/>
      <c r="F3566" s="107"/>
      <c r="G3566" s="83">
        <v>5</v>
      </c>
      <c r="H3566" s="83"/>
    </row>
    <row r="3567" spans="1:8" ht="28.8" x14ac:dyDescent="0.3">
      <c r="A3567" s="104" t="s">
        <v>7225</v>
      </c>
      <c r="B3567" s="105" t="s">
        <v>7226</v>
      </c>
      <c r="C3567" s="106" t="s">
        <v>128</v>
      </c>
      <c r="D3567" s="107">
        <v>124.12</v>
      </c>
      <c r="E3567" s="107">
        <v>43.66</v>
      </c>
      <c r="F3567" s="107">
        <v>167.78</v>
      </c>
      <c r="G3567" s="83">
        <v>9</v>
      </c>
      <c r="H3567" s="83"/>
    </row>
    <row r="3568" spans="1:8" x14ac:dyDescent="0.3">
      <c r="A3568" s="104" t="s">
        <v>7227</v>
      </c>
      <c r="B3568" s="105" t="s">
        <v>7228</v>
      </c>
      <c r="C3568" s="106" t="s">
        <v>128</v>
      </c>
      <c r="D3568" s="107">
        <v>354.77</v>
      </c>
      <c r="E3568" s="107">
        <v>54.59</v>
      </c>
      <c r="F3568" s="107">
        <v>409.36</v>
      </c>
      <c r="G3568" s="83">
        <v>9</v>
      </c>
      <c r="H3568" s="83"/>
    </row>
    <row r="3569" spans="1:8" x14ac:dyDescent="0.3">
      <c r="A3569" s="104" t="s">
        <v>7229</v>
      </c>
      <c r="B3569" s="105" t="s">
        <v>7230</v>
      </c>
      <c r="C3569" s="106"/>
      <c r="D3569" s="107"/>
      <c r="E3569" s="107"/>
      <c r="F3569" s="107"/>
      <c r="G3569" s="83">
        <v>5</v>
      </c>
      <c r="H3569" s="83"/>
    </row>
    <row r="3570" spans="1:8" x14ac:dyDescent="0.3">
      <c r="A3570" s="104" t="s">
        <v>7231</v>
      </c>
      <c r="B3570" s="105" t="s">
        <v>7232</v>
      </c>
      <c r="C3570" s="106" t="s">
        <v>128</v>
      </c>
      <c r="D3570" s="107">
        <v>12.83</v>
      </c>
      <c r="E3570" s="107">
        <v>2.1800000000000002</v>
      </c>
      <c r="F3570" s="107">
        <v>15.01</v>
      </c>
      <c r="G3570" s="83">
        <v>9</v>
      </c>
      <c r="H3570" s="83"/>
    </row>
    <row r="3571" spans="1:8" x14ac:dyDescent="0.3">
      <c r="A3571" s="104" t="s">
        <v>7233</v>
      </c>
      <c r="B3571" s="105" t="s">
        <v>7234</v>
      </c>
      <c r="C3571" s="106" t="s">
        <v>180</v>
      </c>
      <c r="D3571" s="107">
        <v>1230.6400000000001</v>
      </c>
      <c r="E3571" s="107">
        <v>23.34</v>
      </c>
      <c r="F3571" s="107">
        <v>1253.98</v>
      </c>
      <c r="G3571" s="83">
        <v>9</v>
      </c>
      <c r="H3571" s="83"/>
    </row>
    <row r="3572" spans="1:8" x14ac:dyDescent="0.3">
      <c r="A3572" s="104" t="s">
        <v>7235</v>
      </c>
      <c r="B3572" s="105" t="s">
        <v>7236</v>
      </c>
      <c r="C3572" s="106" t="s">
        <v>128</v>
      </c>
      <c r="D3572" s="107">
        <v>8.44</v>
      </c>
      <c r="E3572" s="107">
        <v>2.1800000000000002</v>
      </c>
      <c r="F3572" s="107">
        <v>10.62</v>
      </c>
      <c r="G3572" s="83">
        <v>9</v>
      </c>
      <c r="H3572" s="83"/>
    </row>
    <row r="3573" spans="1:8" x14ac:dyDescent="0.3">
      <c r="A3573" s="104" t="s">
        <v>7237</v>
      </c>
      <c r="B3573" s="105" t="s">
        <v>7238</v>
      </c>
      <c r="C3573" s="106" t="s">
        <v>128</v>
      </c>
      <c r="D3573" s="107">
        <v>287.33</v>
      </c>
      <c r="E3573" s="107">
        <v>18.68</v>
      </c>
      <c r="F3573" s="107">
        <v>306.01</v>
      </c>
      <c r="G3573" s="83">
        <v>9</v>
      </c>
      <c r="H3573" s="83"/>
    </row>
    <row r="3574" spans="1:8" x14ac:dyDescent="0.3">
      <c r="A3574" s="104" t="s">
        <v>7239</v>
      </c>
      <c r="B3574" s="105" t="s">
        <v>7240</v>
      </c>
      <c r="C3574" s="106" t="s">
        <v>128</v>
      </c>
      <c r="D3574" s="107">
        <v>33.53</v>
      </c>
      <c r="E3574" s="107">
        <v>2.1800000000000002</v>
      </c>
      <c r="F3574" s="107">
        <v>35.71</v>
      </c>
      <c r="G3574" s="83">
        <v>9</v>
      </c>
      <c r="H3574" s="83"/>
    </row>
    <row r="3575" spans="1:8" x14ac:dyDescent="0.3">
      <c r="A3575" s="104" t="s">
        <v>7241</v>
      </c>
      <c r="B3575" s="105" t="s">
        <v>7242</v>
      </c>
      <c r="C3575" s="106" t="s">
        <v>128</v>
      </c>
      <c r="D3575" s="107">
        <v>8.14</v>
      </c>
      <c r="E3575" s="107">
        <v>2.1800000000000002</v>
      </c>
      <c r="F3575" s="107">
        <v>10.32</v>
      </c>
      <c r="G3575" s="83">
        <v>9</v>
      </c>
      <c r="H3575" s="83"/>
    </row>
    <row r="3576" spans="1:8" x14ac:dyDescent="0.3">
      <c r="A3576" s="104" t="s">
        <v>7243</v>
      </c>
      <c r="B3576" s="105" t="s">
        <v>7244</v>
      </c>
      <c r="C3576" s="106" t="s">
        <v>180</v>
      </c>
      <c r="D3576" s="107">
        <v>1241.06</v>
      </c>
      <c r="E3576" s="107">
        <v>23.34</v>
      </c>
      <c r="F3576" s="107">
        <v>1264.4000000000001</v>
      </c>
      <c r="G3576" s="83">
        <v>9</v>
      </c>
      <c r="H3576" s="83"/>
    </row>
    <row r="3577" spans="1:8" x14ac:dyDescent="0.3">
      <c r="A3577" s="104" t="s">
        <v>7245</v>
      </c>
      <c r="B3577" s="105" t="s">
        <v>7246</v>
      </c>
      <c r="C3577" s="106" t="s">
        <v>180</v>
      </c>
      <c r="D3577" s="107">
        <v>1107.6500000000001</v>
      </c>
      <c r="E3577" s="107">
        <v>23.34</v>
      </c>
      <c r="F3577" s="107">
        <v>1130.99</v>
      </c>
      <c r="G3577" s="83">
        <v>9</v>
      </c>
      <c r="H3577" s="83"/>
    </row>
    <row r="3578" spans="1:8" ht="28.8" x14ac:dyDescent="0.3">
      <c r="A3578" s="104" t="s">
        <v>7247</v>
      </c>
      <c r="B3578" s="105" t="s">
        <v>7248</v>
      </c>
      <c r="C3578" s="106" t="s">
        <v>128</v>
      </c>
      <c r="D3578" s="107">
        <v>66.84</v>
      </c>
      <c r="E3578" s="107">
        <v>11.67</v>
      </c>
      <c r="F3578" s="107">
        <v>78.510000000000005</v>
      </c>
      <c r="G3578" s="83">
        <v>9</v>
      </c>
      <c r="H3578" s="83"/>
    </row>
    <row r="3579" spans="1:8" ht="28.8" x14ac:dyDescent="0.3">
      <c r="A3579" s="104" t="s">
        <v>7249</v>
      </c>
      <c r="B3579" s="105" t="s">
        <v>7250</v>
      </c>
      <c r="C3579" s="106" t="s">
        <v>128</v>
      </c>
      <c r="D3579" s="107">
        <v>4006.37</v>
      </c>
      <c r="E3579" s="107">
        <v>43.66</v>
      </c>
      <c r="F3579" s="107">
        <v>4050.03</v>
      </c>
      <c r="G3579" s="83">
        <v>9</v>
      </c>
      <c r="H3579" s="83"/>
    </row>
    <row r="3580" spans="1:8" ht="28.8" x14ac:dyDescent="0.3">
      <c r="A3580" s="104" t="s">
        <v>7251</v>
      </c>
      <c r="B3580" s="105" t="s">
        <v>7252</v>
      </c>
      <c r="C3580" s="106" t="s">
        <v>128</v>
      </c>
      <c r="D3580" s="107">
        <v>5181.25</v>
      </c>
      <c r="E3580" s="107">
        <v>43.66</v>
      </c>
      <c r="F3580" s="107">
        <v>5224.91</v>
      </c>
      <c r="G3580" s="83">
        <v>9</v>
      </c>
      <c r="H3580" s="83"/>
    </row>
    <row r="3581" spans="1:8" ht="28.8" x14ac:dyDescent="0.3">
      <c r="A3581" s="104" t="s">
        <v>7253</v>
      </c>
      <c r="B3581" s="105" t="s">
        <v>7254</v>
      </c>
      <c r="C3581" s="106" t="s">
        <v>128</v>
      </c>
      <c r="D3581" s="107">
        <v>385.46</v>
      </c>
      <c r="E3581" s="107">
        <v>48.24</v>
      </c>
      <c r="F3581" s="107">
        <v>433.7</v>
      </c>
      <c r="G3581" s="83">
        <v>9</v>
      </c>
      <c r="H3581" s="83"/>
    </row>
    <row r="3582" spans="1:8" ht="28.8" x14ac:dyDescent="0.3">
      <c r="A3582" s="104" t="s">
        <v>7255</v>
      </c>
      <c r="B3582" s="105" t="s">
        <v>7256</v>
      </c>
      <c r="C3582" s="106" t="s">
        <v>128</v>
      </c>
      <c r="D3582" s="107">
        <v>416.1</v>
      </c>
      <c r="E3582" s="107">
        <v>48.24</v>
      </c>
      <c r="F3582" s="107">
        <v>464.34</v>
      </c>
      <c r="G3582" s="83">
        <v>9</v>
      </c>
      <c r="H3582" s="83"/>
    </row>
    <row r="3583" spans="1:8" ht="28.8" x14ac:dyDescent="0.3">
      <c r="A3583" s="104" t="s">
        <v>7257</v>
      </c>
      <c r="B3583" s="105" t="s">
        <v>7258</v>
      </c>
      <c r="C3583" s="106" t="s">
        <v>128</v>
      </c>
      <c r="D3583" s="107">
        <v>403.35</v>
      </c>
      <c r="E3583" s="107">
        <v>48.24</v>
      </c>
      <c r="F3583" s="107">
        <v>451.59</v>
      </c>
      <c r="G3583" s="83">
        <v>9</v>
      </c>
      <c r="H3583" s="83"/>
    </row>
    <row r="3584" spans="1:8" ht="28.8" x14ac:dyDescent="0.3">
      <c r="A3584" s="104" t="s">
        <v>7259</v>
      </c>
      <c r="B3584" s="105" t="s">
        <v>7260</v>
      </c>
      <c r="C3584" s="106" t="s">
        <v>128</v>
      </c>
      <c r="D3584" s="107">
        <v>166.52</v>
      </c>
      <c r="E3584" s="107">
        <v>48.24</v>
      </c>
      <c r="F3584" s="107">
        <v>214.76</v>
      </c>
      <c r="G3584" s="83">
        <v>9</v>
      </c>
      <c r="H3584" s="83"/>
    </row>
    <row r="3585" spans="1:8" ht="28.8" x14ac:dyDescent="0.3">
      <c r="A3585" s="104" t="s">
        <v>7261</v>
      </c>
      <c r="B3585" s="105" t="s">
        <v>7262</v>
      </c>
      <c r="C3585" s="106" t="s">
        <v>128</v>
      </c>
      <c r="D3585" s="107">
        <v>212.28</v>
      </c>
      <c r="E3585" s="107">
        <v>48.24</v>
      </c>
      <c r="F3585" s="107">
        <v>260.52</v>
      </c>
      <c r="G3585" s="83">
        <v>9</v>
      </c>
      <c r="H3585" s="83"/>
    </row>
    <row r="3586" spans="1:8" ht="28.8" x14ac:dyDescent="0.3">
      <c r="A3586" s="104" t="s">
        <v>7263</v>
      </c>
      <c r="B3586" s="105" t="s">
        <v>7264</v>
      </c>
      <c r="C3586" s="106" t="s">
        <v>128</v>
      </c>
      <c r="D3586" s="107">
        <v>300.49</v>
      </c>
      <c r="E3586" s="107">
        <v>48.24</v>
      </c>
      <c r="F3586" s="107">
        <v>348.73</v>
      </c>
      <c r="G3586" s="83">
        <v>9</v>
      </c>
      <c r="H3586" s="83"/>
    </row>
    <row r="3587" spans="1:8" ht="28.8" x14ac:dyDescent="0.3">
      <c r="A3587" s="104" t="s">
        <v>7265</v>
      </c>
      <c r="B3587" s="105" t="s">
        <v>7266</v>
      </c>
      <c r="C3587" s="106" t="s">
        <v>128</v>
      </c>
      <c r="D3587" s="107">
        <v>401.99</v>
      </c>
      <c r="E3587" s="107">
        <v>48.24</v>
      </c>
      <c r="F3587" s="107">
        <v>450.23</v>
      </c>
      <c r="G3587" s="83">
        <v>9</v>
      </c>
      <c r="H3587" s="83"/>
    </row>
    <row r="3588" spans="1:8" ht="28.8" x14ac:dyDescent="0.3">
      <c r="A3588" s="104" t="s">
        <v>7267</v>
      </c>
      <c r="B3588" s="105" t="s">
        <v>7268</v>
      </c>
      <c r="C3588" s="106" t="s">
        <v>128</v>
      </c>
      <c r="D3588" s="107">
        <v>299.76</v>
      </c>
      <c r="E3588" s="107">
        <v>48.24</v>
      </c>
      <c r="F3588" s="107">
        <v>348</v>
      </c>
      <c r="G3588" s="83">
        <v>9</v>
      </c>
      <c r="H3588" s="83"/>
    </row>
    <row r="3589" spans="1:8" ht="28.8" x14ac:dyDescent="0.3">
      <c r="A3589" s="104" t="s">
        <v>7269</v>
      </c>
      <c r="B3589" s="105" t="s">
        <v>7270</v>
      </c>
      <c r="C3589" s="106" t="s">
        <v>236</v>
      </c>
      <c r="D3589" s="107">
        <v>902.85</v>
      </c>
      <c r="E3589" s="107">
        <v>15.11</v>
      </c>
      <c r="F3589" s="107">
        <v>917.96</v>
      </c>
      <c r="G3589" s="83">
        <v>9</v>
      </c>
      <c r="H3589" s="83"/>
    </row>
    <row r="3590" spans="1:8" ht="28.8" x14ac:dyDescent="0.3">
      <c r="A3590" s="104" t="s">
        <v>7271</v>
      </c>
      <c r="B3590" s="105" t="s">
        <v>7272</v>
      </c>
      <c r="C3590" s="106" t="s">
        <v>236</v>
      </c>
      <c r="D3590" s="107">
        <v>1205.44</v>
      </c>
      <c r="E3590" s="107">
        <v>19.940000000000001</v>
      </c>
      <c r="F3590" s="107">
        <v>1225.3800000000001</v>
      </c>
      <c r="G3590" s="83">
        <v>9</v>
      </c>
      <c r="H3590" s="83"/>
    </row>
    <row r="3591" spans="1:8" x14ac:dyDescent="0.3">
      <c r="A3591" s="104" t="s">
        <v>7273</v>
      </c>
      <c r="B3591" s="105" t="s">
        <v>7274</v>
      </c>
      <c r="C3591" s="106"/>
      <c r="D3591" s="107"/>
      <c r="E3591" s="107"/>
      <c r="F3591" s="107"/>
      <c r="G3591" s="83">
        <v>5</v>
      </c>
      <c r="H3591" s="83"/>
    </row>
    <row r="3592" spans="1:8" x14ac:dyDescent="0.3">
      <c r="A3592" s="104" t="s">
        <v>7275</v>
      </c>
      <c r="B3592" s="105" t="s">
        <v>7276</v>
      </c>
      <c r="C3592" s="106" t="s">
        <v>128</v>
      </c>
      <c r="D3592" s="107">
        <v>418.24</v>
      </c>
      <c r="E3592" s="107">
        <v>36.39</v>
      </c>
      <c r="F3592" s="107">
        <v>454.63</v>
      </c>
      <c r="G3592" s="83">
        <v>9</v>
      </c>
      <c r="H3592" s="83"/>
    </row>
    <row r="3593" spans="1:8" x14ac:dyDescent="0.3">
      <c r="A3593" s="104" t="s">
        <v>7277</v>
      </c>
      <c r="B3593" s="105" t="s">
        <v>7278</v>
      </c>
      <c r="C3593" s="106"/>
      <c r="D3593" s="107"/>
      <c r="E3593" s="107"/>
      <c r="F3593" s="107"/>
      <c r="G3593" s="83">
        <v>5</v>
      </c>
      <c r="H3593" s="83"/>
    </row>
    <row r="3594" spans="1:8" x14ac:dyDescent="0.3">
      <c r="A3594" s="104" t="s">
        <v>7279</v>
      </c>
      <c r="B3594" s="105" t="s">
        <v>7280</v>
      </c>
      <c r="C3594" s="106" t="s">
        <v>236</v>
      </c>
      <c r="D3594" s="107">
        <v>339.62</v>
      </c>
      <c r="E3594" s="107">
        <v>8.0399999999999991</v>
      </c>
      <c r="F3594" s="107">
        <v>347.66</v>
      </c>
      <c r="G3594" s="83">
        <v>9</v>
      </c>
      <c r="H3594" s="83"/>
    </row>
    <row r="3595" spans="1:8" ht="28.8" x14ac:dyDescent="0.3">
      <c r="A3595" s="104" t="s">
        <v>7281</v>
      </c>
      <c r="B3595" s="105" t="s">
        <v>7282</v>
      </c>
      <c r="C3595" s="106" t="s">
        <v>236</v>
      </c>
      <c r="D3595" s="107">
        <v>226.26</v>
      </c>
      <c r="E3595" s="107">
        <v>8.0399999999999991</v>
      </c>
      <c r="F3595" s="107">
        <v>234.3</v>
      </c>
      <c r="G3595" s="83">
        <v>9</v>
      </c>
      <c r="H3595" s="83"/>
    </row>
    <row r="3596" spans="1:8" ht="28.8" x14ac:dyDescent="0.3">
      <c r="A3596" s="104" t="s">
        <v>7283</v>
      </c>
      <c r="B3596" s="105" t="s">
        <v>7284</v>
      </c>
      <c r="C3596" s="106" t="s">
        <v>236</v>
      </c>
      <c r="D3596" s="107">
        <v>247.95</v>
      </c>
      <c r="E3596" s="107">
        <v>8.0399999999999991</v>
      </c>
      <c r="F3596" s="107">
        <v>255.99</v>
      </c>
      <c r="G3596" s="83">
        <v>9</v>
      </c>
      <c r="H3596" s="83"/>
    </row>
    <row r="3597" spans="1:8" x14ac:dyDescent="0.3">
      <c r="A3597" s="104" t="s">
        <v>7285</v>
      </c>
      <c r="B3597" s="105" t="s">
        <v>7286</v>
      </c>
      <c r="C3597" s="106"/>
      <c r="D3597" s="107"/>
      <c r="E3597" s="107"/>
      <c r="F3597" s="107"/>
      <c r="G3597" s="83">
        <v>5</v>
      </c>
      <c r="H3597" s="83"/>
    </row>
    <row r="3598" spans="1:8" x14ac:dyDescent="0.3">
      <c r="A3598" s="104" t="s">
        <v>7287</v>
      </c>
      <c r="B3598" s="105" t="s">
        <v>7288</v>
      </c>
      <c r="C3598" s="106" t="s">
        <v>128</v>
      </c>
      <c r="D3598" s="107">
        <v>1684.46</v>
      </c>
      <c r="E3598" s="107">
        <v>1152.33</v>
      </c>
      <c r="F3598" s="107">
        <v>2836.79</v>
      </c>
      <c r="G3598" s="83">
        <v>9</v>
      </c>
      <c r="H3598" s="83"/>
    </row>
    <row r="3599" spans="1:8" x14ac:dyDescent="0.3">
      <c r="A3599" s="104" t="s">
        <v>7289</v>
      </c>
      <c r="B3599" s="105" t="s">
        <v>7290</v>
      </c>
      <c r="C3599" s="106" t="s">
        <v>128</v>
      </c>
      <c r="D3599" s="107">
        <v>2847.36</v>
      </c>
      <c r="E3599" s="107">
        <v>1790.94</v>
      </c>
      <c r="F3599" s="107">
        <v>4638.3</v>
      </c>
      <c r="G3599" s="83">
        <v>9</v>
      </c>
      <c r="H3599" s="83"/>
    </row>
    <row r="3600" spans="1:8" x14ac:dyDescent="0.3">
      <c r="A3600" s="104" t="s">
        <v>7291</v>
      </c>
      <c r="B3600" s="105" t="s">
        <v>7292</v>
      </c>
      <c r="C3600" s="106" t="s">
        <v>128</v>
      </c>
      <c r="D3600" s="107">
        <v>3970</v>
      </c>
      <c r="E3600" s="107">
        <v>2424.92</v>
      </c>
      <c r="F3600" s="107">
        <v>6394.92</v>
      </c>
      <c r="G3600" s="83">
        <v>9</v>
      </c>
      <c r="H3600" s="83"/>
    </row>
    <row r="3601" spans="1:8" x14ac:dyDescent="0.3">
      <c r="A3601" s="104" t="s">
        <v>7293</v>
      </c>
      <c r="B3601" s="105" t="s">
        <v>7294</v>
      </c>
      <c r="C3601" s="106" t="s">
        <v>128</v>
      </c>
      <c r="D3601" s="107">
        <v>1035.8499999999999</v>
      </c>
      <c r="E3601" s="107">
        <v>1136.77</v>
      </c>
      <c r="F3601" s="107">
        <v>2172.62</v>
      </c>
      <c r="G3601" s="83">
        <v>9</v>
      </c>
      <c r="H3601" s="83"/>
    </row>
    <row r="3602" spans="1:8" x14ac:dyDescent="0.3">
      <c r="A3602" s="104" t="s">
        <v>7295</v>
      </c>
      <c r="B3602" s="105" t="s">
        <v>7296</v>
      </c>
      <c r="C3602" s="106" t="s">
        <v>128</v>
      </c>
      <c r="D3602" s="107">
        <v>3293.31</v>
      </c>
      <c r="E3602" s="107">
        <v>1948.94</v>
      </c>
      <c r="F3602" s="107">
        <v>5242.25</v>
      </c>
      <c r="G3602" s="83">
        <v>9</v>
      </c>
      <c r="H3602" s="83"/>
    </row>
    <row r="3603" spans="1:8" ht="28.8" x14ac:dyDescent="0.3">
      <c r="A3603" s="104" t="s">
        <v>7297</v>
      </c>
      <c r="B3603" s="105" t="s">
        <v>7298</v>
      </c>
      <c r="C3603" s="106" t="s">
        <v>236</v>
      </c>
      <c r="D3603" s="107">
        <v>228.57</v>
      </c>
      <c r="E3603" s="107">
        <v>283.13</v>
      </c>
      <c r="F3603" s="107">
        <v>511.7</v>
      </c>
      <c r="G3603" s="83">
        <v>9</v>
      </c>
      <c r="H3603" s="83"/>
    </row>
    <row r="3604" spans="1:8" x14ac:dyDescent="0.3">
      <c r="A3604" s="104" t="s">
        <v>7299</v>
      </c>
      <c r="B3604" s="105" t="s">
        <v>7300</v>
      </c>
      <c r="C3604" s="106" t="s">
        <v>128</v>
      </c>
      <c r="D3604" s="107">
        <v>1706.52</v>
      </c>
      <c r="E3604" s="107">
        <v>1805.47</v>
      </c>
      <c r="F3604" s="107">
        <v>3511.99</v>
      </c>
      <c r="G3604" s="83">
        <v>9</v>
      </c>
      <c r="H3604" s="83"/>
    </row>
    <row r="3605" spans="1:8" x14ac:dyDescent="0.3">
      <c r="A3605" s="104" t="s">
        <v>7301</v>
      </c>
      <c r="B3605" s="105" t="s">
        <v>7302</v>
      </c>
      <c r="C3605" s="106"/>
      <c r="D3605" s="107"/>
      <c r="E3605" s="107"/>
      <c r="F3605" s="107"/>
      <c r="G3605" s="83">
        <v>5</v>
      </c>
      <c r="H3605" s="83"/>
    </row>
    <row r="3606" spans="1:8" ht="28.8" x14ac:dyDescent="0.3">
      <c r="A3606" s="104" t="s">
        <v>7303</v>
      </c>
      <c r="B3606" s="105" t="s">
        <v>7304</v>
      </c>
      <c r="C3606" s="106" t="s">
        <v>128</v>
      </c>
      <c r="D3606" s="107">
        <v>3327.53</v>
      </c>
      <c r="E3606" s="107">
        <v>2281.0500000000002</v>
      </c>
      <c r="F3606" s="107">
        <v>5608.58</v>
      </c>
      <c r="G3606" s="83">
        <v>9</v>
      </c>
      <c r="H3606" s="83"/>
    </row>
    <row r="3607" spans="1:8" ht="28.8" x14ac:dyDescent="0.3">
      <c r="A3607" s="104" t="s">
        <v>7305</v>
      </c>
      <c r="B3607" s="105" t="s">
        <v>7306</v>
      </c>
      <c r="C3607" s="106" t="s">
        <v>128</v>
      </c>
      <c r="D3607" s="107">
        <v>5485.6</v>
      </c>
      <c r="E3607" s="107">
        <v>3705.5</v>
      </c>
      <c r="F3607" s="107">
        <v>9191.1</v>
      </c>
      <c r="G3607" s="83">
        <v>9</v>
      </c>
      <c r="H3607" s="83"/>
    </row>
    <row r="3608" spans="1:8" ht="28.8" x14ac:dyDescent="0.3">
      <c r="A3608" s="104" t="s">
        <v>7307</v>
      </c>
      <c r="B3608" s="105" t="s">
        <v>7308</v>
      </c>
      <c r="C3608" s="106" t="s">
        <v>128</v>
      </c>
      <c r="D3608" s="107">
        <v>7667.56</v>
      </c>
      <c r="E3608" s="107">
        <v>4892.42</v>
      </c>
      <c r="F3608" s="107">
        <v>12559.98</v>
      </c>
      <c r="G3608" s="83">
        <v>9</v>
      </c>
      <c r="H3608" s="83"/>
    </row>
    <row r="3609" spans="1:8" ht="28.8" x14ac:dyDescent="0.3">
      <c r="A3609" s="104" t="s">
        <v>7309</v>
      </c>
      <c r="B3609" s="105" t="s">
        <v>7310</v>
      </c>
      <c r="C3609" s="106" t="s">
        <v>128</v>
      </c>
      <c r="D3609" s="107">
        <v>11662.65</v>
      </c>
      <c r="E3609" s="107">
        <v>6099.63</v>
      </c>
      <c r="F3609" s="107">
        <v>17762.28</v>
      </c>
      <c r="G3609" s="83">
        <v>9</v>
      </c>
      <c r="H3609" s="83"/>
    </row>
    <row r="3610" spans="1:8" x14ac:dyDescent="0.3">
      <c r="A3610" s="104" t="s">
        <v>7311</v>
      </c>
      <c r="B3610" s="105" t="s">
        <v>7312</v>
      </c>
      <c r="C3610" s="106"/>
      <c r="D3610" s="107"/>
      <c r="E3610" s="107"/>
      <c r="F3610" s="107"/>
      <c r="G3610" s="83">
        <v>5</v>
      </c>
      <c r="H3610" s="83"/>
    </row>
    <row r="3611" spans="1:8" ht="28.8" x14ac:dyDescent="0.3">
      <c r="A3611" s="104" t="s">
        <v>7313</v>
      </c>
      <c r="B3611" s="105" t="s">
        <v>7314</v>
      </c>
      <c r="C3611" s="106" t="s">
        <v>128</v>
      </c>
      <c r="D3611" s="107">
        <v>2265.37</v>
      </c>
      <c r="E3611" s="107">
        <v>1143.45</v>
      </c>
      <c r="F3611" s="107">
        <v>3408.82</v>
      </c>
      <c r="G3611" s="83">
        <v>9</v>
      </c>
      <c r="H3611" s="83"/>
    </row>
    <row r="3612" spans="1:8" ht="28.8" x14ac:dyDescent="0.3">
      <c r="A3612" s="104" t="s">
        <v>7315</v>
      </c>
      <c r="B3612" s="105" t="s">
        <v>7316</v>
      </c>
      <c r="C3612" s="106" t="s">
        <v>128</v>
      </c>
      <c r="D3612" s="107">
        <v>5818.26</v>
      </c>
      <c r="E3612" s="107">
        <v>1707.09</v>
      </c>
      <c r="F3612" s="107">
        <v>7525.35</v>
      </c>
      <c r="G3612" s="83">
        <v>9</v>
      </c>
      <c r="H3612" s="83"/>
    </row>
    <row r="3613" spans="1:8" ht="28.8" x14ac:dyDescent="0.3">
      <c r="A3613" s="104" t="s">
        <v>7317</v>
      </c>
      <c r="B3613" s="105" t="s">
        <v>7318</v>
      </c>
      <c r="C3613" s="106" t="s">
        <v>128</v>
      </c>
      <c r="D3613" s="107">
        <v>8651.4699999999993</v>
      </c>
      <c r="E3613" s="107">
        <v>3414.17</v>
      </c>
      <c r="F3613" s="107">
        <v>12065.64</v>
      </c>
      <c r="G3613" s="83">
        <v>9</v>
      </c>
      <c r="H3613" s="83"/>
    </row>
    <row r="3614" spans="1:8" x14ac:dyDescent="0.3">
      <c r="A3614" s="104" t="s">
        <v>7319</v>
      </c>
      <c r="B3614" s="105" t="s">
        <v>7320</v>
      </c>
      <c r="C3614" s="106" t="s">
        <v>236</v>
      </c>
      <c r="D3614" s="107">
        <v>1074.8900000000001</v>
      </c>
      <c r="E3614" s="107">
        <v>573.78</v>
      </c>
      <c r="F3614" s="107">
        <v>1648.67</v>
      </c>
      <c r="G3614" s="83">
        <v>9</v>
      </c>
      <c r="H3614" s="83"/>
    </row>
    <row r="3615" spans="1:8" ht="28.8" x14ac:dyDescent="0.3">
      <c r="A3615" s="104" t="s">
        <v>7321</v>
      </c>
      <c r="B3615" s="105" t="s">
        <v>7322</v>
      </c>
      <c r="C3615" s="106" t="s">
        <v>128</v>
      </c>
      <c r="D3615" s="107">
        <v>579.62</v>
      </c>
      <c r="E3615" s="107">
        <v>32.159999999999997</v>
      </c>
      <c r="F3615" s="107">
        <v>611.78</v>
      </c>
      <c r="G3615" s="83">
        <v>9</v>
      </c>
      <c r="H3615" s="83"/>
    </row>
    <row r="3616" spans="1:8" x14ac:dyDescent="0.3">
      <c r="A3616" s="104" t="s">
        <v>7323</v>
      </c>
      <c r="B3616" s="105" t="s">
        <v>7324</v>
      </c>
      <c r="C3616" s="106"/>
      <c r="D3616" s="107"/>
      <c r="E3616" s="107"/>
      <c r="F3616" s="107"/>
      <c r="G3616" s="83">
        <v>5</v>
      </c>
      <c r="H3616" s="83"/>
    </row>
    <row r="3617" spans="1:8" x14ac:dyDescent="0.3">
      <c r="A3617" s="104" t="s">
        <v>7325</v>
      </c>
      <c r="B3617" s="105" t="s">
        <v>7326</v>
      </c>
      <c r="C3617" s="106" t="s">
        <v>236</v>
      </c>
      <c r="D3617" s="107">
        <v>281.47000000000003</v>
      </c>
      <c r="E3617" s="107">
        <v>23.34</v>
      </c>
      <c r="F3617" s="107">
        <v>304.81</v>
      </c>
      <c r="G3617" s="83">
        <v>9</v>
      </c>
      <c r="H3617" s="83"/>
    </row>
    <row r="3618" spans="1:8" x14ac:dyDescent="0.3">
      <c r="A3618" s="104" t="s">
        <v>7327</v>
      </c>
      <c r="B3618" s="105" t="s">
        <v>7328</v>
      </c>
      <c r="C3618" s="106" t="s">
        <v>236</v>
      </c>
      <c r="D3618" s="107">
        <v>383.93</v>
      </c>
      <c r="E3618" s="107">
        <v>35.01</v>
      </c>
      <c r="F3618" s="107">
        <v>418.94</v>
      </c>
      <c r="G3618" s="83">
        <v>9</v>
      </c>
      <c r="H3618" s="83"/>
    </row>
    <row r="3619" spans="1:8" x14ac:dyDescent="0.3">
      <c r="A3619" s="104" t="s">
        <v>7329</v>
      </c>
      <c r="B3619" s="105" t="s">
        <v>7330</v>
      </c>
      <c r="C3619" s="106" t="s">
        <v>236</v>
      </c>
      <c r="D3619" s="107">
        <v>470.58</v>
      </c>
      <c r="E3619" s="107">
        <v>46.68</v>
      </c>
      <c r="F3619" s="107">
        <v>517.26</v>
      </c>
      <c r="G3619" s="83">
        <v>9</v>
      </c>
      <c r="H3619" s="83"/>
    </row>
    <row r="3620" spans="1:8" x14ac:dyDescent="0.3">
      <c r="A3620" s="104" t="s">
        <v>7331</v>
      </c>
      <c r="B3620" s="105" t="s">
        <v>7332</v>
      </c>
      <c r="C3620" s="106" t="s">
        <v>236</v>
      </c>
      <c r="D3620" s="107">
        <v>706.01</v>
      </c>
      <c r="E3620" s="107">
        <v>58.35</v>
      </c>
      <c r="F3620" s="107">
        <v>764.36</v>
      </c>
      <c r="G3620" s="83">
        <v>9</v>
      </c>
      <c r="H3620" s="83"/>
    </row>
    <row r="3621" spans="1:8" x14ac:dyDescent="0.3">
      <c r="A3621" s="104" t="s">
        <v>7333</v>
      </c>
      <c r="B3621" s="105" t="s">
        <v>7334</v>
      </c>
      <c r="C3621" s="106" t="s">
        <v>236</v>
      </c>
      <c r="D3621" s="107">
        <v>1044.78</v>
      </c>
      <c r="E3621" s="107">
        <v>70.02</v>
      </c>
      <c r="F3621" s="107">
        <v>1114.8</v>
      </c>
      <c r="G3621" s="83">
        <v>9</v>
      </c>
      <c r="H3621" s="83"/>
    </row>
    <row r="3622" spans="1:8" x14ac:dyDescent="0.3">
      <c r="A3622" s="104" t="s">
        <v>7335</v>
      </c>
      <c r="B3622" s="105" t="s">
        <v>7336</v>
      </c>
      <c r="C3622" s="106" t="s">
        <v>236</v>
      </c>
      <c r="D3622" s="107">
        <v>2102.27</v>
      </c>
      <c r="E3622" s="107">
        <v>116.7</v>
      </c>
      <c r="F3622" s="107">
        <v>2218.9699999999998</v>
      </c>
      <c r="G3622" s="83">
        <v>9</v>
      </c>
      <c r="H3622" s="83"/>
    </row>
    <row r="3623" spans="1:8" x14ac:dyDescent="0.3">
      <c r="A3623" s="104" t="s">
        <v>7337</v>
      </c>
      <c r="B3623" s="105" t="s">
        <v>7338</v>
      </c>
      <c r="C3623" s="106"/>
      <c r="D3623" s="107"/>
      <c r="E3623" s="107"/>
      <c r="F3623" s="107"/>
      <c r="G3623" s="83">
        <v>5</v>
      </c>
      <c r="H3623" s="83"/>
    </row>
    <row r="3624" spans="1:8" x14ac:dyDescent="0.3">
      <c r="A3624" s="104" t="s">
        <v>7339</v>
      </c>
      <c r="B3624" s="105" t="s">
        <v>7340</v>
      </c>
      <c r="C3624" s="106" t="s">
        <v>128</v>
      </c>
      <c r="D3624" s="107">
        <v>693.53</v>
      </c>
      <c r="E3624" s="107">
        <v>14.56</v>
      </c>
      <c r="F3624" s="107">
        <v>708.09</v>
      </c>
      <c r="G3624" s="83">
        <v>9</v>
      </c>
      <c r="H3624" s="83"/>
    </row>
    <row r="3625" spans="1:8" x14ac:dyDescent="0.3">
      <c r="A3625" s="104" t="s">
        <v>7341</v>
      </c>
      <c r="B3625" s="105" t="s">
        <v>7342</v>
      </c>
      <c r="C3625" s="106" t="s">
        <v>128</v>
      </c>
      <c r="D3625" s="107">
        <v>293.94</v>
      </c>
      <c r="E3625" s="107">
        <v>18.2</v>
      </c>
      <c r="F3625" s="107">
        <v>312.14</v>
      </c>
      <c r="G3625" s="83">
        <v>9</v>
      </c>
      <c r="H3625" s="83"/>
    </row>
    <row r="3626" spans="1:8" x14ac:dyDescent="0.3">
      <c r="A3626" s="104" t="s">
        <v>7343</v>
      </c>
      <c r="B3626" s="105" t="s">
        <v>7344</v>
      </c>
      <c r="C3626" s="106"/>
      <c r="D3626" s="107"/>
      <c r="E3626" s="107"/>
      <c r="F3626" s="107"/>
      <c r="G3626" s="83">
        <v>2</v>
      </c>
      <c r="H3626" s="83"/>
    </row>
    <row r="3627" spans="1:8" x14ac:dyDescent="0.3">
      <c r="A3627" s="104" t="s">
        <v>7345</v>
      </c>
      <c r="B3627" s="105" t="s">
        <v>7346</v>
      </c>
      <c r="C3627" s="106"/>
      <c r="D3627" s="107"/>
      <c r="E3627" s="107"/>
      <c r="F3627" s="107"/>
      <c r="G3627" s="83">
        <v>5</v>
      </c>
      <c r="H3627" s="83"/>
    </row>
    <row r="3628" spans="1:8" ht="28.8" x14ac:dyDescent="0.3">
      <c r="A3628" s="104" t="s">
        <v>7347</v>
      </c>
      <c r="B3628" s="105" t="s">
        <v>7348</v>
      </c>
      <c r="C3628" s="106" t="s">
        <v>128</v>
      </c>
      <c r="D3628" s="107">
        <v>942.61</v>
      </c>
      <c r="E3628" s="107">
        <v>127.37</v>
      </c>
      <c r="F3628" s="107">
        <v>1069.98</v>
      </c>
      <c r="G3628" s="83">
        <v>9</v>
      </c>
      <c r="H3628" s="83"/>
    </row>
    <row r="3629" spans="1:8" x14ac:dyDescent="0.3">
      <c r="A3629" s="104" t="s">
        <v>7349</v>
      </c>
      <c r="B3629" s="105" t="s">
        <v>7350</v>
      </c>
      <c r="C3629" s="106" t="s">
        <v>128</v>
      </c>
      <c r="D3629" s="107">
        <v>311.20999999999998</v>
      </c>
      <c r="E3629" s="107">
        <v>127.37</v>
      </c>
      <c r="F3629" s="107">
        <v>438.58</v>
      </c>
      <c r="G3629" s="83">
        <v>9</v>
      </c>
      <c r="H3629" s="83"/>
    </row>
    <row r="3630" spans="1:8" x14ac:dyDescent="0.3">
      <c r="A3630" s="104" t="s">
        <v>7351</v>
      </c>
      <c r="B3630" s="105" t="s">
        <v>7352</v>
      </c>
      <c r="C3630" s="106" t="s">
        <v>236</v>
      </c>
      <c r="D3630" s="107">
        <v>18.91</v>
      </c>
      <c r="E3630" s="107">
        <v>3.64</v>
      </c>
      <c r="F3630" s="107">
        <v>22.55</v>
      </c>
      <c r="G3630" s="83">
        <v>9</v>
      </c>
      <c r="H3630" s="83"/>
    </row>
    <row r="3631" spans="1:8" x14ac:dyDescent="0.3">
      <c r="A3631" s="104" t="s">
        <v>7353</v>
      </c>
      <c r="B3631" s="105" t="s">
        <v>7354</v>
      </c>
      <c r="C3631" s="106" t="s">
        <v>128</v>
      </c>
      <c r="D3631" s="107">
        <v>83.51</v>
      </c>
      <c r="E3631" s="107">
        <v>10.92</v>
      </c>
      <c r="F3631" s="107">
        <v>94.43</v>
      </c>
      <c r="G3631" s="83">
        <v>9</v>
      </c>
      <c r="H3631" s="83"/>
    </row>
    <row r="3632" spans="1:8" x14ac:dyDescent="0.3">
      <c r="A3632" s="104" t="s">
        <v>7355</v>
      </c>
      <c r="B3632" s="105" t="s">
        <v>7356</v>
      </c>
      <c r="C3632" s="106" t="s">
        <v>236</v>
      </c>
      <c r="D3632" s="107">
        <v>28.64</v>
      </c>
      <c r="E3632" s="107">
        <v>3.64</v>
      </c>
      <c r="F3632" s="107">
        <v>32.28</v>
      </c>
      <c r="G3632" s="83">
        <v>9</v>
      </c>
      <c r="H3632" s="83"/>
    </row>
    <row r="3633" spans="1:8" x14ac:dyDescent="0.3">
      <c r="A3633" s="104" t="s">
        <v>7357</v>
      </c>
      <c r="B3633" s="105" t="s">
        <v>7358</v>
      </c>
      <c r="C3633" s="106" t="s">
        <v>128</v>
      </c>
      <c r="D3633" s="107">
        <v>177.72</v>
      </c>
      <c r="E3633" s="107">
        <v>3.64</v>
      </c>
      <c r="F3633" s="107">
        <v>181.36</v>
      </c>
      <c r="G3633" s="83">
        <v>9</v>
      </c>
      <c r="H3633" s="83"/>
    </row>
    <row r="3634" spans="1:8" ht="43.2" x14ac:dyDescent="0.3">
      <c r="A3634" s="104" t="s">
        <v>7359</v>
      </c>
      <c r="B3634" s="105" t="s">
        <v>7360</v>
      </c>
      <c r="C3634" s="106" t="s">
        <v>128</v>
      </c>
      <c r="D3634" s="107">
        <v>3695.32</v>
      </c>
      <c r="E3634" s="107">
        <v>199.92</v>
      </c>
      <c r="F3634" s="107">
        <v>3895.24</v>
      </c>
      <c r="G3634" s="83">
        <v>9</v>
      </c>
      <c r="H3634" s="83"/>
    </row>
    <row r="3635" spans="1:8" x14ac:dyDescent="0.3">
      <c r="A3635" s="104" t="s">
        <v>7361</v>
      </c>
      <c r="B3635" s="105" t="s">
        <v>7362</v>
      </c>
      <c r="C3635" s="106" t="s">
        <v>128</v>
      </c>
      <c r="D3635" s="107">
        <v>59.51</v>
      </c>
      <c r="E3635" s="107">
        <v>3.64</v>
      </c>
      <c r="F3635" s="107">
        <v>63.15</v>
      </c>
      <c r="G3635" s="83">
        <v>9</v>
      </c>
      <c r="H3635" s="83"/>
    </row>
    <row r="3636" spans="1:8" x14ac:dyDescent="0.3">
      <c r="A3636" s="104" t="s">
        <v>7363</v>
      </c>
      <c r="B3636" s="105" t="s">
        <v>7364</v>
      </c>
      <c r="C3636" s="106" t="s">
        <v>128</v>
      </c>
      <c r="D3636" s="107">
        <v>81.069999999999993</v>
      </c>
      <c r="E3636" s="107">
        <v>3.64</v>
      </c>
      <c r="F3636" s="107">
        <v>84.71</v>
      </c>
      <c r="G3636" s="83">
        <v>9</v>
      </c>
      <c r="H3636" s="83"/>
    </row>
    <row r="3637" spans="1:8" x14ac:dyDescent="0.3">
      <c r="A3637" s="104" t="s">
        <v>7365</v>
      </c>
      <c r="B3637" s="105" t="s">
        <v>7366</v>
      </c>
      <c r="C3637" s="106" t="s">
        <v>128</v>
      </c>
      <c r="D3637" s="107">
        <v>1590.24</v>
      </c>
      <c r="E3637" s="107">
        <v>46.56</v>
      </c>
      <c r="F3637" s="107">
        <v>1636.8</v>
      </c>
      <c r="G3637" s="83">
        <v>9</v>
      </c>
      <c r="H3637" s="83"/>
    </row>
    <row r="3638" spans="1:8" x14ac:dyDescent="0.3">
      <c r="A3638" s="104" t="s">
        <v>7367</v>
      </c>
      <c r="B3638" s="105" t="s">
        <v>7368</v>
      </c>
      <c r="C3638" s="106" t="s">
        <v>128</v>
      </c>
      <c r="D3638" s="107">
        <v>79.069999999999993</v>
      </c>
      <c r="E3638" s="107">
        <v>3.64</v>
      </c>
      <c r="F3638" s="107">
        <v>82.71</v>
      </c>
      <c r="G3638" s="83">
        <v>9</v>
      </c>
      <c r="H3638" s="83"/>
    </row>
    <row r="3639" spans="1:8" x14ac:dyDescent="0.3">
      <c r="A3639" s="104" t="s">
        <v>7369</v>
      </c>
      <c r="B3639" s="105" t="s">
        <v>7370</v>
      </c>
      <c r="C3639" s="106" t="s">
        <v>128</v>
      </c>
      <c r="D3639" s="107">
        <v>54.57</v>
      </c>
      <c r="E3639" s="107">
        <v>3.64</v>
      </c>
      <c r="F3639" s="107">
        <v>58.21</v>
      </c>
      <c r="G3639" s="83">
        <v>9</v>
      </c>
      <c r="H3639" s="83"/>
    </row>
    <row r="3640" spans="1:8" x14ac:dyDescent="0.3">
      <c r="A3640" s="104" t="s">
        <v>7371</v>
      </c>
      <c r="B3640" s="105" t="s">
        <v>7372</v>
      </c>
      <c r="C3640" s="106" t="s">
        <v>128</v>
      </c>
      <c r="D3640" s="107">
        <v>16.73</v>
      </c>
      <c r="E3640" s="107">
        <v>0.48</v>
      </c>
      <c r="F3640" s="107">
        <v>17.21</v>
      </c>
      <c r="G3640" s="83">
        <v>9</v>
      </c>
      <c r="H3640" s="83"/>
    </row>
    <row r="3641" spans="1:8" x14ac:dyDescent="0.3">
      <c r="A3641" s="104" t="s">
        <v>7373</v>
      </c>
      <c r="B3641" s="105" t="s">
        <v>7374</v>
      </c>
      <c r="C3641" s="106" t="s">
        <v>128</v>
      </c>
      <c r="D3641" s="107">
        <v>184.62</v>
      </c>
      <c r="E3641" s="107">
        <v>3.64</v>
      </c>
      <c r="F3641" s="107">
        <v>188.26</v>
      </c>
      <c r="G3641" s="83">
        <v>9</v>
      </c>
      <c r="H3641" s="83"/>
    </row>
    <row r="3642" spans="1:8" ht="28.8" x14ac:dyDescent="0.3">
      <c r="A3642" s="104" t="s">
        <v>7375</v>
      </c>
      <c r="B3642" s="105" t="s">
        <v>7376</v>
      </c>
      <c r="C3642" s="106" t="s">
        <v>128</v>
      </c>
      <c r="D3642" s="107">
        <v>1700.62</v>
      </c>
      <c r="E3642" s="107">
        <v>189.22</v>
      </c>
      <c r="F3642" s="107">
        <v>1889.84</v>
      </c>
      <c r="G3642" s="83">
        <v>9</v>
      </c>
      <c r="H3642" s="83"/>
    </row>
    <row r="3643" spans="1:8" ht="28.8" x14ac:dyDescent="0.3">
      <c r="A3643" s="104" t="s">
        <v>7377</v>
      </c>
      <c r="B3643" s="105" t="s">
        <v>7378</v>
      </c>
      <c r="C3643" s="106" t="s">
        <v>128</v>
      </c>
      <c r="D3643" s="107">
        <v>2036.53</v>
      </c>
      <c r="E3643" s="107">
        <v>189.22</v>
      </c>
      <c r="F3643" s="107">
        <v>2225.75</v>
      </c>
      <c r="G3643" s="83">
        <v>9</v>
      </c>
      <c r="H3643" s="83"/>
    </row>
    <row r="3644" spans="1:8" ht="28.8" x14ac:dyDescent="0.3">
      <c r="A3644" s="104" t="s">
        <v>7379</v>
      </c>
      <c r="B3644" s="105" t="s">
        <v>7380</v>
      </c>
      <c r="C3644" s="106" t="s">
        <v>128</v>
      </c>
      <c r="D3644" s="107">
        <v>2314.31</v>
      </c>
      <c r="E3644" s="107">
        <v>584.25</v>
      </c>
      <c r="F3644" s="107">
        <v>2898.56</v>
      </c>
      <c r="G3644" s="83">
        <v>9</v>
      </c>
      <c r="H3644" s="83"/>
    </row>
    <row r="3645" spans="1:8" x14ac:dyDescent="0.3">
      <c r="A3645" s="104" t="s">
        <v>7381</v>
      </c>
      <c r="B3645" s="105" t="s">
        <v>7382</v>
      </c>
      <c r="C3645" s="106"/>
      <c r="D3645" s="107"/>
      <c r="E3645" s="107"/>
      <c r="F3645" s="107"/>
      <c r="G3645" s="83">
        <v>5</v>
      </c>
      <c r="H3645" s="83"/>
    </row>
    <row r="3646" spans="1:8" x14ac:dyDescent="0.3">
      <c r="A3646" s="104" t="s">
        <v>7383</v>
      </c>
      <c r="B3646" s="105" t="s">
        <v>7384</v>
      </c>
      <c r="C3646" s="106" t="s">
        <v>128</v>
      </c>
      <c r="D3646" s="107">
        <v>26.93</v>
      </c>
      <c r="E3646" s="107">
        <v>12.73</v>
      </c>
      <c r="F3646" s="107">
        <v>39.659999999999997</v>
      </c>
      <c r="G3646" s="83">
        <v>9</v>
      </c>
      <c r="H3646" s="83"/>
    </row>
    <row r="3647" spans="1:8" x14ac:dyDescent="0.3">
      <c r="A3647" s="104" t="s">
        <v>7385</v>
      </c>
      <c r="B3647" s="105" t="s">
        <v>7386</v>
      </c>
      <c r="C3647" s="106" t="s">
        <v>128</v>
      </c>
      <c r="D3647" s="107">
        <v>1171.57</v>
      </c>
      <c r="E3647" s="107">
        <v>18.2</v>
      </c>
      <c r="F3647" s="107">
        <v>1189.77</v>
      </c>
      <c r="G3647" s="83">
        <v>9</v>
      </c>
      <c r="H3647" s="83"/>
    </row>
    <row r="3648" spans="1:8" x14ac:dyDescent="0.3">
      <c r="A3648" s="104" t="s">
        <v>7387</v>
      </c>
      <c r="B3648" s="105" t="s">
        <v>7388</v>
      </c>
      <c r="C3648" s="106" t="s">
        <v>128</v>
      </c>
      <c r="D3648" s="107">
        <v>25.72</v>
      </c>
      <c r="E3648" s="107">
        <v>12.73</v>
      </c>
      <c r="F3648" s="107">
        <v>38.450000000000003</v>
      </c>
      <c r="G3648" s="83">
        <v>9</v>
      </c>
      <c r="H3648" s="83"/>
    </row>
    <row r="3649" spans="1:8" ht="28.8" x14ac:dyDescent="0.3">
      <c r="A3649" s="104" t="s">
        <v>7389</v>
      </c>
      <c r="B3649" s="105" t="s">
        <v>7390</v>
      </c>
      <c r="C3649" s="106" t="s">
        <v>128</v>
      </c>
      <c r="D3649" s="107">
        <v>9752.6</v>
      </c>
      <c r="E3649" s="107">
        <v>109.17</v>
      </c>
      <c r="F3649" s="107">
        <v>9861.77</v>
      </c>
      <c r="G3649" s="83">
        <v>9</v>
      </c>
      <c r="H3649" s="83"/>
    </row>
    <row r="3650" spans="1:8" x14ac:dyDescent="0.3">
      <c r="A3650" s="104" t="s">
        <v>7391</v>
      </c>
      <c r="B3650" s="105" t="s">
        <v>7392</v>
      </c>
      <c r="C3650" s="106"/>
      <c r="D3650" s="107"/>
      <c r="E3650" s="107"/>
      <c r="F3650" s="107"/>
      <c r="G3650" s="83">
        <v>5</v>
      </c>
      <c r="H3650" s="83"/>
    </row>
    <row r="3651" spans="1:8" x14ac:dyDescent="0.3">
      <c r="A3651" s="104" t="s">
        <v>7393</v>
      </c>
      <c r="B3651" s="105" t="s">
        <v>7394</v>
      </c>
      <c r="C3651" s="106" t="s">
        <v>128</v>
      </c>
      <c r="D3651" s="107">
        <v>161.38999999999999</v>
      </c>
      <c r="E3651" s="107">
        <v>29.12</v>
      </c>
      <c r="F3651" s="107">
        <v>190.51</v>
      </c>
      <c r="G3651" s="83">
        <v>9</v>
      </c>
      <c r="H3651" s="83"/>
    </row>
    <row r="3652" spans="1:8" x14ac:dyDescent="0.3">
      <c r="A3652" s="104" t="s">
        <v>7395</v>
      </c>
      <c r="B3652" s="105" t="s">
        <v>7396</v>
      </c>
      <c r="C3652" s="106" t="s">
        <v>128</v>
      </c>
      <c r="D3652" s="107">
        <v>23105.919999999998</v>
      </c>
      <c r="E3652" s="107">
        <v>11.65</v>
      </c>
      <c r="F3652" s="107">
        <v>23117.57</v>
      </c>
      <c r="G3652" s="83">
        <v>9</v>
      </c>
      <c r="H3652" s="83"/>
    </row>
    <row r="3653" spans="1:8" ht="28.8" x14ac:dyDescent="0.3">
      <c r="A3653" s="104" t="s">
        <v>7397</v>
      </c>
      <c r="B3653" s="105" t="s">
        <v>7398</v>
      </c>
      <c r="C3653" s="106" t="s">
        <v>128</v>
      </c>
      <c r="D3653" s="107">
        <v>321.31</v>
      </c>
      <c r="E3653" s="107">
        <v>18.2</v>
      </c>
      <c r="F3653" s="107">
        <v>339.51</v>
      </c>
      <c r="G3653" s="83">
        <v>9</v>
      </c>
      <c r="H3653" s="83"/>
    </row>
    <row r="3654" spans="1:8" ht="28.8" x14ac:dyDescent="0.3">
      <c r="A3654" s="104" t="s">
        <v>7399</v>
      </c>
      <c r="B3654" s="105" t="s">
        <v>7400</v>
      </c>
      <c r="C3654" s="106" t="s">
        <v>128</v>
      </c>
      <c r="D3654" s="107">
        <v>87.58</v>
      </c>
      <c r="E3654" s="107">
        <v>18.2</v>
      </c>
      <c r="F3654" s="107">
        <v>105.78</v>
      </c>
      <c r="G3654" s="83">
        <v>9</v>
      </c>
      <c r="H3654" s="83"/>
    </row>
    <row r="3655" spans="1:8" ht="28.8" x14ac:dyDescent="0.3">
      <c r="A3655" s="104" t="s">
        <v>7401</v>
      </c>
      <c r="B3655" s="105" t="s">
        <v>7402</v>
      </c>
      <c r="C3655" s="106" t="s">
        <v>128</v>
      </c>
      <c r="D3655" s="107">
        <v>274.89</v>
      </c>
      <c r="E3655" s="107">
        <v>10.92</v>
      </c>
      <c r="F3655" s="107">
        <v>285.81</v>
      </c>
      <c r="G3655" s="83">
        <v>9</v>
      </c>
      <c r="H3655" s="83"/>
    </row>
    <row r="3656" spans="1:8" x14ac:dyDescent="0.3">
      <c r="A3656" s="104" t="s">
        <v>7403</v>
      </c>
      <c r="B3656" s="105" t="s">
        <v>7404</v>
      </c>
      <c r="C3656" s="106" t="s">
        <v>128</v>
      </c>
      <c r="D3656" s="107">
        <v>70.22</v>
      </c>
      <c r="E3656" s="107">
        <v>10.92</v>
      </c>
      <c r="F3656" s="107">
        <v>81.14</v>
      </c>
      <c r="G3656" s="83">
        <v>9</v>
      </c>
      <c r="H3656" s="83"/>
    </row>
    <row r="3657" spans="1:8" x14ac:dyDescent="0.3">
      <c r="A3657" s="104" t="s">
        <v>7405</v>
      </c>
      <c r="B3657" s="105" t="s">
        <v>7406</v>
      </c>
      <c r="C3657" s="106" t="s">
        <v>128</v>
      </c>
      <c r="D3657" s="107">
        <v>153.37</v>
      </c>
      <c r="E3657" s="107">
        <v>10.92</v>
      </c>
      <c r="F3657" s="107">
        <v>164.29</v>
      </c>
      <c r="G3657" s="83">
        <v>9</v>
      </c>
      <c r="H3657" s="83"/>
    </row>
    <row r="3658" spans="1:8" ht="28.8" x14ac:dyDescent="0.3">
      <c r="A3658" s="104" t="s">
        <v>7407</v>
      </c>
      <c r="B3658" s="105" t="s">
        <v>7408</v>
      </c>
      <c r="C3658" s="106" t="s">
        <v>128</v>
      </c>
      <c r="D3658" s="107">
        <v>432.92</v>
      </c>
      <c r="E3658" s="107">
        <v>10.92</v>
      </c>
      <c r="F3658" s="107">
        <v>443.84</v>
      </c>
      <c r="G3658" s="83">
        <v>9</v>
      </c>
      <c r="H3658" s="83"/>
    </row>
    <row r="3659" spans="1:8" x14ac:dyDescent="0.3">
      <c r="A3659" s="104" t="s">
        <v>7409</v>
      </c>
      <c r="B3659" s="105" t="s">
        <v>7410</v>
      </c>
      <c r="C3659" s="106" t="s">
        <v>128</v>
      </c>
      <c r="D3659" s="107">
        <v>279.12</v>
      </c>
      <c r="E3659" s="107">
        <v>10.92</v>
      </c>
      <c r="F3659" s="107">
        <v>290.04000000000002</v>
      </c>
      <c r="G3659" s="83">
        <v>9</v>
      </c>
      <c r="H3659" s="83"/>
    </row>
    <row r="3660" spans="1:8" ht="28.8" x14ac:dyDescent="0.3">
      <c r="A3660" s="104" t="s">
        <v>7411</v>
      </c>
      <c r="B3660" s="105" t="s">
        <v>7412</v>
      </c>
      <c r="C3660" s="106" t="s">
        <v>128</v>
      </c>
      <c r="D3660" s="107">
        <v>819.35</v>
      </c>
      <c r="E3660" s="107">
        <v>11.65</v>
      </c>
      <c r="F3660" s="107">
        <v>831</v>
      </c>
      <c r="G3660" s="83">
        <v>9</v>
      </c>
      <c r="H3660" s="83"/>
    </row>
    <row r="3661" spans="1:8" ht="28.8" x14ac:dyDescent="0.3">
      <c r="A3661" s="104" t="s">
        <v>7413</v>
      </c>
      <c r="B3661" s="105" t="s">
        <v>7414</v>
      </c>
      <c r="C3661" s="106" t="s">
        <v>128</v>
      </c>
      <c r="D3661" s="107">
        <v>232.23</v>
      </c>
      <c r="E3661" s="107">
        <v>11.65</v>
      </c>
      <c r="F3661" s="107">
        <v>243.88</v>
      </c>
      <c r="G3661" s="83">
        <v>9</v>
      </c>
      <c r="H3661" s="83"/>
    </row>
    <row r="3662" spans="1:8" ht="28.8" x14ac:dyDescent="0.3">
      <c r="A3662" s="104" t="s">
        <v>7415</v>
      </c>
      <c r="B3662" s="105" t="s">
        <v>7416</v>
      </c>
      <c r="C3662" s="106" t="s">
        <v>128</v>
      </c>
      <c r="D3662" s="107">
        <v>719.9</v>
      </c>
      <c r="E3662" s="107">
        <v>11.65</v>
      </c>
      <c r="F3662" s="107">
        <v>731.55</v>
      </c>
      <c r="G3662" s="83">
        <v>9</v>
      </c>
      <c r="H3662" s="83"/>
    </row>
    <row r="3663" spans="1:8" x14ac:dyDescent="0.3">
      <c r="A3663" s="104" t="s">
        <v>7417</v>
      </c>
      <c r="B3663" s="105" t="s">
        <v>7418</v>
      </c>
      <c r="C3663" s="106" t="s">
        <v>128</v>
      </c>
      <c r="D3663" s="107">
        <v>53.53</v>
      </c>
      <c r="E3663" s="107">
        <v>10.92</v>
      </c>
      <c r="F3663" s="107">
        <v>64.45</v>
      </c>
      <c r="G3663" s="83">
        <v>9</v>
      </c>
      <c r="H3663" s="83"/>
    </row>
    <row r="3664" spans="1:8" ht="43.2" x14ac:dyDescent="0.3">
      <c r="A3664" s="104" t="s">
        <v>7419</v>
      </c>
      <c r="B3664" s="105" t="s">
        <v>7420</v>
      </c>
      <c r="C3664" s="106" t="s">
        <v>128</v>
      </c>
      <c r="D3664" s="107">
        <v>231.69</v>
      </c>
      <c r="E3664" s="107">
        <v>11.65</v>
      </c>
      <c r="F3664" s="107">
        <v>243.34</v>
      </c>
      <c r="G3664" s="83">
        <v>9</v>
      </c>
      <c r="H3664" s="83"/>
    </row>
    <row r="3665" spans="1:8" x14ac:dyDescent="0.3">
      <c r="A3665" s="104" t="s">
        <v>7421</v>
      </c>
      <c r="B3665" s="105" t="s">
        <v>7422</v>
      </c>
      <c r="C3665" s="106" t="s">
        <v>128</v>
      </c>
      <c r="D3665" s="107">
        <v>117.82</v>
      </c>
      <c r="E3665" s="107">
        <v>40.03</v>
      </c>
      <c r="F3665" s="107">
        <v>157.85</v>
      </c>
      <c r="G3665" s="83">
        <v>9</v>
      </c>
      <c r="H3665" s="83"/>
    </row>
    <row r="3666" spans="1:8" x14ac:dyDescent="0.3">
      <c r="A3666" s="104" t="s">
        <v>7423</v>
      </c>
      <c r="B3666" s="105" t="s">
        <v>7424</v>
      </c>
      <c r="C3666" s="106" t="s">
        <v>128</v>
      </c>
      <c r="D3666" s="107">
        <v>192.83</v>
      </c>
      <c r="E3666" s="107">
        <v>36.39</v>
      </c>
      <c r="F3666" s="107">
        <v>229.22</v>
      </c>
      <c r="G3666" s="83">
        <v>9</v>
      </c>
      <c r="H3666" s="83"/>
    </row>
    <row r="3667" spans="1:8" x14ac:dyDescent="0.3">
      <c r="A3667" s="104" t="s">
        <v>7425</v>
      </c>
      <c r="B3667" s="105" t="s">
        <v>7426</v>
      </c>
      <c r="C3667" s="106" t="s">
        <v>128</v>
      </c>
      <c r="D3667" s="107">
        <v>986.45</v>
      </c>
      <c r="E3667" s="107">
        <v>10.92</v>
      </c>
      <c r="F3667" s="107">
        <v>997.37</v>
      </c>
      <c r="G3667" s="83">
        <v>9</v>
      </c>
      <c r="H3667" s="83"/>
    </row>
    <row r="3668" spans="1:8" x14ac:dyDescent="0.3">
      <c r="A3668" s="104" t="s">
        <v>7427</v>
      </c>
      <c r="B3668" s="105" t="s">
        <v>7428</v>
      </c>
      <c r="C3668" s="106" t="s">
        <v>128</v>
      </c>
      <c r="D3668" s="107">
        <v>172.01</v>
      </c>
      <c r="E3668" s="107">
        <v>10.92</v>
      </c>
      <c r="F3668" s="107">
        <v>182.93</v>
      </c>
      <c r="G3668" s="83">
        <v>9</v>
      </c>
      <c r="H3668" s="83"/>
    </row>
    <row r="3669" spans="1:8" x14ac:dyDescent="0.3">
      <c r="A3669" s="104" t="s">
        <v>7429</v>
      </c>
      <c r="B3669" s="105" t="s">
        <v>7430</v>
      </c>
      <c r="C3669" s="106" t="s">
        <v>128</v>
      </c>
      <c r="D3669" s="107">
        <v>454.46</v>
      </c>
      <c r="E3669" s="107">
        <v>18.2</v>
      </c>
      <c r="F3669" s="107">
        <v>472.66</v>
      </c>
      <c r="G3669" s="83">
        <v>9</v>
      </c>
      <c r="H3669" s="83"/>
    </row>
    <row r="3670" spans="1:8" x14ac:dyDescent="0.3">
      <c r="A3670" s="104" t="s">
        <v>7431</v>
      </c>
      <c r="B3670" s="105" t="s">
        <v>7432</v>
      </c>
      <c r="C3670" s="106" t="s">
        <v>128</v>
      </c>
      <c r="D3670" s="107">
        <v>450.61</v>
      </c>
      <c r="E3670" s="107">
        <v>10.92</v>
      </c>
      <c r="F3670" s="107">
        <v>461.53</v>
      </c>
      <c r="G3670" s="83">
        <v>9</v>
      </c>
      <c r="H3670" s="83"/>
    </row>
    <row r="3671" spans="1:8" x14ac:dyDescent="0.3">
      <c r="A3671" s="104" t="s">
        <v>7433</v>
      </c>
      <c r="B3671" s="105" t="s">
        <v>7434</v>
      </c>
      <c r="C3671" s="106" t="s">
        <v>128</v>
      </c>
      <c r="D3671" s="107">
        <v>329.24</v>
      </c>
      <c r="E3671" s="107">
        <v>9.1</v>
      </c>
      <c r="F3671" s="107">
        <v>338.34</v>
      </c>
      <c r="G3671" s="83">
        <v>9</v>
      </c>
      <c r="H3671" s="83"/>
    </row>
    <row r="3672" spans="1:8" x14ac:dyDescent="0.3">
      <c r="A3672" s="104" t="s">
        <v>7435</v>
      </c>
      <c r="B3672" s="105" t="s">
        <v>7436</v>
      </c>
      <c r="C3672" s="106" t="s">
        <v>128</v>
      </c>
      <c r="D3672" s="107">
        <v>156.75</v>
      </c>
      <c r="E3672" s="107">
        <v>9.1</v>
      </c>
      <c r="F3672" s="107">
        <v>165.85</v>
      </c>
      <c r="G3672" s="83">
        <v>9</v>
      </c>
      <c r="H3672" s="83"/>
    </row>
    <row r="3673" spans="1:8" x14ac:dyDescent="0.3">
      <c r="A3673" s="104" t="s">
        <v>7437</v>
      </c>
      <c r="B3673" s="105" t="s">
        <v>7438</v>
      </c>
      <c r="C3673" s="106"/>
      <c r="D3673" s="107"/>
      <c r="E3673" s="107"/>
      <c r="F3673" s="107"/>
      <c r="G3673" s="83">
        <v>5</v>
      </c>
      <c r="H3673" s="83"/>
    </row>
    <row r="3674" spans="1:8" x14ac:dyDescent="0.3">
      <c r="A3674" s="104" t="s">
        <v>7439</v>
      </c>
      <c r="B3674" s="105" t="s">
        <v>7440</v>
      </c>
      <c r="C3674" s="106" t="s">
        <v>128</v>
      </c>
      <c r="D3674" s="107">
        <v>1085.92</v>
      </c>
      <c r="E3674" s="107">
        <v>15.31</v>
      </c>
      <c r="F3674" s="107">
        <v>1101.23</v>
      </c>
      <c r="G3674" s="83">
        <v>9</v>
      </c>
      <c r="H3674" s="83"/>
    </row>
    <row r="3675" spans="1:8" x14ac:dyDescent="0.3">
      <c r="A3675" s="104" t="s">
        <v>7441</v>
      </c>
      <c r="B3675" s="105" t="s">
        <v>7442</v>
      </c>
      <c r="C3675" s="106" t="s">
        <v>128</v>
      </c>
      <c r="D3675" s="107">
        <v>4925.55</v>
      </c>
      <c r="E3675" s="107">
        <v>15.31</v>
      </c>
      <c r="F3675" s="107">
        <v>4940.8599999999997</v>
      </c>
      <c r="G3675" s="83">
        <v>9</v>
      </c>
      <c r="H3675" s="83"/>
    </row>
    <row r="3676" spans="1:8" x14ac:dyDescent="0.3">
      <c r="A3676" s="104" t="s">
        <v>7443</v>
      </c>
      <c r="B3676" s="105" t="s">
        <v>7444</v>
      </c>
      <c r="C3676" s="106" t="s">
        <v>128</v>
      </c>
      <c r="D3676" s="107">
        <v>138</v>
      </c>
      <c r="E3676" s="107">
        <v>15.31</v>
      </c>
      <c r="F3676" s="107">
        <v>153.31</v>
      </c>
      <c r="G3676" s="83">
        <v>9</v>
      </c>
      <c r="H3676" s="83"/>
    </row>
    <row r="3677" spans="1:8" x14ac:dyDescent="0.3">
      <c r="A3677" s="104" t="s">
        <v>7445</v>
      </c>
      <c r="B3677" s="105" t="s">
        <v>7446</v>
      </c>
      <c r="C3677" s="106" t="s">
        <v>128</v>
      </c>
      <c r="D3677" s="107">
        <v>188</v>
      </c>
      <c r="E3677" s="107">
        <v>15.31</v>
      </c>
      <c r="F3677" s="107">
        <v>203.31</v>
      </c>
      <c r="G3677" s="83">
        <v>9</v>
      </c>
      <c r="H3677" s="83"/>
    </row>
    <row r="3678" spans="1:8" x14ac:dyDescent="0.3">
      <c r="A3678" s="104" t="s">
        <v>7447</v>
      </c>
      <c r="B3678" s="105" t="s">
        <v>7448</v>
      </c>
      <c r="C3678" s="106" t="s">
        <v>128</v>
      </c>
      <c r="D3678" s="107">
        <v>209.6</v>
      </c>
      <c r="E3678" s="107">
        <v>15.31</v>
      </c>
      <c r="F3678" s="107">
        <v>224.91</v>
      </c>
      <c r="G3678" s="83">
        <v>9</v>
      </c>
      <c r="H3678" s="83"/>
    </row>
    <row r="3679" spans="1:8" x14ac:dyDescent="0.3">
      <c r="A3679" s="104" t="s">
        <v>7449</v>
      </c>
      <c r="B3679" s="105" t="s">
        <v>7450</v>
      </c>
      <c r="C3679" s="106" t="s">
        <v>128</v>
      </c>
      <c r="D3679" s="107">
        <v>1119.1400000000001</v>
      </c>
      <c r="E3679" s="107"/>
      <c r="F3679" s="107">
        <v>1119.1400000000001</v>
      </c>
      <c r="G3679" s="83">
        <v>9</v>
      </c>
      <c r="H3679" s="83"/>
    </row>
    <row r="3680" spans="1:8" x14ac:dyDescent="0.3">
      <c r="A3680" s="104" t="s">
        <v>7451</v>
      </c>
      <c r="B3680" s="105" t="s">
        <v>7452</v>
      </c>
      <c r="C3680" s="106" t="s">
        <v>128</v>
      </c>
      <c r="D3680" s="107">
        <v>134.08000000000001</v>
      </c>
      <c r="E3680" s="107">
        <v>15.31</v>
      </c>
      <c r="F3680" s="107">
        <v>149.38999999999999</v>
      </c>
      <c r="G3680" s="83">
        <v>9</v>
      </c>
      <c r="H3680" s="83"/>
    </row>
    <row r="3681" spans="1:8" x14ac:dyDescent="0.3">
      <c r="A3681" s="104" t="s">
        <v>7453</v>
      </c>
      <c r="B3681" s="105" t="s">
        <v>7454</v>
      </c>
      <c r="C3681" s="106" t="s">
        <v>128</v>
      </c>
      <c r="D3681" s="107">
        <v>175.08</v>
      </c>
      <c r="E3681" s="107">
        <v>15.31</v>
      </c>
      <c r="F3681" s="107">
        <v>190.39</v>
      </c>
      <c r="G3681" s="83">
        <v>9</v>
      </c>
      <c r="H3681" s="83"/>
    </row>
    <row r="3682" spans="1:8" x14ac:dyDescent="0.3">
      <c r="A3682" s="104" t="s">
        <v>7455</v>
      </c>
      <c r="B3682" s="105" t="s">
        <v>7456</v>
      </c>
      <c r="C3682" s="106" t="s">
        <v>128</v>
      </c>
      <c r="D3682" s="107">
        <v>189.82</v>
      </c>
      <c r="E3682" s="107">
        <v>15.31</v>
      </c>
      <c r="F3682" s="107">
        <v>205.13</v>
      </c>
      <c r="G3682" s="83">
        <v>9</v>
      </c>
      <c r="H3682" s="83"/>
    </row>
    <row r="3683" spans="1:8" x14ac:dyDescent="0.3">
      <c r="A3683" s="104" t="s">
        <v>7457</v>
      </c>
      <c r="B3683" s="105" t="s">
        <v>7458</v>
      </c>
      <c r="C3683" s="106" t="s">
        <v>128</v>
      </c>
      <c r="D3683" s="107">
        <v>452.02</v>
      </c>
      <c r="E3683" s="107">
        <v>15.31</v>
      </c>
      <c r="F3683" s="107">
        <v>467.33</v>
      </c>
      <c r="G3683" s="83">
        <v>9</v>
      </c>
      <c r="H3683" s="83"/>
    </row>
    <row r="3684" spans="1:8" x14ac:dyDescent="0.3">
      <c r="A3684" s="104" t="s">
        <v>7459</v>
      </c>
      <c r="B3684" s="105" t="s">
        <v>7460</v>
      </c>
      <c r="C3684" s="106" t="s">
        <v>128</v>
      </c>
      <c r="D3684" s="107">
        <v>181.24</v>
      </c>
      <c r="E3684" s="107">
        <v>1.45</v>
      </c>
      <c r="F3684" s="107">
        <v>182.69</v>
      </c>
      <c r="G3684" s="83">
        <v>9</v>
      </c>
      <c r="H3684" s="83"/>
    </row>
    <row r="3685" spans="1:8" x14ac:dyDescent="0.3">
      <c r="A3685" s="104" t="s">
        <v>7461</v>
      </c>
      <c r="B3685" s="105" t="s">
        <v>7462</v>
      </c>
      <c r="C3685" s="106" t="s">
        <v>128</v>
      </c>
      <c r="D3685" s="107">
        <v>267.38</v>
      </c>
      <c r="E3685" s="107">
        <v>1.45</v>
      </c>
      <c r="F3685" s="107">
        <v>268.83</v>
      </c>
      <c r="G3685" s="83">
        <v>9</v>
      </c>
      <c r="H3685" s="83"/>
    </row>
    <row r="3686" spans="1:8" x14ac:dyDescent="0.3">
      <c r="A3686" s="104" t="s">
        <v>7463</v>
      </c>
      <c r="B3686" s="105" t="s">
        <v>7464</v>
      </c>
      <c r="C3686" s="106"/>
      <c r="D3686" s="107"/>
      <c r="E3686" s="107"/>
      <c r="F3686" s="107"/>
      <c r="G3686" s="83">
        <v>5</v>
      </c>
      <c r="H3686" s="83"/>
    </row>
    <row r="3687" spans="1:8" x14ac:dyDescent="0.3">
      <c r="A3687" s="104" t="s">
        <v>7465</v>
      </c>
      <c r="B3687" s="105" t="s">
        <v>7466</v>
      </c>
      <c r="C3687" s="106" t="s">
        <v>959</v>
      </c>
      <c r="D3687" s="107">
        <v>3.38</v>
      </c>
      <c r="E3687" s="107"/>
      <c r="F3687" s="107">
        <v>3.38</v>
      </c>
      <c r="G3687" s="83">
        <v>9</v>
      </c>
      <c r="H3687" s="83"/>
    </row>
    <row r="3688" spans="1:8" x14ac:dyDescent="0.3">
      <c r="A3688" s="104" t="s">
        <v>7467</v>
      </c>
      <c r="B3688" s="105" t="s">
        <v>7468</v>
      </c>
      <c r="C3688" s="106" t="s">
        <v>693</v>
      </c>
      <c r="D3688" s="107">
        <v>12.31</v>
      </c>
      <c r="E3688" s="107"/>
      <c r="F3688" s="107">
        <v>12.31</v>
      </c>
      <c r="G3688" s="83">
        <v>9</v>
      </c>
      <c r="H3688" s="83"/>
    </row>
    <row r="3689" spans="1:8" x14ac:dyDescent="0.3">
      <c r="A3689" s="104" t="s">
        <v>7469</v>
      </c>
      <c r="B3689" s="105" t="s">
        <v>7470</v>
      </c>
      <c r="C3689" s="106" t="s">
        <v>693</v>
      </c>
      <c r="D3689" s="107">
        <v>10.220000000000001</v>
      </c>
      <c r="E3689" s="107"/>
      <c r="F3689" s="107">
        <v>10.220000000000001</v>
      </c>
      <c r="G3689" s="83">
        <v>9</v>
      </c>
      <c r="H3689" s="83"/>
    </row>
    <row r="3690" spans="1:8" ht="28.8" x14ac:dyDescent="0.3">
      <c r="A3690" s="104" t="s">
        <v>7471</v>
      </c>
      <c r="B3690" s="105" t="s">
        <v>7472</v>
      </c>
      <c r="C3690" s="106" t="s">
        <v>128</v>
      </c>
      <c r="D3690" s="107">
        <v>40.090000000000003</v>
      </c>
      <c r="E3690" s="107"/>
      <c r="F3690" s="107">
        <v>40.090000000000003</v>
      </c>
      <c r="G3690" s="83">
        <v>9</v>
      </c>
      <c r="H3690" s="83"/>
    </row>
    <row r="3691" spans="1:8" ht="28.8" x14ac:dyDescent="0.3">
      <c r="A3691" s="104" t="s">
        <v>7473</v>
      </c>
      <c r="B3691" s="105" t="s">
        <v>7474</v>
      </c>
      <c r="C3691" s="106" t="s">
        <v>128</v>
      </c>
      <c r="D3691" s="107">
        <v>19.28</v>
      </c>
      <c r="E3691" s="107"/>
      <c r="F3691" s="107">
        <v>19.28</v>
      </c>
      <c r="G3691" s="83">
        <v>9</v>
      </c>
      <c r="H3691" s="83"/>
    </row>
    <row r="3692" spans="1:8" x14ac:dyDescent="0.3">
      <c r="A3692" s="104" t="s">
        <v>7475</v>
      </c>
      <c r="B3692" s="105" t="s">
        <v>7476</v>
      </c>
      <c r="C3692" s="106" t="s">
        <v>128</v>
      </c>
      <c r="D3692" s="107">
        <v>0.06</v>
      </c>
      <c r="E3692" s="107">
        <v>12.73</v>
      </c>
      <c r="F3692" s="107">
        <v>12.79</v>
      </c>
      <c r="G3692" s="83">
        <v>9</v>
      </c>
      <c r="H3692" s="83"/>
    </row>
    <row r="3693" spans="1:8" x14ac:dyDescent="0.3">
      <c r="A3693" s="104" t="s">
        <v>7477</v>
      </c>
      <c r="B3693" s="105" t="s">
        <v>7478</v>
      </c>
      <c r="C3693" s="106"/>
      <c r="D3693" s="107"/>
      <c r="E3693" s="107"/>
      <c r="F3693" s="107"/>
      <c r="G3693" s="83">
        <v>2</v>
      </c>
      <c r="H3693" s="83"/>
    </row>
    <row r="3694" spans="1:8" x14ac:dyDescent="0.3">
      <c r="A3694" s="104" t="s">
        <v>7479</v>
      </c>
      <c r="B3694" s="105" t="s">
        <v>7480</v>
      </c>
      <c r="C3694" s="106"/>
      <c r="D3694" s="107"/>
      <c r="E3694" s="107"/>
      <c r="F3694" s="107"/>
      <c r="G3694" s="83">
        <v>5</v>
      </c>
      <c r="H3694" s="83"/>
    </row>
    <row r="3695" spans="1:8" ht="28.8" x14ac:dyDescent="0.3">
      <c r="A3695" s="104" t="s">
        <v>7481</v>
      </c>
      <c r="B3695" s="105" t="s">
        <v>7482</v>
      </c>
      <c r="C3695" s="106" t="s">
        <v>180</v>
      </c>
      <c r="D3695" s="107">
        <v>2.74</v>
      </c>
      <c r="E3695" s="107">
        <v>0.12</v>
      </c>
      <c r="F3695" s="107">
        <v>2.86</v>
      </c>
      <c r="G3695" s="83">
        <v>9</v>
      </c>
      <c r="H3695" s="83"/>
    </row>
    <row r="3696" spans="1:8" ht="28.8" x14ac:dyDescent="0.3">
      <c r="A3696" s="104" t="s">
        <v>7483</v>
      </c>
      <c r="B3696" s="105" t="s">
        <v>7484</v>
      </c>
      <c r="C3696" s="106" t="s">
        <v>180</v>
      </c>
      <c r="D3696" s="107">
        <v>20.79</v>
      </c>
      <c r="E3696" s="107">
        <v>0.23</v>
      </c>
      <c r="F3696" s="107">
        <v>21.02</v>
      </c>
      <c r="G3696" s="83">
        <v>9</v>
      </c>
      <c r="H3696" s="83"/>
    </row>
    <row r="3697" spans="1:8" x14ac:dyDescent="0.3">
      <c r="A3697" s="104" t="s">
        <v>7485</v>
      </c>
      <c r="B3697" s="105" t="s">
        <v>7486</v>
      </c>
      <c r="C3697" s="106" t="s">
        <v>261</v>
      </c>
      <c r="D3697" s="107">
        <v>18.71</v>
      </c>
      <c r="E3697" s="107">
        <v>0.46</v>
      </c>
      <c r="F3697" s="107">
        <v>19.170000000000002</v>
      </c>
      <c r="G3697" s="83">
        <v>9</v>
      </c>
      <c r="H3697" s="83"/>
    </row>
    <row r="3698" spans="1:8" x14ac:dyDescent="0.3">
      <c r="A3698" s="104" t="s">
        <v>7487</v>
      </c>
      <c r="B3698" s="105" t="s">
        <v>7488</v>
      </c>
      <c r="C3698" s="106" t="s">
        <v>261</v>
      </c>
      <c r="D3698" s="107">
        <v>213.46</v>
      </c>
      <c r="E3698" s="107">
        <v>21.78</v>
      </c>
      <c r="F3698" s="107">
        <v>235.24</v>
      </c>
      <c r="G3698" s="83">
        <v>9</v>
      </c>
      <c r="H3698" s="83"/>
    </row>
    <row r="3699" spans="1:8" x14ac:dyDescent="0.3">
      <c r="A3699" s="104" t="s">
        <v>7489</v>
      </c>
      <c r="B3699" s="105" t="s">
        <v>7490</v>
      </c>
      <c r="C3699" s="106" t="s">
        <v>261</v>
      </c>
      <c r="D3699" s="107">
        <v>144.35</v>
      </c>
      <c r="E3699" s="107">
        <v>14.52</v>
      </c>
      <c r="F3699" s="107">
        <v>158.87</v>
      </c>
      <c r="G3699" s="83">
        <v>9</v>
      </c>
      <c r="H3699" s="83"/>
    </row>
    <row r="3700" spans="1:8" x14ac:dyDescent="0.3">
      <c r="A3700" s="104" t="s">
        <v>7491</v>
      </c>
      <c r="B3700" s="105" t="s">
        <v>7492</v>
      </c>
      <c r="C3700" s="106" t="s">
        <v>261</v>
      </c>
      <c r="D3700" s="107">
        <v>140.46</v>
      </c>
      <c r="E3700" s="107">
        <v>2.2400000000000002</v>
      </c>
      <c r="F3700" s="107">
        <v>142.69999999999999</v>
      </c>
      <c r="G3700" s="83">
        <v>9</v>
      </c>
      <c r="H3700" s="83"/>
    </row>
    <row r="3701" spans="1:8" x14ac:dyDescent="0.3">
      <c r="A3701" s="104" t="s">
        <v>7493</v>
      </c>
      <c r="B3701" s="105" t="s">
        <v>7494</v>
      </c>
      <c r="C3701" s="106" t="s">
        <v>261</v>
      </c>
      <c r="D3701" s="107">
        <v>820.16</v>
      </c>
      <c r="E3701" s="107">
        <v>10.89</v>
      </c>
      <c r="F3701" s="107">
        <v>831.05</v>
      </c>
      <c r="G3701" s="83">
        <v>9</v>
      </c>
      <c r="H3701" s="83"/>
    </row>
    <row r="3702" spans="1:8" ht="28.8" x14ac:dyDescent="0.3">
      <c r="A3702" s="104" t="s">
        <v>7495</v>
      </c>
      <c r="B3702" s="105" t="s">
        <v>7496</v>
      </c>
      <c r="C3702" s="106" t="s">
        <v>261</v>
      </c>
      <c r="D3702" s="107">
        <v>224.53</v>
      </c>
      <c r="E3702" s="107"/>
      <c r="F3702" s="107">
        <v>224.53</v>
      </c>
      <c r="G3702" s="83">
        <v>9</v>
      </c>
      <c r="H3702" s="83"/>
    </row>
    <row r="3703" spans="1:8" ht="28.8" x14ac:dyDescent="0.3">
      <c r="A3703" s="104" t="s">
        <v>7497</v>
      </c>
      <c r="B3703" s="105" t="s">
        <v>7498</v>
      </c>
      <c r="C3703" s="106" t="s">
        <v>180</v>
      </c>
      <c r="D3703" s="107">
        <v>17.11</v>
      </c>
      <c r="E3703" s="107">
        <v>0.33</v>
      </c>
      <c r="F3703" s="107">
        <v>17.440000000000001</v>
      </c>
      <c r="G3703" s="83">
        <v>9</v>
      </c>
      <c r="H3703" s="83"/>
    </row>
    <row r="3704" spans="1:8" x14ac:dyDescent="0.3">
      <c r="A3704" s="104" t="s">
        <v>7499</v>
      </c>
      <c r="B3704" s="105" t="s">
        <v>7500</v>
      </c>
      <c r="C3704" s="106" t="s">
        <v>180</v>
      </c>
      <c r="D3704" s="107"/>
      <c r="E3704" s="107">
        <v>0.57999999999999996</v>
      </c>
      <c r="F3704" s="107">
        <v>0.57999999999999996</v>
      </c>
      <c r="G3704" s="83">
        <v>9</v>
      </c>
      <c r="H3704" s="83"/>
    </row>
    <row r="3705" spans="1:8" x14ac:dyDescent="0.3">
      <c r="A3705" s="104" t="s">
        <v>7501</v>
      </c>
      <c r="B3705" s="105" t="s">
        <v>7502</v>
      </c>
      <c r="C3705" s="106"/>
      <c r="D3705" s="107"/>
      <c r="E3705" s="107"/>
      <c r="F3705" s="107"/>
      <c r="G3705" s="83">
        <v>5</v>
      </c>
      <c r="H3705" s="83"/>
    </row>
    <row r="3706" spans="1:8" ht="28.8" x14ac:dyDescent="0.3">
      <c r="A3706" s="104" t="s">
        <v>7503</v>
      </c>
      <c r="B3706" s="105" t="s">
        <v>7504</v>
      </c>
      <c r="C3706" s="106" t="s">
        <v>261</v>
      </c>
      <c r="D3706" s="107">
        <v>83.96</v>
      </c>
      <c r="E3706" s="107">
        <v>9.2899999999999991</v>
      </c>
      <c r="F3706" s="107">
        <v>93.25</v>
      </c>
      <c r="G3706" s="83">
        <v>9</v>
      </c>
      <c r="H3706" s="83"/>
    </row>
    <row r="3707" spans="1:8" x14ac:dyDescent="0.3">
      <c r="A3707" s="104" t="s">
        <v>7505</v>
      </c>
      <c r="B3707" s="105" t="s">
        <v>7506</v>
      </c>
      <c r="C3707" s="106"/>
      <c r="D3707" s="107"/>
      <c r="E3707" s="107"/>
      <c r="F3707" s="107"/>
      <c r="G3707" s="83">
        <v>5</v>
      </c>
      <c r="H3707" s="83"/>
    </row>
    <row r="3708" spans="1:8" x14ac:dyDescent="0.3">
      <c r="A3708" s="104" t="s">
        <v>7507</v>
      </c>
      <c r="B3708" s="105" t="s">
        <v>7508</v>
      </c>
      <c r="C3708" s="106" t="s">
        <v>261</v>
      </c>
      <c r="D3708" s="107">
        <v>1164.6099999999999</v>
      </c>
      <c r="E3708" s="107">
        <v>12.1</v>
      </c>
      <c r="F3708" s="107">
        <v>1176.71</v>
      </c>
      <c r="G3708" s="83">
        <v>9</v>
      </c>
      <c r="H3708" s="83"/>
    </row>
    <row r="3709" spans="1:8" ht="28.8" x14ac:dyDescent="0.3">
      <c r="A3709" s="104" t="s">
        <v>7509</v>
      </c>
      <c r="B3709" s="105" t="s">
        <v>7510</v>
      </c>
      <c r="C3709" s="106" t="s">
        <v>261</v>
      </c>
      <c r="D3709" s="107">
        <v>1387.04</v>
      </c>
      <c r="E3709" s="107">
        <v>12.1</v>
      </c>
      <c r="F3709" s="107">
        <v>1399.14</v>
      </c>
      <c r="G3709" s="83">
        <v>9</v>
      </c>
      <c r="H3709" s="83"/>
    </row>
    <row r="3710" spans="1:8" ht="28.8" x14ac:dyDescent="0.3">
      <c r="A3710" s="104" t="s">
        <v>7511</v>
      </c>
      <c r="B3710" s="105" t="s">
        <v>7512</v>
      </c>
      <c r="C3710" s="106" t="s">
        <v>261</v>
      </c>
      <c r="D3710" s="107">
        <v>1278.95</v>
      </c>
      <c r="E3710" s="107">
        <v>12.1</v>
      </c>
      <c r="F3710" s="107">
        <v>1291.05</v>
      </c>
      <c r="G3710" s="83">
        <v>9</v>
      </c>
      <c r="H3710" s="83"/>
    </row>
    <row r="3711" spans="1:8" x14ac:dyDescent="0.3">
      <c r="A3711" s="104" t="s">
        <v>7513</v>
      </c>
      <c r="B3711" s="105" t="s">
        <v>7514</v>
      </c>
      <c r="C3711" s="106" t="s">
        <v>180</v>
      </c>
      <c r="D3711" s="107">
        <v>6.33</v>
      </c>
      <c r="E3711" s="107">
        <v>7.0000000000000007E-2</v>
      </c>
      <c r="F3711" s="107">
        <v>6.4</v>
      </c>
      <c r="G3711" s="83">
        <v>9</v>
      </c>
      <c r="H3711" s="83"/>
    </row>
    <row r="3712" spans="1:8" x14ac:dyDescent="0.3">
      <c r="A3712" s="104" t="s">
        <v>7515</v>
      </c>
      <c r="B3712" s="105" t="s">
        <v>7516</v>
      </c>
      <c r="C3712" s="106" t="s">
        <v>180</v>
      </c>
      <c r="D3712" s="107">
        <v>13.38</v>
      </c>
      <c r="E3712" s="107">
        <v>0.09</v>
      </c>
      <c r="F3712" s="107">
        <v>13.47</v>
      </c>
      <c r="G3712" s="83">
        <v>9</v>
      </c>
      <c r="H3712" s="83"/>
    </row>
    <row r="3713" spans="1:8" x14ac:dyDescent="0.3">
      <c r="A3713" s="104" t="s">
        <v>7517</v>
      </c>
      <c r="B3713" s="105" t="s">
        <v>7518</v>
      </c>
      <c r="C3713" s="106" t="s">
        <v>261</v>
      </c>
      <c r="D3713" s="107">
        <v>980.35</v>
      </c>
      <c r="E3713" s="107">
        <v>12.1</v>
      </c>
      <c r="F3713" s="107">
        <v>992.45</v>
      </c>
      <c r="G3713" s="83">
        <v>9</v>
      </c>
      <c r="H3713" s="83"/>
    </row>
    <row r="3714" spans="1:8" x14ac:dyDescent="0.3">
      <c r="A3714" s="104" t="s">
        <v>7519</v>
      </c>
      <c r="B3714" s="105" t="s">
        <v>7520</v>
      </c>
      <c r="C3714" s="106" t="s">
        <v>261</v>
      </c>
      <c r="D3714" s="107">
        <v>971.37</v>
      </c>
      <c r="E3714" s="107">
        <v>29.04</v>
      </c>
      <c r="F3714" s="107">
        <v>1000.41</v>
      </c>
      <c r="G3714" s="83">
        <v>9</v>
      </c>
      <c r="H3714" s="83"/>
    </row>
    <row r="3715" spans="1:8" x14ac:dyDescent="0.3">
      <c r="A3715" s="104" t="s">
        <v>7521</v>
      </c>
      <c r="B3715" s="105" t="s">
        <v>7522</v>
      </c>
      <c r="C3715" s="106"/>
      <c r="D3715" s="107"/>
      <c r="E3715" s="107"/>
      <c r="F3715" s="107"/>
      <c r="G3715" s="83">
        <v>5</v>
      </c>
      <c r="H3715" s="83"/>
    </row>
    <row r="3716" spans="1:8" x14ac:dyDescent="0.3">
      <c r="A3716" s="104" t="s">
        <v>7523</v>
      </c>
      <c r="B3716" s="105" t="s">
        <v>7524</v>
      </c>
      <c r="C3716" s="106" t="s">
        <v>180</v>
      </c>
      <c r="D3716" s="107">
        <v>186.78</v>
      </c>
      <c r="E3716" s="107">
        <v>18.55</v>
      </c>
      <c r="F3716" s="107">
        <v>205.33</v>
      </c>
      <c r="G3716" s="83">
        <v>9</v>
      </c>
      <c r="H3716" s="83"/>
    </row>
    <row r="3717" spans="1:8" x14ac:dyDescent="0.3">
      <c r="A3717" s="104" t="s">
        <v>7525</v>
      </c>
      <c r="B3717" s="105" t="s">
        <v>7526</v>
      </c>
      <c r="C3717" s="106" t="s">
        <v>180</v>
      </c>
      <c r="D3717" s="107">
        <v>15.22</v>
      </c>
      <c r="E3717" s="107">
        <v>1.45</v>
      </c>
      <c r="F3717" s="107">
        <v>16.670000000000002</v>
      </c>
      <c r="G3717" s="83">
        <v>9</v>
      </c>
      <c r="H3717" s="83"/>
    </row>
    <row r="3718" spans="1:8" ht="28.8" x14ac:dyDescent="0.3">
      <c r="A3718" s="104" t="s">
        <v>7527</v>
      </c>
      <c r="B3718" s="105" t="s">
        <v>7528</v>
      </c>
      <c r="C3718" s="106" t="s">
        <v>180</v>
      </c>
      <c r="D3718" s="107">
        <v>8.85</v>
      </c>
      <c r="E3718" s="107">
        <v>4.5</v>
      </c>
      <c r="F3718" s="107">
        <v>13.35</v>
      </c>
      <c r="G3718" s="83">
        <v>9</v>
      </c>
      <c r="H3718" s="83"/>
    </row>
    <row r="3719" spans="1:8" x14ac:dyDescent="0.3">
      <c r="A3719" s="104" t="s">
        <v>7529</v>
      </c>
      <c r="B3719" s="105" t="s">
        <v>7530</v>
      </c>
      <c r="C3719" s="106" t="s">
        <v>180</v>
      </c>
      <c r="D3719" s="107">
        <v>44.51</v>
      </c>
      <c r="E3719" s="107">
        <v>3.63</v>
      </c>
      <c r="F3719" s="107">
        <v>48.14</v>
      </c>
      <c r="G3719" s="83">
        <v>9</v>
      </c>
      <c r="H3719" s="83"/>
    </row>
    <row r="3720" spans="1:8" ht="43.2" x14ac:dyDescent="0.3">
      <c r="A3720" s="104" t="s">
        <v>7531</v>
      </c>
      <c r="B3720" s="105" t="s">
        <v>7532</v>
      </c>
      <c r="C3720" s="106" t="s">
        <v>180</v>
      </c>
      <c r="D3720" s="107">
        <v>56.47</v>
      </c>
      <c r="E3720" s="107">
        <v>14</v>
      </c>
      <c r="F3720" s="107">
        <v>70.47</v>
      </c>
      <c r="G3720" s="83">
        <v>9</v>
      </c>
      <c r="H3720" s="83"/>
    </row>
    <row r="3721" spans="1:8" ht="43.2" x14ac:dyDescent="0.3">
      <c r="A3721" s="104" t="s">
        <v>7533</v>
      </c>
      <c r="B3721" s="105" t="s">
        <v>7534</v>
      </c>
      <c r="C3721" s="106" t="s">
        <v>180</v>
      </c>
      <c r="D3721" s="107">
        <v>53.73</v>
      </c>
      <c r="E3721" s="107">
        <v>14</v>
      </c>
      <c r="F3721" s="107">
        <v>67.73</v>
      </c>
      <c r="G3721" s="83">
        <v>9</v>
      </c>
      <c r="H3721" s="83"/>
    </row>
    <row r="3722" spans="1:8" ht="28.8" x14ac:dyDescent="0.3">
      <c r="A3722" s="104" t="s">
        <v>7535</v>
      </c>
      <c r="B3722" s="105" t="s">
        <v>7536</v>
      </c>
      <c r="C3722" s="106" t="s">
        <v>180</v>
      </c>
      <c r="D3722" s="107">
        <v>67.349999999999994</v>
      </c>
      <c r="E3722" s="107">
        <v>18.68</v>
      </c>
      <c r="F3722" s="107">
        <v>86.03</v>
      </c>
      <c r="G3722" s="83">
        <v>9</v>
      </c>
      <c r="H3722" s="83"/>
    </row>
    <row r="3723" spans="1:8" ht="28.8" x14ac:dyDescent="0.3">
      <c r="A3723" s="104" t="s">
        <v>7537</v>
      </c>
      <c r="B3723" s="105" t="s">
        <v>7538</v>
      </c>
      <c r="C3723" s="106" t="s">
        <v>180</v>
      </c>
      <c r="D3723" s="107">
        <v>75.36</v>
      </c>
      <c r="E3723" s="107">
        <v>6.86</v>
      </c>
      <c r="F3723" s="107">
        <v>82.22</v>
      </c>
      <c r="G3723" s="83">
        <v>9</v>
      </c>
      <c r="H3723" s="83"/>
    </row>
    <row r="3724" spans="1:8" ht="28.8" x14ac:dyDescent="0.3">
      <c r="A3724" s="104" t="s">
        <v>7539</v>
      </c>
      <c r="B3724" s="105" t="s">
        <v>7540</v>
      </c>
      <c r="C3724" s="106" t="s">
        <v>180</v>
      </c>
      <c r="D3724" s="107">
        <v>97.32</v>
      </c>
      <c r="E3724" s="107">
        <v>14.52</v>
      </c>
      <c r="F3724" s="107">
        <v>111.84</v>
      </c>
      <c r="G3724" s="83">
        <v>9</v>
      </c>
      <c r="H3724" s="83"/>
    </row>
    <row r="3725" spans="1:8" x14ac:dyDescent="0.3">
      <c r="A3725" s="104" t="s">
        <v>7541</v>
      </c>
      <c r="B3725" s="105" t="s">
        <v>7542</v>
      </c>
      <c r="C3725" s="106"/>
      <c r="D3725" s="107"/>
      <c r="E3725" s="107"/>
      <c r="F3725" s="107"/>
      <c r="G3725" s="83">
        <v>5</v>
      </c>
      <c r="H3725" s="83"/>
    </row>
    <row r="3726" spans="1:8" x14ac:dyDescent="0.3">
      <c r="A3726" s="104" t="s">
        <v>7543</v>
      </c>
      <c r="B3726" s="105" t="s">
        <v>7544</v>
      </c>
      <c r="C3726" s="106" t="s">
        <v>236</v>
      </c>
      <c r="D3726" s="107">
        <v>41.12</v>
      </c>
      <c r="E3726" s="107">
        <v>8.76</v>
      </c>
      <c r="F3726" s="107">
        <v>49.88</v>
      </c>
      <c r="G3726" s="83">
        <v>9</v>
      </c>
      <c r="H3726" s="83"/>
    </row>
    <row r="3727" spans="1:8" x14ac:dyDescent="0.3">
      <c r="A3727" s="104" t="s">
        <v>7545</v>
      </c>
      <c r="B3727" s="105" t="s">
        <v>7546</v>
      </c>
      <c r="C3727" s="106" t="s">
        <v>236</v>
      </c>
      <c r="D3727" s="107">
        <v>36.049999999999997</v>
      </c>
      <c r="E3727" s="107">
        <v>8.76</v>
      </c>
      <c r="F3727" s="107">
        <v>44.81</v>
      </c>
      <c r="G3727" s="83">
        <v>9</v>
      </c>
      <c r="H3727" s="83"/>
    </row>
    <row r="3728" spans="1:8" ht="28.8" x14ac:dyDescent="0.3">
      <c r="A3728" s="104" t="s">
        <v>7547</v>
      </c>
      <c r="B3728" s="105" t="s">
        <v>7548</v>
      </c>
      <c r="C3728" s="106" t="s">
        <v>261</v>
      </c>
      <c r="D3728" s="107">
        <v>389.58</v>
      </c>
      <c r="E3728" s="107">
        <v>31.53</v>
      </c>
      <c r="F3728" s="107">
        <v>421.11</v>
      </c>
      <c r="G3728" s="83">
        <v>9</v>
      </c>
      <c r="H3728" s="83"/>
    </row>
    <row r="3729" spans="1:8" ht="28.8" x14ac:dyDescent="0.3">
      <c r="A3729" s="104" t="s">
        <v>7549</v>
      </c>
      <c r="B3729" s="105" t="s">
        <v>7550</v>
      </c>
      <c r="C3729" s="106" t="s">
        <v>261</v>
      </c>
      <c r="D3729" s="107">
        <v>402.98</v>
      </c>
      <c r="E3729" s="107">
        <v>31.53</v>
      </c>
      <c r="F3729" s="107">
        <v>434.51</v>
      </c>
      <c r="G3729" s="83">
        <v>9</v>
      </c>
      <c r="H3729" s="83"/>
    </row>
    <row r="3730" spans="1:8" x14ac:dyDescent="0.3">
      <c r="A3730" s="104" t="s">
        <v>7551</v>
      </c>
      <c r="B3730" s="105" t="s">
        <v>7552</v>
      </c>
      <c r="C3730" s="106" t="s">
        <v>261</v>
      </c>
      <c r="D3730" s="107">
        <v>1084.98</v>
      </c>
      <c r="E3730" s="107"/>
      <c r="F3730" s="107">
        <v>1084.98</v>
      </c>
      <c r="G3730" s="83">
        <v>9</v>
      </c>
      <c r="H3730" s="83"/>
    </row>
    <row r="3731" spans="1:8" ht="28.8" x14ac:dyDescent="0.3">
      <c r="A3731" s="104" t="s">
        <v>7553</v>
      </c>
      <c r="B3731" s="105" t="s">
        <v>7554</v>
      </c>
      <c r="C3731" s="106" t="s">
        <v>261</v>
      </c>
      <c r="D3731" s="107">
        <v>534.52</v>
      </c>
      <c r="E3731" s="107">
        <v>64.319999999999993</v>
      </c>
      <c r="F3731" s="107">
        <v>598.84</v>
      </c>
      <c r="G3731" s="83">
        <v>9</v>
      </c>
      <c r="H3731" s="83"/>
    </row>
    <row r="3732" spans="1:8" ht="28.8" x14ac:dyDescent="0.3">
      <c r="A3732" s="104" t="s">
        <v>7555</v>
      </c>
      <c r="B3732" s="105" t="s">
        <v>7556</v>
      </c>
      <c r="C3732" s="106" t="s">
        <v>261</v>
      </c>
      <c r="D3732" s="107">
        <v>547.91999999999996</v>
      </c>
      <c r="E3732" s="107">
        <v>64.319999999999993</v>
      </c>
      <c r="F3732" s="107">
        <v>612.24</v>
      </c>
      <c r="G3732" s="83">
        <v>9</v>
      </c>
      <c r="H3732" s="83"/>
    </row>
    <row r="3733" spans="1:8" x14ac:dyDescent="0.3">
      <c r="A3733" s="104" t="s">
        <v>7557</v>
      </c>
      <c r="B3733" s="105" t="s">
        <v>7558</v>
      </c>
      <c r="C3733" s="106"/>
      <c r="D3733" s="107"/>
      <c r="E3733" s="107"/>
      <c r="F3733" s="107"/>
      <c r="G3733" s="83">
        <v>5</v>
      </c>
      <c r="H3733" s="83"/>
    </row>
    <row r="3734" spans="1:8" x14ac:dyDescent="0.3">
      <c r="A3734" s="104" t="s">
        <v>7559</v>
      </c>
      <c r="B3734" s="105" t="s">
        <v>7560</v>
      </c>
      <c r="C3734" s="106" t="s">
        <v>180</v>
      </c>
      <c r="D3734" s="107">
        <v>192.58</v>
      </c>
      <c r="E3734" s="107"/>
      <c r="F3734" s="107">
        <v>192.58</v>
      </c>
      <c r="G3734" s="83">
        <v>9</v>
      </c>
      <c r="H3734" s="83"/>
    </row>
    <row r="3735" spans="1:8" ht="28.8" x14ac:dyDescent="0.3">
      <c r="A3735" s="104" t="s">
        <v>7561</v>
      </c>
      <c r="B3735" s="105" t="s">
        <v>7562</v>
      </c>
      <c r="C3735" s="106" t="s">
        <v>180</v>
      </c>
      <c r="D3735" s="107">
        <v>74.069999999999993</v>
      </c>
      <c r="E3735" s="107">
        <v>8.19</v>
      </c>
      <c r="F3735" s="107">
        <v>82.26</v>
      </c>
      <c r="G3735" s="83">
        <v>9</v>
      </c>
      <c r="H3735" s="83"/>
    </row>
    <row r="3736" spans="1:8" ht="28.8" x14ac:dyDescent="0.3">
      <c r="A3736" s="104" t="s">
        <v>7563</v>
      </c>
      <c r="B3736" s="105" t="s">
        <v>7564</v>
      </c>
      <c r="C3736" s="106" t="s">
        <v>180</v>
      </c>
      <c r="D3736" s="107">
        <v>74.099999999999994</v>
      </c>
      <c r="E3736" s="107">
        <v>8.19</v>
      </c>
      <c r="F3736" s="107">
        <v>82.29</v>
      </c>
      <c r="G3736" s="83">
        <v>9</v>
      </c>
      <c r="H3736" s="83"/>
    </row>
    <row r="3737" spans="1:8" ht="28.8" x14ac:dyDescent="0.3">
      <c r="A3737" s="104" t="s">
        <v>7565</v>
      </c>
      <c r="B3737" s="105" t="s">
        <v>7566</v>
      </c>
      <c r="C3737" s="106" t="s">
        <v>180</v>
      </c>
      <c r="D3737" s="107">
        <v>3.35</v>
      </c>
      <c r="E3737" s="107">
        <v>7.31</v>
      </c>
      <c r="F3737" s="107">
        <v>10.66</v>
      </c>
      <c r="G3737" s="83">
        <v>9</v>
      </c>
      <c r="H3737" s="83"/>
    </row>
    <row r="3738" spans="1:8" ht="28.8" x14ac:dyDescent="0.3">
      <c r="A3738" s="104" t="s">
        <v>7567</v>
      </c>
      <c r="B3738" s="105" t="s">
        <v>7568</v>
      </c>
      <c r="C3738" s="106" t="s">
        <v>180</v>
      </c>
      <c r="D3738" s="107">
        <v>1.42</v>
      </c>
      <c r="E3738" s="107">
        <v>7.31</v>
      </c>
      <c r="F3738" s="107">
        <v>8.73</v>
      </c>
      <c r="G3738" s="83">
        <v>9</v>
      </c>
      <c r="H3738" s="83"/>
    </row>
    <row r="3739" spans="1:8" ht="28.8" x14ac:dyDescent="0.3">
      <c r="A3739" s="104" t="s">
        <v>7569</v>
      </c>
      <c r="B3739" s="105" t="s">
        <v>7570</v>
      </c>
      <c r="C3739" s="106" t="s">
        <v>180</v>
      </c>
      <c r="D3739" s="107">
        <v>83.78</v>
      </c>
      <c r="E3739" s="107">
        <v>20.74</v>
      </c>
      <c r="F3739" s="107">
        <v>104.52</v>
      </c>
      <c r="G3739" s="83">
        <v>9</v>
      </c>
      <c r="H3739" s="83"/>
    </row>
    <row r="3740" spans="1:8" x14ac:dyDescent="0.3">
      <c r="A3740" s="104" t="s">
        <v>7571</v>
      </c>
      <c r="B3740" s="105" t="s">
        <v>7572</v>
      </c>
      <c r="C3740" s="106"/>
      <c r="D3740" s="107"/>
      <c r="E3740" s="107"/>
      <c r="F3740" s="107"/>
      <c r="G3740" s="83">
        <v>5</v>
      </c>
      <c r="H3740" s="83"/>
    </row>
    <row r="3741" spans="1:8" x14ac:dyDescent="0.3">
      <c r="A3741" s="104" t="s">
        <v>7573</v>
      </c>
      <c r="B3741" s="105" t="s">
        <v>7574</v>
      </c>
      <c r="C3741" s="106" t="s">
        <v>236</v>
      </c>
      <c r="D3741" s="107">
        <v>51.49</v>
      </c>
      <c r="E3741" s="107">
        <v>10.01</v>
      </c>
      <c r="F3741" s="107">
        <v>61.5</v>
      </c>
      <c r="G3741" s="83">
        <v>9</v>
      </c>
      <c r="H3741" s="83"/>
    </row>
    <row r="3742" spans="1:8" x14ac:dyDescent="0.3">
      <c r="A3742" s="104" t="s">
        <v>7575</v>
      </c>
      <c r="B3742" s="105" t="s">
        <v>7576</v>
      </c>
      <c r="C3742" s="106" t="s">
        <v>236</v>
      </c>
      <c r="D3742" s="107">
        <v>7.93</v>
      </c>
      <c r="E3742" s="107">
        <v>8.76</v>
      </c>
      <c r="F3742" s="107">
        <v>16.690000000000001</v>
      </c>
      <c r="G3742" s="83">
        <v>9</v>
      </c>
      <c r="H3742" s="83"/>
    </row>
    <row r="3743" spans="1:8" x14ac:dyDescent="0.3">
      <c r="A3743" s="104" t="s">
        <v>7577</v>
      </c>
      <c r="B3743" s="105" t="s">
        <v>7578</v>
      </c>
      <c r="C3743" s="106" t="s">
        <v>180</v>
      </c>
      <c r="D3743" s="107">
        <v>11.22</v>
      </c>
      <c r="E3743" s="107">
        <v>18.55</v>
      </c>
      <c r="F3743" s="107">
        <v>29.77</v>
      </c>
      <c r="G3743" s="83">
        <v>9</v>
      </c>
      <c r="H3743" s="83"/>
    </row>
    <row r="3744" spans="1:8" ht="28.8" x14ac:dyDescent="0.3">
      <c r="A3744" s="104" t="s">
        <v>7579</v>
      </c>
      <c r="B3744" s="105" t="s">
        <v>7580</v>
      </c>
      <c r="C3744" s="106" t="s">
        <v>180</v>
      </c>
      <c r="D3744" s="107">
        <v>7.21</v>
      </c>
      <c r="E3744" s="107">
        <v>11.45</v>
      </c>
      <c r="F3744" s="107">
        <v>18.66</v>
      </c>
      <c r="G3744" s="83">
        <v>9</v>
      </c>
      <c r="H3744" s="83"/>
    </row>
    <row r="3745" spans="1:8" ht="28.8" x14ac:dyDescent="0.3">
      <c r="A3745" s="104" t="s">
        <v>7581</v>
      </c>
      <c r="B3745" s="105" t="s">
        <v>7582</v>
      </c>
      <c r="C3745" s="106" t="s">
        <v>180</v>
      </c>
      <c r="D3745" s="107">
        <v>7.3</v>
      </c>
      <c r="E3745" s="107">
        <v>13.27</v>
      </c>
      <c r="F3745" s="107">
        <v>20.57</v>
      </c>
      <c r="G3745" s="83">
        <v>9</v>
      </c>
      <c r="H3745" s="83"/>
    </row>
    <row r="3746" spans="1:8" ht="28.8" x14ac:dyDescent="0.3">
      <c r="A3746" s="104" t="s">
        <v>7583</v>
      </c>
      <c r="B3746" s="105" t="s">
        <v>7584</v>
      </c>
      <c r="C3746" s="106" t="s">
        <v>180</v>
      </c>
      <c r="D3746" s="107">
        <v>7.44</v>
      </c>
      <c r="E3746" s="107">
        <v>15.94</v>
      </c>
      <c r="F3746" s="107">
        <v>23.38</v>
      </c>
      <c r="G3746" s="83">
        <v>9</v>
      </c>
      <c r="H3746" s="83"/>
    </row>
    <row r="3747" spans="1:8" x14ac:dyDescent="0.3">
      <c r="A3747" s="104" t="s">
        <v>7585</v>
      </c>
      <c r="B3747" s="105" t="s">
        <v>7586</v>
      </c>
      <c r="C3747" s="106"/>
      <c r="D3747" s="107"/>
      <c r="E3747" s="107"/>
      <c r="F3747" s="107"/>
      <c r="G3747" s="83">
        <v>2</v>
      </c>
      <c r="H3747" s="83"/>
    </row>
    <row r="3748" spans="1:8" x14ac:dyDescent="0.3">
      <c r="A3748" s="104" t="s">
        <v>7587</v>
      </c>
      <c r="B3748" s="105" t="s">
        <v>7588</v>
      </c>
      <c r="C3748" s="106"/>
      <c r="D3748" s="107"/>
      <c r="E3748" s="107"/>
      <c r="F3748" s="107"/>
      <c r="G3748" s="83">
        <v>5</v>
      </c>
      <c r="H3748" s="83"/>
    </row>
    <row r="3749" spans="1:8" x14ac:dyDescent="0.3">
      <c r="A3749" s="104" t="s">
        <v>83</v>
      </c>
      <c r="B3749" s="105" t="s">
        <v>7589</v>
      </c>
      <c r="C3749" s="106" t="s">
        <v>180</v>
      </c>
      <c r="D3749" s="107"/>
      <c r="E3749" s="107">
        <v>10.16</v>
      </c>
      <c r="F3749" s="107">
        <v>10.16</v>
      </c>
      <c r="G3749" s="83">
        <v>9</v>
      </c>
      <c r="H3749" s="83"/>
    </row>
    <row r="3750" spans="1:8" x14ac:dyDescent="0.3">
      <c r="A3750" s="104" t="s">
        <v>7590</v>
      </c>
      <c r="B3750" s="105" t="s">
        <v>7591</v>
      </c>
      <c r="C3750" s="106" t="s">
        <v>180</v>
      </c>
      <c r="D3750" s="107">
        <v>2.2400000000000002</v>
      </c>
      <c r="E3750" s="107">
        <v>4.3</v>
      </c>
      <c r="F3750" s="107">
        <v>6.54</v>
      </c>
      <c r="G3750" s="83">
        <v>9</v>
      </c>
      <c r="H3750" s="83"/>
    </row>
    <row r="3751" spans="1:8" x14ac:dyDescent="0.3">
      <c r="A3751" s="104" t="s">
        <v>7592</v>
      </c>
      <c r="B3751" s="105" t="s">
        <v>7593</v>
      </c>
      <c r="C3751" s="106" t="s">
        <v>180</v>
      </c>
      <c r="D3751" s="107">
        <v>1.45</v>
      </c>
      <c r="E3751" s="107">
        <v>2.9</v>
      </c>
      <c r="F3751" s="107">
        <v>4.3499999999999996</v>
      </c>
      <c r="G3751" s="83">
        <v>9</v>
      </c>
      <c r="H3751" s="83"/>
    </row>
    <row r="3752" spans="1:8" x14ac:dyDescent="0.3">
      <c r="A3752" s="104" t="s">
        <v>7594</v>
      </c>
      <c r="B3752" s="105" t="s">
        <v>7595</v>
      </c>
      <c r="C3752" s="106" t="s">
        <v>128</v>
      </c>
      <c r="D3752" s="107"/>
      <c r="E3752" s="107">
        <v>11.62</v>
      </c>
      <c r="F3752" s="107">
        <v>11.62</v>
      </c>
      <c r="G3752" s="83">
        <v>9</v>
      </c>
      <c r="H3752" s="83"/>
    </row>
    <row r="3753" spans="1:8" x14ac:dyDescent="0.3">
      <c r="A3753" s="104" t="s">
        <v>7596</v>
      </c>
      <c r="B3753" s="105" t="s">
        <v>7597</v>
      </c>
      <c r="C3753" s="106" t="s">
        <v>180</v>
      </c>
      <c r="D3753" s="107"/>
      <c r="E3753" s="107">
        <v>10.89</v>
      </c>
      <c r="F3753" s="107">
        <v>10.89</v>
      </c>
      <c r="G3753" s="83">
        <v>9</v>
      </c>
      <c r="H3753" s="83"/>
    </row>
    <row r="3754" spans="1:8" ht="28.8" x14ac:dyDescent="0.3">
      <c r="A3754" s="104" t="s">
        <v>7598</v>
      </c>
      <c r="B3754" s="105" t="s">
        <v>7599</v>
      </c>
      <c r="C3754" s="106" t="s">
        <v>180</v>
      </c>
      <c r="D3754" s="107">
        <v>5.8</v>
      </c>
      <c r="E3754" s="107">
        <v>4.3</v>
      </c>
      <c r="F3754" s="107">
        <v>10.1</v>
      </c>
      <c r="G3754" s="83">
        <v>9</v>
      </c>
      <c r="H3754" s="83"/>
    </row>
    <row r="3755" spans="1:8" x14ac:dyDescent="0.3">
      <c r="A3755" s="104" t="s">
        <v>7600</v>
      </c>
      <c r="B3755" s="105" t="s">
        <v>7601</v>
      </c>
      <c r="C3755" s="106" t="s">
        <v>180</v>
      </c>
      <c r="D3755" s="107">
        <v>6.64</v>
      </c>
      <c r="E3755" s="107"/>
      <c r="F3755" s="107">
        <v>6.64</v>
      </c>
      <c r="G3755" s="83">
        <v>9</v>
      </c>
      <c r="H3755" s="83"/>
    </row>
    <row r="3756" spans="1:8" x14ac:dyDescent="0.3">
      <c r="A3756" s="104" t="s">
        <v>7602</v>
      </c>
      <c r="B3756" s="105" t="s">
        <v>7603</v>
      </c>
      <c r="C3756" s="106"/>
      <c r="D3756" s="107"/>
      <c r="E3756" s="107"/>
      <c r="F3756" s="107"/>
      <c r="G3756" s="83">
        <v>5</v>
      </c>
      <c r="H3756" s="83"/>
    </row>
    <row r="3757" spans="1:8" x14ac:dyDescent="0.3">
      <c r="A3757" s="104" t="s">
        <v>7604</v>
      </c>
      <c r="B3757" s="105" t="s">
        <v>7605</v>
      </c>
      <c r="C3757" s="106" t="s">
        <v>128</v>
      </c>
      <c r="D3757" s="107"/>
      <c r="E3757" s="107">
        <v>4.3600000000000003</v>
      </c>
      <c r="F3757" s="107">
        <v>4.3600000000000003</v>
      </c>
      <c r="G3757" s="83">
        <v>9</v>
      </c>
      <c r="H3757" s="83"/>
    </row>
    <row r="3758" spans="1:8" x14ac:dyDescent="0.3">
      <c r="A3758" s="104" t="s">
        <v>7606</v>
      </c>
      <c r="B3758" s="105" t="s">
        <v>7607</v>
      </c>
      <c r="C3758" s="106" t="s">
        <v>128</v>
      </c>
      <c r="D3758" s="107">
        <v>17.940000000000001</v>
      </c>
      <c r="E3758" s="107">
        <v>14.52</v>
      </c>
      <c r="F3758" s="107">
        <v>32.46</v>
      </c>
      <c r="G3758" s="83">
        <v>9</v>
      </c>
      <c r="H3758" s="83"/>
    </row>
    <row r="3759" spans="1:8" x14ac:dyDescent="0.3">
      <c r="A3759" s="104" t="s">
        <v>7608</v>
      </c>
      <c r="B3759" s="105" t="s">
        <v>7609</v>
      </c>
      <c r="C3759" s="106" t="s">
        <v>261</v>
      </c>
      <c r="D3759" s="107">
        <v>144.61000000000001</v>
      </c>
      <c r="E3759" s="107"/>
      <c r="F3759" s="107">
        <v>144.61000000000001</v>
      </c>
      <c r="G3759" s="83">
        <v>9</v>
      </c>
      <c r="H3759" s="83"/>
    </row>
    <row r="3760" spans="1:8" x14ac:dyDescent="0.3">
      <c r="A3760" s="104" t="s">
        <v>7610</v>
      </c>
      <c r="B3760" s="105" t="s">
        <v>7611</v>
      </c>
      <c r="C3760" s="106" t="s">
        <v>128</v>
      </c>
      <c r="D3760" s="107"/>
      <c r="E3760" s="107">
        <v>16.079999999999998</v>
      </c>
      <c r="F3760" s="107">
        <v>16.079999999999998</v>
      </c>
      <c r="G3760" s="83">
        <v>9</v>
      </c>
      <c r="H3760" s="83"/>
    </row>
    <row r="3761" spans="1:8" x14ac:dyDescent="0.3">
      <c r="A3761" s="104" t="s">
        <v>7612</v>
      </c>
      <c r="B3761" s="105" t="s">
        <v>7613</v>
      </c>
      <c r="C3761" s="106" t="s">
        <v>236</v>
      </c>
      <c r="D3761" s="107"/>
      <c r="E3761" s="107">
        <v>8.0399999999999991</v>
      </c>
      <c r="F3761" s="107">
        <v>8.0399999999999991</v>
      </c>
      <c r="G3761" s="83">
        <v>9</v>
      </c>
      <c r="H3761" s="83"/>
    </row>
    <row r="3762" spans="1:8" x14ac:dyDescent="0.3">
      <c r="A3762" s="104" t="s">
        <v>7614</v>
      </c>
      <c r="B3762" s="105" t="s">
        <v>7615</v>
      </c>
      <c r="C3762" s="106" t="s">
        <v>236</v>
      </c>
      <c r="D3762" s="107"/>
      <c r="E3762" s="107">
        <v>8.73</v>
      </c>
      <c r="F3762" s="107">
        <v>8.73</v>
      </c>
      <c r="G3762" s="83">
        <v>9</v>
      </c>
      <c r="H3762" s="83"/>
    </row>
    <row r="3763" spans="1:8" x14ac:dyDescent="0.3">
      <c r="A3763" s="104" t="s">
        <v>7616</v>
      </c>
      <c r="B3763" s="105" t="s">
        <v>7617</v>
      </c>
      <c r="C3763" s="106"/>
      <c r="D3763" s="107"/>
      <c r="E3763" s="107"/>
      <c r="F3763" s="107"/>
      <c r="G3763" s="83">
        <v>5</v>
      </c>
      <c r="H3763" s="83"/>
    </row>
    <row r="3764" spans="1:8" x14ac:dyDescent="0.3">
      <c r="A3764" s="104" t="s">
        <v>7618</v>
      </c>
      <c r="B3764" s="105" t="s">
        <v>7619</v>
      </c>
      <c r="C3764" s="106" t="s">
        <v>518</v>
      </c>
      <c r="D3764" s="107">
        <v>58.59</v>
      </c>
      <c r="E3764" s="107"/>
      <c r="F3764" s="107">
        <v>58.59</v>
      </c>
      <c r="G3764" s="83">
        <v>9</v>
      </c>
      <c r="H3764" s="83"/>
    </row>
    <row r="3765" spans="1:8" x14ac:dyDescent="0.3">
      <c r="A3765" s="104" t="s">
        <v>7620</v>
      </c>
      <c r="B3765" s="105" t="s">
        <v>7621</v>
      </c>
      <c r="C3765" s="106"/>
      <c r="D3765" s="107"/>
      <c r="E3765" s="107"/>
      <c r="F3765" s="107"/>
      <c r="G3765" s="83">
        <v>2</v>
      </c>
      <c r="H3765" s="83"/>
    </row>
    <row r="3766" spans="1:8" x14ac:dyDescent="0.3">
      <c r="A3766" s="104" t="s">
        <v>7622</v>
      </c>
      <c r="B3766" s="105" t="s">
        <v>7623</v>
      </c>
      <c r="C3766" s="106"/>
      <c r="D3766" s="107"/>
      <c r="E3766" s="107"/>
      <c r="F3766" s="107"/>
      <c r="G3766" s="83">
        <v>5</v>
      </c>
      <c r="H3766" s="83"/>
    </row>
    <row r="3767" spans="1:8" ht="28.8" x14ac:dyDescent="0.3">
      <c r="A3767" s="104" t="s">
        <v>7624</v>
      </c>
      <c r="B3767" s="105" t="s">
        <v>7625</v>
      </c>
      <c r="C3767" s="106" t="s">
        <v>439</v>
      </c>
      <c r="D3767" s="107">
        <v>77329.66</v>
      </c>
      <c r="E3767" s="107"/>
      <c r="F3767" s="107">
        <v>77329.66</v>
      </c>
      <c r="G3767" s="83">
        <v>9</v>
      </c>
      <c r="H3767" s="83"/>
    </row>
    <row r="3768" spans="1:8" ht="28.8" x14ac:dyDescent="0.3">
      <c r="A3768" s="104" t="s">
        <v>7626</v>
      </c>
      <c r="B3768" s="105" t="s">
        <v>7627</v>
      </c>
      <c r="C3768" s="106" t="s">
        <v>439</v>
      </c>
      <c r="D3768" s="107">
        <v>100258.81</v>
      </c>
      <c r="E3768" s="107"/>
      <c r="F3768" s="107">
        <v>100258.81</v>
      </c>
      <c r="G3768" s="83">
        <v>9</v>
      </c>
      <c r="H3768" s="83"/>
    </row>
    <row r="3769" spans="1:8" ht="28.8" x14ac:dyDescent="0.3">
      <c r="A3769" s="104" t="s">
        <v>7628</v>
      </c>
      <c r="B3769" s="105" t="s">
        <v>7629</v>
      </c>
      <c r="C3769" s="106" t="s">
        <v>439</v>
      </c>
      <c r="D3769" s="107">
        <v>87220.67</v>
      </c>
      <c r="E3769" s="107"/>
      <c r="F3769" s="107">
        <v>87220.67</v>
      </c>
      <c r="G3769" s="83">
        <v>9</v>
      </c>
      <c r="H3769" s="83"/>
    </row>
    <row r="3770" spans="1:8" ht="28.8" x14ac:dyDescent="0.3">
      <c r="A3770" s="104" t="s">
        <v>7630</v>
      </c>
      <c r="B3770" s="105" t="s">
        <v>7631</v>
      </c>
      <c r="C3770" s="106" t="s">
        <v>439</v>
      </c>
      <c r="D3770" s="107">
        <v>93514.94</v>
      </c>
      <c r="E3770" s="107"/>
      <c r="F3770" s="107">
        <v>93514.94</v>
      </c>
      <c r="G3770" s="83">
        <v>9</v>
      </c>
      <c r="H3770" s="83"/>
    </row>
    <row r="3771" spans="1:8" ht="28.8" x14ac:dyDescent="0.3">
      <c r="A3771" s="104" t="s">
        <v>7632</v>
      </c>
      <c r="B3771" s="105" t="s">
        <v>7633</v>
      </c>
      <c r="C3771" s="106" t="s">
        <v>439</v>
      </c>
      <c r="D3771" s="107">
        <v>107901.85</v>
      </c>
      <c r="E3771" s="107"/>
      <c r="F3771" s="107">
        <v>107901.85</v>
      </c>
      <c r="G3771" s="83">
        <v>9</v>
      </c>
      <c r="H3771" s="83"/>
    </row>
    <row r="3772" spans="1:8" x14ac:dyDescent="0.3">
      <c r="A3772" s="104" t="s">
        <v>7634</v>
      </c>
      <c r="B3772" s="105" t="s">
        <v>7635</v>
      </c>
      <c r="C3772" s="106" t="s">
        <v>180</v>
      </c>
      <c r="D3772" s="107">
        <v>658.16</v>
      </c>
      <c r="E3772" s="107"/>
      <c r="F3772" s="107">
        <v>658.16</v>
      </c>
      <c r="G3772" s="83">
        <v>9</v>
      </c>
      <c r="H3772" s="83"/>
    </row>
    <row r="3773" spans="1:8" x14ac:dyDescent="0.3">
      <c r="A3773" s="104" t="s">
        <v>7636</v>
      </c>
      <c r="B3773" s="105" t="s">
        <v>7637</v>
      </c>
      <c r="C3773" s="106"/>
      <c r="D3773" s="107"/>
      <c r="E3773" s="107"/>
      <c r="F3773" s="107"/>
      <c r="G3773" s="83">
        <v>5</v>
      </c>
      <c r="H3773" s="83"/>
    </row>
    <row r="3774" spans="1:8" ht="28.8" x14ac:dyDescent="0.3">
      <c r="A3774" s="104" t="s">
        <v>7638</v>
      </c>
      <c r="B3774" s="105" t="s">
        <v>7639</v>
      </c>
      <c r="C3774" s="106" t="s">
        <v>128</v>
      </c>
      <c r="D3774" s="107">
        <v>416591.42</v>
      </c>
      <c r="E3774" s="107">
        <v>22489.85</v>
      </c>
      <c r="F3774" s="107">
        <v>439081.27</v>
      </c>
      <c r="G3774" s="83">
        <v>9</v>
      </c>
      <c r="H3774" s="83"/>
    </row>
    <row r="3775" spans="1:8" ht="28.8" x14ac:dyDescent="0.3">
      <c r="A3775" s="104" t="s">
        <v>7640</v>
      </c>
      <c r="B3775" s="105" t="s">
        <v>7641</v>
      </c>
      <c r="C3775" s="106" t="s">
        <v>128</v>
      </c>
      <c r="D3775" s="107">
        <v>381805.38</v>
      </c>
      <c r="E3775" s="107">
        <v>23956.52</v>
      </c>
      <c r="F3775" s="107">
        <v>405761.9</v>
      </c>
      <c r="G3775" s="83">
        <v>9</v>
      </c>
      <c r="H3775" s="83"/>
    </row>
    <row r="3776" spans="1:8" ht="28.8" x14ac:dyDescent="0.3">
      <c r="A3776" s="104" t="s">
        <v>7642</v>
      </c>
      <c r="B3776" s="105" t="s">
        <v>7643</v>
      </c>
      <c r="C3776" s="106" t="s">
        <v>128</v>
      </c>
      <c r="D3776" s="107">
        <v>656975.06999999995</v>
      </c>
      <c r="E3776" s="107">
        <v>21781.95</v>
      </c>
      <c r="F3776" s="107">
        <v>678757.02</v>
      </c>
      <c r="G3776" s="83">
        <v>9</v>
      </c>
      <c r="H3776" s="83"/>
    </row>
    <row r="3777" spans="1:8" ht="28.8" x14ac:dyDescent="0.3">
      <c r="A3777" s="104" t="s">
        <v>7644</v>
      </c>
      <c r="B3777" s="105" t="s">
        <v>7645</v>
      </c>
      <c r="C3777" s="106" t="s">
        <v>128</v>
      </c>
      <c r="D3777" s="107">
        <v>230509.98</v>
      </c>
      <c r="E3777" s="107">
        <v>17991.88</v>
      </c>
      <c r="F3777" s="107">
        <v>248501.86</v>
      </c>
      <c r="G3777" s="83">
        <v>9</v>
      </c>
      <c r="H3777" s="83"/>
    </row>
    <row r="3778" spans="1:8" ht="28.8" x14ac:dyDescent="0.3">
      <c r="A3778" s="104" t="s">
        <v>7646</v>
      </c>
      <c r="B3778" s="105" t="s">
        <v>7647</v>
      </c>
      <c r="C3778" s="106" t="s">
        <v>128</v>
      </c>
      <c r="D3778" s="107">
        <v>85836.14</v>
      </c>
      <c r="E3778" s="107">
        <v>11244.93</v>
      </c>
      <c r="F3778" s="107">
        <v>97081.07</v>
      </c>
      <c r="G3778" s="83">
        <v>9</v>
      </c>
      <c r="H3778" s="83"/>
    </row>
    <row r="3779" spans="1:8" ht="28.8" x14ac:dyDescent="0.3">
      <c r="A3779" s="104" t="s">
        <v>7648</v>
      </c>
      <c r="B3779" s="105" t="s">
        <v>7649</v>
      </c>
      <c r="C3779" s="106" t="s">
        <v>128</v>
      </c>
      <c r="D3779" s="107">
        <v>18578.189999999999</v>
      </c>
      <c r="E3779" s="107">
        <v>2659.6</v>
      </c>
      <c r="F3779" s="107">
        <v>21237.79</v>
      </c>
      <c r="G3779" s="83">
        <v>9</v>
      </c>
      <c r="H3779" s="83"/>
    </row>
    <row r="3780" spans="1:8" ht="28.8" x14ac:dyDescent="0.3">
      <c r="A3780" s="104" t="s">
        <v>7650</v>
      </c>
      <c r="B3780" s="105" t="s">
        <v>7651</v>
      </c>
      <c r="C3780" s="106" t="s">
        <v>128</v>
      </c>
      <c r="D3780" s="107">
        <v>15893.08</v>
      </c>
      <c r="E3780" s="107">
        <v>2659.6</v>
      </c>
      <c r="F3780" s="107">
        <v>18552.68</v>
      </c>
      <c r="G3780" s="83">
        <v>9</v>
      </c>
      <c r="H3780" s="83"/>
    </row>
    <row r="3781" spans="1:8" ht="28.8" x14ac:dyDescent="0.3">
      <c r="A3781" s="104" t="s">
        <v>7652</v>
      </c>
      <c r="B3781" s="105" t="s">
        <v>7653</v>
      </c>
      <c r="C3781" s="106" t="s">
        <v>128</v>
      </c>
      <c r="D3781" s="107">
        <v>51231.76</v>
      </c>
      <c r="E3781" s="107">
        <v>5808.76</v>
      </c>
      <c r="F3781" s="107">
        <v>57040.52</v>
      </c>
      <c r="G3781" s="83">
        <v>9</v>
      </c>
      <c r="H3781" s="83"/>
    </row>
    <row r="3782" spans="1:8" ht="28.8" x14ac:dyDescent="0.3">
      <c r="A3782" s="104" t="s">
        <v>7654</v>
      </c>
      <c r="B3782" s="105" t="s">
        <v>7655</v>
      </c>
      <c r="C3782" s="106" t="s">
        <v>128</v>
      </c>
      <c r="D3782" s="107">
        <v>46705.32</v>
      </c>
      <c r="E3782" s="107">
        <v>7088.95</v>
      </c>
      <c r="F3782" s="107">
        <v>53794.27</v>
      </c>
      <c r="G3782" s="83">
        <v>9</v>
      </c>
      <c r="H3782" s="83"/>
    </row>
    <row r="3783" spans="1:8" ht="43.2" x14ac:dyDescent="0.3">
      <c r="A3783" s="104" t="s">
        <v>7656</v>
      </c>
      <c r="B3783" s="105" t="s">
        <v>7657</v>
      </c>
      <c r="C3783" s="106" t="s">
        <v>128</v>
      </c>
      <c r="D3783" s="107">
        <v>4044.01</v>
      </c>
      <c r="E3783" s="107">
        <v>450.16</v>
      </c>
      <c r="F3783" s="107">
        <v>4494.17</v>
      </c>
      <c r="G3783" s="83">
        <v>9</v>
      </c>
      <c r="H3783" s="83"/>
    </row>
    <row r="3784" spans="1:8" ht="43.2" x14ac:dyDescent="0.3">
      <c r="A3784" s="104" t="s">
        <v>7658</v>
      </c>
      <c r="B3784" s="105" t="s">
        <v>7659</v>
      </c>
      <c r="C3784" s="106" t="s">
        <v>128</v>
      </c>
      <c r="D3784" s="107">
        <v>4534.72</v>
      </c>
      <c r="E3784" s="107">
        <v>562.70000000000005</v>
      </c>
      <c r="F3784" s="107">
        <v>5097.42</v>
      </c>
      <c r="G3784" s="83">
        <v>9</v>
      </c>
      <c r="H3784" s="83"/>
    </row>
    <row r="3785" spans="1:8" ht="43.2" x14ac:dyDescent="0.3">
      <c r="A3785" s="104" t="s">
        <v>7660</v>
      </c>
      <c r="B3785" s="105" t="s">
        <v>7661</v>
      </c>
      <c r="C3785" s="106" t="s">
        <v>128</v>
      </c>
      <c r="D3785" s="107">
        <v>5776.7</v>
      </c>
      <c r="E3785" s="107">
        <v>675.24</v>
      </c>
      <c r="F3785" s="107">
        <v>6451.94</v>
      </c>
      <c r="G3785" s="83">
        <v>9</v>
      </c>
      <c r="H3785" s="83"/>
    </row>
    <row r="3786" spans="1:8" ht="43.2" x14ac:dyDescent="0.3">
      <c r="A3786" s="104" t="s">
        <v>7662</v>
      </c>
      <c r="B3786" s="105" t="s">
        <v>7663</v>
      </c>
      <c r="C3786" s="106" t="s">
        <v>128</v>
      </c>
      <c r="D3786" s="107">
        <v>5819.8</v>
      </c>
      <c r="E3786" s="107">
        <v>731.51</v>
      </c>
      <c r="F3786" s="107">
        <v>6551.31</v>
      </c>
      <c r="G3786" s="83">
        <v>9</v>
      </c>
      <c r="H3786" s="83"/>
    </row>
    <row r="3787" spans="1:8" ht="28.8" x14ac:dyDescent="0.3">
      <c r="A3787" s="104" t="s">
        <v>7664</v>
      </c>
      <c r="B3787" s="105" t="s">
        <v>7665</v>
      </c>
      <c r="C3787" s="106" t="s">
        <v>128</v>
      </c>
      <c r="D3787" s="107">
        <v>4194.8599999999997</v>
      </c>
      <c r="E3787" s="107">
        <v>352.14</v>
      </c>
      <c r="F3787" s="107">
        <v>4547</v>
      </c>
      <c r="G3787" s="83">
        <v>9</v>
      </c>
      <c r="H3787" s="83"/>
    </row>
    <row r="3788" spans="1:8" ht="28.8" x14ac:dyDescent="0.3">
      <c r="A3788" s="104" t="s">
        <v>7666</v>
      </c>
      <c r="B3788" s="105" t="s">
        <v>7667</v>
      </c>
      <c r="C3788" s="106" t="s">
        <v>128</v>
      </c>
      <c r="D3788" s="107">
        <v>4764.8</v>
      </c>
      <c r="E3788" s="107">
        <v>352.14</v>
      </c>
      <c r="F3788" s="107">
        <v>5116.9399999999996</v>
      </c>
      <c r="G3788" s="83">
        <v>9</v>
      </c>
      <c r="H3788" s="83"/>
    </row>
    <row r="3789" spans="1:8" ht="28.8" x14ac:dyDescent="0.3">
      <c r="A3789" s="104" t="s">
        <v>7668</v>
      </c>
      <c r="B3789" s="105" t="s">
        <v>7669</v>
      </c>
      <c r="C3789" s="106" t="s">
        <v>128</v>
      </c>
      <c r="D3789" s="107">
        <v>5428.62</v>
      </c>
      <c r="E3789" s="107">
        <v>352.14</v>
      </c>
      <c r="F3789" s="107">
        <v>5780.76</v>
      </c>
      <c r="G3789" s="83">
        <v>9</v>
      </c>
      <c r="H3789" s="83"/>
    </row>
    <row r="3790" spans="1:8" x14ac:dyDescent="0.3">
      <c r="A3790" s="104" t="s">
        <v>7670</v>
      </c>
      <c r="B3790" s="105" t="s">
        <v>7671</v>
      </c>
      <c r="C3790" s="106" t="s">
        <v>236</v>
      </c>
      <c r="D3790" s="107">
        <v>10.35</v>
      </c>
      <c r="E3790" s="107">
        <v>9.81</v>
      </c>
      <c r="F3790" s="107">
        <v>20.16</v>
      </c>
      <c r="G3790" s="83">
        <v>9</v>
      </c>
      <c r="H3790" s="83"/>
    </row>
    <row r="3791" spans="1:8" x14ac:dyDescent="0.3">
      <c r="A3791" s="104" t="s">
        <v>7672</v>
      </c>
      <c r="B3791" s="105" t="s">
        <v>7673</v>
      </c>
      <c r="C3791" s="106" t="s">
        <v>236</v>
      </c>
      <c r="D3791" s="107">
        <v>15.49</v>
      </c>
      <c r="E3791" s="107">
        <v>9.81</v>
      </c>
      <c r="F3791" s="107">
        <v>25.3</v>
      </c>
      <c r="G3791" s="83">
        <v>9</v>
      </c>
      <c r="H3791" s="83"/>
    </row>
    <row r="3792" spans="1:8" x14ac:dyDescent="0.3">
      <c r="A3792" s="104" t="s">
        <v>7674</v>
      </c>
      <c r="B3792" s="105" t="s">
        <v>7675</v>
      </c>
      <c r="C3792" s="106" t="s">
        <v>236</v>
      </c>
      <c r="D3792" s="107">
        <v>18.21</v>
      </c>
      <c r="E3792" s="107">
        <v>9.81</v>
      </c>
      <c r="F3792" s="107">
        <v>28.02</v>
      </c>
      <c r="G3792" s="83">
        <v>9</v>
      </c>
      <c r="H3792" s="83"/>
    </row>
    <row r="3793" spans="1:8" x14ac:dyDescent="0.3">
      <c r="A3793" s="104" t="s">
        <v>7676</v>
      </c>
      <c r="B3793" s="105" t="s">
        <v>7677</v>
      </c>
      <c r="C3793" s="106" t="s">
        <v>180</v>
      </c>
      <c r="D3793" s="107">
        <v>87.87</v>
      </c>
      <c r="E3793" s="107">
        <v>70.34</v>
      </c>
      <c r="F3793" s="107">
        <v>158.21</v>
      </c>
      <c r="G3793" s="83">
        <v>9</v>
      </c>
      <c r="H3793" s="83"/>
    </row>
    <row r="3794" spans="1:8" ht="28.8" x14ac:dyDescent="0.3">
      <c r="A3794" s="104" t="s">
        <v>7678</v>
      </c>
      <c r="B3794" s="105" t="s">
        <v>7679</v>
      </c>
      <c r="C3794" s="106" t="s">
        <v>180</v>
      </c>
      <c r="D3794" s="107">
        <v>3924.91</v>
      </c>
      <c r="E3794" s="107"/>
      <c r="F3794" s="107">
        <v>3924.91</v>
      </c>
      <c r="G3794" s="83">
        <v>9</v>
      </c>
      <c r="H3794" s="83"/>
    </row>
    <row r="3795" spans="1:8" x14ac:dyDescent="0.3">
      <c r="A3795" s="104" t="s">
        <v>7680</v>
      </c>
      <c r="B3795" s="105" t="s">
        <v>7681</v>
      </c>
      <c r="C3795" s="106" t="s">
        <v>180</v>
      </c>
      <c r="D3795" s="107">
        <v>1544.47</v>
      </c>
      <c r="E3795" s="107">
        <v>91.85</v>
      </c>
      <c r="F3795" s="107">
        <v>1636.32</v>
      </c>
      <c r="G3795" s="83">
        <v>9</v>
      </c>
      <c r="H3795" s="83"/>
    </row>
    <row r="3796" spans="1:8" x14ac:dyDescent="0.3">
      <c r="A3796" s="104" t="s">
        <v>7682</v>
      </c>
      <c r="B3796" s="105" t="s">
        <v>7683</v>
      </c>
      <c r="C3796" s="106" t="s">
        <v>180</v>
      </c>
      <c r="D3796" s="107">
        <v>1318.69</v>
      </c>
      <c r="E3796" s="107">
        <v>70.97</v>
      </c>
      <c r="F3796" s="107">
        <v>1389.66</v>
      </c>
      <c r="G3796" s="83">
        <v>9</v>
      </c>
      <c r="H3796" s="83"/>
    </row>
    <row r="3797" spans="1:8" x14ac:dyDescent="0.3">
      <c r="A3797" s="104" t="s">
        <v>7684</v>
      </c>
      <c r="B3797" s="105" t="s">
        <v>7685</v>
      </c>
      <c r="C3797" s="106" t="s">
        <v>180</v>
      </c>
      <c r="D3797" s="107">
        <v>1012.05</v>
      </c>
      <c r="E3797" s="107">
        <v>62.63</v>
      </c>
      <c r="F3797" s="107">
        <v>1074.68</v>
      </c>
      <c r="G3797" s="83">
        <v>9</v>
      </c>
      <c r="H3797" s="83"/>
    </row>
    <row r="3798" spans="1:8" x14ac:dyDescent="0.3">
      <c r="A3798" s="104" t="s">
        <v>7686</v>
      </c>
      <c r="B3798" s="105" t="s">
        <v>7687</v>
      </c>
      <c r="C3798" s="106" t="s">
        <v>128</v>
      </c>
      <c r="D3798" s="107"/>
      <c r="E3798" s="107">
        <v>268.27999999999997</v>
      </c>
      <c r="F3798" s="107">
        <v>268.27999999999997</v>
      </c>
      <c r="G3798" s="83">
        <v>9</v>
      </c>
      <c r="H3798" s="83"/>
    </row>
    <row r="3799" spans="1:8" ht="28.8" x14ac:dyDescent="0.3">
      <c r="A3799" s="104" t="s">
        <v>7688</v>
      </c>
      <c r="B3799" s="105" t="s">
        <v>7689</v>
      </c>
      <c r="C3799" s="106" t="s">
        <v>128</v>
      </c>
      <c r="D3799" s="107">
        <v>5760.22</v>
      </c>
      <c r="E3799" s="107">
        <v>1125.4000000000001</v>
      </c>
      <c r="F3799" s="107">
        <v>6885.62</v>
      </c>
      <c r="G3799" s="83">
        <v>9</v>
      </c>
      <c r="H3799" s="83"/>
    </row>
    <row r="3800" spans="1:8" x14ac:dyDescent="0.3">
      <c r="A3800" s="104" t="s">
        <v>7690</v>
      </c>
      <c r="B3800" s="105" t="s">
        <v>7691</v>
      </c>
      <c r="C3800" s="106" t="s">
        <v>128</v>
      </c>
      <c r="D3800" s="107">
        <v>147.34</v>
      </c>
      <c r="E3800" s="107">
        <v>33.4</v>
      </c>
      <c r="F3800" s="107">
        <v>180.74</v>
      </c>
      <c r="G3800" s="83">
        <v>9</v>
      </c>
      <c r="H3800" s="83"/>
    </row>
    <row r="3801" spans="1:8" ht="28.8" x14ac:dyDescent="0.3">
      <c r="A3801" s="104" t="s">
        <v>7692</v>
      </c>
      <c r="B3801" s="105" t="s">
        <v>7693</v>
      </c>
      <c r="C3801" s="106" t="s">
        <v>128</v>
      </c>
      <c r="D3801" s="107">
        <v>1091.9100000000001</v>
      </c>
      <c r="E3801" s="107">
        <v>96.03</v>
      </c>
      <c r="F3801" s="107">
        <v>1187.94</v>
      </c>
      <c r="G3801" s="83">
        <v>9</v>
      </c>
      <c r="H3801" s="83"/>
    </row>
    <row r="3802" spans="1:8" x14ac:dyDescent="0.3">
      <c r="A3802" s="104" t="s">
        <v>7694</v>
      </c>
      <c r="B3802" s="105" t="s">
        <v>7695</v>
      </c>
      <c r="C3802" s="106" t="s">
        <v>180</v>
      </c>
      <c r="D3802" s="107">
        <v>3398.81</v>
      </c>
      <c r="E3802" s="107">
        <v>146.13</v>
      </c>
      <c r="F3802" s="107">
        <v>3544.94</v>
      </c>
      <c r="G3802" s="83">
        <v>9</v>
      </c>
      <c r="H3802" s="83"/>
    </row>
    <row r="3803" spans="1:8" x14ac:dyDescent="0.3">
      <c r="A3803" s="104" t="s">
        <v>7696</v>
      </c>
      <c r="B3803" s="105" t="s">
        <v>7697</v>
      </c>
      <c r="C3803" s="106" t="s">
        <v>236</v>
      </c>
      <c r="D3803" s="107">
        <v>3533.13</v>
      </c>
      <c r="E3803" s="107">
        <v>36.39</v>
      </c>
      <c r="F3803" s="107">
        <v>3569.52</v>
      </c>
      <c r="G3803" s="83">
        <v>9</v>
      </c>
      <c r="H3803" s="83"/>
    </row>
    <row r="3804" spans="1:8" x14ac:dyDescent="0.3">
      <c r="A3804" s="104" t="s">
        <v>7698</v>
      </c>
      <c r="B3804" s="105" t="s">
        <v>7699</v>
      </c>
      <c r="C3804" s="106" t="s">
        <v>128</v>
      </c>
      <c r="D3804" s="107">
        <v>85.44</v>
      </c>
      <c r="E3804" s="107">
        <v>33.4</v>
      </c>
      <c r="F3804" s="107">
        <v>118.84</v>
      </c>
      <c r="G3804" s="83">
        <v>9</v>
      </c>
      <c r="H3804" s="83"/>
    </row>
    <row r="3805" spans="1:8" x14ac:dyDescent="0.3">
      <c r="A3805" s="104" t="s">
        <v>7700</v>
      </c>
      <c r="B3805" s="105" t="s">
        <v>7701</v>
      </c>
      <c r="C3805" s="106" t="s">
        <v>128</v>
      </c>
      <c r="D3805" s="107">
        <v>88.4</v>
      </c>
      <c r="E3805" s="107">
        <v>33.4</v>
      </c>
      <c r="F3805" s="107">
        <v>121.8</v>
      </c>
      <c r="G3805" s="83">
        <v>9</v>
      </c>
      <c r="H3805" s="83"/>
    </row>
    <row r="3806" spans="1:8" x14ac:dyDescent="0.3">
      <c r="A3806" s="104" t="s">
        <v>7702</v>
      </c>
      <c r="B3806" s="105" t="s">
        <v>7703</v>
      </c>
      <c r="C3806" s="106" t="s">
        <v>128</v>
      </c>
      <c r="D3806" s="107">
        <v>296.58</v>
      </c>
      <c r="E3806" s="107">
        <v>33.4</v>
      </c>
      <c r="F3806" s="107">
        <v>329.98</v>
      </c>
      <c r="G3806" s="83">
        <v>9</v>
      </c>
      <c r="H3806" s="83"/>
    </row>
    <row r="3807" spans="1:8" x14ac:dyDescent="0.3">
      <c r="A3807" s="104" t="s">
        <v>7704</v>
      </c>
      <c r="B3807" s="105" t="s">
        <v>7705</v>
      </c>
      <c r="C3807" s="106" t="s">
        <v>128</v>
      </c>
      <c r="D3807" s="107">
        <v>232.26</v>
      </c>
      <c r="E3807" s="107">
        <v>33.4</v>
      </c>
      <c r="F3807" s="107">
        <v>265.66000000000003</v>
      </c>
      <c r="G3807" s="83">
        <v>9</v>
      </c>
      <c r="H3807" s="83"/>
    </row>
    <row r="3808" spans="1:8" ht="28.8" x14ac:dyDescent="0.3">
      <c r="A3808" s="104" t="s">
        <v>7706</v>
      </c>
      <c r="B3808" s="105" t="s">
        <v>7707</v>
      </c>
      <c r="C3808" s="106" t="s">
        <v>180</v>
      </c>
      <c r="D3808" s="107">
        <v>2239.6999999999998</v>
      </c>
      <c r="E3808" s="107">
        <v>204.58</v>
      </c>
      <c r="F3808" s="107">
        <v>2444.2800000000002</v>
      </c>
      <c r="G3808" s="83">
        <v>9</v>
      </c>
      <c r="H3808" s="83"/>
    </row>
    <row r="3809" spans="1:8" ht="28.8" x14ac:dyDescent="0.3">
      <c r="A3809" s="104" t="s">
        <v>7708</v>
      </c>
      <c r="B3809" s="105" t="s">
        <v>7709</v>
      </c>
      <c r="C3809" s="106" t="s">
        <v>180</v>
      </c>
      <c r="D3809" s="107">
        <v>1425.09</v>
      </c>
      <c r="E3809" s="107">
        <v>83.5</v>
      </c>
      <c r="F3809" s="107">
        <v>1508.59</v>
      </c>
      <c r="G3809" s="83">
        <v>9</v>
      </c>
      <c r="H3809" s="83"/>
    </row>
    <row r="3810" spans="1:8" ht="28.8" x14ac:dyDescent="0.3">
      <c r="A3810" s="104" t="s">
        <v>7710</v>
      </c>
      <c r="B3810" s="105" t="s">
        <v>7711</v>
      </c>
      <c r="C3810" s="106" t="s">
        <v>180</v>
      </c>
      <c r="D3810" s="107">
        <v>1304.6099999999999</v>
      </c>
      <c r="E3810" s="107">
        <v>41.75</v>
      </c>
      <c r="F3810" s="107">
        <v>1346.36</v>
      </c>
      <c r="G3810" s="83">
        <v>9</v>
      </c>
      <c r="H3810" s="83"/>
    </row>
    <row r="3811" spans="1:8" x14ac:dyDescent="0.3">
      <c r="A3811" s="104" t="s">
        <v>7712</v>
      </c>
      <c r="B3811" s="105" t="s">
        <v>7713</v>
      </c>
      <c r="C3811" s="106" t="s">
        <v>180</v>
      </c>
      <c r="D3811" s="107">
        <v>1318.82</v>
      </c>
      <c r="E3811" s="107">
        <v>91.85</v>
      </c>
      <c r="F3811" s="107">
        <v>1410.67</v>
      </c>
      <c r="G3811" s="83">
        <v>9</v>
      </c>
      <c r="H3811" s="83"/>
    </row>
    <row r="3812" spans="1:8" x14ac:dyDescent="0.3">
      <c r="A3812" s="104" t="s">
        <v>7714</v>
      </c>
      <c r="B3812" s="105" t="s">
        <v>7715</v>
      </c>
      <c r="C3812" s="106" t="s">
        <v>180</v>
      </c>
      <c r="D3812" s="107">
        <v>1657.84</v>
      </c>
      <c r="E3812" s="107">
        <v>121.08</v>
      </c>
      <c r="F3812" s="107">
        <v>1778.92</v>
      </c>
      <c r="G3812" s="83">
        <v>9</v>
      </c>
      <c r="H3812" s="83"/>
    </row>
    <row r="3813" spans="1:8" x14ac:dyDescent="0.3">
      <c r="A3813" s="104" t="s">
        <v>7716</v>
      </c>
      <c r="B3813" s="105" t="s">
        <v>7717</v>
      </c>
      <c r="C3813" s="106" t="s">
        <v>180</v>
      </c>
      <c r="D3813" s="107">
        <v>2884.78</v>
      </c>
      <c r="E3813" s="107">
        <v>200.4</v>
      </c>
      <c r="F3813" s="107">
        <v>3085.18</v>
      </c>
      <c r="G3813" s="83">
        <v>9</v>
      </c>
      <c r="H3813" s="83"/>
    </row>
    <row r="3814" spans="1:8" ht="28.8" x14ac:dyDescent="0.3">
      <c r="A3814" s="104" t="s">
        <v>7718</v>
      </c>
      <c r="B3814" s="105" t="s">
        <v>7719</v>
      </c>
      <c r="C3814" s="106" t="s">
        <v>180</v>
      </c>
      <c r="D3814" s="107">
        <v>2005.52</v>
      </c>
      <c r="E3814" s="107">
        <v>150.30000000000001</v>
      </c>
      <c r="F3814" s="107">
        <v>2155.8200000000002</v>
      </c>
      <c r="G3814" s="83">
        <v>9</v>
      </c>
      <c r="H3814" s="83"/>
    </row>
    <row r="3815" spans="1:8" ht="28.8" x14ac:dyDescent="0.3">
      <c r="A3815" s="104" t="s">
        <v>7720</v>
      </c>
      <c r="B3815" s="105" t="s">
        <v>7721</v>
      </c>
      <c r="C3815" s="106" t="s">
        <v>180</v>
      </c>
      <c r="D3815" s="107">
        <v>1486.28</v>
      </c>
      <c r="E3815" s="107">
        <v>104.38</v>
      </c>
      <c r="F3815" s="107">
        <v>1590.66</v>
      </c>
      <c r="G3815" s="83">
        <v>9</v>
      </c>
      <c r="H3815" s="83"/>
    </row>
    <row r="3816" spans="1:8" ht="28.8" x14ac:dyDescent="0.3">
      <c r="A3816" s="104" t="s">
        <v>7722</v>
      </c>
      <c r="B3816" s="105" t="s">
        <v>7723</v>
      </c>
      <c r="C3816" s="106" t="s">
        <v>180</v>
      </c>
      <c r="D3816" s="107">
        <v>1213.47</v>
      </c>
      <c r="E3816" s="107">
        <v>83.5</v>
      </c>
      <c r="F3816" s="107">
        <v>1296.97</v>
      </c>
      <c r="G3816" s="83">
        <v>9</v>
      </c>
      <c r="H3816" s="83"/>
    </row>
    <row r="3817" spans="1:8" ht="28.8" x14ac:dyDescent="0.3">
      <c r="A3817" s="104" t="s">
        <v>7724</v>
      </c>
      <c r="B3817" s="105" t="s">
        <v>7725</v>
      </c>
      <c r="C3817" s="106" t="s">
        <v>180</v>
      </c>
      <c r="D3817" s="107">
        <v>1083.73</v>
      </c>
      <c r="E3817" s="107">
        <v>70.97</v>
      </c>
      <c r="F3817" s="107">
        <v>1154.7</v>
      </c>
      <c r="G3817" s="83">
        <v>9</v>
      </c>
      <c r="H3817" s="83"/>
    </row>
    <row r="3818" spans="1:8" ht="28.8" x14ac:dyDescent="0.3">
      <c r="A3818" s="104" t="s">
        <v>7726</v>
      </c>
      <c r="B3818" s="105" t="s">
        <v>7727</v>
      </c>
      <c r="C3818" s="106" t="s">
        <v>180</v>
      </c>
      <c r="D3818" s="107">
        <v>904.95</v>
      </c>
      <c r="E3818" s="107">
        <v>62.63</v>
      </c>
      <c r="F3818" s="107">
        <v>967.58</v>
      </c>
      <c r="G3818" s="83">
        <v>9</v>
      </c>
      <c r="H3818" s="83"/>
    </row>
    <row r="3819" spans="1:8" x14ac:dyDescent="0.3">
      <c r="A3819" s="104" t="s">
        <v>7728</v>
      </c>
      <c r="B3819" s="105" t="s">
        <v>7729</v>
      </c>
      <c r="C3819" s="106" t="s">
        <v>180</v>
      </c>
      <c r="D3819" s="107">
        <v>1679.79</v>
      </c>
      <c r="E3819" s="107">
        <v>83.5</v>
      </c>
      <c r="F3819" s="107">
        <v>1763.29</v>
      </c>
      <c r="G3819" s="83">
        <v>9</v>
      </c>
      <c r="H3819" s="83"/>
    </row>
    <row r="3820" spans="1:8" x14ac:dyDescent="0.3">
      <c r="A3820" s="104" t="s">
        <v>7730</v>
      </c>
      <c r="B3820" s="105" t="s">
        <v>7731</v>
      </c>
      <c r="C3820" s="106" t="s">
        <v>180</v>
      </c>
      <c r="D3820" s="107">
        <v>985.03</v>
      </c>
      <c r="E3820" s="107">
        <v>50.1</v>
      </c>
      <c r="F3820" s="107">
        <v>1035.1300000000001</v>
      </c>
      <c r="G3820" s="83">
        <v>9</v>
      </c>
      <c r="H3820" s="83"/>
    </row>
    <row r="3821" spans="1:8" x14ac:dyDescent="0.3">
      <c r="A3821" s="104" t="s">
        <v>7732</v>
      </c>
      <c r="B3821" s="105" t="s">
        <v>7733</v>
      </c>
      <c r="C3821" s="106" t="s">
        <v>128</v>
      </c>
      <c r="D3821" s="107">
        <v>163.11000000000001</v>
      </c>
      <c r="E3821" s="107">
        <v>37.58</v>
      </c>
      <c r="F3821" s="107">
        <v>200.69</v>
      </c>
      <c r="G3821" s="83">
        <v>9</v>
      </c>
      <c r="H3821" s="83"/>
    </row>
    <row r="3822" spans="1:8" x14ac:dyDescent="0.3">
      <c r="A3822" s="104" t="s">
        <v>7734</v>
      </c>
      <c r="B3822" s="105" t="s">
        <v>7735</v>
      </c>
      <c r="C3822" s="106" t="s">
        <v>128</v>
      </c>
      <c r="D3822" s="107">
        <v>252.63</v>
      </c>
      <c r="E3822" s="107">
        <v>50.1</v>
      </c>
      <c r="F3822" s="107">
        <v>302.73</v>
      </c>
      <c r="G3822" s="83">
        <v>9</v>
      </c>
      <c r="H3822" s="83"/>
    </row>
    <row r="3823" spans="1:8" x14ac:dyDescent="0.3">
      <c r="A3823" s="104" t="s">
        <v>7736</v>
      </c>
      <c r="B3823" s="105" t="s">
        <v>7737</v>
      </c>
      <c r="C3823" s="106"/>
      <c r="D3823" s="107"/>
      <c r="E3823" s="107"/>
      <c r="F3823" s="107"/>
      <c r="G3823" s="83">
        <v>5</v>
      </c>
      <c r="H3823" s="83"/>
    </row>
    <row r="3824" spans="1:8" ht="28.8" x14ac:dyDescent="0.3">
      <c r="A3824" s="104" t="s">
        <v>7738</v>
      </c>
      <c r="B3824" s="105" t="s">
        <v>7739</v>
      </c>
      <c r="C3824" s="106" t="s">
        <v>128</v>
      </c>
      <c r="D3824" s="107">
        <v>5398.52</v>
      </c>
      <c r="E3824" s="107">
        <v>1688.1</v>
      </c>
      <c r="F3824" s="107">
        <v>7086.62</v>
      </c>
      <c r="G3824" s="83">
        <v>9</v>
      </c>
      <c r="H3824" s="83"/>
    </row>
    <row r="3825" spans="1:8" ht="28.8" x14ac:dyDescent="0.3">
      <c r="A3825" s="104" t="s">
        <v>7740</v>
      </c>
      <c r="B3825" s="105" t="s">
        <v>7741</v>
      </c>
      <c r="C3825" s="106" t="s">
        <v>128</v>
      </c>
      <c r="D3825" s="107">
        <v>22194.23</v>
      </c>
      <c r="E3825" s="107">
        <v>3938.9</v>
      </c>
      <c r="F3825" s="107">
        <v>26133.13</v>
      </c>
      <c r="G3825" s="83">
        <v>9</v>
      </c>
      <c r="H3825" s="83"/>
    </row>
    <row r="3826" spans="1:8" ht="28.8" x14ac:dyDescent="0.3">
      <c r="A3826" s="104" t="s">
        <v>7742</v>
      </c>
      <c r="B3826" s="105" t="s">
        <v>7743</v>
      </c>
      <c r="C3826" s="106" t="s">
        <v>128</v>
      </c>
      <c r="D3826" s="107">
        <v>8347.73</v>
      </c>
      <c r="E3826" s="107">
        <v>218.34</v>
      </c>
      <c r="F3826" s="107">
        <v>8566.07</v>
      </c>
      <c r="G3826" s="83">
        <v>9</v>
      </c>
      <c r="H3826" s="83"/>
    </row>
    <row r="3827" spans="1:8" ht="28.8" x14ac:dyDescent="0.3">
      <c r="A3827" s="104" t="s">
        <v>7744</v>
      </c>
      <c r="B3827" s="105" t="s">
        <v>7745</v>
      </c>
      <c r="C3827" s="106" t="s">
        <v>128</v>
      </c>
      <c r="D3827" s="107">
        <v>7733</v>
      </c>
      <c r="E3827" s="107">
        <v>218.34</v>
      </c>
      <c r="F3827" s="107">
        <v>7951.34</v>
      </c>
      <c r="G3827" s="83">
        <v>9</v>
      </c>
      <c r="H3827" s="83"/>
    </row>
    <row r="3828" spans="1:8" ht="28.8" x14ac:dyDescent="0.3">
      <c r="A3828" s="104" t="s">
        <v>7746</v>
      </c>
      <c r="B3828" s="105" t="s">
        <v>7747</v>
      </c>
      <c r="C3828" s="106" t="s">
        <v>128</v>
      </c>
      <c r="D3828" s="107">
        <v>4336.4399999999996</v>
      </c>
      <c r="E3828" s="107">
        <v>218.34</v>
      </c>
      <c r="F3828" s="107">
        <v>4554.78</v>
      </c>
      <c r="G3828" s="83">
        <v>9</v>
      </c>
      <c r="H3828" s="83"/>
    </row>
    <row r="3829" spans="1:8" ht="28.8" x14ac:dyDescent="0.3">
      <c r="A3829" s="104" t="s">
        <v>7748</v>
      </c>
      <c r="B3829" s="105" t="s">
        <v>7749</v>
      </c>
      <c r="C3829" s="106" t="s">
        <v>128</v>
      </c>
      <c r="D3829" s="107">
        <v>4118.88</v>
      </c>
      <c r="E3829" s="107">
        <v>218.34</v>
      </c>
      <c r="F3829" s="107">
        <v>4337.22</v>
      </c>
      <c r="G3829" s="83">
        <v>9</v>
      </c>
      <c r="H3829" s="83"/>
    </row>
    <row r="3830" spans="1:8" ht="28.8" x14ac:dyDescent="0.3">
      <c r="A3830" s="104" t="s">
        <v>7750</v>
      </c>
      <c r="B3830" s="105" t="s">
        <v>7751</v>
      </c>
      <c r="C3830" s="106" t="s">
        <v>128</v>
      </c>
      <c r="D3830" s="107">
        <v>13030.79</v>
      </c>
      <c r="E3830" s="107">
        <v>509.1</v>
      </c>
      <c r="F3830" s="107">
        <v>13539.89</v>
      </c>
      <c r="G3830" s="83">
        <v>9</v>
      </c>
      <c r="H3830" s="83"/>
    </row>
    <row r="3831" spans="1:8" x14ac:dyDescent="0.3">
      <c r="A3831" s="104" t="s">
        <v>7752</v>
      </c>
      <c r="B3831" s="105" t="s">
        <v>7753</v>
      </c>
      <c r="C3831" s="106"/>
      <c r="D3831" s="107"/>
      <c r="E3831" s="107"/>
      <c r="F3831" s="107"/>
      <c r="G3831" s="83">
        <v>5</v>
      </c>
      <c r="H3831" s="83"/>
    </row>
    <row r="3832" spans="1:8" ht="28.8" x14ac:dyDescent="0.3">
      <c r="A3832" s="104" t="s">
        <v>7754</v>
      </c>
      <c r="B3832" s="105" t="s">
        <v>7755</v>
      </c>
      <c r="C3832" s="106" t="s">
        <v>128</v>
      </c>
      <c r="D3832" s="107">
        <v>178.24</v>
      </c>
      <c r="E3832" s="107">
        <v>1.82</v>
      </c>
      <c r="F3832" s="107">
        <v>180.06</v>
      </c>
      <c r="G3832" s="83">
        <v>9</v>
      </c>
      <c r="H3832" s="83"/>
    </row>
    <row r="3833" spans="1:8" x14ac:dyDescent="0.3">
      <c r="A3833" s="104" t="s">
        <v>7756</v>
      </c>
      <c r="B3833" s="105" t="s">
        <v>7757</v>
      </c>
      <c r="C3833" s="106" t="s">
        <v>128</v>
      </c>
      <c r="D3833" s="107">
        <v>9.93</v>
      </c>
      <c r="E3833" s="107">
        <v>10.92</v>
      </c>
      <c r="F3833" s="107">
        <v>20.85</v>
      </c>
      <c r="G3833" s="83">
        <v>9</v>
      </c>
      <c r="H3833" s="83"/>
    </row>
    <row r="3834" spans="1:8" ht="28.8" x14ac:dyDescent="0.3">
      <c r="A3834" s="104" t="s">
        <v>7758</v>
      </c>
      <c r="B3834" s="105" t="s">
        <v>7759</v>
      </c>
      <c r="C3834" s="106" t="s">
        <v>128</v>
      </c>
      <c r="D3834" s="107">
        <v>202.88</v>
      </c>
      <c r="E3834" s="107">
        <v>1.82</v>
      </c>
      <c r="F3834" s="107">
        <v>204.7</v>
      </c>
      <c r="G3834" s="83">
        <v>9</v>
      </c>
      <c r="H3834" s="83"/>
    </row>
    <row r="3835" spans="1:8" ht="28.8" x14ac:dyDescent="0.3">
      <c r="A3835" s="104" t="s">
        <v>7760</v>
      </c>
      <c r="B3835" s="105" t="s">
        <v>7761</v>
      </c>
      <c r="C3835" s="106" t="s">
        <v>128</v>
      </c>
      <c r="D3835" s="107">
        <v>1914.9</v>
      </c>
      <c r="E3835" s="107">
        <v>11.18</v>
      </c>
      <c r="F3835" s="107">
        <v>1926.08</v>
      </c>
      <c r="G3835" s="83">
        <v>9</v>
      </c>
      <c r="H3835" s="83"/>
    </row>
    <row r="3836" spans="1:8" ht="28.8" x14ac:dyDescent="0.3">
      <c r="A3836" s="104" t="s">
        <v>7762</v>
      </c>
      <c r="B3836" s="105" t="s">
        <v>7763</v>
      </c>
      <c r="C3836" s="106" t="s">
        <v>128</v>
      </c>
      <c r="D3836" s="107">
        <v>1709.49</v>
      </c>
      <c r="E3836" s="107">
        <v>16.77</v>
      </c>
      <c r="F3836" s="107">
        <v>1726.26</v>
      </c>
      <c r="G3836" s="83">
        <v>9</v>
      </c>
      <c r="H3836" s="83"/>
    </row>
    <row r="3837" spans="1:8" x14ac:dyDescent="0.3">
      <c r="A3837" s="104" t="s">
        <v>7764</v>
      </c>
      <c r="B3837" s="105" t="s">
        <v>7765</v>
      </c>
      <c r="C3837" s="106" t="s">
        <v>128</v>
      </c>
      <c r="D3837" s="107">
        <v>816.41</v>
      </c>
      <c r="E3837" s="107">
        <v>13.14</v>
      </c>
      <c r="F3837" s="107">
        <v>829.55</v>
      </c>
      <c r="G3837" s="83">
        <v>9</v>
      </c>
      <c r="H3837" s="83"/>
    </row>
    <row r="3838" spans="1:8" ht="28.8" x14ac:dyDescent="0.3">
      <c r="A3838" s="104" t="s">
        <v>7766</v>
      </c>
      <c r="B3838" s="105" t="s">
        <v>7767</v>
      </c>
      <c r="C3838" s="106" t="s">
        <v>128</v>
      </c>
      <c r="D3838" s="107">
        <v>2381.86</v>
      </c>
      <c r="E3838" s="107">
        <v>16.77</v>
      </c>
      <c r="F3838" s="107">
        <v>2398.63</v>
      </c>
      <c r="G3838" s="83">
        <v>9</v>
      </c>
      <c r="H3838" s="83"/>
    </row>
    <row r="3839" spans="1:8" x14ac:dyDescent="0.3">
      <c r="A3839" s="104" t="s">
        <v>7768</v>
      </c>
      <c r="B3839" s="105" t="s">
        <v>7769</v>
      </c>
      <c r="C3839" s="106" t="s">
        <v>128</v>
      </c>
      <c r="D3839" s="107">
        <v>302.11</v>
      </c>
      <c r="E3839" s="107">
        <v>16.77</v>
      </c>
      <c r="F3839" s="107">
        <v>318.88</v>
      </c>
      <c r="G3839" s="83">
        <v>9</v>
      </c>
      <c r="H3839" s="83"/>
    </row>
    <row r="3840" spans="1:8" ht="28.8" x14ac:dyDescent="0.3">
      <c r="A3840" s="104" t="s">
        <v>7770</v>
      </c>
      <c r="B3840" s="105" t="s">
        <v>7771</v>
      </c>
      <c r="C3840" s="106" t="s">
        <v>128</v>
      </c>
      <c r="D3840" s="107">
        <v>1978.63</v>
      </c>
      <c r="E3840" s="107">
        <v>16.77</v>
      </c>
      <c r="F3840" s="107">
        <v>1995.4</v>
      </c>
      <c r="G3840" s="83">
        <v>9</v>
      </c>
      <c r="H3840" s="83"/>
    </row>
    <row r="3841" spans="1:8" ht="28.8" x14ac:dyDescent="0.3">
      <c r="A3841" s="104" t="s">
        <v>7772</v>
      </c>
      <c r="B3841" s="105" t="s">
        <v>7773</v>
      </c>
      <c r="C3841" s="106" t="s">
        <v>128</v>
      </c>
      <c r="D3841" s="107">
        <v>905.3</v>
      </c>
      <c r="E3841" s="107">
        <v>11.18</v>
      </c>
      <c r="F3841" s="107">
        <v>916.48</v>
      </c>
      <c r="G3841" s="83">
        <v>9</v>
      </c>
      <c r="H3841" s="83"/>
    </row>
    <row r="3842" spans="1:8" x14ac:dyDescent="0.3">
      <c r="A3842" s="104" t="s">
        <v>7774</v>
      </c>
      <c r="B3842" s="105" t="s">
        <v>7775</v>
      </c>
      <c r="C3842" s="106" t="s">
        <v>128</v>
      </c>
      <c r="D3842" s="107">
        <v>2014.05</v>
      </c>
      <c r="E3842" s="107">
        <v>13.14</v>
      </c>
      <c r="F3842" s="107">
        <v>2027.19</v>
      </c>
      <c r="G3842" s="83">
        <v>9</v>
      </c>
      <c r="H3842" s="83"/>
    </row>
    <row r="3843" spans="1:8" x14ac:dyDescent="0.3">
      <c r="A3843" s="104" t="s">
        <v>7776</v>
      </c>
      <c r="B3843" s="105" t="s">
        <v>7777</v>
      </c>
      <c r="C3843" s="106" t="s">
        <v>128</v>
      </c>
      <c r="D3843" s="107">
        <v>103.89</v>
      </c>
      <c r="E3843" s="107">
        <v>5.46</v>
      </c>
      <c r="F3843" s="107">
        <v>109.35</v>
      </c>
      <c r="G3843" s="83">
        <v>9</v>
      </c>
      <c r="H3843" s="83"/>
    </row>
    <row r="3844" spans="1:8" x14ac:dyDescent="0.3">
      <c r="A3844" s="104" t="s">
        <v>7778</v>
      </c>
      <c r="B3844" s="105" t="s">
        <v>7779</v>
      </c>
      <c r="C3844" s="106" t="s">
        <v>128</v>
      </c>
      <c r="D3844" s="107">
        <v>191.27</v>
      </c>
      <c r="E3844" s="107">
        <v>55.81</v>
      </c>
      <c r="F3844" s="107">
        <v>247.08</v>
      </c>
      <c r="G3844" s="83">
        <v>9</v>
      </c>
      <c r="H3844" s="83"/>
    </row>
    <row r="3845" spans="1:8" x14ac:dyDescent="0.3">
      <c r="A3845" s="104" t="s">
        <v>7780</v>
      </c>
      <c r="B3845" s="105" t="s">
        <v>7781</v>
      </c>
      <c r="C3845" s="106" t="s">
        <v>128</v>
      </c>
      <c r="D3845" s="107">
        <v>1491.13</v>
      </c>
      <c r="E3845" s="107">
        <v>38.21</v>
      </c>
      <c r="F3845" s="107">
        <v>1529.34</v>
      </c>
      <c r="G3845" s="83">
        <v>9</v>
      </c>
      <c r="H3845" s="83"/>
    </row>
    <row r="3846" spans="1:8" x14ac:dyDescent="0.3">
      <c r="A3846" s="104" t="s">
        <v>7782</v>
      </c>
      <c r="B3846" s="105" t="s">
        <v>7783</v>
      </c>
      <c r="C3846" s="106" t="s">
        <v>128</v>
      </c>
      <c r="D3846" s="107">
        <v>394.62</v>
      </c>
      <c r="E3846" s="107">
        <v>27.29</v>
      </c>
      <c r="F3846" s="107">
        <v>421.91</v>
      </c>
      <c r="G3846" s="83">
        <v>9</v>
      </c>
      <c r="H3846" s="83"/>
    </row>
    <row r="3847" spans="1:8" x14ac:dyDescent="0.3">
      <c r="A3847" s="104" t="s">
        <v>7784</v>
      </c>
      <c r="B3847" s="105" t="s">
        <v>7785</v>
      </c>
      <c r="C3847" s="106" t="s">
        <v>128</v>
      </c>
      <c r="D3847" s="107">
        <v>183.24</v>
      </c>
      <c r="E3847" s="107">
        <v>55.81</v>
      </c>
      <c r="F3847" s="107">
        <v>239.05</v>
      </c>
      <c r="G3847" s="83">
        <v>9</v>
      </c>
      <c r="H3847" s="83"/>
    </row>
    <row r="3848" spans="1:8" ht="28.8" x14ac:dyDescent="0.3">
      <c r="A3848" s="104" t="s">
        <v>7786</v>
      </c>
      <c r="B3848" s="105" t="s">
        <v>7787</v>
      </c>
      <c r="C3848" s="106" t="s">
        <v>128</v>
      </c>
      <c r="D3848" s="107">
        <v>1851</v>
      </c>
      <c r="E3848" s="107">
        <v>76.459999999999994</v>
      </c>
      <c r="F3848" s="107">
        <v>1927.46</v>
      </c>
      <c r="G3848" s="83">
        <v>9</v>
      </c>
      <c r="H3848" s="83"/>
    </row>
    <row r="3849" spans="1:8" x14ac:dyDescent="0.3">
      <c r="A3849" s="104" t="s">
        <v>7788</v>
      </c>
      <c r="B3849" s="105" t="s">
        <v>7789</v>
      </c>
      <c r="C3849" s="106" t="s">
        <v>128</v>
      </c>
      <c r="D3849" s="107">
        <v>73.45</v>
      </c>
      <c r="E3849" s="107">
        <v>60.41</v>
      </c>
      <c r="F3849" s="107">
        <v>133.86000000000001</v>
      </c>
      <c r="G3849" s="83">
        <v>9</v>
      </c>
      <c r="H3849" s="83"/>
    </row>
    <row r="3850" spans="1:8" x14ac:dyDescent="0.3">
      <c r="A3850" s="104" t="s">
        <v>7790</v>
      </c>
      <c r="B3850" s="105" t="s">
        <v>7791</v>
      </c>
      <c r="C3850" s="106" t="s">
        <v>128</v>
      </c>
      <c r="D3850" s="107">
        <v>936.59</v>
      </c>
      <c r="E3850" s="107">
        <v>55.81</v>
      </c>
      <c r="F3850" s="107">
        <v>992.4</v>
      </c>
      <c r="G3850" s="83">
        <v>9</v>
      </c>
      <c r="H3850" s="83"/>
    </row>
    <row r="3851" spans="1:8" ht="28.8" x14ac:dyDescent="0.3">
      <c r="A3851" s="104" t="s">
        <v>7792</v>
      </c>
      <c r="B3851" s="105" t="s">
        <v>7793</v>
      </c>
      <c r="C3851" s="106" t="s">
        <v>128</v>
      </c>
      <c r="D3851" s="107">
        <v>886.67</v>
      </c>
      <c r="E3851" s="107">
        <v>55.81</v>
      </c>
      <c r="F3851" s="107">
        <v>942.48</v>
      </c>
      <c r="G3851" s="83">
        <v>9</v>
      </c>
      <c r="H3851" s="83"/>
    </row>
    <row r="3852" spans="1:8" ht="28.8" x14ac:dyDescent="0.3">
      <c r="A3852" s="104" t="s">
        <v>7794</v>
      </c>
      <c r="B3852" s="105" t="s">
        <v>7795</v>
      </c>
      <c r="C3852" s="106" t="s">
        <v>128</v>
      </c>
      <c r="D3852" s="107">
        <v>1761.49</v>
      </c>
      <c r="E3852" s="107">
        <v>55.81</v>
      </c>
      <c r="F3852" s="107">
        <v>1817.3</v>
      </c>
      <c r="G3852" s="83">
        <v>9</v>
      </c>
      <c r="H3852" s="83"/>
    </row>
    <row r="3853" spans="1:8" x14ac:dyDescent="0.3">
      <c r="A3853" s="104" t="s">
        <v>7796</v>
      </c>
      <c r="B3853" s="105" t="s">
        <v>7797</v>
      </c>
      <c r="C3853" s="106" t="s">
        <v>128</v>
      </c>
      <c r="D3853" s="107">
        <v>3443.59</v>
      </c>
      <c r="E3853" s="107">
        <v>254.03</v>
      </c>
      <c r="F3853" s="107">
        <v>3697.62</v>
      </c>
      <c r="G3853" s="83">
        <v>9</v>
      </c>
      <c r="H3853" s="83"/>
    </row>
    <row r="3854" spans="1:8" x14ac:dyDescent="0.3">
      <c r="A3854" s="104" t="s">
        <v>7798</v>
      </c>
      <c r="B3854" s="105" t="s">
        <v>7799</v>
      </c>
      <c r="C3854" s="106" t="s">
        <v>128</v>
      </c>
      <c r="D3854" s="107">
        <v>2768.07</v>
      </c>
      <c r="E3854" s="107">
        <v>148.88999999999999</v>
      </c>
      <c r="F3854" s="107">
        <v>2916.96</v>
      </c>
      <c r="G3854" s="83">
        <v>9</v>
      </c>
      <c r="H3854" s="83"/>
    </row>
    <row r="3855" spans="1:8" x14ac:dyDescent="0.3">
      <c r="A3855" s="104" t="s">
        <v>7800</v>
      </c>
      <c r="B3855" s="105" t="s">
        <v>7801</v>
      </c>
      <c r="C3855" s="106" t="s">
        <v>128</v>
      </c>
      <c r="D3855" s="107">
        <v>4101.92</v>
      </c>
      <c r="E3855" s="107">
        <v>148.88999999999999</v>
      </c>
      <c r="F3855" s="107">
        <v>4250.8100000000004</v>
      </c>
      <c r="G3855" s="83">
        <v>9</v>
      </c>
      <c r="H3855" s="83"/>
    </row>
    <row r="3856" spans="1:8" x14ac:dyDescent="0.3">
      <c r="A3856" s="104" t="s">
        <v>7802</v>
      </c>
      <c r="B3856" s="105" t="s">
        <v>7803</v>
      </c>
      <c r="C3856" s="106" t="s">
        <v>128</v>
      </c>
      <c r="D3856" s="107">
        <v>705.56</v>
      </c>
      <c r="E3856" s="107">
        <v>170.8</v>
      </c>
      <c r="F3856" s="107">
        <v>876.36</v>
      </c>
      <c r="G3856" s="83">
        <v>9</v>
      </c>
      <c r="H3856" s="83"/>
    </row>
    <row r="3857" spans="1:8" x14ac:dyDescent="0.3">
      <c r="A3857" s="104" t="s">
        <v>7804</v>
      </c>
      <c r="B3857" s="105" t="s">
        <v>7805</v>
      </c>
      <c r="C3857" s="106"/>
      <c r="D3857" s="107"/>
      <c r="E3857" s="107"/>
      <c r="F3857" s="107"/>
      <c r="G3857" s="83">
        <v>5</v>
      </c>
      <c r="H3857" s="83"/>
    </row>
    <row r="3858" spans="1:8" x14ac:dyDescent="0.3">
      <c r="A3858" s="104" t="s">
        <v>7806</v>
      </c>
      <c r="B3858" s="105" t="s">
        <v>7807</v>
      </c>
      <c r="C3858" s="106" t="s">
        <v>439</v>
      </c>
      <c r="D3858" s="107">
        <v>795.44</v>
      </c>
      <c r="E3858" s="107">
        <v>9.4499999999999993</v>
      </c>
      <c r="F3858" s="107">
        <v>804.89</v>
      </c>
      <c r="G3858" s="83">
        <v>9</v>
      </c>
      <c r="H3858" s="83"/>
    </row>
    <row r="3859" spans="1:8" x14ac:dyDescent="0.3">
      <c r="A3859" s="104" t="s">
        <v>7808</v>
      </c>
      <c r="B3859" s="105" t="s">
        <v>7809</v>
      </c>
      <c r="C3859" s="106" t="s">
        <v>439</v>
      </c>
      <c r="D3859" s="107">
        <v>1013.5</v>
      </c>
      <c r="E3859" s="107">
        <v>9.4499999999999993</v>
      </c>
      <c r="F3859" s="107">
        <v>1022.95</v>
      </c>
      <c r="G3859" s="83">
        <v>9</v>
      </c>
      <c r="H3859" s="83"/>
    </row>
    <row r="3860" spans="1:8" ht="28.8" x14ac:dyDescent="0.3">
      <c r="A3860" s="104" t="s">
        <v>7810</v>
      </c>
      <c r="B3860" s="105" t="s">
        <v>7811</v>
      </c>
      <c r="C3860" s="106" t="s">
        <v>439</v>
      </c>
      <c r="D3860" s="107">
        <v>1130.96</v>
      </c>
      <c r="E3860" s="107">
        <v>384.37</v>
      </c>
      <c r="F3860" s="107">
        <v>1515.33</v>
      </c>
      <c r="G3860" s="83">
        <v>9</v>
      </c>
      <c r="H3860" s="83"/>
    </row>
    <row r="3861" spans="1:8" ht="28.8" x14ac:dyDescent="0.3">
      <c r="A3861" s="104" t="s">
        <v>7812</v>
      </c>
      <c r="B3861" s="105" t="s">
        <v>7813</v>
      </c>
      <c r="C3861" s="106" t="s">
        <v>439</v>
      </c>
      <c r="D3861" s="107">
        <v>1338.35</v>
      </c>
      <c r="E3861" s="107">
        <v>409.82</v>
      </c>
      <c r="F3861" s="107">
        <v>1748.17</v>
      </c>
      <c r="G3861" s="83">
        <v>9</v>
      </c>
      <c r="H3861" s="83"/>
    </row>
    <row r="3862" spans="1:8" ht="28.8" x14ac:dyDescent="0.3">
      <c r="A3862" s="104" t="s">
        <v>7814</v>
      </c>
      <c r="B3862" s="105" t="s">
        <v>7815</v>
      </c>
      <c r="C3862" s="106" t="s">
        <v>439</v>
      </c>
      <c r="D3862" s="107">
        <v>1593.43</v>
      </c>
      <c r="E3862" s="107">
        <v>460.73</v>
      </c>
      <c r="F3862" s="107">
        <v>2054.16</v>
      </c>
      <c r="G3862" s="83">
        <v>9</v>
      </c>
      <c r="H3862" s="83"/>
    </row>
    <row r="3863" spans="1:8" ht="28.8" x14ac:dyDescent="0.3">
      <c r="A3863" s="104" t="s">
        <v>7816</v>
      </c>
      <c r="B3863" s="105" t="s">
        <v>7817</v>
      </c>
      <c r="C3863" s="106" t="s">
        <v>439</v>
      </c>
      <c r="D3863" s="107">
        <v>2009.24</v>
      </c>
      <c r="E3863" s="107">
        <v>486.19</v>
      </c>
      <c r="F3863" s="107">
        <v>2495.4299999999998</v>
      </c>
      <c r="G3863" s="83">
        <v>9</v>
      </c>
      <c r="H3863" s="83"/>
    </row>
    <row r="3864" spans="1:8" x14ac:dyDescent="0.3">
      <c r="A3864" s="104" t="s">
        <v>7818</v>
      </c>
      <c r="B3864" s="105" t="s">
        <v>7819</v>
      </c>
      <c r="C3864" s="106" t="s">
        <v>693</v>
      </c>
      <c r="D3864" s="107">
        <v>29.35</v>
      </c>
      <c r="E3864" s="107">
        <v>21.18</v>
      </c>
      <c r="F3864" s="107">
        <v>50.53</v>
      </c>
      <c r="G3864" s="83">
        <v>9</v>
      </c>
      <c r="H3864" s="83"/>
    </row>
    <row r="3865" spans="1:8" x14ac:dyDescent="0.3">
      <c r="A3865" s="104" t="s">
        <v>7820</v>
      </c>
      <c r="B3865" s="105" t="s">
        <v>7821</v>
      </c>
      <c r="C3865" s="106"/>
      <c r="D3865" s="107"/>
      <c r="E3865" s="107"/>
      <c r="F3865" s="107"/>
      <c r="G3865" s="83">
        <v>2</v>
      </c>
      <c r="H3865" s="83"/>
    </row>
    <row r="3866" spans="1:8" x14ac:dyDescent="0.3">
      <c r="A3866" s="104" t="s">
        <v>7822</v>
      </c>
      <c r="B3866" s="105" t="s">
        <v>7823</v>
      </c>
      <c r="C3866" s="106"/>
      <c r="D3866" s="107"/>
      <c r="E3866" s="107"/>
      <c r="F3866" s="107"/>
      <c r="G3866" s="83">
        <v>5</v>
      </c>
      <c r="H3866" s="83"/>
    </row>
    <row r="3867" spans="1:8" x14ac:dyDescent="0.3">
      <c r="A3867" s="104" t="s">
        <v>7824</v>
      </c>
      <c r="B3867" s="105" t="s">
        <v>7825</v>
      </c>
      <c r="C3867" s="106" t="s">
        <v>128</v>
      </c>
      <c r="D3867" s="107">
        <v>4231.3999999999996</v>
      </c>
      <c r="E3867" s="107">
        <v>18.2</v>
      </c>
      <c r="F3867" s="107">
        <v>4249.6000000000004</v>
      </c>
      <c r="G3867" s="83">
        <v>9</v>
      </c>
      <c r="H3867" s="83"/>
    </row>
    <row r="3868" spans="1:8" x14ac:dyDescent="0.3">
      <c r="A3868" s="104" t="s">
        <v>7826</v>
      </c>
      <c r="B3868" s="105" t="s">
        <v>7827</v>
      </c>
      <c r="C3868" s="106" t="s">
        <v>236</v>
      </c>
      <c r="D3868" s="107">
        <v>1981.48</v>
      </c>
      <c r="E3868" s="107"/>
      <c r="F3868" s="107">
        <v>1981.48</v>
      </c>
      <c r="G3868" s="83">
        <v>9</v>
      </c>
      <c r="H3868" s="83"/>
    </row>
    <row r="3869" spans="1:8" ht="28.8" x14ac:dyDescent="0.3">
      <c r="A3869" s="104" t="s">
        <v>7828</v>
      </c>
      <c r="B3869" s="105" t="s">
        <v>7829</v>
      </c>
      <c r="C3869" s="106" t="s">
        <v>236</v>
      </c>
      <c r="D3869" s="107">
        <v>2110.15</v>
      </c>
      <c r="E3869" s="107"/>
      <c r="F3869" s="107">
        <v>2110.15</v>
      </c>
      <c r="G3869" s="83">
        <v>9</v>
      </c>
      <c r="H3869" s="83"/>
    </row>
    <row r="3870" spans="1:8" x14ac:dyDescent="0.3">
      <c r="A3870" s="104" t="s">
        <v>7830</v>
      </c>
      <c r="B3870" s="105" t="s">
        <v>7831</v>
      </c>
      <c r="C3870" s="106"/>
      <c r="D3870" s="107"/>
      <c r="E3870" s="107"/>
      <c r="F3870" s="107"/>
      <c r="G3870" s="83">
        <v>5</v>
      </c>
      <c r="H3870" s="83"/>
    </row>
    <row r="3871" spans="1:8" x14ac:dyDescent="0.3">
      <c r="A3871" s="104" t="s">
        <v>7832</v>
      </c>
      <c r="B3871" s="105" t="s">
        <v>7833</v>
      </c>
      <c r="C3871" s="106" t="s">
        <v>180</v>
      </c>
      <c r="D3871" s="107">
        <v>9773.4500000000007</v>
      </c>
      <c r="E3871" s="107"/>
      <c r="F3871" s="107">
        <v>9773.4500000000007</v>
      </c>
      <c r="G3871" s="83">
        <v>9</v>
      </c>
      <c r="H3871" s="83"/>
    </row>
    <row r="3872" spans="1:8" ht="28.8" x14ac:dyDescent="0.3">
      <c r="A3872" s="104" t="s">
        <v>7834</v>
      </c>
      <c r="B3872" s="105" t="s">
        <v>7835</v>
      </c>
      <c r="C3872" s="106" t="s">
        <v>180</v>
      </c>
      <c r="D3872" s="107">
        <v>8859.23</v>
      </c>
      <c r="E3872" s="107"/>
      <c r="F3872" s="107">
        <v>8859.23</v>
      </c>
      <c r="G3872" s="83">
        <v>9</v>
      </c>
      <c r="H3872" s="83"/>
    </row>
    <row r="3873" spans="1:8" ht="28.8" x14ac:dyDescent="0.3">
      <c r="A3873" s="104" t="s">
        <v>7836</v>
      </c>
      <c r="B3873" s="105" t="s">
        <v>7837</v>
      </c>
      <c r="C3873" s="106" t="s">
        <v>180</v>
      </c>
      <c r="D3873" s="107">
        <v>4549.53</v>
      </c>
      <c r="E3873" s="107"/>
      <c r="F3873" s="107">
        <v>4549.53</v>
      </c>
      <c r="G3873" s="83">
        <v>9</v>
      </c>
      <c r="H3873" s="83"/>
    </row>
    <row r="3874" spans="1:8" x14ac:dyDescent="0.3">
      <c r="A3874" s="104" t="s">
        <v>7838</v>
      </c>
      <c r="B3874" s="105" t="s">
        <v>7839</v>
      </c>
      <c r="C3874" s="106"/>
      <c r="D3874" s="107"/>
      <c r="E3874" s="107"/>
      <c r="F3874" s="107"/>
      <c r="G3874" s="83">
        <v>2</v>
      </c>
      <c r="H3874" s="83"/>
    </row>
    <row r="3875" spans="1:8" x14ac:dyDescent="0.3">
      <c r="A3875" s="104" t="s">
        <v>7840</v>
      </c>
      <c r="B3875" s="105" t="s">
        <v>7841</v>
      </c>
      <c r="C3875" s="106"/>
      <c r="D3875" s="107"/>
      <c r="E3875" s="107"/>
      <c r="F3875" s="107"/>
      <c r="G3875" s="83">
        <v>5</v>
      </c>
      <c r="H3875" s="83"/>
    </row>
    <row r="3876" spans="1:8" x14ac:dyDescent="0.3">
      <c r="A3876" s="104" t="s">
        <v>7842</v>
      </c>
      <c r="B3876" s="105" t="s">
        <v>7843</v>
      </c>
      <c r="C3876" s="106" t="s">
        <v>180</v>
      </c>
      <c r="D3876" s="107">
        <v>1846.08</v>
      </c>
      <c r="E3876" s="107"/>
      <c r="F3876" s="107">
        <v>1846.08</v>
      </c>
      <c r="G3876" s="83">
        <v>9</v>
      </c>
      <c r="H3876" s="83"/>
    </row>
    <row r="3877" spans="1:8" x14ac:dyDescent="0.3">
      <c r="A3877" s="104" t="s">
        <v>7844</v>
      </c>
      <c r="B3877" s="105" t="s">
        <v>7845</v>
      </c>
      <c r="C3877" s="106"/>
      <c r="D3877" s="107"/>
      <c r="E3877" s="107"/>
      <c r="F3877" s="107"/>
      <c r="G3877" s="83">
        <v>5</v>
      </c>
      <c r="H3877" s="83"/>
    </row>
    <row r="3878" spans="1:8" x14ac:dyDescent="0.3">
      <c r="A3878" s="104" t="s">
        <v>7846</v>
      </c>
      <c r="B3878" s="105" t="s">
        <v>7847</v>
      </c>
      <c r="C3878" s="106" t="s">
        <v>180</v>
      </c>
      <c r="D3878" s="107">
        <v>2241.0700000000002</v>
      </c>
      <c r="E3878" s="107"/>
      <c r="F3878" s="107">
        <v>2241.0700000000002</v>
      </c>
      <c r="G3878" s="83">
        <v>9</v>
      </c>
      <c r="H3878" s="83"/>
    </row>
    <row r="3879" spans="1:8" x14ac:dyDescent="0.3">
      <c r="A3879" s="104" t="s">
        <v>7848</v>
      </c>
      <c r="B3879" s="105" t="s">
        <v>7849</v>
      </c>
      <c r="C3879" s="106"/>
      <c r="D3879" s="107"/>
      <c r="E3879" s="107"/>
      <c r="F3879" s="107"/>
      <c r="G3879" s="83">
        <v>2</v>
      </c>
      <c r="H3879" s="83"/>
    </row>
    <row r="3880" spans="1:8" x14ac:dyDescent="0.3">
      <c r="A3880" s="104" t="s">
        <v>7850</v>
      </c>
      <c r="B3880" s="105" t="s">
        <v>7851</v>
      </c>
      <c r="C3880" s="106"/>
      <c r="D3880" s="107"/>
      <c r="E3880" s="107"/>
      <c r="F3880" s="107"/>
      <c r="G3880" s="83">
        <v>5</v>
      </c>
      <c r="H3880" s="83"/>
    </row>
    <row r="3881" spans="1:8" ht="28.8" x14ac:dyDescent="0.3">
      <c r="A3881" s="104" t="s">
        <v>7852</v>
      </c>
      <c r="B3881" s="105" t="s">
        <v>7853</v>
      </c>
      <c r="C3881" s="106" t="s">
        <v>128</v>
      </c>
      <c r="D3881" s="107">
        <v>946.25</v>
      </c>
      <c r="E3881" s="107">
        <v>10.92</v>
      </c>
      <c r="F3881" s="107">
        <v>957.17</v>
      </c>
      <c r="G3881" s="83">
        <v>9</v>
      </c>
      <c r="H3881" s="83"/>
    </row>
    <row r="3882" spans="1:8" x14ac:dyDescent="0.3">
      <c r="A3882" s="104" t="s">
        <v>7854</v>
      </c>
      <c r="B3882" s="105" t="s">
        <v>7855</v>
      </c>
      <c r="C3882" s="106" t="s">
        <v>128</v>
      </c>
      <c r="D3882" s="107">
        <v>10245.34</v>
      </c>
      <c r="E3882" s="107"/>
      <c r="F3882" s="107">
        <v>10245.34</v>
      </c>
      <c r="G3882" s="83">
        <v>9</v>
      </c>
      <c r="H3882" s="83"/>
    </row>
    <row r="3883" spans="1:8" x14ac:dyDescent="0.3">
      <c r="A3883" s="104" t="s">
        <v>7856</v>
      </c>
      <c r="B3883" s="105" t="s">
        <v>7857</v>
      </c>
      <c r="C3883" s="106" t="s">
        <v>439</v>
      </c>
      <c r="D3883" s="107">
        <v>193.54</v>
      </c>
      <c r="E3883" s="107">
        <v>36.39</v>
      </c>
      <c r="F3883" s="107">
        <v>229.93</v>
      </c>
      <c r="G3883" s="83">
        <v>9</v>
      </c>
      <c r="H3883" s="83"/>
    </row>
    <row r="3884" spans="1:8" ht="28.8" x14ac:dyDescent="0.3">
      <c r="A3884" s="104" t="s">
        <v>7858</v>
      </c>
      <c r="B3884" s="105" t="s">
        <v>7859</v>
      </c>
      <c r="C3884" s="106" t="s">
        <v>439</v>
      </c>
      <c r="D3884" s="107">
        <v>2782.44</v>
      </c>
      <c r="E3884" s="107"/>
      <c r="F3884" s="107">
        <v>2782.44</v>
      </c>
      <c r="G3884" s="83">
        <v>9</v>
      </c>
      <c r="H3884" s="83"/>
    </row>
    <row r="3885" spans="1:8" ht="28.8" x14ac:dyDescent="0.3">
      <c r="A3885" s="104" t="s">
        <v>7860</v>
      </c>
      <c r="B3885" s="105" t="s">
        <v>7861</v>
      </c>
      <c r="C3885" s="106" t="s">
        <v>439</v>
      </c>
      <c r="D3885" s="107">
        <v>5653.13</v>
      </c>
      <c r="E3885" s="107"/>
      <c r="F3885" s="107">
        <v>5653.13</v>
      </c>
      <c r="G3885" s="83">
        <v>9</v>
      </c>
      <c r="H3885" s="83"/>
    </row>
    <row r="3886" spans="1:8" x14ac:dyDescent="0.3">
      <c r="A3886" s="104" t="s">
        <v>7862</v>
      </c>
      <c r="B3886" s="105" t="s">
        <v>7863</v>
      </c>
      <c r="C3886" s="106" t="s">
        <v>439</v>
      </c>
      <c r="D3886" s="107">
        <v>1190.6500000000001</v>
      </c>
      <c r="E3886" s="107">
        <v>90.98</v>
      </c>
      <c r="F3886" s="107">
        <v>1281.6300000000001</v>
      </c>
      <c r="G3886" s="83">
        <v>9</v>
      </c>
      <c r="H3886" s="83"/>
    </row>
    <row r="3887" spans="1:8" x14ac:dyDescent="0.3">
      <c r="A3887" s="104" t="s">
        <v>7864</v>
      </c>
      <c r="B3887" s="105" t="s">
        <v>7865</v>
      </c>
      <c r="C3887" s="106" t="s">
        <v>128</v>
      </c>
      <c r="D3887" s="107">
        <v>2574.9499999999998</v>
      </c>
      <c r="E3887" s="107">
        <v>10.92</v>
      </c>
      <c r="F3887" s="107">
        <v>2585.87</v>
      </c>
      <c r="G3887" s="83">
        <v>9</v>
      </c>
      <c r="H3887" s="83"/>
    </row>
    <row r="3888" spans="1:8" ht="28.8" x14ac:dyDescent="0.3">
      <c r="A3888" s="104" t="s">
        <v>7866</v>
      </c>
      <c r="B3888" s="105" t="s">
        <v>7867</v>
      </c>
      <c r="C3888" s="106" t="s">
        <v>439</v>
      </c>
      <c r="D3888" s="107">
        <v>2545.04</v>
      </c>
      <c r="E3888" s="107">
        <v>497.62</v>
      </c>
      <c r="F3888" s="107">
        <v>3042.66</v>
      </c>
      <c r="G3888" s="83">
        <v>9</v>
      </c>
      <c r="H3888" s="83"/>
    </row>
    <row r="3889" spans="1:8" x14ac:dyDescent="0.3">
      <c r="A3889" s="104" t="s">
        <v>7868</v>
      </c>
      <c r="B3889" s="105" t="s">
        <v>7869</v>
      </c>
      <c r="C3889" s="106"/>
      <c r="D3889" s="107"/>
      <c r="E3889" s="107"/>
      <c r="F3889" s="107"/>
      <c r="G3889" s="83">
        <v>5</v>
      </c>
      <c r="H3889" s="83"/>
    </row>
    <row r="3890" spans="1:8" ht="28.8" x14ac:dyDescent="0.3">
      <c r="A3890" s="104" t="s">
        <v>7870</v>
      </c>
      <c r="B3890" s="105" t="s">
        <v>7871</v>
      </c>
      <c r="C3890" s="106" t="s">
        <v>128</v>
      </c>
      <c r="D3890" s="107">
        <v>3884.64</v>
      </c>
      <c r="E3890" s="107">
        <v>820.64</v>
      </c>
      <c r="F3890" s="107">
        <v>4705.28</v>
      </c>
      <c r="G3890" s="83">
        <v>9</v>
      </c>
      <c r="H3890" s="83"/>
    </row>
    <row r="3891" spans="1:8" x14ac:dyDescent="0.3">
      <c r="A3891" s="104" t="s">
        <v>7872</v>
      </c>
      <c r="B3891" s="105" t="s">
        <v>7873</v>
      </c>
      <c r="C3891" s="106" t="s">
        <v>128</v>
      </c>
      <c r="D3891" s="107">
        <v>703.78</v>
      </c>
      <c r="E3891" s="107">
        <v>256.45</v>
      </c>
      <c r="F3891" s="107">
        <v>960.23</v>
      </c>
      <c r="G3891" s="83">
        <v>9</v>
      </c>
      <c r="H3891" s="83"/>
    </row>
    <row r="3892" spans="1:8" x14ac:dyDescent="0.3">
      <c r="A3892" s="104" t="s">
        <v>7874</v>
      </c>
      <c r="B3892" s="105" t="s">
        <v>7875</v>
      </c>
      <c r="C3892" s="106" t="s">
        <v>128</v>
      </c>
      <c r="D3892" s="107">
        <v>1148.8399999999999</v>
      </c>
      <c r="E3892" s="107">
        <v>256.45</v>
      </c>
      <c r="F3892" s="107">
        <v>1405.29</v>
      </c>
      <c r="G3892" s="83">
        <v>9</v>
      </c>
      <c r="H3892" s="83"/>
    </row>
    <row r="3893" spans="1:8" x14ac:dyDescent="0.3">
      <c r="A3893" s="104" t="s">
        <v>7876</v>
      </c>
      <c r="B3893" s="105" t="s">
        <v>7877</v>
      </c>
      <c r="C3893" s="106" t="s">
        <v>128</v>
      </c>
      <c r="D3893" s="107">
        <v>1039.6400000000001</v>
      </c>
      <c r="E3893" s="107">
        <v>256.45</v>
      </c>
      <c r="F3893" s="107">
        <v>1296.0899999999999</v>
      </c>
      <c r="G3893" s="83">
        <v>9</v>
      </c>
      <c r="H3893" s="83"/>
    </row>
    <row r="3894" spans="1:8" x14ac:dyDescent="0.3">
      <c r="A3894" s="104" t="s">
        <v>7878</v>
      </c>
      <c r="B3894" s="105" t="s">
        <v>7879</v>
      </c>
      <c r="C3894" s="106" t="s">
        <v>128</v>
      </c>
      <c r="D3894" s="107">
        <v>2259.1</v>
      </c>
      <c r="E3894" s="107">
        <v>512.9</v>
      </c>
      <c r="F3894" s="107">
        <v>2772</v>
      </c>
      <c r="G3894" s="83">
        <v>9</v>
      </c>
      <c r="H3894" s="83"/>
    </row>
    <row r="3895" spans="1:8" x14ac:dyDescent="0.3">
      <c r="A3895" s="104" t="s">
        <v>7880</v>
      </c>
      <c r="B3895" s="105" t="s">
        <v>7881</v>
      </c>
      <c r="C3895" s="106" t="s">
        <v>128</v>
      </c>
      <c r="D3895" s="107">
        <v>925.7</v>
      </c>
      <c r="E3895" s="107">
        <v>8.18</v>
      </c>
      <c r="F3895" s="107">
        <v>933.88</v>
      </c>
      <c r="G3895" s="83">
        <v>9</v>
      </c>
      <c r="H3895" s="83"/>
    </row>
    <row r="3896" spans="1:8" x14ac:dyDescent="0.3">
      <c r="A3896" s="104" t="s">
        <v>7882</v>
      </c>
      <c r="B3896" s="105" t="s">
        <v>7883</v>
      </c>
      <c r="C3896" s="106" t="s">
        <v>128</v>
      </c>
      <c r="D3896" s="107">
        <v>9.82</v>
      </c>
      <c r="E3896" s="107">
        <v>18.2</v>
      </c>
      <c r="F3896" s="107">
        <v>28.02</v>
      </c>
      <c r="G3896" s="83">
        <v>9</v>
      </c>
      <c r="H3896" s="83"/>
    </row>
    <row r="3897" spans="1:8" ht="28.8" x14ac:dyDescent="0.3">
      <c r="A3897" s="104" t="s">
        <v>7884</v>
      </c>
      <c r="B3897" s="105" t="s">
        <v>7885</v>
      </c>
      <c r="C3897" s="106" t="s">
        <v>128</v>
      </c>
      <c r="D3897" s="107">
        <v>1283.43</v>
      </c>
      <c r="E3897" s="107">
        <v>145.56</v>
      </c>
      <c r="F3897" s="107">
        <v>1428.99</v>
      </c>
      <c r="G3897" s="83">
        <v>9</v>
      </c>
      <c r="H3897" s="83"/>
    </row>
    <row r="3898" spans="1:8" x14ac:dyDescent="0.3">
      <c r="A3898" s="104" t="s">
        <v>7886</v>
      </c>
      <c r="B3898" s="105" t="s">
        <v>7887</v>
      </c>
      <c r="C3898" s="106" t="s">
        <v>128</v>
      </c>
      <c r="D3898" s="107">
        <v>172.91</v>
      </c>
      <c r="E3898" s="107">
        <v>36.39</v>
      </c>
      <c r="F3898" s="107">
        <v>209.3</v>
      </c>
      <c r="G3898" s="83">
        <v>9</v>
      </c>
      <c r="H3898" s="83"/>
    </row>
    <row r="3899" spans="1:8" x14ac:dyDescent="0.3">
      <c r="A3899" s="104" t="s">
        <v>7888</v>
      </c>
      <c r="B3899" s="105" t="s">
        <v>7889</v>
      </c>
      <c r="C3899" s="106" t="s">
        <v>128</v>
      </c>
      <c r="D3899" s="107">
        <v>449.5</v>
      </c>
      <c r="E3899" s="107">
        <v>10.92</v>
      </c>
      <c r="F3899" s="107">
        <v>460.42</v>
      </c>
      <c r="G3899" s="83">
        <v>9</v>
      </c>
      <c r="H3899" s="83"/>
    </row>
    <row r="3900" spans="1:8" ht="28.8" x14ac:dyDescent="0.3">
      <c r="A3900" s="104" t="s">
        <v>7890</v>
      </c>
      <c r="B3900" s="105" t="s">
        <v>7891</v>
      </c>
      <c r="C3900" s="106" t="s">
        <v>128</v>
      </c>
      <c r="D3900" s="107">
        <v>891.9</v>
      </c>
      <c r="E3900" s="107">
        <v>150.62</v>
      </c>
      <c r="F3900" s="107">
        <v>1042.52</v>
      </c>
      <c r="G3900" s="83">
        <v>9</v>
      </c>
      <c r="H3900" s="83"/>
    </row>
    <row r="3901" spans="1:8" ht="28.8" x14ac:dyDescent="0.3">
      <c r="A3901" s="104" t="s">
        <v>7892</v>
      </c>
      <c r="B3901" s="105" t="s">
        <v>7893</v>
      </c>
      <c r="C3901" s="106" t="s">
        <v>128</v>
      </c>
      <c r="D3901" s="107">
        <v>3369.98</v>
      </c>
      <c r="E3901" s="107">
        <v>150.62</v>
      </c>
      <c r="F3901" s="107">
        <v>3520.6</v>
      </c>
      <c r="G3901" s="83">
        <v>9</v>
      </c>
      <c r="H3901" s="83"/>
    </row>
    <row r="3902" spans="1:8" ht="28.8" x14ac:dyDescent="0.3">
      <c r="A3902" s="104" t="s">
        <v>7894</v>
      </c>
      <c r="B3902" s="105" t="s">
        <v>7895</v>
      </c>
      <c r="C3902" s="106" t="s">
        <v>128</v>
      </c>
      <c r="D3902" s="107">
        <v>9639.41</v>
      </c>
      <c r="E3902" s="107">
        <v>150.62</v>
      </c>
      <c r="F3902" s="107">
        <v>9790.0300000000007</v>
      </c>
      <c r="G3902" s="83">
        <v>9</v>
      </c>
      <c r="H3902" s="83"/>
    </row>
    <row r="3903" spans="1:8" x14ac:dyDescent="0.3">
      <c r="A3903" s="104" t="s">
        <v>7896</v>
      </c>
      <c r="B3903" s="105" t="s">
        <v>7897</v>
      </c>
      <c r="C3903" s="106" t="s">
        <v>128</v>
      </c>
      <c r="D3903" s="107">
        <v>1213.01</v>
      </c>
      <c r="E3903" s="107">
        <v>2.73</v>
      </c>
      <c r="F3903" s="107">
        <v>1215.74</v>
      </c>
      <c r="G3903" s="83">
        <v>9</v>
      </c>
      <c r="H3903" s="83"/>
    </row>
    <row r="3904" spans="1:8" ht="28.8" x14ac:dyDescent="0.3">
      <c r="A3904" s="104" t="s">
        <v>7898</v>
      </c>
      <c r="B3904" s="105" t="s">
        <v>7899</v>
      </c>
      <c r="C3904" s="106" t="s">
        <v>439</v>
      </c>
      <c r="D3904" s="107">
        <v>9867.7800000000007</v>
      </c>
      <c r="E3904" s="107">
        <v>194.78</v>
      </c>
      <c r="F3904" s="107">
        <v>10062.56</v>
      </c>
      <c r="G3904" s="83">
        <v>9</v>
      </c>
      <c r="H3904" s="83"/>
    </row>
    <row r="3905" spans="1:8" ht="28.8" x14ac:dyDescent="0.3">
      <c r="A3905" s="104" t="s">
        <v>7900</v>
      </c>
      <c r="B3905" s="105" t="s">
        <v>7901</v>
      </c>
      <c r="C3905" s="106" t="s">
        <v>439</v>
      </c>
      <c r="D3905" s="107">
        <v>14916.45</v>
      </c>
      <c r="E3905" s="107">
        <v>194.78</v>
      </c>
      <c r="F3905" s="107">
        <v>15111.23</v>
      </c>
      <c r="G3905" s="83">
        <v>9</v>
      </c>
      <c r="H3905" s="83"/>
    </row>
    <row r="3906" spans="1:8" ht="43.2" x14ac:dyDescent="0.3">
      <c r="A3906" s="104" t="s">
        <v>7902</v>
      </c>
      <c r="B3906" s="105" t="s">
        <v>7903</v>
      </c>
      <c r="C3906" s="106" t="s">
        <v>128</v>
      </c>
      <c r="D3906" s="107">
        <v>1175.75</v>
      </c>
      <c r="E3906" s="107">
        <v>129.85</v>
      </c>
      <c r="F3906" s="107">
        <v>1305.5999999999999</v>
      </c>
      <c r="G3906" s="83">
        <v>9</v>
      </c>
      <c r="H3906" s="83"/>
    </row>
    <row r="3907" spans="1:8" ht="43.2" x14ac:dyDescent="0.3">
      <c r="A3907" s="104" t="s">
        <v>7904</v>
      </c>
      <c r="B3907" s="105" t="s">
        <v>7905</v>
      </c>
      <c r="C3907" s="106" t="s">
        <v>128</v>
      </c>
      <c r="D3907" s="107">
        <v>1485.54</v>
      </c>
      <c r="E3907" s="107">
        <v>194.78</v>
      </c>
      <c r="F3907" s="107">
        <v>1680.32</v>
      </c>
      <c r="G3907" s="83">
        <v>9</v>
      </c>
      <c r="H3907" s="83"/>
    </row>
    <row r="3908" spans="1:8" ht="43.2" x14ac:dyDescent="0.3">
      <c r="A3908" s="104" t="s">
        <v>7906</v>
      </c>
      <c r="B3908" s="105" t="s">
        <v>7907</v>
      </c>
      <c r="C3908" s="106" t="s">
        <v>128</v>
      </c>
      <c r="D3908" s="107">
        <v>3633.51</v>
      </c>
      <c r="E3908" s="107">
        <v>256.45</v>
      </c>
      <c r="F3908" s="107">
        <v>3889.96</v>
      </c>
      <c r="G3908" s="83">
        <v>9</v>
      </c>
      <c r="H3908" s="83"/>
    </row>
    <row r="3909" spans="1:8" x14ac:dyDescent="0.3">
      <c r="A3909" s="104" t="s">
        <v>7908</v>
      </c>
      <c r="B3909" s="105" t="s">
        <v>7909</v>
      </c>
      <c r="C3909" s="106"/>
      <c r="D3909" s="107"/>
      <c r="E3909" s="107"/>
      <c r="F3909" s="107"/>
      <c r="G3909" s="83">
        <v>5</v>
      </c>
      <c r="H3909" s="83"/>
    </row>
    <row r="3910" spans="1:8" x14ac:dyDescent="0.3">
      <c r="A3910" s="104" t="s">
        <v>7910</v>
      </c>
      <c r="B3910" s="105" t="s">
        <v>7911</v>
      </c>
      <c r="C3910" s="106" t="s">
        <v>128</v>
      </c>
      <c r="D3910" s="107">
        <v>17.989999999999998</v>
      </c>
      <c r="E3910" s="107">
        <v>10.25</v>
      </c>
      <c r="F3910" s="107">
        <v>28.24</v>
      </c>
      <c r="G3910" s="83">
        <v>9</v>
      </c>
      <c r="H3910" s="83"/>
    </row>
    <row r="3911" spans="1:8" x14ac:dyDescent="0.3">
      <c r="A3911" s="104" t="s">
        <v>7912</v>
      </c>
      <c r="B3911" s="105" t="s">
        <v>7913</v>
      </c>
      <c r="C3911" s="106" t="s">
        <v>128</v>
      </c>
      <c r="D3911" s="107">
        <v>30.62</v>
      </c>
      <c r="E3911" s="107">
        <v>10.25</v>
      </c>
      <c r="F3911" s="107">
        <v>40.869999999999997</v>
      </c>
      <c r="G3911" s="83">
        <v>9</v>
      </c>
      <c r="H3911" s="83"/>
    </row>
    <row r="3912" spans="1:8" x14ac:dyDescent="0.3">
      <c r="A3912" s="104" t="s">
        <v>7914</v>
      </c>
      <c r="B3912" s="105" t="s">
        <v>7915</v>
      </c>
      <c r="C3912" s="106" t="s">
        <v>128</v>
      </c>
      <c r="D3912" s="107"/>
      <c r="E3912" s="107">
        <v>150.62</v>
      </c>
      <c r="F3912" s="107">
        <v>150.62</v>
      </c>
      <c r="G3912" s="83">
        <v>9</v>
      </c>
      <c r="H3912" s="83"/>
    </row>
    <row r="3913" spans="1:8" x14ac:dyDescent="0.3">
      <c r="A3913" s="104" t="s">
        <v>7916</v>
      </c>
      <c r="B3913" s="105" t="s">
        <v>7917</v>
      </c>
      <c r="C3913" s="106" t="s">
        <v>128</v>
      </c>
      <c r="D3913" s="107"/>
      <c r="E3913" s="107">
        <v>150.62</v>
      </c>
      <c r="F3913" s="107">
        <v>150.62</v>
      </c>
      <c r="G3913" s="83">
        <v>9</v>
      </c>
      <c r="H3913" s="83"/>
    </row>
    <row r="3914" spans="1:8" ht="28.8" x14ac:dyDescent="0.3">
      <c r="A3914" s="104" t="s">
        <v>7918</v>
      </c>
      <c r="B3914" s="105" t="s">
        <v>7919</v>
      </c>
      <c r="C3914" s="106" t="s">
        <v>128</v>
      </c>
      <c r="D3914" s="107">
        <v>14014.14</v>
      </c>
      <c r="E3914" s="107">
        <v>13.64</v>
      </c>
      <c r="F3914" s="107">
        <v>14027.78</v>
      </c>
      <c r="G3914" s="83">
        <v>9</v>
      </c>
      <c r="H3914" s="83"/>
    </row>
    <row r="3915" spans="1:8" x14ac:dyDescent="0.3">
      <c r="A3915" s="104" t="s">
        <v>7920</v>
      </c>
      <c r="B3915" s="105" t="s">
        <v>7921</v>
      </c>
      <c r="C3915" s="106" t="s">
        <v>128</v>
      </c>
      <c r="D3915" s="107">
        <v>2355.31</v>
      </c>
      <c r="E3915" s="107">
        <v>13.64</v>
      </c>
      <c r="F3915" s="107">
        <v>2368.9499999999998</v>
      </c>
      <c r="G3915" s="83">
        <v>9</v>
      </c>
      <c r="H3915" s="83"/>
    </row>
    <row r="3916" spans="1:8" ht="28.8" x14ac:dyDescent="0.3">
      <c r="A3916" s="104" t="s">
        <v>7922</v>
      </c>
      <c r="B3916" s="105" t="s">
        <v>7923</v>
      </c>
      <c r="C3916" s="106"/>
      <c r="D3916" s="107"/>
      <c r="E3916" s="107"/>
      <c r="F3916" s="107"/>
      <c r="G3916" s="83">
        <v>2</v>
      </c>
      <c r="H3916" s="83"/>
    </row>
    <row r="3917" spans="1:8" x14ac:dyDescent="0.3">
      <c r="A3917" s="104" t="s">
        <v>7924</v>
      </c>
      <c r="B3917" s="105" t="s">
        <v>7925</v>
      </c>
      <c r="C3917" s="106"/>
      <c r="D3917" s="107"/>
      <c r="E3917" s="107"/>
      <c r="F3917" s="107"/>
      <c r="G3917" s="83">
        <v>5</v>
      </c>
      <c r="H3917" s="83"/>
    </row>
    <row r="3918" spans="1:8" x14ac:dyDescent="0.3">
      <c r="A3918" s="104" t="s">
        <v>7926</v>
      </c>
      <c r="B3918" s="105" t="s">
        <v>7927</v>
      </c>
      <c r="C3918" s="106" t="s">
        <v>128</v>
      </c>
      <c r="D3918" s="107">
        <v>1403.49</v>
      </c>
      <c r="E3918" s="107">
        <v>64.319999999999993</v>
      </c>
      <c r="F3918" s="107">
        <v>1467.81</v>
      </c>
      <c r="G3918" s="83">
        <v>9</v>
      </c>
      <c r="H3918" s="83"/>
    </row>
    <row r="3919" spans="1:8" x14ac:dyDescent="0.3">
      <c r="A3919" s="104" t="s">
        <v>7928</v>
      </c>
      <c r="B3919" s="105" t="s">
        <v>7929</v>
      </c>
      <c r="C3919" s="106" t="s">
        <v>180</v>
      </c>
      <c r="D3919" s="107">
        <v>845.59</v>
      </c>
      <c r="E3919" s="107">
        <v>7.26</v>
      </c>
      <c r="F3919" s="107">
        <v>852.85</v>
      </c>
      <c r="G3919" s="83">
        <v>9</v>
      </c>
      <c r="H3919" s="83"/>
    </row>
    <row r="3920" spans="1:8" ht="28.8" x14ac:dyDescent="0.3">
      <c r="A3920" s="104" t="s">
        <v>7930</v>
      </c>
      <c r="B3920" s="105" t="s">
        <v>7931</v>
      </c>
      <c r="C3920" s="106" t="s">
        <v>180</v>
      </c>
      <c r="D3920" s="107">
        <v>1990.57</v>
      </c>
      <c r="E3920" s="107">
        <v>7.26</v>
      </c>
      <c r="F3920" s="107">
        <v>1997.83</v>
      </c>
      <c r="G3920" s="83">
        <v>9</v>
      </c>
      <c r="H3920" s="83"/>
    </row>
    <row r="3921" spans="1:8" ht="28.8" x14ac:dyDescent="0.3">
      <c r="A3921" s="104" t="s">
        <v>7932</v>
      </c>
      <c r="B3921" s="105" t="s">
        <v>7933</v>
      </c>
      <c r="C3921" s="106" t="s">
        <v>128</v>
      </c>
      <c r="D3921" s="107">
        <v>785.33</v>
      </c>
      <c r="E3921" s="107">
        <v>3.63</v>
      </c>
      <c r="F3921" s="107">
        <v>788.96</v>
      </c>
      <c r="G3921" s="83">
        <v>9</v>
      </c>
      <c r="H3921" s="83"/>
    </row>
    <row r="3922" spans="1:8" ht="28.8" x14ac:dyDescent="0.3">
      <c r="A3922" s="104" t="s">
        <v>7934</v>
      </c>
      <c r="B3922" s="105" t="s">
        <v>7935</v>
      </c>
      <c r="C3922" s="106" t="s">
        <v>128</v>
      </c>
      <c r="D3922" s="107">
        <v>18626.75</v>
      </c>
      <c r="E3922" s="107">
        <v>129.75</v>
      </c>
      <c r="F3922" s="107">
        <v>18756.5</v>
      </c>
      <c r="G3922" s="83">
        <v>9</v>
      </c>
      <c r="H3922" s="83"/>
    </row>
    <row r="3923" spans="1:8" x14ac:dyDescent="0.3">
      <c r="A3923" s="104" t="s">
        <v>7936</v>
      </c>
      <c r="B3923" s="105" t="s">
        <v>7937</v>
      </c>
      <c r="C3923" s="106" t="s">
        <v>180</v>
      </c>
      <c r="D3923" s="107">
        <v>1684.34</v>
      </c>
      <c r="E3923" s="107">
        <v>23.34</v>
      </c>
      <c r="F3923" s="107">
        <v>1707.68</v>
      </c>
      <c r="G3923" s="83">
        <v>9</v>
      </c>
      <c r="H3923" s="83"/>
    </row>
    <row r="3924" spans="1:8" ht="28.8" x14ac:dyDescent="0.3">
      <c r="A3924" s="104" t="s">
        <v>7938</v>
      </c>
      <c r="B3924" s="105" t="s">
        <v>7939</v>
      </c>
      <c r="C3924" s="106" t="s">
        <v>128</v>
      </c>
      <c r="D3924" s="107">
        <v>88643.4</v>
      </c>
      <c r="E3924" s="107"/>
      <c r="F3924" s="107">
        <v>88643.4</v>
      </c>
      <c r="G3924" s="83">
        <v>9</v>
      </c>
      <c r="H3924" s="83"/>
    </row>
    <row r="3925" spans="1:8" ht="28.8" x14ac:dyDescent="0.3">
      <c r="A3925" s="104" t="s">
        <v>7940</v>
      </c>
      <c r="B3925" s="105" t="s">
        <v>7941</v>
      </c>
      <c r="C3925" s="106" t="s">
        <v>128</v>
      </c>
      <c r="D3925" s="107">
        <v>46539.56</v>
      </c>
      <c r="E3925" s="107">
        <v>210.81</v>
      </c>
      <c r="F3925" s="107">
        <v>46750.37</v>
      </c>
      <c r="G3925" s="83">
        <v>9</v>
      </c>
      <c r="H3925" s="83"/>
    </row>
    <row r="3926" spans="1:8" ht="43.2" x14ac:dyDescent="0.3">
      <c r="A3926" s="104" t="s">
        <v>7942</v>
      </c>
      <c r="B3926" s="105" t="s">
        <v>7943</v>
      </c>
      <c r="C3926" s="106" t="s">
        <v>439</v>
      </c>
      <c r="D3926" s="107">
        <v>399721.81</v>
      </c>
      <c r="E3926" s="107"/>
      <c r="F3926" s="107">
        <v>399721.81</v>
      </c>
      <c r="G3926" s="83">
        <v>9</v>
      </c>
      <c r="H3926" s="83"/>
    </row>
    <row r="3927" spans="1:8" ht="57.6" x14ac:dyDescent="0.3">
      <c r="A3927" s="104" t="s">
        <v>7944</v>
      </c>
      <c r="B3927" s="105" t="s">
        <v>7945</v>
      </c>
      <c r="C3927" s="106" t="s">
        <v>439</v>
      </c>
      <c r="D3927" s="107">
        <v>5073.09</v>
      </c>
      <c r="E3927" s="107">
        <v>46817.02</v>
      </c>
      <c r="F3927" s="107">
        <v>51890.11</v>
      </c>
      <c r="G3927" s="83">
        <v>9</v>
      </c>
      <c r="H3927" s="83"/>
    </row>
    <row r="3928" spans="1:8" ht="57.6" x14ac:dyDescent="0.3">
      <c r="A3928" s="104" t="s">
        <v>7946</v>
      </c>
      <c r="B3928" s="105" t="s">
        <v>7947</v>
      </c>
      <c r="C3928" s="106" t="s">
        <v>439</v>
      </c>
      <c r="D3928" s="107">
        <v>7021.84</v>
      </c>
      <c r="E3928" s="107">
        <v>56510.98</v>
      </c>
      <c r="F3928" s="107">
        <v>63532.82</v>
      </c>
      <c r="G3928" s="83">
        <v>9</v>
      </c>
      <c r="H3928" s="83"/>
    </row>
    <row r="3929" spans="1:8" x14ac:dyDescent="0.3">
      <c r="A3929" s="104" t="s">
        <v>7948</v>
      </c>
      <c r="B3929" s="105" t="s">
        <v>7949</v>
      </c>
      <c r="C3929" s="106"/>
      <c r="D3929" s="107"/>
      <c r="E3929" s="107"/>
      <c r="F3929" s="107"/>
      <c r="G3929" s="83">
        <v>2</v>
      </c>
      <c r="H3929" s="83"/>
    </row>
    <row r="3930" spans="1:8" x14ac:dyDescent="0.3">
      <c r="A3930" s="104" t="s">
        <v>7950</v>
      </c>
      <c r="B3930" s="105" t="s">
        <v>7951</v>
      </c>
      <c r="C3930" s="106"/>
      <c r="D3930" s="107"/>
      <c r="E3930" s="107"/>
      <c r="F3930" s="107"/>
      <c r="G3930" s="83">
        <v>5</v>
      </c>
      <c r="H3930" s="83"/>
    </row>
    <row r="3931" spans="1:8" x14ac:dyDescent="0.3">
      <c r="A3931" s="104" t="s">
        <v>7952</v>
      </c>
      <c r="B3931" s="105" t="s">
        <v>7953</v>
      </c>
      <c r="C3931" s="106" t="s">
        <v>128</v>
      </c>
      <c r="D3931" s="107">
        <v>1314.52</v>
      </c>
      <c r="E3931" s="107">
        <v>218.2</v>
      </c>
      <c r="F3931" s="107">
        <v>1532.72</v>
      </c>
      <c r="G3931" s="83">
        <v>9</v>
      </c>
      <c r="H3931" s="83"/>
    </row>
    <row r="3932" spans="1:8" x14ac:dyDescent="0.3">
      <c r="A3932" s="104" t="s">
        <v>7954</v>
      </c>
      <c r="B3932" s="105" t="s">
        <v>7955</v>
      </c>
      <c r="C3932" s="106" t="s">
        <v>128</v>
      </c>
      <c r="D3932" s="107">
        <v>1109.92</v>
      </c>
      <c r="E3932" s="107">
        <v>218.2</v>
      </c>
      <c r="F3932" s="107">
        <v>1328.12</v>
      </c>
      <c r="G3932" s="83">
        <v>9</v>
      </c>
      <c r="H3932" s="83"/>
    </row>
    <row r="3933" spans="1:8" x14ac:dyDescent="0.3">
      <c r="A3933" s="104" t="s">
        <v>7956</v>
      </c>
      <c r="B3933" s="105" t="s">
        <v>7957</v>
      </c>
      <c r="C3933" s="106" t="s">
        <v>128</v>
      </c>
      <c r="D3933" s="107">
        <v>1622.5</v>
      </c>
      <c r="E3933" s="107">
        <v>218.2</v>
      </c>
      <c r="F3933" s="107">
        <v>1840.7</v>
      </c>
      <c r="G3933" s="83">
        <v>9</v>
      </c>
      <c r="H3933" s="83"/>
    </row>
    <row r="3934" spans="1:8" x14ac:dyDescent="0.3">
      <c r="A3934" s="104" t="s">
        <v>7958</v>
      </c>
      <c r="B3934" s="105" t="s">
        <v>7959</v>
      </c>
      <c r="C3934" s="106" t="s">
        <v>128</v>
      </c>
      <c r="D3934" s="107">
        <v>1791.33</v>
      </c>
      <c r="E3934" s="107">
        <v>218.2</v>
      </c>
      <c r="F3934" s="107">
        <v>2009.53</v>
      </c>
      <c r="G3934" s="83">
        <v>9</v>
      </c>
      <c r="H3934" s="83"/>
    </row>
    <row r="3935" spans="1:8" x14ac:dyDescent="0.3">
      <c r="A3935" s="104" t="s">
        <v>7960</v>
      </c>
      <c r="B3935" s="105" t="s">
        <v>7961</v>
      </c>
      <c r="C3935" s="106" t="s">
        <v>128</v>
      </c>
      <c r="D3935" s="107">
        <v>1304.9100000000001</v>
      </c>
      <c r="E3935" s="107">
        <v>218.2</v>
      </c>
      <c r="F3935" s="107">
        <v>1523.11</v>
      </c>
      <c r="G3935" s="83">
        <v>9</v>
      </c>
      <c r="H3935" s="83"/>
    </row>
    <row r="3936" spans="1:8" x14ac:dyDescent="0.3">
      <c r="A3936" s="104" t="s">
        <v>7962</v>
      </c>
      <c r="B3936" s="105" t="s">
        <v>7963</v>
      </c>
      <c r="C3936" s="106" t="s">
        <v>128</v>
      </c>
      <c r="D3936" s="107">
        <v>1543.97</v>
      </c>
      <c r="E3936" s="107">
        <v>218.2</v>
      </c>
      <c r="F3936" s="107">
        <v>1762.17</v>
      </c>
      <c r="G3936" s="83">
        <v>9</v>
      </c>
      <c r="H3936" s="83"/>
    </row>
    <row r="3937" spans="1:8" x14ac:dyDescent="0.3">
      <c r="A3937" s="104" t="s">
        <v>7964</v>
      </c>
      <c r="B3937" s="105" t="s">
        <v>7965</v>
      </c>
      <c r="C3937" s="106" t="s">
        <v>128</v>
      </c>
      <c r="D3937" s="107">
        <v>1761.51</v>
      </c>
      <c r="E3937" s="107">
        <v>218.2</v>
      </c>
      <c r="F3937" s="107">
        <v>1979.71</v>
      </c>
      <c r="G3937" s="83">
        <v>9</v>
      </c>
      <c r="H3937" s="83"/>
    </row>
    <row r="3938" spans="1:8" x14ac:dyDescent="0.3">
      <c r="A3938" s="104" t="s">
        <v>7966</v>
      </c>
      <c r="B3938" s="105" t="s">
        <v>7967</v>
      </c>
      <c r="C3938" s="106" t="s">
        <v>128</v>
      </c>
      <c r="D3938" s="107">
        <v>2136.5700000000002</v>
      </c>
      <c r="E3938" s="107">
        <v>218.2</v>
      </c>
      <c r="F3938" s="107">
        <v>2354.77</v>
      </c>
      <c r="G3938" s="83">
        <v>9</v>
      </c>
      <c r="H3938" s="83"/>
    </row>
    <row r="3939" spans="1:8" x14ac:dyDescent="0.3">
      <c r="A3939" s="104" t="s">
        <v>7968</v>
      </c>
      <c r="B3939" s="105" t="s">
        <v>7969</v>
      </c>
      <c r="C3939" s="106" t="s">
        <v>128</v>
      </c>
      <c r="D3939" s="107">
        <v>2447.12</v>
      </c>
      <c r="E3939" s="107">
        <v>218.2</v>
      </c>
      <c r="F3939" s="107">
        <v>2665.32</v>
      </c>
      <c r="G3939" s="83">
        <v>9</v>
      </c>
      <c r="H3939" s="83"/>
    </row>
    <row r="3940" spans="1:8" x14ac:dyDescent="0.3">
      <c r="A3940" s="104" t="s">
        <v>7970</v>
      </c>
      <c r="B3940" s="105" t="s">
        <v>7971</v>
      </c>
      <c r="C3940" s="106" t="s">
        <v>128</v>
      </c>
      <c r="D3940" s="107">
        <v>2727.94</v>
      </c>
      <c r="E3940" s="107">
        <v>218.2</v>
      </c>
      <c r="F3940" s="107">
        <v>2946.14</v>
      </c>
      <c r="G3940" s="83">
        <v>9</v>
      </c>
      <c r="H3940" s="83"/>
    </row>
    <row r="3941" spans="1:8" x14ac:dyDescent="0.3">
      <c r="A3941" s="104" t="s">
        <v>7972</v>
      </c>
      <c r="B3941" s="105" t="s">
        <v>7973</v>
      </c>
      <c r="C3941" s="106" t="s">
        <v>128</v>
      </c>
      <c r="D3941" s="107">
        <v>2923.19</v>
      </c>
      <c r="E3941" s="107">
        <v>218.2</v>
      </c>
      <c r="F3941" s="107">
        <v>3141.39</v>
      </c>
      <c r="G3941" s="83">
        <v>9</v>
      </c>
      <c r="H3941" s="83"/>
    </row>
    <row r="3942" spans="1:8" x14ac:dyDescent="0.3">
      <c r="A3942" s="104" t="s">
        <v>7974</v>
      </c>
      <c r="B3942" s="105" t="s">
        <v>7975</v>
      </c>
      <c r="C3942" s="106" t="s">
        <v>128</v>
      </c>
      <c r="D3942" s="107">
        <v>4099.16</v>
      </c>
      <c r="E3942" s="107">
        <v>218.2</v>
      </c>
      <c r="F3942" s="107">
        <v>4317.3599999999997</v>
      </c>
      <c r="G3942" s="83">
        <v>9</v>
      </c>
      <c r="H3942" s="83"/>
    </row>
    <row r="3943" spans="1:8" x14ac:dyDescent="0.3">
      <c r="A3943" s="104" t="s">
        <v>7976</v>
      </c>
      <c r="B3943" s="105" t="s">
        <v>7977</v>
      </c>
      <c r="C3943" s="106"/>
      <c r="D3943" s="107"/>
      <c r="E3943" s="107"/>
      <c r="F3943" s="107"/>
      <c r="G3943" s="83">
        <v>5</v>
      </c>
      <c r="H3943" s="83"/>
    </row>
    <row r="3944" spans="1:8" x14ac:dyDescent="0.3">
      <c r="A3944" s="104" t="s">
        <v>7978</v>
      </c>
      <c r="B3944" s="105" t="s">
        <v>7979</v>
      </c>
      <c r="C3944" s="106" t="s">
        <v>128</v>
      </c>
      <c r="D3944" s="107">
        <v>508.95</v>
      </c>
      <c r="E3944" s="107">
        <v>130.9</v>
      </c>
      <c r="F3944" s="107">
        <v>639.85</v>
      </c>
      <c r="G3944" s="83">
        <v>9</v>
      </c>
      <c r="H3944" s="83"/>
    </row>
    <row r="3945" spans="1:8" x14ac:dyDescent="0.3">
      <c r="A3945" s="104" t="s">
        <v>7980</v>
      </c>
      <c r="B3945" s="105" t="s">
        <v>7981</v>
      </c>
      <c r="C3945" s="106" t="s">
        <v>128</v>
      </c>
      <c r="D3945" s="107">
        <v>389.22</v>
      </c>
      <c r="E3945" s="107">
        <v>157.08000000000001</v>
      </c>
      <c r="F3945" s="107">
        <v>546.29999999999995</v>
      </c>
      <c r="G3945" s="83">
        <v>9</v>
      </c>
      <c r="H3945" s="83"/>
    </row>
    <row r="3946" spans="1:8" x14ac:dyDescent="0.3">
      <c r="A3946" s="104" t="s">
        <v>7982</v>
      </c>
      <c r="B3946" s="105" t="s">
        <v>7983</v>
      </c>
      <c r="C3946" s="106" t="s">
        <v>128</v>
      </c>
      <c r="D3946" s="107">
        <v>832.14</v>
      </c>
      <c r="E3946" s="107">
        <v>157.08000000000001</v>
      </c>
      <c r="F3946" s="107">
        <v>989.22</v>
      </c>
      <c r="G3946" s="83">
        <v>9</v>
      </c>
      <c r="H3946" s="83"/>
    </row>
    <row r="3947" spans="1:8" x14ac:dyDescent="0.3">
      <c r="A3947" s="104" t="s">
        <v>7984</v>
      </c>
      <c r="B3947" s="105" t="s">
        <v>7985</v>
      </c>
      <c r="C3947" s="106" t="s">
        <v>128</v>
      </c>
      <c r="D3947" s="107">
        <v>1042.0999999999999</v>
      </c>
      <c r="E3947" s="107">
        <v>235.62</v>
      </c>
      <c r="F3947" s="107">
        <v>1277.72</v>
      </c>
      <c r="G3947" s="83">
        <v>9</v>
      </c>
      <c r="H3947" s="83"/>
    </row>
    <row r="3948" spans="1:8" x14ac:dyDescent="0.3">
      <c r="A3948" s="104" t="s">
        <v>7986</v>
      </c>
      <c r="B3948" s="105" t="s">
        <v>7987</v>
      </c>
      <c r="C3948" s="106" t="s">
        <v>128</v>
      </c>
      <c r="D3948" s="107">
        <v>1198.18</v>
      </c>
      <c r="E3948" s="107">
        <v>314.16000000000003</v>
      </c>
      <c r="F3948" s="107">
        <v>1512.34</v>
      </c>
      <c r="G3948" s="83">
        <v>9</v>
      </c>
      <c r="H3948" s="83"/>
    </row>
    <row r="3949" spans="1:8" x14ac:dyDescent="0.3">
      <c r="A3949" s="104" t="s">
        <v>7988</v>
      </c>
      <c r="B3949" s="105" t="s">
        <v>7989</v>
      </c>
      <c r="C3949" s="106" t="s">
        <v>128</v>
      </c>
      <c r="D3949" s="107">
        <v>1849.43</v>
      </c>
      <c r="E3949" s="107">
        <v>235.62</v>
      </c>
      <c r="F3949" s="107">
        <v>2085.0500000000002</v>
      </c>
      <c r="G3949" s="83">
        <v>9</v>
      </c>
      <c r="H3949" s="83"/>
    </row>
    <row r="3950" spans="1:8" x14ac:dyDescent="0.3">
      <c r="A3950" s="104" t="s">
        <v>7990</v>
      </c>
      <c r="B3950" s="105" t="s">
        <v>7991</v>
      </c>
      <c r="C3950" s="106" t="s">
        <v>128</v>
      </c>
      <c r="D3950" s="107">
        <v>943.29</v>
      </c>
      <c r="E3950" s="107">
        <v>235.62</v>
      </c>
      <c r="F3950" s="107">
        <v>1178.9100000000001</v>
      </c>
      <c r="G3950" s="83">
        <v>9</v>
      </c>
      <c r="H3950" s="83"/>
    </row>
    <row r="3951" spans="1:8" x14ac:dyDescent="0.3">
      <c r="A3951" s="104" t="s">
        <v>7992</v>
      </c>
      <c r="B3951" s="105" t="s">
        <v>7993</v>
      </c>
      <c r="C3951" s="106" t="s">
        <v>128</v>
      </c>
      <c r="D3951" s="107">
        <v>1843.68</v>
      </c>
      <c r="E3951" s="107">
        <v>314.16000000000003</v>
      </c>
      <c r="F3951" s="107">
        <v>2157.84</v>
      </c>
      <c r="G3951" s="83">
        <v>9</v>
      </c>
      <c r="H3951" s="83"/>
    </row>
    <row r="3952" spans="1:8" x14ac:dyDescent="0.3">
      <c r="A3952" s="104" t="s">
        <v>7994</v>
      </c>
      <c r="B3952" s="105" t="s">
        <v>7995</v>
      </c>
      <c r="C3952" s="106" t="s">
        <v>128</v>
      </c>
      <c r="D3952" s="107">
        <v>91.02</v>
      </c>
      <c r="E3952" s="107">
        <v>104.72</v>
      </c>
      <c r="F3952" s="107">
        <v>195.74</v>
      </c>
      <c r="G3952" s="83">
        <v>9</v>
      </c>
      <c r="H3952" s="83"/>
    </row>
    <row r="3953" spans="1:8" x14ac:dyDescent="0.3">
      <c r="A3953" s="104" t="s">
        <v>7996</v>
      </c>
      <c r="B3953" s="105" t="s">
        <v>7997</v>
      </c>
      <c r="C3953" s="106" t="s">
        <v>128</v>
      </c>
      <c r="D3953" s="107">
        <v>98.36</v>
      </c>
      <c r="E3953" s="107">
        <v>104.72</v>
      </c>
      <c r="F3953" s="107">
        <v>203.08</v>
      </c>
      <c r="G3953" s="83">
        <v>9</v>
      </c>
      <c r="H3953" s="83"/>
    </row>
    <row r="3954" spans="1:8" x14ac:dyDescent="0.3">
      <c r="A3954" s="104" t="s">
        <v>7998</v>
      </c>
      <c r="B3954" s="105" t="s">
        <v>7999</v>
      </c>
      <c r="C3954" s="106" t="s">
        <v>128</v>
      </c>
      <c r="D3954" s="107">
        <v>164.28</v>
      </c>
      <c r="E3954" s="107">
        <v>130.9</v>
      </c>
      <c r="F3954" s="107">
        <v>295.18</v>
      </c>
      <c r="G3954" s="83">
        <v>9</v>
      </c>
      <c r="H3954" s="83"/>
    </row>
    <row r="3955" spans="1:8" x14ac:dyDescent="0.3">
      <c r="A3955" s="104" t="s">
        <v>8000</v>
      </c>
      <c r="B3955" s="105" t="s">
        <v>8001</v>
      </c>
      <c r="C3955" s="106" t="s">
        <v>128</v>
      </c>
      <c r="D3955" s="107">
        <v>328.56</v>
      </c>
      <c r="E3955" s="107">
        <v>157.08000000000001</v>
      </c>
      <c r="F3955" s="107">
        <v>485.64</v>
      </c>
      <c r="G3955" s="83">
        <v>9</v>
      </c>
      <c r="H3955" s="83"/>
    </row>
    <row r="3956" spans="1:8" x14ac:dyDescent="0.3">
      <c r="A3956" s="104" t="s">
        <v>8002</v>
      </c>
      <c r="B3956" s="105" t="s">
        <v>8003</v>
      </c>
      <c r="C3956" s="106"/>
      <c r="D3956" s="107"/>
      <c r="E3956" s="107"/>
      <c r="F3956" s="107"/>
      <c r="G3956" s="83">
        <v>5</v>
      </c>
      <c r="H3956" s="83"/>
    </row>
    <row r="3957" spans="1:8" x14ac:dyDescent="0.3">
      <c r="A3957" s="104" t="s">
        <v>8004</v>
      </c>
      <c r="B3957" s="105" t="s">
        <v>8005</v>
      </c>
      <c r="C3957" s="106" t="s">
        <v>128</v>
      </c>
      <c r="D3957" s="107">
        <v>205.89</v>
      </c>
      <c r="E3957" s="107">
        <v>171.98</v>
      </c>
      <c r="F3957" s="107">
        <v>377.87</v>
      </c>
      <c r="G3957" s="83">
        <v>9</v>
      </c>
      <c r="H3957" s="83"/>
    </row>
    <row r="3958" spans="1:8" ht="28.8" x14ac:dyDescent="0.3">
      <c r="A3958" s="104" t="s">
        <v>8006</v>
      </c>
      <c r="B3958" s="105" t="s">
        <v>8007</v>
      </c>
      <c r="C3958" s="106" t="s">
        <v>128</v>
      </c>
      <c r="D3958" s="107">
        <v>45.71</v>
      </c>
      <c r="E3958" s="107">
        <v>12.73</v>
      </c>
      <c r="F3958" s="107">
        <v>58.44</v>
      </c>
      <c r="G3958" s="83">
        <v>9</v>
      </c>
      <c r="H3958" s="83"/>
    </row>
    <row r="3959" spans="1:8" ht="28.8" x14ac:dyDescent="0.3">
      <c r="A3959" s="104" t="s">
        <v>8008</v>
      </c>
      <c r="B3959" s="105" t="s">
        <v>8009</v>
      </c>
      <c r="C3959" s="106" t="s">
        <v>128</v>
      </c>
      <c r="D3959" s="107">
        <v>529.65</v>
      </c>
      <c r="E3959" s="107">
        <v>25.46</v>
      </c>
      <c r="F3959" s="107">
        <v>555.11</v>
      </c>
      <c r="G3959" s="83">
        <v>9</v>
      </c>
      <c r="H3959" s="83"/>
    </row>
    <row r="3960" spans="1:8" x14ac:dyDescent="0.3">
      <c r="A3960" s="104" t="s">
        <v>8010</v>
      </c>
      <c r="B3960" s="105" t="s">
        <v>8011</v>
      </c>
      <c r="C3960" s="106" t="s">
        <v>128</v>
      </c>
      <c r="D3960" s="107">
        <v>29.67</v>
      </c>
      <c r="E3960" s="107">
        <v>25.47</v>
      </c>
      <c r="F3960" s="107">
        <v>55.14</v>
      </c>
      <c r="G3960" s="83">
        <v>9</v>
      </c>
      <c r="H3960" s="83"/>
    </row>
    <row r="3961" spans="1:8" ht="28.8" x14ac:dyDescent="0.3">
      <c r="A3961" s="104" t="s">
        <v>8012</v>
      </c>
      <c r="B3961" s="105" t="s">
        <v>8013</v>
      </c>
      <c r="C3961" s="106"/>
      <c r="D3961" s="107"/>
      <c r="E3961" s="107"/>
      <c r="F3961" s="107"/>
      <c r="G3961" s="83">
        <v>2</v>
      </c>
      <c r="H3961" s="83"/>
    </row>
    <row r="3962" spans="1:8" x14ac:dyDescent="0.3">
      <c r="A3962" s="104" t="s">
        <v>8014</v>
      </c>
      <c r="B3962" s="105" t="s">
        <v>8015</v>
      </c>
      <c r="C3962" s="106"/>
      <c r="D3962" s="107"/>
      <c r="E3962" s="107"/>
      <c r="F3962" s="107"/>
      <c r="G3962" s="83">
        <v>5</v>
      </c>
      <c r="H3962" s="83"/>
    </row>
    <row r="3963" spans="1:8" ht="28.8" x14ac:dyDescent="0.3">
      <c r="A3963" s="104" t="s">
        <v>8016</v>
      </c>
      <c r="B3963" s="105" t="s">
        <v>8017</v>
      </c>
      <c r="C3963" s="106" t="s">
        <v>128</v>
      </c>
      <c r="D3963" s="107">
        <v>62.94</v>
      </c>
      <c r="E3963" s="107"/>
      <c r="F3963" s="107">
        <v>62.94</v>
      </c>
      <c r="G3963" s="83">
        <v>9</v>
      </c>
      <c r="H3963" s="83"/>
    </row>
    <row r="3964" spans="1:8" ht="28.8" x14ac:dyDescent="0.3">
      <c r="A3964" s="104" t="s">
        <v>8018</v>
      </c>
      <c r="B3964" s="105" t="s">
        <v>8019</v>
      </c>
      <c r="C3964" s="106" t="s">
        <v>128</v>
      </c>
      <c r="D3964" s="107">
        <v>369.92</v>
      </c>
      <c r="E3964" s="107">
        <v>44.96</v>
      </c>
      <c r="F3964" s="107">
        <v>414.88</v>
      </c>
      <c r="G3964" s="83">
        <v>9</v>
      </c>
      <c r="H3964" s="83"/>
    </row>
    <row r="3965" spans="1:8" ht="28.8" x14ac:dyDescent="0.3">
      <c r="A3965" s="104" t="s">
        <v>8020</v>
      </c>
      <c r="B3965" s="105" t="s">
        <v>8021</v>
      </c>
      <c r="C3965" s="106" t="s">
        <v>128</v>
      </c>
      <c r="D3965" s="107">
        <v>774.51</v>
      </c>
      <c r="E3965" s="107">
        <v>95.61</v>
      </c>
      <c r="F3965" s="107">
        <v>870.12</v>
      </c>
      <c r="G3965" s="83">
        <v>9</v>
      </c>
      <c r="H3965" s="83"/>
    </row>
    <row r="3966" spans="1:8" ht="28.8" x14ac:dyDescent="0.3">
      <c r="A3966" s="104" t="s">
        <v>8022</v>
      </c>
      <c r="B3966" s="105" t="s">
        <v>8023</v>
      </c>
      <c r="C3966" s="106" t="s">
        <v>128</v>
      </c>
      <c r="D3966" s="107">
        <v>168.8</v>
      </c>
      <c r="E3966" s="107">
        <v>14.56</v>
      </c>
      <c r="F3966" s="107">
        <v>183.36</v>
      </c>
      <c r="G3966" s="83">
        <v>9</v>
      </c>
      <c r="H3966" s="83"/>
    </row>
    <row r="3967" spans="1:8" x14ac:dyDescent="0.3">
      <c r="A3967" s="104" t="s">
        <v>8024</v>
      </c>
      <c r="B3967" s="105" t="s">
        <v>8025</v>
      </c>
      <c r="C3967" s="106" t="s">
        <v>128</v>
      </c>
      <c r="D3967" s="107">
        <v>32.76</v>
      </c>
      <c r="E3967" s="107">
        <v>5.46</v>
      </c>
      <c r="F3967" s="107">
        <v>38.22</v>
      </c>
      <c r="G3967" s="83">
        <v>9</v>
      </c>
      <c r="H3967" s="83"/>
    </row>
    <row r="3968" spans="1:8" x14ac:dyDescent="0.3">
      <c r="A3968" s="104" t="s">
        <v>8026</v>
      </c>
      <c r="B3968" s="105" t="s">
        <v>8027</v>
      </c>
      <c r="C3968" s="106" t="s">
        <v>128</v>
      </c>
      <c r="D3968" s="107">
        <v>143.1</v>
      </c>
      <c r="E3968" s="107">
        <v>5.46</v>
      </c>
      <c r="F3968" s="107">
        <v>148.56</v>
      </c>
      <c r="G3968" s="83">
        <v>9</v>
      </c>
      <c r="H3968" s="83"/>
    </row>
    <row r="3969" spans="1:8" ht="28.8" x14ac:dyDescent="0.3">
      <c r="A3969" s="104" t="s">
        <v>8028</v>
      </c>
      <c r="B3969" s="105" t="s">
        <v>8029</v>
      </c>
      <c r="C3969" s="106" t="s">
        <v>439</v>
      </c>
      <c r="D3969" s="107">
        <v>5298.37</v>
      </c>
      <c r="E3969" s="107"/>
      <c r="F3969" s="107">
        <v>5298.37</v>
      </c>
      <c r="G3969" s="83">
        <v>9</v>
      </c>
      <c r="H3969" s="83"/>
    </row>
    <row r="3970" spans="1:8" ht="28.8" x14ac:dyDescent="0.3">
      <c r="A3970" s="104" t="s">
        <v>8030</v>
      </c>
      <c r="B3970" s="105" t="s">
        <v>8031</v>
      </c>
      <c r="C3970" s="106" t="s">
        <v>439</v>
      </c>
      <c r="D3970" s="107">
        <v>23281.01</v>
      </c>
      <c r="E3970" s="107"/>
      <c r="F3970" s="107">
        <v>23281.01</v>
      </c>
      <c r="G3970" s="83">
        <v>9</v>
      </c>
      <c r="H3970" s="83"/>
    </row>
    <row r="3971" spans="1:8" ht="28.8" x14ac:dyDescent="0.3">
      <c r="A3971" s="104" t="s">
        <v>8032</v>
      </c>
      <c r="B3971" s="105" t="s">
        <v>8033</v>
      </c>
      <c r="C3971" s="106" t="s">
        <v>439</v>
      </c>
      <c r="D3971" s="107">
        <v>69048.08</v>
      </c>
      <c r="E3971" s="107"/>
      <c r="F3971" s="107">
        <v>69048.08</v>
      </c>
      <c r="G3971" s="83">
        <v>9</v>
      </c>
      <c r="H3971" s="83"/>
    </row>
    <row r="3972" spans="1:8" x14ac:dyDescent="0.3">
      <c r="A3972" s="104" t="s">
        <v>8034</v>
      </c>
      <c r="B3972" s="105" t="s">
        <v>8035</v>
      </c>
      <c r="C3972" s="106"/>
      <c r="D3972" s="107"/>
      <c r="E3972" s="107"/>
      <c r="F3972" s="107"/>
      <c r="G3972" s="83">
        <v>5</v>
      </c>
      <c r="H3972" s="83"/>
    </row>
    <row r="3973" spans="1:8" ht="28.8" x14ac:dyDescent="0.3">
      <c r="A3973" s="104" t="s">
        <v>8036</v>
      </c>
      <c r="B3973" s="105" t="s">
        <v>8037</v>
      </c>
      <c r="C3973" s="106" t="s">
        <v>128</v>
      </c>
      <c r="D3973" s="107">
        <v>8294.82</v>
      </c>
      <c r="E3973" s="107">
        <v>54.59</v>
      </c>
      <c r="F3973" s="107">
        <v>8349.41</v>
      </c>
      <c r="G3973" s="83">
        <v>9</v>
      </c>
      <c r="H3973" s="83"/>
    </row>
    <row r="3974" spans="1:8" ht="28.8" x14ac:dyDescent="0.3">
      <c r="A3974" s="104" t="s">
        <v>8038</v>
      </c>
      <c r="B3974" s="105" t="s">
        <v>8039</v>
      </c>
      <c r="C3974" s="106" t="s">
        <v>128</v>
      </c>
      <c r="D3974" s="107">
        <v>11205.47</v>
      </c>
      <c r="E3974" s="107">
        <v>54.59</v>
      </c>
      <c r="F3974" s="107">
        <v>11260.06</v>
      </c>
      <c r="G3974" s="83">
        <v>9</v>
      </c>
      <c r="H3974" s="83"/>
    </row>
    <row r="3975" spans="1:8" x14ac:dyDescent="0.3">
      <c r="A3975" s="104" t="s">
        <v>8040</v>
      </c>
      <c r="B3975" s="105" t="s">
        <v>8041</v>
      </c>
      <c r="C3975" s="106" t="s">
        <v>128</v>
      </c>
      <c r="D3975" s="107">
        <v>31548.01</v>
      </c>
      <c r="E3975" s="107">
        <v>54.59</v>
      </c>
      <c r="F3975" s="107">
        <v>31602.6</v>
      </c>
      <c r="G3975" s="83">
        <v>9</v>
      </c>
      <c r="H3975" s="83"/>
    </row>
    <row r="3976" spans="1:8" x14ac:dyDescent="0.3">
      <c r="A3976" s="104" t="s">
        <v>8042</v>
      </c>
      <c r="B3976" s="105" t="s">
        <v>8043</v>
      </c>
      <c r="C3976" s="106"/>
      <c r="D3976" s="107"/>
      <c r="E3976" s="107"/>
      <c r="F3976" s="107"/>
      <c r="G3976" s="83">
        <v>5</v>
      </c>
      <c r="H3976" s="83"/>
    </row>
    <row r="3977" spans="1:8" ht="28.8" x14ac:dyDescent="0.3">
      <c r="A3977" s="104" t="s">
        <v>8044</v>
      </c>
      <c r="B3977" s="105" t="s">
        <v>8045</v>
      </c>
      <c r="C3977" s="106" t="s">
        <v>128</v>
      </c>
      <c r="D3977" s="107">
        <v>34753.78</v>
      </c>
      <c r="E3977" s="107">
        <v>101.82</v>
      </c>
      <c r="F3977" s="107">
        <v>34855.599999999999</v>
      </c>
      <c r="G3977" s="83">
        <v>9</v>
      </c>
      <c r="H3977" s="83"/>
    </row>
    <row r="3978" spans="1:8" ht="28.8" x14ac:dyDescent="0.3">
      <c r="A3978" s="104" t="s">
        <v>8046</v>
      </c>
      <c r="B3978" s="105" t="s">
        <v>8047</v>
      </c>
      <c r="C3978" s="106" t="s">
        <v>128</v>
      </c>
      <c r="D3978" s="107">
        <v>38062.67</v>
      </c>
      <c r="E3978" s="107">
        <v>101.82</v>
      </c>
      <c r="F3978" s="107">
        <v>38164.49</v>
      </c>
      <c r="G3978" s="83">
        <v>9</v>
      </c>
      <c r="H3978" s="83"/>
    </row>
    <row r="3979" spans="1:8" ht="28.8" x14ac:dyDescent="0.3">
      <c r="A3979" s="104" t="s">
        <v>8048</v>
      </c>
      <c r="B3979" s="105" t="s">
        <v>8049</v>
      </c>
      <c r="C3979" s="106" t="s">
        <v>128</v>
      </c>
      <c r="D3979" s="107">
        <v>49252.11</v>
      </c>
      <c r="E3979" s="107">
        <v>101.82</v>
      </c>
      <c r="F3979" s="107">
        <v>49353.93</v>
      </c>
      <c r="G3979" s="83">
        <v>9</v>
      </c>
      <c r="H3979" s="83"/>
    </row>
    <row r="3980" spans="1:8" x14ac:dyDescent="0.3">
      <c r="A3980" s="104" t="s">
        <v>8050</v>
      </c>
      <c r="B3980" s="105" t="s">
        <v>8051</v>
      </c>
      <c r="C3980" s="106" t="s">
        <v>128</v>
      </c>
      <c r="D3980" s="107">
        <v>4736.79</v>
      </c>
      <c r="E3980" s="107">
        <v>72.78</v>
      </c>
      <c r="F3980" s="107">
        <v>4809.57</v>
      </c>
      <c r="G3980" s="83">
        <v>9</v>
      </c>
      <c r="H3980" s="83"/>
    </row>
    <row r="3981" spans="1:8" ht="28.8" x14ac:dyDescent="0.3">
      <c r="A3981" s="104" t="s">
        <v>8052</v>
      </c>
      <c r="B3981" s="105" t="s">
        <v>8053</v>
      </c>
      <c r="C3981" s="106" t="s">
        <v>128</v>
      </c>
      <c r="D3981" s="107">
        <v>12685.17</v>
      </c>
      <c r="E3981" s="107">
        <v>101.82</v>
      </c>
      <c r="F3981" s="107">
        <v>12786.99</v>
      </c>
      <c r="G3981" s="83">
        <v>9</v>
      </c>
      <c r="H3981" s="83"/>
    </row>
    <row r="3982" spans="1:8" ht="28.8" x14ac:dyDescent="0.3">
      <c r="A3982" s="104" t="s">
        <v>8054</v>
      </c>
      <c r="B3982" s="105" t="s">
        <v>8055</v>
      </c>
      <c r="C3982" s="106" t="s">
        <v>128</v>
      </c>
      <c r="D3982" s="107">
        <v>18825.41</v>
      </c>
      <c r="E3982" s="107">
        <v>72.78</v>
      </c>
      <c r="F3982" s="107">
        <v>18898.189999999999</v>
      </c>
      <c r="G3982" s="83">
        <v>9</v>
      </c>
      <c r="H3982" s="83"/>
    </row>
    <row r="3983" spans="1:8" ht="28.8" x14ac:dyDescent="0.3">
      <c r="A3983" s="104" t="s">
        <v>8056</v>
      </c>
      <c r="B3983" s="105" t="s">
        <v>8057</v>
      </c>
      <c r="C3983" s="106" t="s">
        <v>128</v>
      </c>
      <c r="D3983" s="107">
        <v>618.33000000000004</v>
      </c>
      <c r="E3983" s="107">
        <v>36.39</v>
      </c>
      <c r="F3983" s="107">
        <v>654.72</v>
      </c>
      <c r="G3983" s="83">
        <v>9</v>
      </c>
      <c r="H3983" s="83"/>
    </row>
    <row r="3984" spans="1:8" ht="28.8" x14ac:dyDescent="0.3">
      <c r="A3984" s="104" t="s">
        <v>8058</v>
      </c>
      <c r="B3984" s="105" t="s">
        <v>8059</v>
      </c>
      <c r="C3984" s="106" t="s">
        <v>128</v>
      </c>
      <c r="D3984" s="107">
        <v>40545.71</v>
      </c>
      <c r="E3984" s="107">
        <v>101.82</v>
      </c>
      <c r="F3984" s="107">
        <v>40647.53</v>
      </c>
      <c r="G3984" s="83">
        <v>9</v>
      </c>
      <c r="H3984" s="83"/>
    </row>
    <row r="3985" spans="1:8" ht="28.8" x14ac:dyDescent="0.3">
      <c r="A3985" s="104" t="s">
        <v>8060</v>
      </c>
      <c r="B3985" s="105" t="s">
        <v>8061</v>
      </c>
      <c r="C3985" s="106" t="s">
        <v>128</v>
      </c>
      <c r="D3985" s="107">
        <v>52140.68</v>
      </c>
      <c r="E3985" s="107">
        <v>101.82</v>
      </c>
      <c r="F3985" s="107">
        <v>52242.5</v>
      </c>
      <c r="G3985" s="83">
        <v>9</v>
      </c>
      <c r="H3985" s="83"/>
    </row>
    <row r="3986" spans="1:8" ht="28.8" x14ac:dyDescent="0.3">
      <c r="A3986" s="104" t="s">
        <v>8062</v>
      </c>
      <c r="B3986" s="105" t="s">
        <v>8063</v>
      </c>
      <c r="C3986" s="106" t="s">
        <v>128</v>
      </c>
      <c r="D3986" s="107">
        <v>120943.81</v>
      </c>
      <c r="E3986" s="107">
        <v>101.82</v>
      </c>
      <c r="F3986" s="107">
        <v>121045.63</v>
      </c>
      <c r="G3986" s="83">
        <v>9</v>
      </c>
      <c r="H3986" s="83"/>
    </row>
    <row r="3987" spans="1:8" ht="28.8" x14ac:dyDescent="0.3">
      <c r="A3987" s="104" t="s">
        <v>8064</v>
      </c>
      <c r="B3987" s="105" t="s">
        <v>8065</v>
      </c>
      <c r="C3987" s="106" t="s">
        <v>128</v>
      </c>
      <c r="D3987" s="107">
        <v>128377.25</v>
      </c>
      <c r="E3987" s="107">
        <v>101.82</v>
      </c>
      <c r="F3987" s="107">
        <v>128479.07</v>
      </c>
      <c r="G3987" s="83">
        <v>9</v>
      </c>
      <c r="H3987" s="83"/>
    </row>
    <row r="3988" spans="1:8" ht="28.8" x14ac:dyDescent="0.3">
      <c r="A3988" s="104" t="s">
        <v>8066</v>
      </c>
      <c r="B3988" s="105" t="s">
        <v>8067</v>
      </c>
      <c r="C3988" s="106" t="s">
        <v>128</v>
      </c>
      <c r="D3988" s="107">
        <v>51149.82</v>
      </c>
      <c r="E3988" s="107">
        <v>101.82</v>
      </c>
      <c r="F3988" s="107">
        <v>51251.64</v>
      </c>
      <c r="G3988" s="83">
        <v>9</v>
      </c>
      <c r="H3988" s="83"/>
    </row>
    <row r="3989" spans="1:8" ht="28.8" x14ac:dyDescent="0.3">
      <c r="A3989" s="104" t="s">
        <v>8068</v>
      </c>
      <c r="B3989" s="105" t="s">
        <v>8069</v>
      </c>
      <c r="C3989" s="106" t="s">
        <v>128</v>
      </c>
      <c r="D3989" s="107">
        <v>23183.21</v>
      </c>
      <c r="E3989" s="107">
        <v>101.82</v>
      </c>
      <c r="F3989" s="107">
        <v>23285.03</v>
      </c>
      <c r="G3989" s="83">
        <v>9</v>
      </c>
      <c r="H3989" s="83"/>
    </row>
    <row r="3990" spans="1:8" ht="28.8" x14ac:dyDescent="0.3">
      <c r="A3990" s="104" t="s">
        <v>8070</v>
      </c>
      <c r="B3990" s="105" t="s">
        <v>8071</v>
      </c>
      <c r="C3990" s="106" t="s">
        <v>128</v>
      </c>
      <c r="D3990" s="107">
        <v>33206.6</v>
      </c>
      <c r="E3990" s="107">
        <v>101.82</v>
      </c>
      <c r="F3990" s="107">
        <v>33308.42</v>
      </c>
      <c r="G3990" s="83">
        <v>9</v>
      </c>
      <c r="H3990" s="83"/>
    </row>
    <row r="3991" spans="1:8" ht="28.8" x14ac:dyDescent="0.3">
      <c r="A3991" s="104" t="s">
        <v>8072</v>
      </c>
      <c r="B3991" s="105" t="s">
        <v>8073</v>
      </c>
      <c r="C3991" s="106" t="s">
        <v>128</v>
      </c>
      <c r="D3991" s="107">
        <v>78874.09</v>
      </c>
      <c r="E3991" s="107">
        <v>101.82</v>
      </c>
      <c r="F3991" s="107">
        <v>78975.91</v>
      </c>
      <c r="G3991" s="83">
        <v>9</v>
      </c>
      <c r="H3991" s="83"/>
    </row>
    <row r="3992" spans="1:8" ht="28.8" x14ac:dyDescent="0.3">
      <c r="A3992" s="104" t="s">
        <v>8074</v>
      </c>
      <c r="B3992" s="105" t="s">
        <v>8075</v>
      </c>
      <c r="C3992" s="106" t="s">
        <v>128</v>
      </c>
      <c r="D3992" s="107">
        <v>30035.37</v>
      </c>
      <c r="E3992" s="107">
        <v>101.82</v>
      </c>
      <c r="F3992" s="107">
        <v>30137.19</v>
      </c>
      <c r="G3992" s="83">
        <v>9</v>
      </c>
      <c r="H3992" s="83"/>
    </row>
    <row r="3993" spans="1:8" ht="28.8" x14ac:dyDescent="0.3">
      <c r="A3993" s="104" t="s">
        <v>8076</v>
      </c>
      <c r="B3993" s="105" t="s">
        <v>8077</v>
      </c>
      <c r="C3993" s="106" t="s">
        <v>128</v>
      </c>
      <c r="D3993" s="107">
        <v>76725.34</v>
      </c>
      <c r="E3993" s="107">
        <v>101.82</v>
      </c>
      <c r="F3993" s="107">
        <v>76827.16</v>
      </c>
      <c r="G3993" s="83">
        <v>9</v>
      </c>
      <c r="H3993" s="83"/>
    </row>
    <row r="3994" spans="1:8" x14ac:dyDescent="0.3">
      <c r="A3994" s="104" t="s">
        <v>8078</v>
      </c>
      <c r="B3994" s="105" t="s">
        <v>8079</v>
      </c>
      <c r="C3994" s="106"/>
      <c r="D3994" s="107"/>
      <c r="E3994" s="107"/>
      <c r="F3994" s="107"/>
      <c r="G3994" s="83">
        <v>5</v>
      </c>
      <c r="H3994" s="83"/>
    </row>
    <row r="3995" spans="1:8" x14ac:dyDescent="0.3">
      <c r="A3995" s="104" t="s">
        <v>8080</v>
      </c>
      <c r="B3995" s="105" t="s">
        <v>8081</v>
      </c>
      <c r="C3995" s="106" t="s">
        <v>128</v>
      </c>
      <c r="D3995" s="107">
        <v>660.29</v>
      </c>
      <c r="E3995" s="107">
        <v>41.79</v>
      </c>
      <c r="F3995" s="107">
        <v>702.08</v>
      </c>
      <c r="G3995" s="83">
        <v>9</v>
      </c>
      <c r="H3995" s="83"/>
    </row>
    <row r="3996" spans="1:8" x14ac:dyDescent="0.3">
      <c r="A3996" s="104" t="s">
        <v>8082</v>
      </c>
      <c r="B3996" s="105" t="s">
        <v>8083</v>
      </c>
      <c r="C3996" s="106"/>
      <c r="D3996" s="107"/>
      <c r="E3996" s="107"/>
      <c r="F3996" s="107"/>
      <c r="G3996" s="83">
        <v>5</v>
      </c>
      <c r="H3996" s="83"/>
    </row>
    <row r="3997" spans="1:8" x14ac:dyDescent="0.3">
      <c r="A3997" s="104" t="s">
        <v>8084</v>
      </c>
      <c r="B3997" s="105" t="s">
        <v>8085</v>
      </c>
      <c r="C3997" s="106" t="s">
        <v>128</v>
      </c>
      <c r="D3997" s="107">
        <v>45.55</v>
      </c>
      <c r="E3997" s="107">
        <v>7.27</v>
      </c>
      <c r="F3997" s="107">
        <v>52.82</v>
      </c>
      <c r="G3997" s="83">
        <v>9</v>
      </c>
      <c r="H3997" s="83"/>
    </row>
    <row r="3998" spans="1:8" x14ac:dyDescent="0.3">
      <c r="A3998" s="104" t="s">
        <v>8086</v>
      </c>
      <c r="B3998" s="105" t="s">
        <v>8087</v>
      </c>
      <c r="C3998" s="106" t="s">
        <v>128</v>
      </c>
      <c r="D3998" s="107">
        <v>680.64</v>
      </c>
      <c r="E3998" s="107">
        <v>29.12</v>
      </c>
      <c r="F3998" s="107">
        <v>709.76</v>
      </c>
      <c r="G3998" s="83">
        <v>9</v>
      </c>
      <c r="H3998" s="83"/>
    </row>
    <row r="3999" spans="1:8" x14ac:dyDescent="0.3">
      <c r="A3999" s="104" t="s">
        <v>8088</v>
      </c>
      <c r="B3999" s="105" t="s">
        <v>8089</v>
      </c>
      <c r="C3999" s="106" t="s">
        <v>128</v>
      </c>
      <c r="D3999" s="107">
        <v>528.88</v>
      </c>
      <c r="E3999" s="107">
        <v>29.12</v>
      </c>
      <c r="F3999" s="107">
        <v>558</v>
      </c>
      <c r="G3999" s="83">
        <v>9</v>
      </c>
      <c r="H3999" s="83"/>
    </row>
    <row r="4000" spans="1:8" x14ac:dyDescent="0.3">
      <c r="A4000" s="104" t="s">
        <v>8090</v>
      </c>
      <c r="B4000" s="105" t="s">
        <v>8091</v>
      </c>
      <c r="C4000" s="106" t="s">
        <v>128</v>
      </c>
      <c r="D4000" s="107">
        <v>150.63</v>
      </c>
      <c r="E4000" s="107">
        <v>7.27</v>
      </c>
      <c r="F4000" s="107">
        <v>157.9</v>
      </c>
      <c r="G4000" s="83">
        <v>9</v>
      </c>
      <c r="H4000" s="83"/>
    </row>
    <row r="4001" spans="1:8" x14ac:dyDescent="0.3">
      <c r="A4001" s="104" t="s">
        <v>8092</v>
      </c>
      <c r="B4001" s="105" t="s">
        <v>8093</v>
      </c>
      <c r="C4001" s="106" t="s">
        <v>128</v>
      </c>
      <c r="D4001" s="107">
        <v>1356.08</v>
      </c>
      <c r="E4001" s="107">
        <v>2.73</v>
      </c>
      <c r="F4001" s="107">
        <v>1358.81</v>
      </c>
      <c r="G4001" s="83">
        <v>9</v>
      </c>
      <c r="H4001" s="83"/>
    </row>
    <row r="4002" spans="1:8" x14ac:dyDescent="0.3">
      <c r="A4002" s="104" t="s">
        <v>8094</v>
      </c>
      <c r="B4002" s="105" t="s">
        <v>8095</v>
      </c>
      <c r="C4002" s="106"/>
      <c r="D4002" s="107"/>
      <c r="E4002" s="107"/>
      <c r="F4002" s="107"/>
      <c r="G4002" s="83">
        <v>5</v>
      </c>
      <c r="H4002" s="83"/>
    </row>
    <row r="4003" spans="1:8" ht="28.8" x14ac:dyDescent="0.3">
      <c r="A4003" s="104" t="s">
        <v>8096</v>
      </c>
      <c r="B4003" s="105" t="s">
        <v>8097</v>
      </c>
      <c r="C4003" s="106" t="s">
        <v>128</v>
      </c>
      <c r="D4003" s="107">
        <v>481.92</v>
      </c>
      <c r="E4003" s="107">
        <v>16.72</v>
      </c>
      <c r="F4003" s="107">
        <v>498.64</v>
      </c>
      <c r="G4003" s="83">
        <v>9</v>
      </c>
      <c r="H4003" s="83"/>
    </row>
    <row r="4004" spans="1:8" ht="28.8" x14ac:dyDescent="0.3">
      <c r="A4004" s="104" t="s">
        <v>8098</v>
      </c>
      <c r="B4004" s="105" t="s">
        <v>8099</v>
      </c>
      <c r="C4004" s="106" t="s">
        <v>439</v>
      </c>
      <c r="D4004" s="107">
        <v>460.77</v>
      </c>
      <c r="E4004" s="107">
        <v>291.12</v>
      </c>
      <c r="F4004" s="107">
        <v>751.89</v>
      </c>
      <c r="G4004" s="83">
        <v>9</v>
      </c>
      <c r="H4004" s="83"/>
    </row>
    <row r="4005" spans="1:8" x14ac:dyDescent="0.3">
      <c r="A4005" s="104" t="s">
        <v>8100</v>
      </c>
      <c r="B4005" s="105" t="s">
        <v>8101</v>
      </c>
      <c r="C4005" s="106"/>
      <c r="D4005" s="107"/>
      <c r="E4005" s="107"/>
      <c r="F4005" s="107"/>
      <c r="G4005" s="83">
        <v>5</v>
      </c>
      <c r="H4005" s="83"/>
    </row>
    <row r="4006" spans="1:8" x14ac:dyDescent="0.3">
      <c r="A4006" s="104" t="s">
        <v>8102</v>
      </c>
      <c r="B4006" s="105" t="s">
        <v>8103</v>
      </c>
      <c r="C4006" s="106" t="s">
        <v>236</v>
      </c>
      <c r="D4006" s="107">
        <v>0.59</v>
      </c>
      <c r="E4006" s="107">
        <v>3.64</v>
      </c>
      <c r="F4006" s="107">
        <v>4.2300000000000004</v>
      </c>
      <c r="G4006" s="83">
        <v>9</v>
      </c>
      <c r="H4006" s="83"/>
    </row>
    <row r="4007" spans="1:8" x14ac:dyDescent="0.3">
      <c r="A4007" s="104" t="s">
        <v>8104</v>
      </c>
      <c r="B4007" s="105" t="s">
        <v>8105</v>
      </c>
      <c r="C4007" s="106" t="s">
        <v>128</v>
      </c>
      <c r="D4007" s="107">
        <v>6.14</v>
      </c>
      <c r="E4007" s="107">
        <v>7.27</v>
      </c>
      <c r="F4007" s="107">
        <v>13.41</v>
      </c>
      <c r="G4007" s="83">
        <v>9</v>
      </c>
      <c r="H4007" s="83"/>
    </row>
    <row r="4008" spans="1:8" x14ac:dyDescent="0.3">
      <c r="A4008" s="104" t="s">
        <v>8106</v>
      </c>
      <c r="B4008" s="105" t="s">
        <v>8107</v>
      </c>
      <c r="C4008" s="106" t="s">
        <v>128</v>
      </c>
      <c r="D4008" s="107">
        <v>2.19</v>
      </c>
      <c r="E4008" s="107">
        <v>7.27</v>
      </c>
      <c r="F4008" s="107">
        <v>9.4600000000000009</v>
      </c>
      <c r="G4008" s="83">
        <v>9</v>
      </c>
      <c r="H4008" s="83"/>
    </row>
    <row r="4009" spans="1:8" ht="28.8" x14ac:dyDescent="0.3">
      <c r="A4009" s="104" t="s">
        <v>8108</v>
      </c>
      <c r="B4009" s="105" t="s">
        <v>8109</v>
      </c>
      <c r="C4009" s="106" t="s">
        <v>128</v>
      </c>
      <c r="D4009" s="107">
        <v>2.64</v>
      </c>
      <c r="E4009" s="107">
        <v>7.27</v>
      </c>
      <c r="F4009" s="107">
        <v>9.91</v>
      </c>
      <c r="G4009" s="83">
        <v>9</v>
      </c>
      <c r="H4009" s="83"/>
    </row>
    <row r="4010" spans="1:8" x14ac:dyDescent="0.3">
      <c r="A4010" s="104" t="s">
        <v>8110</v>
      </c>
      <c r="B4010" s="105" t="s">
        <v>8111</v>
      </c>
      <c r="C4010" s="106" t="s">
        <v>128</v>
      </c>
      <c r="D4010" s="107">
        <v>261.20999999999998</v>
      </c>
      <c r="E4010" s="107">
        <v>8</v>
      </c>
      <c r="F4010" s="107">
        <v>269.20999999999998</v>
      </c>
      <c r="G4010" s="83">
        <v>9</v>
      </c>
      <c r="H4010" s="83"/>
    </row>
    <row r="4011" spans="1:8" x14ac:dyDescent="0.3">
      <c r="A4011" s="104" t="s">
        <v>8112</v>
      </c>
      <c r="B4011" s="105" t="s">
        <v>8113</v>
      </c>
      <c r="C4011" s="106" t="s">
        <v>128</v>
      </c>
      <c r="D4011" s="107">
        <v>580.12</v>
      </c>
      <c r="E4011" s="107">
        <v>8</v>
      </c>
      <c r="F4011" s="107">
        <v>588.12</v>
      </c>
      <c r="G4011" s="83">
        <v>9</v>
      </c>
      <c r="H4011" s="83"/>
    </row>
    <row r="4012" spans="1:8" x14ac:dyDescent="0.3">
      <c r="A4012" s="104" t="s">
        <v>8114</v>
      </c>
      <c r="B4012" s="105" t="s">
        <v>8115</v>
      </c>
      <c r="C4012" s="106" t="s">
        <v>128</v>
      </c>
      <c r="D4012" s="107">
        <v>4.95</v>
      </c>
      <c r="E4012" s="107">
        <v>12.73</v>
      </c>
      <c r="F4012" s="107">
        <v>17.68</v>
      </c>
      <c r="G4012" s="83">
        <v>9</v>
      </c>
      <c r="H4012" s="83"/>
    </row>
    <row r="4013" spans="1:8" x14ac:dyDescent="0.3">
      <c r="A4013" s="104" t="s">
        <v>8116</v>
      </c>
      <c r="B4013" s="105" t="s">
        <v>8117</v>
      </c>
      <c r="C4013" s="106" t="s">
        <v>128</v>
      </c>
      <c r="D4013" s="107">
        <v>19.010000000000002</v>
      </c>
      <c r="E4013" s="107">
        <v>12.73</v>
      </c>
      <c r="F4013" s="107">
        <v>31.74</v>
      </c>
      <c r="G4013" s="83">
        <v>9</v>
      </c>
      <c r="H4013" s="83"/>
    </row>
    <row r="4014" spans="1:8" x14ac:dyDescent="0.3">
      <c r="A4014" s="104" t="s">
        <v>8118</v>
      </c>
      <c r="B4014" s="105" t="s">
        <v>8119</v>
      </c>
      <c r="C4014" s="106" t="s">
        <v>128</v>
      </c>
      <c r="D4014" s="107">
        <v>67.180000000000007</v>
      </c>
      <c r="E4014" s="107">
        <v>1.45</v>
      </c>
      <c r="F4014" s="107">
        <v>68.63</v>
      </c>
      <c r="G4014" s="83">
        <v>9</v>
      </c>
      <c r="H4014" s="83"/>
    </row>
    <row r="4015" spans="1:8" x14ac:dyDescent="0.3">
      <c r="A4015" s="104" t="s">
        <v>8120</v>
      </c>
      <c r="B4015" s="105" t="s">
        <v>8121</v>
      </c>
      <c r="C4015" s="106" t="s">
        <v>128</v>
      </c>
      <c r="D4015" s="107">
        <v>171.94</v>
      </c>
      <c r="E4015" s="107">
        <v>8.35</v>
      </c>
      <c r="F4015" s="107">
        <v>180.29</v>
      </c>
      <c r="G4015" s="83">
        <v>9</v>
      </c>
      <c r="H4015" s="83"/>
    </row>
    <row r="4016" spans="1:8" x14ac:dyDescent="0.3">
      <c r="A4016" s="104" t="s">
        <v>8122</v>
      </c>
      <c r="B4016" s="105" t="s">
        <v>8123</v>
      </c>
      <c r="C4016" s="106" t="s">
        <v>128</v>
      </c>
      <c r="D4016" s="107">
        <v>71.430000000000007</v>
      </c>
      <c r="E4016" s="107">
        <v>5.45</v>
      </c>
      <c r="F4016" s="107">
        <v>76.88</v>
      </c>
      <c r="G4016" s="83">
        <v>9</v>
      </c>
      <c r="H4016" s="83"/>
    </row>
    <row r="4017" spans="1:8" x14ac:dyDescent="0.3">
      <c r="A4017" s="104" t="s">
        <v>8124</v>
      </c>
      <c r="B4017" s="105" t="s">
        <v>8125</v>
      </c>
      <c r="C4017" s="106" t="s">
        <v>128</v>
      </c>
      <c r="D4017" s="107">
        <v>96.23</v>
      </c>
      <c r="E4017" s="107">
        <v>5.45</v>
      </c>
      <c r="F4017" s="107">
        <v>101.68</v>
      </c>
      <c r="G4017" s="83">
        <v>9</v>
      </c>
      <c r="H4017" s="83"/>
    </row>
    <row r="4018" spans="1:8" x14ac:dyDescent="0.3">
      <c r="A4018" s="104" t="s">
        <v>8126</v>
      </c>
      <c r="B4018" s="105" t="s">
        <v>8127</v>
      </c>
      <c r="C4018" s="106" t="s">
        <v>128</v>
      </c>
      <c r="D4018" s="107">
        <v>161.33000000000001</v>
      </c>
      <c r="E4018" s="107">
        <v>5.45</v>
      </c>
      <c r="F4018" s="107">
        <v>166.78</v>
      </c>
      <c r="G4018" s="83">
        <v>9</v>
      </c>
      <c r="H4018" s="83"/>
    </row>
    <row r="4019" spans="1:8" x14ac:dyDescent="0.3">
      <c r="A4019" s="104" t="s">
        <v>8128</v>
      </c>
      <c r="B4019" s="105" t="s">
        <v>8129</v>
      </c>
      <c r="C4019" s="106" t="s">
        <v>128</v>
      </c>
      <c r="D4019" s="107">
        <v>76.67</v>
      </c>
      <c r="E4019" s="107">
        <v>1.45</v>
      </c>
      <c r="F4019" s="107">
        <v>78.12</v>
      </c>
      <c r="G4019" s="83">
        <v>9</v>
      </c>
      <c r="H4019" s="83"/>
    </row>
    <row r="4020" spans="1:8" x14ac:dyDescent="0.3">
      <c r="A4020" s="104" t="s">
        <v>8130</v>
      </c>
      <c r="B4020" s="105" t="s">
        <v>8131</v>
      </c>
      <c r="C4020" s="106" t="s">
        <v>128</v>
      </c>
      <c r="D4020" s="107">
        <v>91.19</v>
      </c>
      <c r="E4020" s="107">
        <v>1.45</v>
      </c>
      <c r="F4020" s="107">
        <v>92.64</v>
      </c>
      <c r="G4020" s="83">
        <v>9</v>
      </c>
      <c r="H4020" s="83"/>
    </row>
    <row r="4021" spans="1:8" x14ac:dyDescent="0.3">
      <c r="A4021" s="104" t="s">
        <v>8132</v>
      </c>
      <c r="B4021" s="105" t="s">
        <v>8133</v>
      </c>
      <c r="C4021" s="106" t="s">
        <v>128</v>
      </c>
      <c r="D4021" s="107">
        <v>9.44</v>
      </c>
      <c r="E4021" s="107">
        <v>2.9</v>
      </c>
      <c r="F4021" s="107">
        <v>12.34</v>
      </c>
      <c r="G4021" s="83">
        <v>9</v>
      </c>
      <c r="H4021" s="83"/>
    </row>
    <row r="4022" spans="1:8" x14ac:dyDescent="0.3">
      <c r="A4022" s="104" t="s">
        <v>8134</v>
      </c>
      <c r="B4022" s="105" t="s">
        <v>8135</v>
      </c>
      <c r="C4022" s="106" t="s">
        <v>128</v>
      </c>
      <c r="D4022" s="107">
        <v>10.95</v>
      </c>
      <c r="E4022" s="107">
        <v>2.9</v>
      </c>
      <c r="F4022" s="107">
        <v>13.85</v>
      </c>
      <c r="G4022" s="83">
        <v>9</v>
      </c>
      <c r="H4022" s="83"/>
    </row>
    <row r="4023" spans="1:8" x14ac:dyDescent="0.3">
      <c r="A4023" s="104" t="s">
        <v>8136</v>
      </c>
      <c r="B4023" s="105" t="s">
        <v>8137</v>
      </c>
      <c r="C4023" s="106" t="s">
        <v>128</v>
      </c>
      <c r="D4023" s="107">
        <v>20.440000000000001</v>
      </c>
      <c r="E4023" s="107">
        <v>13.79</v>
      </c>
      <c r="F4023" s="107">
        <v>34.229999999999997</v>
      </c>
      <c r="G4023" s="83">
        <v>9</v>
      </c>
      <c r="H4023" s="83"/>
    </row>
    <row r="4024" spans="1:8" x14ac:dyDescent="0.3">
      <c r="A4024" s="104" t="s">
        <v>8138</v>
      </c>
      <c r="B4024" s="105" t="s">
        <v>8139</v>
      </c>
      <c r="C4024" s="106" t="s">
        <v>128</v>
      </c>
      <c r="D4024" s="107">
        <v>8.1199999999999992</v>
      </c>
      <c r="E4024" s="107">
        <v>8.35</v>
      </c>
      <c r="F4024" s="107">
        <v>16.47</v>
      </c>
      <c r="G4024" s="83">
        <v>9</v>
      </c>
      <c r="H4024" s="83"/>
    </row>
    <row r="4025" spans="1:8" x14ac:dyDescent="0.3">
      <c r="A4025" s="104" t="s">
        <v>8140</v>
      </c>
      <c r="B4025" s="105" t="s">
        <v>8141</v>
      </c>
      <c r="C4025" s="106" t="s">
        <v>128</v>
      </c>
      <c r="D4025" s="107">
        <v>12.99</v>
      </c>
      <c r="E4025" s="107">
        <v>8.35</v>
      </c>
      <c r="F4025" s="107">
        <v>21.34</v>
      </c>
      <c r="G4025" s="83">
        <v>9</v>
      </c>
      <c r="H4025" s="83"/>
    </row>
    <row r="4026" spans="1:8" ht="28.8" x14ac:dyDescent="0.3">
      <c r="A4026" s="104" t="s">
        <v>8142</v>
      </c>
      <c r="B4026" s="105" t="s">
        <v>8143</v>
      </c>
      <c r="C4026" s="106" t="s">
        <v>128</v>
      </c>
      <c r="D4026" s="107">
        <v>10.24</v>
      </c>
      <c r="E4026" s="107">
        <v>8.35</v>
      </c>
      <c r="F4026" s="107">
        <v>18.59</v>
      </c>
      <c r="G4026" s="83">
        <v>9</v>
      </c>
      <c r="H4026" s="83"/>
    </row>
    <row r="4027" spans="1:8" x14ac:dyDescent="0.3">
      <c r="A4027" s="104" t="s">
        <v>8144</v>
      </c>
      <c r="B4027" s="105" t="s">
        <v>8145</v>
      </c>
      <c r="C4027" s="106" t="s">
        <v>128</v>
      </c>
      <c r="D4027" s="107">
        <v>25.72</v>
      </c>
      <c r="E4027" s="107">
        <v>14.08</v>
      </c>
      <c r="F4027" s="107">
        <v>39.799999999999997</v>
      </c>
      <c r="G4027" s="83">
        <v>9</v>
      </c>
      <c r="H4027" s="83"/>
    </row>
    <row r="4028" spans="1:8" x14ac:dyDescent="0.3">
      <c r="A4028" s="104" t="s">
        <v>8146</v>
      </c>
      <c r="B4028" s="105" t="s">
        <v>8147</v>
      </c>
      <c r="C4028" s="106" t="s">
        <v>128</v>
      </c>
      <c r="D4028" s="107">
        <v>10.61</v>
      </c>
      <c r="E4028" s="107">
        <v>7.27</v>
      </c>
      <c r="F4028" s="107">
        <v>17.88</v>
      </c>
      <c r="G4028" s="83">
        <v>9</v>
      </c>
      <c r="H4028" s="83"/>
    </row>
    <row r="4029" spans="1:8" x14ac:dyDescent="0.3">
      <c r="A4029" s="104" t="s">
        <v>8148</v>
      </c>
      <c r="B4029" s="105" t="s">
        <v>8149</v>
      </c>
      <c r="C4029" s="106" t="s">
        <v>128</v>
      </c>
      <c r="D4029" s="107">
        <v>146.30000000000001</v>
      </c>
      <c r="E4029" s="107">
        <v>25.46</v>
      </c>
      <c r="F4029" s="107">
        <v>171.76</v>
      </c>
      <c r="G4029" s="83">
        <v>9</v>
      </c>
      <c r="H4029" s="83"/>
    </row>
    <row r="4030" spans="1:8" x14ac:dyDescent="0.3">
      <c r="A4030" s="104" t="s">
        <v>8150</v>
      </c>
      <c r="B4030" s="105" t="s">
        <v>8151</v>
      </c>
      <c r="C4030" s="106"/>
      <c r="D4030" s="107"/>
      <c r="E4030" s="107"/>
      <c r="F4030" s="107"/>
      <c r="G4030" s="83">
        <v>2</v>
      </c>
      <c r="H4030" s="83"/>
    </row>
    <row r="4031" spans="1:8" x14ac:dyDescent="0.3">
      <c r="A4031" s="104" t="s">
        <v>8152</v>
      </c>
      <c r="B4031" s="105" t="s">
        <v>8153</v>
      </c>
      <c r="C4031" s="106"/>
      <c r="D4031" s="107"/>
      <c r="E4031" s="107"/>
      <c r="F4031" s="107"/>
      <c r="G4031" s="83">
        <v>5</v>
      </c>
      <c r="H4031" s="83"/>
    </row>
    <row r="4032" spans="1:8" x14ac:dyDescent="0.3">
      <c r="A4032" s="104" t="s">
        <v>8154</v>
      </c>
      <c r="B4032" s="105" t="s">
        <v>8155</v>
      </c>
      <c r="C4032" s="106" t="s">
        <v>180</v>
      </c>
      <c r="D4032" s="107">
        <v>128.69</v>
      </c>
      <c r="E4032" s="107">
        <v>16.2</v>
      </c>
      <c r="F4032" s="107">
        <v>144.88999999999999</v>
      </c>
      <c r="G4032" s="83">
        <v>9</v>
      </c>
      <c r="H4032" s="83"/>
    </row>
    <row r="4033" spans="1:8" x14ac:dyDescent="0.3">
      <c r="A4033" s="104" t="s">
        <v>8156</v>
      </c>
      <c r="B4033" s="105" t="s">
        <v>8157</v>
      </c>
      <c r="C4033" s="106" t="s">
        <v>180</v>
      </c>
      <c r="D4033" s="107">
        <v>189.53</v>
      </c>
      <c r="E4033" s="107">
        <v>25.76</v>
      </c>
      <c r="F4033" s="107">
        <v>215.29</v>
      </c>
      <c r="G4033" s="83">
        <v>9</v>
      </c>
      <c r="H4033" s="83"/>
    </row>
    <row r="4034" spans="1:8" x14ac:dyDescent="0.3">
      <c r="A4034" s="104" t="s">
        <v>8158</v>
      </c>
      <c r="B4034" s="105" t="s">
        <v>8159</v>
      </c>
      <c r="C4034" s="106" t="s">
        <v>180</v>
      </c>
      <c r="D4034" s="107">
        <v>354.68</v>
      </c>
      <c r="E4034" s="107">
        <v>62.42</v>
      </c>
      <c r="F4034" s="107">
        <v>417.1</v>
      </c>
      <c r="G4034" s="83">
        <v>9</v>
      </c>
      <c r="H4034" s="83"/>
    </row>
    <row r="4035" spans="1:8" x14ac:dyDescent="0.3">
      <c r="A4035" s="104" t="s">
        <v>8160</v>
      </c>
      <c r="B4035" s="105" t="s">
        <v>8161</v>
      </c>
      <c r="C4035" s="106" t="s">
        <v>236</v>
      </c>
      <c r="D4035" s="107">
        <v>91.65</v>
      </c>
      <c r="E4035" s="107">
        <v>10.44</v>
      </c>
      <c r="F4035" s="107">
        <v>102.09</v>
      </c>
      <c r="G4035" s="83">
        <v>9</v>
      </c>
      <c r="H4035" s="83"/>
    </row>
    <row r="4036" spans="1:8" x14ac:dyDescent="0.3">
      <c r="A4036" s="104" t="s">
        <v>8162</v>
      </c>
      <c r="B4036" s="105" t="s">
        <v>8163</v>
      </c>
      <c r="C4036" s="106" t="s">
        <v>439</v>
      </c>
      <c r="D4036" s="107">
        <v>9831.11</v>
      </c>
      <c r="E4036" s="107"/>
      <c r="F4036" s="107">
        <v>9831.11</v>
      </c>
      <c r="G4036" s="83">
        <v>9</v>
      </c>
      <c r="H4036" s="83"/>
    </row>
    <row r="4037" spans="1:8" x14ac:dyDescent="0.3">
      <c r="A4037" s="104" t="s">
        <v>8164</v>
      </c>
      <c r="B4037" s="105" t="s">
        <v>8165</v>
      </c>
      <c r="C4037" s="106"/>
      <c r="D4037" s="107"/>
      <c r="E4037" s="107"/>
      <c r="F4037" s="107"/>
      <c r="G4037" s="83">
        <v>5</v>
      </c>
      <c r="H4037" s="83"/>
    </row>
    <row r="4038" spans="1:8" x14ac:dyDescent="0.3">
      <c r="A4038" s="104" t="s">
        <v>8166</v>
      </c>
      <c r="B4038" s="105" t="s">
        <v>8167</v>
      </c>
      <c r="C4038" s="106" t="s">
        <v>180</v>
      </c>
      <c r="D4038" s="107">
        <v>66.5</v>
      </c>
      <c r="E4038" s="107"/>
      <c r="F4038" s="107">
        <v>66.5</v>
      </c>
      <c r="G4038" s="83">
        <v>9</v>
      </c>
      <c r="H4038" s="83"/>
    </row>
    <row r="4039" spans="1:8" x14ac:dyDescent="0.3">
      <c r="A4039" s="104" t="s">
        <v>8168</v>
      </c>
      <c r="B4039" s="105" t="s">
        <v>8169</v>
      </c>
      <c r="C4039" s="106" t="s">
        <v>180</v>
      </c>
      <c r="D4039" s="107">
        <v>27.79</v>
      </c>
      <c r="E4039" s="107"/>
      <c r="F4039" s="107">
        <v>27.79</v>
      </c>
      <c r="G4039" s="83">
        <v>9</v>
      </c>
      <c r="H4039" s="83"/>
    </row>
    <row r="4040" spans="1:8" ht="28.8" x14ac:dyDescent="0.3">
      <c r="A4040" s="104" t="s">
        <v>8170</v>
      </c>
      <c r="B4040" s="105" t="s">
        <v>8171</v>
      </c>
      <c r="C4040" s="106" t="s">
        <v>180</v>
      </c>
      <c r="D4040" s="107">
        <v>166.87</v>
      </c>
      <c r="E4040" s="107"/>
      <c r="F4040" s="107">
        <v>166.87</v>
      </c>
      <c r="G4040" s="83">
        <v>9</v>
      </c>
      <c r="H4040" s="83"/>
    </row>
    <row r="4041" spans="1:8" ht="28.8" x14ac:dyDescent="0.3">
      <c r="A4041" s="104" t="s">
        <v>8172</v>
      </c>
      <c r="B4041" s="105" t="s">
        <v>8173</v>
      </c>
      <c r="C4041" s="106" t="s">
        <v>180</v>
      </c>
      <c r="D4041" s="107">
        <v>208.59</v>
      </c>
      <c r="E4041" s="107"/>
      <c r="F4041" s="107">
        <v>208.59</v>
      </c>
      <c r="G4041" s="83">
        <v>9</v>
      </c>
      <c r="H4041" s="83"/>
    </row>
    <row r="4042" spans="1:8" ht="28.8" x14ac:dyDescent="0.3">
      <c r="A4042" s="104" t="s">
        <v>8174</v>
      </c>
      <c r="B4042" s="105" t="s">
        <v>8175</v>
      </c>
      <c r="C4042" s="106" t="s">
        <v>180</v>
      </c>
      <c r="D4042" s="107">
        <v>68.760000000000005</v>
      </c>
      <c r="E4042" s="107"/>
      <c r="F4042" s="107">
        <v>68.760000000000005</v>
      </c>
      <c r="G4042" s="83">
        <v>9</v>
      </c>
      <c r="H4042" s="83"/>
    </row>
    <row r="4043" spans="1:8" ht="28.8" x14ac:dyDescent="0.3">
      <c r="A4043" s="104" t="s">
        <v>8176</v>
      </c>
      <c r="B4043" s="105" t="s">
        <v>8177</v>
      </c>
      <c r="C4043" s="106" t="s">
        <v>180</v>
      </c>
      <c r="D4043" s="107">
        <v>99.61</v>
      </c>
      <c r="E4043" s="107"/>
      <c r="F4043" s="107">
        <v>99.61</v>
      </c>
      <c r="G4043" s="83">
        <v>9</v>
      </c>
      <c r="H4043" s="83"/>
    </row>
    <row r="4044" spans="1:8" ht="28.8" x14ac:dyDescent="0.3">
      <c r="A4044" s="104" t="s">
        <v>8178</v>
      </c>
      <c r="B4044" s="105" t="s">
        <v>8179</v>
      </c>
      <c r="C4044" s="106" t="s">
        <v>180</v>
      </c>
      <c r="D4044" s="107">
        <v>117.91</v>
      </c>
      <c r="E4044" s="107"/>
      <c r="F4044" s="107">
        <v>117.91</v>
      </c>
      <c r="G4044" s="83">
        <v>9</v>
      </c>
      <c r="H4044" s="83"/>
    </row>
    <row r="4045" spans="1:8" x14ac:dyDescent="0.3">
      <c r="A4045" s="104" t="s">
        <v>8180</v>
      </c>
      <c r="B4045" s="105" t="s">
        <v>8181</v>
      </c>
      <c r="C4045" s="106" t="s">
        <v>180</v>
      </c>
      <c r="D4045" s="107">
        <v>198.6</v>
      </c>
      <c r="E4045" s="107"/>
      <c r="F4045" s="107">
        <v>198.6</v>
      </c>
      <c r="G4045" s="83">
        <v>9</v>
      </c>
      <c r="H4045" s="83"/>
    </row>
    <row r="4046" spans="1:8" x14ac:dyDescent="0.3">
      <c r="A4046" s="104" t="s">
        <v>8182</v>
      </c>
      <c r="B4046" s="105" t="s">
        <v>8183</v>
      </c>
      <c r="C4046" s="106" t="s">
        <v>180</v>
      </c>
      <c r="D4046" s="107">
        <v>196.85</v>
      </c>
      <c r="E4046" s="107"/>
      <c r="F4046" s="107">
        <v>196.85</v>
      </c>
      <c r="G4046" s="83">
        <v>9</v>
      </c>
      <c r="H4046" s="83"/>
    </row>
    <row r="4047" spans="1:8" ht="28.8" x14ac:dyDescent="0.3">
      <c r="A4047" s="104" t="s">
        <v>8184</v>
      </c>
      <c r="B4047" s="105" t="s">
        <v>8185</v>
      </c>
      <c r="C4047" s="106" t="s">
        <v>180</v>
      </c>
      <c r="D4047" s="107">
        <v>33.04</v>
      </c>
      <c r="E4047" s="107"/>
      <c r="F4047" s="107">
        <v>33.04</v>
      </c>
      <c r="G4047" s="83">
        <v>9</v>
      </c>
      <c r="H4047" s="83"/>
    </row>
    <row r="4048" spans="1:8" x14ac:dyDescent="0.3">
      <c r="A4048" s="104" t="s">
        <v>8186</v>
      </c>
      <c r="B4048" s="105" t="s">
        <v>8187</v>
      </c>
      <c r="C4048" s="106"/>
      <c r="D4048" s="107"/>
      <c r="E4048" s="107"/>
      <c r="F4048" s="107"/>
      <c r="G4048" s="83">
        <v>5</v>
      </c>
      <c r="H4048" s="83"/>
    </row>
    <row r="4049" spans="1:8" ht="28.8" x14ac:dyDescent="0.3">
      <c r="A4049" s="104" t="s">
        <v>8188</v>
      </c>
      <c r="B4049" s="105" t="s">
        <v>8189</v>
      </c>
      <c r="C4049" s="106" t="s">
        <v>180</v>
      </c>
      <c r="D4049" s="107">
        <v>853.98</v>
      </c>
      <c r="E4049" s="107">
        <v>18.760000000000002</v>
      </c>
      <c r="F4049" s="107">
        <v>872.74</v>
      </c>
      <c r="G4049" s="83">
        <v>9</v>
      </c>
      <c r="H4049" s="83"/>
    </row>
    <row r="4050" spans="1:8" ht="28.8" x14ac:dyDescent="0.3">
      <c r="A4050" s="104" t="s">
        <v>8190</v>
      </c>
      <c r="B4050" s="105" t="s">
        <v>8191</v>
      </c>
      <c r="C4050" s="106" t="s">
        <v>180</v>
      </c>
      <c r="D4050" s="107">
        <v>900.62</v>
      </c>
      <c r="E4050" s="107">
        <v>18.760000000000002</v>
      </c>
      <c r="F4050" s="107">
        <v>919.38</v>
      </c>
      <c r="G4050" s="83">
        <v>9</v>
      </c>
      <c r="H4050" s="83"/>
    </row>
    <row r="4051" spans="1:8" ht="28.8" x14ac:dyDescent="0.3">
      <c r="A4051" s="104" t="s">
        <v>8192</v>
      </c>
      <c r="B4051" s="105" t="s">
        <v>8193</v>
      </c>
      <c r="C4051" s="106" t="s">
        <v>180</v>
      </c>
      <c r="D4051" s="107">
        <v>1044.3399999999999</v>
      </c>
      <c r="E4051" s="107">
        <v>18.760000000000002</v>
      </c>
      <c r="F4051" s="107">
        <v>1063.0999999999999</v>
      </c>
      <c r="G4051" s="83">
        <v>9</v>
      </c>
      <c r="H4051" s="83"/>
    </row>
    <row r="4052" spans="1:8" ht="28.8" x14ac:dyDescent="0.3">
      <c r="A4052" s="104" t="s">
        <v>8194</v>
      </c>
      <c r="B4052" s="105" t="s">
        <v>8195</v>
      </c>
      <c r="C4052" s="106" t="s">
        <v>180</v>
      </c>
      <c r="D4052" s="107">
        <v>1102.31</v>
      </c>
      <c r="E4052" s="107">
        <v>18.760000000000002</v>
      </c>
      <c r="F4052" s="107">
        <v>1121.07</v>
      </c>
      <c r="G4052" s="83">
        <v>9</v>
      </c>
      <c r="H4052" s="83"/>
    </row>
    <row r="4053" spans="1:8" ht="28.8" x14ac:dyDescent="0.3">
      <c r="A4053" s="104" t="s">
        <v>8196</v>
      </c>
      <c r="B4053" s="105" t="s">
        <v>8197</v>
      </c>
      <c r="C4053" s="106" t="s">
        <v>180</v>
      </c>
      <c r="D4053" s="107">
        <v>1310.23</v>
      </c>
      <c r="E4053" s="107">
        <v>18.760000000000002</v>
      </c>
      <c r="F4053" s="107">
        <v>1328.99</v>
      </c>
      <c r="G4053" s="83">
        <v>9</v>
      </c>
      <c r="H4053" s="83"/>
    </row>
    <row r="4054" spans="1:8" ht="28.8" x14ac:dyDescent="0.3">
      <c r="A4054" s="104" t="s">
        <v>8198</v>
      </c>
      <c r="B4054" s="105" t="s">
        <v>8199</v>
      </c>
      <c r="C4054" s="106" t="s">
        <v>180</v>
      </c>
      <c r="D4054" s="107">
        <v>837.87</v>
      </c>
      <c r="E4054" s="107">
        <v>28.14</v>
      </c>
      <c r="F4054" s="107">
        <v>866.01</v>
      </c>
      <c r="G4054" s="83">
        <v>9</v>
      </c>
      <c r="H4054" s="83"/>
    </row>
    <row r="4055" spans="1:8" ht="28.8" x14ac:dyDescent="0.3">
      <c r="A4055" s="104" t="s">
        <v>8200</v>
      </c>
      <c r="B4055" s="105" t="s">
        <v>8201</v>
      </c>
      <c r="C4055" s="106" t="s">
        <v>180</v>
      </c>
      <c r="D4055" s="107">
        <v>902.9</v>
      </c>
      <c r="E4055" s="107">
        <v>28.14</v>
      </c>
      <c r="F4055" s="107">
        <v>931.04</v>
      </c>
      <c r="G4055" s="83">
        <v>9</v>
      </c>
      <c r="H4055" s="83"/>
    </row>
    <row r="4056" spans="1:8" ht="28.8" x14ac:dyDescent="0.3">
      <c r="A4056" s="104" t="s">
        <v>8202</v>
      </c>
      <c r="B4056" s="105" t="s">
        <v>8203</v>
      </c>
      <c r="C4056" s="106" t="s">
        <v>180</v>
      </c>
      <c r="D4056" s="107">
        <v>1071.46</v>
      </c>
      <c r="E4056" s="107">
        <v>28.14</v>
      </c>
      <c r="F4056" s="107">
        <v>1099.5999999999999</v>
      </c>
      <c r="G4056" s="83">
        <v>9</v>
      </c>
      <c r="H4056" s="83"/>
    </row>
    <row r="4057" spans="1:8" x14ac:dyDescent="0.3">
      <c r="A4057" s="104" t="s">
        <v>8204</v>
      </c>
      <c r="B4057" s="105" t="s">
        <v>8205</v>
      </c>
      <c r="C4057" s="106"/>
      <c r="D4057" s="107"/>
      <c r="E4057" s="107"/>
      <c r="F4057" s="107"/>
      <c r="G4057" s="83">
        <v>5</v>
      </c>
      <c r="H4057" s="83"/>
    </row>
    <row r="4058" spans="1:8" x14ac:dyDescent="0.3">
      <c r="A4058" s="104" t="s">
        <v>8206</v>
      </c>
      <c r="B4058" s="105" t="s">
        <v>8207</v>
      </c>
      <c r="C4058" s="106" t="s">
        <v>128</v>
      </c>
      <c r="D4058" s="107">
        <v>1052.8599999999999</v>
      </c>
      <c r="E4058" s="107">
        <v>80.959999999999994</v>
      </c>
      <c r="F4058" s="107">
        <v>1133.82</v>
      </c>
      <c r="G4058" s="83">
        <v>9</v>
      </c>
      <c r="H4058" s="83"/>
    </row>
    <row r="4059" spans="1:8" x14ac:dyDescent="0.3">
      <c r="A4059" s="104" t="s">
        <v>8208</v>
      </c>
      <c r="B4059" s="105" t="s">
        <v>8209</v>
      </c>
      <c r="C4059" s="106" t="s">
        <v>128</v>
      </c>
      <c r="D4059" s="107">
        <v>2534.29</v>
      </c>
      <c r="E4059" s="107">
        <v>80.959999999999994</v>
      </c>
      <c r="F4059" s="107">
        <v>2615.25</v>
      </c>
      <c r="G4059" s="83">
        <v>9</v>
      </c>
      <c r="H4059" s="83"/>
    </row>
    <row r="4060" spans="1:8" x14ac:dyDescent="0.3">
      <c r="A4060" s="104" t="s">
        <v>8210</v>
      </c>
      <c r="B4060" s="105" t="s">
        <v>8211</v>
      </c>
      <c r="C4060" s="106" t="s">
        <v>128</v>
      </c>
      <c r="D4060" s="107">
        <v>3834.04</v>
      </c>
      <c r="E4060" s="107">
        <v>138.57</v>
      </c>
      <c r="F4060" s="107">
        <v>3972.61</v>
      </c>
      <c r="G4060" s="83">
        <v>9</v>
      </c>
      <c r="H4060" s="83"/>
    </row>
    <row r="4061" spans="1:8" ht="28.8" x14ac:dyDescent="0.3">
      <c r="A4061" s="104" t="s">
        <v>8212</v>
      </c>
      <c r="B4061" s="105" t="s">
        <v>8213</v>
      </c>
      <c r="C4061" s="106" t="s">
        <v>128</v>
      </c>
      <c r="D4061" s="107">
        <v>3182.24</v>
      </c>
      <c r="E4061" s="107">
        <v>80.959999999999994</v>
      </c>
      <c r="F4061" s="107">
        <v>3263.2</v>
      </c>
      <c r="G4061" s="83">
        <v>9</v>
      </c>
      <c r="H4061" s="83"/>
    </row>
    <row r="4062" spans="1:8" x14ac:dyDescent="0.3">
      <c r="A4062" s="104" t="s">
        <v>8214</v>
      </c>
      <c r="B4062" s="105" t="s">
        <v>8215</v>
      </c>
      <c r="C4062" s="106" t="s">
        <v>128</v>
      </c>
      <c r="D4062" s="107">
        <v>1920.74</v>
      </c>
      <c r="E4062" s="107">
        <v>50.91</v>
      </c>
      <c r="F4062" s="107">
        <v>1971.65</v>
      </c>
      <c r="G4062" s="83">
        <v>9</v>
      </c>
      <c r="H4062" s="83"/>
    </row>
    <row r="4063" spans="1:8" x14ac:dyDescent="0.3">
      <c r="A4063" s="104" t="s">
        <v>8216</v>
      </c>
      <c r="B4063" s="105" t="s">
        <v>8217</v>
      </c>
      <c r="C4063" s="106" t="s">
        <v>128</v>
      </c>
      <c r="D4063" s="107">
        <v>1790.98</v>
      </c>
      <c r="E4063" s="107">
        <v>80.959999999999994</v>
      </c>
      <c r="F4063" s="107">
        <v>1871.94</v>
      </c>
      <c r="G4063" s="83">
        <v>9</v>
      </c>
      <c r="H4063" s="83"/>
    </row>
    <row r="4064" spans="1:8" x14ac:dyDescent="0.3">
      <c r="A4064" s="104" t="s">
        <v>8218</v>
      </c>
      <c r="B4064" s="105" t="s">
        <v>8219</v>
      </c>
      <c r="C4064" s="106" t="s">
        <v>128</v>
      </c>
      <c r="D4064" s="107">
        <v>2394.5</v>
      </c>
      <c r="E4064" s="107">
        <v>80.959999999999994</v>
      </c>
      <c r="F4064" s="107">
        <v>2475.46</v>
      </c>
      <c r="G4064" s="83">
        <v>9</v>
      </c>
      <c r="H4064" s="83"/>
    </row>
    <row r="4065" spans="1:8" x14ac:dyDescent="0.3">
      <c r="A4065" s="104" t="s">
        <v>8220</v>
      </c>
      <c r="B4065" s="105" t="s">
        <v>8221</v>
      </c>
      <c r="C4065" s="106"/>
      <c r="D4065" s="107"/>
      <c r="E4065" s="107"/>
      <c r="F4065" s="107"/>
      <c r="G4065" s="83">
        <v>5</v>
      </c>
      <c r="H4065" s="83"/>
    </row>
    <row r="4066" spans="1:8" x14ac:dyDescent="0.3">
      <c r="A4066" s="104" t="s">
        <v>8222</v>
      </c>
      <c r="B4066" s="105" t="s">
        <v>8223</v>
      </c>
      <c r="C4066" s="106" t="s">
        <v>128</v>
      </c>
      <c r="D4066" s="107">
        <v>330</v>
      </c>
      <c r="E4066" s="107">
        <v>17.329999999999998</v>
      </c>
      <c r="F4066" s="107">
        <v>347.33</v>
      </c>
      <c r="G4066" s="83">
        <v>9</v>
      </c>
      <c r="H4066" s="83"/>
    </row>
    <row r="4067" spans="1:8" x14ac:dyDescent="0.3">
      <c r="A4067" s="104" t="s">
        <v>8224</v>
      </c>
      <c r="B4067" s="105" t="s">
        <v>8225</v>
      </c>
      <c r="C4067" s="106" t="s">
        <v>128</v>
      </c>
      <c r="D4067" s="107">
        <v>3283.16</v>
      </c>
      <c r="E4067" s="107">
        <v>38.51</v>
      </c>
      <c r="F4067" s="107">
        <v>3321.67</v>
      </c>
      <c r="G4067" s="83">
        <v>9</v>
      </c>
      <c r="H4067" s="83"/>
    </row>
    <row r="4068" spans="1:8" x14ac:dyDescent="0.3">
      <c r="A4068" s="104" t="s">
        <v>8226</v>
      </c>
      <c r="B4068" s="105" t="s">
        <v>8227</v>
      </c>
      <c r="C4068" s="106" t="s">
        <v>128</v>
      </c>
      <c r="D4068" s="107">
        <v>1215.81</v>
      </c>
      <c r="E4068" s="107">
        <v>25.46</v>
      </c>
      <c r="F4068" s="107">
        <v>1241.27</v>
      </c>
      <c r="G4068" s="83">
        <v>9</v>
      </c>
      <c r="H4068" s="83"/>
    </row>
    <row r="4069" spans="1:8" x14ac:dyDescent="0.3">
      <c r="A4069" s="104" t="s">
        <v>8228</v>
      </c>
      <c r="B4069" s="105" t="s">
        <v>8229</v>
      </c>
      <c r="C4069" s="106" t="s">
        <v>128</v>
      </c>
      <c r="D4069" s="107">
        <v>1886.67</v>
      </c>
      <c r="E4069" s="107">
        <v>436.5</v>
      </c>
      <c r="F4069" s="107">
        <v>2323.17</v>
      </c>
      <c r="G4069" s="83">
        <v>9</v>
      </c>
      <c r="H4069" s="83"/>
    </row>
    <row r="4070" spans="1:8" ht="28.8" x14ac:dyDescent="0.3">
      <c r="A4070" s="104" t="s">
        <v>8230</v>
      </c>
      <c r="B4070" s="105" t="s">
        <v>8231</v>
      </c>
      <c r="C4070" s="106" t="s">
        <v>128</v>
      </c>
      <c r="D4070" s="107">
        <v>5376.89</v>
      </c>
      <c r="E4070" s="107">
        <v>509.28</v>
      </c>
      <c r="F4070" s="107">
        <v>5886.17</v>
      </c>
      <c r="G4070" s="83">
        <v>9</v>
      </c>
      <c r="H4070" s="83"/>
    </row>
    <row r="4071" spans="1:8" x14ac:dyDescent="0.3">
      <c r="A4071" s="104" t="s">
        <v>8232</v>
      </c>
      <c r="B4071" s="105" t="s">
        <v>8233</v>
      </c>
      <c r="C4071" s="106"/>
      <c r="D4071" s="107"/>
      <c r="E4071" s="107"/>
      <c r="F4071" s="107"/>
      <c r="G4071" s="83">
        <v>5</v>
      </c>
      <c r="H4071" s="83"/>
    </row>
    <row r="4072" spans="1:8" x14ac:dyDescent="0.3">
      <c r="A4072" s="104" t="s">
        <v>8234</v>
      </c>
      <c r="B4072" s="105" t="s">
        <v>8235</v>
      </c>
      <c r="C4072" s="106" t="s">
        <v>128</v>
      </c>
      <c r="D4072" s="107">
        <v>74.97</v>
      </c>
      <c r="E4072" s="107">
        <v>8.35</v>
      </c>
      <c r="F4072" s="107">
        <v>83.32</v>
      </c>
      <c r="G4072" s="83">
        <v>9</v>
      </c>
      <c r="H4072" s="83"/>
    </row>
    <row r="4073" spans="1:8" x14ac:dyDescent="0.3">
      <c r="A4073" s="104" t="s">
        <v>8236</v>
      </c>
      <c r="B4073" s="105" t="s">
        <v>8237</v>
      </c>
      <c r="C4073" s="106" t="s">
        <v>128</v>
      </c>
      <c r="D4073" s="107">
        <v>21.28</v>
      </c>
      <c r="E4073" s="107">
        <v>6.26</v>
      </c>
      <c r="F4073" s="107">
        <v>27.54</v>
      </c>
      <c r="G4073" s="83">
        <v>9</v>
      </c>
      <c r="H4073" s="83"/>
    </row>
    <row r="4074" spans="1:8" x14ac:dyDescent="0.3">
      <c r="A4074" s="104" t="s">
        <v>8238</v>
      </c>
      <c r="B4074" s="105" t="s">
        <v>8239</v>
      </c>
      <c r="C4074" s="106" t="s">
        <v>128</v>
      </c>
      <c r="D4074" s="107">
        <v>11.64</v>
      </c>
      <c r="E4074" s="107">
        <v>6.26</v>
      </c>
      <c r="F4074" s="107">
        <v>17.899999999999999</v>
      </c>
      <c r="G4074" s="83">
        <v>9</v>
      </c>
      <c r="H4074" s="83"/>
    </row>
    <row r="4075" spans="1:8" x14ac:dyDescent="0.3">
      <c r="A4075" s="104" t="s">
        <v>8240</v>
      </c>
      <c r="B4075" s="105" t="s">
        <v>8241</v>
      </c>
      <c r="C4075" s="106" t="s">
        <v>128</v>
      </c>
      <c r="D4075" s="107">
        <v>10.09</v>
      </c>
      <c r="E4075" s="107">
        <v>6.26</v>
      </c>
      <c r="F4075" s="107">
        <v>16.350000000000001</v>
      </c>
      <c r="G4075" s="83">
        <v>9</v>
      </c>
      <c r="H4075" s="83"/>
    </row>
    <row r="4076" spans="1:8" x14ac:dyDescent="0.3">
      <c r="A4076" s="104" t="s">
        <v>8242</v>
      </c>
      <c r="B4076" s="105" t="s">
        <v>8243</v>
      </c>
      <c r="C4076" s="106" t="s">
        <v>128</v>
      </c>
      <c r="D4076" s="107">
        <v>15.55</v>
      </c>
      <c r="E4076" s="107">
        <v>6.26</v>
      </c>
      <c r="F4076" s="107">
        <v>21.81</v>
      </c>
      <c r="G4076" s="83">
        <v>9</v>
      </c>
      <c r="H4076" s="83"/>
    </row>
    <row r="4077" spans="1:8" x14ac:dyDescent="0.3">
      <c r="A4077" s="104" t="s">
        <v>8244</v>
      </c>
      <c r="B4077" s="105" t="s">
        <v>8245</v>
      </c>
      <c r="C4077" s="106" t="s">
        <v>128</v>
      </c>
      <c r="D4077" s="107">
        <v>12.13</v>
      </c>
      <c r="E4077" s="107">
        <v>6.26</v>
      </c>
      <c r="F4077" s="107">
        <v>18.39</v>
      </c>
      <c r="G4077" s="83">
        <v>9</v>
      </c>
      <c r="H4077" s="83"/>
    </row>
    <row r="4078" spans="1:8" x14ac:dyDescent="0.3">
      <c r="A4078" s="104" t="s">
        <v>8246</v>
      </c>
      <c r="B4078" s="105" t="s">
        <v>8247</v>
      </c>
      <c r="C4078" s="106" t="s">
        <v>128</v>
      </c>
      <c r="D4078" s="107">
        <v>33.07</v>
      </c>
      <c r="E4078" s="107">
        <v>6.98</v>
      </c>
      <c r="F4078" s="107">
        <v>40.049999999999997</v>
      </c>
      <c r="G4078" s="83">
        <v>9</v>
      </c>
      <c r="H4078" s="83"/>
    </row>
    <row r="4079" spans="1:8" x14ac:dyDescent="0.3">
      <c r="A4079" s="104" t="s">
        <v>8248</v>
      </c>
      <c r="B4079" s="105" t="s">
        <v>8249</v>
      </c>
      <c r="C4079" s="106" t="s">
        <v>128</v>
      </c>
      <c r="D4079" s="107">
        <v>29.54</v>
      </c>
      <c r="E4079" s="107">
        <v>6.98</v>
      </c>
      <c r="F4079" s="107">
        <v>36.520000000000003</v>
      </c>
      <c r="G4079" s="83">
        <v>9</v>
      </c>
      <c r="H4079" s="83"/>
    </row>
    <row r="4080" spans="1:8" x14ac:dyDescent="0.3">
      <c r="A4080" s="104" t="s">
        <v>8250</v>
      </c>
      <c r="B4080" s="105" t="s">
        <v>8251</v>
      </c>
      <c r="C4080" s="106"/>
      <c r="D4080" s="107"/>
      <c r="E4080" s="107"/>
      <c r="F4080" s="107"/>
      <c r="G4080" s="83">
        <v>2</v>
      </c>
      <c r="H4080" s="83"/>
    </row>
    <row r="4081" spans="1:8" x14ac:dyDescent="0.3">
      <c r="A4081" s="104" t="s">
        <v>8252</v>
      </c>
      <c r="B4081" s="105" t="s">
        <v>8253</v>
      </c>
      <c r="C4081" s="106"/>
      <c r="D4081" s="107"/>
      <c r="E4081" s="107"/>
      <c r="F4081" s="107"/>
      <c r="G4081" s="83">
        <v>5</v>
      </c>
      <c r="H4081" s="83"/>
    </row>
    <row r="4082" spans="1:8" x14ac:dyDescent="0.3">
      <c r="A4082" s="104" t="s">
        <v>8254</v>
      </c>
      <c r="B4082" s="105" t="s">
        <v>8255</v>
      </c>
      <c r="C4082" s="106" t="s">
        <v>180</v>
      </c>
      <c r="D4082" s="107">
        <v>7878.26</v>
      </c>
      <c r="E4082" s="107">
        <v>64.319999999999993</v>
      </c>
      <c r="F4082" s="107">
        <v>7942.58</v>
      </c>
      <c r="G4082" s="83">
        <v>9</v>
      </c>
      <c r="H4082" s="83"/>
    </row>
    <row r="4083" spans="1:8" x14ac:dyDescent="0.3">
      <c r="A4083" s="104" t="s">
        <v>8256</v>
      </c>
      <c r="B4083" s="105" t="s">
        <v>8257</v>
      </c>
      <c r="C4083" s="106" t="s">
        <v>180</v>
      </c>
      <c r="D4083" s="107">
        <v>291.95999999999998</v>
      </c>
      <c r="E4083" s="107">
        <v>64.319999999999993</v>
      </c>
      <c r="F4083" s="107">
        <v>356.28</v>
      </c>
      <c r="G4083" s="83">
        <v>9</v>
      </c>
      <c r="H4083" s="83"/>
    </row>
    <row r="4084" spans="1:8" x14ac:dyDescent="0.3">
      <c r="A4084" s="104" t="s">
        <v>8258</v>
      </c>
      <c r="B4084" s="105" t="s">
        <v>8259</v>
      </c>
      <c r="C4084" s="106" t="s">
        <v>180</v>
      </c>
      <c r="D4084" s="107">
        <v>1888.21</v>
      </c>
      <c r="E4084" s="107">
        <v>64.319999999999993</v>
      </c>
      <c r="F4084" s="107">
        <v>1952.53</v>
      </c>
      <c r="G4084" s="83">
        <v>9</v>
      </c>
      <c r="H4084" s="83"/>
    </row>
    <row r="4085" spans="1:8" ht="43.2" x14ac:dyDescent="0.3">
      <c r="A4085" s="104" t="s">
        <v>8260</v>
      </c>
      <c r="B4085" s="105" t="s">
        <v>8261</v>
      </c>
      <c r="C4085" s="106" t="s">
        <v>128</v>
      </c>
      <c r="D4085" s="107">
        <v>8.7200000000000006</v>
      </c>
      <c r="E4085" s="107">
        <v>4.66</v>
      </c>
      <c r="F4085" s="107">
        <v>13.38</v>
      </c>
      <c r="G4085" s="83">
        <v>9</v>
      </c>
      <c r="H4085" s="83"/>
    </row>
    <row r="4086" spans="1:8" ht="28.8" x14ac:dyDescent="0.3">
      <c r="A4086" s="104" t="s">
        <v>8262</v>
      </c>
      <c r="B4086" s="105" t="s">
        <v>8263</v>
      </c>
      <c r="C4086" s="106" t="s">
        <v>128</v>
      </c>
      <c r="D4086" s="107">
        <v>5.88</v>
      </c>
      <c r="E4086" s="107">
        <v>4.66</v>
      </c>
      <c r="F4086" s="107">
        <v>10.54</v>
      </c>
      <c r="G4086" s="83">
        <v>9</v>
      </c>
      <c r="H4086" s="83"/>
    </row>
    <row r="4087" spans="1:8" ht="28.8" x14ac:dyDescent="0.3">
      <c r="A4087" s="104" t="s">
        <v>8264</v>
      </c>
      <c r="B4087" s="105" t="s">
        <v>8265</v>
      </c>
      <c r="C4087" s="106" t="s">
        <v>128</v>
      </c>
      <c r="D4087" s="107">
        <v>6.32</v>
      </c>
      <c r="E4087" s="107">
        <v>4.66</v>
      </c>
      <c r="F4087" s="107">
        <v>10.98</v>
      </c>
      <c r="G4087" s="83">
        <v>9</v>
      </c>
      <c r="H4087" s="83"/>
    </row>
    <row r="4088" spans="1:8" ht="28.8" x14ac:dyDescent="0.3">
      <c r="A4088" s="104" t="s">
        <v>8266</v>
      </c>
      <c r="B4088" s="105" t="s">
        <v>8267</v>
      </c>
      <c r="C4088" s="106" t="s">
        <v>128</v>
      </c>
      <c r="D4088" s="107">
        <v>6.34</v>
      </c>
      <c r="E4088" s="107">
        <v>4.66</v>
      </c>
      <c r="F4088" s="107">
        <v>11</v>
      </c>
      <c r="G4088" s="83">
        <v>9</v>
      </c>
      <c r="H4088" s="83"/>
    </row>
    <row r="4089" spans="1:8" x14ac:dyDescent="0.3">
      <c r="A4089" s="104" t="s">
        <v>8268</v>
      </c>
      <c r="B4089" s="105" t="s">
        <v>8269</v>
      </c>
      <c r="C4089" s="106" t="s">
        <v>128</v>
      </c>
      <c r="D4089" s="107">
        <v>6.91</v>
      </c>
      <c r="E4089" s="107">
        <v>4.66</v>
      </c>
      <c r="F4089" s="107">
        <v>11.57</v>
      </c>
      <c r="G4089" s="83">
        <v>9</v>
      </c>
      <c r="H4089" s="83"/>
    </row>
    <row r="4090" spans="1:8" x14ac:dyDescent="0.3">
      <c r="A4090" s="104" t="s">
        <v>8270</v>
      </c>
      <c r="B4090" s="105" t="s">
        <v>8271</v>
      </c>
      <c r="C4090" s="106" t="s">
        <v>128</v>
      </c>
      <c r="D4090" s="107">
        <v>5.86</v>
      </c>
      <c r="E4090" s="107">
        <v>4.66</v>
      </c>
      <c r="F4090" s="107">
        <v>10.52</v>
      </c>
      <c r="G4090" s="83">
        <v>9</v>
      </c>
      <c r="H4090" s="83"/>
    </row>
    <row r="4091" spans="1:8" x14ac:dyDescent="0.3">
      <c r="A4091" s="104" t="s">
        <v>8272</v>
      </c>
      <c r="B4091" s="105" t="s">
        <v>8273</v>
      </c>
      <c r="C4091" s="106" t="s">
        <v>128</v>
      </c>
      <c r="D4091" s="107">
        <v>177.02</v>
      </c>
      <c r="E4091" s="107">
        <v>2.65</v>
      </c>
      <c r="F4091" s="107">
        <v>179.67</v>
      </c>
      <c r="G4091" s="83">
        <v>9</v>
      </c>
      <c r="H4091" s="83"/>
    </row>
    <row r="4092" spans="1:8" x14ac:dyDescent="0.3">
      <c r="A4092" s="104" t="s">
        <v>8274</v>
      </c>
      <c r="B4092" s="105" t="s">
        <v>8275</v>
      </c>
      <c r="C4092" s="106"/>
      <c r="D4092" s="107"/>
      <c r="E4092" s="107"/>
      <c r="F4092" s="107"/>
      <c r="G4092" s="83">
        <v>5</v>
      </c>
      <c r="H4092" s="83"/>
    </row>
    <row r="4093" spans="1:8" x14ac:dyDescent="0.3">
      <c r="A4093" s="104" t="s">
        <v>8276</v>
      </c>
      <c r="B4093" s="105" t="s">
        <v>8277</v>
      </c>
      <c r="C4093" s="106" t="s">
        <v>128</v>
      </c>
      <c r="D4093" s="107">
        <v>8.67</v>
      </c>
      <c r="E4093" s="107">
        <v>40.67</v>
      </c>
      <c r="F4093" s="107">
        <v>49.34</v>
      </c>
      <c r="G4093" s="83">
        <v>9</v>
      </c>
      <c r="H4093" s="83"/>
    </row>
    <row r="4094" spans="1:8" x14ac:dyDescent="0.3">
      <c r="A4094" s="104" t="s">
        <v>8278</v>
      </c>
      <c r="B4094" s="105" t="s">
        <v>8279</v>
      </c>
      <c r="C4094" s="106"/>
      <c r="D4094" s="107"/>
      <c r="E4094" s="107"/>
      <c r="F4094" s="107"/>
      <c r="G4094" s="83">
        <v>5</v>
      </c>
      <c r="H4094" s="83"/>
    </row>
    <row r="4095" spans="1:8" ht="28.8" x14ac:dyDescent="0.3">
      <c r="A4095" s="104" t="s">
        <v>8280</v>
      </c>
      <c r="B4095" s="105" t="s">
        <v>8281</v>
      </c>
      <c r="C4095" s="106" t="s">
        <v>128</v>
      </c>
      <c r="D4095" s="107">
        <v>102.9</v>
      </c>
      <c r="E4095" s="107">
        <v>5.47</v>
      </c>
      <c r="F4095" s="107">
        <v>108.37</v>
      </c>
      <c r="G4095" s="83">
        <v>9</v>
      </c>
      <c r="H4095" s="83"/>
    </row>
    <row r="4096" spans="1:8" ht="28.8" x14ac:dyDescent="0.3">
      <c r="A4096" s="104" t="s">
        <v>8282</v>
      </c>
      <c r="B4096" s="105" t="s">
        <v>8283</v>
      </c>
      <c r="C4096" s="106" t="s">
        <v>128</v>
      </c>
      <c r="D4096" s="107">
        <v>33.31</v>
      </c>
      <c r="E4096" s="107">
        <v>1.1299999999999999</v>
      </c>
      <c r="F4096" s="107">
        <v>34.44</v>
      </c>
      <c r="G4096" s="83">
        <v>9</v>
      </c>
      <c r="H4096" s="83"/>
    </row>
    <row r="4097" spans="1:8" x14ac:dyDescent="0.3">
      <c r="A4097" s="104" t="s">
        <v>8284</v>
      </c>
      <c r="B4097" s="105" t="s">
        <v>8285</v>
      </c>
      <c r="C4097" s="106" t="s">
        <v>180</v>
      </c>
      <c r="D4097" s="107">
        <v>51.21</v>
      </c>
      <c r="E4097" s="107"/>
      <c r="F4097" s="107">
        <v>51.21</v>
      </c>
      <c r="G4097" s="83">
        <v>9</v>
      </c>
      <c r="H4097" s="83"/>
    </row>
    <row r="4098" spans="1:8" x14ac:dyDescent="0.3">
      <c r="A4098" s="104" t="s">
        <v>8286</v>
      </c>
      <c r="B4098" s="105" t="s">
        <v>8287</v>
      </c>
      <c r="C4098" s="106" t="s">
        <v>693</v>
      </c>
      <c r="D4098" s="107">
        <v>20.87</v>
      </c>
      <c r="E4098" s="107"/>
      <c r="F4098" s="107">
        <v>20.87</v>
      </c>
      <c r="G4098" s="83">
        <v>9</v>
      </c>
      <c r="H4098" s="83"/>
    </row>
    <row r="4099" spans="1:8" x14ac:dyDescent="0.3">
      <c r="A4099" s="104" t="s">
        <v>8288</v>
      </c>
      <c r="B4099" s="105" t="s">
        <v>8289</v>
      </c>
      <c r="C4099" s="106"/>
      <c r="D4099" s="107"/>
      <c r="E4099" s="107"/>
      <c r="F4099" s="107"/>
      <c r="G4099" s="83">
        <v>2</v>
      </c>
      <c r="H4099" s="83"/>
    </row>
    <row r="4100" spans="1:8" x14ac:dyDescent="0.3">
      <c r="A4100" s="104" t="s">
        <v>8290</v>
      </c>
      <c r="B4100" s="105" t="s">
        <v>8291</v>
      </c>
      <c r="C4100" s="106"/>
      <c r="D4100" s="107"/>
      <c r="E4100" s="107"/>
      <c r="F4100" s="107"/>
      <c r="G4100" s="83">
        <v>5</v>
      </c>
      <c r="H4100" s="83"/>
    </row>
    <row r="4101" spans="1:8" x14ac:dyDescent="0.3">
      <c r="A4101" s="104" t="s">
        <v>8292</v>
      </c>
      <c r="B4101" s="105" t="s">
        <v>8293</v>
      </c>
      <c r="C4101" s="106" t="s">
        <v>128</v>
      </c>
      <c r="D4101" s="107">
        <v>591.48</v>
      </c>
      <c r="E4101" s="107"/>
      <c r="F4101" s="107">
        <v>591.48</v>
      </c>
      <c r="G4101" s="83">
        <v>9</v>
      </c>
      <c r="H4101" s="83"/>
    </row>
  </sheetData>
  <mergeCells count="4">
    <mergeCell ref="B1:F1"/>
    <mergeCell ref="A2:F2"/>
    <mergeCell ref="A3:F3"/>
    <mergeCell ref="A4:F4"/>
  </mergeCells>
  <conditionalFormatting sqref="A9:A4101">
    <cfRule type="expression" dxfId="7" priority="6" stopIfTrue="1">
      <formula>G9&lt;6</formula>
    </cfRule>
  </conditionalFormatting>
  <conditionalFormatting sqref="B9:B4101">
    <cfRule type="expression" dxfId="6" priority="5" stopIfTrue="1">
      <formula>G9&lt;6</formula>
    </cfRule>
  </conditionalFormatting>
  <conditionalFormatting sqref="C9:C4101">
    <cfRule type="expression" dxfId="5" priority="4" stopIfTrue="1">
      <formula>G9&lt;6</formula>
    </cfRule>
  </conditionalFormatting>
  <conditionalFormatting sqref="D9:D4101">
    <cfRule type="expression" dxfId="4" priority="3" stopIfTrue="1">
      <formula>G9&lt;6</formula>
    </cfRule>
  </conditionalFormatting>
  <conditionalFormatting sqref="E9:E4101">
    <cfRule type="expression" dxfId="3" priority="2" stopIfTrue="1">
      <formula>G9&lt;6</formula>
    </cfRule>
  </conditionalFormatting>
  <conditionalFormatting sqref="F9:F4101">
    <cfRule type="expression" dxfId="2" priority="1" stopIfTrue="1">
      <formula>G9&lt;6</formula>
    </cfRule>
  </conditionalFormatting>
  <pageMargins left="0.511811024" right="0.511811024" top="0.78740157499999996" bottom="0.78740157499999996" header="0.31496062000000002" footer="0.31496062000000002"/>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4BB1B-96B5-4CC1-A0DE-0852895C8FEA}">
  <sheetPr>
    <tabColor rgb="FF00B0F0"/>
  </sheetPr>
  <dimension ref="A1:E3246"/>
  <sheetViews>
    <sheetView topLeftCell="A874" workbookViewId="0">
      <selection activeCell="G773" sqref="G773"/>
    </sheetView>
  </sheetViews>
  <sheetFormatPr defaultRowHeight="14.4" x14ac:dyDescent="0.3"/>
  <cols>
    <col min="1" max="1" width="17" customWidth="1"/>
    <col min="2" max="2" width="80" customWidth="1"/>
    <col min="3" max="3" width="9.33203125" customWidth="1"/>
    <col min="4" max="4" width="13.5546875" customWidth="1"/>
  </cols>
  <sheetData>
    <row r="1" spans="1:5" ht="16.8" x14ac:dyDescent="0.3">
      <c r="A1" s="396" t="s">
        <v>108</v>
      </c>
      <c r="B1" s="396"/>
      <c r="C1" s="396"/>
      <c r="D1" s="396"/>
      <c r="E1" s="83"/>
    </row>
    <row r="2" spans="1:5" ht="16.8" x14ac:dyDescent="0.3">
      <c r="A2" s="396" t="s">
        <v>109</v>
      </c>
      <c r="B2" s="396"/>
      <c r="C2" s="396"/>
      <c r="D2" s="396"/>
      <c r="E2" s="83"/>
    </row>
    <row r="3" spans="1:5" x14ac:dyDescent="0.3">
      <c r="A3" s="393" t="s">
        <v>20480</v>
      </c>
      <c r="B3" s="393"/>
      <c r="C3" s="393"/>
      <c r="D3" s="393"/>
      <c r="E3" s="83"/>
    </row>
    <row r="4" spans="1:5" ht="15.6" x14ac:dyDescent="0.3">
      <c r="A4" s="397" t="s">
        <v>20481</v>
      </c>
      <c r="B4" s="397"/>
      <c r="C4" s="397"/>
      <c r="D4" s="397"/>
      <c r="E4" s="83"/>
    </row>
    <row r="5" spans="1:5" x14ac:dyDescent="0.3">
      <c r="A5" s="33"/>
      <c r="B5" s="38"/>
      <c r="C5" s="138"/>
      <c r="D5" s="139" t="s">
        <v>112</v>
      </c>
      <c r="E5" s="83"/>
    </row>
    <row r="6" spans="1:5" x14ac:dyDescent="0.3">
      <c r="A6" s="33"/>
      <c r="B6" s="140"/>
      <c r="C6" s="37"/>
      <c r="D6" s="141" t="s">
        <v>113</v>
      </c>
      <c r="E6" s="83"/>
    </row>
    <row r="7" spans="1:5" x14ac:dyDescent="0.3">
      <c r="A7" s="33"/>
      <c r="B7" s="140"/>
      <c r="C7" s="142"/>
      <c r="D7" s="139" t="s">
        <v>20482</v>
      </c>
      <c r="E7" s="83"/>
    </row>
    <row r="8" spans="1:5" x14ac:dyDescent="0.3">
      <c r="A8" s="143" t="s">
        <v>116</v>
      </c>
      <c r="B8" s="143" t="s">
        <v>20483</v>
      </c>
      <c r="C8" s="143" t="s">
        <v>20484</v>
      </c>
      <c r="D8" s="144" t="s">
        <v>20485</v>
      </c>
      <c r="E8" s="83"/>
    </row>
    <row r="9" spans="1:5" x14ac:dyDescent="0.3">
      <c r="A9" s="145" t="s">
        <v>20486</v>
      </c>
      <c r="B9" s="146" t="s">
        <v>20487</v>
      </c>
      <c r="C9" s="102" t="s">
        <v>128</v>
      </c>
      <c r="D9" s="147">
        <v>1.74</v>
      </c>
      <c r="E9" s="83"/>
    </row>
    <row r="10" spans="1:5" x14ac:dyDescent="0.3">
      <c r="A10" s="148" t="s">
        <v>20488</v>
      </c>
      <c r="B10" s="149" t="s">
        <v>20489</v>
      </c>
      <c r="C10" s="106" t="s">
        <v>128</v>
      </c>
      <c r="D10" s="150">
        <v>6.28</v>
      </c>
      <c r="E10" s="83"/>
    </row>
    <row r="11" spans="1:5" ht="28.8" x14ac:dyDescent="0.3">
      <c r="A11" s="148" t="s">
        <v>20490</v>
      </c>
      <c r="B11" s="149" t="s">
        <v>1567</v>
      </c>
      <c r="C11" s="106" t="s">
        <v>177</v>
      </c>
      <c r="D11" s="150">
        <v>17852.53</v>
      </c>
      <c r="E11" s="83"/>
    </row>
    <row r="12" spans="1:5" ht="28.8" x14ac:dyDescent="0.3">
      <c r="A12" s="148" t="s">
        <v>20491</v>
      </c>
      <c r="B12" s="149" t="s">
        <v>1254</v>
      </c>
      <c r="C12" s="106" t="s">
        <v>177</v>
      </c>
      <c r="D12" s="150">
        <v>8598</v>
      </c>
      <c r="E12" s="83"/>
    </row>
    <row r="13" spans="1:5" ht="28.8" x14ac:dyDescent="0.3">
      <c r="A13" s="148" t="s">
        <v>20492</v>
      </c>
      <c r="B13" s="149" t="s">
        <v>20493</v>
      </c>
      <c r="C13" s="106" t="s">
        <v>1257</v>
      </c>
      <c r="D13" s="150">
        <v>569.25</v>
      </c>
      <c r="E13" s="83"/>
    </row>
    <row r="14" spans="1:5" x14ac:dyDescent="0.3">
      <c r="A14" s="148" t="s">
        <v>20494</v>
      </c>
      <c r="B14" s="149" t="s">
        <v>20495</v>
      </c>
      <c r="C14" s="106" t="s">
        <v>128</v>
      </c>
      <c r="D14" s="150">
        <v>344</v>
      </c>
      <c r="E14" s="83"/>
    </row>
    <row r="15" spans="1:5" x14ac:dyDescent="0.3">
      <c r="A15" s="148" t="s">
        <v>20496</v>
      </c>
      <c r="B15" s="149" t="s">
        <v>20497</v>
      </c>
      <c r="C15" s="106" t="s">
        <v>1078</v>
      </c>
      <c r="D15" s="150">
        <v>31.74</v>
      </c>
      <c r="E15" s="83"/>
    </row>
    <row r="16" spans="1:5" x14ac:dyDescent="0.3">
      <c r="A16" s="148" t="s">
        <v>20498</v>
      </c>
      <c r="B16" s="149" t="s">
        <v>1080</v>
      </c>
      <c r="C16" s="106" t="s">
        <v>261</v>
      </c>
      <c r="D16" s="150">
        <v>24.32</v>
      </c>
      <c r="E16" s="83"/>
    </row>
    <row r="17" spans="1:5" ht="28.8" x14ac:dyDescent="0.3">
      <c r="A17" s="148" t="s">
        <v>20499</v>
      </c>
      <c r="B17" s="149" t="s">
        <v>20500</v>
      </c>
      <c r="C17" s="106" t="s">
        <v>261</v>
      </c>
      <c r="D17" s="150">
        <v>77.5</v>
      </c>
      <c r="E17" s="83"/>
    </row>
    <row r="18" spans="1:5" ht="28.8" x14ac:dyDescent="0.3">
      <c r="A18" s="148" t="s">
        <v>20501</v>
      </c>
      <c r="B18" s="149" t="s">
        <v>20502</v>
      </c>
      <c r="C18" s="106" t="s">
        <v>261</v>
      </c>
      <c r="D18" s="150">
        <v>87.36</v>
      </c>
      <c r="E18" s="83"/>
    </row>
    <row r="19" spans="1:5" x14ac:dyDescent="0.3">
      <c r="A19" s="148" t="s">
        <v>20503</v>
      </c>
      <c r="B19" s="149" t="s">
        <v>1082</v>
      </c>
      <c r="C19" s="106" t="s">
        <v>1078</v>
      </c>
      <c r="D19" s="150">
        <v>941</v>
      </c>
      <c r="E19" s="83"/>
    </row>
    <row r="20" spans="1:5" ht="28.8" x14ac:dyDescent="0.3">
      <c r="A20" s="148" t="s">
        <v>20504</v>
      </c>
      <c r="B20" s="149" t="s">
        <v>20505</v>
      </c>
      <c r="C20" s="106" t="s">
        <v>261</v>
      </c>
      <c r="D20" s="150">
        <v>100.54</v>
      </c>
      <c r="E20" s="83"/>
    </row>
    <row r="21" spans="1:5" x14ac:dyDescent="0.3">
      <c r="A21" s="148" t="s">
        <v>20506</v>
      </c>
      <c r="B21" s="149" t="s">
        <v>20507</v>
      </c>
      <c r="C21" s="106" t="s">
        <v>261</v>
      </c>
      <c r="D21" s="150">
        <v>93.39</v>
      </c>
      <c r="E21" s="83"/>
    </row>
    <row r="22" spans="1:5" x14ac:dyDescent="0.3">
      <c r="A22" s="148" t="s">
        <v>20508</v>
      </c>
      <c r="B22" s="149" t="s">
        <v>7619</v>
      </c>
      <c r="C22" s="106" t="s">
        <v>518</v>
      </c>
      <c r="D22" s="150">
        <v>58.59</v>
      </c>
      <c r="E22" s="83"/>
    </row>
    <row r="23" spans="1:5" ht="28.8" x14ac:dyDescent="0.3">
      <c r="A23" s="148" t="s">
        <v>20509</v>
      </c>
      <c r="B23" s="149" t="s">
        <v>20510</v>
      </c>
      <c r="C23" s="106" t="s">
        <v>20511</v>
      </c>
      <c r="D23" s="150">
        <v>13.77</v>
      </c>
      <c r="E23" s="83"/>
    </row>
    <row r="24" spans="1:5" ht="28.8" x14ac:dyDescent="0.3">
      <c r="A24" s="148" t="s">
        <v>20512</v>
      </c>
      <c r="B24" s="149" t="s">
        <v>20513</v>
      </c>
      <c r="C24" s="106" t="s">
        <v>128</v>
      </c>
      <c r="D24" s="150">
        <v>128435</v>
      </c>
      <c r="E24" s="83"/>
    </row>
    <row r="25" spans="1:5" x14ac:dyDescent="0.3">
      <c r="A25" s="148" t="s">
        <v>20514</v>
      </c>
      <c r="B25" s="149" t="s">
        <v>20515</v>
      </c>
      <c r="C25" s="106" t="s">
        <v>428</v>
      </c>
      <c r="D25" s="150">
        <v>2.4</v>
      </c>
      <c r="E25" s="83"/>
    </row>
    <row r="26" spans="1:5" ht="28.8" x14ac:dyDescent="0.3">
      <c r="A26" s="148" t="s">
        <v>20516</v>
      </c>
      <c r="B26" s="149" t="s">
        <v>20517</v>
      </c>
      <c r="C26" s="106" t="s">
        <v>428</v>
      </c>
      <c r="D26" s="150">
        <v>1.41</v>
      </c>
      <c r="E26" s="83"/>
    </row>
    <row r="27" spans="1:5" ht="28.8" x14ac:dyDescent="0.3">
      <c r="A27" s="148" t="s">
        <v>20518</v>
      </c>
      <c r="B27" s="149" t="s">
        <v>20519</v>
      </c>
      <c r="C27" s="106" t="s">
        <v>464</v>
      </c>
      <c r="D27" s="150">
        <v>1485.13</v>
      </c>
      <c r="E27" s="83"/>
    </row>
    <row r="28" spans="1:5" x14ac:dyDescent="0.3">
      <c r="A28" s="148" t="s">
        <v>20520</v>
      </c>
      <c r="B28" s="149" t="s">
        <v>20521</v>
      </c>
      <c r="C28" s="106" t="s">
        <v>428</v>
      </c>
      <c r="D28" s="150">
        <v>59.81</v>
      </c>
      <c r="E28" s="83"/>
    </row>
    <row r="29" spans="1:5" ht="28.8" x14ac:dyDescent="0.3">
      <c r="A29" s="148" t="s">
        <v>20522</v>
      </c>
      <c r="B29" s="149" t="s">
        <v>20523</v>
      </c>
      <c r="C29" s="106" t="s">
        <v>464</v>
      </c>
      <c r="D29" s="150">
        <v>7012.08</v>
      </c>
      <c r="E29" s="83"/>
    </row>
    <row r="30" spans="1:5" ht="28.8" x14ac:dyDescent="0.3">
      <c r="A30" s="148" t="s">
        <v>20524</v>
      </c>
      <c r="B30" s="149" t="s">
        <v>20525</v>
      </c>
      <c r="C30" s="106" t="s">
        <v>464</v>
      </c>
      <c r="D30" s="150">
        <v>13475.49</v>
      </c>
      <c r="E30" s="83"/>
    </row>
    <row r="31" spans="1:5" x14ac:dyDescent="0.3">
      <c r="A31" s="148" t="s">
        <v>20526</v>
      </c>
      <c r="B31" s="149" t="s">
        <v>20527</v>
      </c>
      <c r="C31" s="106" t="s">
        <v>261</v>
      </c>
      <c r="D31" s="150">
        <v>30.42</v>
      </c>
      <c r="E31" s="83"/>
    </row>
    <row r="32" spans="1:5" x14ac:dyDescent="0.3">
      <c r="A32" s="148" t="s">
        <v>20528</v>
      </c>
      <c r="B32" s="149" t="s">
        <v>20529</v>
      </c>
      <c r="C32" s="106" t="s">
        <v>959</v>
      </c>
      <c r="D32" s="150">
        <v>15.3</v>
      </c>
      <c r="E32" s="83"/>
    </row>
    <row r="33" spans="1:5" x14ac:dyDescent="0.3">
      <c r="A33" s="148" t="s">
        <v>20530</v>
      </c>
      <c r="B33" s="149" t="s">
        <v>20531</v>
      </c>
      <c r="C33" s="106" t="s">
        <v>128</v>
      </c>
      <c r="D33" s="150">
        <v>827.38</v>
      </c>
      <c r="E33" s="83"/>
    </row>
    <row r="34" spans="1:5" x14ac:dyDescent="0.3">
      <c r="A34" s="148" t="s">
        <v>20532</v>
      </c>
      <c r="B34" s="149" t="s">
        <v>20533</v>
      </c>
      <c r="C34" s="106" t="s">
        <v>128</v>
      </c>
      <c r="D34" s="150">
        <v>259.38</v>
      </c>
      <c r="E34" s="83"/>
    </row>
    <row r="35" spans="1:5" x14ac:dyDescent="0.3">
      <c r="A35" s="148" t="s">
        <v>20534</v>
      </c>
      <c r="B35" s="149" t="s">
        <v>233</v>
      </c>
      <c r="C35" s="106" t="s">
        <v>177</v>
      </c>
      <c r="D35" s="150">
        <v>5674.39</v>
      </c>
      <c r="E35" s="83"/>
    </row>
    <row r="36" spans="1:5" ht="28.8" x14ac:dyDescent="0.3">
      <c r="A36" s="148" t="s">
        <v>20535</v>
      </c>
      <c r="B36" s="149" t="s">
        <v>20536</v>
      </c>
      <c r="C36" s="106" t="s">
        <v>177</v>
      </c>
      <c r="D36" s="150">
        <v>1242.82</v>
      </c>
      <c r="E36" s="83"/>
    </row>
    <row r="37" spans="1:5" x14ac:dyDescent="0.3">
      <c r="A37" s="148" t="s">
        <v>20537</v>
      </c>
      <c r="B37" s="149" t="s">
        <v>231</v>
      </c>
      <c r="C37" s="106" t="s">
        <v>177</v>
      </c>
      <c r="D37" s="150">
        <v>1041.0999999999999</v>
      </c>
      <c r="E37" s="83"/>
    </row>
    <row r="38" spans="1:5" x14ac:dyDescent="0.3">
      <c r="A38" s="148" t="s">
        <v>20538</v>
      </c>
      <c r="B38" s="149" t="s">
        <v>20539</v>
      </c>
      <c r="C38" s="106" t="s">
        <v>236</v>
      </c>
      <c r="D38" s="150">
        <v>89.41</v>
      </c>
      <c r="E38" s="83"/>
    </row>
    <row r="39" spans="1:5" x14ac:dyDescent="0.3">
      <c r="A39" s="148" t="s">
        <v>20540</v>
      </c>
      <c r="B39" s="149" t="s">
        <v>20541</v>
      </c>
      <c r="C39" s="106" t="s">
        <v>236</v>
      </c>
      <c r="D39" s="150">
        <v>322.74</v>
      </c>
      <c r="E39" s="83"/>
    </row>
    <row r="40" spans="1:5" x14ac:dyDescent="0.3">
      <c r="A40" s="148" t="s">
        <v>20542</v>
      </c>
      <c r="B40" s="149" t="s">
        <v>20543</v>
      </c>
      <c r="C40" s="106" t="s">
        <v>236</v>
      </c>
      <c r="D40" s="150">
        <v>587.59</v>
      </c>
      <c r="E40" s="83"/>
    </row>
    <row r="41" spans="1:5" ht="28.8" x14ac:dyDescent="0.3">
      <c r="A41" s="148" t="s">
        <v>20544</v>
      </c>
      <c r="B41" s="149" t="s">
        <v>20545</v>
      </c>
      <c r="C41" s="106" t="s">
        <v>236</v>
      </c>
      <c r="D41" s="150">
        <v>78.42</v>
      </c>
      <c r="E41" s="83"/>
    </row>
    <row r="42" spans="1:5" ht="28.8" x14ac:dyDescent="0.3">
      <c r="A42" s="148" t="s">
        <v>20546</v>
      </c>
      <c r="B42" s="149" t="s">
        <v>20547</v>
      </c>
      <c r="C42" s="106" t="s">
        <v>236</v>
      </c>
      <c r="D42" s="150">
        <v>80.59</v>
      </c>
      <c r="E42" s="83"/>
    </row>
    <row r="43" spans="1:5" ht="28.8" x14ac:dyDescent="0.3">
      <c r="A43" s="148" t="s">
        <v>20548</v>
      </c>
      <c r="B43" s="149" t="s">
        <v>20549</v>
      </c>
      <c r="C43" s="106" t="s">
        <v>177</v>
      </c>
      <c r="D43" s="150">
        <v>5700</v>
      </c>
      <c r="E43" s="83"/>
    </row>
    <row r="44" spans="1:5" x14ac:dyDescent="0.3">
      <c r="A44" s="148" t="s">
        <v>20550</v>
      </c>
      <c r="B44" s="149" t="s">
        <v>1475</v>
      </c>
      <c r="C44" s="106" t="s">
        <v>177</v>
      </c>
      <c r="D44" s="150">
        <v>1606.64</v>
      </c>
      <c r="E44" s="83"/>
    </row>
    <row r="45" spans="1:5" x14ac:dyDescent="0.3">
      <c r="A45" s="148" t="s">
        <v>20551</v>
      </c>
      <c r="B45" s="149" t="s">
        <v>1487</v>
      </c>
      <c r="C45" s="106" t="s">
        <v>177</v>
      </c>
      <c r="D45" s="150">
        <v>1983.85</v>
      </c>
      <c r="E45" s="83"/>
    </row>
    <row r="46" spans="1:5" ht="28.8" x14ac:dyDescent="0.3">
      <c r="A46" s="148" t="s">
        <v>20552</v>
      </c>
      <c r="B46" s="149" t="s">
        <v>1499</v>
      </c>
      <c r="C46" s="106" t="s">
        <v>177</v>
      </c>
      <c r="D46" s="150">
        <v>16622.87</v>
      </c>
      <c r="E46" s="83"/>
    </row>
    <row r="47" spans="1:5" ht="28.8" x14ac:dyDescent="0.3">
      <c r="A47" s="148" t="s">
        <v>20553</v>
      </c>
      <c r="B47" s="149" t="s">
        <v>1535</v>
      </c>
      <c r="C47" s="106" t="s">
        <v>177</v>
      </c>
      <c r="D47" s="150">
        <v>1564.73</v>
      </c>
      <c r="E47" s="83"/>
    </row>
    <row r="48" spans="1:5" x14ac:dyDescent="0.3">
      <c r="A48" s="148" t="s">
        <v>20554</v>
      </c>
      <c r="B48" s="149" t="s">
        <v>1489</v>
      </c>
      <c r="C48" s="106" t="s">
        <v>236</v>
      </c>
      <c r="D48" s="150">
        <v>33.229999999999997</v>
      </c>
      <c r="E48" s="83"/>
    </row>
    <row r="49" spans="1:5" x14ac:dyDescent="0.3">
      <c r="A49" s="148" t="s">
        <v>20555</v>
      </c>
      <c r="B49" s="149" t="s">
        <v>1491</v>
      </c>
      <c r="C49" s="106" t="s">
        <v>236</v>
      </c>
      <c r="D49" s="150">
        <v>37.880000000000003</v>
      </c>
      <c r="E49" s="83"/>
    </row>
    <row r="50" spans="1:5" x14ac:dyDescent="0.3">
      <c r="A50" s="148" t="s">
        <v>20556</v>
      </c>
      <c r="B50" s="149" t="s">
        <v>1493</v>
      </c>
      <c r="C50" s="106" t="s">
        <v>236</v>
      </c>
      <c r="D50" s="150">
        <v>45.34</v>
      </c>
      <c r="E50" s="83"/>
    </row>
    <row r="51" spans="1:5" x14ac:dyDescent="0.3">
      <c r="A51" s="148" t="s">
        <v>20557</v>
      </c>
      <c r="B51" s="149" t="s">
        <v>20558</v>
      </c>
      <c r="C51" s="106" t="s">
        <v>693</v>
      </c>
      <c r="D51" s="150">
        <v>18.579999999999998</v>
      </c>
      <c r="E51" s="83"/>
    </row>
    <row r="52" spans="1:5" x14ac:dyDescent="0.3">
      <c r="A52" s="148" t="s">
        <v>20559</v>
      </c>
      <c r="B52" s="149" t="s">
        <v>20560</v>
      </c>
      <c r="C52" s="106" t="s">
        <v>236</v>
      </c>
      <c r="D52" s="150">
        <v>26</v>
      </c>
      <c r="E52" s="83"/>
    </row>
    <row r="53" spans="1:5" x14ac:dyDescent="0.3">
      <c r="A53" s="148" t="s">
        <v>20561</v>
      </c>
      <c r="B53" s="149" t="s">
        <v>20562</v>
      </c>
      <c r="C53" s="106" t="s">
        <v>236</v>
      </c>
      <c r="D53" s="150">
        <v>30.65</v>
      </c>
      <c r="E53" s="83"/>
    </row>
    <row r="54" spans="1:5" x14ac:dyDescent="0.3">
      <c r="A54" s="148" t="s">
        <v>20563</v>
      </c>
      <c r="B54" s="149" t="s">
        <v>20564</v>
      </c>
      <c r="C54" s="106" t="s">
        <v>236</v>
      </c>
      <c r="D54" s="150">
        <v>50.87</v>
      </c>
      <c r="E54" s="83"/>
    </row>
    <row r="55" spans="1:5" ht="28.8" x14ac:dyDescent="0.3">
      <c r="A55" s="148" t="s">
        <v>20565</v>
      </c>
      <c r="B55" s="149" t="s">
        <v>1547</v>
      </c>
      <c r="C55" s="106" t="s">
        <v>177</v>
      </c>
      <c r="D55" s="150">
        <v>23617.51</v>
      </c>
      <c r="E55" s="83"/>
    </row>
    <row r="56" spans="1:5" x14ac:dyDescent="0.3">
      <c r="A56" s="148" t="s">
        <v>20566</v>
      </c>
      <c r="B56" s="149" t="s">
        <v>1553</v>
      </c>
      <c r="C56" s="106" t="s">
        <v>236</v>
      </c>
      <c r="D56" s="150">
        <v>39.369999999999997</v>
      </c>
      <c r="E56" s="83"/>
    </row>
    <row r="57" spans="1:5" x14ac:dyDescent="0.3">
      <c r="A57" s="148" t="s">
        <v>20567</v>
      </c>
      <c r="B57" s="149" t="s">
        <v>1559</v>
      </c>
      <c r="C57" s="106" t="s">
        <v>236</v>
      </c>
      <c r="D57" s="150">
        <v>64.61</v>
      </c>
      <c r="E57" s="83"/>
    </row>
    <row r="58" spans="1:5" x14ac:dyDescent="0.3">
      <c r="A58" s="148" t="s">
        <v>20568</v>
      </c>
      <c r="B58" s="149" t="s">
        <v>1551</v>
      </c>
      <c r="C58" s="106" t="s">
        <v>236</v>
      </c>
      <c r="D58" s="150">
        <v>33.340000000000003</v>
      </c>
      <c r="E58" s="83"/>
    </row>
    <row r="59" spans="1:5" x14ac:dyDescent="0.3">
      <c r="A59" s="148" t="s">
        <v>20569</v>
      </c>
      <c r="B59" s="149" t="s">
        <v>1477</v>
      </c>
      <c r="C59" s="106" t="s">
        <v>236</v>
      </c>
      <c r="D59" s="150">
        <v>12.46</v>
      </c>
      <c r="E59" s="83"/>
    </row>
    <row r="60" spans="1:5" x14ac:dyDescent="0.3">
      <c r="A60" s="148" t="s">
        <v>20570</v>
      </c>
      <c r="B60" s="149" t="s">
        <v>1479</v>
      </c>
      <c r="C60" s="106" t="s">
        <v>236</v>
      </c>
      <c r="D60" s="150">
        <v>14.67</v>
      </c>
      <c r="E60" s="83"/>
    </row>
    <row r="61" spans="1:5" x14ac:dyDescent="0.3">
      <c r="A61" s="148" t="s">
        <v>20571</v>
      </c>
      <c r="B61" s="149" t="s">
        <v>1481</v>
      </c>
      <c r="C61" s="106" t="s">
        <v>236</v>
      </c>
      <c r="D61" s="150">
        <v>16.52</v>
      </c>
      <c r="E61" s="83"/>
    </row>
    <row r="62" spans="1:5" x14ac:dyDescent="0.3">
      <c r="A62" s="148" t="s">
        <v>20572</v>
      </c>
      <c r="B62" s="149" t="s">
        <v>1483</v>
      </c>
      <c r="C62" s="106" t="s">
        <v>236</v>
      </c>
      <c r="D62" s="150">
        <v>19.87</v>
      </c>
      <c r="E62" s="83"/>
    </row>
    <row r="63" spans="1:5" x14ac:dyDescent="0.3">
      <c r="A63" s="148" t="s">
        <v>20573</v>
      </c>
      <c r="B63" s="149" t="s">
        <v>1549</v>
      </c>
      <c r="C63" s="106" t="s">
        <v>236</v>
      </c>
      <c r="D63" s="150">
        <v>29.73</v>
      </c>
      <c r="E63" s="83"/>
    </row>
    <row r="64" spans="1:5" x14ac:dyDescent="0.3">
      <c r="A64" s="148" t="s">
        <v>20574</v>
      </c>
      <c r="B64" s="149" t="s">
        <v>1555</v>
      </c>
      <c r="C64" s="106" t="s">
        <v>236</v>
      </c>
      <c r="D64" s="150">
        <v>44.74</v>
      </c>
      <c r="E64" s="83"/>
    </row>
    <row r="65" spans="1:5" x14ac:dyDescent="0.3">
      <c r="A65" s="148" t="s">
        <v>20575</v>
      </c>
      <c r="B65" s="149" t="s">
        <v>1557</v>
      </c>
      <c r="C65" s="106" t="s">
        <v>236</v>
      </c>
      <c r="D65" s="150">
        <v>52.77</v>
      </c>
      <c r="E65" s="83"/>
    </row>
    <row r="66" spans="1:5" x14ac:dyDescent="0.3">
      <c r="A66" s="148" t="s">
        <v>20576</v>
      </c>
      <c r="B66" s="149" t="s">
        <v>1563</v>
      </c>
      <c r="C66" s="106" t="s">
        <v>236</v>
      </c>
      <c r="D66" s="150">
        <v>93.84</v>
      </c>
      <c r="E66" s="83"/>
    </row>
    <row r="67" spans="1:5" x14ac:dyDescent="0.3">
      <c r="A67" s="148" t="s">
        <v>20577</v>
      </c>
      <c r="B67" s="149" t="s">
        <v>20578</v>
      </c>
      <c r="C67" s="106" t="s">
        <v>236</v>
      </c>
      <c r="D67" s="150">
        <v>81.23</v>
      </c>
      <c r="E67" s="83"/>
    </row>
    <row r="68" spans="1:5" x14ac:dyDescent="0.3">
      <c r="A68" s="148" t="s">
        <v>20579</v>
      </c>
      <c r="B68" s="149" t="s">
        <v>20580</v>
      </c>
      <c r="C68" s="106" t="s">
        <v>236</v>
      </c>
      <c r="D68" s="150">
        <v>84.74</v>
      </c>
      <c r="E68" s="83"/>
    </row>
    <row r="69" spans="1:5" x14ac:dyDescent="0.3">
      <c r="A69" s="148" t="s">
        <v>20581</v>
      </c>
      <c r="B69" s="149" t="s">
        <v>20582</v>
      </c>
      <c r="C69" s="106" t="s">
        <v>236</v>
      </c>
      <c r="D69" s="150">
        <v>111.91</v>
      </c>
      <c r="E69" s="83"/>
    </row>
    <row r="70" spans="1:5" x14ac:dyDescent="0.3">
      <c r="A70" s="148" t="s">
        <v>20583</v>
      </c>
      <c r="B70" s="149" t="s">
        <v>20584</v>
      </c>
      <c r="C70" s="106" t="s">
        <v>236</v>
      </c>
      <c r="D70" s="150">
        <v>132.19999999999999</v>
      </c>
      <c r="E70" s="83"/>
    </row>
    <row r="71" spans="1:5" x14ac:dyDescent="0.3">
      <c r="A71" s="148" t="s">
        <v>20585</v>
      </c>
      <c r="B71" s="149" t="s">
        <v>1495</v>
      </c>
      <c r="C71" s="106" t="s">
        <v>236</v>
      </c>
      <c r="D71" s="150">
        <v>69.95</v>
      </c>
      <c r="E71" s="83"/>
    </row>
    <row r="72" spans="1:5" x14ac:dyDescent="0.3">
      <c r="A72" s="148" t="s">
        <v>20586</v>
      </c>
      <c r="B72" s="149" t="s">
        <v>1561</v>
      </c>
      <c r="C72" s="106" t="s">
        <v>236</v>
      </c>
      <c r="D72" s="150">
        <v>78.099999999999994</v>
      </c>
      <c r="E72" s="83"/>
    </row>
    <row r="73" spans="1:5" ht="28.8" x14ac:dyDescent="0.3">
      <c r="A73" s="148" t="s">
        <v>20587</v>
      </c>
      <c r="B73" s="149" t="s">
        <v>1521</v>
      </c>
      <c r="C73" s="106" t="s">
        <v>177</v>
      </c>
      <c r="D73" s="150">
        <v>16622.87</v>
      </c>
      <c r="E73" s="83"/>
    </row>
    <row r="74" spans="1:5" x14ac:dyDescent="0.3">
      <c r="A74" s="148" t="s">
        <v>20588</v>
      </c>
      <c r="B74" s="149" t="s">
        <v>20589</v>
      </c>
      <c r="C74" s="106" t="s">
        <v>236</v>
      </c>
      <c r="D74" s="150">
        <v>130.44</v>
      </c>
      <c r="E74" s="83"/>
    </row>
    <row r="75" spans="1:5" x14ac:dyDescent="0.3">
      <c r="A75" s="148" t="s">
        <v>20590</v>
      </c>
      <c r="B75" s="149" t="s">
        <v>20591</v>
      </c>
      <c r="C75" s="106" t="s">
        <v>236</v>
      </c>
      <c r="D75" s="150">
        <v>232.53</v>
      </c>
      <c r="E75" s="83"/>
    </row>
    <row r="76" spans="1:5" x14ac:dyDescent="0.3">
      <c r="A76" s="148" t="s">
        <v>20592</v>
      </c>
      <c r="B76" s="149" t="s">
        <v>20593</v>
      </c>
      <c r="C76" s="106" t="s">
        <v>236</v>
      </c>
      <c r="D76" s="150">
        <v>299.35000000000002</v>
      </c>
      <c r="E76" s="83"/>
    </row>
    <row r="77" spans="1:5" x14ac:dyDescent="0.3">
      <c r="A77" s="148" t="s">
        <v>20594</v>
      </c>
      <c r="B77" s="149" t="s">
        <v>20595</v>
      </c>
      <c r="C77" s="106" t="s">
        <v>236</v>
      </c>
      <c r="D77" s="150">
        <v>141.12</v>
      </c>
      <c r="E77" s="83"/>
    </row>
    <row r="78" spans="1:5" x14ac:dyDescent="0.3">
      <c r="A78" s="148" t="s">
        <v>20596</v>
      </c>
      <c r="B78" s="149" t="s">
        <v>20597</v>
      </c>
      <c r="C78" s="106" t="s">
        <v>236</v>
      </c>
      <c r="D78" s="150">
        <v>161.91999999999999</v>
      </c>
      <c r="E78" s="83"/>
    </row>
    <row r="79" spans="1:5" x14ac:dyDescent="0.3">
      <c r="A79" s="148" t="s">
        <v>20598</v>
      </c>
      <c r="B79" s="149" t="s">
        <v>20599</v>
      </c>
      <c r="C79" s="106" t="s">
        <v>236</v>
      </c>
      <c r="D79" s="150">
        <v>165.04</v>
      </c>
      <c r="E79" s="83"/>
    </row>
    <row r="80" spans="1:5" x14ac:dyDescent="0.3">
      <c r="A80" s="148" t="s">
        <v>20600</v>
      </c>
      <c r="B80" s="149" t="s">
        <v>20601</v>
      </c>
      <c r="C80" s="106" t="s">
        <v>236</v>
      </c>
      <c r="D80" s="150">
        <v>179.83</v>
      </c>
      <c r="E80" s="83"/>
    </row>
    <row r="81" spans="1:5" x14ac:dyDescent="0.3">
      <c r="A81" s="148" t="s">
        <v>20602</v>
      </c>
      <c r="B81" s="149" t="s">
        <v>20603</v>
      </c>
      <c r="C81" s="106" t="s">
        <v>236</v>
      </c>
      <c r="D81" s="150">
        <v>204.51</v>
      </c>
      <c r="E81" s="83"/>
    </row>
    <row r="82" spans="1:5" x14ac:dyDescent="0.3">
      <c r="A82" s="148" t="s">
        <v>20604</v>
      </c>
      <c r="B82" s="149" t="s">
        <v>20605</v>
      </c>
      <c r="C82" s="106" t="s">
        <v>236</v>
      </c>
      <c r="D82" s="150">
        <v>395.63</v>
      </c>
      <c r="E82" s="83"/>
    </row>
    <row r="83" spans="1:5" x14ac:dyDescent="0.3">
      <c r="A83" s="148" t="s">
        <v>20606</v>
      </c>
      <c r="B83" s="149" t="s">
        <v>20607</v>
      </c>
      <c r="C83" s="106" t="s">
        <v>236</v>
      </c>
      <c r="D83" s="150">
        <v>824.51</v>
      </c>
      <c r="E83" s="83"/>
    </row>
    <row r="84" spans="1:5" x14ac:dyDescent="0.3">
      <c r="A84" s="148" t="s">
        <v>20608</v>
      </c>
      <c r="B84" s="149" t="s">
        <v>20609</v>
      </c>
      <c r="C84" s="106" t="s">
        <v>236</v>
      </c>
      <c r="D84" s="150">
        <v>1095.02</v>
      </c>
      <c r="E84" s="83"/>
    </row>
    <row r="85" spans="1:5" x14ac:dyDescent="0.3">
      <c r="A85" s="148" t="s">
        <v>20610</v>
      </c>
      <c r="B85" s="149" t="s">
        <v>20611</v>
      </c>
      <c r="C85" s="106" t="s">
        <v>236</v>
      </c>
      <c r="D85" s="150">
        <v>1367.49</v>
      </c>
      <c r="E85" s="83"/>
    </row>
    <row r="86" spans="1:5" x14ac:dyDescent="0.3">
      <c r="A86" s="148" t="s">
        <v>20612</v>
      </c>
      <c r="B86" s="149" t="s">
        <v>20613</v>
      </c>
      <c r="C86" s="106" t="s">
        <v>261</v>
      </c>
      <c r="D86" s="150">
        <v>360</v>
      </c>
      <c r="E86" s="83"/>
    </row>
    <row r="87" spans="1:5" x14ac:dyDescent="0.3">
      <c r="A87" s="148" t="s">
        <v>20614</v>
      </c>
      <c r="B87" s="149" t="s">
        <v>1569</v>
      </c>
      <c r="C87" s="106" t="s">
        <v>236</v>
      </c>
      <c r="D87" s="150">
        <v>173.54</v>
      </c>
      <c r="E87" s="83"/>
    </row>
    <row r="88" spans="1:5" x14ac:dyDescent="0.3">
      <c r="A88" s="148" t="s">
        <v>20615</v>
      </c>
      <c r="B88" s="149" t="s">
        <v>1571</v>
      </c>
      <c r="C88" s="106" t="s">
        <v>236</v>
      </c>
      <c r="D88" s="150">
        <v>207.21</v>
      </c>
      <c r="E88" s="83"/>
    </row>
    <row r="89" spans="1:5" x14ac:dyDescent="0.3">
      <c r="A89" s="148" t="s">
        <v>20616</v>
      </c>
      <c r="B89" s="149" t="s">
        <v>1573</v>
      </c>
      <c r="C89" s="106" t="s">
        <v>236</v>
      </c>
      <c r="D89" s="150">
        <v>224.45</v>
      </c>
      <c r="E89" s="83"/>
    </row>
    <row r="90" spans="1:5" x14ac:dyDescent="0.3">
      <c r="A90" s="148" t="s">
        <v>20617</v>
      </c>
      <c r="B90" s="149" t="s">
        <v>20618</v>
      </c>
      <c r="C90" s="106" t="s">
        <v>236</v>
      </c>
      <c r="D90" s="150">
        <v>145.07</v>
      </c>
      <c r="E90" s="83"/>
    </row>
    <row r="91" spans="1:5" ht="28.8" x14ac:dyDescent="0.3">
      <c r="A91" s="148" t="s">
        <v>20619</v>
      </c>
      <c r="B91" s="149" t="s">
        <v>20620</v>
      </c>
      <c r="C91" s="106" t="s">
        <v>236</v>
      </c>
      <c r="D91" s="150">
        <v>1242.45</v>
      </c>
      <c r="E91" s="83"/>
    </row>
    <row r="92" spans="1:5" ht="28.8" x14ac:dyDescent="0.3">
      <c r="A92" s="148" t="s">
        <v>20621</v>
      </c>
      <c r="B92" s="149" t="s">
        <v>20622</v>
      </c>
      <c r="C92" s="106" t="s">
        <v>236</v>
      </c>
      <c r="D92" s="150">
        <v>976.23</v>
      </c>
      <c r="E92" s="83"/>
    </row>
    <row r="93" spans="1:5" x14ac:dyDescent="0.3">
      <c r="A93" s="148" t="s">
        <v>20623</v>
      </c>
      <c r="B93" s="149" t="s">
        <v>436</v>
      </c>
      <c r="C93" s="106" t="s">
        <v>128</v>
      </c>
      <c r="D93" s="150">
        <v>1944.98</v>
      </c>
      <c r="E93" s="83"/>
    </row>
    <row r="94" spans="1:5" ht="28.8" x14ac:dyDescent="0.3">
      <c r="A94" s="148" t="s">
        <v>20624</v>
      </c>
      <c r="B94" s="149" t="s">
        <v>443</v>
      </c>
      <c r="C94" s="106" t="s">
        <v>261</v>
      </c>
      <c r="D94" s="150">
        <v>1598.85</v>
      </c>
      <c r="E94" s="83"/>
    </row>
    <row r="95" spans="1:5" ht="28.8" x14ac:dyDescent="0.3">
      <c r="A95" s="148" t="s">
        <v>20625</v>
      </c>
      <c r="B95" s="149" t="s">
        <v>20626</v>
      </c>
      <c r="C95" s="106" t="s">
        <v>428</v>
      </c>
      <c r="D95" s="150">
        <v>297.70999999999998</v>
      </c>
      <c r="E95" s="83"/>
    </row>
    <row r="96" spans="1:5" ht="28.8" x14ac:dyDescent="0.3">
      <c r="A96" s="148" t="s">
        <v>20627</v>
      </c>
      <c r="B96" s="149" t="s">
        <v>20628</v>
      </c>
      <c r="C96" s="106" t="s">
        <v>236</v>
      </c>
      <c r="D96" s="150">
        <v>783.28</v>
      </c>
      <c r="E96" s="83"/>
    </row>
    <row r="97" spans="1:5" x14ac:dyDescent="0.3">
      <c r="A97" s="148" t="s">
        <v>20629</v>
      </c>
      <c r="B97" s="149" t="s">
        <v>20630</v>
      </c>
      <c r="C97" s="106" t="s">
        <v>428</v>
      </c>
      <c r="D97" s="150">
        <v>330.61</v>
      </c>
      <c r="E97" s="83"/>
    </row>
    <row r="98" spans="1:5" ht="28.8" x14ac:dyDescent="0.3">
      <c r="A98" s="148" t="s">
        <v>20631</v>
      </c>
      <c r="B98" s="149" t="s">
        <v>20632</v>
      </c>
      <c r="C98" s="106" t="s">
        <v>236</v>
      </c>
      <c r="D98" s="150">
        <v>787.6</v>
      </c>
      <c r="E98" s="83"/>
    </row>
    <row r="99" spans="1:5" ht="28.8" x14ac:dyDescent="0.3">
      <c r="A99" s="148" t="s">
        <v>20633</v>
      </c>
      <c r="B99" s="149" t="s">
        <v>20634</v>
      </c>
      <c r="C99" s="106" t="s">
        <v>236</v>
      </c>
      <c r="D99" s="150">
        <v>971.59</v>
      </c>
      <c r="E99" s="83"/>
    </row>
    <row r="100" spans="1:5" ht="28.8" x14ac:dyDescent="0.3">
      <c r="A100" s="148" t="s">
        <v>20635</v>
      </c>
      <c r="B100" s="149" t="s">
        <v>20636</v>
      </c>
      <c r="C100" s="106" t="s">
        <v>236</v>
      </c>
      <c r="D100" s="150">
        <v>1279.8599999999999</v>
      </c>
      <c r="E100" s="83"/>
    </row>
    <row r="101" spans="1:5" ht="28.8" x14ac:dyDescent="0.3">
      <c r="A101" s="148" t="s">
        <v>20637</v>
      </c>
      <c r="B101" s="149" t="s">
        <v>20638</v>
      </c>
      <c r="C101" s="106" t="s">
        <v>236</v>
      </c>
      <c r="D101" s="150">
        <v>373.73</v>
      </c>
      <c r="E101" s="83"/>
    </row>
    <row r="102" spans="1:5" ht="28.8" x14ac:dyDescent="0.3">
      <c r="A102" s="148" t="s">
        <v>20639</v>
      </c>
      <c r="B102" s="149" t="s">
        <v>20640</v>
      </c>
      <c r="C102" s="106" t="s">
        <v>236</v>
      </c>
      <c r="D102" s="150">
        <v>537.14</v>
      </c>
      <c r="E102" s="83"/>
    </row>
    <row r="103" spans="1:5" ht="28.8" x14ac:dyDescent="0.3">
      <c r="A103" s="148" t="s">
        <v>20641</v>
      </c>
      <c r="B103" s="149" t="s">
        <v>20642</v>
      </c>
      <c r="C103" s="106" t="s">
        <v>236</v>
      </c>
      <c r="D103" s="150">
        <v>302.06</v>
      </c>
      <c r="E103" s="83"/>
    </row>
    <row r="104" spans="1:5" ht="28.8" x14ac:dyDescent="0.3">
      <c r="A104" s="148" t="s">
        <v>20643</v>
      </c>
      <c r="B104" s="149" t="s">
        <v>20644</v>
      </c>
      <c r="C104" s="106" t="s">
        <v>236</v>
      </c>
      <c r="D104" s="150">
        <v>397.54</v>
      </c>
      <c r="E104" s="83"/>
    </row>
    <row r="105" spans="1:5" ht="28.8" x14ac:dyDescent="0.3">
      <c r="A105" s="148" t="s">
        <v>20645</v>
      </c>
      <c r="B105" s="149" t="s">
        <v>20646</v>
      </c>
      <c r="C105" s="106" t="s">
        <v>236</v>
      </c>
      <c r="D105" s="150">
        <v>470.76</v>
      </c>
      <c r="E105" s="83"/>
    </row>
    <row r="106" spans="1:5" ht="28.8" x14ac:dyDescent="0.3">
      <c r="A106" s="148" t="s">
        <v>20647</v>
      </c>
      <c r="B106" s="149" t="s">
        <v>371</v>
      </c>
      <c r="C106" s="106" t="s">
        <v>236</v>
      </c>
      <c r="D106" s="150">
        <v>256.41000000000003</v>
      </c>
      <c r="E106" s="83"/>
    </row>
    <row r="107" spans="1:5" ht="28.8" x14ac:dyDescent="0.3">
      <c r="A107" s="148" t="s">
        <v>20648</v>
      </c>
      <c r="B107" s="149" t="s">
        <v>373</v>
      </c>
      <c r="C107" s="106" t="s">
        <v>236</v>
      </c>
      <c r="D107" s="150">
        <v>390.38</v>
      </c>
      <c r="E107" s="83"/>
    </row>
    <row r="108" spans="1:5" ht="28.8" x14ac:dyDescent="0.3">
      <c r="A108" s="148" t="s">
        <v>20649</v>
      </c>
      <c r="B108" s="149" t="s">
        <v>375</v>
      </c>
      <c r="C108" s="106" t="s">
        <v>236</v>
      </c>
      <c r="D108" s="150">
        <v>572.78</v>
      </c>
      <c r="E108" s="83"/>
    </row>
    <row r="109" spans="1:5" ht="28.8" x14ac:dyDescent="0.3">
      <c r="A109" s="148" t="s">
        <v>20650</v>
      </c>
      <c r="B109" s="149" t="s">
        <v>425</v>
      </c>
      <c r="C109" s="106" t="s">
        <v>177</v>
      </c>
      <c r="D109" s="150">
        <v>2876.42</v>
      </c>
      <c r="E109" s="83"/>
    </row>
    <row r="110" spans="1:5" ht="28.8" x14ac:dyDescent="0.3">
      <c r="A110" s="148" t="s">
        <v>20651</v>
      </c>
      <c r="B110" s="149" t="s">
        <v>335</v>
      </c>
      <c r="C110" s="106" t="s">
        <v>177</v>
      </c>
      <c r="D110" s="150">
        <v>8405.0300000000007</v>
      </c>
      <c r="E110" s="83"/>
    </row>
    <row r="111" spans="1:5" ht="28.8" x14ac:dyDescent="0.3">
      <c r="A111" s="148" t="s">
        <v>20652</v>
      </c>
      <c r="B111" s="149" t="s">
        <v>20653</v>
      </c>
      <c r="C111" s="106" t="s">
        <v>236</v>
      </c>
      <c r="D111" s="150">
        <v>960.37</v>
      </c>
      <c r="E111" s="83"/>
    </row>
    <row r="112" spans="1:5" ht="28.8" x14ac:dyDescent="0.3">
      <c r="A112" s="148" t="s">
        <v>20654</v>
      </c>
      <c r="B112" s="149" t="s">
        <v>20655</v>
      </c>
      <c r="C112" s="106" t="s">
        <v>236</v>
      </c>
      <c r="D112" s="150">
        <v>1073.8</v>
      </c>
      <c r="E112" s="83"/>
    </row>
    <row r="113" spans="1:5" ht="28.8" x14ac:dyDescent="0.3">
      <c r="A113" s="148" t="s">
        <v>20656</v>
      </c>
      <c r="B113" s="149" t="s">
        <v>20657</v>
      </c>
      <c r="C113" s="106" t="s">
        <v>236</v>
      </c>
      <c r="D113" s="150">
        <v>1236.3499999999999</v>
      </c>
      <c r="E113" s="83"/>
    </row>
    <row r="114" spans="1:5" ht="28.8" x14ac:dyDescent="0.3">
      <c r="A114" s="148" t="s">
        <v>20658</v>
      </c>
      <c r="B114" s="149" t="s">
        <v>20659</v>
      </c>
      <c r="C114" s="106" t="s">
        <v>236</v>
      </c>
      <c r="D114" s="150">
        <v>496.5</v>
      </c>
      <c r="E114" s="83"/>
    </row>
    <row r="115" spans="1:5" ht="28.8" x14ac:dyDescent="0.3">
      <c r="A115" s="148" t="s">
        <v>20660</v>
      </c>
      <c r="B115" s="149" t="s">
        <v>20661</v>
      </c>
      <c r="C115" s="106" t="s">
        <v>236</v>
      </c>
      <c r="D115" s="150">
        <v>730.79</v>
      </c>
      <c r="E115" s="83"/>
    </row>
    <row r="116" spans="1:5" ht="28.8" x14ac:dyDescent="0.3">
      <c r="A116" s="148" t="s">
        <v>20662</v>
      </c>
      <c r="B116" s="149" t="s">
        <v>20663</v>
      </c>
      <c r="C116" s="106" t="s">
        <v>236</v>
      </c>
      <c r="D116" s="150">
        <v>1859.39</v>
      </c>
      <c r="E116" s="83"/>
    </row>
    <row r="117" spans="1:5" ht="28.8" x14ac:dyDescent="0.3">
      <c r="A117" s="148" t="s">
        <v>20664</v>
      </c>
      <c r="B117" s="149" t="s">
        <v>377</v>
      </c>
      <c r="C117" s="106" t="s">
        <v>236</v>
      </c>
      <c r="D117" s="150">
        <v>1652.42</v>
      </c>
      <c r="E117" s="83"/>
    </row>
    <row r="118" spans="1:5" ht="28.8" x14ac:dyDescent="0.3">
      <c r="A118" s="148" t="s">
        <v>20665</v>
      </c>
      <c r="B118" s="149" t="s">
        <v>20666</v>
      </c>
      <c r="C118" s="106" t="s">
        <v>236</v>
      </c>
      <c r="D118" s="150">
        <v>1379.01</v>
      </c>
      <c r="E118" s="83"/>
    </row>
    <row r="119" spans="1:5" ht="28.8" x14ac:dyDescent="0.3">
      <c r="A119" s="148" t="s">
        <v>20667</v>
      </c>
      <c r="B119" s="149" t="s">
        <v>381</v>
      </c>
      <c r="C119" s="106" t="s">
        <v>236</v>
      </c>
      <c r="D119" s="150">
        <v>2513.19</v>
      </c>
      <c r="E119" s="83"/>
    </row>
    <row r="120" spans="1:5" ht="28.8" x14ac:dyDescent="0.3">
      <c r="A120" s="148" t="s">
        <v>20668</v>
      </c>
      <c r="B120" s="149" t="s">
        <v>20669</v>
      </c>
      <c r="C120" s="106" t="s">
        <v>236</v>
      </c>
      <c r="D120" s="150">
        <v>409.43</v>
      </c>
      <c r="E120" s="83"/>
    </row>
    <row r="121" spans="1:5" x14ac:dyDescent="0.3">
      <c r="A121" s="148" t="s">
        <v>20670</v>
      </c>
      <c r="B121" s="149" t="s">
        <v>20671</v>
      </c>
      <c r="C121" s="106" t="s">
        <v>261</v>
      </c>
      <c r="D121" s="150">
        <v>1481.7</v>
      </c>
      <c r="E121" s="83"/>
    </row>
    <row r="122" spans="1:5" ht="28.8" x14ac:dyDescent="0.3">
      <c r="A122" s="148" t="s">
        <v>20672</v>
      </c>
      <c r="B122" s="149" t="s">
        <v>20673</v>
      </c>
      <c r="C122" s="106" t="s">
        <v>236</v>
      </c>
      <c r="D122" s="150">
        <v>307.75</v>
      </c>
      <c r="E122" s="83"/>
    </row>
    <row r="123" spans="1:5" ht="28.8" x14ac:dyDescent="0.3">
      <c r="A123" s="148" t="s">
        <v>20674</v>
      </c>
      <c r="B123" s="149" t="s">
        <v>20675</v>
      </c>
      <c r="C123" s="106" t="s">
        <v>236</v>
      </c>
      <c r="D123" s="150">
        <v>742.55</v>
      </c>
      <c r="E123" s="83"/>
    </row>
    <row r="124" spans="1:5" ht="28.8" x14ac:dyDescent="0.3">
      <c r="A124" s="148" t="s">
        <v>20676</v>
      </c>
      <c r="B124" s="149" t="s">
        <v>20677</v>
      </c>
      <c r="C124" s="106" t="s">
        <v>236</v>
      </c>
      <c r="D124" s="150">
        <v>588.48</v>
      </c>
      <c r="E124" s="83"/>
    </row>
    <row r="125" spans="1:5" x14ac:dyDescent="0.3">
      <c r="A125" s="148" t="s">
        <v>20678</v>
      </c>
      <c r="B125" s="149" t="s">
        <v>363</v>
      </c>
      <c r="C125" s="106" t="s">
        <v>236</v>
      </c>
      <c r="D125" s="150">
        <v>4132.25</v>
      </c>
      <c r="E125" s="83"/>
    </row>
    <row r="126" spans="1:5" ht="28.8" x14ac:dyDescent="0.3">
      <c r="A126" s="148" t="s">
        <v>20679</v>
      </c>
      <c r="B126" s="149" t="s">
        <v>339</v>
      </c>
      <c r="C126" s="106" t="s">
        <v>177</v>
      </c>
      <c r="D126" s="150">
        <v>13342.51</v>
      </c>
      <c r="E126" s="83"/>
    </row>
    <row r="127" spans="1:5" ht="28.8" x14ac:dyDescent="0.3">
      <c r="A127" s="148" t="s">
        <v>20680</v>
      </c>
      <c r="B127" s="149" t="s">
        <v>337</v>
      </c>
      <c r="C127" s="106" t="s">
        <v>177</v>
      </c>
      <c r="D127" s="150">
        <v>9791.9699999999993</v>
      </c>
      <c r="E127" s="83"/>
    </row>
    <row r="128" spans="1:5" ht="28.8" x14ac:dyDescent="0.3">
      <c r="A128" s="148" t="s">
        <v>20681</v>
      </c>
      <c r="B128" s="149" t="s">
        <v>20682</v>
      </c>
      <c r="C128" s="106" t="s">
        <v>236</v>
      </c>
      <c r="D128" s="150">
        <v>1450.11</v>
      </c>
      <c r="E128" s="83"/>
    </row>
    <row r="129" spans="1:5" ht="28.8" x14ac:dyDescent="0.3">
      <c r="A129" s="148" t="s">
        <v>20683</v>
      </c>
      <c r="B129" s="149" t="s">
        <v>379</v>
      </c>
      <c r="C129" s="106" t="s">
        <v>236</v>
      </c>
      <c r="D129" s="150">
        <v>1826.12</v>
      </c>
      <c r="E129" s="83"/>
    </row>
    <row r="130" spans="1:5" ht="28.8" x14ac:dyDescent="0.3">
      <c r="A130" s="148" t="s">
        <v>20684</v>
      </c>
      <c r="B130" s="149" t="s">
        <v>20685</v>
      </c>
      <c r="C130" s="106" t="s">
        <v>236</v>
      </c>
      <c r="D130" s="150">
        <v>1258.25</v>
      </c>
      <c r="E130" s="83"/>
    </row>
    <row r="131" spans="1:5" ht="28.8" x14ac:dyDescent="0.3">
      <c r="A131" s="148" t="s">
        <v>20686</v>
      </c>
      <c r="B131" s="149" t="s">
        <v>20687</v>
      </c>
      <c r="C131" s="106" t="s">
        <v>128</v>
      </c>
      <c r="D131" s="150">
        <v>5317.07</v>
      </c>
      <c r="E131" s="83"/>
    </row>
    <row r="132" spans="1:5" ht="43.2" x14ac:dyDescent="0.3">
      <c r="A132" s="148" t="s">
        <v>20688</v>
      </c>
      <c r="B132" s="149" t="s">
        <v>20689</v>
      </c>
      <c r="C132" s="106" t="s">
        <v>128</v>
      </c>
      <c r="D132" s="150">
        <v>3893.25</v>
      </c>
      <c r="E132" s="83"/>
    </row>
    <row r="133" spans="1:5" ht="28.8" x14ac:dyDescent="0.3">
      <c r="A133" s="148" t="s">
        <v>20690</v>
      </c>
      <c r="B133" s="149" t="s">
        <v>20691</v>
      </c>
      <c r="C133" s="106" t="s">
        <v>236</v>
      </c>
      <c r="D133" s="150">
        <v>350.7</v>
      </c>
      <c r="E133" s="83"/>
    </row>
    <row r="134" spans="1:5" ht="28.8" x14ac:dyDescent="0.3">
      <c r="A134" s="148" t="s">
        <v>20692</v>
      </c>
      <c r="B134" s="149" t="s">
        <v>20693</v>
      </c>
      <c r="C134" s="106" t="s">
        <v>236</v>
      </c>
      <c r="D134" s="150">
        <v>454.95</v>
      </c>
      <c r="E134" s="83"/>
    </row>
    <row r="135" spans="1:5" ht="28.8" x14ac:dyDescent="0.3">
      <c r="A135" s="148" t="s">
        <v>20694</v>
      </c>
      <c r="B135" s="149" t="s">
        <v>20695</v>
      </c>
      <c r="C135" s="106" t="s">
        <v>236</v>
      </c>
      <c r="D135" s="150">
        <v>1024.75</v>
      </c>
      <c r="E135" s="83"/>
    </row>
    <row r="136" spans="1:5" ht="28.8" x14ac:dyDescent="0.3">
      <c r="A136" s="148" t="s">
        <v>20696</v>
      </c>
      <c r="B136" s="149" t="s">
        <v>359</v>
      </c>
      <c r="C136" s="106" t="s">
        <v>236</v>
      </c>
      <c r="D136" s="150">
        <v>592.09</v>
      </c>
      <c r="E136" s="83"/>
    </row>
    <row r="137" spans="1:5" ht="28.8" x14ac:dyDescent="0.3">
      <c r="A137" s="148" t="s">
        <v>20697</v>
      </c>
      <c r="B137" s="149" t="s">
        <v>20698</v>
      </c>
      <c r="C137" s="106" t="s">
        <v>236</v>
      </c>
      <c r="D137" s="150">
        <v>939.55</v>
      </c>
      <c r="E137" s="83"/>
    </row>
    <row r="138" spans="1:5" ht="28.8" x14ac:dyDescent="0.3">
      <c r="A138" s="148" t="s">
        <v>20699</v>
      </c>
      <c r="B138" s="149" t="s">
        <v>20700</v>
      </c>
      <c r="C138" s="106" t="s">
        <v>236</v>
      </c>
      <c r="D138" s="150">
        <v>467.81</v>
      </c>
      <c r="E138" s="83"/>
    </row>
    <row r="139" spans="1:5" ht="28.8" x14ac:dyDescent="0.3">
      <c r="A139" s="148" t="s">
        <v>20701</v>
      </c>
      <c r="B139" s="149" t="s">
        <v>20702</v>
      </c>
      <c r="C139" s="106" t="s">
        <v>236</v>
      </c>
      <c r="D139" s="150">
        <v>2121.8000000000002</v>
      </c>
      <c r="E139" s="83"/>
    </row>
    <row r="140" spans="1:5" x14ac:dyDescent="0.3">
      <c r="A140" s="148" t="s">
        <v>20703</v>
      </c>
      <c r="B140" s="149" t="s">
        <v>20704</v>
      </c>
      <c r="C140" s="106" t="s">
        <v>128</v>
      </c>
      <c r="D140" s="150">
        <v>355.65</v>
      </c>
      <c r="E140" s="83"/>
    </row>
    <row r="141" spans="1:5" x14ac:dyDescent="0.3">
      <c r="A141" s="148" t="s">
        <v>20705</v>
      </c>
      <c r="B141" s="149" t="s">
        <v>20706</v>
      </c>
      <c r="C141" s="106" t="s">
        <v>428</v>
      </c>
      <c r="D141" s="150">
        <v>309.68</v>
      </c>
      <c r="E141" s="83"/>
    </row>
    <row r="142" spans="1:5" x14ac:dyDescent="0.3">
      <c r="A142" s="148" t="s">
        <v>20707</v>
      </c>
      <c r="B142" s="149" t="s">
        <v>20708</v>
      </c>
      <c r="C142" s="106" t="s">
        <v>428</v>
      </c>
      <c r="D142" s="150">
        <v>283.70999999999998</v>
      </c>
      <c r="E142" s="83"/>
    </row>
    <row r="143" spans="1:5" ht="28.8" x14ac:dyDescent="0.3">
      <c r="A143" s="148" t="s">
        <v>20709</v>
      </c>
      <c r="B143" s="149" t="s">
        <v>20710</v>
      </c>
      <c r="C143" s="106" t="s">
        <v>128</v>
      </c>
      <c r="D143" s="150">
        <v>744.14</v>
      </c>
      <c r="E143" s="83"/>
    </row>
    <row r="144" spans="1:5" ht="28.8" x14ac:dyDescent="0.3">
      <c r="A144" s="148" t="s">
        <v>20711</v>
      </c>
      <c r="B144" s="149" t="s">
        <v>20712</v>
      </c>
      <c r="C144" s="106" t="s">
        <v>128</v>
      </c>
      <c r="D144" s="150">
        <v>6073.55</v>
      </c>
      <c r="E144" s="83"/>
    </row>
    <row r="145" spans="1:5" x14ac:dyDescent="0.3">
      <c r="A145" s="148" t="s">
        <v>20713</v>
      </c>
      <c r="B145" s="149" t="s">
        <v>20714</v>
      </c>
      <c r="C145" s="106" t="s">
        <v>261</v>
      </c>
      <c r="D145" s="150">
        <v>1350.69</v>
      </c>
      <c r="E145" s="83"/>
    </row>
    <row r="146" spans="1:5" x14ac:dyDescent="0.3">
      <c r="A146" s="148" t="s">
        <v>20715</v>
      </c>
      <c r="B146" s="149" t="s">
        <v>20716</v>
      </c>
      <c r="C146" s="106" t="s">
        <v>236</v>
      </c>
      <c r="D146" s="150">
        <v>142.13</v>
      </c>
      <c r="E146" s="83"/>
    </row>
    <row r="147" spans="1:5" x14ac:dyDescent="0.3">
      <c r="A147" s="148" t="s">
        <v>20717</v>
      </c>
      <c r="B147" s="149" t="s">
        <v>20718</v>
      </c>
      <c r="C147" s="106" t="s">
        <v>236</v>
      </c>
      <c r="D147" s="150">
        <v>76.48</v>
      </c>
      <c r="E147" s="83"/>
    </row>
    <row r="148" spans="1:5" x14ac:dyDescent="0.3">
      <c r="A148" s="148" t="s">
        <v>20719</v>
      </c>
      <c r="B148" s="149" t="s">
        <v>20720</v>
      </c>
      <c r="C148" s="106" t="s">
        <v>128</v>
      </c>
      <c r="D148" s="150">
        <v>693.44</v>
      </c>
      <c r="E148" s="83"/>
    </row>
    <row r="149" spans="1:5" ht="28.8" x14ac:dyDescent="0.3">
      <c r="A149" s="148" t="s">
        <v>20721</v>
      </c>
      <c r="B149" s="149" t="s">
        <v>20722</v>
      </c>
      <c r="C149" s="106" t="s">
        <v>128</v>
      </c>
      <c r="D149" s="150">
        <v>293.83999999999997</v>
      </c>
      <c r="E149" s="83"/>
    </row>
    <row r="150" spans="1:5" ht="28.8" x14ac:dyDescent="0.3">
      <c r="A150" s="148" t="s">
        <v>20723</v>
      </c>
      <c r="B150" s="149" t="s">
        <v>20724</v>
      </c>
      <c r="C150" s="106" t="s">
        <v>439</v>
      </c>
      <c r="D150" s="150">
        <v>18626.75</v>
      </c>
      <c r="E150" s="83"/>
    </row>
    <row r="151" spans="1:5" ht="43.2" x14ac:dyDescent="0.3">
      <c r="A151" s="148" t="s">
        <v>20725</v>
      </c>
      <c r="B151" s="149" t="s">
        <v>20726</v>
      </c>
      <c r="C151" s="106" t="s">
        <v>439</v>
      </c>
      <c r="D151" s="150">
        <v>7021.84</v>
      </c>
      <c r="E151" s="83"/>
    </row>
    <row r="152" spans="1:5" ht="28.8" x14ac:dyDescent="0.3">
      <c r="A152" s="148" t="s">
        <v>20727</v>
      </c>
      <c r="B152" s="149" t="s">
        <v>20728</v>
      </c>
      <c r="C152" s="106" t="s">
        <v>439</v>
      </c>
      <c r="D152" s="150">
        <v>5073.09</v>
      </c>
      <c r="E152" s="83"/>
    </row>
    <row r="153" spans="1:5" ht="28.8" x14ac:dyDescent="0.3">
      <c r="A153" s="148" t="s">
        <v>20729</v>
      </c>
      <c r="B153" s="149" t="s">
        <v>20730</v>
      </c>
      <c r="C153" s="106" t="s">
        <v>128</v>
      </c>
      <c r="D153" s="150">
        <v>1403.49</v>
      </c>
      <c r="E153" s="83"/>
    </row>
    <row r="154" spans="1:5" x14ac:dyDescent="0.3">
      <c r="A154" s="148" t="s">
        <v>20731</v>
      </c>
      <c r="B154" s="149" t="s">
        <v>20732</v>
      </c>
      <c r="C154" s="106" t="s">
        <v>20733</v>
      </c>
      <c r="D154" s="150">
        <v>0.57999999999999996</v>
      </c>
      <c r="E154" s="83"/>
    </row>
    <row r="155" spans="1:5" ht="28.8" x14ac:dyDescent="0.3">
      <c r="A155" s="148" t="s">
        <v>20734</v>
      </c>
      <c r="B155" s="149" t="s">
        <v>20735</v>
      </c>
      <c r="C155" s="106" t="s">
        <v>464</v>
      </c>
      <c r="D155" s="150">
        <v>24.71</v>
      </c>
      <c r="E155" s="83"/>
    </row>
    <row r="156" spans="1:5" ht="28.8" x14ac:dyDescent="0.3">
      <c r="A156" s="148" t="s">
        <v>20736</v>
      </c>
      <c r="B156" s="149" t="s">
        <v>20737</v>
      </c>
      <c r="C156" s="106" t="s">
        <v>464</v>
      </c>
      <c r="D156" s="150">
        <v>400.49</v>
      </c>
      <c r="E156" s="83"/>
    </row>
    <row r="157" spans="1:5" ht="28.8" x14ac:dyDescent="0.3">
      <c r="A157" s="148" t="s">
        <v>20738</v>
      </c>
      <c r="B157" s="149" t="s">
        <v>20739</v>
      </c>
      <c r="C157" s="106" t="s">
        <v>464</v>
      </c>
      <c r="D157" s="150">
        <v>525.09</v>
      </c>
      <c r="E157" s="83"/>
    </row>
    <row r="158" spans="1:5" ht="28.8" x14ac:dyDescent="0.3">
      <c r="A158" s="148" t="s">
        <v>20740</v>
      </c>
      <c r="B158" s="149" t="s">
        <v>20741</v>
      </c>
      <c r="C158" s="106" t="s">
        <v>464</v>
      </c>
      <c r="D158" s="150">
        <v>761.86</v>
      </c>
      <c r="E158" s="83"/>
    </row>
    <row r="159" spans="1:5" ht="28.8" x14ac:dyDescent="0.3">
      <c r="A159" s="148" t="s">
        <v>20742</v>
      </c>
      <c r="B159" s="149" t="s">
        <v>20743</v>
      </c>
      <c r="C159" s="106" t="s">
        <v>464</v>
      </c>
      <c r="D159" s="150">
        <v>499.69</v>
      </c>
      <c r="E159" s="83"/>
    </row>
    <row r="160" spans="1:5" ht="28.8" x14ac:dyDescent="0.3">
      <c r="A160" s="148" t="s">
        <v>20744</v>
      </c>
      <c r="B160" s="149" t="s">
        <v>20745</v>
      </c>
      <c r="C160" s="106" t="s">
        <v>464</v>
      </c>
      <c r="D160" s="150">
        <v>837.19</v>
      </c>
      <c r="E160" s="83"/>
    </row>
    <row r="161" spans="1:5" ht="28.8" x14ac:dyDescent="0.3">
      <c r="A161" s="148" t="s">
        <v>20746</v>
      </c>
      <c r="B161" s="149" t="s">
        <v>20747</v>
      </c>
      <c r="C161" s="106" t="s">
        <v>439</v>
      </c>
      <c r="D161" s="150">
        <v>2963.86</v>
      </c>
      <c r="E161" s="83"/>
    </row>
    <row r="162" spans="1:5" x14ac:dyDescent="0.3">
      <c r="A162" s="148" t="s">
        <v>20748</v>
      </c>
      <c r="B162" s="149" t="s">
        <v>20749</v>
      </c>
      <c r="C162" s="106" t="s">
        <v>128</v>
      </c>
      <c r="D162" s="150">
        <v>2.27</v>
      </c>
      <c r="E162" s="83"/>
    </row>
    <row r="163" spans="1:5" ht="28.8" x14ac:dyDescent="0.3">
      <c r="A163" s="148" t="s">
        <v>20750</v>
      </c>
      <c r="B163" s="149" t="s">
        <v>20751</v>
      </c>
      <c r="C163" s="106" t="s">
        <v>464</v>
      </c>
      <c r="D163" s="150">
        <v>582.04999999999995</v>
      </c>
      <c r="E163" s="83"/>
    </row>
    <row r="164" spans="1:5" x14ac:dyDescent="0.3">
      <c r="A164" s="148" t="s">
        <v>20752</v>
      </c>
      <c r="B164" s="149" t="s">
        <v>20753</v>
      </c>
      <c r="C164" s="106" t="s">
        <v>428</v>
      </c>
      <c r="D164" s="150">
        <v>7.34</v>
      </c>
      <c r="E164" s="83"/>
    </row>
    <row r="165" spans="1:5" x14ac:dyDescent="0.3">
      <c r="A165" s="148" t="s">
        <v>20754</v>
      </c>
      <c r="B165" s="149" t="s">
        <v>20755</v>
      </c>
      <c r="C165" s="106" t="s">
        <v>428</v>
      </c>
      <c r="D165" s="150">
        <v>8.92</v>
      </c>
      <c r="E165" s="83"/>
    </row>
    <row r="166" spans="1:5" x14ac:dyDescent="0.3">
      <c r="A166" s="148" t="s">
        <v>20756</v>
      </c>
      <c r="B166" s="149" t="s">
        <v>20757</v>
      </c>
      <c r="C166" s="106" t="s">
        <v>428</v>
      </c>
      <c r="D166" s="150">
        <v>8.92</v>
      </c>
      <c r="E166" s="83"/>
    </row>
    <row r="167" spans="1:5" x14ac:dyDescent="0.3">
      <c r="A167" s="148" t="s">
        <v>20758</v>
      </c>
      <c r="B167" s="149" t="s">
        <v>20759</v>
      </c>
      <c r="C167" s="106" t="s">
        <v>428</v>
      </c>
      <c r="D167" s="150">
        <v>8.92</v>
      </c>
      <c r="E167" s="83"/>
    </row>
    <row r="168" spans="1:5" x14ac:dyDescent="0.3">
      <c r="A168" s="148" t="s">
        <v>20760</v>
      </c>
      <c r="B168" s="149" t="s">
        <v>20761</v>
      </c>
      <c r="C168" s="106" t="s">
        <v>428</v>
      </c>
      <c r="D168" s="150">
        <v>7.34</v>
      </c>
      <c r="E168" s="83"/>
    </row>
    <row r="169" spans="1:5" x14ac:dyDescent="0.3">
      <c r="A169" s="148" t="s">
        <v>20762</v>
      </c>
      <c r="B169" s="149" t="s">
        <v>20763</v>
      </c>
      <c r="C169" s="106" t="s">
        <v>428</v>
      </c>
      <c r="D169" s="150">
        <v>11.06</v>
      </c>
      <c r="E169" s="83"/>
    </row>
    <row r="170" spans="1:5" x14ac:dyDescent="0.3">
      <c r="A170" s="148" t="s">
        <v>20764</v>
      </c>
      <c r="B170" s="149" t="s">
        <v>20765</v>
      </c>
      <c r="C170" s="106" t="s">
        <v>428</v>
      </c>
      <c r="D170" s="150">
        <v>7.34</v>
      </c>
      <c r="E170" s="83"/>
    </row>
    <row r="171" spans="1:5" x14ac:dyDescent="0.3">
      <c r="A171" s="148" t="s">
        <v>20766</v>
      </c>
      <c r="B171" s="149" t="s">
        <v>20767</v>
      </c>
      <c r="C171" s="106" t="s">
        <v>428</v>
      </c>
      <c r="D171" s="150">
        <v>24.29</v>
      </c>
      <c r="E171" s="83"/>
    </row>
    <row r="172" spans="1:5" x14ac:dyDescent="0.3">
      <c r="A172" s="148" t="s">
        <v>20768</v>
      </c>
      <c r="B172" s="149" t="s">
        <v>20769</v>
      </c>
      <c r="C172" s="106" t="s">
        <v>428</v>
      </c>
      <c r="D172" s="150">
        <v>11.06</v>
      </c>
      <c r="E172" s="83"/>
    </row>
    <row r="173" spans="1:5" x14ac:dyDescent="0.3">
      <c r="A173" s="148" t="s">
        <v>20770</v>
      </c>
      <c r="B173" s="149" t="s">
        <v>20771</v>
      </c>
      <c r="C173" s="106" t="s">
        <v>428</v>
      </c>
      <c r="D173" s="150">
        <v>7.34</v>
      </c>
      <c r="E173" s="83"/>
    </row>
    <row r="174" spans="1:5" x14ac:dyDescent="0.3">
      <c r="A174" s="148" t="s">
        <v>20772</v>
      </c>
      <c r="B174" s="149" t="s">
        <v>20773</v>
      </c>
      <c r="C174" s="106" t="s">
        <v>428</v>
      </c>
      <c r="D174" s="150">
        <v>8.92</v>
      </c>
      <c r="E174" s="83"/>
    </row>
    <row r="175" spans="1:5" x14ac:dyDescent="0.3">
      <c r="A175" s="148" t="s">
        <v>20774</v>
      </c>
      <c r="B175" s="149" t="s">
        <v>20775</v>
      </c>
      <c r="C175" s="106" t="s">
        <v>428</v>
      </c>
      <c r="D175" s="150">
        <v>7.34</v>
      </c>
      <c r="E175" s="83"/>
    </row>
    <row r="176" spans="1:5" x14ac:dyDescent="0.3">
      <c r="A176" s="148" t="s">
        <v>20776</v>
      </c>
      <c r="B176" s="149" t="s">
        <v>20777</v>
      </c>
      <c r="C176" s="106" t="s">
        <v>428</v>
      </c>
      <c r="D176" s="150">
        <v>8.92</v>
      </c>
      <c r="E176" s="83"/>
    </row>
    <row r="177" spans="1:5" x14ac:dyDescent="0.3">
      <c r="A177" s="148" t="s">
        <v>20778</v>
      </c>
      <c r="B177" s="149" t="s">
        <v>20779</v>
      </c>
      <c r="C177" s="106" t="s">
        <v>428</v>
      </c>
      <c r="D177" s="150">
        <v>11.06</v>
      </c>
      <c r="E177" s="83"/>
    </row>
    <row r="178" spans="1:5" x14ac:dyDescent="0.3">
      <c r="A178" s="148" t="s">
        <v>20780</v>
      </c>
      <c r="B178" s="149" t="s">
        <v>20781</v>
      </c>
      <c r="C178" s="106" t="s">
        <v>428</v>
      </c>
      <c r="D178" s="150">
        <v>8.92</v>
      </c>
      <c r="E178" s="83"/>
    </row>
    <row r="179" spans="1:5" x14ac:dyDescent="0.3">
      <c r="A179" s="148" t="s">
        <v>20782</v>
      </c>
      <c r="B179" s="149" t="s">
        <v>20783</v>
      </c>
      <c r="C179" s="106" t="s">
        <v>428</v>
      </c>
      <c r="D179" s="150">
        <v>14.18</v>
      </c>
      <c r="E179" s="83"/>
    </row>
    <row r="180" spans="1:5" x14ac:dyDescent="0.3">
      <c r="A180" s="148" t="s">
        <v>20784</v>
      </c>
      <c r="B180" s="149" t="s">
        <v>20785</v>
      </c>
      <c r="C180" s="106" t="s">
        <v>428</v>
      </c>
      <c r="D180" s="150">
        <v>8.92</v>
      </c>
      <c r="E180" s="83"/>
    </row>
    <row r="181" spans="1:5" x14ac:dyDescent="0.3">
      <c r="A181" s="148" t="s">
        <v>20786</v>
      </c>
      <c r="B181" s="149" t="s">
        <v>20787</v>
      </c>
      <c r="C181" s="106" t="s">
        <v>428</v>
      </c>
      <c r="D181" s="150">
        <v>10.69</v>
      </c>
      <c r="E181" s="83"/>
    </row>
    <row r="182" spans="1:5" x14ac:dyDescent="0.3">
      <c r="A182" s="148" t="s">
        <v>20788</v>
      </c>
      <c r="B182" s="149" t="s">
        <v>20789</v>
      </c>
      <c r="C182" s="106" t="s">
        <v>428</v>
      </c>
      <c r="D182" s="150">
        <v>7.34</v>
      </c>
      <c r="E182" s="83"/>
    </row>
    <row r="183" spans="1:5" x14ac:dyDescent="0.3">
      <c r="A183" s="148" t="s">
        <v>20790</v>
      </c>
      <c r="B183" s="149" t="s">
        <v>20791</v>
      </c>
      <c r="C183" s="106" t="s">
        <v>428</v>
      </c>
      <c r="D183" s="150">
        <v>11.06</v>
      </c>
      <c r="E183" s="83"/>
    </row>
    <row r="184" spans="1:5" x14ac:dyDescent="0.3">
      <c r="A184" s="148" t="s">
        <v>20792</v>
      </c>
      <c r="B184" s="149" t="s">
        <v>20793</v>
      </c>
      <c r="C184" s="106" t="s">
        <v>428</v>
      </c>
      <c r="D184" s="150">
        <v>14.43</v>
      </c>
      <c r="E184" s="83"/>
    </row>
    <row r="185" spans="1:5" x14ac:dyDescent="0.3">
      <c r="A185" s="148" t="s">
        <v>20794</v>
      </c>
      <c r="B185" s="149" t="s">
        <v>20795</v>
      </c>
      <c r="C185" s="106" t="s">
        <v>428</v>
      </c>
      <c r="D185" s="150">
        <v>12.13</v>
      </c>
      <c r="E185" s="83"/>
    </row>
    <row r="186" spans="1:5" x14ac:dyDescent="0.3">
      <c r="A186" s="148" t="s">
        <v>20796</v>
      </c>
      <c r="B186" s="149" t="s">
        <v>20797</v>
      </c>
      <c r="C186" s="106" t="s">
        <v>428</v>
      </c>
      <c r="D186" s="150">
        <v>7.34</v>
      </c>
      <c r="E186" s="83"/>
    </row>
    <row r="187" spans="1:5" x14ac:dyDescent="0.3">
      <c r="A187" s="148" t="s">
        <v>20798</v>
      </c>
      <c r="B187" s="149" t="s">
        <v>20799</v>
      </c>
      <c r="C187" s="106" t="s">
        <v>428</v>
      </c>
      <c r="D187" s="150">
        <v>7.34</v>
      </c>
      <c r="E187" s="83"/>
    </row>
    <row r="188" spans="1:5" x14ac:dyDescent="0.3">
      <c r="A188" s="148" t="s">
        <v>20800</v>
      </c>
      <c r="B188" s="149" t="s">
        <v>20801</v>
      </c>
      <c r="C188" s="106" t="s">
        <v>428</v>
      </c>
      <c r="D188" s="150">
        <v>11.9</v>
      </c>
      <c r="E188" s="83"/>
    </row>
    <row r="189" spans="1:5" x14ac:dyDescent="0.3">
      <c r="A189" s="148" t="s">
        <v>20802</v>
      </c>
      <c r="B189" s="149" t="s">
        <v>20803</v>
      </c>
      <c r="C189" s="106" t="s">
        <v>428</v>
      </c>
      <c r="D189" s="150">
        <v>7.34</v>
      </c>
      <c r="E189" s="83"/>
    </row>
    <row r="190" spans="1:5" x14ac:dyDescent="0.3">
      <c r="A190" s="148" t="s">
        <v>20804</v>
      </c>
      <c r="B190" s="149" t="s">
        <v>20805</v>
      </c>
      <c r="C190" s="106" t="s">
        <v>428</v>
      </c>
      <c r="D190" s="150">
        <v>16.059999999999999</v>
      </c>
      <c r="E190" s="83"/>
    </row>
    <row r="191" spans="1:5" x14ac:dyDescent="0.3">
      <c r="A191" s="148" t="s">
        <v>20806</v>
      </c>
      <c r="B191" s="149" t="s">
        <v>20807</v>
      </c>
      <c r="C191" s="106" t="s">
        <v>428</v>
      </c>
      <c r="D191" s="150">
        <v>11.06</v>
      </c>
      <c r="E191" s="83"/>
    </row>
    <row r="192" spans="1:5" x14ac:dyDescent="0.3">
      <c r="A192" s="148" t="s">
        <v>20808</v>
      </c>
      <c r="B192" s="149" t="s">
        <v>20809</v>
      </c>
      <c r="C192" s="106" t="s">
        <v>428</v>
      </c>
      <c r="D192" s="150">
        <v>14.31</v>
      </c>
      <c r="E192" s="83"/>
    </row>
    <row r="193" spans="1:5" x14ac:dyDescent="0.3">
      <c r="A193" s="148" t="s">
        <v>20810</v>
      </c>
      <c r="B193" s="149" t="s">
        <v>20811</v>
      </c>
      <c r="C193" s="106" t="s">
        <v>428</v>
      </c>
      <c r="D193" s="150">
        <v>7.34</v>
      </c>
      <c r="E193" s="83"/>
    </row>
    <row r="194" spans="1:5" x14ac:dyDescent="0.3">
      <c r="A194" s="148" t="s">
        <v>20812</v>
      </c>
      <c r="B194" s="149" t="s">
        <v>20813</v>
      </c>
      <c r="C194" s="106" t="s">
        <v>428</v>
      </c>
      <c r="D194" s="150">
        <v>19.13</v>
      </c>
      <c r="E194" s="83"/>
    </row>
    <row r="195" spans="1:5" x14ac:dyDescent="0.3">
      <c r="A195" s="148" t="s">
        <v>20814</v>
      </c>
      <c r="B195" s="149" t="s">
        <v>20815</v>
      </c>
      <c r="C195" s="106" t="s">
        <v>428</v>
      </c>
      <c r="D195" s="150">
        <v>13.79</v>
      </c>
      <c r="E195" s="83"/>
    </row>
    <row r="196" spans="1:5" x14ac:dyDescent="0.3">
      <c r="A196" s="148" t="s">
        <v>20816</v>
      </c>
      <c r="B196" s="149" t="s">
        <v>20817</v>
      </c>
      <c r="C196" s="106" t="s">
        <v>428</v>
      </c>
      <c r="D196" s="150">
        <v>13.77</v>
      </c>
      <c r="E196" s="83"/>
    </row>
    <row r="197" spans="1:5" x14ac:dyDescent="0.3">
      <c r="A197" s="148" t="s">
        <v>20818</v>
      </c>
      <c r="B197" s="149" t="s">
        <v>20819</v>
      </c>
      <c r="C197" s="106" t="s">
        <v>428</v>
      </c>
      <c r="D197" s="150">
        <v>26.57</v>
      </c>
      <c r="E197" s="83"/>
    </row>
    <row r="198" spans="1:5" x14ac:dyDescent="0.3">
      <c r="A198" s="148" t="s">
        <v>20820</v>
      </c>
      <c r="B198" s="149" t="s">
        <v>20821</v>
      </c>
      <c r="C198" s="106" t="s">
        <v>428</v>
      </c>
      <c r="D198" s="150">
        <v>127.23</v>
      </c>
      <c r="E198" s="83"/>
    </row>
    <row r="199" spans="1:5" x14ac:dyDescent="0.3">
      <c r="A199" s="148" t="s">
        <v>20822</v>
      </c>
      <c r="B199" s="149" t="s">
        <v>20823</v>
      </c>
      <c r="C199" s="106" t="s">
        <v>428</v>
      </c>
      <c r="D199" s="150">
        <v>42.48</v>
      </c>
      <c r="E199" s="83"/>
    </row>
    <row r="200" spans="1:5" x14ac:dyDescent="0.3">
      <c r="A200" s="148" t="s">
        <v>20824</v>
      </c>
      <c r="B200" s="149" t="s">
        <v>20825</v>
      </c>
      <c r="C200" s="106" t="s">
        <v>428</v>
      </c>
      <c r="D200" s="150">
        <v>51.36</v>
      </c>
      <c r="E200" s="83"/>
    </row>
    <row r="201" spans="1:5" x14ac:dyDescent="0.3">
      <c r="A201" s="148" t="s">
        <v>20826</v>
      </c>
      <c r="B201" s="149" t="s">
        <v>20827</v>
      </c>
      <c r="C201" s="106" t="s">
        <v>428</v>
      </c>
      <c r="D201" s="150">
        <v>44.74</v>
      </c>
      <c r="E201" s="83"/>
    </row>
    <row r="202" spans="1:5" x14ac:dyDescent="0.3">
      <c r="A202" s="148" t="s">
        <v>20828</v>
      </c>
      <c r="B202" s="149" t="s">
        <v>20829</v>
      </c>
      <c r="C202" s="106" t="s">
        <v>428</v>
      </c>
      <c r="D202" s="150">
        <v>47.72</v>
      </c>
      <c r="E202" s="83"/>
    </row>
    <row r="203" spans="1:5" x14ac:dyDescent="0.3">
      <c r="A203" s="148" t="s">
        <v>20830</v>
      </c>
      <c r="B203" s="149" t="s">
        <v>20831</v>
      </c>
      <c r="C203" s="106" t="s">
        <v>428</v>
      </c>
      <c r="D203" s="150">
        <v>40.29</v>
      </c>
      <c r="E203" s="83"/>
    </row>
    <row r="204" spans="1:5" x14ac:dyDescent="0.3">
      <c r="A204" s="148" t="s">
        <v>20832</v>
      </c>
      <c r="B204" s="149" t="s">
        <v>20833</v>
      </c>
      <c r="C204" s="106" t="s">
        <v>428</v>
      </c>
      <c r="D204" s="150">
        <v>75.010000000000005</v>
      </c>
      <c r="E204" s="83"/>
    </row>
    <row r="205" spans="1:5" x14ac:dyDescent="0.3">
      <c r="A205" s="148" t="s">
        <v>20834</v>
      </c>
      <c r="B205" s="149" t="s">
        <v>20835</v>
      </c>
      <c r="C205" s="106" t="s">
        <v>428</v>
      </c>
      <c r="D205" s="150">
        <v>75.3</v>
      </c>
      <c r="E205" s="83"/>
    </row>
    <row r="206" spans="1:5" x14ac:dyDescent="0.3">
      <c r="A206" s="148" t="s">
        <v>20836</v>
      </c>
      <c r="B206" s="149" t="s">
        <v>20837</v>
      </c>
      <c r="C206" s="106" t="s">
        <v>428</v>
      </c>
      <c r="D206" s="150">
        <v>95.52</v>
      </c>
      <c r="E206" s="83"/>
    </row>
    <row r="207" spans="1:5" x14ac:dyDescent="0.3">
      <c r="A207" s="148" t="s">
        <v>20838</v>
      </c>
      <c r="B207" s="149" t="s">
        <v>20839</v>
      </c>
      <c r="C207" s="106" t="s">
        <v>428</v>
      </c>
      <c r="D207" s="150">
        <v>41.39</v>
      </c>
      <c r="E207" s="83"/>
    </row>
    <row r="208" spans="1:5" x14ac:dyDescent="0.3">
      <c r="A208" s="148" t="s">
        <v>20840</v>
      </c>
      <c r="B208" s="149" t="s">
        <v>20841</v>
      </c>
      <c r="C208" s="106" t="s">
        <v>428</v>
      </c>
      <c r="D208" s="150">
        <v>19.170000000000002</v>
      </c>
      <c r="E208" s="83"/>
    </row>
    <row r="209" spans="1:5" x14ac:dyDescent="0.3">
      <c r="A209" s="148" t="s">
        <v>20842</v>
      </c>
      <c r="B209" s="149" t="s">
        <v>20843</v>
      </c>
      <c r="C209" s="106" t="s">
        <v>693</v>
      </c>
      <c r="D209" s="150">
        <v>0.59</v>
      </c>
      <c r="E209" s="83"/>
    </row>
    <row r="210" spans="1:5" x14ac:dyDescent="0.3">
      <c r="A210" s="148" t="s">
        <v>20844</v>
      </c>
      <c r="B210" s="149" t="s">
        <v>20845</v>
      </c>
      <c r="C210" s="106" t="s">
        <v>693</v>
      </c>
      <c r="D210" s="150">
        <v>1.97</v>
      </c>
      <c r="E210" s="83"/>
    </row>
    <row r="211" spans="1:5" x14ac:dyDescent="0.3">
      <c r="A211" s="148" t="s">
        <v>20846</v>
      </c>
      <c r="B211" s="149" t="s">
        <v>20847</v>
      </c>
      <c r="C211" s="106" t="s">
        <v>693</v>
      </c>
      <c r="D211" s="150">
        <v>3.47</v>
      </c>
      <c r="E211" s="83"/>
    </row>
    <row r="212" spans="1:5" x14ac:dyDescent="0.3">
      <c r="A212" s="148" t="s">
        <v>20848</v>
      </c>
      <c r="B212" s="149" t="s">
        <v>20849</v>
      </c>
      <c r="C212" s="106" t="s">
        <v>693</v>
      </c>
      <c r="D212" s="150">
        <v>32.020000000000003</v>
      </c>
      <c r="E212" s="83"/>
    </row>
    <row r="213" spans="1:5" x14ac:dyDescent="0.3">
      <c r="A213" s="148" t="s">
        <v>20850</v>
      </c>
      <c r="B213" s="149" t="s">
        <v>20851</v>
      </c>
      <c r="C213" s="106" t="s">
        <v>693</v>
      </c>
      <c r="D213" s="150">
        <v>11.61</v>
      </c>
      <c r="E213" s="83"/>
    </row>
    <row r="214" spans="1:5" ht="28.8" x14ac:dyDescent="0.3">
      <c r="A214" s="148" t="s">
        <v>20852</v>
      </c>
      <c r="B214" s="149" t="s">
        <v>20853</v>
      </c>
      <c r="C214" s="106" t="s">
        <v>693</v>
      </c>
      <c r="D214" s="150">
        <v>14.43</v>
      </c>
      <c r="E214" s="83"/>
    </row>
    <row r="215" spans="1:5" x14ac:dyDescent="0.3">
      <c r="A215" s="148" t="s">
        <v>20854</v>
      </c>
      <c r="B215" s="149" t="s">
        <v>20855</v>
      </c>
      <c r="C215" s="106" t="s">
        <v>693</v>
      </c>
      <c r="D215" s="150">
        <v>2.98</v>
      </c>
      <c r="E215" s="83"/>
    </row>
    <row r="216" spans="1:5" x14ac:dyDescent="0.3">
      <c r="A216" s="148" t="s">
        <v>20856</v>
      </c>
      <c r="B216" s="149" t="s">
        <v>20857</v>
      </c>
      <c r="C216" s="106" t="s">
        <v>693</v>
      </c>
      <c r="D216" s="150">
        <v>30.22</v>
      </c>
      <c r="E216" s="83"/>
    </row>
    <row r="217" spans="1:5" ht="28.8" x14ac:dyDescent="0.3">
      <c r="A217" s="148" t="s">
        <v>20858</v>
      </c>
      <c r="B217" s="149" t="s">
        <v>20859</v>
      </c>
      <c r="C217" s="106" t="s">
        <v>693</v>
      </c>
      <c r="D217" s="150">
        <v>3.08</v>
      </c>
      <c r="E217" s="83"/>
    </row>
    <row r="218" spans="1:5" ht="28.8" x14ac:dyDescent="0.3">
      <c r="A218" s="148" t="s">
        <v>20860</v>
      </c>
      <c r="B218" s="149" t="s">
        <v>20861</v>
      </c>
      <c r="C218" s="106" t="s">
        <v>693</v>
      </c>
      <c r="D218" s="150">
        <v>2.2200000000000002</v>
      </c>
      <c r="E218" s="83"/>
    </row>
    <row r="219" spans="1:5" ht="28.8" x14ac:dyDescent="0.3">
      <c r="A219" s="148" t="s">
        <v>20862</v>
      </c>
      <c r="B219" s="149" t="s">
        <v>20863</v>
      </c>
      <c r="C219" s="106" t="s">
        <v>693</v>
      </c>
      <c r="D219" s="150">
        <v>7.54</v>
      </c>
      <c r="E219" s="83"/>
    </row>
    <row r="220" spans="1:5" ht="28.8" x14ac:dyDescent="0.3">
      <c r="A220" s="148" t="s">
        <v>20864</v>
      </c>
      <c r="B220" s="149" t="s">
        <v>20865</v>
      </c>
      <c r="C220" s="106" t="s">
        <v>693</v>
      </c>
      <c r="D220" s="150">
        <v>4.78</v>
      </c>
      <c r="E220" s="83"/>
    </row>
    <row r="221" spans="1:5" ht="43.2" x14ac:dyDescent="0.3">
      <c r="A221" s="148" t="s">
        <v>20866</v>
      </c>
      <c r="B221" s="149" t="s">
        <v>20867</v>
      </c>
      <c r="C221" s="106" t="s">
        <v>693</v>
      </c>
      <c r="D221" s="150">
        <v>27.81</v>
      </c>
      <c r="E221" s="83"/>
    </row>
    <row r="222" spans="1:5" ht="28.8" x14ac:dyDescent="0.3">
      <c r="A222" s="148" t="s">
        <v>20868</v>
      </c>
      <c r="B222" s="149" t="s">
        <v>20869</v>
      </c>
      <c r="C222" s="106" t="s">
        <v>693</v>
      </c>
      <c r="D222" s="150">
        <v>0.61</v>
      </c>
      <c r="E222" s="83"/>
    </row>
    <row r="223" spans="1:5" ht="43.2" x14ac:dyDescent="0.3">
      <c r="A223" s="148" t="s">
        <v>20870</v>
      </c>
      <c r="B223" s="149" t="s">
        <v>20871</v>
      </c>
      <c r="C223" s="106" t="s">
        <v>693</v>
      </c>
      <c r="D223" s="150">
        <v>1.24</v>
      </c>
      <c r="E223" s="83"/>
    </row>
    <row r="224" spans="1:5" ht="28.8" x14ac:dyDescent="0.3">
      <c r="A224" s="148" t="s">
        <v>20872</v>
      </c>
      <c r="B224" s="149" t="s">
        <v>20873</v>
      </c>
      <c r="C224" s="106" t="s">
        <v>693</v>
      </c>
      <c r="D224" s="150">
        <v>4.24</v>
      </c>
      <c r="E224" s="83"/>
    </row>
    <row r="225" spans="1:5" ht="43.2" x14ac:dyDescent="0.3">
      <c r="A225" s="148" t="s">
        <v>20874</v>
      </c>
      <c r="B225" s="149" t="s">
        <v>20875</v>
      </c>
      <c r="C225" s="106" t="s">
        <v>693</v>
      </c>
      <c r="D225" s="150">
        <v>23.28</v>
      </c>
      <c r="E225" s="83"/>
    </row>
    <row r="226" spans="1:5" ht="28.8" x14ac:dyDescent="0.3">
      <c r="A226" s="148" t="s">
        <v>20876</v>
      </c>
      <c r="B226" s="149" t="s">
        <v>20877</v>
      </c>
      <c r="C226" s="106" t="s">
        <v>693</v>
      </c>
      <c r="D226" s="150">
        <v>4.7300000000000004</v>
      </c>
      <c r="E226" s="83"/>
    </row>
    <row r="227" spans="1:5" ht="43.2" x14ac:dyDescent="0.3">
      <c r="A227" s="148" t="s">
        <v>20878</v>
      </c>
      <c r="B227" s="149" t="s">
        <v>20879</v>
      </c>
      <c r="C227" s="106" t="s">
        <v>693</v>
      </c>
      <c r="D227" s="150">
        <v>19.05</v>
      </c>
      <c r="E227" s="83"/>
    </row>
    <row r="228" spans="1:5" x14ac:dyDescent="0.3">
      <c r="A228" s="148" t="s">
        <v>20880</v>
      </c>
      <c r="B228" s="149" t="s">
        <v>20881</v>
      </c>
      <c r="C228" s="106" t="s">
        <v>693</v>
      </c>
      <c r="D228" s="150">
        <v>3.04</v>
      </c>
      <c r="E228" s="83"/>
    </row>
    <row r="229" spans="1:5" ht="28.8" x14ac:dyDescent="0.3">
      <c r="A229" s="148" t="s">
        <v>20882</v>
      </c>
      <c r="B229" s="149" t="s">
        <v>20883</v>
      </c>
      <c r="C229" s="106" t="s">
        <v>693</v>
      </c>
      <c r="D229" s="150">
        <v>0.67</v>
      </c>
      <c r="E229" s="83"/>
    </row>
    <row r="230" spans="1:5" ht="28.8" x14ac:dyDescent="0.3">
      <c r="A230" s="148" t="s">
        <v>20884</v>
      </c>
      <c r="B230" s="149" t="s">
        <v>20885</v>
      </c>
      <c r="C230" s="106" t="s">
        <v>693</v>
      </c>
      <c r="D230" s="150">
        <v>2.61</v>
      </c>
      <c r="E230" s="83"/>
    </row>
    <row r="231" spans="1:5" x14ac:dyDescent="0.3">
      <c r="A231" s="148" t="s">
        <v>20886</v>
      </c>
      <c r="B231" s="149" t="s">
        <v>20887</v>
      </c>
      <c r="C231" s="106" t="s">
        <v>693</v>
      </c>
      <c r="D231" s="150">
        <v>62.29</v>
      </c>
      <c r="E231" s="83"/>
    </row>
    <row r="232" spans="1:5" ht="28.8" x14ac:dyDescent="0.3">
      <c r="A232" s="148" t="s">
        <v>20888</v>
      </c>
      <c r="B232" s="149" t="s">
        <v>20889</v>
      </c>
      <c r="C232" s="106" t="s">
        <v>693</v>
      </c>
      <c r="D232" s="150">
        <v>1.55</v>
      </c>
      <c r="E232" s="83"/>
    </row>
    <row r="233" spans="1:5" ht="28.8" x14ac:dyDescent="0.3">
      <c r="A233" s="148" t="s">
        <v>20890</v>
      </c>
      <c r="B233" s="149" t="s">
        <v>20891</v>
      </c>
      <c r="C233" s="106" t="s">
        <v>693</v>
      </c>
      <c r="D233" s="150">
        <v>4.78</v>
      </c>
      <c r="E233" s="83"/>
    </row>
    <row r="234" spans="1:5" x14ac:dyDescent="0.3">
      <c r="A234" s="148" t="s">
        <v>20892</v>
      </c>
      <c r="B234" s="149" t="s">
        <v>20893</v>
      </c>
      <c r="C234" s="106" t="s">
        <v>693</v>
      </c>
      <c r="D234" s="150">
        <v>0.62</v>
      </c>
      <c r="E234" s="83"/>
    </row>
    <row r="235" spans="1:5" x14ac:dyDescent="0.3">
      <c r="A235" s="148" t="s">
        <v>20894</v>
      </c>
      <c r="B235" s="149" t="s">
        <v>20895</v>
      </c>
      <c r="C235" s="106" t="s">
        <v>693</v>
      </c>
      <c r="D235" s="150">
        <v>0.81</v>
      </c>
      <c r="E235" s="83"/>
    </row>
    <row r="236" spans="1:5" x14ac:dyDescent="0.3">
      <c r="A236" s="148" t="s">
        <v>20896</v>
      </c>
      <c r="B236" s="149" t="s">
        <v>20897</v>
      </c>
      <c r="C236" s="106" t="s">
        <v>693</v>
      </c>
      <c r="D236" s="150">
        <v>1.22</v>
      </c>
      <c r="E236" s="83"/>
    </row>
    <row r="237" spans="1:5" x14ac:dyDescent="0.3">
      <c r="A237" s="148" t="s">
        <v>20898</v>
      </c>
      <c r="B237" s="149" t="s">
        <v>20899</v>
      </c>
      <c r="C237" s="106" t="s">
        <v>261</v>
      </c>
      <c r="D237" s="150">
        <v>110.86</v>
      </c>
      <c r="E237" s="83"/>
    </row>
    <row r="238" spans="1:5" x14ac:dyDescent="0.3">
      <c r="A238" s="148" t="s">
        <v>20900</v>
      </c>
      <c r="B238" s="149" t="s">
        <v>20901</v>
      </c>
      <c r="C238" s="106" t="s">
        <v>261</v>
      </c>
      <c r="D238" s="150">
        <v>112.19</v>
      </c>
      <c r="E238" s="83"/>
    </row>
    <row r="239" spans="1:5" x14ac:dyDescent="0.3">
      <c r="A239" s="148" t="s">
        <v>20902</v>
      </c>
      <c r="B239" s="149" t="s">
        <v>20903</v>
      </c>
      <c r="C239" s="106" t="s">
        <v>261</v>
      </c>
      <c r="D239" s="150">
        <v>85.17</v>
      </c>
      <c r="E239" s="83"/>
    </row>
    <row r="240" spans="1:5" x14ac:dyDescent="0.3">
      <c r="A240" s="148" t="s">
        <v>20904</v>
      </c>
      <c r="B240" s="149" t="s">
        <v>20905</v>
      </c>
      <c r="C240" s="106" t="s">
        <v>261</v>
      </c>
      <c r="D240" s="150">
        <v>87.93</v>
      </c>
      <c r="E240" s="83"/>
    </row>
    <row r="241" spans="1:5" x14ac:dyDescent="0.3">
      <c r="A241" s="148" t="s">
        <v>20906</v>
      </c>
      <c r="B241" s="149" t="s">
        <v>20907</v>
      </c>
      <c r="C241" s="106" t="s">
        <v>261</v>
      </c>
      <c r="D241" s="150">
        <v>91.32</v>
      </c>
      <c r="E241" s="83"/>
    </row>
    <row r="242" spans="1:5" x14ac:dyDescent="0.3">
      <c r="A242" s="148" t="s">
        <v>20908</v>
      </c>
      <c r="B242" s="149" t="s">
        <v>20909</v>
      </c>
      <c r="C242" s="106" t="s">
        <v>261</v>
      </c>
      <c r="D242" s="150">
        <v>87.42</v>
      </c>
      <c r="E242" s="83"/>
    </row>
    <row r="243" spans="1:5" x14ac:dyDescent="0.3">
      <c r="A243" s="148" t="s">
        <v>20910</v>
      </c>
      <c r="B243" s="149" t="s">
        <v>20911</v>
      </c>
      <c r="C243" s="106" t="s">
        <v>261</v>
      </c>
      <c r="D243" s="150">
        <v>87.07</v>
      </c>
      <c r="E243" s="83"/>
    </row>
    <row r="244" spans="1:5" x14ac:dyDescent="0.3">
      <c r="A244" s="148" t="s">
        <v>20912</v>
      </c>
      <c r="B244" s="149" t="s">
        <v>20913</v>
      </c>
      <c r="C244" s="106" t="s">
        <v>261</v>
      </c>
      <c r="D244" s="150">
        <v>84.9</v>
      </c>
      <c r="E244" s="83"/>
    </row>
    <row r="245" spans="1:5" x14ac:dyDescent="0.3">
      <c r="A245" s="148" t="s">
        <v>20914</v>
      </c>
      <c r="B245" s="149" t="s">
        <v>20915</v>
      </c>
      <c r="C245" s="106" t="s">
        <v>261</v>
      </c>
      <c r="D245" s="150">
        <v>89.85</v>
      </c>
      <c r="E245" s="83"/>
    </row>
    <row r="246" spans="1:5" x14ac:dyDescent="0.3">
      <c r="A246" s="148" t="s">
        <v>20916</v>
      </c>
      <c r="B246" s="149" t="s">
        <v>20917</v>
      </c>
      <c r="C246" s="106" t="s">
        <v>261</v>
      </c>
      <c r="D246" s="150">
        <v>88.32</v>
      </c>
      <c r="E246" s="83"/>
    </row>
    <row r="247" spans="1:5" x14ac:dyDescent="0.3">
      <c r="A247" s="148" t="s">
        <v>20918</v>
      </c>
      <c r="B247" s="149" t="s">
        <v>20919</v>
      </c>
      <c r="C247" s="106" t="s">
        <v>261</v>
      </c>
      <c r="D247" s="150">
        <v>94.17</v>
      </c>
      <c r="E247" s="83"/>
    </row>
    <row r="248" spans="1:5" x14ac:dyDescent="0.3">
      <c r="A248" s="148" t="s">
        <v>20920</v>
      </c>
      <c r="B248" s="149" t="s">
        <v>20921</v>
      </c>
      <c r="C248" s="106" t="s">
        <v>261</v>
      </c>
      <c r="D248" s="150">
        <v>87.48</v>
      </c>
      <c r="E248" s="83"/>
    </row>
    <row r="249" spans="1:5" x14ac:dyDescent="0.3">
      <c r="A249" s="148" t="s">
        <v>20922</v>
      </c>
      <c r="B249" s="149" t="s">
        <v>20923</v>
      </c>
      <c r="C249" s="106" t="s">
        <v>693</v>
      </c>
      <c r="D249" s="150">
        <v>11.02</v>
      </c>
      <c r="E249" s="83"/>
    </row>
    <row r="250" spans="1:5" x14ac:dyDescent="0.3">
      <c r="A250" s="148" t="s">
        <v>20924</v>
      </c>
      <c r="B250" s="149" t="s">
        <v>20925</v>
      </c>
      <c r="C250" s="106" t="s">
        <v>693</v>
      </c>
      <c r="D250" s="150">
        <v>9.32</v>
      </c>
      <c r="E250" s="83"/>
    </row>
    <row r="251" spans="1:5" x14ac:dyDescent="0.3">
      <c r="A251" s="148" t="s">
        <v>20926</v>
      </c>
      <c r="B251" s="149" t="s">
        <v>20927</v>
      </c>
      <c r="C251" s="106" t="s">
        <v>693</v>
      </c>
      <c r="D251" s="150">
        <v>11.96</v>
      </c>
      <c r="E251" s="83"/>
    </row>
    <row r="252" spans="1:5" x14ac:dyDescent="0.3">
      <c r="A252" s="148" t="s">
        <v>20928</v>
      </c>
      <c r="B252" s="149" t="s">
        <v>20929</v>
      </c>
      <c r="C252" s="106" t="s">
        <v>693</v>
      </c>
      <c r="D252" s="150">
        <v>10.6</v>
      </c>
      <c r="E252" s="83"/>
    </row>
    <row r="253" spans="1:5" ht="28.8" x14ac:dyDescent="0.3">
      <c r="A253" s="148" t="s">
        <v>20930</v>
      </c>
      <c r="B253" s="149" t="s">
        <v>20931</v>
      </c>
      <c r="C253" s="106" t="s">
        <v>180</v>
      </c>
      <c r="D253" s="150">
        <v>10.43</v>
      </c>
      <c r="E253" s="83"/>
    </row>
    <row r="254" spans="1:5" x14ac:dyDescent="0.3">
      <c r="A254" s="148" t="s">
        <v>20932</v>
      </c>
      <c r="B254" s="149" t="s">
        <v>20933</v>
      </c>
      <c r="C254" s="106" t="s">
        <v>128</v>
      </c>
      <c r="D254" s="150">
        <v>16.600000000000001</v>
      </c>
      <c r="E254" s="83"/>
    </row>
    <row r="255" spans="1:5" ht="43.2" x14ac:dyDescent="0.3">
      <c r="A255" s="148" t="s">
        <v>20934</v>
      </c>
      <c r="B255" s="149" t="s">
        <v>20935</v>
      </c>
      <c r="C255" s="106" t="s">
        <v>236</v>
      </c>
      <c r="D255" s="150">
        <v>12.32</v>
      </c>
      <c r="E255" s="83"/>
    </row>
    <row r="256" spans="1:5" ht="43.2" x14ac:dyDescent="0.3">
      <c r="A256" s="148" t="s">
        <v>20936</v>
      </c>
      <c r="B256" s="149" t="s">
        <v>20937</v>
      </c>
      <c r="C256" s="106" t="s">
        <v>128</v>
      </c>
      <c r="D256" s="150">
        <v>2.95</v>
      </c>
      <c r="E256" s="83"/>
    </row>
    <row r="257" spans="1:5" x14ac:dyDescent="0.3">
      <c r="A257" s="148" t="s">
        <v>20938</v>
      </c>
      <c r="B257" s="149" t="s">
        <v>20939</v>
      </c>
      <c r="C257" s="106" t="s">
        <v>261</v>
      </c>
      <c r="D257" s="150">
        <v>331.04</v>
      </c>
      <c r="E257" s="83"/>
    </row>
    <row r="258" spans="1:5" ht="28.8" x14ac:dyDescent="0.3">
      <c r="A258" s="148" t="s">
        <v>20940</v>
      </c>
      <c r="B258" s="149" t="s">
        <v>20941</v>
      </c>
      <c r="C258" s="106" t="s">
        <v>693</v>
      </c>
      <c r="D258" s="150">
        <v>73.89</v>
      </c>
      <c r="E258" s="83"/>
    </row>
    <row r="259" spans="1:5" x14ac:dyDescent="0.3">
      <c r="A259" s="148" t="s">
        <v>20942</v>
      </c>
      <c r="B259" s="149" t="s">
        <v>20943</v>
      </c>
      <c r="C259" s="106" t="s">
        <v>128</v>
      </c>
      <c r="D259" s="150">
        <v>19.649999999999999</v>
      </c>
      <c r="E259" s="83"/>
    </row>
    <row r="260" spans="1:5" x14ac:dyDescent="0.3">
      <c r="A260" s="148" t="s">
        <v>20944</v>
      </c>
      <c r="B260" s="149" t="s">
        <v>20945</v>
      </c>
      <c r="C260" s="106" t="s">
        <v>180</v>
      </c>
      <c r="D260" s="150">
        <v>2.62</v>
      </c>
      <c r="E260" s="83"/>
    </row>
    <row r="261" spans="1:5" x14ac:dyDescent="0.3">
      <c r="A261" s="148" t="s">
        <v>20946</v>
      </c>
      <c r="B261" s="149" t="s">
        <v>20947</v>
      </c>
      <c r="C261" s="106" t="s">
        <v>128</v>
      </c>
      <c r="D261" s="150">
        <v>23.49</v>
      </c>
      <c r="E261" s="83"/>
    </row>
    <row r="262" spans="1:5" x14ac:dyDescent="0.3">
      <c r="A262" s="148" t="s">
        <v>20948</v>
      </c>
      <c r="B262" s="149" t="s">
        <v>20949</v>
      </c>
      <c r="C262" s="106" t="s">
        <v>3959</v>
      </c>
      <c r="D262" s="150">
        <v>428.14</v>
      </c>
      <c r="E262" s="83"/>
    </row>
    <row r="263" spans="1:5" x14ac:dyDescent="0.3">
      <c r="A263" s="148" t="s">
        <v>20950</v>
      </c>
      <c r="B263" s="149" t="s">
        <v>3975</v>
      </c>
      <c r="C263" s="106" t="s">
        <v>3959</v>
      </c>
      <c r="D263" s="150">
        <v>36.08</v>
      </c>
      <c r="E263" s="83"/>
    </row>
    <row r="264" spans="1:5" x14ac:dyDescent="0.3">
      <c r="A264" s="148" t="s">
        <v>20951</v>
      </c>
      <c r="B264" s="149" t="s">
        <v>20952</v>
      </c>
      <c r="C264" s="106" t="s">
        <v>128</v>
      </c>
      <c r="D264" s="150">
        <v>58.51</v>
      </c>
      <c r="E264" s="83"/>
    </row>
    <row r="265" spans="1:5" x14ac:dyDescent="0.3">
      <c r="A265" s="148" t="s">
        <v>20953</v>
      </c>
      <c r="B265" s="149" t="s">
        <v>20954</v>
      </c>
      <c r="C265" s="106" t="s">
        <v>3959</v>
      </c>
      <c r="D265" s="150">
        <v>569.89</v>
      </c>
      <c r="E265" s="83"/>
    </row>
    <row r="266" spans="1:5" x14ac:dyDescent="0.3">
      <c r="A266" s="148" t="s">
        <v>20955</v>
      </c>
      <c r="B266" s="149" t="s">
        <v>20956</v>
      </c>
      <c r="C266" s="106" t="s">
        <v>236</v>
      </c>
      <c r="D266" s="150">
        <v>6.74</v>
      </c>
      <c r="E266" s="83"/>
    </row>
    <row r="267" spans="1:5" x14ac:dyDescent="0.3">
      <c r="A267" s="148" t="s">
        <v>20957</v>
      </c>
      <c r="B267" s="149" t="s">
        <v>20958</v>
      </c>
      <c r="C267" s="106" t="s">
        <v>236</v>
      </c>
      <c r="D267" s="150">
        <v>0.19</v>
      </c>
      <c r="E267" s="83"/>
    </row>
    <row r="268" spans="1:5" ht="28.8" x14ac:dyDescent="0.3">
      <c r="A268" s="148" t="s">
        <v>20959</v>
      </c>
      <c r="B268" s="149" t="s">
        <v>20960</v>
      </c>
      <c r="C268" s="106" t="s">
        <v>236</v>
      </c>
      <c r="D268" s="150">
        <v>12.37</v>
      </c>
      <c r="E268" s="83"/>
    </row>
    <row r="269" spans="1:5" x14ac:dyDescent="0.3">
      <c r="A269" s="148" t="s">
        <v>20961</v>
      </c>
      <c r="B269" s="149" t="s">
        <v>20962</v>
      </c>
      <c r="C269" s="106" t="s">
        <v>128</v>
      </c>
      <c r="D269" s="150">
        <v>17.37</v>
      </c>
      <c r="E269" s="83"/>
    </row>
    <row r="270" spans="1:5" ht="28.8" x14ac:dyDescent="0.3">
      <c r="A270" s="148" t="s">
        <v>20963</v>
      </c>
      <c r="B270" s="149" t="s">
        <v>20964</v>
      </c>
      <c r="C270" s="106" t="s">
        <v>261</v>
      </c>
      <c r="D270" s="150">
        <v>430</v>
      </c>
      <c r="E270" s="83"/>
    </row>
    <row r="271" spans="1:5" ht="28.8" x14ac:dyDescent="0.3">
      <c r="A271" s="148" t="s">
        <v>20965</v>
      </c>
      <c r="B271" s="149" t="s">
        <v>20966</v>
      </c>
      <c r="C271" s="106" t="s">
        <v>693</v>
      </c>
      <c r="D271" s="150">
        <v>7.11</v>
      </c>
      <c r="E271" s="83"/>
    </row>
    <row r="272" spans="1:5" x14ac:dyDescent="0.3">
      <c r="A272" s="148" t="s">
        <v>20967</v>
      </c>
      <c r="B272" s="149" t="s">
        <v>20968</v>
      </c>
      <c r="C272" s="106" t="s">
        <v>693</v>
      </c>
      <c r="D272" s="150">
        <v>5.54</v>
      </c>
      <c r="E272" s="83"/>
    </row>
    <row r="273" spans="1:5" x14ac:dyDescent="0.3">
      <c r="A273" s="148" t="s">
        <v>20969</v>
      </c>
      <c r="B273" s="149" t="s">
        <v>20970</v>
      </c>
      <c r="C273" s="106" t="s">
        <v>20971</v>
      </c>
      <c r="D273" s="150">
        <v>21.47</v>
      </c>
      <c r="E273" s="83"/>
    </row>
    <row r="274" spans="1:5" ht="28.8" x14ac:dyDescent="0.3">
      <c r="A274" s="148" t="s">
        <v>20972</v>
      </c>
      <c r="B274" s="149" t="s">
        <v>20973</v>
      </c>
      <c r="C274" s="106" t="s">
        <v>693</v>
      </c>
      <c r="D274" s="150">
        <v>12.21</v>
      </c>
      <c r="E274" s="83"/>
    </row>
    <row r="275" spans="1:5" x14ac:dyDescent="0.3">
      <c r="A275" s="148" t="s">
        <v>20974</v>
      </c>
      <c r="B275" s="149" t="s">
        <v>20975</v>
      </c>
      <c r="C275" s="106" t="s">
        <v>693</v>
      </c>
      <c r="D275" s="150">
        <v>48.47</v>
      </c>
      <c r="E275" s="83"/>
    </row>
    <row r="276" spans="1:5" x14ac:dyDescent="0.3">
      <c r="A276" s="148" t="s">
        <v>20976</v>
      </c>
      <c r="B276" s="149" t="s">
        <v>20977</v>
      </c>
      <c r="C276" s="106" t="s">
        <v>693</v>
      </c>
      <c r="D276" s="150">
        <v>26.55</v>
      </c>
      <c r="E276" s="83"/>
    </row>
    <row r="277" spans="1:5" x14ac:dyDescent="0.3">
      <c r="A277" s="148" t="s">
        <v>20978</v>
      </c>
      <c r="B277" s="149" t="s">
        <v>20979</v>
      </c>
      <c r="C277" s="106" t="s">
        <v>693</v>
      </c>
      <c r="D277" s="150">
        <v>86.6</v>
      </c>
      <c r="E277" s="83"/>
    </row>
    <row r="278" spans="1:5" x14ac:dyDescent="0.3">
      <c r="A278" s="148" t="s">
        <v>20980</v>
      </c>
      <c r="B278" s="149" t="s">
        <v>20981</v>
      </c>
      <c r="C278" s="106" t="s">
        <v>236</v>
      </c>
      <c r="D278" s="150">
        <v>184.83</v>
      </c>
      <c r="E278" s="83"/>
    </row>
    <row r="279" spans="1:5" x14ac:dyDescent="0.3">
      <c r="A279" s="148" t="s">
        <v>20982</v>
      </c>
      <c r="B279" s="149" t="s">
        <v>20983</v>
      </c>
      <c r="C279" s="106" t="s">
        <v>236</v>
      </c>
      <c r="D279" s="150">
        <v>205.71</v>
      </c>
      <c r="E279" s="83"/>
    </row>
    <row r="280" spans="1:5" x14ac:dyDescent="0.3">
      <c r="A280" s="148" t="s">
        <v>20984</v>
      </c>
      <c r="B280" s="149" t="s">
        <v>20985</v>
      </c>
      <c r="C280" s="106" t="s">
        <v>236</v>
      </c>
      <c r="D280" s="150">
        <v>248</v>
      </c>
      <c r="E280" s="83"/>
    </row>
    <row r="281" spans="1:5" ht="28.8" x14ac:dyDescent="0.3">
      <c r="A281" s="148" t="s">
        <v>20986</v>
      </c>
      <c r="B281" s="149" t="s">
        <v>20987</v>
      </c>
      <c r="C281" s="106" t="s">
        <v>128</v>
      </c>
      <c r="D281" s="150">
        <v>7.39</v>
      </c>
      <c r="E281" s="83"/>
    </row>
    <row r="282" spans="1:5" ht="28.8" x14ac:dyDescent="0.3">
      <c r="A282" s="148" t="s">
        <v>20988</v>
      </c>
      <c r="B282" s="149" t="s">
        <v>20989</v>
      </c>
      <c r="C282" s="106" t="s">
        <v>128</v>
      </c>
      <c r="D282" s="150">
        <v>16.350000000000001</v>
      </c>
      <c r="E282" s="83"/>
    </row>
    <row r="283" spans="1:5" ht="28.8" x14ac:dyDescent="0.3">
      <c r="A283" s="148" t="s">
        <v>20990</v>
      </c>
      <c r="B283" s="149" t="s">
        <v>20991</v>
      </c>
      <c r="C283" s="106" t="s">
        <v>128</v>
      </c>
      <c r="D283" s="150">
        <v>18.559999999999999</v>
      </c>
      <c r="E283" s="83"/>
    </row>
    <row r="284" spans="1:5" ht="28.8" x14ac:dyDescent="0.3">
      <c r="A284" s="148" t="s">
        <v>20992</v>
      </c>
      <c r="B284" s="149" t="s">
        <v>20993</v>
      </c>
      <c r="C284" s="106" t="s">
        <v>128</v>
      </c>
      <c r="D284" s="150">
        <v>16.96</v>
      </c>
      <c r="E284" s="83"/>
    </row>
    <row r="285" spans="1:5" ht="28.8" x14ac:dyDescent="0.3">
      <c r="A285" s="148" t="s">
        <v>20994</v>
      </c>
      <c r="B285" s="149" t="s">
        <v>20995</v>
      </c>
      <c r="C285" s="106" t="s">
        <v>128</v>
      </c>
      <c r="D285" s="150">
        <v>8.25</v>
      </c>
      <c r="E285" s="83"/>
    </row>
    <row r="286" spans="1:5" ht="28.8" x14ac:dyDescent="0.3">
      <c r="A286" s="148" t="s">
        <v>20996</v>
      </c>
      <c r="B286" s="149" t="s">
        <v>20997</v>
      </c>
      <c r="C286" s="106" t="s">
        <v>128</v>
      </c>
      <c r="D286" s="150">
        <v>10.42</v>
      </c>
      <c r="E286" s="83"/>
    </row>
    <row r="287" spans="1:5" ht="28.8" x14ac:dyDescent="0.3">
      <c r="A287" s="148" t="s">
        <v>20998</v>
      </c>
      <c r="B287" s="149" t="s">
        <v>20999</v>
      </c>
      <c r="C287" s="106" t="s">
        <v>128</v>
      </c>
      <c r="D287" s="150">
        <v>10.68</v>
      </c>
      <c r="E287" s="83"/>
    </row>
    <row r="288" spans="1:5" ht="28.8" x14ac:dyDescent="0.3">
      <c r="A288" s="148" t="s">
        <v>21000</v>
      </c>
      <c r="B288" s="149" t="s">
        <v>21001</v>
      </c>
      <c r="C288" s="106" t="s">
        <v>128</v>
      </c>
      <c r="D288" s="150">
        <v>12.59</v>
      </c>
      <c r="E288" s="83"/>
    </row>
    <row r="289" spans="1:5" ht="28.8" x14ac:dyDescent="0.3">
      <c r="A289" s="148" t="s">
        <v>21002</v>
      </c>
      <c r="B289" s="149" t="s">
        <v>21003</v>
      </c>
      <c r="C289" s="106" t="s">
        <v>128</v>
      </c>
      <c r="D289" s="150">
        <v>14.91</v>
      </c>
      <c r="E289" s="83"/>
    </row>
    <row r="290" spans="1:5" ht="28.8" x14ac:dyDescent="0.3">
      <c r="A290" s="148" t="s">
        <v>21004</v>
      </c>
      <c r="B290" s="149" t="s">
        <v>21005</v>
      </c>
      <c r="C290" s="106" t="s">
        <v>128</v>
      </c>
      <c r="D290" s="150">
        <v>21.52</v>
      </c>
      <c r="E290" s="83"/>
    </row>
    <row r="291" spans="1:5" ht="28.8" x14ac:dyDescent="0.3">
      <c r="A291" s="148" t="s">
        <v>21006</v>
      </c>
      <c r="B291" s="149" t="s">
        <v>21007</v>
      </c>
      <c r="C291" s="106" t="s">
        <v>128</v>
      </c>
      <c r="D291" s="150">
        <v>26.56</v>
      </c>
      <c r="E291" s="83"/>
    </row>
    <row r="292" spans="1:5" x14ac:dyDescent="0.3">
      <c r="A292" s="148" t="s">
        <v>21008</v>
      </c>
      <c r="B292" s="149" t="s">
        <v>21009</v>
      </c>
      <c r="C292" s="106" t="s">
        <v>236</v>
      </c>
      <c r="D292" s="150">
        <v>9996.7199999999993</v>
      </c>
      <c r="E292" s="83"/>
    </row>
    <row r="293" spans="1:5" x14ac:dyDescent="0.3">
      <c r="A293" s="148" t="s">
        <v>21010</v>
      </c>
      <c r="B293" s="149" t="s">
        <v>21011</v>
      </c>
      <c r="C293" s="106" t="s">
        <v>236</v>
      </c>
      <c r="D293" s="150">
        <v>6048.94</v>
      </c>
      <c r="E293" s="83"/>
    </row>
    <row r="294" spans="1:5" x14ac:dyDescent="0.3">
      <c r="A294" s="148" t="s">
        <v>21012</v>
      </c>
      <c r="B294" s="149" t="s">
        <v>21013</v>
      </c>
      <c r="C294" s="106" t="s">
        <v>236</v>
      </c>
      <c r="D294" s="150">
        <v>255.72</v>
      </c>
      <c r="E294" s="83"/>
    </row>
    <row r="295" spans="1:5" x14ac:dyDescent="0.3">
      <c r="A295" s="148" t="s">
        <v>21014</v>
      </c>
      <c r="B295" s="149" t="s">
        <v>21015</v>
      </c>
      <c r="C295" s="106" t="s">
        <v>236</v>
      </c>
      <c r="D295" s="150">
        <v>187.63</v>
      </c>
      <c r="E295" s="83"/>
    </row>
    <row r="296" spans="1:5" x14ac:dyDescent="0.3">
      <c r="A296" s="148" t="s">
        <v>21016</v>
      </c>
      <c r="B296" s="149" t="s">
        <v>21017</v>
      </c>
      <c r="C296" s="106" t="s">
        <v>236</v>
      </c>
      <c r="D296" s="150">
        <v>265.25</v>
      </c>
      <c r="E296" s="83"/>
    </row>
    <row r="297" spans="1:5" x14ac:dyDescent="0.3">
      <c r="A297" s="148" t="s">
        <v>21018</v>
      </c>
      <c r="B297" s="149" t="s">
        <v>21019</v>
      </c>
      <c r="C297" s="106" t="s">
        <v>236</v>
      </c>
      <c r="D297" s="150">
        <v>352.24</v>
      </c>
      <c r="E297" s="83"/>
    </row>
    <row r="298" spans="1:5" ht="28.8" x14ac:dyDescent="0.3">
      <c r="A298" s="148" t="s">
        <v>21020</v>
      </c>
      <c r="B298" s="149" t="s">
        <v>248</v>
      </c>
      <c r="C298" s="106" t="s">
        <v>177</v>
      </c>
      <c r="D298" s="150">
        <v>306.55</v>
      </c>
      <c r="E298" s="83"/>
    </row>
    <row r="299" spans="1:5" ht="28.8" x14ac:dyDescent="0.3">
      <c r="A299" s="148" t="s">
        <v>21021</v>
      </c>
      <c r="B299" s="149" t="s">
        <v>21022</v>
      </c>
      <c r="C299" s="106" t="s">
        <v>180</v>
      </c>
      <c r="D299" s="150">
        <v>183.83</v>
      </c>
      <c r="E299" s="83"/>
    </row>
    <row r="300" spans="1:5" x14ac:dyDescent="0.3">
      <c r="A300" s="148" t="s">
        <v>21023</v>
      </c>
      <c r="B300" s="149" t="s">
        <v>21024</v>
      </c>
      <c r="C300" s="106" t="s">
        <v>236</v>
      </c>
      <c r="D300" s="150">
        <v>197.64</v>
      </c>
      <c r="E300" s="83"/>
    </row>
    <row r="301" spans="1:5" ht="28.8" x14ac:dyDescent="0.3">
      <c r="A301" s="148" t="s">
        <v>21025</v>
      </c>
      <c r="B301" s="149" t="s">
        <v>21026</v>
      </c>
      <c r="C301" s="106" t="s">
        <v>177</v>
      </c>
      <c r="D301" s="150">
        <v>250.6</v>
      </c>
      <c r="E301" s="83"/>
    </row>
    <row r="302" spans="1:5" x14ac:dyDescent="0.3">
      <c r="A302" s="148" t="s">
        <v>21027</v>
      </c>
      <c r="B302" s="149" t="s">
        <v>21028</v>
      </c>
      <c r="C302" s="106" t="s">
        <v>236</v>
      </c>
      <c r="D302" s="150">
        <v>243.04</v>
      </c>
      <c r="E302" s="83"/>
    </row>
    <row r="303" spans="1:5" x14ac:dyDescent="0.3">
      <c r="A303" s="148" t="s">
        <v>21029</v>
      </c>
      <c r="B303" s="149" t="s">
        <v>21030</v>
      </c>
      <c r="C303" s="106" t="s">
        <v>236</v>
      </c>
      <c r="D303" s="150">
        <v>302.14999999999998</v>
      </c>
      <c r="E303" s="83"/>
    </row>
    <row r="304" spans="1:5" x14ac:dyDescent="0.3">
      <c r="A304" s="148" t="s">
        <v>21031</v>
      </c>
      <c r="B304" s="149" t="s">
        <v>21032</v>
      </c>
      <c r="C304" s="106" t="s">
        <v>236</v>
      </c>
      <c r="D304" s="150">
        <v>421.38</v>
      </c>
      <c r="E304" s="83"/>
    </row>
    <row r="305" spans="1:5" ht="28.8" x14ac:dyDescent="0.3">
      <c r="A305" s="148" t="s">
        <v>21033</v>
      </c>
      <c r="B305" s="149" t="s">
        <v>21034</v>
      </c>
      <c r="C305" s="106" t="s">
        <v>236</v>
      </c>
      <c r="D305" s="150">
        <v>16.39</v>
      </c>
      <c r="E305" s="83"/>
    </row>
    <row r="306" spans="1:5" ht="28.8" x14ac:dyDescent="0.3">
      <c r="A306" s="148" t="s">
        <v>21035</v>
      </c>
      <c r="B306" s="149" t="s">
        <v>21036</v>
      </c>
      <c r="C306" s="106" t="s">
        <v>180</v>
      </c>
      <c r="D306" s="150">
        <v>14.07</v>
      </c>
      <c r="E306" s="83"/>
    </row>
    <row r="307" spans="1:5" ht="43.2" x14ac:dyDescent="0.3">
      <c r="A307" s="148" t="s">
        <v>21037</v>
      </c>
      <c r="B307" s="149" t="s">
        <v>21038</v>
      </c>
      <c r="C307" s="106" t="s">
        <v>180</v>
      </c>
      <c r="D307" s="150">
        <v>88.47</v>
      </c>
      <c r="E307" s="83"/>
    </row>
    <row r="308" spans="1:5" x14ac:dyDescent="0.3">
      <c r="A308" s="148" t="s">
        <v>21039</v>
      </c>
      <c r="B308" s="149" t="s">
        <v>21040</v>
      </c>
      <c r="C308" s="106" t="s">
        <v>261</v>
      </c>
      <c r="D308" s="150">
        <v>316.87</v>
      </c>
      <c r="E308" s="83"/>
    </row>
    <row r="309" spans="1:5" x14ac:dyDescent="0.3">
      <c r="A309" s="148" t="s">
        <v>21041</v>
      </c>
      <c r="B309" s="149" t="s">
        <v>21042</v>
      </c>
      <c r="C309" s="106" t="s">
        <v>261</v>
      </c>
      <c r="D309" s="150">
        <v>329.39</v>
      </c>
      <c r="E309" s="83"/>
    </row>
    <row r="310" spans="1:5" x14ac:dyDescent="0.3">
      <c r="A310" s="148" t="s">
        <v>21043</v>
      </c>
      <c r="B310" s="149" t="s">
        <v>21044</v>
      </c>
      <c r="C310" s="106" t="s">
        <v>261</v>
      </c>
      <c r="D310" s="150">
        <v>342.4</v>
      </c>
      <c r="E310" s="83"/>
    </row>
    <row r="311" spans="1:5" x14ac:dyDescent="0.3">
      <c r="A311" s="148" t="s">
        <v>21045</v>
      </c>
      <c r="B311" s="149" t="s">
        <v>21046</v>
      </c>
      <c r="C311" s="106" t="s">
        <v>261</v>
      </c>
      <c r="D311" s="150">
        <v>369.97</v>
      </c>
      <c r="E311" s="83"/>
    </row>
    <row r="312" spans="1:5" x14ac:dyDescent="0.3">
      <c r="A312" s="148" t="s">
        <v>21047</v>
      </c>
      <c r="B312" s="149" t="s">
        <v>21048</v>
      </c>
      <c r="C312" s="106" t="s">
        <v>261</v>
      </c>
      <c r="D312" s="150">
        <v>355.92</v>
      </c>
      <c r="E312" s="83"/>
    </row>
    <row r="313" spans="1:5" x14ac:dyDescent="0.3">
      <c r="A313" s="148" t="s">
        <v>21049</v>
      </c>
      <c r="B313" s="149" t="s">
        <v>21050</v>
      </c>
      <c r="C313" s="106" t="s">
        <v>261</v>
      </c>
      <c r="D313" s="150">
        <v>436.92</v>
      </c>
      <c r="E313" s="83"/>
    </row>
    <row r="314" spans="1:5" x14ac:dyDescent="0.3">
      <c r="A314" s="148" t="s">
        <v>21051</v>
      </c>
      <c r="B314" s="149" t="s">
        <v>21052</v>
      </c>
      <c r="C314" s="106" t="s">
        <v>261</v>
      </c>
      <c r="D314" s="150">
        <v>384.59</v>
      </c>
      <c r="E314" s="83"/>
    </row>
    <row r="315" spans="1:5" x14ac:dyDescent="0.3">
      <c r="A315" s="148" t="s">
        <v>21053</v>
      </c>
      <c r="B315" s="149" t="s">
        <v>21054</v>
      </c>
      <c r="C315" s="106" t="s">
        <v>261</v>
      </c>
      <c r="D315" s="150">
        <v>380.06</v>
      </c>
      <c r="E315" s="83"/>
    </row>
    <row r="316" spans="1:5" x14ac:dyDescent="0.3">
      <c r="A316" s="148" t="s">
        <v>21055</v>
      </c>
      <c r="B316" s="149" t="s">
        <v>21056</v>
      </c>
      <c r="C316" s="106" t="s">
        <v>261</v>
      </c>
      <c r="D316" s="150">
        <v>391.99</v>
      </c>
      <c r="E316" s="83"/>
    </row>
    <row r="317" spans="1:5" x14ac:dyDescent="0.3">
      <c r="A317" s="148" t="s">
        <v>21057</v>
      </c>
      <c r="B317" s="149" t="s">
        <v>21058</v>
      </c>
      <c r="C317" s="106" t="s">
        <v>261</v>
      </c>
      <c r="D317" s="150">
        <v>420.28</v>
      </c>
      <c r="E317" s="83"/>
    </row>
    <row r="318" spans="1:5" x14ac:dyDescent="0.3">
      <c r="A318" s="148" t="s">
        <v>21059</v>
      </c>
      <c r="B318" s="149" t="s">
        <v>21060</v>
      </c>
      <c r="C318" s="106" t="s">
        <v>261</v>
      </c>
      <c r="D318" s="150">
        <v>405.86</v>
      </c>
      <c r="E318" s="83"/>
    </row>
    <row r="319" spans="1:5" x14ac:dyDescent="0.3">
      <c r="A319" s="148" t="s">
        <v>21061</v>
      </c>
      <c r="B319" s="149" t="s">
        <v>21062</v>
      </c>
      <c r="C319" s="106" t="s">
        <v>261</v>
      </c>
      <c r="D319" s="150">
        <v>419.71</v>
      </c>
      <c r="E319" s="83"/>
    </row>
    <row r="320" spans="1:5" x14ac:dyDescent="0.3">
      <c r="A320" s="148" t="s">
        <v>21063</v>
      </c>
      <c r="B320" s="149" t="s">
        <v>21064</v>
      </c>
      <c r="C320" s="106" t="s">
        <v>261</v>
      </c>
      <c r="D320" s="150">
        <v>400.17</v>
      </c>
      <c r="E320" s="83"/>
    </row>
    <row r="321" spans="1:5" x14ac:dyDescent="0.3">
      <c r="A321" s="148" t="s">
        <v>21065</v>
      </c>
      <c r="B321" s="149" t="s">
        <v>21066</v>
      </c>
      <c r="C321" s="106" t="s">
        <v>261</v>
      </c>
      <c r="D321" s="150">
        <v>369.03</v>
      </c>
      <c r="E321" s="83"/>
    </row>
    <row r="322" spans="1:5" x14ac:dyDescent="0.3">
      <c r="A322" s="148" t="s">
        <v>21067</v>
      </c>
      <c r="B322" s="149" t="s">
        <v>21068</v>
      </c>
      <c r="C322" s="106" t="s">
        <v>261</v>
      </c>
      <c r="D322" s="150">
        <v>385.87</v>
      </c>
      <c r="E322" s="83"/>
    </row>
    <row r="323" spans="1:5" x14ac:dyDescent="0.3">
      <c r="A323" s="148" t="s">
        <v>21069</v>
      </c>
      <c r="B323" s="149" t="s">
        <v>21070</v>
      </c>
      <c r="C323" s="106" t="s">
        <v>261</v>
      </c>
      <c r="D323" s="150">
        <v>338.9</v>
      </c>
      <c r="E323" s="83"/>
    </row>
    <row r="324" spans="1:5" x14ac:dyDescent="0.3">
      <c r="A324" s="148" t="s">
        <v>21071</v>
      </c>
      <c r="B324" s="149" t="s">
        <v>21072</v>
      </c>
      <c r="C324" s="106" t="s">
        <v>261</v>
      </c>
      <c r="D324" s="150">
        <v>40.770000000000003</v>
      </c>
      <c r="E324" s="83"/>
    </row>
    <row r="325" spans="1:5" x14ac:dyDescent="0.3">
      <c r="A325" s="148" t="s">
        <v>21073</v>
      </c>
      <c r="B325" s="149" t="s">
        <v>21074</v>
      </c>
      <c r="C325" s="106" t="s">
        <v>261</v>
      </c>
      <c r="D325" s="150">
        <v>575.22</v>
      </c>
      <c r="E325" s="83"/>
    </row>
    <row r="326" spans="1:5" x14ac:dyDescent="0.3">
      <c r="A326" s="148" t="s">
        <v>21075</v>
      </c>
      <c r="B326" s="149" t="s">
        <v>21076</v>
      </c>
      <c r="C326" s="106" t="s">
        <v>236</v>
      </c>
      <c r="D326" s="150">
        <v>172.08</v>
      </c>
      <c r="E326" s="83"/>
    </row>
    <row r="327" spans="1:5" x14ac:dyDescent="0.3">
      <c r="A327" s="148" t="s">
        <v>21077</v>
      </c>
      <c r="B327" s="149" t="s">
        <v>21078</v>
      </c>
      <c r="C327" s="106" t="s">
        <v>236</v>
      </c>
      <c r="D327" s="150">
        <v>96.62</v>
      </c>
      <c r="E327" s="83"/>
    </row>
    <row r="328" spans="1:5" x14ac:dyDescent="0.3">
      <c r="A328" s="148" t="s">
        <v>21079</v>
      </c>
      <c r="B328" s="149" t="s">
        <v>21080</v>
      </c>
      <c r="C328" s="106" t="s">
        <v>236</v>
      </c>
      <c r="D328" s="150">
        <v>66.72</v>
      </c>
      <c r="E328" s="83"/>
    </row>
    <row r="329" spans="1:5" x14ac:dyDescent="0.3">
      <c r="A329" s="148" t="s">
        <v>21081</v>
      </c>
      <c r="B329" s="149" t="s">
        <v>21082</v>
      </c>
      <c r="C329" s="106" t="s">
        <v>236</v>
      </c>
      <c r="D329" s="150">
        <v>119.79</v>
      </c>
      <c r="E329" s="83"/>
    </row>
    <row r="330" spans="1:5" x14ac:dyDescent="0.3">
      <c r="A330" s="148" t="s">
        <v>21083</v>
      </c>
      <c r="B330" s="149" t="s">
        <v>21084</v>
      </c>
      <c r="C330" s="106" t="s">
        <v>236</v>
      </c>
      <c r="D330" s="150">
        <v>137.85</v>
      </c>
      <c r="E330" s="83"/>
    </row>
    <row r="331" spans="1:5" x14ac:dyDescent="0.3">
      <c r="A331" s="148" t="s">
        <v>21085</v>
      </c>
      <c r="B331" s="149" t="s">
        <v>21086</v>
      </c>
      <c r="C331" s="106" t="s">
        <v>180</v>
      </c>
      <c r="D331" s="150">
        <v>46.11</v>
      </c>
      <c r="E331" s="83"/>
    </row>
    <row r="332" spans="1:5" x14ac:dyDescent="0.3">
      <c r="A332" s="148" t="s">
        <v>21087</v>
      </c>
      <c r="B332" s="149" t="s">
        <v>21088</v>
      </c>
      <c r="C332" s="106" t="s">
        <v>180</v>
      </c>
      <c r="D332" s="150">
        <v>60.86</v>
      </c>
      <c r="E332" s="83"/>
    </row>
    <row r="333" spans="1:5" x14ac:dyDescent="0.3">
      <c r="A333" s="148" t="s">
        <v>21089</v>
      </c>
      <c r="B333" s="149" t="s">
        <v>21090</v>
      </c>
      <c r="C333" s="106" t="s">
        <v>180</v>
      </c>
      <c r="D333" s="150">
        <v>102.56</v>
      </c>
      <c r="E333" s="83"/>
    </row>
    <row r="334" spans="1:5" x14ac:dyDescent="0.3">
      <c r="A334" s="148" t="s">
        <v>21091</v>
      </c>
      <c r="B334" s="149" t="s">
        <v>21092</v>
      </c>
      <c r="C334" s="106" t="s">
        <v>180</v>
      </c>
      <c r="D334" s="150">
        <v>86.25</v>
      </c>
      <c r="E334" s="83"/>
    </row>
    <row r="335" spans="1:5" x14ac:dyDescent="0.3">
      <c r="A335" s="148" t="s">
        <v>21093</v>
      </c>
      <c r="B335" s="149" t="s">
        <v>21094</v>
      </c>
      <c r="C335" s="106" t="s">
        <v>180</v>
      </c>
      <c r="D335" s="150">
        <v>164.74</v>
      </c>
      <c r="E335" s="83"/>
    </row>
    <row r="336" spans="1:5" x14ac:dyDescent="0.3">
      <c r="A336" s="148" t="s">
        <v>21095</v>
      </c>
      <c r="B336" s="149" t="s">
        <v>21096</v>
      </c>
      <c r="C336" s="106" t="s">
        <v>180</v>
      </c>
      <c r="D336" s="150">
        <v>86.92</v>
      </c>
      <c r="E336" s="83"/>
    </row>
    <row r="337" spans="1:5" x14ac:dyDescent="0.3">
      <c r="A337" s="148" t="s">
        <v>21097</v>
      </c>
      <c r="B337" s="149" t="s">
        <v>21098</v>
      </c>
      <c r="C337" s="106" t="s">
        <v>180</v>
      </c>
      <c r="D337" s="150">
        <v>111.83</v>
      </c>
      <c r="E337" s="83"/>
    </row>
    <row r="338" spans="1:5" ht="28.8" x14ac:dyDescent="0.3">
      <c r="A338" s="148" t="s">
        <v>21099</v>
      </c>
      <c r="B338" s="149" t="s">
        <v>21100</v>
      </c>
      <c r="C338" s="106" t="s">
        <v>180</v>
      </c>
      <c r="D338" s="150">
        <v>79.95</v>
      </c>
      <c r="E338" s="83"/>
    </row>
    <row r="339" spans="1:5" ht="28.8" x14ac:dyDescent="0.3">
      <c r="A339" s="148" t="s">
        <v>21101</v>
      </c>
      <c r="B339" s="149" t="s">
        <v>21102</v>
      </c>
      <c r="C339" s="106" t="s">
        <v>180</v>
      </c>
      <c r="D339" s="150">
        <v>115.75</v>
      </c>
      <c r="E339" s="83"/>
    </row>
    <row r="340" spans="1:5" ht="28.8" x14ac:dyDescent="0.3">
      <c r="A340" s="148" t="s">
        <v>21103</v>
      </c>
      <c r="B340" s="149" t="s">
        <v>21104</v>
      </c>
      <c r="C340" s="106" t="s">
        <v>180</v>
      </c>
      <c r="D340" s="150">
        <v>93.38</v>
      </c>
      <c r="E340" s="83"/>
    </row>
    <row r="341" spans="1:5" ht="28.8" x14ac:dyDescent="0.3">
      <c r="A341" s="148" t="s">
        <v>21105</v>
      </c>
      <c r="B341" s="149" t="s">
        <v>21106</v>
      </c>
      <c r="C341" s="106" t="s">
        <v>180</v>
      </c>
      <c r="D341" s="150">
        <v>82.85</v>
      </c>
      <c r="E341" s="83"/>
    </row>
    <row r="342" spans="1:5" ht="28.8" x14ac:dyDescent="0.3">
      <c r="A342" s="148" t="s">
        <v>21107</v>
      </c>
      <c r="B342" s="149" t="s">
        <v>21108</v>
      </c>
      <c r="C342" s="106" t="s">
        <v>180</v>
      </c>
      <c r="D342" s="150">
        <v>90.28</v>
      </c>
      <c r="E342" s="83"/>
    </row>
    <row r="343" spans="1:5" x14ac:dyDescent="0.3">
      <c r="A343" s="148" t="s">
        <v>21109</v>
      </c>
      <c r="B343" s="149" t="s">
        <v>21110</v>
      </c>
      <c r="C343" s="106" t="s">
        <v>180</v>
      </c>
      <c r="D343" s="150">
        <v>41.27</v>
      </c>
      <c r="E343" s="83"/>
    </row>
    <row r="344" spans="1:5" x14ac:dyDescent="0.3">
      <c r="A344" s="148" t="s">
        <v>21111</v>
      </c>
      <c r="B344" s="149" t="s">
        <v>21112</v>
      </c>
      <c r="C344" s="106" t="s">
        <v>180</v>
      </c>
      <c r="D344" s="150">
        <v>52.79</v>
      </c>
      <c r="E344" s="83"/>
    </row>
    <row r="345" spans="1:5" x14ac:dyDescent="0.3">
      <c r="A345" s="148" t="s">
        <v>21113</v>
      </c>
      <c r="B345" s="149" t="s">
        <v>21114</v>
      </c>
      <c r="C345" s="106" t="s">
        <v>180</v>
      </c>
      <c r="D345" s="150">
        <v>73.3</v>
      </c>
      <c r="E345" s="83"/>
    </row>
    <row r="346" spans="1:5" x14ac:dyDescent="0.3">
      <c r="A346" s="148" t="s">
        <v>21115</v>
      </c>
      <c r="B346" s="149" t="s">
        <v>21116</v>
      </c>
      <c r="C346" s="106" t="s">
        <v>180</v>
      </c>
      <c r="D346" s="150">
        <v>59.31</v>
      </c>
      <c r="E346" s="83"/>
    </row>
    <row r="347" spans="1:5" ht="28.8" x14ac:dyDescent="0.3">
      <c r="A347" s="148" t="s">
        <v>21117</v>
      </c>
      <c r="B347" s="149" t="s">
        <v>21118</v>
      </c>
      <c r="C347" s="106" t="s">
        <v>180</v>
      </c>
      <c r="D347" s="150">
        <v>76.27</v>
      </c>
      <c r="E347" s="83"/>
    </row>
    <row r="348" spans="1:5" ht="28.8" x14ac:dyDescent="0.3">
      <c r="A348" s="148" t="s">
        <v>21119</v>
      </c>
      <c r="B348" s="149" t="s">
        <v>21120</v>
      </c>
      <c r="C348" s="106" t="s">
        <v>180</v>
      </c>
      <c r="D348" s="150">
        <v>86.16</v>
      </c>
      <c r="E348" s="83"/>
    </row>
    <row r="349" spans="1:5" ht="28.8" x14ac:dyDescent="0.3">
      <c r="A349" s="148" t="s">
        <v>21121</v>
      </c>
      <c r="B349" s="149" t="s">
        <v>21122</v>
      </c>
      <c r="C349" s="106" t="s">
        <v>180</v>
      </c>
      <c r="D349" s="150">
        <v>71.45</v>
      </c>
      <c r="E349" s="83"/>
    </row>
    <row r="350" spans="1:5" ht="28.8" x14ac:dyDescent="0.3">
      <c r="A350" s="148" t="s">
        <v>21123</v>
      </c>
      <c r="B350" s="149" t="s">
        <v>21124</v>
      </c>
      <c r="C350" s="106" t="s">
        <v>180</v>
      </c>
      <c r="D350" s="150">
        <v>79.73</v>
      </c>
      <c r="E350" s="83"/>
    </row>
    <row r="351" spans="1:5" ht="28.8" x14ac:dyDescent="0.3">
      <c r="A351" s="148" t="s">
        <v>21125</v>
      </c>
      <c r="B351" s="149" t="s">
        <v>21126</v>
      </c>
      <c r="C351" s="106" t="s">
        <v>128</v>
      </c>
      <c r="D351" s="150">
        <v>11.78</v>
      </c>
      <c r="E351" s="83"/>
    </row>
    <row r="352" spans="1:5" ht="28.8" x14ac:dyDescent="0.3">
      <c r="A352" s="148" t="s">
        <v>21127</v>
      </c>
      <c r="B352" s="149" t="s">
        <v>21128</v>
      </c>
      <c r="C352" s="106" t="s">
        <v>128</v>
      </c>
      <c r="D352" s="150">
        <v>13.6</v>
      </c>
      <c r="E352" s="83"/>
    </row>
    <row r="353" spans="1:5" ht="28.8" x14ac:dyDescent="0.3">
      <c r="A353" s="148" t="s">
        <v>21129</v>
      </c>
      <c r="B353" s="149" t="s">
        <v>21130</v>
      </c>
      <c r="C353" s="106" t="s">
        <v>128</v>
      </c>
      <c r="D353" s="150">
        <v>11.67</v>
      </c>
      <c r="E353" s="83"/>
    </row>
    <row r="354" spans="1:5" x14ac:dyDescent="0.3">
      <c r="A354" s="148" t="s">
        <v>21131</v>
      </c>
      <c r="B354" s="149" t="s">
        <v>21132</v>
      </c>
      <c r="C354" s="106" t="s">
        <v>128</v>
      </c>
      <c r="D354" s="150">
        <v>1.97</v>
      </c>
      <c r="E354" s="83"/>
    </row>
    <row r="355" spans="1:5" x14ac:dyDescent="0.3">
      <c r="A355" s="148" t="s">
        <v>21133</v>
      </c>
      <c r="B355" s="149" t="s">
        <v>21134</v>
      </c>
      <c r="C355" s="106" t="s">
        <v>180</v>
      </c>
      <c r="D355" s="150">
        <v>2.38</v>
      </c>
      <c r="E355" s="83"/>
    </row>
    <row r="356" spans="1:5" x14ac:dyDescent="0.3">
      <c r="A356" s="148" t="s">
        <v>21135</v>
      </c>
      <c r="B356" s="149" t="s">
        <v>21136</v>
      </c>
      <c r="C356" s="106" t="s">
        <v>128</v>
      </c>
      <c r="D356" s="150">
        <v>3.04</v>
      </c>
      <c r="E356" s="83"/>
    </row>
    <row r="357" spans="1:5" x14ac:dyDescent="0.3">
      <c r="A357" s="148" t="s">
        <v>21137</v>
      </c>
      <c r="B357" s="149" t="s">
        <v>21138</v>
      </c>
      <c r="C357" s="106" t="s">
        <v>128</v>
      </c>
      <c r="D357" s="150">
        <v>2.9</v>
      </c>
      <c r="E357" s="83"/>
    </row>
    <row r="358" spans="1:5" x14ac:dyDescent="0.3">
      <c r="A358" s="148" t="s">
        <v>21139</v>
      </c>
      <c r="B358" s="149" t="s">
        <v>21140</v>
      </c>
      <c r="C358" s="106" t="s">
        <v>128</v>
      </c>
      <c r="D358" s="150">
        <v>3.86</v>
      </c>
      <c r="E358" s="83"/>
    </row>
    <row r="359" spans="1:5" x14ac:dyDescent="0.3">
      <c r="A359" s="148" t="s">
        <v>21141</v>
      </c>
      <c r="B359" s="149" t="s">
        <v>21142</v>
      </c>
      <c r="C359" s="106" t="s">
        <v>128</v>
      </c>
      <c r="D359" s="150">
        <v>3.35</v>
      </c>
      <c r="E359" s="83"/>
    </row>
    <row r="360" spans="1:5" x14ac:dyDescent="0.3">
      <c r="A360" s="148" t="s">
        <v>21143</v>
      </c>
      <c r="B360" s="149" t="s">
        <v>21144</v>
      </c>
      <c r="C360" s="106" t="s">
        <v>128</v>
      </c>
      <c r="D360" s="150">
        <v>4.33</v>
      </c>
      <c r="E360" s="83"/>
    </row>
    <row r="361" spans="1:5" ht="28.8" x14ac:dyDescent="0.3">
      <c r="A361" s="148" t="s">
        <v>21145</v>
      </c>
      <c r="B361" s="149" t="s">
        <v>21146</v>
      </c>
      <c r="C361" s="106" t="s">
        <v>128</v>
      </c>
      <c r="D361" s="150">
        <v>18.84</v>
      </c>
      <c r="E361" s="83"/>
    </row>
    <row r="362" spans="1:5" ht="28.8" x14ac:dyDescent="0.3">
      <c r="A362" s="148" t="s">
        <v>21147</v>
      </c>
      <c r="B362" s="149" t="s">
        <v>21148</v>
      </c>
      <c r="C362" s="106" t="s">
        <v>128</v>
      </c>
      <c r="D362" s="150">
        <v>18.36</v>
      </c>
      <c r="E362" s="83"/>
    </row>
    <row r="363" spans="1:5" ht="28.8" x14ac:dyDescent="0.3">
      <c r="A363" s="148" t="s">
        <v>21149</v>
      </c>
      <c r="B363" s="149" t="s">
        <v>21150</v>
      </c>
      <c r="C363" s="106" t="s">
        <v>128</v>
      </c>
      <c r="D363" s="150">
        <v>66.84</v>
      </c>
      <c r="E363" s="83"/>
    </row>
    <row r="364" spans="1:5" ht="28.8" x14ac:dyDescent="0.3">
      <c r="A364" s="148" t="s">
        <v>21151</v>
      </c>
      <c r="B364" s="149" t="s">
        <v>21152</v>
      </c>
      <c r="C364" s="106" t="s">
        <v>128</v>
      </c>
      <c r="D364" s="150">
        <v>15.25</v>
      </c>
      <c r="E364" s="83"/>
    </row>
    <row r="365" spans="1:5" ht="28.8" x14ac:dyDescent="0.3">
      <c r="A365" s="148" t="s">
        <v>21153</v>
      </c>
      <c r="B365" s="149" t="s">
        <v>21154</v>
      </c>
      <c r="C365" s="106" t="s">
        <v>128</v>
      </c>
      <c r="D365" s="150">
        <v>390.11</v>
      </c>
      <c r="E365" s="83"/>
    </row>
    <row r="366" spans="1:5" ht="28.8" x14ac:dyDescent="0.3">
      <c r="A366" s="148" t="s">
        <v>21155</v>
      </c>
      <c r="B366" s="149" t="s">
        <v>21156</v>
      </c>
      <c r="C366" s="106" t="s">
        <v>128</v>
      </c>
      <c r="D366" s="150">
        <v>458.32</v>
      </c>
      <c r="E366" s="83"/>
    </row>
    <row r="367" spans="1:5" ht="28.8" x14ac:dyDescent="0.3">
      <c r="A367" s="148" t="s">
        <v>21157</v>
      </c>
      <c r="B367" s="149" t="s">
        <v>21158</v>
      </c>
      <c r="C367" s="106" t="s">
        <v>128</v>
      </c>
      <c r="D367" s="150">
        <v>699.08</v>
      </c>
      <c r="E367" s="83"/>
    </row>
    <row r="368" spans="1:5" x14ac:dyDescent="0.3">
      <c r="A368" s="148" t="s">
        <v>21159</v>
      </c>
      <c r="B368" s="149" t="s">
        <v>21160</v>
      </c>
      <c r="C368" s="106" t="s">
        <v>128</v>
      </c>
      <c r="D368" s="150">
        <v>61.37</v>
      </c>
      <c r="E368" s="83"/>
    </row>
    <row r="369" spans="1:5" x14ac:dyDescent="0.3">
      <c r="A369" s="148" t="s">
        <v>21161</v>
      </c>
      <c r="B369" s="149" t="s">
        <v>21162</v>
      </c>
      <c r="C369" s="106" t="s">
        <v>128</v>
      </c>
      <c r="D369" s="150">
        <v>43.09</v>
      </c>
      <c r="E369" s="83"/>
    </row>
    <row r="370" spans="1:5" x14ac:dyDescent="0.3">
      <c r="A370" s="148" t="s">
        <v>21163</v>
      </c>
      <c r="B370" s="149" t="s">
        <v>21164</v>
      </c>
      <c r="C370" s="106" t="s">
        <v>128</v>
      </c>
      <c r="D370" s="150">
        <v>59.97</v>
      </c>
      <c r="E370" s="83"/>
    </row>
    <row r="371" spans="1:5" ht="28.8" x14ac:dyDescent="0.3">
      <c r="A371" s="148" t="s">
        <v>21165</v>
      </c>
      <c r="B371" s="149" t="s">
        <v>21166</v>
      </c>
      <c r="C371" s="106" t="s">
        <v>180</v>
      </c>
      <c r="D371" s="150">
        <v>43.92</v>
      </c>
      <c r="E371" s="83"/>
    </row>
    <row r="372" spans="1:5" ht="28.8" x14ac:dyDescent="0.3">
      <c r="A372" s="148" t="s">
        <v>21167</v>
      </c>
      <c r="B372" s="149" t="s">
        <v>21168</v>
      </c>
      <c r="C372" s="106" t="s">
        <v>180</v>
      </c>
      <c r="D372" s="150">
        <v>53.17</v>
      </c>
      <c r="E372" s="83"/>
    </row>
    <row r="373" spans="1:5" ht="28.8" x14ac:dyDescent="0.3">
      <c r="A373" s="148" t="s">
        <v>21169</v>
      </c>
      <c r="B373" s="149" t="s">
        <v>21170</v>
      </c>
      <c r="C373" s="106" t="s">
        <v>180</v>
      </c>
      <c r="D373" s="150">
        <v>41.26</v>
      </c>
      <c r="E373" s="83"/>
    </row>
    <row r="374" spans="1:5" x14ac:dyDescent="0.3">
      <c r="A374" s="148" t="s">
        <v>21171</v>
      </c>
      <c r="B374" s="149" t="s">
        <v>21172</v>
      </c>
      <c r="C374" s="106" t="s">
        <v>180</v>
      </c>
      <c r="D374" s="150">
        <v>73.48</v>
      </c>
      <c r="E374" s="83"/>
    </row>
    <row r="375" spans="1:5" x14ac:dyDescent="0.3">
      <c r="A375" s="148" t="s">
        <v>21173</v>
      </c>
      <c r="B375" s="149" t="s">
        <v>21174</v>
      </c>
      <c r="C375" s="106" t="s">
        <v>180</v>
      </c>
      <c r="D375" s="150">
        <v>88.26</v>
      </c>
      <c r="E375" s="83"/>
    </row>
    <row r="376" spans="1:5" x14ac:dyDescent="0.3">
      <c r="A376" s="148" t="s">
        <v>21175</v>
      </c>
      <c r="B376" s="149" t="s">
        <v>21176</v>
      </c>
      <c r="C376" s="106" t="s">
        <v>180</v>
      </c>
      <c r="D376" s="150">
        <v>108.42</v>
      </c>
      <c r="E376" s="83"/>
    </row>
    <row r="377" spans="1:5" x14ac:dyDescent="0.3">
      <c r="A377" s="148" t="s">
        <v>21177</v>
      </c>
      <c r="B377" s="149" t="s">
        <v>21178</v>
      </c>
      <c r="C377" s="106" t="s">
        <v>180</v>
      </c>
      <c r="D377" s="150">
        <v>135.43</v>
      </c>
      <c r="E377" s="83"/>
    </row>
    <row r="378" spans="1:5" x14ac:dyDescent="0.3">
      <c r="A378" s="148" t="s">
        <v>21179</v>
      </c>
      <c r="B378" s="149" t="s">
        <v>21180</v>
      </c>
      <c r="C378" s="106" t="s">
        <v>128</v>
      </c>
      <c r="D378" s="150">
        <v>36.85</v>
      </c>
      <c r="E378" s="83"/>
    </row>
    <row r="379" spans="1:5" x14ac:dyDescent="0.3">
      <c r="A379" s="148" t="s">
        <v>21181</v>
      </c>
      <c r="B379" s="149" t="s">
        <v>21182</v>
      </c>
      <c r="C379" s="106" t="s">
        <v>128</v>
      </c>
      <c r="D379" s="150">
        <v>114.28</v>
      </c>
      <c r="E379" s="83"/>
    </row>
    <row r="380" spans="1:5" ht="28.8" x14ac:dyDescent="0.3">
      <c r="A380" s="148" t="s">
        <v>21183</v>
      </c>
      <c r="B380" s="149" t="s">
        <v>21184</v>
      </c>
      <c r="C380" s="106" t="s">
        <v>236</v>
      </c>
      <c r="D380" s="150">
        <v>48.65</v>
      </c>
      <c r="E380" s="83"/>
    </row>
    <row r="381" spans="1:5" ht="28.8" x14ac:dyDescent="0.3">
      <c r="A381" s="148" t="s">
        <v>21185</v>
      </c>
      <c r="B381" s="149" t="s">
        <v>21186</v>
      </c>
      <c r="C381" s="106" t="s">
        <v>180</v>
      </c>
      <c r="D381" s="150">
        <v>64.900000000000006</v>
      </c>
      <c r="E381" s="83"/>
    </row>
    <row r="382" spans="1:5" x14ac:dyDescent="0.3">
      <c r="A382" s="148" t="s">
        <v>21187</v>
      </c>
      <c r="B382" s="149" t="s">
        <v>21188</v>
      </c>
      <c r="C382" s="106" t="s">
        <v>236</v>
      </c>
      <c r="D382" s="150">
        <v>27.04</v>
      </c>
      <c r="E382" s="83"/>
    </row>
    <row r="383" spans="1:5" x14ac:dyDescent="0.3">
      <c r="A383" s="148" t="s">
        <v>21189</v>
      </c>
      <c r="B383" s="149" t="s">
        <v>21190</v>
      </c>
      <c r="C383" s="106" t="s">
        <v>236</v>
      </c>
      <c r="D383" s="150">
        <v>31.91</v>
      </c>
      <c r="E383" s="83"/>
    </row>
    <row r="384" spans="1:5" ht="28.8" x14ac:dyDescent="0.3">
      <c r="A384" s="148" t="s">
        <v>21191</v>
      </c>
      <c r="B384" s="149" t="s">
        <v>21192</v>
      </c>
      <c r="C384" s="106" t="s">
        <v>180</v>
      </c>
      <c r="D384" s="150">
        <v>64.88</v>
      </c>
      <c r="E384" s="83"/>
    </row>
    <row r="385" spans="1:5" x14ac:dyDescent="0.3">
      <c r="A385" s="148" t="s">
        <v>21193</v>
      </c>
      <c r="B385" s="149" t="s">
        <v>21194</v>
      </c>
      <c r="C385" s="106" t="s">
        <v>180</v>
      </c>
      <c r="D385" s="150">
        <v>59.27</v>
      </c>
      <c r="E385" s="83"/>
    </row>
    <row r="386" spans="1:5" ht="28.8" x14ac:dyDescent="0.3">
      <c r="A386" s="148" t="s">
        <v>21195</v>
      </c>
      <c r="B386" s="149" t="s">
        <v>21196</v>
      </c>
      <c r="C386" s="106" t="s">
        <v>180</v>
      </c>
      <c r="D386" s="150">
        <v>111.13</v>
      </c>
      <c r="E386" s="83"/>
    </row>
    <row r="387" spans="1:5" x14ac:dyDescent="0.3">
      <c r="A387" s="148" t="s">
        <v>21197</v>
      </c>
      <c r="B387" s="149" t="s">
        <v>21198</v>
      </c>
      <c r="C387" s="106" t="s">
        <v>180</v>
      </c>
      <c r="D387" s="150">
        <v>76.28</v>
      </c>
      <c r="E387" s="83"/>
    </row>
    <row r="388" spans="1:5" x14ac:dyDescent="0.3">
      <c r="A388" s="148" t="s">
        <v>21199</v>
      </c>
      <c r="B388" s="149" t="s">
        <v>21200</v>
      </c>
      <c r="C388" s="106" t="s">
        <v>236</v>
      </c>
      <c r="D388" s="150">
        <v>17.12</v>
      </c>
      <c r="E388" s="83"/>
    </row>
    <row r="389" spans="1:5" x14ac:dyDescent="0.3">
      <c r="A389" s="148" t="s">
        <v>21201</v>
      </c>
      <c r="B389" s="149" t="s">
        <v>21202</v>
      </c>
      <c r="C389" s="106" t="s">
        <v>236</v>
      </c>
      <c r="D389" s="150">
        <v>58.66</v>
      </c>
      <c r="E389" s="83"/>
    </row>
    <row r="390" spans="1:5" ht="28.8" x14ac:dyDescent="0.3">
      <c r="A390" s="148" t="s">
        <v>21203</v>
      </c>
      <c r="B390" s="149" t="s">
        <v>21204</v>
      </c>
      <c r="C390" s="106" t="s">
        <v>236</v>
      </c>
      <c r="D390" s="150">
        <v>11.72</v>
      </c>
      <c r="E390" s="83"/>
    </row>
    <row r="391" spans="1:5" ht="28.8" x14ac:dyDescent="0.3">
      <c r="A391" s="148" t="s">
        <v>21205</v>
      </c>
      <c r="B391" s="149" t="s">
        <v>21206</v>
      </c>
      <c r="C391" s="106" t="s">
        <v>261</v>
      </c>
      <c r="D391" s="150">
        <v>3433.54</v>
      </c>
      <c r="E391" s="83"/>
    </row>
    <row r="392" spans="1:5" x14ac:dyDescent="0.3">
      <c r="A392" s="148" t="s">
        <v>21207</v>
      </c>
      <c r="B392" s="149" t="s">
        <v>21208</v>
      </c>
      <c r="C392" s="106" t="s">
        <v>236</v>
      </c>
      <c r="D392" s="150">
        <v>19.8</v>
      </c>
      <c r="E392" s="83"/>
    </row>
    <row r="393" spans="1:5" x14ac:dyDescent="0.3">
      <c r="A393" s="148" t="s">
        <v>21209</v>
      </c>
      <c r="B393" s="149" t="s">
        <v>21210</v>
      </c>
      <c r="C393" s="106" t="s">
        <v>236</v>
      </c>
      <c r="D393" s="150">
        <v>3.86</v>
      </c>
      <c r="E393" s="83"/>
    </row>
    <row r="394" spans="1:5" x14ac:dyDescent="0.3">
      <c r="A394" s="148" t="s">
        <v>21211</v>
      </c>
      <c r="B394" s="149" t="s">
        <v>21212</v>
      </c>
      <c r="C394" s="106" t="s">
        <v>236</v>
      </c>
      <c r="D394" s="150">
        <v>8.23</v>
      </c>
      <c r="E394" s="83"/>
    </row>
    <row r="395" spans="1:5" x14ac:dyDescent="0.3">
      <c r="A395" s="148" t="s">
        <v>21213</v>
      </c>
      <c r="B395" s="149" t="s">
        <v>21214</v>
      </c>
      <c r="C395" s="106" t="s">
        <v>236</v>
      </c>
      <c r="D395" s="150">
        <v>6.48</v>
      </c>
      <c r="E395" s="83"/>
    </row>
    <row r="396" spans="1:5" x14ac:dyDescent="0.3">
      <c r="A396" s="148" t="s">
        <v>21215</v>
      </c>
      <c r="B396" s="149" t="s">
        <v>21216</v>
      </c>
      <c r="C396" s="106" t="s">
        <v>180</v>
      </c>
      <c r="D396" s="150">
        <v>74.69</v>
      </c>
      <c r="E396" s="83"/>
    </row>
    <row r="397" spans="1:5" ht="28.8" x14ac:dyDescent="0.3">
      <c r="A397" s="148" t="s">
        <v>21217</v>
      </c>
      <c r="B397" s="149" t="s">
        <v>21218</v>
      </c>
      <c r="C397" s="106" t="s">
        <v>236</v>
      </c>
      <c r="D397" s="150">
        <v>25.48</v>
      </c>
      <c r="E397" s="83"/>
    </row>
    <row r="398" spans="1:5" x14ac:dyDescent="0.3">
      <c r="A398" s="148" t="s">
        <v>21219</v>
      </c>
      <c r="B398" s="149" t="s">
        <v>21220</v>
      </c>
      <c r="C398" s="106" t="s">
        <v>261</v>
      </c>
      <c r="D398" s="150">
        <v>4079.08</v>
      </c>
      <c r="E398" s="83"/>
    </row>
    <row r="399" spans="1:5" x14ac:dyDescent="0.3">
      <c r="A399" s="148" t="s">
        <v>21221</v>
      </c>
      <c r="B399" s="149" t="s">
        <v>21222</v>
      </c>
      <c r="C399" s="106" t="s">
        <v>236</v>
      </c>
      <c r="D399" s="150">
        <v>45.34</v>
      </c>
      <c r="E399" s="83"/>
    </row>
    <row r="400" spans="1:5" ht="28.8" x14ac:dyDescent="0.3">
      <c r="A400" s="148" t="s">
        <v>21223</v>
      </c>
      <c r="B400" s="149" t="s">
        <v>21224</v>
      </c>
      <c r="C400" s="106" t="s">
        <v>236</v>
      </c>
      <c r="D400" s="150">
        <v>2.86</v>
      </c>
      <c r="E400" s="83"/>
    </row>
    <row r="401" spans="1:5" x14ac:dyDescent="0.3">
      <c r="A401" s="148" t="s">
        <v>21225</v>
      </c>
      <c r="B401" s="149" t="s">
        <v>21226</v>
      </c>
      <c r="C401" s="106" t="s">
        <v>236</v>
      </c>
      <c r="D401" s="150">
        <v>3.37</v>
      </c>
      <c r="E401" s="83"/>
    </row>
    <row r="402" spans="1:5" x14ac:dyDescent="0.3">
      <c r="A402" s="148" t="s">
        <v>21227</v>
      </c>
      <c r="B402" s="149" t="s">
        <v>21228</v>
      </c>
      <c r="C402" s="106" t="s">
        <v>128</v>
      </c>
      <c r="D402" s="150">
        <v>80.77</v>
      </c>
      <c r="E402" s="83"/>
    </row>
    <row r="403" spans="1:5" x14ac:dyDescent="0.3">
      <c r="A403" s="148" t="s">
        <v>21229</v>
      </c>
      <c r="B403" s="149" t="s">
        <v>21230</v>
      </c>
      <c r="C403" s="106" t="s">
        <v>128</v>
      </c>
      <c r="D403" s="150">
        <v>98.63</v>
      </c>
      <c r="E403" s="83"/>
    </row>
    <row r="404" spans="1:5" x14ac:dyDescent="0.3">
      <c r="A404" s="148" t="s">
        <v>21231</v>
      </c>
      <c r="B404" s="149" t="s">
        <v>21232</v>
      </c>
      <c r="C404" s="106" t="s">
        <v>128</v>
      </c>
      <c r="D404" s="150">
        <v>120.18</v>
      </c>
      <c r="E404" s="83"/>
    </row>
    <row r="405" spans="1:5" ht="28.8" x14ac:dyDescent="0.3">
      <c r="A405" s="148" t="s">
        <v>21233</v>
      </c>
      <c r="B405" s="149" t="s">
        <v>21234</v>
      </c>
      <c r="C405" s="106" t="s">
        <v>236</v>
      </c>
      <c r="D405" s="150">
        <v>14.49</v>
      </c>
      <c r="E405" s="83"/>
    </row>
    <row r="406" spans="1:5" ht="28.8" x14ac:dyDescent="0.3">
      <c r="A406" s="148" t="s">
        <v>21235</v>
      </c>
      <c r="B406" s="149" t="s">
        <v>21236</v>
      </c>
      <c r="C406" s="106" t="s">
        <v>236</v>
      </c>
      <c r="D406" s="150">
        <v>45.53</v>
      </c>
      <c r="E406" s="83"/>
    </row>
    <row r="407" spans="1:5" x14ac:dyDescent="0.3">
      <c r="A407" s="148" t="s">
        <v>21237</v>
      </c>
      <c r="B407" s="149" t="s">
        <v>21238</v>
      </c>
      <c r="C407" s="106" t="s">
        <v>180</v>
      </c>
      <c r="D407" s="150">
        <v>19.579999999999998</v>
      </c>
      <c r="E407" s="83"/>
    </row>
    <row r="408" spans="1:5" x14ac:dyDescent="0.3">
      <c r="A408" s="148" t="s">
        <v>21239</v>
      </c>
      <c r="B408" s="149" t="s">
        <v>21240</v>
      </c>
      <c r="C408" s="106" t="s">
        <v>180</v>
      </c>
      <c r="D408" s="150">
        <v>27.04</v>
      </c>
      <c r="E408" s="83"/>
    </row>
    <row r="409" spans="1:5" x14ac:dyDescent="0.3">
      <c r="A409" s="148" t="s">
        <v>21241</v>
      </c>
      <c r="B409" s="149" t="s">
        <v>21242</v>
      </c>
      <c r="C409" s="106" t="s">
        <v>180</v>
      </c>
      <c r="D409" s="150">
        <v>31.84</v>
      </c>
      <c r="E409" s="83"/>
    </row>
    <row r="410" spans="1:5" x14ac:dyDescent="0.3">
      <c r="A410" s="148" t="s">
        <v>21243</v>
      </c>
      <c r="B410" s="149" t="s">
        <v>21244</v>
      </c>
      <c r="C410" s="106" t="s">
        <v>180</v>
      </c>
      <c r="D410" s="150">
        <v>64.69</v>
      </c>
      <c r="E410" s="83"/>
    </row>
    <row r="411" spans="1:5" x14ac:dyDescent="0.3">
      <c r="A411" s="148" t="s">
        <v>21245</v>
      </c>
      <c r="B411" s="149" t="s">
        <v>21246</v>
      </c>
      <c r="C411" s="106" t="s">
        <v>180</v>
      </c>
      <c r="D411" s="150">
        <v>73.05</v>
      </c>
      <c r="E411" s="83"/>
    </row>
    <row r="412" spans="1:5" x14ac:dyDescent="0.3">
      <c r="A412" s="148" t="s">
        <v>21247</v>
      </c>
      <c r="B412" s="149" t="s">
        <v>21248</v>
      </c>
      <c r="C412" s="106" t="s">
        <v>180</v>
      </c>
      <c r="D412" s="150">
        <v>129.09</v>
      </c>
      <c r="E412" s="83"/>
    </row>
    <row r="413" spans="1:5" x14ac:dyDescent="0.3">
      <c r="A413" s="148" t="s">
        <v>21249</v>
      </c>
      <c r="B413" s="149" t="s">
        <v>21250</v>
      </c>
      <c r="C413" s="106" t="s">
        <v>180</v>
      </c>
      <c r="D413" s="150">
        <v>31.91</v>
      </c>
      <c r="E413" s="83"/>
    </row>
    <row r="414" spans="1:5" ht="28.8" x14ac:dyDescent="0.3">
      <c r="A414" s="148" t="s">
        <v>21251</v>
      </c>
      <c r="B414" s="149" t="s">
        <v>1321</v>
      </c>
      <c r="C414" s="106" t="s">
        <v>1222</v>
      </c>
      <c r="D414" s="150">
        <v>265.82</v>
      </c>
      <c r="E414" s="83"/>
    </row>
    <row r="415" spans="1:5" ht="28.8" x14ac:dyDescent="0.3">
      <c r="A415" s="148" t="s">
        <v>21252</v>
      </c>
      <c r="B415" s="149" t="s">
        <v>21253</v>
      </c>
      <c r="C415" s="106" t="s">
        <v>236</v>
      </c>
      <c r="D415" s="150">
        <v>8.9499999999999993</v>
      </c>
      <c r="E415" s="83"/>
    </row>
    <row r="416" spans="1:5" x14ac:dyDescent="0.3">
      <c r="A416" s="148" t="s">
        <v>21254</v>
      </c>
      <c r="B416" s="149" t="s">
        <v>21255</v>
      </c>
      <c r="C416" s="106" t="s">
        <v>180</v>
      </c>
      <c r="D416" s="150">
        <v>663.92</v>
      </c>
      <c r="E416" s="83"/>
    </row>
    <row r="417" spans="1:5" ht="43.2" x14ac:dyDescent="0.3">
      <c r="A417" s="148" t="s">
        <v>21256</v>
      </c>
      <c r="B417" s="149" t="s">
        <v>21257</v>
      </c>
      <c r="C417" s="106" t="s">
        <v>128</v>
      </c>
      <c r="D417" s="150">
        <v>561.69000000000005</v>
      </c>
      <c r="E417" s="83"/>
    </row>
    <row r="418" spans="1:5" ht="43.2" x14ac:dyDescent="0.3">
      <c r="A418" s="148" t="s">
        <v>21258</v>
      </c>
      <c r="B418" s="149" t="s">
        <v>21259</v>
      </c>
      <c r="C418" s="106" t="s">
        <v>128</v>
      </c>
      <c r="D418" s="150">
        <v>561.69000000000005</v>
      </c>
      <c r="E418" s="83"/>
    </row>
    <row r="419" spans="1:5" ht="43.2" x14ac:dyDescent="0.3">
      <c r="A419" s="148" t="s">
        <v>21260</v>
      </c>
      <c r="B419" s="149" t="s">
        <v>21261</v>
      </c>
      <c r="C419" s="106" t="s">
        <v>128</v>
      </c>
      <c r="D419" s="150">
        <v>619.30999999999995</v>
      </c>
      <c r="E419" s="83"/>
    </row>
    <row r="420" spans="1:5" ht="43.2" x14ac:dyDescent="0.3">
      <c r="A420" s="148" t="s">
        <v>21262</v>
      </c>
      <c r="B420" s="149" t="s">
        <v>21263</v>
      </c>
      <c r="C420" s="106" t="s">
        <v>128</v>
      </c>
      <c r="D420" s="150">
        <v>561.69000000000005</v>
      </c>
      <c r="E420" s="83"/>
    </row>
    <row r="421" spans="1:5" ht="43.2" x14ac:dyDescent="0.3">
      <c r="A421" s="148" t="s">
        <v>21264</v>
      </c>
      <c r="B421" s="149" t="s">
        <v>21265</v>
      </c>
      <c r="C421" s="106" t="s">
        <v>128</v>
      </c>
      <c r="D421" s="150">
        <v>561.69000000000005</v>
      </c>
      <c r="E421" s="83"/>
    </row>
    <row r="422" spans="1:5" ht="43.2" x14ac:dyDescent="0.3">
      <c r="A422" s="148" t="s">
        <v>21266</v>
      </c>
      <c r="B422" s="149" t="s">
        <v>21267</v>
      </c>
      <c r="C422" s="106" t="s">
        <v>128</v>
      </c>
      <c r="D422" s="150">
        <v>619.30999999999995</v>
      </c>
      <c r="E422" s="83"/>
    </row>
    <row r="423" spans="1:5" ht="43.2" x14ac:dyDescent="0.3">
      <c r="A423" s="148" t="s">
        <v>21268</v>
      </c>
      <c r="B423" s="149" t="s">
        <v>21269</v>
      </c>
      <c r="C423" s="106" t="s">
        <v>128</v>
      </c>
      <c r="D423" s="150">
        <v>650.35</v>
      </c>
      <c r="E423" s="83"/>
    </row>
    <row r="424" spans="1:5" x14ac:dyDescent="0.3">
      <c r="A424" s="148" t="s">
        <v>21270</v>
      </c>
      <c r="B424" s="149" t="s">
        <v>21271</v>
      </c>
      <c r="C424" s="106" t="s">
        <v>180</v>
      </c>
      <c r="D424" s="150">
        <v>178.37</v>
      </c>
      <c r="E424" s="83"/>
    </row>
    <row r="425" spans="1:5" x14ac:dyDescent="0.3">
      <c r="A425" s="148" t="s">
        <v>21272</v>
      </c>
      <c r="B425" s="149" t="s">
        <v>21273</v>
      </c>
      <c r="C425" s="106" t="s">
        <v>128</v>
      </c>
      <c r="D425" s="150">
        <v>235.12</v>
      </c>
      <c r="E425" s="83"/>
    </row>
    <row r="426" spans="1:5" x14ac:dyDescent="0.3">
      <c r="A426" s="148" t="s">
        <v>21274</v>
      </c>
      <c r="B426" s="149" t="s">
        <v>21275</v>
      </c>
      <c r="C426" s="106" t="s">
        <v>128</v>
      </c>
      <c r="D426" s="150">
        <v>233.17</v>
      </c>
      <c r="E426" s="83"/>
    </row>
    <row r="427" spans="1:5" x14ac:dyDescent="0.3">
      <c r="A427" s="148" t="s">
        <v>21276</v>
      </c>
      <c r="B427" s="149" t="s">
        <v>21277</v>
      </c>
      <c r="C427" s="106" t="s">
        <v>128</v>
      </c>
      <c r="D427" s="150">
        <v>267.60000000000002</v>
      </c>
      <c r="E427" s="83"/>
    </row>
    <row r="428" spans="1:5" x14ac:dyDescent="0.3">
      <c r="A428" s="148" t="s">
        <v>21278</v>
      </c>
      <c r="B428" s="149" t="s">
        <v>21279</v>
      </c>
      <c r="C428" s="106" t="s">
        <v>128</v>
      </c>
      <c r="D428" s="150">
        <v>173.25</v>
      </c>
      <c r="E428" s="83"/>
    </row>
    <row r="429" spans="1:5" x14ac:dyDescent="0.3">
      <c r="A429" s="148" t="s">
        <v>21280</v>
      </c>
      <c r="B429" s="149" t="s">
        <v>21281</v>
      </c>
      <c r="C429" s="106" t="s">
        <v>128</v>
      </c>
      <c r="D429" s="150">
        <v>337.13</v>
      </c>
      <c r="E429" s="83"/>
    </row>
    <row r="430" spans="1:5" x14ac:dyDescent="0.3">
      <c r="A430" s="148" t="s">
        <v>21282</v>
      </c>
      <c r="B430" s="149" t="s">
        <v>21283</v>
      </c>
      <c r="C430" s="106" t="s">
        <v>128</v>
      </c>
      <c r="D430" s="150">
        <v>17.79</v>
      </c>
      <c r="E430" s="83"/>
    </row>
    <row r="431" spans="1:5" x14ac:dyDescent="0.3">
      <c r="A431" s="148" t="s">
        <v>21284</v>
      </c>
      <c r="B431" s="149" t="s">
        <v>21285</v>
      </c>
      <c r="C431" s="106" t="s">
        <v>128</v>
      </c>
      <c r="D431" s="150">
        <v>678.01</v>
      </c>
      <c r="E431" s="83"/>
    </row>
    <row r="432" spans="1:5" x14ac:dyDescent="0.3">
      <c r="A432" s="148" t="s">
        <v>21286</v>
      </c>
      <c r="B432" s="149" t="s">
        <v>21287</v>
      </c>
      <c r="C432" s="106" t="s">
        <v>128</v>
      </c>
      <c r="D432" s="150">
        <v>709.13</v>
      </c>
      <c r="E432" s="83"/>
    </row>
    <row r="433" spans="1:5" x14ac:dyDescent="0.3">
      <c r="A433" s="148" t="s">
        <v>21288</v>
      </c>
      <c r="B433" s="149" t="s">
        <v>21289</v>
      </c>
      <c r="C433" s="106" t="s">
        <v>128</v>
      </c>
      <c r="D433" s="150">
        <v>791.99</v>
      </c>
      <c r="E433" s="83"/>
    </row>
    <row r="434" spans="1:5" x14ac:dyDescent="0.3">
      <c r="A434" s="148" t="s">
        <v>21290</v>
      </c>
      <c r="B434" s="149" t="s">
        <v>21291</v>
      </c>
      <c r="C434" s="106" t="s">
        <v>128</v>
      </c>
      <c r="D434" s="150">
        <v>823.5</v>
      </c>
      <c r="E434" s="83"/>
    </row>
    <row r="435" spans="1:5" x14ac:dyDescent="0.3">
      <c r="A435" s="148" t="s">
        <v>21292</v>
      </c>
      <c r="B435" s="149" t="s">
        <v>21293</v>
      </c>
      <c r="C435" s="106" t="s">
        <v>128</v>
      </c>
      <c r="D435" s="150">
        <v>225.84</v>
      </c>
      <c r="E435" s="83"/>
    </row>
    <row r="436" spans="1:5" x14ac:dyDescent="0.3">
      <c r="A436" s="148" t="s">
        <v>21294</v>
      </c>
      <c r="B436" s="149" t="s">
        <v>21295</v>
      </c>
      <c r="C436" s="106" t="s">
        <v>128</v>
      </c>
      <c r="D436" s="150">
        <v>205.25</v>
      </c>
      <c r="E436" s="83"/>
    </row>
    <row r="437" spans="1:5" x14ac:dyDescent="0.3">
      <c r="A437" s="148" t="s">
        <v>21296</v>
      </c>
      <c r="B437" s="149" t="s">
        <v>21297</v>
      </c>
      <c r="C437" s="106" t="s">
        <v>128</v>
      </c>
      <c r="D437" s="150">
        <v>213.5</v>
      </c>
      <c r="E437" s="83"/>
    </row>
    <row r="438" spans="1:5" x14ac:dyDescent="0.3">
      <c r="A438" s="148" t="s">
        <v>21298</v>
      </c>
      <c r="B438" s="149" t="s">
        <v>21299</v>
      </c>
      <c r="C438" s="106" t="s">
        <v>128</v>
      </c>
      <c r="D438" s="150">
        <v>237.34</v>
      </c>
      <c r="E438" s="83"/>
    </row>
    <row r="439" spans="1:5" x14ac:dyDescent="0.3">
      <c r="A439" s="148" t="s">
        <v>21300</v>
      </c>
      <c r="B439" s="149" t="s">
        <v>21301</v>
      </c>
      <c r="C439" s="106" t="s">
        <v>128</v>
      </c>
      <c r="D439" s="150">
        <v>703.3</v>
      </c>
      <c r="E439" s="83"/>
    </row>
    <row r="440" spans="1:5" x14ac:dyDescent="0.3">
      <c r="A440" s="148" t="s">
        <v>21302</v>
      </c>
      <c r="B440" s="149" t="s">
        <v>21303</v>
      </c>
      <c r="C440" s="106" t="s">
        <v>128</v>
      </c>
      <c r="D440" s="150">
        <v>781.29</v>
      </c>
      <c r="E440" s="83"/>
    </row>
    <row r="441" spans="1:5" x14ac:dyDescent="0.3">
      <c r="A441" s="148" t="s">
        <v>21304</v>
      </c>
      <c r="B441" s="149" t="s">
        <v>21305</v>
      </c>
      <c r="C441" s="106" t="s">
        <v>128</v>
      </c>
      <c r="D441" s="150">
        <v>876.18</v>
      </c>
      <c r="E441" s="83"/>
    </row>
    <row r="442" spans="1:5" x14ac:dyDescent="0.3">
      <c r="A442" s="148" t="s">
        <v>21306</v>
      </c>
      <c r="B442" s="149" t="s">
        <v>21307</v>
      </c>
      <c r="C442" s="106" t="s">
        <v>128</v>
      </c>
      <c r="D442" s="150">
        <v>727.18</v>
      </c>
      <c r="E442" s="83"/>
    </row>
    <row r="443" spans="1:5" x14ac:dyDescent="0.3">
      <c r="A443" s="148" t="s">
        <v>21308</v>
      </c>
      <c r="B443" s="149" t="s">
        <v>21309</v>
      </c>
      <c r="C443" s="106" t="s">
        <v>128</v>
      </c>
      <c r="D443" s="150">
        <v>294.22000000000003</v>
      </c>
      <c r="E443" s="83"/>
    </row>
    <row r="444" spans="1:5" x14ac:dyDescent="0.3">
      <c r="A444" s="148" t="s">
        <v>21310</v>
      </c>
      <c r="B444" s="149" t="s">
        <v>21311</v>
      </c>
      <c r="C444" s="106" t="s">
        <v>180</v>
      </c>
      <c r="D444" s="150">
        <v>50.82</v>
      </c>
      <c r="E444" s="83"/>
    </row>
    <row r="445" spans="1:5" ht="28.8" x14ac:dyDescent="0.3">
      <c r="A445" s="148" t="s">
        <v>21312</v>
      </c>
      <c r="B445" s="149" t="s">
        <v>21313</v>
      </c>
      <c r="C445" s="106" t="s">
        <v>236</v>
      </c>
      <c r="D445" s="150">
        <v>9.84</v>
      </c>
      <c r="E445" s="83"/>
    </row>
    <row r="446" spans="1:5" ht="28.8" x14ac:dyDescent="0.3">
      <c r="A446" s="148" t="s">
        <v>21314</v>
      </c>
      <c r="B446" s="149" t="s">
        <v>21315</v>
      </c>
      <c r="C446" s="106" t="s">
        <v>236</v>
      </c>
      <c r="D446" s="150">
        <v>107.01</v>
      </c>
      <c r="E446" s="83"/>
    </row>
    <row r="447" spans="1:5" x14ac:dyDescent="0.3">
      <c r="A447" s="148" t="s">
        <v>21316</v>
      </c>
      <c r="B447" s="149" t="s">
        <v>21317</v>
      </c>
      <c r="C447" s="106" t="s">
        <v>180</v>
      </c>
      <c r="D447" s="150">
        <v>24.73</v>
      </c>
      <c r="E447" s="83"/>
    </row>
    <row r="448" spans="1:5" ht="28.8" x14ac:dyDescent="0.3">
      <c r="A448" s="148" t="s">
        <v>21318</v>
      </c>
      <c r="B448" s="149" t="s">
        <v>21319</v>
      </c>
      <c r="C448" s="106" t="s">
        <v>180</v>
      </c>
      <c r="D448" s="150">
        <v>80.989999999999995</v>
      </c>
      <c r="E448" s="83"/>
    </row>
    <row r="449" spans="1:5" x14ac:dyDescent="0.3">
      <c r="A449" s="148" t="s">
        <v>21320</v>
      </c>
      <c r="B449" s="149" t="s">
        <v>21321</v>
      </c>
      <c r="C449" s="106" t="s">
        <v>180</v>
      </c>
      <c r="D449" s="150">
        <v>196.89</v>
      </c>
      <c r="E449" s="83"/>
    </row>
    <row r="450" spans="1:5" x14ac:dyDescent="0.3">
      <c r="A450" s="148" t="s">
        <v>21322</v>
      </c>
      <c r="B450" s="149" t="s">
        <v>21323</v>
      </c>
      <c r="C450" s="106" t="s">
        <v>236</v>
      </c>
      <c r="D450" s="150">
        <v>15.84</v>
      </c>
      <c r="E450" s="83"/>
    </row>
    <row r="451" spans="1:5" x14ac:dyDescent="0.3">
      <c r="A451" s="148" t="s">
        <v>21324</v>
      </c>
      <c r="B451" s="149" t="s">
        <v>21325</v>
      </c>
      <c r="C451" s="106" t="s">
        <v>180</v>
      </c>
      <c r="D451" s="150">
        <v>393.13</v>
      </c>
      <c r="E451" s="83"/>
    </row>
    <row r="452" spans="1:5" ht="28.8" x14ac:dyDescent="0.3">
      <c r="A452" s="148" t="s">
        <v>21326</v>
      </c>
      <c r="B452" s="149" t="s">
        <v>21327</v>
      </c>
      <c r="C452" s="106" t="s">
        <v>236</v>
      </c>
      <c r="D452" s="150">
        <v>6.05</v>
      </c>
      <c r="E452" s="83"/>
    </row>
    <row r="453" spans="1:5" x14ac:dyDescent="0.3">
      <c r="A453" s="148" t="s">
        <v>21328</v>
      </c>
      <c r="B453" s="149" t="s">
        <v>21329</v>
      </c>
      <c r="C453" s="106" t="s">
        <v>180</v>
      </c>
      <c r="D453" s="150">
        <v>179.05</v>
      </c>
      <c r="E453" s="83"/>
    </row>
    <row r="454" spans="1:5" x14ac:dyDescent="0.3">
      <c r="A454" s="148" t="s">
        <v>21330</v>
      </c>
      <c r="B454" s="149" t="s">
        <v>21331</v>
      </c>
      <c r="C454" s="106" t="s">
        <v>180</v>
      </c>
      <c r="D454" s="150">
        <v>131.52000000000001</v>
      </c>
      <c r="E454" s="83"/>
    </row>
    <row r="455" spans="1:5" ht="28.8" x14ac:dyDescent="0.3">
      <c r="A455" s="148" t="s">
        <v>21332</v>
      </c>
      <c r="B455" s="149" t="s">
        <v>21333</v>
      </c>
      <c r="C455" s="106" t="s">
        <v>180</v>
      </c>
      <c r="D455" s="150">
        <v>523.08000000000004</v>
      </c>
      <c r="E455" s="83"/>
    </row>
    <row r="456" spans="1:5" x14ac:dyDescent="0.3">
      <c r="A456" s="148" t="s">
        <v>21334</v>
      </c>
      <c r="B456" s="149" t="s">
        <v>21335</v>
      </c>
      <c r="C456" s="106" t="s">
        <v>180</v>
      </c>
      <c r="D456" s="150">
        <v>139.33000000000001</v>
      </c>
      <c r="E456" s="83"/>
    </row>
    <row r="457" spans="1:5" x14ac:dyDescent="0.3">
      <c r="A457" s="148" t="s">
        <v>21336</v>
      </c>
      <c r="B457" s="149" t="s">
        <v>21337</v>
      </c>
      <c r="C457" s="106" t="s">
        <v>180</v>
      </c>
      <c r="D457" s="150">
        <v>110.71</v>
      </c>
      <c r="E457" s="83"/>
    </row>
    <row r="458" spans="1:5" ht="28.8" x14ac:dyDescent="0.3">
      <c r="A458" s="148" t="s">
        <v>21338</v>
      </c>
      <c r="B458" s="149" t="s">
        <v>1740</v>
      </c>
      <c r="C458" s="106" t="s">
        <v>180</v>
      </c>
      <c r="D458" s="150">
        <v>666.65</v>
      </c>
      <c r="E458" s="83"/>
    </row>
    <row r="459" spans="1:5" ht="28.8" x14ac:dyDescent="0.3">
      <c r="A459" s="148" t="s">
        <v>21339</v>
      </c>
      <c r="B459" s="149" t="s">
        <v>21340</v>
      </c>
      <c r="C459" s="106" t="s">
        <v>180</v>
      </c>
      <c r="D459" s="150">
        <v>647.87</v>
      </c>
      <c r="E459" s="83"/>
    </row>
    <row r="460" spans="1:5" ht="28.8" x14ac:dyDescent="0.3">
      <c r="A460" s="148" t="s">
        <v>21341</v>
      </c>
      <c r="B460" s="149" t="s">
        <v>21342</v>
      </c>
      <c r="C460" s="106" t="s">
        <v>180</v>
      </c>
      <c r="D460" s="150">
        <v>1253.75</v>
      </c>
      <c r="E460" s="83"/>
    </row>
    <row r="461" spans="1:5" x14ac:dyDescent="0.3">
      <c r="A461" s="148" t="s">
        <v>21343</v>
      </c>
      <c r="B461" s="149" t="s">
        <v>21344</v>
      </c>
      <c r="C461" s="106" t="s">
        <v>693</v>
      </c>
      <c r="D461" s="150">
        <v>2.85</v>
      </c>
      <c r="E461" s="83"/>
    </row>
    <row r="462" spans="1:5" x14ac:dyDescent="0.3">
      <c r="A462" s="148" t="s">
        <v>21345</v>
      </c>
      <c r="B462" s="149" t="s">
        <v>21346</v>
      </c>
      <c r="C462" s="106" t="s">
        <v>693</v>
      </c>
      <c r="D462" s="150">
        <v>4.0199999999999996</v>
      </c>
      <c r="E462" s="83"/>
    </row>
    <row r="463" spans="1:5" ht="28.8" x14ac:dyDescent="0.3">
      <c r="A463" s="148" t="s">
        <v>21347</v>
      </c>
      <c r="B463" s="149" t="s">
        <v>21348</v>
      </c>
      <c r="C463" s="106" t="s">
        <v>959</v>
      </c>
      <c r="D463" s="150">
        <v>48.74</v>
      </c>
      <c r="E463" s="83"/>
    </row>
    <row r="464" spans="1:5" ht="28.8" x14ac:dyDescent="0.3">
      <c r="A464" s="148" t="s">
        <v>21349</v>
      </c>
      <c r="B464" s="149" t="s">
        <v>21350</v>
      </c>
      <c r="C464" s="106" t="s">
        <v>959</v>
      </c>
      <c r="D464" s="150">
        <v>66.930000000000007</v>
      </c>
      <c r="E464" s="83"/>
    </row>
    <row r="465" spans="1:5" x14ac:dyDescent="0.3">
      <c r="A465" s="148" t="s">
        <v>21351</v>
      </c>
      <c r="B465" s="149" t="s">
        <v>21352</v>
      </c>
      <c r="C465" s="106" t="s">
        <v>693</v>
      </c>
      <c r="D465" s="150">
        <v>16.86</v>
      </c>
      <c r="E465" s="83"/>
    </row>
    <row r="466" spans="1:5" x14ac:dyDescent="0.3">
      <c r="A466" s="148" t="s">
        <v>21353</v>
      </c>
      <c r="B466" s="149" t="s">
        <v>21354</v>
      </c>
      <c r="C466" s="106" t="s">
        <v>693</v>
      </c>
      <c r="D466" s="150">
        <v>17.79</v>
      </c>
      <c r="E466" s="83"/>
    </row>
    <row r="467" spans="1:5" x14ac:dyDescent="0.3">
      <c r="A467" s="148" t="s">
        <v>21355</v>
      </c>
      <c r="B467" s="149" t="s">
        <v>21356</v>
      </c>
      <c r="C467" s="106" t="s">
        <v>693</v>
      </c>
      <c r="D467" s="150">
        <v>26.44</v>
      </c>
      <c r="E467" s="83"/>
    </row>
    <row r="468" spans="1:5" x14ac:dyDescent="0.3">
      <c r="A468" s="148" t="s">
        <v>21357</v>
      </c>
      <c r="B468" s="149" t="s">
        <v>21358</v>
      </c>
      <c r="C468" s="106" t="s">
        <v>236</v>
      </c>
      <c r="D468" s="150">
        <v>1.0900000000000001</v>
      </c>
      <c r="E468" s="83"/>
    </row>
    <row r="469" spans="1:5" x14ac:dyDescent="0.3">
      <c r="A469" s="148" t="s">
        <v>21359</v>
      </c>
      <c r="B469" s="149" t="s">
        <v>21360</v>
      </c>
      <c r="C469" s="106" t="s">
        <v>693</v>
      </c>
      <c r="D469" s="150">
        <v>22.2</v>
      </c>
      <c r="E469" s="83"/>
    </row>
    <row r="470" spans="1:5" x14ac:dyDescent="0.3">
      <c r="A470" s="148" t="s">
        <v>21361</v>
      </c>
      <c r="B470" s="149" t="s">
        <v>21362</v>
      </c>
      <c r="C470" s="106" t="s">
        <v>693</v>
      </c>
      <c r="D470" s="150">
        <v>20.3</v>
      </c>
      <c r="E470" s="83"/>
    </row>
    <row r="471" spans="1:5" x14ac:dyDescent="0.3">
      <c r="A471" s="148" t="s">
        <v>21363</v>
      </c>
      <c r="B471" s="149" t="s">
        <v>21364</v>
      </c>
      <c r="C471" s="106" t="s">
        <v>128</v>
      </c>
      <c r="D471" s="150">
        <v>3.52</v>
      </c>
      <c r="E471" s="83"/>
    </row>
    <row r="472" spans="1:5" x14ac:dyDescent="0.3">
      <c r="A472" s="148" t="s">
        <v>21365</v>
      </c>
      <c r="B472" s="149" t="s">
        <v>21366</v>
      </c>
      <c r="C472" s="106" t="s">
        <v>128</v>
      </c>
      <c r="D472" s="150">
        <v>4.67</v>
      </c>
      <c r="E472" s="83"/>
    </row>
    <row r="473" spans="1:5" x14ac:dyDescent="0.3">
      <c r="A473" s="148" t="s">
        <v>21367</v>
      </c>
      <c r="B473" s="149" t="s">
        <v>21368</v>
      </c>
      <c r="C473" s="106" t="s">
        <v>128</v>
      </c>
      <c r="D473" s="150">
        <v>8.11</v>
      </c>
      <c r="E473" s="83"/>
    </row>
    <row r="474" spans="1:5" x14ac:dyDescent="0.3">
      <c r="A474" s="148" t="s">
        <v>21369</v>
      </c>
      <c r="B474" s="149" t="s">
        <v>21370</v>
      </c>
      <c r="C474" s="106" t="s">
        <v>128</v>
      </c>
      <c r="D474" s="150">
        <v>0.36</v>
      </c>
      <c r="E474" s="83"/>
    </row>
    <row r="475" spans="1:5" x14ac:dyDescent="0.3">
      <c r="A475" s="148" t="s">
        <v>21371</v>
      </c>
      <c r="B475" s="149" t="s">
        <v>21372</v>
      </c>
      <c r="C475" s="106" t="s">
        <v>128</v>
      </c>
      <c r="D475" s="150">
        <v>1.81</v>
      </c>
      <c r="E475" s="83"/>
    </row>
    <row r="476" spans="1:5" x14ac:dyDescent="0.3">
      <c r="A476" s="148" t="s">
        <v>21373</v>
      </c>
      <c r="B476" s="149" t="s">
        <v>21374</v>
      </c>
      <c r="C476" s="106" t="s">
        <v>236</v>
      </c>
      <c r="D476" s="150">
        <v>6.43</v>
      </c>
      <c r="E476" s="83"/>
    </row>
    <row r="477" spans="1:5" x14ac:dyDescent="0.3">
      <c r="A477" s="148" t="s">
        <v>21375</v>
      </c>
      <c r="B477" s="149" t="s">
        <v>21376</v>
      </c>
      <c r="C477" s="106" t="s">
        <v>236</v>
      </c>
      <c r="D477" s="150">
        <v>2.2200000000000002</v>
      </c>
      <c r="E477" s="83"/>
    </row>
    <row r="478" spans="1:5" ht="28.8" x14ac:dyDescent="0.3">
      <c r="A478" s="148" t="s">
        <v>21377</v>
      </c>
      <c r="B478" s="149" t="s">
        <v>21378</v>
      </c>
      <c r="C478" s="106" t="s">
        <v>128</v>
      </c>
      <c r="D478" s="150">
        <v>0.4</v>
      </c>
      <c r="E478" s="83"/>
    </row>
    <row r="479" spans="1:5" x14ac:dyDescent="0.3">
      <c r="A479" s="148" t="s">
        <v>21379</v>
      </c>
      <c r="B479" s="149" t="s">
        <v>21380</v>
      </c>
      <c r="C479" s="106" t="s">
        <v>128</v>
      </c>
      <c r="D479" s="150">
        <v>5.08</v>
      </c>
      <c r="E479" s="83"/>
    </row>
    <row r="480" spans="1:5" x14ac:dyDescent="0.3">
      <c r="A480" s="148" t="s">
        <v>21381</v>
      </c>
      <c r="B480" s="149" t="s">
        <v>21382</v>
      </c>
      <c r="C480" s="106" t="s">
        <v>128</v>
      </c>
      <c r="D480" s="150">
        <v>0.76</v>
      </c>
      <c r="E480" s="83"/>
    </row>
    <row r="481" spans="1:5" x14ac:dyDescent="0.3">
      <c r="A481" s="148" t="s">
        <v>21383</v>
      </c>
      <c r="B481" s="149" t="s">
        <v>21384</v>
      </c>
      <c r="C481" s="106" t="s">
        <v>128</v>
      </c>
      <c r="D481" s="150">
        <v>6.18</v>
      </c>
      <c r="E481" s="83"/>
    </row>
    <row r="482" spans="1:5" ht="28.8" x14ac:dyDescent="0.3">
      <c r="A482" s="148" t="s">
        <v>21385</v>
      </c>
      <c r="B482" s="149" t="s">
        <v>21386</v>
      </c>
      <c r="C482" s="106" t="s">
        <v>439</v>
      </c>
      <c r="D482" s="150">
        <v>12.98</v>
      </c>
      <c r="E482" s="83"/>
    </row>
    <row r="483" spans="1:5" x14ac:dyDescent="0.3">
      <c r="A483" s="148" t="s">
        <v>21387</v>
      </c>
      <c r="B483" s="149" t="s">
        <v>21388</v>
      </c>
      <c r="C483" s="106" t="s">
        <v>693</v>
      </c>
      <c r="D483" s="150">
        <v>38.47</v>
      </c>
      <c r="E483" s="83"/>
    </row>
    <row r="484" spans="1:5" x14ac:dyDescent="0.3">
      <c r="A484" s="148" t="s">
        <v>21389</v>
      </c>
      <c r="B484" s="149" t="s">
        <v>21390</v>
      </c>
      <c r="C484" s="106" t="s">
        <v>128</v>
      </c>
      <c r="D484" s="150">
        <v>1.22</v>
      </c>
      <c r="E484" s="83"/>
    </row>
    <row r="485" spans="1:5" x14ac:dyDescent="0.3">
      <c r="A485" s="148" t="s">
        <v>21391</v>
      </c>
      <c r="B485" s="149" t="s">
        <v>21392</v>
      </c>
      <c r="C485" s="106" t="s">
        <v>128</v>
      </c>
      <c r="D485" s="150">
        <v>4.17</v>
      </c>
      <c r="E485" s="83"/>
    </row>
    <row r="486" spans="1:5" x14ac:dyDescent="0.3">
      <c r="A486" s="148" t="s">
        <v>21393</v>
      </c>
      <c r="B486" s="149" t="s">
        <v>21394</v>
      </c>
      <c r="C486" s="106" t="s">
        <v>128</v>
      </c>
      <c r="D486" s="150">
        <v>2.14</v>
      </c>
      <c r="E486" s="83"/>
    </row>
    <row r="487" spans="1:5" x14ac:dyDescent="0.3">
      <c r="A487" s="148" t="s">
        <v>21395</v>
      </c>
      <c r="B487" s="149" t="s">
        <v>21396</v>
      </c>
      <c r="C487" s="106" t="s">
        <v>128</v>
      </c>
      <c r="D487" s="150">
        <v>1.37</v>
      </c>
      <c r="E487" s="83"/>
    </row>
    <row r="488" spans="1:5" x14ac:dyDescent="0.3">
      <c r="A488" s="148" t="s">
        <v>21397</v>
      </c>
      <c r="B488" s="149" t="s">
        <v>21398</v>
      </c>
      <c r="C488" s="106" t="s">
        <v>128</v>
      </c>
      <c r="D488" s="150">
        <v>7.69</v>
      </c>
      <c r="E488" s="83"/>
    </row>
    <row r="489" spans="1:5" x14ac:dyDescent="0.3">
      <c r="A489" s="148" t="s">
        <v>21399</v>
      </c>
      <c r="B489" s="149" t="s">
        <v>21400</v>
      </c>
      <c r="C489" s="106" t="s">
        <v>128</v>
      </c>
      <c r="D489" s="150">
        <v>6.55</v>
      </c>
      <c r="E489" s="83"/>
    </row>
    <row r="490" spans="1:5" x14ac:dyDescent="0.3">
      <c r="A490" s="148" t="s">
        <v>21401</v>
      </c>
      <c r="B490" s="149" t="s">
        <v>21402</v>
      </c>
      <c r="C490" s="106" t="s">
        <v>128</v>
      </c>
      <c r="D490" s="150">
        <v>8.3699999999999992</v>
      </c>
      <c r="E490" s="83"/>
    </row>
    <row r="491" spans="1:5" x14ac:dyDescent="0.3">
      <c r="A491" s="148" t="s">
        <v>21403</v>
      </c>
      <c r="B491" s="149" t="s">
        <v>21404</v>
      </c>
      <c r="C491" s="106" t="s">
        <v>128</v>
      </c>
      <c r="D491" s="150">
        <v>12.89</v>
      </c>
      <c r="E491" s="83"/>
    </row>
    <row r="492" spans="1:5" x14ac:dyDescent="0.3">
      <c r="A492" s="148" t="s">
        <v>21405</v>
      </c>
      <c r="B492" s="149" t="s">
        <v>21406</v>
      </c>
      <c r="C492" s="106" t="s">
        <v>128</v>
      </c>
      <c r="D492" s="150">
        <v>18.66</v>
      </c>
      <c r="E492" s="83"/>
    </row>
    <row r="493" spans="1:5" x14ac:dyDescent="0.3">
      <c r="A493" s="148" t="s">
        <v>21407</v>
      </c>
      <c r="B493" s="149" t="s">
        <v>21408</v>
      </c>
      <c r="C493" s="106" t="s">
        <v>128</v>
      </c>
      <c r="D493" s="150">
        <v>50.49</v>
      </c>
      <c r="E493" s="83"/>
    </row>
    <row r="494" spans="1:5" x14ac:dyDescent="0.3">
      <c r="A494" s="148" t="s">
        <v>21409</v>
      </c>
      <c r="B494" s="149" t="s">
        <v>21410</v>
      </c>
      <c r="C494" s="106" t="s">
        <v>3959</v>
      </c>
      <c r="D494" s="150">
        <v>12.37</v>
      </c>
      <c r="E494" s="83"/>
    </row>
    <row r="495" spans="1:5" ht="28.8" x14ac:dyDescent="0.3">
      <c r="A495" s="148" t="s">
        <v>21411</v>
      </c>
      <c r="B495" s="149" t="s">
        <v>21412</v>
      </c>
      <c r="C495" s="106" t="s">
        <v>128</v>
      </c>
      <c r="D495" s="150">
        <v>1.78</v>
      </c>
      <c r="E495" s="83"/>
    </row>
    <row r="496" spans="1:5" ht="28.8" x14ac:dyDescent="0.3">
      <c r="A496" s="148" t="s">
        <v>21413</v>
      </c>
      <c r="B496" s="149" t="s">
        <v>21414</v>
      </c>
      <c r="C496" s="106" t="s">
        <v>128</v>
      </c>
      <c r="D496" s="150">
        <v>0.47</v>
      </c>
      <c r="E496" s="83"/>
    </row>
    <row r="497" spans="1:5" ht="28.8" x14ac:dyDescent="0.3">
      <c r="A497" s="148" t="s">
        <v>21415</v>
      </c>
      <c r="B497" s="149" t="s">
        <v>21416</v>
      </c>
      <c r="C497" s="106" t="s">
        <v>128</v>
      </c>
      <c r="D497" s="150">
        <v>0.78</v>
      </c>
      <c r="E497" s="83"/>
    </row>
    <row r="498" spans="1:5" ht="28.8" x14ac:dyDescent="0.3">
      <c r="A498" s="148" t="s">
        <v>21417</v>
      </c>
      <c r="B498" s="149" t="s">
        <v>21418</v>
      </c>
      <c r="C498" s="106" t="s">
        <v>693</v>
      </c>
      <c r="D498" s="150">
        <v>19.100000000000001</v>
      </c>
      <c r="E498" s="83"/>
    </row>
    <row r="499" spans="1:5" x14ac:dyDescent="0.3">
      <c r="A499" s="148" t="s">
        <v>21419</v>
      </c>
      <c r="B499" s="149" t="s">
        <v>1816</v>
      </c>
      <c r="C499" s="106" t="s">
        <v>693</v>
      </c>
      <c r="D499" s="150">
        <v>16.5</v>
      </c>
      <c r="E499" s="83"/>
    </row>
    <row r="500" spans="1:5" x14ac:dyDescent="0.3">
      <c r="A500" s="148" t="s">
        <v>21420</v>
      </c>
      <c r="B500" s="149" t="s">
        <v>1818</v>
      </c>
      <c r="C500" s="106" t="s">
        <v>693</v>
      </c>
      <c r="D500" s="150">
        <v>17.829999999999998</v>
      </c>
      <c r="E500" s="83"/>
    </row>
    <row r="501" spans="1:5" x14ac:dyDescent="0.3">
      <c r="A501" s="148" t="s">
        <v>21421</v>
      </c>
      <c r="B501" s="149" t="s">
        <v>21422</v>
      </c>
      <c r="C501" s="106" t="s">
        <v>236</v>
      </c>
      <c r="D501" s="150">
        <v>78.02</v>
      </c>
      <c r="E501" s="83"/>
    </row>
    <row r="502" spans="1:5" x14ac:dyDescent="0.3">
      <c r="A502" s="148" t="s">
        <v>21423</v>
      </c>
      <c r="B502" s="149" t="s">
        <v>21424</v>
      </c>
      <c r="C502" s="106" t="s">
        <v>693</v>
      </c>
      <c r="D502" s="150">
        <v>17.170000000000002</v>
      </c>
      <c r="E502" s="83"/>
    </row>
    <row r="503" spans="1:5" ht="28.8" x14ac:dyDescent="0.3">
      <c r="A503" s="148" t="s">
        <v>21425</v>
      </c>
      <c r="B503" s="149" t="s">
        <v>21426</v>
      </c>
      <c r="C503" s="106" t="s">
        <v>180</v>
      </c>
      <c r="D503" s="150">
        <v>575.99</v>
      </c>
      <c r="E503" s="83"/>
    </row>
    <row r="504" spans="1:5" x14ac:dyDescent="0.3">
      <c r="A504" s="148" t="s">
        <v>21427</v>
      </c>
      <c r="B504" s="149" t="s">
        <v>21428</v>
      </c>
      <c r="C504" s="106" t="s">
        <v>236</v>
      </c>
      <c r="D504" s="150">
        <v>12.15</v>
      </c>
      <c r="E504" s="83"/>
    </row>
    <row r="505" spans="1:5" x14ac:dyDescent="0.3">
      <c r="A505" s="148" t="s">
        <v>21429</v>
      </c>
      <c r="B505" s="149" t="s">
        <v>21430</v>
      </c>
      <c r="C505" s="106" t="s">
        <v>693</v>
      </c>
      <c r="D505" s="150">
        <v>11.28</v>
      </c>
      <c r="E505" s="83"/>
    </row>
    <row r="506" spans="1:5" x14ac:dyDescent="0.3">
      <c r="A506" s="148" t="s">
        <v>21431</v>
      </c>
      <c r="B506" s="149" t="s">
        <v>21432</v>
      </c>
      <c r="C506" s="106" t="s">
        <v>693</v>
      </c>
      <c r="D506" s="150">
        <v>10.210000000000001</v>
      </c>
      <c r="E506" s="83"/>
    </row>
    <row r="507" spans="1:5" x14ac:dyDescent="0.3">
      <c r="A507" s="148" t="s">
        <v>21433</v>
      </c>
      <c r="B507" s="149" t="s">
        <v>21434</v>
      </c>
      <c r="C507" s="106" t="s">
        <v>693</v>
      </c>
      <c r="D507" s="150">
        <v>14.61</v>
      </c>
      <c r="E507" s="83"/>
    </row>
    <row r="508" spans="1:5" ht="28.8" x14ac:dyDescent="0.3">
      <c r="A508" s="148" t="s">
        <v>21435</v>
      </c>
      <c r="B508" s="149" t="s">
        <v>21436</v>
      </c>
      <c r="C508" s="106" t="s">
        <v>128</v>
      </c>
      <c r="D508" s="150">
        <v>25.22</v>
      </c>
      <c r="E508" s="83"/>
    </row>
    <row r="509" spans="1:5" x14ac:dyDescent="0.3">
      <c r="A509" s="148" t="s">
        <v>21437</v>
      </c>
      <c r="B509" s="149" t="s">
        <v>21438</v>
      </c>
      <c r="C509" s="106" t="s">
        <v>128</v>
      </c>
      <c r="D509" s="150">
        <v>808.77</v>
      </c>
      <c r="E509" s="83"/>
    </row>
    <row r="510" spans="1:5" x14ac:dyDescent="0.3">
      <c r="A510" s="148" t="s">
        <v>21439</v>
      </c>
      <c r="B510" s="149" t="s">
        <v>21440</v>
      </c>
      <c r="C510" s="106" t="s">
        <v>693</v>
      </c>
      <c r="D510" s="150">
        <v>11.4</v>
      </c>
      <c r="E510" s="83"/>
    </row>
    <row r="511" spans="1:5" x14ac:dyDescent="0.3">
      <c r="A511" s="148" t="s">
        <v>21441</v>
      </c>
      <c r="B511" s="149" t="s">
        <v>21442</v>
      </c>
      <c r="C511" s="106" t="s">
        <v>128</v>
      </c>
      <c r="D511" s="150">
        <v>58.81</v>
      </c>
      <c r="E511" s="83"/>
    </row>
    <row r="512" spans="1:5" x14ac:dyDescent="0.3">
      <c r="A512" s="148" t="s">
        <v>21443</v>
      </c>
      <c r="B512" s="149" t="s">
        <v>21444</v>
      </c>
      <c r="C512" s="106" t="s">
        <v>128</v>
      </c>
      <c r="D512" s="150">
        <v>0.97</v>
      </c>
      <c r="E512" s="83"/>
    </row>
    <row r="513" spans="1:5" x14ac:dyDescent="0.3">
      <c r="A513" s="148" t="s">
        <v>21445</v>
      </c>
      <c r="B513" s="149" t="s">
        <v>21446</v>
      </c>
      <c r="C513" s="106" t="s">
        <v>128</v>
      </c>
      <c r="D513" s="150">
        <v>1.57</v>
      </c>
      <c r="E513" s="83"/>
    </row>
    <row r="514" spans="1:5" x14ac:dyDescent="0.3">
      <c r="A514" s="148" t="s">
        <v>21447</v>
      </c>
      <c r="B514" s="149" t="s">
        <v>21448</v>
      </c>
      <c r="C514" s="106" t="s">
        <v>128</v>
      </c>
      <c r="D514" s="150">
        <v>2.1800000000000002</v>
      </c>
      <c r="E514" s="83"/>
    </row>
    <row r="515" spans="1:5" x14ac:dyDescent="0.3">
      <c r="A515" s="148" t="s">
        <v>21449</v>
      </c>
      <c r="B515" s="149" t="s">
        <v>21450</v>
      </c>
      <c r="C515" s="106" t="s">
        <v>128</v>
      </c>
      <c r="D515" s="150">
        <v>2.4</v>
      </c>
      <c r="E515" s="83"/>
    </row>
    <row r="516" spans="1:5" x14ac:dyDescent="0.3">
      <c r="A516" s="148" t="s">
        <v>21451</v>
      </c>
      <c r="B516" s="149" t="s">
        <v>21452</v>
      </c>
      <c r="C516" s="106" t="s">
        <v>128</v>
      </c>
      <c r="D516" s="150">
        <v>3.59</v>
      </c>
      <c r="E516" s="83"/>
    </row>
    <row r="517" spans="1:5" x14ac:dyDescent="0.3">
      <c r="A517" s="148" t="s">
        <v>21453</v>
      </c>
      <c r="B517" s="149" t="s">
        <v>21454</v>
      </c>
      <c r="C517" s="106" t="s">
        <v>128</v>
      </c>
      <c r="D517" s="150">
        <v>0.56000000000000005</v>
      </c>
      <c r="E517" s="83"/>
    </row>
    <row r="518" spans="1:5" ht="28.8" x14ac:dyDescent="0.3">
      <c r="A518" s="148" t="s">
        <v>21455</v>
      </c>
      <c r="B518" s="149" t="s">
        <v>21456</v>
      </c>
      <c r="C518" s="106" t="s">
        <v>128</v>
      </c>
      <c r="D518" s="150">
        <v>3.7</v>
      </c>
      <c r="E518" s="83"/>
    </row>
    <row r="519" spans="1:5" x14ac:dyDescent="0.3">
      <c r="A519" s="148" t="s">
        <v>21457</v>
      </c>
      <c r="B519" s="149" t="s">
        <v>21458</v>
      </c>
      <c r="C519" s="106" t="s">
        <v>439</v>
      </c>
      <c r="D519" s="150">
        <v>2964.63</v>
      </c>
      <c r="E519" s="83"/>
    </row>
    <row r="520" spans="1:5" x14ac:dyDescent="0.3">
      <c r="A520" s="148" t="s">
        <v>21459</v>
      </c>
      <c r="B520" s="149" t="s">
        <v>21460</v>
      </c>
      <c r="C520" s="106" t="s">
        <v>439</v>
      </c>
      <c r="D520" s="150">
        <v>13254.28</v>
      </c>
      <c r="E520" s="83"/>
    </row>
    <row r="521" spans="1:5" x14ac:dyDescent="0.3">
      <c r="A521" s="148" t="s">
        <v>21461</v>
      </c>
      <c r="B521" s="149" t="s">
        <v>21462</v>
      </c>
      <c r="C521" s="106" t="s">
        <v>439</v>
      </c>
      <c r="D521" s="150">
        <v>7563.49</v>
      </c>
      <c r="E521" s="83"/>
    </row>
    <row r="522" spans="1:5" x14ac:dyDescent="0.3">
      <c r="A522" s="148" t="s">
        <v>21463</v>
      </c>
      <c r="B522" s="149" t="s">
        <v>21464</v>
      </c>
      <c r="C522" s="106" t="s">
        <v>439</v>
      </c>
      <c r="D522" s="150">
        <v>5223.96</v>
      </c>
      <c r="E522" s="83"/>
    </row>
    <row r="523" spans="1:5" x14ac:dyDescent="0.3">
      <c r="A523" s="148" t="s">
        <v>21465</v>
      </c>
      <c r="B523" s="149" t="s">
        <v>21466</v>
      </c>
      <c r="C523" s="106" t="s">
        <v>693</v>
      </c>
      <c r="D523" s="150">
        <v>35.28</v>
      </c>
      <c r="E523" s="83"/>
    </row>
    <row r="524" spans="1:5" ht="28.8" x14ac:dyDescent="0.3">
      <c r="A524" s="148" t="s">
        <v>21467</v>
      </c>
      <c r="B524" s="149" t="s">
        <v>21468</v>
      </c>
      <c r="C524" s="106" t="s">
        <v>236</v>
      </c>
      <c r="D524" s="150">
        <v>30.08</v>
      </c>
      <c r="E524" s="83"/>
    </row>
    <row r="525" spans="1:5" x14ac:dyDescent="0.3">
      <c r="A525" s="148" t="s">
        <v>21469</v>
      </c>
      <c r="B525" s="149" t="s">
        <v>21470</v>
      </c>
      <c r="C525" s="106" t="s">
        <v>693</v>
      </c>
      <c r="D525" s="150">
        <v>37.96</v>
      </c>
      <c r="E525" s="83"/>
    </row>
    <row r="526" spans="1:5" ht="28.8" x14ac:dyDescent="0.3">
      <c r="A526" s="148" t="s">
        <v>21471</v>
      </c>
      <c r="B526" s="149" t="s">
        <v>21472</v>
      </c>
      <c r="C526" s="106" t="s">
        <v>236</v>
      </c>
      <c r="D526" s="150">
        <v>5.9</v>
      </c>
      <c r="E526" s="83"/>
    </row>
    <row r="527" spans="1:5" x14ac:dyDescent="0.3">
      <c r="A527" s="148" t="s">
        <v>21473</v>
      </c>
      <c r="B527" s="149" t="s">
        <v>21474</v>
      </c>
      <c r="C527" s="106" t="s">
        <v>180</v>
      </c>
      <c r="D527" s="150">
        <v>930.98</v>
      </c>
      <c r="E527" s="83"/>
    </row>
    <row r="528" spans="1:5" ht="28.8" x14ac:dyDescent="0.3">
      <c r="A528" s="148" t="s">
        <v>21475</v>
      </c>
      <c r="B528" s="149" t="s">
        <v>21476</v>
      </c>
      <c r="C528" s="106" t="s">
        <v>236</v>
      </c>
      <c r="D528" s="150">
        <v>7.23</v>
      </c>
      <c r="E528" s="83"/>
    </row>
    <row r="529" spans="1:5" x14ac:dyDescent="0.3">
      <c r="A529" s="148" t="s">
        <v>21477</v>
      </c>
      <c r="B529" s="149" t="s">
        <v>21478</v>
      </c>
      <c r="C529" s="106" t="s">
        <v>236</v>
      </c>
      <c r="D529" s="150">
        <v>0.82</v>
      </c>
      <c r="E529" s="83"/>
    </row>
    <row r="530" spans="1:5" x14ac:dyDescent="0.3">
      <c r="A530" s="148" t="s">
        <v>21479</v>
      </c>
      <c r="B530" s="149" t="s">
        <v>21480</v>
      </c>
      <c r="C530" s="106" t="s">
        <v>128</v>
      </c>
      <c r="D530" s="150">
        <v>29.55</v>
      </c>
      <c r="E530" s="83"/>
    </row>
    <row r="531" spans="1:5" x14ac:dyDescent="0.3">
      <c r="A531" s="148" t="s">
        <v>21481</v>
      </c>
      <c r="B531" s="149" t="s">
        <v>21482</v>
      </c>
      <c r="C531" s="106" t="s">
        <v>236</v>
      </c>
      <c r="D531" s="150">
        <v>4.08</v>
      </c>
      <c r="E531" s="83"/>
    </row>
    <row r="532" spans="1:5" ht="43.2" x14ac:dyDescent="0.3">
      <c r="A532" s="148" t="s">
        <v>21483</v>
      </c>
      <c r="B532" s="149" t="s">
        <v>21484</v>
      </c>
      <c r="C532" s="106" t="s">
        <v>180</v>
      </c>
      <c r="D532" s="150">
        <v>630.35</v>
      </c>
      <c r="E532" s="83"/>
    </row>
    <row r="533" spans="1:5" ht="28.8" x14ac:dyDescent="0.3">
      <c r="A533" s="148" t="s">
        <v>21485</v>
      </c>
      <c r="B533" s="149" t="s">
        <v>21486</v>
      </c>
      <c r="C533" s="106" t="s">
        <v>180</v>
      </c>
      <c r="D533" s="150">
        <v>495.65</v>
      </c>
      <c r="E533" s="83"/>
    </row>
    <row r="534" spans="1:5" ht="28.8" x14ac:dyDescent="0.3">
      <c r="A534" s="148" t="s">
        <v>21487</v>
      </c>
      <c r="B534" s="149" t="s">
        <v>21488</v>
      </c>
      <c r="C534" s="106" t="s">
        <v>180</v>
      </c>
      <c r="D534" s="150">
        <v>643.4</v>
      </c>
      <c r="E534" s="83"/>
    </row>
    <row r="535" spans="1:5" x14ac:dyDescent="0.3">
      <c r="A535" s="148" t="s">
        <v>21489</v>
      </c>
      <c r="B535" s="149" t="s">
        <v>21490</v>
      </c>
      <c r="C535" s="106" t="s">
        <v>180</v>
      </c>
      <c r="D535" s="150">
        <v>662.39</v>
      </c>
      <c r="E535" s="83"/>
    </row>
    <row r="536" spans="1:5" ht="28.8" x14ac:dyDescent="0.3">
      <c r="A536" s="148" t="s">
        <v>21491</v>
      </c>
      <c r="B536" s="149" t="s">
        <v>21492</v>
      </c>
      <c r="C536" s="106" t="s">
        <v>180</v>
      </c>
      <c r="D536" s="150">
        <v>430.93</v>
      </c>
      <c r="E536" s="83"/>
    </row>
    <row r="537" spans="1:5" ht="28.8" x14ac:dyDescent="0.3">
      <c r="A537" s="148" t="s">
        <v>21493</v>
      </c>
      <c r="B537" s="149" t="s">
        <v>21494</v>
      </c>
      <c r="C537" s="106" t="s">
        <v>128</v>
      </c>
      <c r="D537" s="150">
        <v>442.45</v>
      </c>
      <c r="E537" s="83"/>
    </row>
    <row r="538" spans="1:5" x14ac:dyDescent="0.3">
      <c r="A538" s="148" t="s">
        <v>21495</v>
      </c>
      <c r="B538" s="149" t="s">
        <v>21496</v>
      </c>
      <c r="C538" s="106" t="s">
        <v>236</v>
      </c>
      <c r="D538" s="150">
        <v>25.13</v>
      </c>
      <c r="E538" s="83"/>
    </row>
    <row r="539" spans="1:5" x14ac:dyDescent="0.3">
      <c r="A539" s="148" t="s">
        <v>21497</v>
      </c>
      <c r="B539" s="149" t="s">
        <v>21498</v>
      </c>
      <c r="C539" s="106" t="s">
        <v>128</v>
      </c>
      <c r="D539" s="150">
        <v>29.27</v>
      </c>
      <c r="E539" s="83"/>
    </row>
    <row r="540" spans="1:5" x14ac:dyDescent="0.3">
      <c r="A540" s="148" t="s">
        <v>21499</v>
      </c>
      <c r="B540" s="149" t="s">
        <v>21500</v>
      </c>
      <c r="C540" s="106" t="s">
        <v>128</v>
      </c>
      <c r="D540" s="150">
        <v>5.18</v>
      </c>
      <c r="E540" s="83"/>
    </row>
    <row r="541" spans="1:5" x14ac:dyDescent="0.3">
      <c r="A541" s="148" t="s">
        <v>21501</v>
      </c>
      <c r="B541" s="149" t="s">
        <v>21502</v>
      </c>
      <c r="C541" s="106" t="s">
        <v>128</v>
      </c>
      <c r="D541" s="150">
        <v>15.9</v>
      </c>
      <c r="E541" s="83"/>
    </row>
    <row r="542" spans="1:5" x14ac:dyDescent="0.3">
      <c r="A542" s="148" t="s">
        <v>21503</v>
      </c>
      <c r="B542" s="149" t="s">
        <v>21504</v>
      </c>
      <c r="C542" s="106" t="s">
        <v>180</v>
      </c>
      <c r="D542" s="150">
        <v>11.46</v>
      </c>
      <c r="E542" s="83"/>
    </row>
    <row r="543" spans="1:5" ht="43.2" x14ac:dyDescent="0.3">
      <c r="A543" s="148" t="s">
        <v>21505</v>
      </c>
      <c r="B543" s="149" t="s">
        <v>21506</v>
      </c>
      <c r="C543" s="106" t="s">
        <v>261</v>
      </c>
      <c r="D543" s="150">
        <v>710.1</v>
      </c>
      <c r="E543" s="83"/>
    </row>
    <row r="544" spans="1:5" ht="43.2" x14ac:dyDescent="0.3">
      <c r="A544" s="148" t="s">
        <v>21507</v>
      </c>
      <c r="B544" s="149" t="s">
        <v>21508</v>
      </c>
      <c r="C544" s="106" t="s">
        <v>261</v>
      </c>
      <c r="D544" s="150">
        <v>486.67</v>
      </c>
      <c r="E544" s="83"/>
    </row>
    <row r="545" spans="1:5" x14ac:dyDescent="0.3">
      <c r="A545" s="148" t="s">
        <v>21509</v>
      </c>
      <c r="B545" s="149" t="s">
        <v>21510</v>
      </c>
      <c r="C545" s="106" t="s">
        <v>180</v>
      </c>
      <c r="D545" s="150">
        <v>67.72</v>
      </c>
      <c r="E545" s="83"/>
    </row>
    <row r="546" spans="1:5" x14ac:dyDescent="0.3">
      <c r="A546" s="148" t="s">
        <v>21511</v>
      </c>
      <c r="B546" s="149" t="s">
        <v>21512</v>
      </c>
      <c r="C546" s="106" t="s">
        <v>180</v>
      </c>
      <c r="D546" s="150">
        <v>43.68</v>
      </c>
      <c r="E546" s="83"/>
    </row>
    <row r="547" spans="1:5" x14ac:dyDescent="0.3">
      <c r="A547" s="148" t="s">
        <v>21513</v>
      </c>
      <c r="B547" s="149" t="s">
        <v>21514</v>
      </c>
      <c r="C547" s="106" t="s">
        <v>180</v>
      </c>
      <c r="D547" s="150">
        <v>6.27</v>
      </c>
      <c r="E547" s="83"/>
    </row>
    <row r="548" spans="1:5" x14ac:dyDescent="0.3">
      <c r="A548" s="148" t="s">
        <v>21515</v>
      </c>
      <c r="B548" s="149" t="s">
        <v>21516</v>
      </c>
      <c r="C548" s="106" t="s">
        <v>180</v>
      </c>
      <c r="D548" s="150">
        <v>114.4</v>
      </c>
      <c r="E548" s="83"/>
    </row>
    <row r="549" spans="1:5" x14ac:dyDescent="0.3">
      <c r="A549" s="148" t="s">
        <v>21517</v>
      </c>
      <c r="B549" s="149" t="s">
        <v>21518</v>
      </c>
      <c r="C549" s="106" t="s">
        <v>180</v>
      </c>
      <c r="D549" s="150">
        <v>42.95</v>
      </c>
      <c r="E549" s="83"/>
    </row>
    <row r="550" spans="1:5" x14ac:dyDescent="0.3">
      <c r="A550" s="148" t="s">
        <v>21519</v>
      </c>
      <c r="B550" s="149" t="s">
        <v>21520</v>
      </c>
      <c r="C550" s="106" t="s">
        <v>236</v>
      </c>
      <c r="D550" s="150">
        <v>10.3</v>
      </c>
      <c r="E550" s="83"/>
    </row>
    <row r="551" spans="1:5" x14ac:dyDescent="0.3">
      <c r="A551" s="148" t="s">
        <v>21521</v>
      </c>
      <c r="B551" s="149" t="s">
        <v>21522</v>
      </c>
      <c r="C551" s="106" t="s">
        <v>128</v>
      </c>
      <c r="D551" s="150">
        <v>19.28</v>
      </c>
      <c r="E551" s="83"/>
    </row>
    <row r="552" spans="1:5" x14ac:dyDescent="0.3">
      <c r="A552" s="148" t="s">
        <v>21523</v>
      </c>
      <c r="B552" s="149" t="s">
        <v>21524</v>
      </c>
      <c r="C552" s="106" t="s">
        <v>236</v>
      </c>
      <c r="D552" s="150">
        <v>11.67</v>
      </c>
      <c r="E552" s="83"/>
    </row>
    <row r="553" spans="1:5" x14ac:dyDescent="0.3">
      <c r="A553" s="148" t="s">
        <v>21525</v>
      </c>
      <c r="B553" s="149" t="s">
        <v>21526</v>
      </c>
      <c r="C553" s="106" t="s">
        <v>236</v>
      </c>
      <c r="D553" s="150">
        <v>5.58</v>
      </c>
      <c r="E553" s="83"/>
    </row>
    <row r="554" spans="1:5" ht="28.8" x14ac:dyDescent="0.3">
      <c r="A554" s="148" t="s">
        <v>21527</v>
      </c>
      <c r="B554" s="149" t="s">
        <v>21528</v>
      </c>
      <c r="C554" s="106" t="s">
        <v>236</v>
      </c>
      <c r="D554" s="150">
        <v>6.69</v>
      </c>
      <c r="E554" s="83"/>
    </row>
    <row r="555" spans="1:5" x14ac:dyDescent="0.3">
      <c r="A555" s="148" t="s">
        <v>21529</v>
      </c>
      <c r="B555" s="149" t="s">
        <v>21530</v>
      </c>
      <c r="C555" s="106" t="s">
        <v>236</v>
      </c>
      <c r="D555" s="150">
        <v>18.420000000000002</v>
      </c>
      <c r="E555" s="83"/>
    </row>
    <row r="556" spans="1:5" ht="28.8" x14ac:dyDescent="0.3">
      <c r="A556" s="148" t="s">
        <v>21531</v>
      </c>
      <c r="B556" s="149" t="s">
        <v>21532</v>
      </c>
      <c r="C556" s="106" t="s">
        <v>128</v>
      </c>
      <c r="D556" s="150">
        <v>195.86</v>
      </c>
      <c r="E556" s="83"/>
    </row>
    <row r="557" spans="1:5" ht="28.8" x14ac:dyDescent="0.3">
      <c r="A557" s="148" t="s">
        <v>21533</v>
      </c>
      <c r="B557" s="149" t="s">
        <v>21534</v>
      </c>
      <c r="C557" s="106" t="s">
        <v>236</v>
      </c>
      <c r="D557" s="150">
        <v>35.090000000000003</v>
      </c>
      <c r="E557" s="83"/>
    </row>
    <row r="558" spans="1:5" x14ac:dyDescent="0.3">
      <c r="A558" s="148" t="s">
        <v>21535</v>
      </c>
      <c r="B558" s="149" t="s">
        <v>21536</v>
      </c>
      <c r="C558" s="106" t="s">
        <v>236</v>
      </c>
      <c r="D558" s="150">
        <v>12.3</v>
      </c>
      <c r="E558" s="83"/>
    </row>
    <row r="559" spans="1:5" ht="28.8" x14ac:dyDescent="0.3">
      <c r="A559" s="148" t="s">
        <v>21537</v>
      </c>
      <c r="B559" s="149" t="s">
        <v>21538</v>
      </c>
      <c r="C559" s="106" t="s">
        <v>128</v>
      </c>
      <c r="D559" s="150">
        <v>136.36000000000001</v>
      </c>
      <c r="E559" s="83"/>
    </row>
    <row r="560" spans="1:5" ht="28.8" x14ac:dyDescent="0.3">
      <c r="A560" s="148" t="s">
        <v>21539</v>
      </c>
      <c r="B560" s="149" t="s">
        <v>21540</v>
      </c>
      <c r="C560" s="106" t="s">
        <v>128</v>
      </c>
      <c r="D560" s="150">
        <v>118.26</v>
      </c>
      <c r="E560" s="83"/>
    </row>
    <row r="561" spans="1:5" ht="28.8" x14ac:dyDescent="0.3">
      <c r="A561" s="148" t="s">
        <v>21541</v>
      </c>
      <c r="B561" s="149" t="s">
        <v>21542</v>
      </c>
      <c r="C561" s="106" t="s">
        <v>128</v>
      </c>
      <c r="D561" s="150">
        <v>172.36</v>
      </c>
      <c r="E561" s="83"/>
    </row>
    <row r="562" spans="1:5" ht="28.8" x14ac:dyDescent="0.3">
      <c r="A562" s="148" t="s">
        <v>21543</v>
      </c>
      <c r="B562" s="149" t="s">
        <v>21544</v>
      </c>
      <c r="C562" s="106" t="s">
        <v>128</v>
      </c>
      <c r="D562" s="150">
        <v>433.18</v>
      </c>
      <c r="E562" s="83"/>
    </row>
    <row r="563" spans="1:5" ht="43.2" x14ac:dyDescent="0.3">
      <c r="A563" s="148" t="s">
        <v>21545</v>
      </c>
      <c r="B563" s="149" t="s">
        <v>21546</v>
      </c>
      <c r="C563" s="106" t="s">
        <v>236</v>
      </c>
      <c r="D563" s="150">
        <v>525.35</v>
      </c>
      <c r="E563" s="83"/>
    </row>
    <row r="564" spans="1:5" ht="28.8" x14ac:dyDescent="0.3">
      <c r="A564" s="148" t="s">
        <v>21547</v>
      </c>
      <c r="B564" s="149" t="s">
        <v>21548</v>
      </c>
      <c r="C564" s="106" t="s">
        <v>236</v>
      </c>
      <c r="D564" s="150">
        <v>780.5</v>
      </c>
      <c r="E564" s="83"/>
    </row>
    <row r="565" spans="1:5" ht="28.8" x14ac:dyDescent="0.3">
      <c r="A565" s="148" t="s">
        <v>21549</v>
      </c>
      <c r="B565" s="149" t="s">
        <v>21550</v>
      </c>
      <c r="C565" s="106" t="s">
        <v>236</v>
      </c>
      <c r="D565" s="150">
        <v>617.88</v>
      </c>
      <c r="E565" s="83"/>
    </row>
    <row r="566" spans="1:5" ht="28.8" x14ac:dyDescent="0.3">
      <c r="A566" s="148" t="s">
        <v>21551</v>
      </c>
      <c r="B566" s="149" t="s">
        <v>21552</v>
      </c>
      <c r="C566" s="106" t="s">
        <v>180</v>
      </c>
      <c r="D566" s="150">
        <v>1043.7</v>
      </c>
      <c r="E566" s="83"/>
    </row>
    <row r="567" spans="1:5" ht="28.8" x14ac:dyDescent="0.3">
      <c r="A567" s="148" t="s">
        <v>21553</v>
      </c>
      <c r="B567" s="149" t="s">
        <v>21554</v>
      </c>
      <c r="C567" s="106" t="s">
        <v>128</v>
      </c>
      <c r="D567" s="150">
        <v>2051.63</v>
      </c>
      <c r="E567" s="83"/>
    </row>
    <row r="568" spans="1:5" x14ac:dyDescent="0.3">
      <c r="A568" s="148" t="s">
        <v>21555</v>
      </c>
      <c r="B568" s="149" t="s">
        <v>21556</v>
      </c>
      <c r="C568" s="106" t="s">
        <v>236</v>
      </c>
      <c r="D568" s="150">
        <v>2110.15</v>
      </c>
      <c r="E568" s="83"/>
    </row>
    <row r="569" spans="1:5" ht="28.8" x14ac:dyDescent="0.3">
      <c r="A569" s="148" t="s">
        <v>21557</v>
      </c>
      <c r="B569" s="149" t="s">
        <v>21558</v>
      </c>
      <c r="C569" s="106" t="s">
        <v>128</v>
      </c>
      <c r="D569" s="150">
        <v>2296.5100000000002</v>
      </c>
      <c r="E569" s="83"/>
    </row>
    <row r="570" spans="1:5" ht="28.8" x14ac:dyDescent="0.3">
      <c r="A570" s="148" t="s">
        <v>21559</v>
      </c>
      <c r="B570" s="149" t="s">
        <v>21560</v>
      </c>
      <c r="C570" s="106" t="s">
        <v>128</v>
      </c>
      <c r="D570" s="150">
        <v>4006.37</v>
      </c>
      <c r="E570" s="83"/>
    </row>
    <row r="571" spans="1:5" ht="28.8" x14ac:dyDescent="0.3">
      <c r="A571" s="148" t="s">
        <v>21561</v>
      </c>
      <c r="B571" s="149" t="s">
        <v>21562</v>
      </c>
      <c r="C571" s="106" t="s">
        <v>128</v>
      </c>
      <c r="D571" s="150">
        <v>5181.25</v>
      </c>
      <c r="E571" s="83"/>
    </row>
    <row r="572" spans="1:5" ht="28.8" x14ac:dyDescent="0.3">
      <c r="A572" s="148" t="s">
        <v>21563</v>
      </c>
      <c r="B572" s="149" t="s">
        <v>21564</v>
      </c>
      <c r="C572" s="106" t="s">
        <v>128</v>
      </c>
      <c r="D572" s="150">
        <v>112.57</v>
      </c>
      <c r="E572" s="83"/>
    </row>
    <row r="573" spans="1:5" ht="43.2" x14ac:dyDescent="0.3">
      <c r="A573" s="148" t="s">
        <v>21565</v>
      </c>
      <c r="B573" s="149" t="s">
        <v>21566</v>
      </c>
      <c r="C573" s="106" t="s">
        <v>180</v>
      </c>
      <c r="D573" s="150">
        <v>1008.21</v>
      </c>
      <c r="E573" s="83"/>
    </row>
    <row r="574" spans="1:5" ht="43.2" x14ac:dyDescent="0.3">
      <c r="A574" s="148" t="s">
        <v>21567</v>
      </c>
      <c r="B574" s="149" t="s">
        <v>21568</v>
      </c>
      <c r="C574" s="106" t="s">
        <v>180</v>
      </c>
      <c r="D574" s="150">
        <v>600.67999999999995</v>
      </c>
      <c r="E574" s="83"/>
    </row>
    <row r="575" spans="1:5" x14ac:dyDescent="0.3">
      <c r="A575" s="148" t="s">
        <v>21569</v>
      </c>
      <c r="B575" s="149" t="s">
        <v>21570</v>
      </c>
      <c r="C575" s="106" t="s">
        <v>1078</v>
      </c>
      <c r="D575" s="150">
        <v>540.46</v>
      </c>
      <c r="E575" s="83"/>
    </row>
    <row r="576" spans="1:5" x14ac:dyDescent="0.3">
      <c r="A576" s="148" t="s">
        <v>21571</v>
      </c>
      <c r="B576" s="149" t="s">
        <v>21572</v>
      </c>
      <c r="C576" s="106" t="s">
        <v>1078</v>
      </c>
      <c r="D576" s="150">
        <v>447.78</v>
      </c>
      <c r="E576" s="83"/>
    </row>
    <row r="577" spans="1:5" ht="28.8" x14ac:dyDescent="0.3">
      <c r="A577" s="148" t="s">
        <v>21573</v>
      </c>
      <c r="B577" s="149" t="s">
        <v>21574</v>
      </c>
      <c r="C577" s="106" t="s">
        <v>180</v>
      </c>
      <c r="D577" s="150">
        <v>42.64</v>
      </c>
      <c r="E577" s="83"/>
    </row>
    <row r="578" spans="1:5" x14ac:dyDescent="0.3">
      <c r="A578" s="148" t="s">
        <v>21575</v>
      </c>
      <c r="B578" s="149" t="s">
        <v>21576</v>
      </c>
      <c r="C578" s="106" t="s">
        <v>180</v>
      </c>
      <c r="D578" s="150">
        <v>5</v>
      </c>
      <c r="E578" s="83"/>
    </row>
    <row r="579" spans="1:5" x14ac:dyDescent="0.3">
      <c r="A579" s="148" t="s">
        <v>21577</v>
      </c>
      <c r="B579" s="149" t="s">
        <v>21578</v>
      </c>
      <c r="C579" s="106" t="s">
        <v>693</v>
      </c>
      <c r="D579" s="150">
        <v>11.93</v>
      </c>
      <c r="E579" s="83"/>
    </row>
    <row r="580" spans="1:5" x14ac:dyDescent="0.3">
      <c r="A580" s="148" t="s">
        <v>21579</v>
      </c>
      <c r="B580" s="149" t="s">
        <v>21580</v>
      </c>
      <c r="C580" s="106" t="s">
        <v>693</v>
      </c>
      <c r="D580" s="150">
        <v>14.97</v>
      </c>
      <c r="E580" s="83"/>
    </row>
    <row r="581" spans="1:5" ht="28.8" x14ac:dyDescent="0.3">
      <c r="A581" s="148" t="s">
        <v>21581</v>
      </c>
      <c r="B581" s="149" t="s">
        <v>21582</v>
      </c>
      <c r="C581" s="106" t="s">
        <v>693</v>
      </c>
      <c r="D581" s="150">
        <v>13.68</v>
      </c>
      <c r="E581" s="83"/>
    </row>
    <row r="582" spans="1:5" ht="43.2" x14ac:dyDescent="0.3">
      <c r="A582" s="148" t="s">
        <v>21583</v>
      </c>
      <c r="B582" s="149" t="s">
        <v>21584</v>
      </c>
      <c r="C582" s="106" t="s">
        <v>180</v>
      </c>
      <c r="D582" s="150">
        <v>35.549999999999997</v>
      </c>
      <c r="E582" s="83"/>
    </row>
    <row r="583" spans="1:5" ht="43.2" x14ac:dyDescent="0.3">
      <c r="A583" s="148" t="s">
        <v>21585</v>
      </c>
      <c r="B583" s="149" t="s">
        <v>21586</v>
      </c>
      <c r="C583" s="106" t="s">
        <v>180</v>
      </c>
      <c r="D583" s="150">
        <v>38.28</v>
      </c>
      <c r="E583" s="83"/>
    </row>
    <row r="584" spans="1:5" ht="28.8" x14ac:dyDescent="0.3">
      <c r="A584" s="148" t="s">
        <v>21587</v>
      </c>
      <c r="B584" s="149" t="s">
        <v>21588</v>
      </c>
      <c r="C584" s="106" t="s">
        <v>180</v>
      </c>
      <c r="D584" s="150">
        <v>62.24</v>
      </c>
      <c r="E584" s="83"/>
    </row>
    <row r="585" spans="1:5" ht="28.8" x14ac:dyDescent="0.3">
      <c r="A585" s="148" t="s">
        <v>21589</v>
      </c>
      <c r="B585" s="149" t="s">
        <v>21590</v>
      </c>
      <c r="C585" s="106" t="s">
        <v>236</v>
      </c>
      <c r="D585" s="150">
        <v>2.95</v>
      </c>
      <c r="E585" s="83"/>
    </row>
    <row r="586" spans="1:5" ht="28.8" x14ac:dyDescent="0.3">
      <c r="A586" s="148" t="s">
        <v>21591</v>
      </c>
      <c r="B586" s="149" t="s">
        <v>21592</v>
      </c>
      <c r="C586" s="106" t="s">
        <v>236</v>
      </c>
      <c r="D586" s="150">
        <v>4.4400000000000004</v>
      </c>
      <c r="E586" s="83"/>
    </row>
    <row r="587" spans="1:5" x14ac:dyDescent="0.3">
      <c r="A587" s="148" t="s">
        <v>21593</v>
      </c>
      <c r="B587" s="149" t="s">
        <v>21594</v>
      </c>
      <c r="C587" s="106" t="s">
        <v>180</v>
      </c>
      <c r="D587" s="150">
        <v>147.84</v>
      </c>
      <c r="E587" s="83"/>
    </row>
    <row r="588" spans="1:5" ht="28.8" x14ac:dyDescent="0.3">
      <c r="A588" s="148" t="s">
        <v>21595</v>
      </c>
      <c r="B588" s="149" t="s">
        <v>21596</v>
      </c>
      <c r="C588" s="106" t="s">
        <v>236</v>
      </c>
      <c r="D588" s="150">
        <v>10.41</v>
      </c>
      <c r="E588" s="83"/>
    </row>
    <row r="589" spans="1:5" ht="28.8" x14ac:dyDescent="0.3">
      <c r="A589" s="148" t="s">
        <v>21597</v>
      </c>
      <c r="B589" s="149" t="s">
        <v>21598</v>
      </c>
      <c r="C589" s="106" t="s">
        <v>236</v>
      </c>
      <c r="D589" s="150">
        <v>13.55</v>
      </c>
      <c r="E589" s="83"/>
    </row>
    <row r="590" spans="1:5" x14ac:dyDescent="0.3">
      <c r="A590" s="148" t="s">
        <v>21599</v>
      </c>
      <c r="B590" s="149" t="s">
        <v>21600</v>
      </c>
      <c r="C590" s="106" t="s">
        <v>693</v>
      </c>
      <c r="D590" s="150">
        <v>6.13</v>
      </c>
      <c r="E590" s="83"/>
    </row>
    <row r="591" spans="1:5" x14ac:dyDescent="0.3">
      <c r="A591" s="148" t="s">
        <v>21601</v>
      </c>
      <c r="B591" s="149" t="s">
        <v>21602</v>
      </c>
      <c r="C591" s="106" t="s">
        <v>693</v>
      </c>
      <c r="D591" s="150">
        <v>4.57</v>
      </c>
      <c r="E591" s="83"/>
    </row>
    <row r="592" spans="1:5" x14ac:dyDescent="0.3">
      <c r="A592" s="148" t="s">
        <v>21603</v>
      </c>
      <c r="B592" s="149" t="s">
        <v>21604</v>
      </c>
      <c r="C592" s="106" t="s">
        <v>693</v>
      </c>
      <c r="D592" s="150">
        <v>8.24</v>
      </c>
      <c r="E592" s="83"/>
    </row>
    <row r="593" spans="1:5" ht="28.8" x14ac:dyDescent="0.3">
      <c r="A593" s="148" t="s">
        <v>21605</v>
      </c>
      <c r="B593" s="149" t="s">
        <v>21606</v>
      </c>
      <c r="C593" s="106" t="s">
        <v>959</v>
      </c>
      <c r="D593" s="150">
        <v>15.77</v>
      </c>
      <c r="E593" s="83"/>
    </row>
    <row r="594" spans="1:5" ht="28.8" x14ac:dyDescent="0.3">
      <c r="A594" s="148" t="s">
        <v>21607</v>
      </c>
      <c r="B594" s="149" t="s">
        <v>21608</v>
      </c>
      <c r="C594" s="106" t="s">
        <v>236</v>
      </c>
      <c r="D594" s="150">
        <v>119.36</v>
      </c>
      <c r="E594" s="83"/>
    </row>
    <row r="595" spans="1:5" ht="28.8" x14ac:dyDescent="0.3">
      <c r="A595" s="148" t="s">
        <v>21609</v>
      </c>
      <c r="B595" s="149" t="s">
        <v>21610</v>
      </c>
      <c r="C595" s="106" t="s">
        <v>128</v>
      </c>
      <c r="D595" s="150">
        <v>730.9</v>
      </c>
      <c r="E595" s="83"/>
    </row>
    <row r="596" spans="1:5" x14ac:dyDescent="0.3">
      <c r="A596" s="148" t="s">
        <v>21611</v>
      </c>
      <c r="B596" s="149" t="s">
        <v>21612</v>
      </c>
      <c r="C596" s="106" t="s">
        <v>128</v>
      </c>
      <c r="D596" s="150">
        <v>430.97</v>
      </c>
      <c r="E596" s="83"/>
    </row>
    <row r="597" spans="1:5" x14ac:dyDescent="0.3">
      <c r="A597" s="148" t="s">
        <v>21613</v>
      </c>
      <c r="B597" s="149" t="s">
        <v>21614</v>
      </c>
      <c r="C597" s="106" t="s">
        <v>180</v>
      </c>
      <c r="D597" s="150">
        <v>476.81</v>
      </c>
      <c r="E597" s="83"/>
    </row>
    <row r="598" spans="1:5" x14ac:dyDescent="0.3">
      <c r="A598" s="148" t="s">
        <v>21615</v>
      </c>
      <c r="B598" s="149" t="s">
        <v>21616</v>
      </c>
      <c r="C598" s="106" t="s">
        <v>180</v>
      </c>
      <c r="D598" s="150">
        <v>364.04</v>
      </c>
      <c r="E598" s="83"/>
    </row>
    <row r="599" spans="1:5" x14ac:dyDescent="0.3">
      <c r="A599" s="148" t="s">
        <v>21617</v>
      </c>
      <c r="B599" s="149" t="s">
        <v>21618</v>
      </c>
      <c r="C599" s="106" t="s">
        <v>180</v>
      </c>
      <c r="D599" s="150">
        <v>615.22</v>
      </c>
      <c r="E599" s="83"/>
    </row>
    <row r="600" spans="1:5" ht="28.8" x14ac:dyDescent="0.3">
      <c r="A600" s="148" t="s">
        <v>21619</v>
      </c>
      <c r="B600" s="149" t="s">
        <v>21620</v>
      </c>
      <c r="C600" s="106" t="s">
        <v>180</v>
      </c>
      <c r="D600" s="150">
        <v>69.959999999999994</v>
      </c>
      <c r="E600" s="83"/>
    </row>
    <row r="601" spans="1:5" x14ac:dyDescent="0.3">
      <c r="A601" s="148" t="s">
        <v>21621</v>
      </c>
      <c r="B601" s="149" t="s">
        <v>21622</v>
      </c>
      <c r="C601" s="106" t="s">
        <v>128</v>
      </c>
      <c r="D601" s="150">
        <v>1255.5899999999999</v>
      </c>
      <c r="E601" s="83"/>
    </row>
    <row r="602" spans="1:5" x14ac:dyDescent="0.3">
      <c r="A602" s="148" t="s">
        <v>21623</v>
      </c>
      <c r="B602" s="149" t="s">
        <v>21624</v>
      </c>
      <c r="C602" s="106" t="s">
        <v>128</v>
      </c>
      <c r="D602" s="150">
        <v>1221.75</v>
      </c>
      <c r="E602" s="83"/>
    </row>
    <row r="603" spans="1:5" x14ac:dyDescent="0.3">
      <c r="A603" s="148" t="s">
        <v>21625</v>
      </c>
      <c r="B603" s="149" t="s">
        <v>21626</v>
      </c>
      <c r="C603" s="106" t="s">
        <v>128</v>
      </c>
      <c r="D603" s="150">
        <v>1.57</v>
      </c>
      <c r="E603" s="83"/>
    </row>
    <row r="604" spans="1:5" x14ac:dyDescent="0.3">
      <c r="A604" s="148" t="s">
        <v>21627</v>
      </c>
      <c r="B604" s="149" t="s">
        <v>21628</v>
      </c>
      <c r="C604" s="106" t="s">
        <v>128</v>
      </c>
      <c r="D604" s="150">
        <v>1.5</v>
      </c>
      <c r="E604" s="83"/>
    </row>
    <row r="605" spans="1:5" x14ac:dyDescent="0.3">
      <c r="A605" s="148" t="s">
        <v>21629</v>
      </c>
      <c r="B605" s="149" t="s">
        <v>21630</v>
      </c>
      <c r="C605" s="106" t="s">
        <v>180</v>
      </c>
      <c r="D605" s="150">
        <v>63.12</v>
      </c>
      <c r="E605" s="83"/>
    </row>
    <row r="606" spans="1:5" x14ac:dyDescent="0.3">
      <c r="A606" s="148" t="s">
        <v>21631</v>
      </c>
      <c r="B606" s="149" t="s">
        <v>21632</v>
      </c>
      <c r="C606" s="106" t="s">
        <v>261</v>
      </c>
      <c r="D606" s="150">
        <v>270.91000000000003</v>
      </c>
      <c r="E606" s="83"/>
    </row>
    <row r="607" spans="1:5" ht="28.8" x14ac:dyDescent="0.3">
      <c r="A607" s="148" t="s">
        <v>21633</v>
      </c>
      <c r="B607" s="149" t="s">
        <v>21634</v>
      </c>
      <c r="C607" s="106" t="s">
        <v>261</v>
      </c>
      <c r="D607" s="150">
        <v>911.52</v>
      </c>
      <c r="E607" s="83"/>
    </row>
    <row r="608" spans="1:5" x14ac:dyDescent="0.3">
      <c r="A608" s="148" t="s">
        <v>21635</v>
      </c>
      <c r="B608" s="149" t="s">
        <v>21636</v>
      </c>
      <c r="C608" s="106" t="s">
        <v>180</v>
      </c>
      <c r="D608" s="150">
        <v>24.02</v>
      </c>
      <c r="E608" s="83"/>
    </row>
    <row r="609" spans="1:5" x14ac:dyDescent="0.3">
      <c r="A609" s="148" t="s">
        <v>21637</v>
      </c>
      <c r="B609" s="149" t="s">
        <v>21638</v>
      </c>
      <c r="C609" s="106" t="s">
        <v>180</v>
      </c>
      <c r="D609" s="150">
        <v>8.48</v>
      </c>
      <c r="E609" s="83"/>
    </row>
    <row r="610" spans="1:5" x14ac:dyDescent="0.3">
      <c r="A610" s="148" t="s">
        <v>21639</v>
      </c>
      <c r="B610" s="149" t="s">
        <v>21640</v>
      </c>
      <c r="C610" s="106" t="s">
        <v>180</v>
      </c>
      <c r="D610" s="150">
        <v>14.58</v>
      </c>
      <c r="E610" s="83"/>
    </row>
    <row r="611" spans="1:5" ht="28.8" x14ac:dyDescent="0.3">
      <c r="A611" s="148" t="s">
        <v>21641</v>
      </c>
      <c r="B611" s="149" t="s">
        <v>21642</v>
      </c>
      <c r="C611" s="106" t="s">
        <v>236</v>
      </c>
      <c r="D611" s="150">
        <v>3.65</v>
      </c>
      <c r="E611" s="83"/>
    </row>
    <row r="612" spans="1:5" ht="28.8" x14ac:dyDescent="0.3">
      <c r="A612" s="148" t="s">
        <v>21643</v>
      </c>
      <c r="B612" s="149" t="s">
        <v>21644</v>
      </c>
      <c r="C612" s="106" t="s">
        <v>236</v>
      </c>
      <c r="D612" s="150">
        <v>5.44</v>
      </c>
      <c r="E612" s="83"/>
    </row>
    <row r="613" spans="1:5" ht="28.8" x14ac:dyDescent="0.3">
      <c r="A613" s="148" t="s">
        <v>21645</v>
      </c>
      <c r="B613" s="149" t="s">
        <v>21646</v>
      </c>
      <c r="C613" s="106" t="s">
        <v>236</v>
      </c>
      <c r="D613" s="150">
        <v>15.06</v>
      </c>
      <c r="E613" s="83"/>
    </row>
    <row r="614" spans="1:5" ht="28.8" x14ac:dyDescent="0.3">
      <c r="A614" s="148" t="s">
        <v>21647</v>
      </c>
      <c r="B614" s="149" t="s">
        <v>21648</v>
      </c>
      <c r="C614" s="106" t="s">
        <v>236</v>
      </c>
      <c r="D614" s="150">
        <v>17.47</v>
      </c>
      <c r="E614" s="83"/>
    </row>
    <row r="615" spans="1:5" ht="28.8" x14ac:dyDescent="0.3">
      <c r="A615" s="148" t="s">
        <v>21649</v>
      </c>
      <c r="B615" s="149" t="s">
        <v>21650</v>
      </c>
      <c r="C615" s="106" t="s">
        <v>236</v>
      </c>
      <c r="D615" s="150">
        <v>20.96</v>
      </c>
      <c r="E615" s="83"/>
    </row>
    <row r="616" spans="1:5" ht="28.8" x14ac:dyDescent="0.3">
      <c r="A616" s="148" t="s">
        <v>21651</v>
      </c>
      <c r="B616" s="149" t="s">
        <v>21652</v>
      </c>
      <c r="C616" s="106" t="s">
        <v>236</v>
      </c>
      <c r="D616" s="150">
        <v>26.1</v>
      </c>
      <c r="E616" s="83"/>
    </row>
    <row r="617" spans="1:5" ht="28.8" x14ac:dyDescent="0.3">
      <c r="A617" s="148" t="s">
        <v>21653</v>
      </c>
      <c r="B617" s="149" t="s">
        <v>21654</v>
      </c>
      <c r="C617" s="106" t="s">
        <v>236</v>
      </c>
      <c r="D617" s="150">
        <v>27.98</v>
      </c>
      <c r="E617" s="83"/>
    </row>
    <row r="618" spans="1:5" ht="28.8" x14ac:dyDescent="0.3">
      <c r="A618" s="148" t="s">
        <v>21655</v>
      </c>
      <c r="B618" s="149" t="s">
        <v>21656</v>
      </c>
      <c r="C618" s="106" t="s">
        <v>236</v>
      </c>
      <c r="D618" s="150">
        <v>31.06</v>
      </c>
      <c r="E618" s="83"/>
    </row>
    <row r="619" spans="1:5" ht="28.8" x14ac:dyDescent="0.3">
      <c r="A619" s="148" t="s">
        <v>21657</v>
      </c>
      <c r="B619" s="149" t="s">
        <v>21658</v>
      </c>
      <c r="C619" s="106" t="s">
        <v>236</v>
      </c>
      <c r="D619" s="150">
        <v>39.68</v>
      </c>
      <c r="E619" s="83"/>
    </row>
    <row r="620" spans="1:5" ht="28.8" x14ac:dyDescent="0.3">
      <c r="A620" s="148" t="s">
        <v>21659</v>
      </c>
      <c r="B620" s="149" t="s">
        <v>21660</v>
      </c>
      <c r="C620" s="106" t="s">
        <v>236</v>
      </c>
      <c r="D620" s="150">
        <v>44.89</v>
      </c>
      <c r="E620" s="83"/>
    </row>
    <row r="621" spans="1:5" ht="28.8" x14ac:dyDescent="0.3">
      <c r="A621" s="148" t="s">
        <v>21661</v>
      </c>
      <c r="B621" s="149" t="s">
        <v>21662</v>
      </c>
      <c r="C621" s="106" t="s">
        <v>236</v>
      </c>
      <c r="D621" s="150">
        <v>61.01</v>
      </c>
      <c r="E621" s="83"/>
    </row>
    <row r="622" spans="1:5" ht="28.8" x14ac:dyDescent="0.3">
      <c r="A622" s="148" t="s">
        <v>21663</v>
      </c>
      <c r="B622" s="149" t="s">
        <v>21664</v>
      </c>
      <c r="C622" s="106" t="s">
        <v>236</v>
      </c>
      <c r="D622" s="150">
        <v>76.430000000000007</v>
      </c>
      <c r="E622" s="83"/>
    </row>
    <row r="623" spans="1:5" ht="28.8" x14ac:dyDescent="0.3">
      <c r="A623" s="148" t="s">
        <v>21665</v>
      </c>
      <c r="B623" s="149" t="s">
        <v>21666</v>
      </c>
      <c r="C623" s="106" t="s">
        <v>236</v>
      </c>
      <c r="D623" s="150">
        <v>109.22</v>
      </c>
      <c r="E623" s="83"/>
    </row>
    <row r="624" spans="1:5" ht="28.8" x14ac:dyDescent="0.3">
      <c r="A624" s="148" t="s">
        <v>21667</v>
      </c>
      <c r="B624" s="149" t="s">
        <v>21668</v>
      </c>
      <c r="C624" s="106" t="s">
        <v>180</v>
      </c>
      <c r="D624" s="150">
        <v>77.569999999999993</v>
      </c>
      <c r="E624" s="83"/>
    </row>
    <row r="625" spans="1:5" x14ac:dyDescent="0.3">
      <c r="A625" s="148" t="s">
        <v>21669</v>
      </c>
      <c r="B625" s="149" t="s">
        <v>21670</v>
      </c>
      <c r="C625" s="106" t="s">
        <v>180</v>
      </c>
      <c r="D625" s="150">
        <v>18.920000000000002</v>
      </c>
      <c r="E625" s="83"/>
    </row>
    <row r="626" spans="1:5" x14ac:dyDescent="0.3">
      <c r="A626" s="148" t="s">
        <v>21671</v>
      </c>
      <c r="B626" s="149" t="s">
        <v>21672</v>
      </c>
      <c r="C626" s="106" t="s">
        <v>3405</v>
      </c>
      <c r="D626" s="150">
        <v>134.02000000000001</v>
      </c>
      <c r="E626" s="83"/>
    </row>
    <row r="627" spans="1:5" x14ac:dyDescent="0.3">
      <c r="A627" s="148" t="s">
        <v>21673</v>
      </c>
      <c r="B627" s="149" t="s">
        <v>21674</v>
      </c>
      <c r="C627" s="106" t="s">
        <v>20971</v>
      </c>
      <c r="D627" s="150">
        <v>25.11</v>
      </c>
      <c r="E627" s="83"/>
    </row>
    <row r="628" spans="1:5" ht="28.8" x14ac:dyDescent="0.3">
      <c r="A628" s="148" t="s">
        <v>21675</v>
      </c>
      <c r="B628" s="149" t="s">
        <v>21676</v>
      </c>
      <c r="C628" s="106" t="s">
        <v>236</v>
      </c>
      <c r="D628" s="150">
        <v>252.17</v>
      </c>
      <c r="E628" s="83"/>
    </row>
    <row r="629" spans="1:5" ht="28.8" x14ac:dyDescent="0.3">
      <c r="A629" s="148" t="s">
        <v>21677</v>
      </c>
      <c r="B629" s="149" t="s">
        <v>21678</v>
      </c>
      <c r="C629" s="106" t="s">
        <v>236</v>
      </c>
      <c r="D629" s="150">
        <v>215.15</v>
      </c>
      <c r="E629" s="83"/>
    </row>
    <row r="630" spans="1:5" ht="28.8" x14ac:dyDescent="0.3">
      <c r="A630" s="148" t="s">
        <v>21679</v>
      </c>
      <c r="B630" s="149" t="s">
        <v>21680</v>
      </c>
      <c r="C630" s="106" t="s">
        <v>236</v>
      </c>
      <c r="D630" s="150">
        <v>133.13</v>
      </c>
      <c r="E630" s="83"/>
    </row>
    <row r="631" spans="1:5" ht="43.2" x14ac:dyDescent="0.3">
      <c r="A631" s="148" t="s">
        <v>21681</v>
      </c>
      <c r="B631" s="149" t="s">
        <v>21682</v>
      </c>
      <c r="C631" s="106" t="s">
        <v>236</v>
      </c>
      <c r="D631" s="150">
        <v>127.97</v>
      </c>
      <c r="E631" s="83"/>
    </row>
    <row r="632" spans="1:5" ht="28.8" x14ac:dyDescent="0.3">
      <c r="A632" s="148" t="s">
        <v>21683</v>
      </c>
      <c r="B632" s="149" t="s">
        <v>21684</v>
      </c>
      <c r="C632" s="106" t="s">
        <v>20971</v>
      </c>
      <c r="D632" s="150">
        <v>42.14</v>
      </c>
      <c r="E632" s="83"/>
    </row>
    <row r="633" spans="1:5" x14ac:dyDescent="0.3">
      <c r="A633" s="148" t="s">
        <v>21685</v>
      </c>
      <c r="B633" s="149" t="s">
        <v>21686</v>
      </c>
      <c r="C633" s="106" t="s">
        <v>236</v>
      </c>
      <c r="D633" s="150">
        <v>9.51</v>
      </c>
      <c r="E633" s="83"/>
    </row>
    <row r="634" spans="1:5" x14ac:dyDescent="0.3">
      <c r="A634" s="148" t="s">
        <v>21687</v>
      </c>
      <c r="B634" s="149" t="s">
        <v>21688</v>
      </c>
      <c r="C634" s="106" t="s">
        <v>236</v>
      </c>
      <c r="D634" s="150">
        <v>152.15</v>
      </c>
      <c r="E634" s="83"/>
    </row>
    <row r="635" spans="1:5" x14ac:dyDescent="0.3">
      <c r="A635" s="148" t="s">
        <v>21689</v>
      </c>
      <c r="B635" s="149" t="s">
        <v>21690</v>
      </c>
      <c r="C635" s="106" t="s">
        <v>236</v>
      </c>
      <c r="D635" s="150">
        <v>322.61</v>
      </c>
      <c r="E635" s="83"/>
    </row>
    <row r="636" spans="1:5" x14ac:dyDescent="0.3">
      <c r="A636" s="148" t="s">
        <v>21691</v>
      </c>
      <c r="B636" s="149" t="s">
        <v>21692</v>
      </c>
      <c r="C636" s="106" t="s">
        <v>236</v>
      </c>
      <c r="D636" s="150">
        <v>668.53</v>
      </c>
      <c r="E636" s="83"/>
    </row>
    <row r="637" spans="1:5" x14ac:dyDescent="0.3">
      <c r="A637" s="148" t="s">
        <v>21693</v>
      </c>
      <c r="B637" s="149" t="s">
        <v>21694</v>
      </c>
      <c r="C637" s="106" t="s">
        <v>236</v>
      </c>
      <c r="D637" s="150">
        <v>990.35</v>
      </c>
      <c r="E637" s="83"/>
    </row>
    <row r="638" spans="1:5" x14ac:dyDescent="0.3">
      <c r="A638" s="148" t="s">
        <v>21695</v>
      </c>
      <c r="B638" s="149" t="s">
        <v>21696</v>
      </c>
      <c r="C638" s="106" t="s">
        <v>236</v>
      </c>
      <c r="D638" s="150">
        <v>43.65</v>
      </c>
      <c r="E638" s="83"/>
    </row>
    <row r="639" spans="1:5" x14ac:dyDescent="0.3">
      <c r="A639" s="148" t="s">
        <v>21697</v>
      </c>
      <c r="B639" s="149" t="s">
        <v>21698</v>
      </c>
      <c r="C639" s="106" t="s">
        <v>236</v>
      </c>
      <c r="D639" s="150">
        <v>89.69</v>
      </c>
      <c r="E639" s="83"/>
    </row>
    <row r="640" spans="1:5" x14ac:dyDescent="0.3">
      <c r="A640" s="148" t="s">
        <v>21699</v>
      </c>
      <c r="B640" s="149" t="s">
        <v>21700</v>
      </c>
      <c r="C640" s="106" t="s">
        <v>236</v>
      </c>
      <c r="D640" s="150">
        <v>78</v>
      </c>
      <c r="E640" s="83"/>
    </row>
    <row r="641" spans="1:5" x14ac:dyDescent="0.3">
      <c r="A641" s="148" t="s">
        <v>21701</v>
      </c>
      <c r="B641" s="149" t="s">
        <v>21702</v>
      </c>
      <c r="C641" s="106" t="s">
        <v>236</v>
      </c>
      <c r="D641" s="150">
        <v>0.5</v>
      </c>
      <c r="E641" s="83"/>
    </row>
    <row r="642" spans="1:5" ht="28.8" x14ac:dyDescent="0.3">
      <c r="A642" s="148" t="s">
        <v>21703</v>
      </c>
      <c r="B642" s="149" t="s">
        <v>21704</v>
      </c>
      <c r="C642" s="106" t="s">
        <v>180</v>
      </c>
      <c r="D642" s="150">
        <v>12.92</v>
      </c>
      <c r="E642" s="83"/>
    </row>
    <row r="643" spans="1:5" ht="28.8" x14ac:dyDescent="0.3">
      <c r="A643" s="148" t="s">
        <v>21705</v>
      </c>
      <c r="B643" s="149" t="s">
        <v>21706</v>
      </c>
      <c r="C643" s="106" t="s">
        <v>180</v>
      </c>
      <c r="D643" s="150">
        <v>6.6</v>
      </c>
      <c r="E643" s="83"/>
    </row>
    <row r="644" spans="1:5" ht="28.8" x14ac:dyDescent="0.3">
      <c r="A644" s="148" t="s">
        <v>21707</v>
      </c>
      <c r="B644" s="149" t="s">
        <v>21708</v>
      </c>
      <c r="C644" s="106" t="s">
        <v>180</v>
      </c>
      <c r="D644" s="150">
        <v>4.1399999999999997</v>
      </c>
      <c r="E644" s="83"/>
    </row>
    <row r="645" spans="1:5" x14ac:dyDescent="0.3">
      <c r="A645" s="148" t="s">
        <v>21709</v>
      </c>
      <c r="B645" s="149" t="s">
        <v>21710</v>
      </c>
      <c r="C645" s="106" t="s">
        <v>180</v>
      </c>
      <c r="D645" s="150">
        <v>5.35</v>
      </c>
      <c r="E645" s="83"/>
    </row>
    <row r="646" spans="1:5" ht="28.8" x14ac:dyDescent="0.3">
      <c r="A646" s="148" t="s">
        <v>21711</v>
      </c>
      <c r="B646" s="149" t="s">
        <v>21712</v>
      </c>
      <c r="C646" s="106" t="s">
        <v>180</v>
      </c>
      <c r="D646" s="150">
        <v>84.27</v>
      </c>
      <c r="E646" s="83"/>
    </row>
    <row r="647" spans="1:5" ht="43.2" x14ac:dyDescent="0.3">
      <c r="A647" s="148" t="s">
        <v>21713</v>
      </c>
      <c r="B647" s="149" t="s">
        <v>21714</v>
      </c>
      <c r="C647" s="106" t="s">
        <v>180</v>
      </c>
      <c r="D647" s="150">
        <v>9.42</v>
      </c>
      <c r="E647" s="83"/>
    </row>
    <row r="648" spans="1:5" ht="43.2" x14ac:dyDescent="0.3">
      <c r="A648" s="148" t="s">
        <v>21715</v>
      </c>
      <c r="B648" s="149" t="s">
        <v>21716</v>
      </c>
      <c r="C648" s="106" t="s">
        <v>180</v>
      </c>
      <c r="D648" s="150">
        <v>97.8</v>
      </c>
      <c r="E648" s="83"/>
    </row>
    <row r="649" spans="1:5" x14ac:dyDescent="0.3">
      <c r="A649" s="148" t="s">
        <v>21717</v>
      </c>
      <c r="B649" s="149" t="s">
        <v>21718</v>
      </c>
      <c r="C649" s="106" t="s">
        <v>180</v>
      </c>
      <c r="D649" s="150">
        <v>31.09</v>
      </c>
      <c r="E649" s="83"/>
    </row>
    <row r="650" spans="1:5" x14ac:dyDescent="0.3">
      <c r="A650" s="148" t="s">
        <v>21719</v>
      </c>
      <c r="B650" s="149" t="s">
        <v>21720</v>
      </c>
      <c r="C650" s="106" t="s">
        <v>128</v>
      </c>
      <c r="D650" s="150">
        <v>74.400000000000006</v>
      </c>
      <c r="E650" s="83"/>
    </row>
    <row r="651" spans="1:5" x14ac:dyDescent="0.3">
      <c r="A651" s="148" t="s">
        <v>21721</v>
      </c>
      <c r="B651" s="149" t="s">
        <v>21722</v>
      </c>
      <c r="C651" s="106" t="s">
        <v>236</v>
      </c>
      <c r="D651" s="150">
        <v>3.14</v>
      </c>
      <c r="E651" s="83"/>
    </row>
    <row r="652" spans="1:5" ht="28.8" x14ac:dyDescent="0.3">
      <c r="A652" s="148" t="s">
        <v>21723</v>
      </c>
      <c r="B652" s="149" t="s">
        <v>21724</v>
      </c>
      <c r="C652" s="106" t="s">
        <v>959</v>
      </c>
      <c r="D652" s="150">
        <v>11.91</v>
      </c>
      <c r="E652" s="83"/>
    </row>
    <row r="653" spans="1:5" x14ac:dyDescent="0.3">
      <c r="A653" s="148" t="s">
        <v>21725</v>
      </c>
      <c r="B653" s="149" t="s">
        <v>21726</v>
      </c>
      <c r="C653" s="106" t="s">
        <v>180</v>
      </c>
      <c r="D653" s="150">
        <v>23.96</v>
      </c>
      <c r="E653" s="83"/>
    </row>
    <row r="654" spans="1:5" x14ac:dyDescent="0.3">
      <c r="A654" s="148" t="s">
        <v>21727</v>
      </c>
      <c r="B654" s="149" t="s">
        <v>21728</v>
      </c>
      <c r="C654" s="106" t="s">
        <v>959</v>
      </c>
      <c r="D654" s="150">
        <v>10.95</v>
      </c>
      <c r="E654" s="83"/>
    </row>
    <row r="655" spans="1:5" ht="28.8" x14ac:dyDescent="0.3">
      <c r="A655" s="148" t="s">
        <v>21729</v>
      </c>
      <c r="B655" s="149" t="s">
        <v>21730</v>
      </c>
      <c r="C655" s="106" t="s">
        <v>20971</v>
      </c>
      <c r="D655" s="150">
        <v>24.66</v>
      </c>
      <c r="E655" s="83"/>
    </row>
    <row r="656" spans="1:5" ht="28.8" x14ac:dyDescent="0.3">
      <c r="A656" s="148" t="s">
        <v>21731</v>
      </c>
      <c r="B656" s="149" t="s">
        <v>21732</v>
      </c>
      <c r="C656" s="106" t="s">
        <v>959</v>
      </c>
      <c r="D656" s="150">
        <v>105.81</v>
      </c>
      <c r="E656" s="83"/>
    </row>
    <row r="657" spans="1:5" x14ac:dyDescent="0.3">
      <c r="A657" s="148" t="s">
        <v>21733</v>
      </c>
      <c r="B657" s="149" t="s">
        <v>21734</v>
      </c>
      <c r="C657" s="106" t="s">
        <v>180</v>
      </c>
      <c r="D657" s="150">
        <v>1.89</v>
      </c>
      <c r="E657" s="83"/>
    </row>
    <row r="658" spans="1:5" x14ac:dyDescent="0.3">
      <c r="A658" s="148" t="s">
        <v>21735</v>
      </c>
      <c r="B658" s="149" t="s">
        <v>21736</v>
      </c>
      <c r="C658" s="106" t="s">
        <v>180</v>
      </c>
      <c r="D658" s="150">
        <v>42.15</v>
      </c>
      <c r="E658" s="83"/>
    </row>
    <row r="659" spans="1:5" x14ac:dyDescent="0.3">
      <c r="A659" s="148" t="s">
        <v>21737</v>
      </c>
      <c r="B659" s="149" t="s">
        <v>21738</v>
      </c>
      <c r="C659" s="106" t="s">
        <v>128</v>
      </c>
      <c r="D659" s="150">
        <v>42.56</v>
      </c>
      <c r="E659" s="83"/>
    </row>
    <row r="660" spans="1:5" x14ac:dyDescent="0.3">
      <c r="A660" s="148" t="s">
        <v>21739</v>
      </c>
      <c r="B660" s="149" t="s">
        <v>21740</v>
      </c>
      <c r="C660" s="106" t="s">
        <v>180</v>
      </c>
      <c r="D660" s="150">
        <v>92.04</v>
      </c>
      <c r="E660" s="83"/>
    </row>
    <row r="661" spans="1:5" x14ac:dyDescent="0.3">
      <c r="A661" s="148" t="s">
        <v>21741</v>
      </c>
      <c r="B661" s="149" t="s">
        <v>21742</v>
      </c>
      <c r="C661" s="106" t="s">
        <v>236</v>
      </c>
      <c r="D661" s="150">
        <v>41.64</v>
      </c>
      <c r="E661" s="83"/>
    </row>
    <row r="662" spans="1:5" x14ac:dyDescent="0.3">
      <c r="A662" s="148" t="s">
        <v>21743</v>
      </c>
      <c r="B662" s="149" t="s">
        <v>21744</v>
      </c>
      <c r="C662" s="106" t="s">
        <v>128</v>
      </c>
      <c r="D662" s="150">
        <v>48.87</v>
      </c>
      <c r="E662" s="83"/>
    </row>
    <row r="663" spans="1:5" x14ac:dyDescent="0.3">
      <c r="A663" s="148" t="s">
        <v>21745</v>
      </c>
      <c r="B663" s="149" t="s">
        <v>21746</v>
      </c>
      <c r="C663" s="106" t="s">
        <v>180</v>
      </c>
      <c r="D663" s="150">
        <v>29.97</v>
      </c>
      <c r="E663" s="83"/>
    </row>
    <row r="664" spans="1:5" x14ac:dyDescent="0.3">
      <c r="A664" s="148" t="s">
        <v>21747</v>
      </c>
      <c r="B664" s="149" t="s">
        <v>21748</v>
      </c>
      <c r="C664" s="106" t="s">
        <v>128</v>
      </c>
      <c r="D664" s="150">
        <v>31.42</v>
      </c>
      <c r="E664" s="83"/>
    </row>
    <row r="665" spans="1:5" x14ac:dyDescent="0.3">
      <c r="A665" s="148" t="s">
        <v>21749</v>
      </c>
      <c r="B665" s="149" t="s">
        <v>21750</v>
      </c>
      <c r="C665" s="106" t="s">
        <v>180</v>
      </c>
      <c r="D665" s="150">
        <v>98.59</v>
      </c>
      <c r="E665" s="83"/>
    </row>
    <row r="666" spans="1:5" x14ac:dyDescent="0.3">
      <c r="A666" s="148" t="s">
        <v>21751</v>
      </c>
      <c r="B666" s="149" t="s">
        <v>21752</v>
      </c>
      <c r="C666" s="106" t="s">
        <v>128</v>
      </c>
      <c r="D666" s="150">
        <v>46.97</v>
      </c>
      <c r="E666" s="83"/>
    </row>
    <row r="667" spans="1:5" x14ac:dyDescent="0.3">
      <c r="A667" s="148" t="s">
        <v>21753</v>
      </c>
      <c r="B667" s="149" t="s">
        <v>21754</v>
      </c>
      <c r="C667" s="106" t="s">
        <v>128</v>
      </c>
      <c r="D667" s="150">
        <v>45.02</v>
      </c>
      <c r="E667" s="83"/>
    </row>
    <row r="668" spans="1:5" x14ac:dyDescent="0.3">
      <c r="A668" s="148" t="s">
        <v>21755</v>
      </c>
      <c r="B668" s="149" t="s">
        <v>21756</v>
      </c>
      <c r="C668" s="106" t="s">
        <v>128</v>
      </c>
      <c r="D668" s="150">
        <v>42.74</v>
      </c>
      <c r="E668" s="83"/>
    </row>
    <row r="669" spans="1:5" ht="28.8" x14ac:dyDescent="0.3">
      <c r="A669" s="148" t="s">
        <v>21757</v>
      </c>
      <c r="B669" s="149" t="s">
        <v>21758</v>
      </c>
      <c r="C669" s="106" t="s">
        <v>180</v>
      </c>
      <c r="D669" s="150">
        <v>88.99</v>
      </c>
      <c r="E669" s="83"/>
    </row>
    <row r="670" spans="1:5" ht="28.8" x14ac:dyDescent="0.3">
      <c r="A670" s="148" t="s">
        <v>21759</v>
      </c>
      <c r="B670" s="149" t="s">
        <v>21760</v>
      </c>
      <c r="C670" s="106" t="s">
        <v>236</v>
      </c>
      <c r="D670" s="150">
        <v>97.89</v>
      </c>
      <c r="E670" s="83"/>
    </row>
    <row r="671" spans="1:5" ht="28.8" x14ac:dyDescent="0.3">
      <c r="A671" s="148" t="s">
        <v>21761</v>
      </c>
      <c r="B671" s="149" t="s">
        <v>21762</v>
      </c>
      <c r="C671" s="106" t="s">
        <v>236</v>
      </c>
      <c r="D671" s="150">
        <v>89.43</v>
      </c>
      <c r="E671" s="83"/>
    </row>
    <row r="672" spans="1:5" ht="28.8" x14ac:dyDescent="0.3">
      <c r="A672" s="148" t="s">
        <v>21763</v>
      </c>
      <c r="B672" s="149" t="s">
        <v>21764</v>
      </c>
      <c r="C672" s="106" t="s">
        <v>180</v>
      </c>
      <c r="D672" s="150">
        <v>122.74</v>
      </c>
      <c r="E672" s="83"/>
    </row>
    <row r="673" spans="1:5" ht="28.8" x14ac:dyDescent="0.3">
      <c r="A673" s="148" t="s">
        <v>21765</v>
      </c>
      <c r="B673" s="149" t="s">
        <v>21766</v>
      </c>
      <c r="C673" s="106" t="s">
        <v>180</v>
      </c>
      <c r="D673" s="150">
        <v>197.4</v>
      </c>
      <c r="E673" s="83"/>
    </row>
    <row r="674" spans="1:5" ht="28.8" x14ac:dyDescent="0.3">
      <c r="A674" s="148" t="s">
        <v>21767</v>
      </c>
      <c r="B674" s="149" t="s">
        <v>21768</v>
      </c>
      <c r="C674" s="106" t="s">
        <v>180</v>
      </c>
      <c r="D674" s="150">
        <v>116.71</v>
      </c>
      <c r="E674" s="83"/>
    </row>
    <row r="675" spans="1:5" ht="28.8" x14ac:dyDescent="0.3">
      <c r="A675" s="148" t="s">
        <v>21769</v>
      </c>
      <c r="B675" s="149" t="s">
        <v>21770</v>
      </c>
      <c r="C675" s="106" t="s">
        <v>180</v>
      </c>
      <c r="D675" s="150">
        <v>87.78</v>
      </c>
      <c r="E675" s="83"/>
    </row>
    <row r="676" spans="1:5" ht="28.8" x14ac:dyDescent="0.3">
      <c r="A676" s="148" t="s">
        <v>21771</v>
      </c>
      <c r="B676" s="149" t="s">
        <v>21772</v>
      </c>
      <c r="C676" s="106" t="s">
        <v>180</v>
      </c>
      <c r="D676" s="150">
        <v>177.08</v>
      </c>
      <c r="E676" s="83"/>
    </row>
    <row r="677" spans="1:5" x14ac:dyDescent="0.3">
      <c r="A677" s="148" t="s">
        <v>21773</v>
      </c>
      <c r="B677" s="149" t="s">
        <v>21774</v>
      </c>
      <c r="C677" s="106" t="s">
        <v>236</v>
      </c>
      <c r="D677" s="150">
        <v>33.82</v>
      </c>
      <c r="E677" s="83"/>
    </row>
    <row r="678" spans="1:5" x14ac:dyDescent="0.3">
      <c r="A678" s="148" t="s">
        <v>21775</v>
      </c>
      <c r="B678" s="149" t="s">
        <v>21776</v>
      </c>
      <c r="C678" s="106" t="s">
        <v>236</v>
      </c>
      <c r="D678" s="150">
        <v>51.03</v>
      </c>
      <c r="E678" s="83"/>
    </row>
    <row r="679" spans="1:5" x14ac:dyDescent="0.3">
      <c r="A679" s="148" t="s">
        <v>21777</v>
      </c>
      <c r="B679" s="149" t="s">
        <v>21778</v>
      </c>
      <c r="C679" s="106" t="s">
        <v>236</v>
      </c>
      <c r="D679" s="150">
        <v>46.39</v>
      </c>
      <c r="E679" s="83"/>
    </row>
    <row r="680" spans="1:5" x14ac:dyDescent="0.3">
      <c r="A680" s="148" t="s">
        <v>21779</v>
      </c>
      <c r="B680" s="149" t="s">
        <v>21780</v>
      </c>
      <c r="C680" s="106" t="s">
        <v>236</v>
      </c>
      <c r="D680" s="150">
        <v>70.510000000000005</v>
      </c>
      <c r="E680" s="83"/>
    </row>
    <row r="681" spans="1:5" x14ac:dyDescent="0.3">
      <c r="A681" s="148" t="s">
        <v>21781</v>
      </c>
      <c r="B681" s="149" t="s">
        <v>21782</v>
      </c>
      <c r="C681" s="106" t="s">
        <v>236</v>
      </c>
      <c r="D681" s="150">
        <v>141.01</v>
      </c>
      <c r="E681" s="83"/>
    </row>
    <row r="682" spans="1:5" ht="43.2" x14ac:dyDescent="0.3">
      <c r="A682" s="148" t="s">
        <v>21783</v>
      </c>
      <c r="B682" s="149" t="s">
        <v>21784</v>
      </c>
      <c r="C682" s="106" t="s">
        <v>180</v>
      </c>
      <c r="D682" s="150">
        <v>240.03</v>
      </c>
      <c r="E682" s="83"/>
    </row>
    <row r="683" spans="1:5" ht="28.8" x14ac:dyDescent="0.3">
      <c r="A683" s="148" t="s">
        <v>21785</v>
      </c>
      <c r="B683" s="149" t="s">
        <v>21786</v>
      </c>
      <c r="C683" s="106" t="s">
        <v>180</v>
      </c>
      <c r="D683" s="150">
        <v>285.39</v>
      </c>
      <c r="E683" s="83"/>
    </row>
    <row r="684" spans="1:5" x14ac:dyDescent="0.3">
      <c r="A684" s="148" t="s">
        <v>21787</v>
      </c>
      <c r="B684" s="149" t="s">
        <v>21788</v>
      </c>
      <c r="C684" s="106" t="s">
        <v>128</v>
      </c>
      <c r="D684" s="150">
        <v>1.48</v>
      </c>
      <c r="E684" s="83"/>
    </row>
    <row r="685" spans="1:5" x14ac:dyDescent="0.3">
      <c r="A685" s="148" t="s">
        <v>21789</v>
      </c>
      <c r="B685" s="149" t="s">
        <v>21790</v>
      </c>
      <c r="C685" s="106" t="s">
        <v>128</v>
      </c>
      <c r="D685" s="150">
        <v>0.45</v>
      </c>
      <c r="E685" s="83"/>
    </row>
    <row r="686" spans="1:5" x14ac:dyDescent="0.3">
      <c r="A686" s="148" t="s">
        <v>21791</v>
      </c>
      <c r="B686" s="149" t="s">
        <v>21792</v>
      </c>
      <c r="C686" s="106" t="s">
        <v>128</v>
      </c>
      <c r="D686" s="150">
        <v>1</v>
      </c>
      <c r="E686" s="83"/>
    </row>
    <row r="687" spans="1:5" x14ac:dyDescent="0.3">
      <c r="A687" s="148" t="s">
        <v>21793</v>
      </c>
      <c r="B687" s="149" t="s">
        <v>21794</v>
      </c>
      <c r="C687" s="106" t="s">
        <v>128</v>
      </c>
      <c r="D687" s="150">
        <v>2.62</v>
      </c>
      <c r="E687" s="83"/>
    </row>
    <row r="688" spans="1:5" x14ac:dyDescent="0.3">
      <c r="A688" s="148" t="s">
        <v>21795</v>
      </c>
      <c r="B688" s="149" t="s">
        <v>21796</v>
      </c>
      <c r="C688" s="106" t="s">
        <v>128</v>
      </c>
      <c r="D688" s="150">
        <v>1.97</v>
      </c>
      <c r="E688" s="83"/>
    </row>
    <row r="689" spans="1:5" x14ac:dyDescent="0.3">
      <c r="A689" s="148" t="s">
        <v>21797</v>
      </c>
      <c r="B689" s="149" t="s">
        <v>21798</v>
      </c>
      <c r="C689" s="106" t="s">
        <v>128</v>
      </c>
      <c r="D689" s="150">
        <v>2.64</v>
      </c>
      <c r="E689" s="83"/>
    </row>
    <row r="690" spans="1:5" x14ac:dyDescent="0.3">
      <c r="A690" s="148" t="s">
        <v>21799</v>
      </c>
      <c r="B690" s="149" t="s">
        <v>21800</v>
      </c>
      <c r="C690" s="106" t="s">
        <v>128</v>
      </c>
      <c r="D690" s="150">
        <v>2.59</v>
      </c>
      <c r="E690" s="83"/>
    </row>
    <row r="691" spans="1:5" x14ac:dyDescent="0.3">
      <c r="A691" s="148" t="s">
        <v>21801</v>
      </c>
      <c r="B691" s="149" t="s">
        <v>21802</v>
      </c>
      <c r="C691" s="106" t="s">
        <v>128</v>
      </c>
      <c r="D691" s="150">
        <v>2.0499999999999998</v>
      </c>
      <c r="E691" s="83"/>
    </row>
    <row r="692" spans="1:5" x14ac:dyDescent="0.3">
      <c r="A692" s="148" t="s">
        <v>21803</v>
      </c>
      <c r="B692" s="149" t="s">
        <v>21804</v>
      </c>
      <c r="C692" s="106" t="s">
        <v>128</v>
      </c>
      <c r="D692" s="150">
        <v>2.52</v>
      </c>
      <c r="E692" s="83"/>
    </row>
    <row r="693" spans="1:5" x14ac:dyDescent="0.3">
      <c r="A693" s="148" t="s">
        <v>21805</v>
      </c>
      <c r="B693" s="149" t="s">
        <v>1848</v>
      </c>
      <c r="C693" s="106" t="s">
        <v>128</v>
      </c>
      <c r="D693" s="150">
        <v>3.17</v>
      </c>
      <c r="E693" s="83"/>
    </row>
    <row r="694" spans="1:5" x14ac:dyDescent="0.3">
      <c r="A694" s="148" t="s">
        <v>21806</v>
      </c>
      <c r="B694" s="149" t="s">
        <v>1854</v>
      </c>
      <c r="C694" s="106" t="s">
        <v>128</v>
      </c>
      <c r="D694" s="150">
        <v>3.38</v>
      </c>
      <c r="E694" s="83"/>
    </row>
    <row r="695" spans="1:5" x14ac:dyDescent="0.3">
      <c r="A695" s="148" t="s">
        <v>21807</v>
      </c>
      <c r="B695" s="149" t="s">
        <v>1846</v>
      </c>
      <c r="C695" s="106" t="s">
        <v>128</v>
      </c>
      <c r="D695" s="150">
        <v>1.8</v>
      </c>
      <c r="E695" s="83"/>
    </row>
    <row r="696" spans="1:5" x14ac:dyDescent="0.3">
      <c r="A696" s="148" t="s">
        <v>21808</v>
      </c>
      <c r="B696" s="149" t="s">
        <v>1850</v>
      </c>
      <c r="C696" s="106" t="s">
        <v>128</v>
      </c>
      <c r="D696" s="150">
        <v>1.64</v>
      </c>
      <c r="E696" s="83"/>
    </row>
    <row r="697" spans="1:5" x14ac:dyDescent="0.3">
      <c r="A697" s="148" t="s">
        <v>21809</v>
      </c>
      <c r="B697" s="149" t="s">
        <v>21810</v>
      </c>
      <c r="C697" s="106" t="s">
        <v>128</v>
      </c>
      <c r="D697" s="150">
        <v>2.74</v>
      </c>
      <c r="E697" s="83"/>
    </row>
    <row r="698" spans="1:5" x14ac:dyDescent="0.3">
      <c r="A698" s="148" t="s">
        <v>21811</v>
      </c>
      <c r="B698" s="149" t="s">
        <v>21812</v>
      </c>
      <c r="C698" s="106" t="s">
        <v>128</v>
      </c>
      <c r="D698" s="150">
        <v>27.84</v>
      </c>
      <c r="E698" s="83"/>
    </row>
    <row r="699" spans="1:5" x14ac:dyDescent="0.3">
      <c r="A699" s="148" t="s">
        <v>21813</v>
      </c>
      <c r="B699" s="149" t="s">
        <v>21814</v>
      </c>
      <c r="C699" s="106" t="s">
        <v>128</v>
      </c>
      <c r="D699" s="150">
        <v>2.41</v>
      </c>
      <c r="E699" s="83"/>
    </row>
    <row r="700" spans="1:5" ht="43.2" x14ac:dyDescent="0.3">
      <c r="A700" s="148" t="s">
        <v>21815</v>
      </c>
      <c r="B700" s="149" t="s">
        <v>21816</v>
      </c>
      <c r="C700" s="106" t="s">
        <v>180</v>
      </c>
      <c r="D700" s="150">
        <v>269.63</v>
      </c>
      <c r="E700" s="83"/>
    </row>
    <row r="701" spans="1:5" ht="43.2" x14ac:dyDescent="0.3">
      <c r="A701" s="148" t="s">
        <v>21817</v>
      </c>
      <c r="B701" s="149" t="s">
        <v>21818</v>
      </c>
      <c r="C701" s="106" t="s">
        <v>180</v>
      </c>
      <c r="D701" s="150">
        <v>89.17</v>
      </c>
      <c r="E701" s="83"/>
    </row>
    <row r="702" spans="1:5" ht="28.8" x14ac:dyDescent="0.3">
      <c r="A702" s="148" t="s">
        <v>21819</v>
      </c>
      <c r="B702" s="149" t="s">
        <v>21820</v>
      </c>
      <c r="C702" s="106" t="s">
        <v>180</v>
      </c>
      <c r="D702" s="150">
        <v>60.59</v>
      </c>
      <c r="E702" s="83"/>
    </row>
    <row r="703" spans="1:5" ht="43.2" x14ac:dyDescent="0.3">
      <c r="A703" s="148" t="s">
        <v>21821</v>
      </c>
      <c r="B703" s="149" t="s">
        <v>21822</v>
      </c>
      <c r="C703" s="106" t="s">
        <v>180</v>
      </c>
      <c r="D703" s="150">
        <v>75.7</v>
      </c>
      <c r="E703" s="83"/>
    </row>
    <row r="704" spans="1:5" ht="43.2" x14ac:dyDescent="0.3">
      <c r="A704" s="148" t="s">
        <v>21823</v>
      </c>
      <c r="B704" s="149" t="s">
        <v>21824</v>
      </c>
      <c r="C704" s="106" t="s">
        <v>180</v>
      </c>
      <c r="D704" s="150">
        <v>112.71</v>
      </c>
      <c r="E704" s="83"/>
    </row>
    <row r="705" spans="1:5" ht="28.8" x14ac:dyDescent="0.3">
      <c r="A705" s="148" t="s">
        <v>21825</v>
      </c>
      <c r="B705" s="149" t="s">
        <v>21826</v>
      </c>
      <c r="C705" s="106" t="s">
        <v>180</v>
      </c>
      <c r="D705" s="150">
        <v>71.86</v>
      </c>
      <c r="E705" s="83"/>
    </row>
    <row r="706" spans="1:5" ht="43.2" x14ac:dyDescent="0.3">
      <c r="A706" s="148" t="s">
        <v>21827</v>
      </c>
      <c r="B706" s="149" t="s">
        <v>21828</v>
      </c>
      <c r="C706" s="106" t="s">
        <v>180</v>
      </c>
      <c r="D706" s="150">
        <v>61.64</v>
      </c>
      <c r="E706" s="83"/>
    </row>
    <row r="707" spans="1:5" ht="28.8" x14ac:dyDescent="0.3">
      <c r="A707" s="148" t="s">
        <v>21829</v>
      </c>
      <c r="B707" s="149" t="s">
        <v>21830</v>
      </c>
      <c r="C707" s="106" t="s">
        <v>180</v>
      </c>
      <c r="D707" s="150">
        <v>101.73</v>
      </c>
      <c r="E707" s="83"/>
    </row>
    <row r="708" spans="1:5" ht="28.8" x14ac:dyDescent="0.3">
      <c r="A708" s="148" t="s">
        <v>21831</v>
      </c>
      <c r="B708" s="149" t="s">
        <v>21832</v>
      </c>
      <c r="C708" s="106" t="s">
        <v>180</v>
      </c>
      <c r="D708" s="150">
        <v>67.62</v>
      </c>
      <c r="E708" s="83"/>
    </row>
    <row r="709" spans="1:5" ht="28.8" x14ac:dyDescent="0.3">
      <c r="A709" s="148" t="s">
        <v>21833</v>
      </c>
      <c r="B709" s="149" t="s">
        <v>21834</v>
      </c>
      <c r="C709" s="106" t="s">
        <v>180</v>
      </c>
      <c r="D709" s="150">
        <v>57.81</v>
      </c>
      <c r="E709" s="83"/>
    </row>
    <row r="710" spans="1:5" ht="43.2" x14ac:dyDescent="0.3">
      <c r="A710" s="148" t="s">
        <v>21835</v>
      </c>
      <c r="B710" s="149" t="s">
        <v>21836</v>
      </c>
      <c r="C710" s="106" t="s">
        <v>180</v>
      </c>
      <c r="D710" s="150">
        <v>162.82</v>
      </c>
      <c r="E710" s="83"/>
    </row>
    <row r="711" spans="1:5" ht="43.2" x14ac:dyDescent="0.3">
      <c r="A711" s="148" t="s">
        <v>21837</v>
      </c>
      <c r="B711" s="149" t="s">
        <v>21838</v>
      </c>
      <c r="C711" s="106" t="s">
        <v>236</v>
      </c>
      <c r="D711" s="150">
        <v>37.86</v>
      </c>
      <c r="E711" s="83"/>
    </row>
    <row r="712" spans="1:5" ht="28.8" x14ac:dyDescent="0.3">
      <c r="A712" s="148" t="s">
        <v>21839</v>
      </c>
      <c r="B712" s="149" t="s">
        <v>21840</v>
      </c>
      <c r="C712" s="106" t="s">
        <v>180</v>
      </c>
      <c r="D712" s="150">
        <v>82.94</v>
      </c>
      <c r="E712" s="83"/>
    </row>
    <row r="713" spans="1:5" ht="28.8" x14ac:dyDescent="0.3">
      <c r="A713" s="148" t="s">
        <v>21841</v>
      </c>
      <c r="B713" s="149" t="s">
        <v>21842</v>
      </c>
      <c r="C713" s="106" t="s">
        <v>180</v>
      </c>
      <c r="D713" s="150">
        <v>113.12</v>
      </c>
      <c r="E713" s="83"/>
    </row>
    <row r="714" spans="1:5" ht="43.2" x14ac:dyDescent="0.3">
      <c r="A714" s="148" t="s">
        <v>21843</v>
      </c>
      <c r="B714" s="149" t="s">
        <v>21844</v>
      </c>
      <c r="C714" s="106" t="s">
        <v>180</v>
      </c>
      <c r="D714" s="150">
        <v>120.49</v>
      </c>
      <c r="E714" s="83"/>
    </row>
    <row r="715" spans="1:5" ht="28.8" x14ac:dyDescent="0.3">
      <c r="A715" s="148" t="s">
        <v>21845</v>
      </c>
      <c r="B715" s="149" t="s">
        <v>21846</v>
      </c>
      <c r="C715" s="106" t="s">
        <v>180</v>
      </c>
      <c r="D715" s="150">
        <v>21.66</v>
      </c>
      <c r="E715" s="83"/>
    </row>
    <row r="716" spans="1:5" ht="43.2" x14ac:dyDescent="0.3">
      <c r="A716" s="148" t="s">
        <v>21847</v>
      </c>
      <c r="B716" s="149" t="s">
        <v>21848</v>
      </c>
      <c r="C716" s="106" t="s">
        <v>180</v>
      </c>
      <c r="D716" s="150">
        <v>22.1</v>
      </c>
      <c r="E716" s="83"/>
    </row>
    <row r="717" spans="1:5" ht="43.2" x14ac:dyDescent="0.3">
      <c r="A717" s="148" t="s">
        <v>21849</v>
      </c>
      <c r="B717" s="149" t="s">
        <v>21850</v>
      </c>
      <c r="C717" s="106" t="s">
        <v>180</v>
      </c>
      <c r="D717" s="150">
        <v>136.72</v>
      </c>
      <c r="E717" s="83"/>
    </row>
    <row r="718" spans="1:5" ht="43.2" x14ac:dyDescent="0.3">
      <c r="A718" s="148" t="s">
        <v>21851</v>
      </c>
      <c r="B718" s="149" t="s">
        <v>21852</v>
      </c>
      <c r="C718" s="106" t="s">
        <v>180</v>
      </c>
      <c r="D718" s="150">
        <v>219.34</v>
      </c>
      <c r="E718" s="83"/>
    </row>
    <row r="719" spans="1:5" ht="28.8" x14ac:dyDescent="0.3">
      <c r="A719" s="148" t="s">
        <v>21853</v>
      </c>
      <c r="B719" s="149" t="s">
        <v>21854</v>
      </c>
      <c r="C719" s="106" t="s">
        <v>180</v>
      </c>
      <c r="D719" s="150">
        <v>89.75</v>
      </c>
      <c r="E719" s="83"/>
    </row>
    <row r="720" spans="1:5" ht="28.8" x14ac:dyDescent="0.3">
      <c r="A720" s="148" t="s">
        <v>21855</v>
      </c>
      <c r="B720" s="149" t="s">
        <v>21856</v>
      </c>
      <c r="C720" s="106" t="s">
        <v>180</v>
      </c>
      <c r="D720" s="150">
        <v>162.82</v>
      </c>
      <c r="E720" s="83"/>
    </row>
    <row r="721" spans="1:5" ht="28.8" x14ac:dyDescent="0.3">
      <c r="A721" s="148" t="s">
        <v>21857</v>
      </c>
      <c r="B721" s="149" t="s">
        <v>21858</v>
      </c>
      <c r="C721" s="106" t="s">
        <v>236</v>
      </c>
      <c r="D721" s="150">
        <v>37.78</v>
      </c>
      <c r="E721" s="83"/>
    </row>
    <row r="722" spans="1:5" ht="43.2" x14ac:dyDescent="0.3">
      <c r="A722" s="148" t="s">
        <v>21859</v>
      </c>
      <c r="B722" s="149" t="s">
        <v>21860</v>
      </c>
      <c r="C722" s="106" t="s">
        <v>180</v>
      </c>
      <c r="D722" s="150">
        <v>134.75</v>
      </c>
      <c r="E722" s="83"/>
    </row>
    <row r="723" spans="1:5" ht="43.2" x14ac:dyDescent="0.3">
      <c r="A723" s="148" t="s">
        <v>21861</v>
      </c>
      <c r="B723" s="149" t="s">
        <v>21862</v>
      </c>
      <c r="C723" s="106" t="s">
        <v>180</v>
      </c>
      <c r="D723" s="150">
        <v>63.68</v>
      </c>
      <c r="E723" s="83"/>
    </row>
    <row r="724" spans="1:5" ht="28.8" x14ac:dyDescent="0.3">
      <c r="A724" s="148" t="s">
        <v>21863</v>
      </c>
      <c r="B724" s="149" t="s">
        <v>21864</v>
      </c>
      <c r="C724" s="106" t="s">
        <v>180</v>
      </c>
      <c r="D724" s="150">
        <v>91.88</v>
      </c>
      <c r="E724" s="83"/>
    </row>
    <row r="725" spans="1:5" ht="28.8" x14ac:dyDescent="0.3">
      <c r="A725" s="148" t="s">
        <v>21865</v>
      </c>
      <c r="B725" s="149" t="s">
        <v>21866</v>
      </c>
      <c r="C725" s="106" t="s">
        <v>180</v>
      </c>
      <c r="D725" s="150">
        <v>124.5</v>
      </c>
      <c r="E725" s="83"/>
    </row>
    <row r="726" spans="1:5" ht="28.8" x14ac:dyDescent="0.3">
      <c r="A726" s="148" t="s">
        <v>21867</v>
      </c>
      <c r="B726" s="149" t="s">
        <v>3207</v>
      </c>
      <c r="C726" s="106" t="s">
        <v>439</v>
      </c>
      <c r="D726" s="150">
        <v>1179.31</v>
      </c>
      <c r="E726" s="83"/>
    </row>
    <row r="727" spans="1:5" ht="28.8" x14ac:dyDescent="0.3">
      <c r="A727" s="148" t="s">
        <v>21868</v>
      </c>
      <c r="B727" s="149" t="s">
        <v>3209</v>
      </c>
      <c r="C727" s="106" t="s">
        <v>439</v>
      </c>
      <c r="D727" s="150">
        <v>1318.78</v>
      </c>
      <c r="E727" s="83"/>
    </row>
    <row r="728" spans="1:5" ht="28.8" x14ac:dyDescent="0.3">
      <c r="A728" s="148" t="s">
        <v>21869</v>
      </c>
      <c r="B728" s="149" t="s">
        <v>21870</v>
      </c>
      <c r="C728" s="106" t="s">
        <v>128</v>
      </c>
      <c r="D728" s="150">
        <v>1303.68</v>
      </c>
      <c r="E728" s="83"/>
    </row>
    <row r="729" spans="1:5" ht="28.8" x14ac:dyDescent="0.3">
      <c r="A729" s="148" t="s">
        <v>21871</v>
      </c>
      <c r="B729" s="149" t="s">
        <v>21872</v>
      </c>
      <c r="C729" s="106" t="s">
        <v>180</v>
      </c>
      <c r="D729" s="150">
        <v>1190.81</v>
      </c>
      <c r="E729" s="83"/>
    </row>
    <row r="730" spans="1:5" ht="28.8" x14ac:dyDescent="0.3">
      <c r="A730" s="148" t="s">
        <v>21873</v>
      </c>
      <c r="B730" s="149" t="s">
        <v>21874</v>
      </c>
      <c r="C730" s="106" t="s">
        <v>128</v>
      </c>
      <c r="D730" s="150">
        <v>1075.3900000000001</v>
      </c>
      <c r="E730" s="83"/>
    </row>
    <row r="731" spans="1:5" ht="28.8" x14ac:dyDescent="0.3">
      <c r="A731" s="148" t="s">
        <v>21875</v>
      </c>
      <c r="B731" s="149" t="s">
        <v>21876</v>
      </c>
      <c r="C731" s="106" t="s">
        <v>128</v>
      </c>
      <c r="D731" s="150">
        <v>1091.83</v>
      </c>
      <c r="E731" s="83"/>
    </row>
    <row r="732" spans="1:5" ht="28.8" x14ac:dyDescent="0.3">
      <c r="A732" s="148" t="s">
        <v>21877</v>
      </c>
      <c r="B732" s="149" t="s">
        <v>21878</v>
      </c>
      <c r="C732" s="106" t="s">
        <v>128</v>
      </c>
      <c r="D732" s="150">
        <v>1043.21</v>
      </c>
      <c r="E732" s="83"/>
    </row>
    <row r="733" spans="1:5" ht="28.8" x14ac:dyDescent="0.3">
      <c r="A733" s="148" t="s">
        <v>21879</v>
      </c>
      <c r="B733" s="149" t="s">
        <v>21880</v>
      </c>
      <c r="C733" s="106" t="s">
        <v>439</v>
      </c>
      <c r="D733" s="150">
        <v>805.38</v>
      </c>
      <c r="E733" s="83"/>
    </row>
    <row r="734" spans="1:5" ht="28.8" x14ac:dyDescent="0.3">
      <c r="A734" s="148" t="s">
        <v>21881</v>
      </c>
      <c r="B734" s="149" t="s">
        <v>21882</v>
      </c>
      <c r="C734" s="106" t="s">
        <v>439</v>
      </c>
      <c r="D734" s="150">
        <v>1603.55</v>
      </c>
      <c r="E734" s="83"/>
    </row>
    <row r="735" spans="1:5" x14ac:dyDescent="0.3">
      <c r="A735" s="148" t="s">
        <v>21883</v>
      </c>
      <c r="B735" s="149" t="s">
        <v>21884</v>
      </c>
      <c r="C735" s="106" t="s">
        <v>180</v>
      </c>
      <c r="D735" s="150">
        <v>793.52</v>
      </c>
      <c r="E735" s="83"/>
    </row>
    <row r="736" spans="1:5" ht="28.8" x14ac:dyDescent="0.3">
      <c r="A736" s="148" t="s">
        <v>21885</v>
      </c>
      <c r="B736" s="149" t="s">
        <v>21886</v>
      </c>
      <c r="C736" s="106" t="s">
        <v>180</v>
      </c>
      <c r="D736" s="150">
        <v>1593.47</v>
      </c>
      <c r="E736" s="83"/>
    </row>
    <row r="737" spans="1:5" ht="28.8" x14ac:dyDescent="0.3">
      <c r="A737" s="148" t="s">
        <v>21887</v>
      </c>
      <c r="B737" s="149" t="s">
        <v>21888</v>
      </c>
      <c r="C737" s="106" t="s">
        <v>180</v>
      </c>
      <c r="D737" s="150">
        <v>1553.63</v>
      </c>
      <c r="E737" s="83"/>
    </row>
    <row r="738" spans="1:5" x14ac:dyDescent="0.3">
      <c r="A738" s="148" t="s">
        <v>21889</v>
      </c>
      <c r="B738" s="149" t="s">
        <v>21890</v>
      </c>
      <c r="C738" s="106" t="s">
        <v>180</v>
      </c>
      <c r="D738" s="150">
        <v>426.61</v>
      </c>
      <c r="E738" s="83"/>
    </row>
    <row r="739" spans="1:5" x14ac:dyDescent="0.3">
      <c r="A739" s="148" t="s">
        <v>21891</v>
      </c>
      <c r="B739" s="149" t="s">
        <v>21892</v>
      </c>
      <c r="C739" s="106" t="s">
        <v>180</v>
      </c>
      <c r="D739" s="150">
        <v>738.7</v>
      </c>
      <c r="E739" s="83"/>
    </row>
    <row r="740" spans="1:5" x14ac:dyDescent="0.3">
      <c r="A740" s="148" t="s">
        <v>21893</v>
      </c>
      <c r="B740" s="149" t="s">
        <v>21894</v>
      </c>
      <c r="C740" s="106" t="s">
        <v>128</v>
      </c>
      <c r="D740" s="150">
        <v>257.39</v>
      </c>
      <c r="E740" s="83"/>
    </row>
    <row r="741" spans="1:5" ht="28.8" x14ac:dyDescent="0.3">
      <c r="A741" s="148" t="s">
        <v>21895</v>
      </c>
      <c r="B741" s="149" t="s">
        <v>21896</v>
      </c>
      <c r="C741" s="106" t="s">
        <v>180</v>
      </c>
      <c r="D741" s="150">
        <v>489.29</v>
      </c>
      <c r="E741" s="83"/>
    </row>
    <row r="742" spans="1:5" ht="28.8" x14ac:dyDescent="0.3">
      <c r="A742" s="148" t="s">
        <v>21897</v>
      </c>
      <c r="B742" s="149" t="s">
        <v>21898</v>
      </c>
      <c r="C742" s="106" t="s">
        <v>180</v>
      </c>
      <c r="D742" s="150">
        <v>1334.5</v>
      </c>
      <c r="E742" s="83"/>
    </row>
    <row r="743" spans="1:5" ht="28.8" x14ac:dyDescent="0.3">
      <c r="A743" s="148" t="s">
        <v>21899</v>
      </c>
      <c r="B743" s="149" t="s">
        <v>21900</v>
      </c>
      <c r="C743" s="106" t="s">
        <v>236</v>
      </c>
      <c r="D743" s="150">
        <v>430.12</v>
      </c>
      <c r="E743" s="83"/>
    </row>
    <row r="744" spans="1:5" ht="28.8" x14ac:dyDescent="0.3">
      <c r="A744" s="148" t="s">
        <v>21901</v>
      </c>
      <c r="B744" s="149" t="s">
        <v>21902</v>
      </c>
      <c r="C744" s="106" t="s">
        <v>180</v>
      </c>
      <c r="D744" s="150">
        <v>1763.06</v>
      </c>
      <c r="E744" s="83"/>
    </row>
    <row r="745" spans="1:5" ht="28.8" x14ac:dyDescent="0.3">
      <c r="A745" s="148" t="s">
        <v>21903</v>
      </c>
      <c r="B745" s="149" t="s">
        <v>21904</v>
      </c>
      <c r="C745" s="106" t="s">
        <v>180</v>
      </c>
      <c r="D745" s="150">
        <v>1009.62</v>
      </c>
      <c r="E745" s="83"/>
    </row>
    <row r="746" spans="1:5" ht="28.8" x14ac:dyDescent="0.3">
      <c r="A746" s="148" t="s">
        <v>21905</v>
      </c>
      <c r="B746" s="149" t="s">
        <v>21906</v>
      </c>
      <c r="C746" s="106" t="s">
        <v>180</v>
      </c>
      <c r="D746" s="150">
        <v>811.55</v>
      </c>
      <c r="E746" s="83"/>
    </row>
    <row r="747" spans="1:5" ht="28.8" x14ac:dyDescent="0.3">
      <c r="A747" s="148" t="s">
        <v>21907</v>
      </c>
      <c r="B747" s="149" t="s">
        <v>21908</v>
      </c>
      <c r="C747" s="106" t="s">
        <v>180</v>
      </c>
      <c r="D747" s="150">
        <v>5313.58</v>
      </c>
      <c r="E747" s="83"/>
    </row>
    <row r="748" spans="1:5" x14ac:dyDescent="0.3">
      <c r="A748" s="148" t="s">
        <v>21909</v>
      </c>
      <c r="B748" s="149" t="s">
        <v>21910</v>
      </c>
      <c r="C748" s="106" t="s">
        <v>180</v>
      </c>
      <c r="D748" s="150">
        <v>1561.63</v>
      </c>
      <c r="E748" s="83"/>
    </row>
    <row r="749" spans="1:5" x14ac:dyDescent="0.3">
      <c r="A749" s="148" t="s">
        <v>21911</v>
      </c>
      <c r="B749" s="149" t="s">
        <v>21912</v>
      </c>
      <c r="C749" s="106" t="s">
        <v>180</v>
      </c>
      <c r="D749" s="150">
        <v>975.71</v>
      </c>
      <c r="E749" s="83"/>
    </row>
    <row r="750" spans="1:5" ht="28.8" x14ac:dyDescent="0.3">
      <c r="A750" s="148" t="s">
        <v>21913</v>
      </c>
      <c r="B750" s="149" t="s">
        <v>21914</v>
      </c>
      <c r="C750" s="106" t="s">
        <v>180</v>
      </c>
      <c r="D750" s="150">
        <v>1066.3399999999999</v>
      </c>
      <c r="E750" s="83"/>
    </row>
    <row r="751" spans="1:5" ht="28.8" x14ac:dyDescent="0.3">
      <c r="A751" s="148" t="s">
        <v>21915</v>
      </c>
      <c r="B751" s="149" t="s">
        <v>21916</v>
      </c>
      <c r="C751" s="106" t="s">
        <v>180</v>
      </c>
      <c r="D751" s="150">
        <v>521.51</v>
      </c>
      <c r="E751" s="83"/>
    </row>
    <row r="752" spans="1:5" ht="28.8" x14ac:dyDescent="0.3">
      <c r="A752" s="148" t="s">
        <v>21917</v>
      </c>
      <c r="B752" s="149" t="s">
        <v>21918</v>
      </c>
      <c r="C752" s="106" t="s">
        <v>180</v>
      </c>
      <c r="D752" s="150">
        <v>362.84</v>
      </c>
      <c r="E752" s="83"/>
    </row>
    <row r="753" spans="1:5" x14ac:dyDescent="0.3">
      <c r="A753" s="148" t="s">
        <v>21919</v>
      </c>
      <c r="B753" s="149" t="s">
        <v>21920</v>
      </c>
      <c r="C753" s="106" t="s">
        <v>180</v>
      </c>
      <c r="D753" s="150">
        <v>987.53</v>
      </c>
      <c r="E753" s="83"/>
    </row>
    <row r="754" spans="1:5" x14ac:dyDescent="0.3">
      <c r="A754" s="148" t="s">
        <v>21921</v>
      </c>
      <c r="B754" s="149" t="s">
        <v>21922</v>
      </c>
      <c r="C754" s="106" t="s">
        <v>180</v>
      </c>
      <c r="D754" s="150">
        <v>1437.39</v>
      </c>
      <c r="E754" s="83"/>
    </row>
    <row r="755" spans="1:5" x14ac:dyDescent="0.3">
      <c r="A755" s="148" t="s">
        <v>21923</v>
      </c>
      <c r="B755" s="149" t="s">
        <v>21924</v>
      </c>
      <c r="C755" s="106" t="s">
        <v>180</v>
      </c>
      <c r="D755" s="150">
        <v>962.46</v>
      </c>
      <c r="E755" s="83"/>
    </row>
    <row r="756" spans="1:5" x14ac:dyDescent="0.3">
      <c r="A756" s="148" t="s">
        <v>21925</v>
      </c>
      <c r="B756" s="149" t="s">
        <v>21926</v>
      </c>
      <c r="C756" s="106" t="s">
        <v>180</v>
      </c>
      <c r="D756" s="150">
        <v>905.57</v>
      </c>
      <c r="E756" s="83"/>
    </row>
    <row r="757" spans="1:5" ht="28.8" x14ac:dyDescent="0.3">
      <c r="A757" s="148" t="s">
        <v>21927</v>
      </c>
      <c r="B757" s="149" t="s">
        <v>21928</v>
      </c>
      <c r="C757" s="106" t="s">
        <v>180</v>
      </c>
      <c r="D757" s="150">
        <v>887.34</v>
      </c>
      <c r="E757" s="83"/>
    </row>
    <row r="758" spans="1:5" x14ac:dyDescent="0.3">
      <c r="A758" s="148" t="s">
        <v>21929</v>
      </c>
      <c r="B758" s="149" t="s">
        <v>21930</v>
      </c>
      <c r="C758" s="106" t="s">
        <v>180</v>
      </c>
      <c r="D758" s="150">
        <v>1263.26</v>
      </c>
      <c r="E758" s="83"/>
    </row>
    <row r="759" spans="1:5" x14ac:dyDescent="0.3">
      <c r="A759" s="148" t="s">
        <v>21931</v>
      </c>
      <c r="B759" s="149" t="s">
        <v>2740</v>
      </c>
      <c r="C759" s="106" t="s">
        <v>180</v>
      </c>
      <c r="D759" s="150">
        <v>943.55</v>
      </c>
      <c r="E759" s="83"/>
    </row>
    <row r="760" spans="1:5" x14ac:dyDescent="0.3">
      <c r="A760" s="148" t="s">
        <v>21932</v>
      </c>
      <c r="B760" s="149" t="s">
        <v>21933</v>
      </c>
      <c r="C760" s="106" t="s">
        <v>180</v>
      </c>
      <c r="D760" s="150">
        <v>510.55</v>
      </c>
      <c r="E760" s="83"/>
    </row>
    <row r="761" spans="1:5" x14ac:dyDescent="0.3">
      <c r="A761" s="148" t="s">
        <v>21934</v>
      </c>
      <c r="B761" s="149" t="s">
        <v>21935</v>
      </c>
      <c r="C761" s="106" t="s">
        <v>180</v>
      </c>
      <c r="D761" s="150">
        <v>1404.45</v>
      </c>
      <c r="E761" s="83"/>
    </row>
    <row r="762" spans="1:5" x14ac:dyDescent="0.3">
      <c r="A762" s="148" t="s">
        <v>21936</v>
      </c>
      <c r="B762" s="149" t="s">
        <v>21937</v>
      </c>
      <c r="C762" s="106" t="s">
        <v>180</v>
      </c>
      <c r="D762" s="150">
        <v>1192.6400000000001</v>
      </c>
      <c r="E762" s="83"/>
    </row>
    <row r="763" spans="1:5" x14ac:dyDescent="0.3">
      <c r="A763" s="148" t="s">
        <v>21938</v>
      </c>
      <c r="B763" s="149" t="s">
        <v>21939</v>
      </c>
      <c r="C763" s="106" t="s">
        <v>180</v>
      </c>
      <c r="D763" s="150">
        <v>1082.73</v>
      </c>
      <c r="E763" s="83"/>
    </row>
    <row r="764" spans="1:5" x14ac:dyDescent="0.3">
      <c r="A764" s="148" t="s">
        <v>21940</v>
      </c>
      <c r="B764" s="149" t="s">
        <v>21941</v>
      </c>
      <c r="C764" s="106" t="s">
        <v>180</v>
      </c>
      <c r="D764" s="150">
        <v>1990.57</v>
      </c>
      <c r="E764" s="83"/>
    </row>
    <row r="765" spans="1:5" x14ac:dyDescent="0.3">
      <c r="A765" s="148" t="s">
        <v>21942</v>
      </c>
      <c r="B765" s="149" t="s">
        <v>21943</v>
      </c>
      <c r="C765" s="106" t="s">
        <v>180</v>
      </c>
      <c r="D765" s="150">
        <v>899.14</v>
      </c>
      <c r="E765" s="83"/>
    </row>
    <row r="766" spans="1:5" x14ac:dyDescent="0.3">
      <c r="A766" s="148" t="s">
        <v>21944</v>
      </c>
      <c r="B766" s="149" t="s">
        <v>21945</v>
      </c>
      <c r="C766" s="106" t="s">
        <v>180</v>
      </c>
      <c r="D766" s="150">
        <v>1724.69</v>
      </c>
      <c r="E766" s="83"/>
    </row>
    <row r="767" spans="1:5" x14ac:dyDescent="0.3">
      <c r="A767" s="148" t="s">
        <v>21946</v>
      </c>
      <c r="B767" s="149" t="s">
        <v>21947</v>
      </c>
      <c r="C767" s="106" t="s">
        <v>180</v>
      </c>
      <c r="D767" s="150">
        <v>779.16</v>
      </c>
      <c r="E767" s="83"/>
    </row>
    <row r="768" spans="1:5" ht="28.8" x14ac:dyDescent="0.3">
      <c r="A768" s="148" t="s">
        <v>21948</v>
      </c>
      <c r="B768" s="149" t="s">
        <v>21949</v>
      </c>
      <c r="C768" s="106" t="s">
        <v>180</v>
      </c>
      <c r="D768" s="150">
        <v>1051.8599999999999</v>
      </c>
      <c r="E768" s="83"/>
    </row>
    <row r="769" spans="1:5" x14ac:dyDescent="0.3">
      <c r="A769" s="148" t="s">
        <v>21950</v>
      </c>
      <c r="B769" s="149" t="s">
        <v>21951</v>
      </c>
      <c r="C769" s="106" t="s">
        <v>180</v>
      </c>
      <c r="D769" s="150">
        <v>799.94</v>
      </c>
      <c r="E769" s="83"/>
    </row>
    <row r="770" spans="1:5" x14ac:dyDescent="0.3">
      <c r="A770" s="148" t="s">
        <v>21952</v>
      </c>
      <c r="B770" s="149" t="s">
        <v>21953</v>
      </c>
      <c r="C770" s="106" t="s">
        <v>180</v>
      </c>
      <c r="D770" s="150">
        <v>818.01</v>
      </c>
      <c r="E770" s="83"/>
    </row>
    <row r="771" spans="1:5" ht="28.8" x14ac:dyDescent="0.3">
      <c r="A771" s="148" t="s">
        <v>21954</v>
      </c>
      <c r="B771" s="149" t="s">
        <v>21955</v>
      </c>
      <c r="C771" s="106" t="s">
        <v>180</v>
      </c>
      <c r="D771" s="150">
        <v>642.41999999999996</v>
      </c>
      <c r="E771" s="83"/>
    </row>
    <row r="772" spans="1:5" ht="28.8" x14ac:dyDescent="0.3">
      <c r="A772" s="148" t="s">
        <v>21956</v>
      </c>
      <c r="B772" s="149" t="s">
        <v>21957</v>
      </c>
      <c r="C772" s="106" t="s">
        <v>180</v>
      </c>
      <c r="D772" s="150">
        <v>507.61</v>
      </c>
      <c r="E772" s="83"/>
    </row>
    <row r="773" spans="1:5" ht="28.8" x14ac:dyDescent="0.3">
      <c r="A773" s="148" t="s">
        <v>21958</v>
      </c>
      <c r="B773" s="149" t="s">
        <v>21959</v>
      </c>
      <c r="C773" s="106" t="s">
        <v>180</v>
      </c>
      <c r="D773" s="150">
        <v>641.24</v>
      </c>
      <c r="E773" s="83"/>
    </row>
    <row r="774" spans="1:5" x14ac:dyDescent="0.3">
      <c r="A774" s="148" t="s">
        <v>21960</v>
      </c>
      <c r="B774" s="149" t="s">
        <v>21961</v>
      </c>
      <c r="C774" s="106" t="s">
        <v>236</v>
      </c>
      <c r="D774" s="150">
        <v>798.99</v>
      </c>
      <c r="E774" s="83"/>
    </row>
    <row r="775" spans="1:5" ht="28.8" x14ac:dyDescent="0.3">
      <c r="A775" s="148" t="s">
        <v>21962</v>
      </c>
      <c r="B775" s="149" t="s">
        <v>21963</v>
      </c>
      <c r="C775" s="106" t="s">
        <v>180</v>
      </c>
      <c r="D775" s="150">
        <v>1214.3</v>
      </c>
      <c r="E775" s="83"/>
    </row>
    <row r="776" spans="1:5" x14ac:dyDescent="0.3">
      <c r="A776" s="148" t="s">
        <v>21964</v>
      </c>
      <c r="B776" s="149" t="s">
        <v>21965</v>
      </c>
      <c r="C776" s="106" t="s">
        <v>180</v>
      </c>
      <c r="D776" s="150">
        <v>179.67</v>
      </c>
      <c r="E776" s="83"/>
    </row>
    <row r="777" spans="1:5" ht="28.8" x14ac:dyDescent="0.3">
      <c r="A777" s="148" t="s">
        <v>21966</v>
      </c>
      <c r="B777" s="149" t="s">
        <v>21967</v>
      </c>
      <c r="C777" s="106" t="s">
        <v>180</v>
      </c>
      <c r="D777" s="150">
        <v>179.23</v>
      </c>
      <c r="E777" s="83"/>
    </row>
    <row r="778" spans="1:5" x14ac:dyDescent="0.3">
      <c r="A778" s="148" t="s">
        <v>21968</v>
      </c>
      <c r="B778" s="149" t="s">
        <v>21969</v>
      </c>
      <c r="C778" s="106" t="s">
        <v>180</v>
      </c>
      <c r="D778" s="150">
        <v>845.59</v>
      </c>
      <c r="E778" s="83"/>
    </row>
    <row r="779" spans="1:5" ht="28.8" x14ac:dyDescent="0.3">
      <c r="A779" s="148" t="s">
        <v>21970</v>
      </c>
      <c r="B779" s="149" t="s">
        <v>21971</v>
      </c>
      <c r="C779" s="106" t="s">
        <v>180</v>
      </c>
      <c r="D779" s="150">
        <v>187.94</v>
      </c>
      <c r="E779" s="83"/>
    </row>
    <row r="780" spans="1:5" x14ac:dyDescent="0.3">
      <c r="A780" s="148" t="s">
        <v>21972</v>
      </c>
      <c r="B780" s="149" t="s">
        <v>21973</v>
      </c>
      <c r="C780" s="106" t="s">
        <v>236</v>
      </c>
      <c r="D780" s="150">
        <v>164.3</v>
      </c>
      <c r="E780" s="83"/>
    </row>
    <row r="781" spans="1:5" x14ac:dyDescent="0.3">
      <c r="A781" s="148" t="s">
        <v>21974</v>
      </c>
      <c r="B781" s="149" t="s">
        <v>21975</v>
      </c>
      <c r="C781" s="106" t="s">
        <v>236</v>
      </c>
      <c r="D781" s="150">
        <v>184.53</v>
      </c>
      <c r="E781" s="83"/>
    </row>
    <row r="782" spans="1:5" ht="28.8" x14ac:dyDescent="0.3">
      <c r="A782" s="148" t="s">
        <v>21976</v>
      </c>
      <c r="B782" s="149" t="s">
        <v>21977</v>
      </c>
      <c r="C782" s="106" t="s">
        <v>180</v>
      </c>
      <c r="D782" s="150">
        <v>258.02999999999997</v>
      </c>
      <c r="E782" s="83"/>
    </row>
    <row r="783" spans="1:5" ht="28.8" x14ac:dyDescent="0.3">
      <c r="A783" s="148" t="s">
        <v>21978</v>
      </c>
      <c r="B783" s="149" t="s">
        <v>21979</v>
      </c>
      <c r="C783" s="106" t="s">
        <v>180</v>
      </c>
      <c r="D783" s="150">
        <v>38.57</v>
      </c>
      <c r="E783" s="83"/>
    </row>
    <row r="784" spans="1:5" x14ac:dyDescent="0.3">
      <c r="A784" s="148" t="s">
        <v>21980</v>
      </c>
      <c r="B784" s="149" t="s">
        <v>21981</v>
      </c>
      <c r="C784" s="106" t="s">
        <v>180</v>
      </c>
      <c r="D784" s="150">
        <v>434.33</v>
      </c>
      <c r="E784" s="83"/>
    </row>
    <row r="785" spans="1:5" x14ac:dyDescent="0.3">
      <c r="A785" s="148" t="s">
        <v>21982</v>
      </c>
      <c r="B785" s="149" t="s">
        <v>21983</v>
      </c>
      <c r="C785" s="106" t="s">
        <v>180</v>
      </c>
      <c r="D785" s="150">
        <v>1491.22</v>
      </c>
      <c r="E785" s="83"/>
    </row>
    <row r="786" spans="1:5" ht="28.8" x14ac:dyDescent="0.3">
      <c r="A786" s="148" t="s">
        <v>21984</v>
      </c>
      <c r="B786" s="149" t="s">
        <v>21985</v>
      </c>
      <c r="C786" s="106" t="s">
        <v>180</v>
      </c>
      <c r="D786" s="150">
        <v>318.48</v>
      </c>
      <c r="E786" s="83"/>
    </row>
    <row r="787" spans="1:5" ht="28.8" x14ac:dyDescent="0.3">
      <c r="A787" s="148" t="s">
        <v>21986</v>
      </c>
      <c r="B787" s="149" t="s">
        <v>21987</v>
      </c>
      <c r="C787" s="106" t="s">
        <v>180</v>
      </c>
      <c r="D787" s="150">
        <v>515.62</v>
      </c>
      <c r="E787" s="83"/>
    </row>
    <row r="788" spans="1:5" x14ac:dyDescent="0.3">
      <c r="A788" s="148" t="s">
        <v>21988</v>
      </c>
      <c r="B788" s="149" t="s">
        <v>21989</v>
      </c>
      <c r="C788" s="106" t="s">
        <v>180</v>
      </c>
      <c r="D788" s="150">
        <v>672.91</v>
      </c>
      <c r="E788" s="83"/>
    </row>
    <row r="789" spans="1:5" x14ac:dyDescent="0.3">
      <c r="A789" s="148" t="s">
        <v>21990</v>
      </c>
      <c r="B789" s="149" t="s">
        <v>21991</v>
      </c>
      <c r="C789" s="106" t="s">
        <v>180</v>
      </c>
      <c r="D789" s="150">
        <v>1346.29</v>
      </c>
      <c r="E789" s="83"/>
    </row>
    <row r="790" spans="1:5" x14ac:dyDescent="0.3">
      <c r="A790" s="148" t="s">
        <v>21992</v>
      </c>
      <c r="B790" s="149" t="s">
        <v>21993</v>
      </c>
      <c r="C790" s="106" t="s">
        <v>236</v>
      </c>
      <c r="D790" s="150">
        <v>116.08</v>
      </c>
      <c r="E790" s="83"/>
    </row>
    <row r="791" spans="1:5" x14ac:dyDescent="0.3">
      <c r="A791" s="148" t="s">
        <v>21994</v>
      </c>
      <c r="B791" s="149" t="s">
        <v>21995</v>
      </c>
      <c r="C791" s="106" t="s">
        <v>236</v>
      </c>
      <c r="D791" s="150">
        <v>658.47</v>
      </c>
      <c r="E791" s="83"/>
    </row>
    <row r="792" spans="1:5" x14ac:dyDescent="0.3">
      <c r="A792" s="148" t="s">
        <v>21996</v>
      </c>
      <c r="B792" s="149" t="s">
        <v>21997</v>
      </c>
      <c r="C792" s="106" t="s">
        <v>236</v>
      </c>
      <c r="D792" s="150">
        <v>1193.5899999999999</v>
      </c>
      <c r="E792" s="83"/>
    </row>
    <row r="793" spans="1:5" x14ac:dyDescent="0.3">
      <c r="A793" s="148" t="s">
        <v>21998</v>
      </c>
      <c r="B793" s="149" t="s">
        <v>21999</v>
      </c>
      <c r="C793" s="106" t="s">
        <v>236</v>
      </c>
      <c r="D793" s="150">
        <v>685.22</v>
      </c>
      <c r="E793" s="83"/>
    </row>
    <row r="794" spans="1:5" x14ac:dyDescent="0.3">
      <c r="A794" s="148" t="s">
        <v>22000</v>
      </c>
      <c r="B794" s="149" t="s">
        <v>22001</v>
      </c>
      <c r="C794" s="106" t="s">
        <v>128</v>
      </c>
      <c r="D794" s="150">
        <v>868.17</v>
      </c>
      <c r="E794" s="83"/>
    </row>
    <row r="795" spans="1:5" ht="28.8" x14ac:dyDescent="0.3">
      <c r="A795" s="148" t="s">
        <v>22002</v>
      </c>
      <c r="B795" s="149" t="s">
        <v>22003</v>
      </c>
      <c r="C795" s="106" t="s">
        <v>180</v>
      </c>
      <c r="D795" s="150">
        <v>509</v>
      </c>
      <c r="E795" s="83"/>
    </row>
    <row r="796" spans="1:5" ht="28.8" x14ac:dyDescent="0.3">
      <c r="A796" s="148" t="s">
        <v>22004</v>
      </c>
      <c r="B796" s="149" t="s">
        <v>22005</v>
      </c>
      <c r="C796" s="106" t="s">
        <v>128</v>
      </c>
      <c r="D796" s="150">
        <v>2409.5300000000002</v>
      </c>
      <c r="E796" s="83"/>
    </row>
    <row r="797" spans="1:5" ht="28.8" x14ac:dyDescent="0.3">
      <c r="A797" s="148" t="s">
        <v>22006</v>
      </c>
      <c r="B797" s="149" t="s">
        <v>22007</v>
      </c>
      <c r="C797" s="106" t="s">
        <v>128</v>
      </c>
      <c r="D797" s="150">
        <v>8030.79</v>
      </c>
      <c r="E797" s="83"/>
    </row>
    <row r="798" spans="1:5" ht="28.8" x14ac:dyDescent="0.3">
      <c r="A798" s="148" t="s">
        <v>22008</v>
      </c>
      <c r="B798" s="149" t="s">
        <v>22009</v>
      </c>
      <c r="C798" s="106" t="s">
        <v>128</v>
      </c>
      <c r="D798" s="150">
        <v>651.67999999999995</v>
      </c>
      <c r="E798" s="83"/>
    </row>
    <row r="799" spans="1:5" ht="28.8" x14ac:dyDescent="0.3">
      <c r="A799" s="148" t="s">
        <v>22010</v>
      </c>
      <c r="B799" s="149" t="s">
        <v>22011</v>
      </c>
      <c r="C799" s="106" t="s">
        <v>128</v>
      </c>
      <c r="D799" s="150">
        <v>240.15</v>
      </c>
      <c r="E799" s="83"/>
    </row>
    <row r="800" spans="1:5" ht="28.8" x14ac:dyDescent="0.3">
      <c r="A800" s="148" t="s">
        <v>22012</v>
      </c>
      <c r="B800" s="149" t="s">
        <v>22013</v>
      </c>
      <c r="C800" s="106" t="s">
        <v>128</v>
      </c>
      <c r="D800" s="150">
        <v>4226.9399999999996</v>
      </c>
      <c r="E800" s="83"/>
    </row>
    <row r="801" spans="1:5" ht="28.8" x14ac:dyDescent="0.3">
      <c r="A801" s="148" t="s">
        <v>22014</v>
      </c>
      <c r="B801" s="149" t="s">
        <v>22015</v>
      </c>
      <c r="C801" s="106" t="s">
        <v>180</v>
      </c>
      <c r="D801" s="150">
        <v>544.79999999999995</v>
      </c>
      <c r="E801" s="83"/>
    </row>
    <row r="802" spans="1:5" x14ac:dyDescent="0.3">
      <c r="A802" s="148" t="s">
        <v>22016</v>
      </c>
      <c r="B802" s="149" t="s">
        <v>22017</v>
      </c>
      <c r="C802" s="106" t="s">
        <v>180</v>
      </c>
      <c r="D802" s="150">
        <v>604.46</v>
      </c>
      <c r="E802" s="83"/>
    </row>
    <row r="803" spans="1:5" ht="28.8" x14ac:dyDescent="0.3">
      <c r="A803" s="148" t="s">
        <v>22018</v>
      </c>
      <c r="B803" s="149" t="s">
        <v>22019</v>
      </c>
      <c r="C803" s="106" t="s">
        <v>180</v>
      </c>
      <c r="D803" s="150">
        <v>191.59</v>
      </c>
      <c r="E803" s="83"/>
    </row>
    <row r="804" spans="1:5" ht="28.8" x14ac:dyDescent="0.3">
      <c r="A804" s="148" t="s">
        <v>22020</v>
      </c>
      <c r="B804" s="149" t="s">
        <v>22021</v>
      </c>
      <c r="C804" s="106" t="s">
        <v>180</v>
      </c>
      <c r="D804" s="150">
        <v>559.39</v>
      </c>
      <c r="E804" s="83"/>
    </row>
    <row r="805" spans="1:5" ht="28.8" x14ac:dyDescent="0.3">
      <c r="A805" s="148" t="s">
        <v>22022</v>
      </c>
      <c r="B805" s="149" t="s">
        <v>22023</v>
      </c>
      <c r="C805" s="106" t="s">
        <v>180</v>
      </c>
      <c r="D805" s="150">
        <v>188.79</v>
      </c>
      <c r="E805" s="83"/>
    </row>
    <row r="806" spans="1:5" ht="28.8" x14ac:dyDescent="0.3">
      <c r="A806" s="148" t="s">
        <v>22024</v>
      </c>
      <c r="B806" s="149" t="s">
        <v>22025</v>
      </c>
      <c r="C806" s="106" t="s">
        <v>180</v>
      </c>
      <c r="D806" s="150">
        <v>489.21</v>
      </c>
      <c r="E806" s="83"/>
    </row>
    <row r="807" spans="1:5" ht="28.8" x14ac:dyDescent="0.3">
      <c r="A807" s="148" t="s">
        <v>22026</v>
      </c>
      <c r="B807" s="149" t="s">
        <v>22027</v>
      </c>
      <c r="C807" s="106" t="s">
        <v>180</v>
      </c>
      <c r="D807" s="150">
        <v>731.23</v>
      </c>
      <c r="E807" s="83"/>
    </row>
    <row r="808" spans="1:5" x14ac:dyDescent="0.3">
      <c r="A808" s="148" t="s">
        <v>22028</v>
      </c>
      <c r="B808" s="149" t="s">
        <v>22029</v>
      </c>
      <c r="C808" s="106" t="s">
        <v>180</v>
      </c>
      <c r="D808" s="150">
        <v>632.45000000000005</v>
      </c>
      <c r="E808" s="83"/>
    </row>
    <row r="809" spans="1:5" x14ac:dyDescent="0.3">
      <c r="A809" s="148" t="s">
        <v>22030</v>
      </c>
      <c r="B809" s="149" t="s">
        <v>22031</v>
      </c>
      <c r="C809" s="106" t="s">
        <v>180</v>
      </c>
      <c r="D809" s="150">
        <v>710.86</v>
      </c>
      <c r="E809" s="83"/>
    </row>
    <row r="810" spans="1:5" x14ac:dyDescent="0.3">
      <c r="A810" s="148" t="s">
        <v>22032</v>
      </c>
      <c r="B810" s="149" t="s">
        <v>22033</v>
      </c>
      <c r="C810" s="106" t="s">
        <v>180</v>
      </c>
      <c r="D810" s="150">
        <v>520.19000000000005</v>
      </c>
      <c r="E810" s="83"/>
    </row>
    <row r="811" spans="1:5" x14ac:dyDescent="0.3">
      <c r="A811" s="148" t="s">
        <v>22034</v>
      </c>
      <c r="B811" s="149" t="s">
        <v>22035</v>
      </c>
      <c r="C811" s="106" t="s">
        <v>180</v>
      </c>
      <c r="D811" s="150">
        <v>878.61</v>
      </c>
      <c r="E811" s="83"/>
    </row>
    <row r="812" spans="1:5" x14ac:dyDescent="0.3">
      <c r="A812" s="148" t="s">
        <v>22036</v>
      </c>
      <c r="B812" s="149" t="s">
        <v>22037</v>
      </c>
      <c r="C812" s="106" t="s">
        <v>180</v>
      </c>
      <c r="D812" s="150">
        <v>1172.03</v>
      </c>
      <c r="E812" s="83"/>
    </row>
    <row r="813" spans="1:5" x14ac:dyDescent="0.3">
      <c r="A813" s="148" t="s">
        <v>22038</v>
      </c>
      <c r="B813" s="149" t="s">
        <v>22039</v>
      </c>
      <c r="C813" s="106" t="s">
        <v>180</v>
      </c>
      <c r="D813" s="150">
        <v>870.37</v>
      </c>
      <c r="E813" s="83"/>
    </row>
    <row r="814" spans="1:5" x14ac:dyDescent="0.3">
      <c r="A814" s="148" t="s">
        <v>22040</v>
      </c>
      <c r="B814" s="149" t="s">
        <v>22041</v>
      </c>
      <c r="C814" s="106" t="s">
        <v>180</v>
      </c>
      <c r="D814" s="150">
        <v>898</v>
      </c>
      <c r="E814" s="83"/>
    </row>
    <row r="815" spans="1:5" x14ac:dyDescent="0.3">
      <c r="A815" s="148" t="s">
        <v>22042</v>
      </c>
      <c r="B815" s="149" t="s">
        <v>22043</v>
      </c>
      <c r="C815" s="106" t="s">
        <v>180</v>
      </c>
      <c r="D815" s="150">
        <v>935.74</v>
      </c>
      <c r="E815" s="83"/>
    </row>
    <row r="816" spans="1:5" x14ac:dyDescent="0.3">
      <c r="A816" s="148" t="s">
        <v>22044</v>
      </c>
      <c r="B816" s="149" t="s">
        <v>22045</v>
      </c>
      <c r="C816" s="106" t="s">
        <v>180</v>
      </c>
      <c r="D816" s="150">
        <v>858.38</v>
      </c>
      <c r="E816" s="83"/>
    </row>
    <row r="817" spans="1:5" ht="28.8" x14ac:dyDescent="0.3">
      <c r="A817" s="148" t="s">
        <v>22046</v>
      </c>
      <c r="B817" s="149" t="s">
        <v>22047</v>
      </c>
      <c r="C817" s="106" t="s">
        <v>180</v>
      </c>
      <c r="D817" s="150">
        <v>1006.05</v>
      </c>
      <c r="E817" s="83"/>
    </row>
    <row r="818" spans="1:5" x14ac:dyDescent="0.3">
      <c r="A818" s="148" t="s">
        <v>22048</v>
      </c>
      <c r="B818" s="149" t="s">
        <v>22049</v>
      </c>
      <c r="C818" s="106" t="s">
        <v>180</v>
      </c>
      <c r="D818" s="150">
        <v>1082.68</v>
      </c>
      <c r="E818" s="83"/>
    </row>
    <row r="819" spans="1:5" ht="28.8" x14ac:dyDescent="0.3">
      <c r="A819" s="148" t="s">
        <v>22050</v>
      </c>
      <c r="B819" s="149" t="s">
        <v>22051</v>
      </c>
      <c r="C819" s="106" t="s">
        <v>180</v>
      </c>
      <c r="D819" s="150">
        <v>985.56</v>
      </c>
      <c r="E819" s="83"/>
    </row>
    <row r="820" spans="1:5" ht="28.8" x14ac:dyDescent="0.3">
      <c r="A820" s="148" t="s">
        <v>22052</v>
      </c>
      <c r="B820" s="149" t="s">
        <v>22053</v>
      </c>
      <c r="C820" s="106" t="s">
        <v>180</v>
      </c>
      <c r="D820" s="150">
        <v>1005.71</v>
      </c>
      <c r="E820" s="83"/>
    </row>
    <row r="821" spans="1:5" x14ac:dyDescent="0.3">
      <c r="A821" s="148" t="s">
        <v>22054</v>
      </c>
      <c r="B821" s="149" t="s">
        <v>22055</v>
      </c>
      <c r="C821" s="106" t="s">
        <v>180</v>
      </c>
      <c r="D821" s="150">
        <v>551.32000000000005</v>
      </c>
      <c r="E821" s="83"/>
    </row>
    <row r="822" spans="1:5" x14ac:dyDescent="0.3">
      <c r="A822" s="148" t="s">
        <v>22056</v>
      </c>
      <c r="B822" s="149" t="s">
        <v>22057</v>
      </c>
      <c r="C822" s="106" t="s">
        <v>180</v>
      </c>
      <c r="D822" s="150">
        <v>816.16</v>
      </c>
      <c r="E822" s="83"/>
    </row>
    <row r="823" spans="1:5" x14ac:dyDescent="0.3">
      <c r="A823" s="148" t="s">
        <v>22058</v>
      </c>
      <c r="B823" s="149" t="s">
        <v>22059</v>
      </c>
      <c r="C823" s="106" t="s">
        <v>180</v>
      </c>
      <c r="D823" s="150">
        <v>1196.01</v>
      </c>
      <c r="E823" s="83"/>
    </row>
    <row r="824" spans="1:5" x14ac:dyDescent="0.3">
      <c r="A824" s="148" t="s">
        <v>22060</v>
      </c>
      <c r="B824" s="149" t="s">
        <v>22061</v>
      </c>
      <c r="C824" s="106" t="s">
        <v>180</v>
      </c>
      <c r="D824" s="150">
        <v>812.26</v>
      </c>
      <c r="E824" s="83"/>
    </row>
    <row r="825" spans="1:5" ht="28.8" x14ac:dyDescent="0.3">
      <c r="A825" s="148" t="s">
        <v>22062</v>
      </c>
      <c r="B825" s="149" t="s">
        <v>22063</v>
      </c>
      <c r="C825" s="106" t="s">
        <v>128</v>
      </c>
      <c r="D825" s="150">
        <v>306.24</v>
      </c>
      <c r="E825" s="83"/>
    </row>
    <row r="826" spans="1:5" x14ac:dyDescent="0.3">
      <c r="A826" s="148" t="s">
        <v>22064</v>
      </c>
      <c r="B826" s="149" t="s">
        <v>22065</v>
      </c>
      <c r="C826" s="106" t="s">
        <v>180</v>
      </c>
      <c r="D826" s="150">
        <v>337.97</v>
      </c>
      <c r="E826" s="83"/>
    </row>
    <row r="827" spans="1:5" x14ac:dyDescent="0.3">
      <c r="A827" s="148" t="s">
        <v>22066</v>
      </c>
      <c r="B827" s="149" t="s">
        <v>22067</v>
      </c>
      <c r="C827" s="106" t="s">
        <v>180</v>
      </c>
      <c r="D827" s="150">
        <v>770.6</v>
      </c>
      <c r="E827" s="83"/>
    </row>
    <row r="828" spans="1:5" x14ac:dyDescent="0.3">
      <c r="A828" s="148" t="s">
        <v>22068</v>
      </c>
      <c r="B828" s="149" t="s">
        <v>22069</v>
      </c>
      <c r="C828" s="106" t="s">
        <v>180</v>
      </c>
      <c r="D828" s="150">
        <v>352.83</v>
      </c>
      <c r="E828" s="83"/>
    </row>
    <row r="829" spans="1:5" x14ac:dyDescent="0.3">
      <c r="A829" s="148" t="s">
        <v>22070</v>
      </c>
      <c r="B829" s="149" t="s">
        <v>2908</v>
      </c>
      <c r="C829" s="106" t="s">
        <v>180</v>
      </c>
      <c r="D829" s="150">
        <v>644.88</v>
      </c>
      <c r="E829" s="83"/>
    </row>
    <row r="830" spans="1:5" x14ac:dyDescent="0.3">
      <c r="A830" s="148" t="s">
        <v>22071</v>
      </c>
      <c r="B830" s="149" t="s">
        <v>22072</v>
      </c>
      <c r="C830" s="106" t="s">
        <v>180</v>
      </c>
      <c r="D830" s="150">
        <v>632.07000000000005</v>
      </c>
      <c r="E830" s="83"/>
    </row>
    <row r="831" spans="1:5" x14ac:dyDescent="0.3">
      <c r="A831" s="148" t="s">
        <v>22073</v>
      </c>
      <c r="B831" s="149" t="s">
        <v>22074</v>
      </c>
      <c r="C831" s="106" t="s">
        <v>180</v>
      </c>
      <c r="D831" s="150">
        <v>487.51</v>
      </c>
      <c r="E831" s="83"/>
    </row>
    <row r="832" spans="1:5" x14ac:dyDescent="0.3">
      <c r="A832" s="148" t="s">
        <v>22075</v>
      </c>
      <c r="B832" s="149" t="s">
        <v>22076</v>
      </c>
      <c r="C832" s="106" t="s">
        <v>180</v>
      </c>
      <c r="D832" s="150">
        <v>486.19</v>
      </c>
      <c r="E832" s="83"/>
    </row>
    <row r="833" spans="1:5" x14ac:dyDescent="0.3">
      <c r="A833" s="148" t="s">
        <v>22077</v>
      </c>
      <c r="B833" s="149" t="s">
        <v>22078</v>
      </c>
      <c r="C833" s="106" t="s">
        <v>180</v>
      </c>
      <c r="D833" s="150">
        <v>259.14999999999998</v>
      </c>
      <c r="E833" s="83"/>
    </row>
    <row r="834" spans="1:5" ht="28.8" x14ac:dyDescent="0.3">
      <c r="A834" s="148" t="s">
        <v>22079</v>
      </c>
      <c r="B834" s="149" t="s">
        <v>22080</v>
      </c>
      <c r="C834" s="106" t="s">
        <v>180</v>
      </c>
      <c r="D834" s="150">
        <v>980.48</v>
      </c>
      <c r="E834" s="83"/>
    </row>
    <row r="835" spans="1:5" ht="28.8" x14ac:dyDescent="0.3">
      <c r="A835" s="148" t="s">
        <v>22081</v>
      </c>
      <c r="B835" s="149" t="s">
        <v>22082</v>
      </c>
      <c r="C835" s="106" t="s">
        <v>180</v>
      </c>
      <c r="D835" s="150">
        <v>1091.33</v>
      </c>
      <c r="E835" s="83"/>
    </row>
    <row r="836" spans="1:5" ht="28.8" x14ac:dyDescent="0.3">
      <c r="A836" s="148" t="s">
        <v>22083</v>
      </c>
      <c r="B836" s="149" t="s">
        <v>22084</v>
      </c>
      <c r="C836" s="106" t="s">
        <v>180</v>
      </c>
      <c r="D836" s="150">
        <v>962.36</v>
      </c>
      <c r="E836" s="83"/>
    </row>
    <row r="837" spans="1:5" x14ac:dyDescent="0.3">
      <c r="A837" s="148" t="s">
        <v>22085</v>
      </c>
      <c r="B837" s="149" t="s">
        <v>22086</v>
      </c>
      <c r="C837" s="106" t="s">
        <v>180</v>
      </c>
      <c r="D837" s="150">
        <v>922.35</v>
      </c>
      <c r="E837" s="83"/>
    </row>
    <row r="838" spans="1:5" x14ac:dyDescent="0.3">
      <c r="A838" s="148" t="s">
        <v>22087</v>
      </c>
      <c r="B838" s="149" t="s">
        <v>22088</v>
      </c>
      <c r="C838" s="106" t="s">
        <v>180</v>
      </c>
      <c r="D838" s="150">
        <v>914.73</v>
      </c>
      <c r="E838" s="83"/>
    </row>
    <row r="839" spans="1:5" x14ac:dyDescent="0.3">
      <c r="A839" s="148" t="s">
        <v>22089</v>
      </c>
      <c r="B839" s="149" t="s">
        <v>22090</v>
      </c>
      <c r="C839" s="106" t="s">
        <v>180</v>
      </c>
      <c r="D839" s="150">
        <v>712.96</v>
      </c>
      <c r="E839" s="83"/>
    </row>
    <row r="840" spans="1:5" x14ac:dyDescent="0.3">
      <c r="A840" s="148" t="s">
        <v>22091</v>
      </c>
      <c r="B840" s="149" t="s">
        <v>22092</v>
      </c>
      <c r="C840" s="106" t="s">
        <v>180</v>
      </c>
      <c r="D840" s="150">
        <v>748.57</v>
      </c>
      <c r="E840" s="83"/>
    </row>
    <row r="841" spans="1:5" ht="43.2" x14ac:dyDescent="0.3">
      <c r="A841" s="148" t="s">
        <v>22093</v>
      </c>
      <c r="B841" s="149" t="s">
        <v>22094</v>
      </c>
      <c r="C841" s="106" t="s">
        <v>180</v>
      </c>
      <c r="D841" s="150">
        <v>1027.3499999999999</v>
      </c>
      <c r="E841" s="83"/>
    </row>
    <row r="842" spans="1:5" ht="28.8" x14ac:dyDescent="0.3">
      <c r="A842" s="148" t="s">
        <v>22095</v>
      </c>
      <c r="B842" s="149" t="s">
        <v>22096</v>
      </c>
      <c r="C842" s="106" t="s">
        <v>180</v>
      </c>
      <c r="D842" s="150">
        <v>421.04</v>
      </c>
      <c r="E842" s="83"/>
    </row>
    <row r="843" spans="1:5" ht="28.8" x14ac:dyDescent="0.3">
      <c r="A843" s="148" t="s">
        <v>22097</v>
      </c>
      <c r="B843" s="149" t="s">
        <v>22098</v>
      </c>
      <c r="C843" s="106" t="s">
        <v>180</v>
      </c>
      <c r="D843" s="150">
        <v>1288.98</v>
      </c>
      <c r="E843" s="83"/>
    </row>
    <row r="844" spans="1:5" ht="28.8" x14ac:dyDescent="0.3">
      <c r="A844" s="148" t="s">
        <v>22099</v>
      </c>
      <c r="B844" s="149" t="s">
        <v>22100</v>
      </c>
      <c r="C844" s="106" t="s">
        <v>180</v>
      </c>
      <c r="D844" s="150">
        <v>1323.3</v>
      </c>
      <c r="E844" s="83"/>
    </row>
    <row r="845" spans="1:5" ht="28.8" x14ac:dyDescent="0.3">
      <c r="A845" s="148" t="s">
        <v>22101</v>
      </c>
      <c r="B845" s="149" t="s">
        <v>22102</v>
      </c>
      <c r="C845" s="106" t="s">
        <v>180</v>
      </c>
      <c r="D845" s="150">
        <v>726.04</v>
      </c>
      <c r="E845" s="83"/>
    </row>
    <row r="846" spans="1:5" x14ac:dyDescent="0.3">
      <c r="A846" s="148" t="s">
        <v>22103</v>
      </c>
      <c r="B846" s="149" t="s">
        <v>22104</v>
      </c>
      <c r="C846" s="106" t="s">
        <v>180</v>
      </c>
      <c r="D846" s="150">
        <v>823.32</v>
      </c>
      <c r="E846" s="83"/>
    </row>
    <row r="847" spans="1:5" x14ac:dyDescent="0.3">
      <c r="A847" s="148" t="s">
        <v>22105</v>
      </c>
      <c r="B847" s="149" t="s">
        <v>22106</v>
      </c>
      <c r="C847" s="106" t="s">
        <v>180</v>
      </c>
      <c r="D847" s="150">
        <v>819.83</v>
      </c>
      <c r="E847" s="83"/>
    </row>
    <row r="848" spans="1:5" x14ac:dyDescent="0.3">
      <c r="A848" s="148" t="s">
        <v>22107</v>
      </c>
      <c r="B848" s="149" t="s">
        <v>22108</v>
      </c>
      <c r="C848" s="106" t="s">
        <v>180</v>
      </c>
      <c r="D848" s="150">
        <v>1107.6500000000001</v>
      </c>
      <c r="E848" s="83"/>
    </row>
    <row r="849" spans="1:5" ht="28.8" x14ac:dyDescent="0.3">
      <c r="A849" s="148" t="s">
        <v>22109</v>
      </c>
      <c r="B849" s="149" t="s">
        <v>22110</v>
      </c>
      <c r="C849" s="106" t="s">
        <v>236</v>
      </c>
      <c r="D849" s="150">
        <v>251.57</v>
      </c>
      <c r="E849" s="83"/>
    </row>
    <row r="850" spans="1:5" ht="28.8" x14ac:dyDescent="0.3">
      <c r="A850" s="148" t="s">
        <v>22111</v>
      </c>
      <c r="B850" s="149" t="s">
        <v>22112</v>
      </c>
      <c r="C850" s="106" t="s">
        <v>236</v>
      </c>
      <c r="D850" s="150">
        <v>205.69</v>
      </c>
      <c r="E850" s="83"/>
    </row>
    <row r="851" spans="1:5" ht="28.8" x14ac:dyDescent="0.3">
      <c r="A851" s="148" t="s">
        <v>22113</v>
      </c>
      <c r="B851" s="149" t="s">
        <v>22114</v>
      </c>
      <c r="C851" s="106" t="s">
        <v>236</v>
      </c>
      <c r="D851" s="150">
        <v>225.41</v>
      </c>
      <c r="E851" s="83"/>
    </row>
    <row r="852" spans="1:5" x14ac:dyDescent="0.3">
      <c r="A852" s="148" t="s">
        <v>22115</v>
      </c>
      <c r="B852" s="149" t="s">
        <v>22116</v>
      </c>
      <c r="C852" s="106" t="s">
        <v>180</v>
      </c>
      <c r="D852" s="150">
        <v>1001.06</v>
      </c>
      <c r="E852" s="83"/>
    </row>
    <row r="853" spans="1:5" ht="28.8" x14ac:dyDescent="0.3">
      <c r="A853" s="148" t="s">
        <v>22117</v>
      </c>
      <c r="B853" s="149" t="s">
        <v>22118</v>
      </c>
      <c r="C853" s="106" t="s">
        <v>180</v>
      </c>
      <c r="D853" s="150">
        <v>806.13</v>
      </c>
      <c r="E853" s="83"/>
    </row>
    <row r="854" spans="1:5" ht="28.8" x14ac:dyDescent="0.3">
      <c r="A854" s="148" t="s">
        <v>22119</v>
      </c>
      <c r="B854" s="149" t="s">
        <v>22120</v>
      </c>
      <c r="C854" s="106" t="s">
        <v>128</v>
      </c>
      <c r="D854" s="150">
        <v>173.05</v>
      </c>
      <c r="E854" s="83"/>
    </row>
    <row r="855" spans="1:5" ht="28.8" x14ac:dyDescent="0.3">
      <c r="A855" s="148" t="s">
        <v>22121</v>
      </c>
      <c r="B855" s="149" t="s">
        <v>22122</v>
      </c>
      <c r="C855" s="106" t="s">
        <v>128</v>
      </c>
      <c r="D855" s="150">
        <v>361.58</v>
      </c>
      <c r="E855" s="83"/>
    </row>
    <row r="856" spans="1:5" x14ac:dyDescent="0.3">
      <c r="A856" s="148" t="s">
        <v>22123</v>
      </c>
      <c r="B856" s="149" t="s">
        <v>22124</v>
      </c>
      <c r="C856" s="106" t="s">
        <v>180</v>
      </c>
      <c r="D856" s="150">
        <v>210.01</v>
      </c>
      <c r="E856" s="83"/>
    </row>
    <row r="857" spans="1:5" ht="43.2" x14ac:dyDescent="0.3">
      <c r="A857" s="148" t="s">
        <v>22125</v>
      </c>
      <c r="B857" s="149" t="s">
        <v>22126</v>
      </c>
      <c r="C857" s="106" t="s">
        <v>180</v>
      </c>
      <c r="D857" s="150">
        <v>2213.59</v>
      </c>
      <c r="E857" s="83"/>
    </row>
    <row r="858" spans="1:5" x14ac:dyDescent="0.3">
      <c r="A858" s="148" t="s">
        <v>22127</v>
      </c>
      <c r="B858" s="149" t="s">
        <v>22128</v>
      </c>
      <c r="C858" s="106" t="s">
        <v>180</v>
      </c>
      <c r="D858" s="150">
        <v>143.71</v>
      </c>
      <c r="E858" s="83"/>
    </row>
    <row r="859" spans="1:5" x14ac:dyDescent="0.3">
      <c r="A859" s="148" t="s">
        <v>22129</v>
      </c>
      <c r="B859" s="149" t="s">
        <v>22130</v>
      </c>
      <c r="C859" s="106" t="s">
        <v>180</v>
      </c>
      <c r="D859" s="150">
        <v>540.29</v>
      </c>
      <c r="E859" s="83"/>
    </row>
    <row r="860" spans="1:5" x14ac:dyDescent="0.3">
      <c r="A860" s="148" t="s">
        <v>22131</v>
      </c>
      <c r="B860" s="149" t="s">
        <v>22132</v>
      </c>
      <c r="C860" s="106" t="s">
        <v>180</v>
      </c>
      <c r="D860" s="150">
        <v>378.41</v>
      </c>
      <c r="E860" s="83"/>
    </row>
    <row r="861" spans="1:5" x14ac:dyDescent="0.3">
      <c r="A861" s="148" t="s">
        <v>22133</v>
      </c>
      <c r="B861" s="149" t="s">
        <v>22134</v>
      </c>
      <c r="C861" s="106" t="s">
        <v>180</v>
      </c>
      <c r="D861" s="150">
        <v>325.56</v>
      </c>
      <c r="E861" s="83"/>
    </row>
    <row r="862" spans="1:5" ht="28.8" x14ac:dyDescent="0.3">
      <c r="A862" s="148" t="s">
        <v>22135</v>
      </c>
      <c r="B862" s="149" t="s">
        <v>22136</v>
      </c>
      <c r="C862" s="106" t="s">
        <v>180</v>
      </c>
      <c r="D862" s="150">
        <v>556.80999999999995</v>
      </c>
      <c r="E862" s="83"/>
    </row>
    <row r="863" spans="1:5" x14ac:dyDescent="0.3">
      <c r="A863" s="148" t="s">
        <v>22137</v>
      </c>
      <c r="B863" s="149" t="s">
        <v>22138</v>
      </c>
      <c r="C863" s="106" t="s">
        <v>180</v>
      </c>
      <c r="D863" s="150">
        <v>545.95000000000005</v>
      </c>
      <c r="E863" s="83"/>
    </row>
    <row r="864" spans="1:5" ht="28.8" x14ac:dyDescent="0.3">
      <c r="A864" s="148" t="s">
        <v>22139</v>
      </c>
      <c r="B864" s="149" t="s">
        <v>22140</v>
      </c>
      <c r="C864" s="106" t="s">
        <v>180</v>
      </c>
      <c r="D864" s="150">
        <v>455.85</v>
      </c>
      <c r="E864" s="83"/>
    </row>
    <row r="865" spans="1:5" ht="28.8" x14ac:dyDescent="0.3">
      <c r="A865" s="148" t="s">
        <v>22141</v>
      </c>
      <c r="B865" s="149" t="s">
        <v>22142</v>
      </c>
      <c r="C865" s="106" t="s">
        <v>180</v>
      </c>
      <c r="D865" s="150">
        <v>4056</v>
      </c>
      <c r="E865" s="83"/>
    </row>
    <row r="866" spans="1:5" x14ac:dyDescent="0.3">
      <c r="A866" s="148" t="s">
        <v>22143</v>
      </c>
      <c r="B866" s="149" t="s">
        <v>22144</v>
      </c>
      <c r="C866" s="106" t="s">
        <v>180</v>
      </c>
      <c r="D866" s="150">
        <v>280.73</v>
      </c>
      <c r="E866" s="83"/>
    </row>
    <row r="867" spans="1:5" x14ac:dyDescent="0.3">
      <c r="A867" s="148" t="s">
        <v>22145</v>
      </c>
      <c r="B867" s="149" t="s">
        <v>22146</v>
      </c>
      <c r="C867" s="106" t="s">
        <v>180</v>
      </c>
      <c r="D867" s="150">
        <v>97.97</v>
      </c>
      <c r="E867" s="83"/>
    </row>
    <row r="868" spans="1:5" ht="28.8" x14ac:dyDescent="0.3">
      <c r="A868" s="148" t="s">
        <v>22147</v>
      </c>
      <c r="B868" s="149" t="s">
        <v>22148</v>
      </c>
      <c r="C868" s="106" t="s">
        <v>180</v>
      </c>
      <c r="D868" s="150">
        <v>880.69</v>
      </c>
      <c r="E868" s="83"/>
    </row>
    <row r="869" spans="1:5" x14ac:dyDescent="0.3">
      <c r="A869" s="148" t="s">
        <v>22149</v>
      </c>
      <c r="B869" s="149" t="s">
        <v>22150</v>
      </c>
      <c r="C869" s="106" t="s">
        <v>180</v>
      </c>
      <c r="D869" s="150">
        <v>344.66</v>
      </c>
      <c r="E869" s="83"/>
    </row>
    <row r="870" spans="1:5" ht="28.8" x14ac:dyDescent="0.3">
      <c r="A870" s="148" t="s">
        <v>22151</v>
      </c>
      <c r="B870" s="149" t="s">
        <v>22152</v>
      </c>
      <c r="C870" s="106" t="s">
        <v>180</v>
      </c>
      <c r="D870" s="150">
        <v>1280.27</v>
      </c>
      <c r="E870" s="83"/>
    </row>
    <row r="871" spans="1:5" x14ac:dyDescent="0.3">
      <c r="A871" s="148" t="s">
        <v>22153</v>
      </c>
      <c r="B871" s="149" t="s">
        <v>22154</v>
      </c>
      <c r="C871" s="106" t="s">
        <v>180</v>
      </c>
      <c r="D871" s="150">
        <v>129.55000000000001</v>
      </c>
      <c r="E871" s="83"/>
    </row>
    <row r="872" spans="1:5" x14ac:dyDescent="0.3">
      <c r="A872" s="148" t="s">
        <v>22155</v>
      </c>
      <c r="B872" s="149" t="s">
        <v>22156</v>
      </c>
      <c r="C872" s="106" t="s">
        <v>180</v>
      </c>
      <c r="D872" s="150">
        <v>190.62</v>
      </c>
      <c r="E872" s="83"/>
    </row>
    <row r="873" spans="1:5" x14ac:dyDescent="0.3">
      <c r="A873" s="148" t="s">
        <v>22157</v>
      </c>
      <c r="B873" s="149" t="s">
        <v>22158</v>
      </c>
      <c r="C873" s="106" t="s">
        <v>180</v>
      </c>
      <c r="D873" s="150">
        <v>337.94</v>
      </c>
      <c r="E873" s="83"/>
    </row>
    <row r="874" spans="1:5" x14ac:dyDescent="0.3">
      <c r="A874" s="148" t="s">
        <v>22159</v>
      </c>
      <c r="B874" s="149" t="s">
        <v>22160</v>
      </c>
      <c r="C874" s="106" t="s">
        <v>180</v>
      </c>
      <c r="D874" s="150">
        <v>414.09</v>
      </c>
      <c r="E874" s="83"/>
    </row>
    <row r="875" spans="1:5" x14ac:dyDescent="0.3">
      <c r="A875" s="148" t="s">
        <v>22161</v>
      </c>
      <c r="B875" s="149" t="s">
        <v>22162</v>
      </c>
      <c r="C875" s="106" t="s">
        <v>180</v>
      </c>
      <c r="D875" s="150">
        <v>70.27</v>
      </c>
      <c r="E875" s="83"/>
    </row>
    <row r="876" spans="1:5" x14ac:dyDescent="0.3">
      <c r="A876" s="148" t="s">
        <v>22163</v>
      </c>
      <c r="B876" s="149" t="s">
        <v>22164</v>
      </c>
      <c r="C876" s="106" t="s">
        <v>180</v>
      </c>
      <c r="D876" s="150">
        <v>90.27</v>
      </c>
      <c r="E876" s="83"/>
    </row>
    <row r="877" spans="1:5" x14ac:dyDescent="0.3">
      <c r="A877" s="148" t="s">
        <v>22165</v>
      </c>
      <c r="B877" s="149" t="s">
        <v>22166</v>
      </c>
      <c r="C877" s="106" t="s">
        <v>180</v>
      </c>
      <c r="D877" s="150">
        <v>92.86</v>
      </c>
      <c r="E877" s="83"/>
    </row>
    <row r="878" spans="1:5" x14ac:dyDescent="0.3">
      <c r="A878" s="148" t="s">
        <v>22167</v>
      </c>
      <c r="B878" s="149" t="s">
        <v>22168</v>
      </c>
      <c r="C878" s="106" t="s">
        <v>180</v>
      </c>
      <c r="D878" s="150">
        <v>106.69</v>
      </c>
      <c r="E878" s="83"/>
    </row>
    <row r="879" spans="1:5" x14ac:dyDescent="0.3">
      <c r="A879" s="148" t="s">
        <v>22169</v>
      </c>
      <c r="B879" s="149" t="s">
        <v>22170</v>
      </c>
      <c r="C879" s="106" t="s">
        <v>180</v>
      </c>
      <c r="D879" s="150">
        <v>208.4</v>
      </c>
      <c r="E879" s="83"/>
    </row>
    <row r="880" spans="1:5" x14ac:dyDescent="0.3">
      <c r="A880" s="148" t="s">
        <v>22171</v>
      </c>
      <c r="B880" s="149" t="s">
        <v>22172</v>
      </c>
      <c r="C880" s="106" t="s">
        <v>180</v>
      </c>
      <c r="D880" s="150">
        <v>294.10000000000002</v>
      </c>
      <c r="E880" s="83"/>
    </row>
    <row r="881" spans="1:5" x14ac:dyDescent="0.3">
      <c r="A881" s="148" t="s">
        <v>22173</v>
      </c>
      <c r="B881" s="149" t="s">
        <v>22174</v>
      </c>
      <c r="C881" s="106" t="s">
        <v>180</v>
      </c>
      <c r="D881" s="150">
        <v>234.26</v>
      </c>
      <c r="E881" s="83"/>
    </row>
    <row r="882" spans="1:5" x14ac:dyDescent="0.3">
      <c r="A882" s="148" t="s">
        <v>22175</v>
      </c>
      <c r="B882" s="149" t="s">
        <v>22176</v>
      </c>
      <c r="C882" s="106" t="s">
        <v>180</v>
      </c>
      <c r="D882" s="150">
        <v>156.44999999999999</v>
      </c>
      <c r="E882" s="83"/>
    </row>
    <row r="883" spans="1:5" x14ac:dyDescent="0.3">
      <c r="A883" s="148" t="s">
        <v>22177</v>
      </c>
      <c r="B883" s="149" t="s">
        <v>22178</v>
      </c>
      <c r="C883" s="106" t="s">
        <v>180</v>
      </c>
      <c r="D883" s="150">
        <v>185.19</v>
      </c>
      <c r="E883" s="83"/>
    </row>
    <row r="884" spans="1:5" x14ac:dyDescent="0.3">
      <c r="A884" s="148" t="s">
        <v>22179</v>
      </c>
      <c r="B884" s="149" t="s">
        <v>22180</v>
      </c>
      <c r="C884" s="106" t="s">
        <v>180</v>
      </c>
      <c r="D884" s="150">
        <v>390.64</v>
      </c>
      <c r="E884" s="83"/>
    </row>
    <row r="885" spans="1:5" x14ac:dyDescent="0.3">
      <c r="A885" s="148" t="s">
        <v>22181</v>
      </c>
      <c r="B885" s="149" t="s">
        <v>22182</v>
      </c>
      <c r="C885" s="106" t="s">
        <v>180</v>
      </c>
      <c r="D885" s="150">
        <v>349.03</v>
      </c>
      <c r="E885" s="83"/>
    </row>
    <row r="886" spans="1:5" ht="43.2" x14ac:dyDescent="0.3">
      <c r="A886" s="148" t="s">
        <v>22183</v>
      </c>
      <c r="B886" s="149" t="s">
        <v>22184</v>
      </c>
      <c r="C886" s="106" t="s">
        <v>180</v>
      </c>
      <c r="D886" s="150">
        <v>3006.63</v>
      </c>
      <c r="E886" s="83"/>
    </row>
    <row r="887" spans="1:5" x14ac:dyDescent="0.3">
      <c r="A887" s="148" t="s">
        <v>22185</v>
      </c>
      <c r="B887" s="149" t="s">
        <v>22186</v>
      </c>
      <c r="C887" s="106" t="s">
        <v>180</v>
      </c>
      <c r="D887" s="150">
        <v>508.94</v>
      </c>
      <c r="E887" s="83"/>
    </row>
    <row r="888" spans="1:5" ht="28.8" x14ac:dyDescent="0.3">
      <c r="A888" s="148" t="s">
        <v>22187</v>
      </c>
      <c r="B888" s="149" t="s">
        <v>22188</v>
      </c>
      <c r="C888" s="106" t="s">
        <v>236</v>
      </c>
      <c r="D888" s="150">
        <v>56.13</v>
      </c>
      <c r="E888" s="83"/>
    </row>
    <row r="889" spans="1:5" ht="28.8" x14ac:dyDescent="0.3">
      <c r="A889" s="148" t="s">
        <v>22189</v>
      </c>
      <c r="B889" s="149" t="s">
        <v>22190</v>
      </c>
      <c r="C889" s="106" t="s">
        <v>128</v>
      </c>
      <c r="D889" s="150">
        <v>509.94</v>
      </c>
      <c r="E889" s="83"/>
    </row>
    <row r="890" spans="1:5" x14ac:dyDescent="0.3">
      <c r="A890" s="148" t="s">
        <v>22191</v>
      </c>
      <c r="B890" s="149" t="s">
        <v>22192</v>
      </c>
      <c r="C890" s="106" t="s">
        <v>128</v>
      </c>
      <c r="D890" s="150">
        <v>779.78</v>
      </c>
      <c r="E890" s="83"/>
    </row>
    <row r="891" spans="1:5" ht="28.8" x14ac:dyDescent="0.3">
      <c r="A891" s="148" t="s">
        <v>22193</v>
      </c>
      <c r="B891" s="149" t="s">
        <v>22194</v>
      </c>
      <c r="C891" s="106" t="s">
        <v>439</v>
      </c>
      <c r="D891" s="150">
        <v>1298.33</v>
      </c>
      <c r="E891" s="83"/>
    </row>
    <row r="892" spans="1:5" x14ac:dyDescent="0.3">
      <c r="A892" s="148" t="s">
        <v>22195</v>
      </c>
      <c r="B892" s="149" t="s">
        <v>22196</v>
      </c>
      <c r="C892" s="106" t="s">
        <v>439</v>
      </c>
      <c r="D892" s="150">
        <v>7.1</v>
      </c>
      <c r="E892" s="83"/>
    </row>
    <row r="893" spans="1:5" x14ac:dyDescent="0.3">
      <c r="A893" s="148" t="s">
        <v>22197</v>
      </c>
      <c r="B893" s="149" t="s">
        <v>22198</v>
      </c>
      <c r="C893" s="106" t="s">
        <v>128</v>
      </c>
      <c r="D893" s="150">
        <v>237.98</v>
      </c>
      <c r="E893" s="83"/>
    </row>
    <row r="894" spans="1:5" ht="28.8" x14ac:dyDescent="0.3">
      <c r="A894" s="148" t="s">
        <v>22199</v>
      </c>
      <c r="B894" s="149" t="s">
        <v>22200</v>
      </c>
      <c r="C894" s="106" t="s">
        <v>128</v>
      </c>
      <c r="D894" s="150">
        <v>53.51</v>
      </c>
      <c r="E894" s="83"/>
    </row>
    <row r="895" spans="1:5" ht="28.8" x14ac:dyDescent="0.3">
      <c r="A895" s="148" t="s">
        <v>22201</v>
      </c>
      <c r="B895" s="149" t="s">
        <v>22202</v>
      </c>
      <c r="C895" s="106" t="s">
        <v>128</v>
      </c>
      <c r="D895" s="150">
        <v>89.42</v>
      </c>
      <c r="E895" s="83"/>
    </row>
    <row r="896" spans="1:5" x14ac:dyDescent="0.3">
      <c r="A896" s="148" t="s">
        <v>22203</v>
      </c>
      <c r="B896" s="149" t="s">
        <v>22204</v>
      </c>
      <c r="C896" s="106" t="s">
        <v>128</v>
      </c>
      <c r="D896" s="150">
        <v>204.67</v>
      </c>
      <c r="E896" s="83"/>
    </row>
    <row r="897" spans="1:5" ht="28.8" x14ac:dyDescent="0.3">
      <c r="A897" s="148" t="s">
        <v>22205</v>
      </c>
      <c r="B897" s="149" t="s">
        <v>22206</v>
      </c>
      <c r="C897" s="106" t="s">
        <v>128</v>
      </c>
      <c r="D897" s="150">
        <v>36.380000000000003</v>
      </c>
      <c r="E897" s="83"/>
    </row>
    <row r="898" spans="1:5" ht="28.8" x14ac:dyDescent="0.3">
      <c r="A898" s="148" t="s">
        <v>22207</v>
      </c>
      <c r="B898" s="149" t="s">
        <v>22208</v>
      </c>
      <c r="C898" s="106" t="s">
        <v>128</v>
      </c>
      <c r="D898" s="150">
        <v>78.3</v>
      </c>
      <c r="E898" s="83"/>
    </row>
    <row r="899" spans="1:5" ht="28.8" x14ac:dyDescent="0.3">
      <c r="A899" s="148" t="s">
        <v>22209</v>
      </c>
      <c r="B899" s="149" t="s">
        <v>22210</v>
      </c>
      <c r="C899" s="106" t="s">
        <v>128</v>
      </c>
      <c r="D899" s="150">
        <v>56.87</v>
      </c>
      <c r="E899" s="83"/>
    </row>
    <row r="900" spans="1:5" ht="28.8" x14ac:dyDescent="0.3">
      <c r="A900" s="148" t="s">
        <v>22211</v>
      </c>
      <c r="B900" s="149" t="s">
        <v>22212</v>
      </c>
      <c r="C900" s="106" t="s">
        <v>128</v>
      </c>
      <c r="D900" s="150">
        <v>177.65</v>
      </c>
      <c r="E900" s="83"/>
    </row>
    <row r="901" spans="1:5" ht="28.8" x14ac:dyDescent="0.3">
      <c r="A901" s="148" t="s">
        <v>22213</v>
      </c>
      <c r="B901" s="149" t="s">
        <v>22214</v>
      </c>
      <c r="C901" s="106" t="s">
        <v>128</v>
      </c>
      <c r="D901" s="150">
        <v>189.76</v>
      </c>
      <c r="E901" s="83"/>
    </row>
    <row r="902" spans="1:5" ht="28.8" x14ac:dyDescent="0.3">
      <c r="A902" s="148" t="s">
        <v>22215</v>
      </c>
      <c r="B902" s="149" t="s">
        <v>22216</v>
      </c>
      <c r="C902" s="106" t="s">
        <v>128</v>
      </c>
      <c r="D902" s="150">
        <v>190.87</v>
      </c>
      <c r="E902" s="83"/>
    </row>
    <row r="903" spans="1:5" ht="28.8" x14ac:dyDescent="0.3">
      <c r="A903" s="148" t="s">
        <v>22217</v>
      </c>
      <c r="B903" s="149" t="s">
        <v>22218</v>
      </c>
      <c r="C903" s="106" t="s">
        <v>128</v>
      </c>
      <c r="D903" s="150">
        <v>1059.31</v>
      </c>
      <c r="E903" s="83"/>
    </row>
    <row r="904" spans="1:5" ht="28.8" x14ac:dyDescent="0.3">
      <c r="A904" s="148" t="s">
        <v>22219</v>
      </c>
      <c r="B904" s="149" t="s">
        <v>22220</v>
      </c>
      <c r="C904" s="106" t="s">
        <v>128</v>
      </c>
      <c r="D904" s="150">
        <v>177.99</v>
      </c>
      <c r="E904" s="83"/>
    </row>
    <row r="905" spans="1:5" ht="28.8" x14ac:dyDescent="0.3">
      <c r="A905" s="148" t="s">
        <v>22221</v>
      </c>
      <c r="B905" s="149" t="s">
        <v>22222</v>
      </c>
      <c r="C905" s="106" t="s">
        <v>128</v>
      </c>
      <c r="D905" s="150">
        <v>37.17</v>
      </c>
      <c r="E905" s="83"/>
    </row>
    <row r="906" spans="1:5" x14ac:dyDescent="0.3">
      <c r="A906" s="148" t="s">
        <v>22223</v>
      </c>
      <c r="B906" s="149" t="s">
        <v>22224</v>
      </c>
      <c r="C906" s="106" t="s">
        <v>128</v>
      </c>
      <c r="D906" s="150">
        <v>49.58</v>
      </c>
      <c r="E906" s="83"/>
    </row>
    <row r="907" spans="1:5" x14ac:dyDescent="0.3">
      <c r="A907" s="148" t="s">
        <v>22225</v>
      </c>
      <c r="B907" s="149" t="s">
        <v>22226</v>
      </c>
      <c r="C907" s="106" t="s">
        <v>128</v>
      </c>
      <c r="D907" s="150">
        <v>26.29</v>
      </c>
      <c r="E907" s="83"/>
    </row>
    <row r="908" spans="1:5" x14ac:dyDescent="0.3">
      <c r="A908" s="148" t="s">
        <v>22227</v>
      </c>
      <c r="B908" s="149" t="s">
        <v>22228</v>
      </c>
      <c r="C908" s="106" t="s">
        <v>128</v>
      </c>
      <c r="D908" s="150">
        <v>201.92</v>
      </c>
      <c r="E908" s="83"/>
    </row>
    <row r="909" spans="1:5" x14ac:dyDescent="0.3">
      <c r="A909" s="148" t="s">
        <v>22229</v>
      </c>
      <c r="B909" s="149" t="s">
        <v>22230</v>
      </c>
      <c r="C909" s="106" t="s">
        <v>128</v>
      </c>
      <c r="D909" s="150">
        <v>333.46</v>
      </c>
      <c r="E909" s="83"/>
    </row>
    <row r="910" spans="1:5" ht="28.8" x14ac:dyDescent="0.3">
      <c r="A910" s="148" t="s">
        <v>22231</v>
      </c>
      <c r="B910" s="149" t="s">
        <v>22232</v>
      </c>
      <c r="C910" s="106" t="s">
        <v>439</v>
      </c>
      <c r="D910" s="150">
        <v>25.62</v>
      </c>
      <c r="E910" s="83"/>
    </row>
    <row r="911" spans="1:5" ht="28.8" x14ac:dyDescent="0.3">
      <c r="A911" s="148" t="s">
        <v>22233</v>
      </c>
      <c r="B911" s="149" t="s">
        <v>22234</v>
      </c>
      <c r="C911" s="106" t="s">
        <v>128</v>
      </c>
      <c r="D911" s="150">
        <v>106.1</v>
      </c>
      <c r="E911" s="83"/>
    </row>
    <row r="912" spans="1:5" x14ac:dyDescent="0.3">
      <c r="A912" s="148" t="s">
        <v>22235</v>
      </c>
      <c r="B912" s="149" t="s">
        <v>22236</v>
      </c>
      <c r="C912" s="106" t="s">
        <v>128</v>
      </c>
      <c r="D912" s="150">
        <v>163.61000000000001</v>
      </c>
      <c r="E912" s="83"/>
    </row>
    <row r="913" spans="1:5" x14ac:dyDescent="0.3">
      <c r="A913" s="148" t="s">
        <v>22237</v>
      </c>
      <c r="B913" s="149" t="s">
        <v>22238</v>
      </c>
      <c r="C913" s="106" t="s">
        <v>128</v>
      </c>
      <c r="D913" s="150">
        <v>27.93</v>
      </c>
      <c r="E913" s="83"/>
    </row>
    <row r="914" spans="1:5" x14ac:dyDescent="0.3">
      <c r="A914" s="148" t="s">
        <v>22239</v>
      </c>
      <c r="B914" s="149" t="s">
        <v>22240</v>
      </c>
      <c r="C914" s="106" t="s">
        <v>128</v>
      </c>
      <c r="D914" s="150">
        <v>74.36</v>
      </c>
      <c r="E914" s="83"/>
    </row>
    <row r="915" spans="1:5" x14ac:dyDescent="0.3">
      <c r="A915" s="148" t="s">
        <v>22241</v>
      </c>
      <c r="B915" s="149" t="s">
        <v>22242</v>
      </c>
      <c r="C915" s="106" t="s">
        <v>128</v>
      </c>
      <c r="D915" s="150">
        <v>19.3</v>
      </c>
      <c r="E915" s="83"/>
    </row>
    <row r="916" spans="1:5" ht="28.8" x14ac:dyDescent="0.3">
      <c r="A916" s="148" t="s">
        <v>22243</v>
      </c>
      <c r="B916" s="149" t="s">
        <v>22244</v>
      </c>
      <c r="C916" s="106" t="s">
        <v>128</v>
      </c>
      <c r="D916" s="150">
        <v>998.57</v>
      </c>
      <c r="E916" s="83"/>
    </row>
    <row r="917" spans="1:5" x14ac:dyDescent="0.3">
      <c r="A917" s="148" t="s">
        <v>22245</v>
      </c>
      <c r="B917" s="149" t="s">
        <v>22246</v>
      </c>
      <c r="C917" s="106" t="s">
        <v>128</v>
      </c>
      <c r="D917" s="150">
        <v>47.95</v>
      </c>
      <c r="E917" s="83"/>
    </row>
    <row r="918" spans="1:5" ht="28.8" x14ac:dyDescent="0.3">
      <c r="A918" s="148" t="s">
        <v>22247</v>
      </c>
      <c r="B918" s="149" t="s">
        <v>22248</v>
      </c>
      <c r="C918" s="106" t="s">
        <v>128</v>
      </c>
      <c r="D918" s="150">
        <v>49.54</v>
      </c>
      <c r="E918" s="83"/>
    </row>
    <row r="919" spans="1:5" ht="28.8" x14ac:dyDescent="0.3">
      <c r="A919" s="148" t="s">
        <v>22249</v>
      </c>
      <c r="B919" s="149" t="s">
        <v>22250</v>
      </c>
      <c r="C919" s="106" t="s">
        <v>128</v>
      </c>
      <c r="D919" s="150">
        <v>38.47</v>
      </c>
      <c r="E919" s="83"/>
    </row>
    <row r="920" spans="1:5" ht="28.8" x14ac:dyDescent="0.3">
      <c r="A920" s="148" t="s">
        <v>22251</v>
      </c>
      <c r="B920" s="149" t="s">
        <v>22252</v>
      </c>
      <c r="C920" s="106" t="s">
        <v>128</v>
      </c>
      <c r="D920" s="150">
        <v>9645.98</v>
      </c>
      <c r="E920" s="83"/>
    </row>
    <row r="921" spans="1:5" ht="28.8" x14ac:dyDescent="0.3">
      <c r="A921" s="148" t="s">
        <v>22253</v>
      </c>
      <c r="B921" s="149" t="s">
        <v>22254</v>
      </c>
      <c r="C921" s="106" t="s">
        <v>128</v>
      </c>
      <c r="D921" s="150">
        <v>13602.09</v>
      </c>
      <c r="E921" s="83"/>
    </row>
    <row r="922" spans="1:5" ht="28.8" x14ac:dyDescent="0.3">
      <c r="A922" s="148" t="s">
        <v>22255</v>
      </c>
      <c r="B922" s="149" t="s">
        <v>22256</v>
      </c>
      <c r="C922" s="106" t="s">
        <v>439</v>
      </c>
      <c r="D922" s="150">
        <v>109.06</v>
      </c>
      <c r="E922" s="83"/>
    </row>
    <row r="923" spans="1:5" ht="28.8" x14ac:dyDescent="0.3">
      <c r="A923" s="148" t="s">
        <v>22257</v>
      </c>
      <c r="B923" s="149" t="s">
        <v>22258</v>
      </c>
      <c r="C923" s="106" t="s">
        <v>439</v>
      </c>
      <c r="D923" s="150">
        <v>82.72</v>
      </c>
      <c r="E923" s="83"/>
    </row>
    <row r="924" spans="1:5" x14ac:dyDescent="0.3">
      <c r="A924" s="148" t="s">
        <v>22259</v>
      </c>
      <c r="B924" s="149" t="s">
        <v>22260</v>
      </c>
      <c r="C924" s="106" t="s">
        <v>128</v>
      </c>
      <c r="D924" s="150">
        <v>317.36</v>
      </c>
      <c r="E924" s="83"/>
    </row>
    <row r="925" spans="1:5" ht="28.8" x14ac:dyDescent="0.3">
      <c r="A925" s="148" t="s">
        <v>22261</v>
      </c>
      <c r="B925" s="149" t="s">
        <v>22262</v>
      </c>
      <c r="C925" s="106" t="s">
        <v>439</v>
      </c>
      <c r="D925" s="150">
        <v>444.57</v>
      </c>
      <c r="E925" s="83"/>
    </row>
    <row r="926" spans="1:5" ht="28.8" x14ac:dyDescent="0.3">
      <c r="A926" s="148" t="s">
        <v>22263</v>
      </c>
      <c r="B926" s="149" t="s">
        <v>22264</v>
      </c>
      <c r="C926" s="106" t="s">
        <v>128</v>
      </c>
      <c r="D926" s="150">
        <v>301.55</v>
      </c>
      <c r="E926" s="83"/>
    </row>
    <row r="927" spans="1:5" ht="28.8" x14ac:dyDescent="0.3">
      <c r="A927" s="148" t="s">
        <v>22265</v>
      </c>
      <c r="B927" s="149" t="s">
        <v>22266</v>
      </c>
      <c r="C927" s="106" t="s">
        <v>128</v>
      </c>
      <c r="D927" s="150">
        <v>284.99</v>
      </c>
      <c r="E927" s="83"/>
    </row>
    <row r="928" spans="1:5" ht="43.2" x14ac:dyDescent="0.3">
      <c r="A928" s="148" t="s">
        <v>22267</v>
      </c>
      <c r="B928" s="149" t="s">
        <v>22268</v>
      </c>
      <c r="C928" s="106" t="s">
        <v>128</v>
      </c>
      <c r="D928" s="150">
        <v>4308.29</v>
      </c>
      <c r="E928" s="83"/>
    </row>
    <row r="929" spans="1:5" ht="28.8" x14ac:dyDescent="0.3">
      <c r="A929" s="148" t="s">
        <v>22269</v>
      </c>
      <c r="B929" s="149" t="s">
        <v>22270</v>
      </c>
      <c r="C929" s="106" t="s">
        <v>128</v>
      </c>
      <c r="D929" s="150">
        <v>289.77999999999997</v>
      </c>
      <c r="E929" s="83"/>
    </row>
    <row r="930" spans="1:5" ht="28.8" x14ac:dyDescent="0.3">
      <c r="A930" s="148" t="s">
        <v>22271</v>
      </c>
      <c r="B930" s="149" t="s">
        <v>22272</v>
      </c>
      <c r="C930" s="106" t="s">
        <v>180</v>
      </c>
      <c r="D930" s="150">
        <v>2787.07</v>
      </c>
      <c r="E930" s="83"/>
    </row>
    <row r="931" spans="1:5" x14ac:dyDescent="0.3">
      <c r="A931" s="148" t="s">
        <v>22273</v>
      </c>
      <c r="B931" s="149" t="s">
        <v>22274</v>
      </c>
      <c r="C931" s="106" t="s">
        <v>439</v>
      </c>
      <c r="D931" s="150">
        <v>3444.8</v>
      </c>
      <c r="E931" s="83"/>
    </row>
    <row r="932" spans="1:5" x14ac:dyDescent="0.3">
      <c r="A932" s="148" t="s">
        <v>22275</v>
      </c>
      <c r="B932" s="149" t="s">
        <v>22276</v>
      </c>
      <c r="C932" s="106" t="s">
        <v>180</v>
      </c>
      <c r="D932" s="150">
        <v>2084.34</v>
      </c>
      <c r="E932" s="83"/>
    </row>
    <row r="933" spans="1:5" x14ac:dyDescent="0.3">
      <c r="A933" s="148" t="s">
        <v>22277</v>
      </c>
      <c r="B933" s="149" t="s">
        <v>22278</v>
      </c>
      <c r="C933" s="106" t="s">
        <v>180</v>
      </c>
      <c r="D933" s="150">
        <v>2056.13</v>
      </c>
      <c r="E933" s="83"/>
    </row>
    <row r="934" spans="1:5" ht="28.8" x14ac:dyDescent="0.3">
      <c r="A934" s="148" t="s">
        <v>22279</v>
      </c>
      <c r="B934" s="149" t="s">
        <v>22280</v>
      </c>
      <c r="C934" s="106" t="s">
        <v>180</v>
      </c>
      <c r="D934" s="150">
        <v>2621.2600000000002</v>
      </c>
      <c r="E934" s="83"/>
    </row>
    <row r="935" spans="1:5" ht="28.8" x14ac:dyDescent="0.3">
      <c r="A935" s="148" t="s">
        <v>22281</v>
      </c>
      <c r="B935" s="149" t="s">
        <v>22282</v>
      </c>
      <c r="C935" s="106" t="s">
        <v>180</v>
      </c>
      <c r="D935" s="150">
        <v>3720.25</v>
      </c>
      <c r="E935" s="83"/>
    </row>
    <row r="936" spans="1:5" ht="28.8" x14ac:dyDescent="0.3">
      <c r="A936" s="148" t="s">
        <v>22283</v>
      </c>
      <c r="B936" s="149" t="s">
        <v>22284</v>
      </c>
      <c r="C936" s="106" t="s">
        <v>180</v>
      </c>
      <c r="D936" s="150">
        <v>2862.12</v>
      </c>
      <c r="E936" s="83"/>
    </row>
    <row r="937" spans="1:5" ht="28.8" x14ac:dyDescent="0.3">
      <c r="A937" s="148" t="s">
        <v>22285</v>
      </c>
      <c r="B937" s="149" t="s">
        <v>22286</v>
      </c>
      <c r="C937" s="106" t="s">
        <v>180</v>
      </c>
      <c r="D937" s="150">
        <v>3810.32</v>
      </c>
      <c r="E937" s="83"/>
    </row>
    <row r="938" spans="1:5" x14ac:dyDescent="0.3">
      <c r="A938" s="148" t="s">
        <v>22287</v>
      </c>
      <c r="B938" s="149" t="s">
        <v>22288</v>
      </c>
      <c r="C938" s="106" t="s">
        <v>180</v>
      </c>
      <c r="D938" s="150">
        <v>3156</v>
      </c>
      <c r="E938" s="83"/>
    </row>
    <row r="939" spans="1:5" x14ac:dyDescent="0.3">
      <c r="A939" s="148" t="s">
        <v>22289</v>
      </c>
      <c r="B939" s="149" t="s">
        <v>2878</v>
      </c>
      <c r="C939" s="106" t="s">
        <v>236</v>
      </c>
      <c r="D939" s="150">
        <v>390.96</v>
      </c>
      <c r="E939" s="83"/>
    </row>
    <row r="940" spans="1:5" ht="28.8" x14ac:dyDescent="0.3">
      <c r="A940" s="148" t="s">
        <v>22290</v>
      </c>
      <c r="B940" s="149" t="s">
        <v>22291</v>
      </c>
      <c r="C940" s="106" t="s">
        <v>128</v>
      </c>
      <c r="D940" s="150">
        <v>895.11</v>
      </c>
      <c r="E940" s="83"/>
    </row>
    <row r="941" spans="1:5" x14ac:dyDescent="0.3">
      <c r="A941" s="148" t="s">
        <v>22292</v>
      </c>
      <c r="B941" s="149" t="s">
        <v>22293</v>
      </c>
      <c r="C941" s="106" t="s">
        <v>180</v>
      </c>
      <c r="D941" s="150">
        <v>1682.07</v>
      </c>
      <c r="E941" s="83"/>
    </row>
    <row r="942" spans="1:5" ht="28.8" x14ac:dyDescent="0.3">
      <c r="A942" s="148" t="s">
        <v>22294</v>
      </c>
      <c r="B942" s="149" t="s">
        <v>22295</v>
      </c>
      <c r="C942" s="106" t="s">
        <v>180</v>
      </c>
      <c r="D942" s="150">
        <v>1816.09</v>
      </c>
      <c r="E942" s="83"/>
    </row>
    <row r="943" spans="1:5" ht="28.8" x14ac:dyDescent="0.3">
      <c r="A943" s="148" t="s">
        <v>22296</v>
      </c>
      <c r="B943" s="149" t="s">
        <v>22297</v>
      </c>
      <c r="C943" s="106" t="s">
        <v>180</v>
      </c>
      <c r="D943" s="150">
        <v>2183.9299999999998</v>
      </c>
      <c r="E943" s="83"/>
    </row>
    <row r="944" spans="1:5" ht="28.8" x14ac:dyDescent="0.3">
      <c r="A944" s="148" t="s">
        <v>22298</v>
      </c>
      <c r="B944" s="149" t="s">
        <v>22299</v>
      </c>
      <c r="C944" s="106" t="s">
        <v>180</v>
      </c>
      <c r="D944" s="150">
        <v>3281.89</v>
      </c>
      <c r="E944" s="83"/>
    </row>
    <row r="945" spans="1:5" ht="28.8" x14ac:dyDescent="0.3">
      <c r="A945" s="148" t="s">
        <v>22300</v>
      </c>
      <c r="B945" s="149" t="s">
        <v>22301</v>
      </c>
      <c r="C945" s="106" t="s">
        <v>180</v>
      </c>
      <c r="D945" s="150">
        <v>2674.67</v>
      </c>
      <c r="E945" s="83"/>
    </row>
    <row r="946" spans="1:5" ht="28.8" x14ac:dyDescent="0.3">
      <c r="A946" s="148" t="s">
        <v>22302</v>
      </c>
      <c r="B946" s="149" t="s">
        <v>22303</v>
      </c>
      <c r="C946" s="106" t="s">
        <v>180</v>
      </c>
      <c r="D946" s="150">
        <v>3333.76</v>
      </c>
      <c r="E946" s="83"/>
    </row>
    <row r="947" spans="1:5" ht="28.8" x14ac:dyDescent="0.3">
      <c r="A947" s="148" t="s">
        <v>22304</v>
      </c>
      <c r="B947" s="149" t="s">
        <v>22305</v>
      </c>
      <c r="C947" s="106" t="s">
        <v>180</v>
      </c>
      <c r="D947" s="150">
        <v>2741.1</v>
      </c>
      <c r="E947" s="83"/>
    </row>
    <row r="948" spans="1:5" ht="28.8" x14ac:dyDescent="0.3">
      <c r="A948" s="148" t="s">
        <v>22306</v>
      </c>
      <c r="B948" s="149" t="s">
        <v>22307</v>
      </c>
      <c r="C948" s="106" t="s">
        <v>128</v>
      </c>
      <c r="D948" s="150">
        <v>373.57</v>
      </c>
      <c r="E948" s="83"/>
    </row>
    <row r="949" spans="1:5" ht="28.8" x14ac:dyDescent="0.3">
      <c r="A949" s="148" t="s">
        <v>22308</v>
      </c>
      <c r="B949" s="149" t="s">
        <v>22309</v>
      </c>
      <c r="C949" s="106" t="s">
        <v>180</v>
      </c>
      <c r="D949" s="150">
        <v>1465.27</v>
      </c>
      <c r="E949" s="83"/>
    </row>
    <row r="950" spans="1:5" x14ac:dyDescent="0.3">
      <c r="A950" s="148" t="s">
        <v>22310</v>
      </c>
      <c r="B950" s="149" t="s">
        <v>22311</v>
      </c>
      <c r="C950" s="106" t="s">
        <v>180</v>
      </c>
      <c r="D950" s="150">
        <v>2411.4699999999998</v>
      </c>
      <c r="E950" s="83"/>
    </row>
    <row r="951" spans="1:5" x14ac:dyDescent="0.3">
      <c r="A951" s="148" t="s">
        <v>22312</v>
      </c>
      <c r="B951" s="149" t="s">
        <v>22313</v>
      </c>
      <c r="C951" s="106" t="s">
        <v>180</v>
      </c>
      <c r="D951" s="150">
        <v>2031.69</v>
      </c>
      <c r="E951" s="83"/>
    </row>
    <row r="952" spans="1:5" x14ac:dyDescent="0.3">
      <c r="A952" s="148" t="s">
        <v>22314</v>
      </c>
      <c r="B952" s="149" t="s">
        <v>3165</v>
      </c>
      <c r="C952" s="106" t="s">
        <v>439</v>
      </c>
      <c r="D952" s="150">
        <v>3712.97</v>
      </c>
      <c r="E952" s="83"/>
    </row>
    <row r="953" spans="1:5" ht="28.8" x14ac:dyDescent="0.3">
      <c r="A953" s="148" t="s">
        <v>22315</v>
      </c>
      <c r="B953" s="149" t="s">
        <v>22316</v>
      </c>
      <c r="C953" s="106" t="s">
        <v>180</v>
      </c>
      <c r="D953" s="150">
        <v>3095.53</v>
      </c>
      <c r="E953" s="83"/>
    </row>
    <row r="954" spans="1:5" ht="28.8" x14ac:dyDescent="0.3">
      <c r="A954" s="148" t="s">
        <v>22317</v>
      </c>
      <c r="B954" s="149" t="s">
        <v>22318</v>
      </c>
      <c r="C954" s="106" t="s">
        <v>180</v>
      </c>
      <c r="D954" s="150">
        <v>3904.48</v>
      </c>
      <c r="E954" s="83"/>
    </row>
    <row r="955" spans="1:5" ht="28.8" x14ac:dyDescent="0.3">
      <c r="A955" s="148" t="s">
        <v>22319</v>
      </c>
      <c r="B955" s="149" t="s">
        <v>22320</v>
      </c>
      <c r="C955" s="106" t="s">
        <v>180</v>
      </c>
      <c r="D955" s="150">
        <v>2356.71</v>
      </c>
      <c r="E955" s="83"/>
    </row>
    <row r="956" spans="1:5" ht="28.8" x14ac:dyDescent="0.3">
      <c r="A956" s="148" t="s">
        <v>22321</v>
      </c>
      <c r="B956" s="149" t="s">
        <v>22322</v>
      </c>
      <c r="C956" s="106" t="s">
        <v>180</v>
      </c>
      <c r="D956" s="150">
        <v>3707.54</v>
      </c>
      <c r="E956" s="83"/>
    </row>
    <row r="957" spans="1:5" x14ac:dyDescent="0.3">
      <c r="A957" s="148" t="s">
        <v>22323</v>
      </c>
      <c r="B957" s="149" t="s">
        <v>22324</v>
      </c>
      <c r="C957" s="106" t="s">
        <v>128</v>
      </c>
      <c r="D957" s="150">
        <v>124.78</v>
      </c>
      <c r="E957" s="83"/>
    </row>
    <row r="958" spans="1:5" x14ac:dyDescent="0.3">
      <c r="A958" s="148" t="s">
        <v>22325</v>
      </c>
      <c r="B958" s="149" t="s">
        <v>22326</v>
      </c>
      <c r="C958" s="106" t="s">
        <v>439</v>
      </c>
      <c r="D958" s="150">
        <v>1101.03</v>
      </c>
      <c r="E958" s="83"/>
    </row>
    <row r="959" spans="1:5" x14ac:dyDescent="0.3">
      <c r="A959" s="148" t="s">
        <v>22327</v>
      </c>
      <c r="B959" s="149" t="s">
        <v>22328</v>
      </c>
      <c r="C959" s="106" t="s">
        <v>439</v>
      </c>
      <c r="D959" s="150">
        <v>1581.77</v>
      </c>
      <c r="E959" s="83"/>
    </row>
    <row r="960" spans="1:5" x14ac:dyDescent="0.3">
      <c r="A960" s="148" t="s">
        <v>22329</v>
      </c>
      <c r="B960" s="149" t="s">
        <v>22330</v>
      </c>
      <c r="C960" s="106" t="s">
        <v>439</v>
      </c>
      <c r="D960" s="150">
        <v>1224.19</v>
      </c>
      <c r="E960" s="83"/>
    </row>
    <row r="961" spans="1:5" x14ac:dyDescent="0.3">
      <c r="A961" s="148" t="s">
        <v>22331</v>
      </c>
      <c r="B961" s="149" t="s">
        <v>22332</v>
      </c>
      <c r="C961" s="106" t="s">
        <v>693</v>
      </c>
      <c r="D961" s="150">
        <v>133.03</v>
      </c>
      <c r="E961" s="83"/>
    </row>
    <row r="962" spans="1:5" x14ac:dyDescent="0.3">
      <c r="A962" s="148" t="s">
        <v>22333</v>
      </c>
      <c r="B962" s="149" t="s">
        <v>22334</v>
      </c>
      <c r="C962" s="106" t="s">
        <v>693</v>
      </c>
      <c r="D962" s="150">
        <v>59.49</v>
      </c>
      <c r="E962" s="83"/>
    </row>
    <row r="963" spans="1:5" ht="28.8" x14ac:dyDescent="0.3">
      <c r="A963" s="148" t="s">
        <v>22335</v>
      </c>
      <c r="B963" s="149" t="s">
        <v>22336</v>
      </c>
      <c r="C963" s="106" t="s">
        <v>693</v>
      </c>
      <c r="D963" s="150">
        <v>39.56</v>
      </c>
      <c r="E963" s="83"/>
    </row>
    <row r="964" spans="1:5" ht="28.8" x14ac:dyDescent="0.3">
      <c r="A964" s="148" t="s">
        <v>22337</v>
      </c>
      <c r="B964" s="149" t="s">
        <v>22338</v>
      </c>
      <c r="C964" s="106" t="s">
        <v>180</v>
      </c>
      <c r="D964" s="150">
        <v>144.19</v>
      </c>
      <c r="E964" s="83"/>
    </row>
    <row r="965" spans="1:5" ht="28.8" x14ac:dyDescent="0.3">
      <c r="A965" s="148" t="s">
        <v>22339</v>
      </c>
      <c r="B965" s="149" t="s">
        <v>22340</v>
      </c>
      <c r="C965" s="106" t="s">
        <v>128</v>
      </c>
      <c r="D965" s="150">
        <v>824.36</v>
      </c>
      <c r="E965" s="83"/>
    </row>
    <row r="966" spans="1:5" ht="28.8" x14ac:dyDescent="0.3">
      <c r="A966" s="148" t="s">
        <v>22341</v>
      </c>
      <c r="B966" s="149" t="s">
        <v>22342</v>
      </c>
      <c r="C966" s="106" t="s">
        <v>180</v>
      </c>
      <c r="D966" s="150">
        <v>58.98</v>
      </c>
      <c r="E966" s="83"/>
    </row>
    <row r="967" spans="1:5" ht="28.8" x14ac:dyDescent="0.3">
      <c r="A967" s="148" t="s">
        <v>22343</v>
      </c>
      <c r="B967" s="149" t="s">
        <v>22344</v>
      </c>
      <c r="C967" s="106" t="s">
        <v>128</v>
      </c>
      <c r="D967" s="150">
        <v>86.27</v>
      </c>
      <c r="E967" s="83"/>
    </row>
    <row r="968" spans="1:5" x14ac:dyDescent="0.3">
      <c r="A968" s="148" t="s">
        <v>22345</v>
      </c>
      <c r="B968" s="149" t="s">
        <v>22346</v>
      </c>
      <c r="C968" s="106" t="s">
        <v>128</v>
      </c>
      <c r="D968" s="150">
        <v>24.82</v>
      </c>
      <c r="E968" s="83"/>
    </row>
    <row r="969" spans="1:5" x14ac:dyDescent="0.3">
      <c r="A969" s="148" t="s">
        <v>22347</v>
      </c>
      <c r="B969" s="149" t="s">
        <v>22348</v>
      </c>
      <c r="C969" s="106" t="s">
        <v>128</v>
      </c>
      <c r="D969" s="150">
        <v>32.81</v>
      </c>
      <c r="E969" s="83"/>
    </row>
    <row r="970" spans="1:5" x14ac:dyDescent="0.3">
      <c r="A970" s="148" t="s">
        <v>22349</v>
      </c>
      <c r="B970" s="149" t="s">
        <v>22350</v>
      </c>
      <c r="C970" s="106" t="s">
        <v>128</v>
      </c>
      <c r="D970" s="150">
        <v>58.35</v>
      </c>
      <c r="E970" s="83"/>
    </row>
    <row r="971" spans="1:5" x14ac:dyDescent="0.3">
      <c r="A971" s="148" t="s">
        <v>22351</v>
      </c>
      <c r="B971" s="149" t="s">
        <v>22352</v>
      </c>
      <c r="C971" s="106" t="s">
        <v>128</v>
      </c>
      <c r="D971" s="150">
        <v>58.35</v>
      </c>
      <c r="E971" s="83"/>
    </row>
    <row r="972" spans="1:5" x14ac:dyDescent="0.3">
      <c r="A972" s="148" t="s">
        <v>22353</v>
      </c>
      <c r="B972" s="149" t="s">
        <v>22354</v>
      </c>
      <c r="C972" s="106" t="s">
        <v>128</v>
      </c>
      <c r="D972" s="150">
        <v>2.85</v>
      </c>
      <c r="E972" s="83"/>
    </row>
    <row r="973" spans="1:5" x14ac:dyDescent="0.3">
      <c r="A973" s="148" t="s">
        <v>22355</v>
      </c>
      <c r="B973" s="149" t="s">
        <v>22356</v>
      </c>
      <c r="C973" s="106" t="s">
        <v>128</v>
      </c>
      <c r="D973" s="150">
        <v>2.5299999999999998</v>
      </c>
      <c r="E973" s="83"/>
    </row>
    <row r="974" spans="1:5" x14ac:dyDescent="0.3">
      <c r="A974" s="148" t="s">
        <v>22357</v>
      </c>
      <c r="B974" s="149" t="s">
        <v>22358</v>
      </c>
      <c r="C974" s="106" t="s">
        <v>128</v>
      </c>
      <c r="D974" s="150">
        <v>0.73</v>
      </c>
      <c r="E974" s="83"/>
    </row>
    <row r="975" spans="1:5" x14ac:dyDescent="0.3">
      <c r="A975" s="148" t="s">
        <v>22359</v>
      </c>
      <c r="B975" s="149" t="s">
        <v>22360</v>
      </c>
      <c r="C975" s="106" t="s">
        <v>128</v>
      </c>
      <c r="D975" s="150">
        <v>1.66</v>
      </c>
      <c r="E975" s="83"/>
    </row>
    <row r="976" spans="1:5" x14ac:dyDescent="0.3">
      <c r="A976" s="148" t="s">
        <v>22361</v>
      </c>
      <c r="B976" s="149" t="s">
        <v>22362</v>
      </c>
      <c r="C976" s="106" t="s">
        <v>959</v>
      </c>
      <c r="D976" s="150">
        <v>114.73</v>
      </c>
      <c r="E976" s="83"/>
    </row>
    <row r="977" spans="1:5" ht="28.8" x14ac:dyDescent="0.3">
      <c r="A977" s="148" t="s">
        <v>22363</v>
      </c>
      <c r="B977" s="149" t="s">
        <v>22364</v>
      </c>
      <c r="C977" s="106" t="s">
        <v>959</v>
      </c>
      <c r="D977" s="150">
        <v>49.08</v>
      </c>
      <c r="E977" s="83"/>
    </row>
    <row r="978" spans="1:5" ht="28.8" x14ac:dyDescent="0.3">
      <c r="A978" s="148" t="s">
        <v>22365</v>
      </c>
      <c r="B978" s="149" t="s">
        <v>22366</v>
      </c>
      <c r="C978" s="106" t="s">
        <v>959</v>
      </c>
      <c r="D978" s="150">
        <v>10.84</v>
      </c>
      <c r="E978" s="83"/>
    </row>
    <row r="979" spans="1:5" x14ac:dyDescent="0.3">
      <c r="A979" s="148" t="s">
        <v>22367</v>
      </c>
      <c r="B979" s="149" t="s">
        <v>22368</v>
      </c>
      <c r="C979" s="106" t="s">
        <v>959</v>
      </c>
      <c r="D979" s="150">
        <v>25.97</v>
      </c>
      <c r="E979" s="83"/>
    </row>
    <row r="980" spans="1:5" x14ac:dyDescent="0.3">
      <c r="A980" s="148" t="s">
        <v>22369</v>
      </c>
      <c r="B980" s="149" t="s">
        <v>22370</v>
      </c>
      <c r="C980" s="106" t="s">
        <v>959</v>
      </c>
      <c r="D980" s="150">
        <v>53.83</v>
      </c>
      <c r="E980" s="83"/>
    </row>
    <row r="981" spans="1:5" x14ac:dyDescent="0.3">
      <c r="A981" s="148" t="s">
        <v>22371</v>
      </c>
      <c r="B981" s="149" t="s">
        <v>22372</v>
      </c>
      <c r="C981" s="106" t="s">
        <v>959</v>
      </c>
      <c r="D981" s="150">
        <v>25.14</v>
      </c>
      <c r="E981" s="83"/>
    </row>
    <row r="982" spans="1:5" x14ac:dyDescent="0.3">
      <c r="A982" s="148" t="s">
        <v>22373</v>
      </c>
      <c r="B982" s="149" t="s">
        <v>22374</v>
      </c>
      <c r="C982" s="106" t="s">
        <v>959</v>
      </c>
      <c r="D982" s="150">
        <v>46.56</v>
      </c>
      <c r="E982" s="83"/>
    </row>
    <row r="983" spans="1:5" ht="28.8" x14ac:dyDescent="0.3">
      <c r="A983" s="148" t="s">
        <v>22375</v>
      </c>
      <c r="B983" s="149" t="s">
        <v>22376</v>
      </c>
      <c r="C983" s="106" t="s">
        <v>959</v>
      </c>
      <c r="D983" s="150">
        <v>31.92</v>
      </c>
      <c r="E983" s="83"/>
    </row>
    <row r="984" spans="1:5" x14ac:dyDescent="0.3">
      <c r="A984" s="148" t="s">
        <v>22377</v>
      </c>
      <c r="B984" s="149" t="s">
        <v>22378</v>
      </c>
      <c r="C984" s="106" t="s">
        <v>959</v>
      </c>
      <c r="D984" s="150">
        <v>60.07</v>
      </c>
      <c r="E984" s="83"/>
    </row>
    <row r="985" spans="1:5" ht="43.2" x14ac:dyDescent="0.3">
      <c r="A985" s="148" t="s">
        <v>22379</v>
      </c>
      <c r="B985" s="149" t="s">
        <v>22380</v>
      </c>
      <c r="C985" s="106" t="s">
        <v>959</v>
      </c>
      <c r="D985" s="150">
        <v>28.92</v>
      </c>
      <c r="E985" s="83"/>
    </row>
    <row r="986" spans="1:5" ht="28.8" x14ac:dyDescent="0.3">
      <c r="A986" s="148" t="s">
        <v>22381</v>
      </c>
      <c r="B986" s="149" t="s">
        <v>22382</v>
      </c>
      <c r="C986" s="106" t="s">
        <v>693</v>
      </c>
      <c r="D986" s="150">
        <v>5.46</v>
      </c>
      <c r="E986" s="83"/>
    </row>
    <row r="987" spans="1:5" ht="28.8" x14ac:dyDescent="0.3">
      <c r="A987" s="148" t="s">
        <v>22383</v>
      </c>
      <c r="B987" s="149" t="s">
        <v>22384</v>
      </c>
      <c r="C987" s="106" t="s">
        <v>959</v>
      </c>
      <c r="D987" s="150">
        <v>12.01</v>
      </c>
      <c r="E987" s="83"/>
    </row>
    <row r="988" spans="1:5" ht="28.8" x14ac:dyDescent="0.3">
      <c r="A988" s="148" t="s">
        <v>22385</v>
      </c>
      <c r="B988" s="149" t="s">
        <v>22386</v>
      </c>
      <c r="C988" s="106" t="s">
        <v>959</v>
      </c>
      <c r="D988" s="150">
        <v>49.55</v>
      </c>
      <c r="E988" s="83"/>
    </row>
    <row r="989" spans="1:5" ht="28.8" x14ac:dyDescent="0.3">
      <c r="A989" s="148" t="s">
        <v>22387</v>
      </c>
      <c r="B989" s="149" t="s">
        <v>22388</v>
      </c>
      <c r="C989" s="106" t="s">
        <v>693</v>
      </c>
      <c r="D989" s="150">
        <v>40.78</v>
      </c>
      <c r="E989" s="83"/>
    </row>
    <row r="990" spans="1:5" x14ac:dyDescent="0.3">
      <c r="A990" s="148" t="s">
        <v>22389</v>
      </c>
      <c r="B990" s="149" t="s">
        <v>22390</v>
      </c>
      <c r="C990" s="106" t="s">
        <v>693</v>
      </c>
      <c r="D990" s="150">
        <v>46.84</v>
      </c>
      <c r="E990" s="83"/>
    </row>
    <row r="991" spans="1:5" ht="28.8" x14ac:dyDescent="0.3">
      <c r="A991" s="148" t="s">
        <v>22391</v>
      </c>
      <c r="B991" s="149" t="s">
        <v>22392</v>
      </c>
      <c r="C991" s="106" t="s">
        <v>959</v>
      </c>
      <c r="D991" s="150">
        <v>8.51</v>
      </c>
      <c r="E991" s="83"/>
    </row>
    <row r="992" spans="1:5" ht="28.8" x14ac:dyDescent="0.3">
      <c r="A992" s="148" t="s">
        <v>22393</v>
      </c>
      <c r="B992" s="149" t="s">
        <v>22394</v>
      </c>
      <c r="C992" s="106" t="s">
        <v>959</v>
      </c>
      <c r="D992" s="150">
        <v>17.36</v>
      </c>
      <c r="E992" s="83"/>
    </row>
    <row r="993" spans="1:5" ht="28.8" x14ac:dyDescent="0.3">
      <c r="A993" s="148" t="s">
        <v>22395</v>
      </c>
      <c r="B993" s="149" t="s">
        <v>22396</v>
      </c>
      <c r="C993" s="106" t="s">
        <v>959</v>
      </c>
      <c r="D993" s="150">
        <v>12.13</v>
      </c>
      <c r="E993" s="83"/>
    </row>
    <row r="994" spans="1:5" x14ac:dyDescent="0.3">
      <c r="A994" s="148" t="s">
        <v>22397</v>
      </c>
      <c r="B994" s="149" t="s">
        <v>22398</v>
      </c>
      <c r="C994" s="106" t="s">
        <v>959</v>
      </c>
      <c r="D994" s="150">
        <v>10.5</v>
      </c>
      <c r="E994" s="83"/>
    </row>
    <row r="995" spans="1:5" ht="28.8" x14ac:dyDescent="0.3">
      <c r="A995" s="148" t="s">
        <v>22399</v>
      </c>
      <c r="B995" s="149" t="s">
        <v>22400</v>
      </c>
      <c r="C995" s="106" t="s">
        <v>959</v>
      </c>
      <c r="D995" s="150">
        <v>22.32</v>
      </c>
      <c r="E995" s="83"/>
    </row>
    <row r="996" spans="1:5" ht="28.8" x14ac:dyDescent="0.3">
      <c r="A996" s="148" t="s">
        <v>22401</v>
      </c>
      <c r="B996" s="149" t="s">
        <v>22402</v>
      </c>
      <c r="C996" s="106" t="s">
        <v>959</v>
      </c>
      <c r="D996" s="150">
        <v>38.4</v>
      </c>
      <c r="E996" s="83"/>
    </row>
    <row r="997" spans="1:5" ht="28.8" x14ac:dyDescent="0.3">
      <c r="A997" s="148" t="s">
        <v>22403</v>
      </c>
      <c r="B997" s="149" t="s">
        <v>22404</v>
      </c>
      <c r="C997" s="106" t="s">
        <v>959</v>
      </c>
      <c r="D997" s="150">
        <v>22.83</v>
      </c>
      <c r="E997" s="83"/>
    </row>
    <row r="998" spans="1:5" x14ac:dyDescent="0.3">
      <c r="A998" s="148" t="s">
        <v>22405</v>
      </c>
      <c r="B998" s="149" t="s">
        <v>22406</v>
      </c>
      <c r="C998" s="106" t="s">
        <v>959</v>
      </c>
      <c r="D998" s="150">
        <v>70.28</v>
      </c>
      <c r="E998" s="83"/>
    </row>
    <row r="999" spans="1:5" ht="28.8" x14ac:dyDescent="0.3">
      <c r="A999" s="148" t="s">
        <v>22407</v>
      </c>
      <c r="B999" s="149" t="s">
        <v>22408</v>
      </c>
      <c r="C999" s="106" t="s">
        <v>959</v>
      </c>
      <c r="D999" s="150">
        <v>61.54</v>
      </c>
      <c r="E999" s="83"/>
    </row>
    <row r="1000" spans="1:5" x14ac:dyDescent="0.3">
      <c r="A1000" s="148" t="s">
        <v>22409</v>
      </c>
      <c r="B1000" s="149" t="s">
        <v>22410</v>
      </c>
      <c r="C1000" s="106" t="s">
        <v>693</v>
      </c>
      <c r="D1000" s="150">
        <v>7.4</v>
      </c>
      <c r="E1000" s="83"/>
    </row>
    <row r="1001" spans="1:5" ht="28.8" x14ac:dyDescent="0.3">
      <c r="A1001" s="148" t="s">
        <v>22411</v>
      </c>
      <c r="B1001" s="149" t="s">
        <v>22412</v>
      </c>
      <c r="C1001" s="106" t="s">
        <v>180</v>
      </c>
      <c r="D1001" s="150">
        <v>203</v>
      </c>
      <c r="E1001" s="83"/>
    </row>
    <row r="1002" spans="1:5" ht="28.8" x14ac:dyDescent="0.3">
      <c r="A1002" s="148" t="s">
        <v>22413</v>
      </c>
      <c r="B1002" s="149" t="s">
        <v>22414</v>
      </c>
      <c r="C1002" s="106" t="s">
        <v>180</v>
      </c>
      <c r="D1002" s="150">
        <v>402.5</v>
      </c>
      <c r="E1002" s="83"/>
    </row>
    <row r="1003" spans="1:5" ht="28.8" x14ac:dyDescent="0.3">
      <c r="A1003" s="148" t="s">
        <v>22415</v>
      </c>
      <c r="B1003" s="149" t="s">
        <v>22416</v>
      </c>
      <c r="C1003" s="106" t="s">
        <v>959</v>
      </c>
      <c r="D1003" s="150">
        <v>46.68</v>
      </c>
      <c r="E1003" s="83"/>
    </row>
    <row r="1004" spans="1:5" ht="43.2" x14ac:dyDescent="0.3">
      <c r="A1004" s="148" t="s">
        <v>22417</v>
      </c>
      <c r="B1004" s="149" t="s">
        <v>22418</v>
      </c>
      <c r="C1004" s="106" t="s">
        <v>959</v>
      </c>
      <c r="D1004" s="150">
        <v>28.39</v>
      </c>
      <c r="E1004" s="83"/>
    </row>
    <row r="1005" spans="1:5" x14ac:dyDescent="0.3">
      <c r="A1005" s="148" t="s">
        <v>22419</v>
      </c>
      <c r="B1005" s="149" t="s">
        <v>22420</v>
      </c>
      <c r="C1005" s="106" t="s">
        <v>959</v>
      </c>
      <c r="D1005" s="150">
        <v>14.77</v>
      </c>
      <c r="E1005" s="83"/>
    </row>
    <row r="1006" spans="1:5" ht="28.8" x14ac:dyDescent="0.3">
      <c r="A1006" s="148" t="s">
        <v>22421</v>
      </c>
      <c r="B1006" s="149" t="s">
        <v>22422</v>
      </c>
      <c r="C1006" s="106" t="s">
        <v>959</v>
      </c>
      <c r="D1006" s="150">
        <v>32.200000000000003</v>
      </c>
      <c r="E1006" s="83"/>
    </row>
    <row r="1007" spans="1:5" x14ac:dyDescent="0.3">
      <c r="A1007" s="148" t="s">
        <v>22423</v>
      </c>
      <c r="B1007" s="149" t="s">
        <v>22424</v>
      </c>
      <c r="C1007" s="106" t="s">
        <v>959</v>
      </c>
      <c r="D1007" s="150">
        <v>20.27</v>
      </c>
      <c r="E1007" s="83"/>
    </row>
    <row r="1008" spans="1:5" x14ac:dyDescent="0.3">
      <c r="A1008" s="148" t="s">
        <v>22425</v>
      </c>
      <c r="B1008" s="149" t="s">
        <v>22426</v>
      </c>
      <c r="C1008" s="106" t="s">
        <v>959</v>
      </c>
      <c r="D1008" s="150">
        <v>28.29</v>
      </c>
      <c r="E1008" s="83"/>
    </row>
    <row r="1009" spans="1:5" ht="28.8" x14ac:dyDescent="0.3">
      <c r="A1009" s="148" t="s">
        <v>22427</v>
      </c>
      <c r="B1009" s="149" t="s">
        <v>22428</v>
      </c>
      <c r="C1009" s="106" t="s">
        <v>959</v>
      </c>
      <c r="D1009" s="150">
        <v>4.75</v>
      </c>
      <c r="E1009" s="83"/>
    </row>
    <row r="1010" spans="1:5" x14ac:dyDescent="0.3">
      <c r="A1010" s="148" t="s">
        <v>22429</v>
      </c>
      <c r="B1010" s="149" t="s">
        <v>22430</v>
      </c>
      <c r="C1010" s="106" t="s">
        <v>959</v>
      </c>
      <c r="D1010" s="150">
        <v>31.45</v>
      </c>
      <c r="E1010" s="83"/>
    </row>
    <row r="1011" spans="1:5" x14ac:dyDescent="0.3">
      <c r="A1011" s="148" t="s">
        <v>22431</v>
      </c>
      <c r="B1011" s="149" t="s">
        <v>22432</v>
      </c>
      <c r="C1011" s="106" t="s">
        <v>959</v>
      </c>
      <c r="D1011" s="150">
        <v>30.63</v>
      </c>
      <c r="E1011" s="83"/>
    </row>
    <row r="1012" spans="1:5" ht="28.8" x14ac:dyDescent="0.3">
      <c r="A1012" s="148" t="s">
        <v>22433</v>
      </c>
      <c r="B1012" s="149" t="s">
        <v>22434</v>
      </c>
      <c r="C1012" s="106" t="s">
        <v>959</v>
      </c>
      <c r="D1012" s="150">
        <v>19.600000000000001</v>
      </c>
      <c r="E1012" s="83"/>
    </row>
    <row r="1013" spans="1:5" x14ac:dyDescent="0.3">
      <c r="A1013" s="148" t="s">
        <v>22435</v>
      </c>
      <c r="B1013" s="149" t="s">
        <v>22436</v>
      </c>
      <c r="C1013" s="106" t="s">
        <v>693</v>
      </c>
      <c r="D1013" s="150">
        <v>47.6</v>
      </c>
      <c r="E1013" s="83"/>
    </row>
    <row r="1014" spans="1:5" ht="28.8" x14ac:dyDescent="0.3">
      <c r="A1014" s="148" t="s">
        <v>22437</v>
      </c>
      <c r="B1014" s="149" t="s">
        <v>22438</v>
      </c>
      <c r="C1014" s="106" t="s">
        <v>959</v>
      </c>
      <c r="D1014" s="150">
        <v>25.41</v>
      </c>
      <c r="E1014" s="83"/>
    </row>
    <row r="1015" spans="1:5" ht="28.8" x14ac:dyDescent="0.3">
      <c r="A1015" s="148" t="s">
        <v>22439</v>
      </c>
      <c r="B1015" s="149" t="s">
        <v>22440</v>
      </c>
      <c r="C1015" s="106" t="s">
        <v>959</v>
      </c>
      <c r="D1015" s="150">
        <v>18.059999999999999</v>
      </c>
      <c r="E1015" s="83"/>
    </row>
    <row r="1016" spans="1:5" ht="28.8" x14ac:dyDescent="0.3">
      <c r="A1016" s="148" t="s">
        <v>22441</v>
      </c>
      <c r="B1016" s="149" t="s">
        <v>22442</v>
      </c>
      <c r="C1016" s="106" t="s">
        <v>959</v>
      </c>
      <c r="D1016" s="150">
        <v>43.49</v>
      </c>
      <c r="E1016" s="83"/>
    </row>
    <row r="1017" spans="1:5" x14ac:dyDescent="0.3">
      <c r="A1017" s="148" t="s">
        <v>22443</v>
      </c>
      <c r="B1017" s="149" t="s">
        <v>22444</v>
      </c>
      <c r="C1017" s="106" t="s">
        <v>959</v>
      </c>
      <c r="D1017" s="150">
        <v>16.059999999999999</v>
      </c>
      <c r="E1017" s="83"/>
    </row>
    <row r="1018" spans="1:5" x14ac:dyDescent="0.3">
      <c r="A1018" s="148" t="s">
        <v>22445</v>
      </c>
      <c r="B1018" s="149" t="s">
        <v>22446</v>
      </c>
      <c r="C1018" s="106" t="s">
        <v>959</v>
      </c>
      <c r="D1018" s="150">
        <v>14.64</v>
      </c>
      <c r="E1018" s="83"/>
    </row>
    <row r="1019" spans="1:5" x14ac:dyDescent="0.3">
      <c r="A1019" s="148" t="s">
        <v>22447</v>
      </c>
      <c r="B1019" s="149" t="s">
        <v>22448</v>
      </c>
      <c r="C1019" s="106" t="s">
        <v>959</v>
      </c>
      <c r="D1019" s="150">
        <v>15.98</v>
      </c>
      <c r="E1019" s="83"/>
    </row>
    <row r="1020" spans="1:5" ht="28.8" x14ac:dyDescent="0.3">
      <c r="A1020" s="148" t="s">
        <v>22449</v>
      </c>
      <c r="B1020" s="149" t="s">
        <v>22450</v>
      </c>
      <c r="C1020" s="106" t="s">
        <v>959</v>
      </c>
      <c r="D1020" s="150">
        <v>31.69</v>
      </c>
      <c r="E1020" s="83"/>
    </row>
    <row r="1021" spans="1:5" x14ac:dyDescent="0.3">
      <c r="A1021" s="148" t="s">
        <v>22451</v>
      </c>
      <c r="B1021" s="149" t="s">
        <v>22452</v>
      </c>
      <c r="C1021" s="106" t="s">
        <v>180</v>
      </c>
      <c r="D1021" s="150">
        <v>232.88</v>
      </c>
      <c r="E1021" s="83"/>
    </row>
    <row r="1022" spans="1:5" x14ac:dyDescent="0.3">
      <c r="A1022" s="148" t="s">
        <v>22453</v>
      </c>
      <c r="B1022" s="149" t="s">
        <v>22454</v>
      </c>
      <c r="C1022" s="106" t="s">
        <v>180</v>
      </c>
      <c r="D1022" s="150">
        <v>208.28</v>
      </c>
      <c r="E1022" s="83"/>
    </row>
    <row r="1023" spans="1:5" x14ac:dyDescent="0.3">
      <c r="A1023" s="148" t="s">
        <v>22455</v>
      </c>
      <c r="B1023" s="149" t="s">
        <v>22456</v>
      </c>
      <c r="C1023" s="106" t="s">
        <v>180</v>
      </c>
      <c r="D1023" s="150">
        <v>36.29</v>
      </c>
      <c r="E1023" s="83"/>
    </row>
    <row r="1024" spans="1:5" x14ac:dyDescent="0.3">
      <c r="A1024" s="148" t="s">
        <v>22457</v>
      </c>
      <c r="B1024" s="149" t="s">
        <v>22458</v>
      </c>
      <c r="C1024" s="106" t="s">
        <v>236</v>
      </c>
      <c r="D1024" s="150">
        <v>31.37</v>
      </c>
      <c r="E1024" s="83"/>
    </row>
    <row r="1025" spans="1:5" x14ac:dyDescent="0.3">
      <c r="A1025" s="148" t="s">
        <v>22459</v>
      </c>
      <c r="B1025" s="149" t="s">
        <v>22460</v>
      </c>
      <c r="C1025" s="106" t="s">
        <v>236</v>
      </c>
      <c r="D1025" s="150">
        <v>25.94</v>
      </c>
      <c r="E1025" s="83"/>
    </row>
    <row r="1026" spans="1:5" ht="28.8" x14ac:dyDescent="0.3">
      <c r="A1026" s="148" t="s">
        <v>22461</v>
      </c>
      <c r="B1026" s="149" t="s">
        <v>22462</v>
      </c>
      <c r="C1026" s="106" t="s">
        <v>236</v>
      </c>
      <c r="D1026" s="150">
        <v>37.89</v>
      </c>
      <c r="E1026" s="83"/>
    </row>
    <row r="1027" spans="1:5" ht="28.8" x14ac:dyDescent="0.3">
      <c r="A1027" s="148" t="s">
        <v>22463</v>
      </c>
      <c r="B1027" s="149" t="s">
        <v>22464</v>
      </c>
      <c r="C1027" s="106" t="s">
        <v>180</v>
      </c>
      <c r="D1027" s="150">
        <v>68.09</v>
      </c>
      <c r="E1027" s="83"/>
    </row>
    <row r="1028" spans="1:5" ht="28.8" x14ac:dyDescent="0.3">
      <c r="A1028" s="148" t="s">
        <v>22465</v>
      </c>
      <c r="B1028" s="149" t="s">
        <v>22466</v>
      </c>
      <c r="C1028" s="106" t="s">
        <v>236</v>
      </c>
      <c r="D1028" s="150">
        <v>35.4</v>
      </c>
      <c r="E1028" s="83"/>
    </row>
    <row r="1029" spans="1:5" ht="28.8" x14ac:dyDescent="0.3">
      <c r="A1029" s="148" t="s">
        <v>22467</v>
      </c>
      <c r="B1029" s="149" t="s">
        <v>22468</v>
      </c>
      <c r="C1029" s="106" t="s">
        <v>236</v>
      </c>
      <c r="D1029" s="150">
        <v>63.81</v>
      </c>
      <c r="E1029" s="83"/>
    </row>
    <row r="1030" spans="1:5" x14ac:dyDescent="0.3">
      <c r="A1030" s="148" t="s">
        <v>22469</v>
      </c>
      <c r="B1030" s="149" t="s">
        <v>22470</v>
      </c>
      <c r="C1030" s="106" t="s">
        <v>180</v>
      </c>
      <c r="D1030" s="150">
        <v>192.87</v>
      </c>
      <c r="E1030" s="83"/>
    </row>
    <row r="1031" spans="1:5" ht="28.8" x14ac:dyDescent="0.3">
      <c r="A1031" s="148" t="s">
        <v>22471</v>
      </c>
      <c r="B1031" s="149" t="s">
        <v>22472</v>
      </c>
      <c r="C1031" s="106" t="s">
        <v>180</v>
      </c>
      <c r="D1031" s="150">
        <v>70.06</v>
      </c>
      <c r="E1031" s="83"/>
    </row>
    <row r="1032" spans="1:5" ht="28.8" x14ac:dyDescent="0.3">
      <c r="A1032" s="148" t="s">
        <v>22473</v>
      </c>
      <c r="B1032" s="149" t="s">
        <v>22474</v>
      </c>
      <c r="C1032" s="106" t="s">
        <v>236</v>
      </c>
      <c r="D1032" s="150">
        <v>62.89</v>
      </c>
      <c r="E1032" s="83"/>
    </row>
    <row r="1033" spans="1:5" ht="28.8" x14ac:dyDescent="0.3">
      <c r="A1033" s="148" t="s">
        <v>22475</v>
      </c>
      <c r="B1033" s="149" t="s">
        <v>22476</v>
      </c>
      <c r="C1033" s="106" t="s">
        <v>236</v>
      </c>
      <c r="D1033" s="150">
        <v>66.349999999999994</v>
      </c>
      <c r="E1033" s="83"/>
    </row>
    <row r="1034" spans="1:5" ht="28.8" x14ac:dyDescent="0.3">
      <c r="A1034" s="148" t="s">
        <v>22477</v>
      </c>
      <c r="B1034" s="149" t="s">
        <v>22478</v>
      </c>
      <c r="C1034" s="106" t="s">
        <v>236</v>
      </c>
      <c r="D1034" s="150">
        <v>35.5</v>
      </c>
      <c r="E1034" s="83"/>
    </row>
    <row r="1035" spans="1:5" ht="28.8" x14ac:dyDescent="0.3">
      <c r="A1035" s="148" t="s">
        <v>22479</v>
      </c>
      <c r="B1035" s="149" t="s">
        <v>22480</v>
      </c>
      <c r="C1035" s="106" t="s">
        <v>236</v>
      </c>
      <c r="D1035" s="150">
        <v>35.590000000000003</v>
      </c>
      <c r="E1035" s="83"/>
    </row>
    <row r="1036" spans="1:5" x14ac:dyDescent="0.3">
      <c r="A1036" s="148" t="s">
        <v>22481</v>
      </c>
      <c r="B1036" s="149" t="s">
        <v>22482</v>
      </c>
      <c r="C1036" s="106" t="s">
        <v>180</v>
      </c>
      <c r="D1036" s="150">
        <v>33.869999999999997</v>
      </c>
      <c r="E1036" s="83"/>
    </row>
    <row r="1037" spans="1:5" ht="28.8" x14ac:dyDescent="0.3">
      <c r="A1037" s="148" t="s">
        <v>22483</v>
      </c>
      <c r="B1037" s="149" t="s">
        <v>22484</v>
      </c>
      <c r="C1037" s="106" t="s">
        <v>180</v>
      </c>
      <c r="D1037" s="150">
        <v>763.06</v>
      </c>
      <c r="E1037" s="83"/>
    </row>
    <row r="1038" spans="1:5" ht="28.8" x14ac:dyDescent="0.3">
      <c r="A1038" s="148" t="s">
        <v>22485</v>
      </c>
      <c r="B1038" s="149" t="s">
        <v>22486</v>
      </c>
      <c r="C1038" s="106" t="s">
        <v>180</v>
      </c>
      <c r="D1038" s="150">
        <v>873.06</v>
      </c>
      <c r="E1038" s="83"/>
    </row>
    <row r="1039" spans="1:5" ht="28.8" x14ac:dyDescent="0.3">
      <c r="A1039" s="148" t="s">
        <v>22487</v>
      </c>
      <c r="B1039" s="149" t="s">
        <v>22488</v>
      </c>
      <c r="C1039" s="106" t="s">
        <v>180</v>
      </c>
      <c r="D1039" s="150">
        <v>457.14</v>
      </c>
      <c r="E1039" s="83"/>
    </row>
    <row r="1040" spans="1:5" ht="43.2" x14ac:dyDescent="0.3">
      <c r="A1040" s="148" t="s">
        <v>22489</v>
      </c>
      <c r="B1040" s="149" t="s">
        <v>22490</v>
      </c>
      <c r="C1040" s="106" t="s">
        <v>180</v>
      </c>
      <c r="D1040" s="150">
        <v>275.42</v>
      </c>
      <c r="E1040" s="83"/>
    </row>
    <row r="1041" spans="1:5" ht="43.2" x14ac:dyDescent="0.3">
      <c r="A1041" s="148" t="s">
        <v>22491</v>
      </c>
      <c r="B1041" s="149" t="s">
        <v>22492</v>
      </c>
      <c r="C1041" s="106" t="s">
        <v>236</v>
      </c>
      <c r="D1041" s="150">
        <v>285.11</v>
      </c>
      <c r="E1041" s="83"/>
    </row>
    <row r="1042" spans="1:5" ht="43.2" x14ac:dyDescent="0.3">
      <c r="A1042" s="148" t="s">
        <v>22493</v>
      </c>
      <c r="B1042" s="149" t="s">
        <v>22494</v>
      </c>
      <c r="C1042" s="106" t="s">
        <v>236</v>
      </c>
      <c r="D1042" s="150">
        <v>107.89</v>
      </c>
      <c r="E1042" s="83"/>
    </row>
    <row r="1043" spans="1:5" ht="43.2" x14ac:dyDescent="0.3">
      <c r="A1043" s="148" t="s">
        <v>22495</v>
      </c>
      <c r="B1043" s="149" t="s">
        <v>22496</v>
      </c>
      <c r="C1043" s="106" t="s">
        <v>236</v>
      </c>
      <c r="D1043" s="150">
        <v>135.33000000000001</v>
      </c>
      <c r="E1043" s="83"/>
    </row>
    <row r="1044" spans="1:5" ht="28.8" x14ac:dyDescent="0.3">
      <c r="A1044" s="148" t="s">
        <v>22497</v>
      </c>
      <c r="B1044" s="149" t="s">
        <v>22498</v>
      </c>
      <c r="C1044" s="106" t="s">
        <v>236</v>
      </c>
      <c r="D1044" s="150">
        <v>58.98</v>
      </c>
      <c r="E1044" s="83"/>
    </row>
    <row r="1045" spans="1:5" ht="28.8" x14ac:dyDescent="0.3">
      <c r="A1045" s="148" t="s">
        <v>22499</v>
      </c>
      <c r="B1045" s="149" t="s">
        <v>22500</v>
      </c>
      <c r="C1045" s="106" t="s">
        <v>236</v>
      </c>
      <c r="D1045" s="150">
        <v>57.79</v>
      </c>
      <c r="E1045" s="83"/>
    </row>
    <row r="1046" spans="1:5" ht="28.8" x14ac:dyDescent="0.3">
      <c r="A1046" s="148" t="s">
        <v>22501</v>
      </c>
      <c r="B1046" s="149" t="s">
        <v>22502</v>
      </c>
      <c r="C1046" s="106" t="s">
        <v>180</v>
      </c>
      <c r="D1046" s="150">
        <v>147.11000000000001</v>
      </c>
      <c r="E1046" s="83"/>
    </row>
    <row r="1047" spans="1:5" ht="28.8" x14ac:dyDescent="0.3">
      <c r="A1047" s="148" t="s">
        <v>22503</v>
      </c>
      <c r="B1047" s="149" t="s">
        <v>22504</v>
      </c>
      <c r="C1047" s="106" t="s">
        <v>236</v>
      </c>
      <c r="D1047" s="150">
        <v>65.25</v>
      </c>
      <c r="E1047" s="83"/>
    </row>
    <row r="1048" spans="1:5" ht="28.8" x14ac:dyDescent="0.3">
      <c r="A1048" s="148" t="s">
        <v>22505</v>
      </c>
      <c r="B1048" s="149" t="s">
        <v>22506</v>
      </c>
      <c r="C1048" s="106" t="s">
        <v>180</v>
      </c>
      <c r="D1048" s="150">
        <v>116.39</v>
      </c>
      <c r="E1048" s="83"/>
    </row>
    <row r="1049" spans="1:5" x14ac:dyDescent="0.3">
      <c r="A1049" s="148" t="s">
        <v>22507</v>
      </c>
      <c r="B1049" s="149" t="s">
        <v>22508</v>
      </c>
      <c r="C1049" s="106" t="s">
        <v>236</v>
      </c>
      <c r="D1049" s="150">
        <v>296.08999999999997</v>
      </c>
      <c r="E1049" s="83"/>
    </row>
    <row r="1050" spans="1:5" x14ac:dyDescent="0.3">
      <c r="A1050" s="148" t="s">
        <v>22509</v>
      </c>
      <c r="B1050" s="149" t="s">
        <v>22510</v>
      </c>
      <c r="C1050" s="106" t="s">
        <v>236</v>
      </c>
      <c r="D1050" s="150">
        <v>283.87</v>
      </c>
      <c r="E1050" s="83"/>
    </row>
    <row r="1051" spans="1:5" x14ac:dyDescent="0.3">
      <c r="A1051" s="148" t="s">
        <v>22511</v>
      </c>
      <c r="B1051" s="149" t="s">
        <v>22512</v>
      </c>
      <c r="C1051" s="106" t="s">
        <v>180</v>
      </c>
      <c r="D1051" s="150">
        <v>569.04999999999995</v>
      </c>
      <c r="E1051" s="83"/>
    </row>
    <row r="1052" spans="1:5" x14ac:dyDescent="0.3">
      <c r="A1052" s="148" t="s">
        <v>22513</v>
      </c>
      <c r="B1052" s="149" t="s">
        <v>22514</v>
      </c>
      <c r="C1052" s="106" t="s">
        <v>180</v>
      </c>
      <c r="D1052" s="150">
        <v>669.13</v>
      </c>
      <c r="E1052" s="83"/>
    </row>
    <row r="1053" spans="1:5" x14ac:dyDescent="0.3">
      <c r="A1053" s="148" t="s">
        <v>22515</v>
      </c>
      <c r="B1053" s="149" t="s">
        <v>22516</v>
      </c>
      <c r="C1053" s="106" t="s">
        <v>180</v>
      </c>
      <c r="D1053" s="150">
        <v>734.72</v>
      </c>
      <c r="E1053" s="83"/>
    </row>
    <row r="1054" spans="1:5" x14ac:dyDescent="0.3">
      <c r="A1054" s="148" t="s">
        <v>22517</v>
      </c>
      <c r="B1054" s="149" t="s">
        <v>22518</v>
      </c>
      <c r="C1054" s="106" t="s">
        <v>180</v>
      </c>
      <c r="D1054" s="150">
        <v>488.04</v>
      </c>
      <c r="E1054" s="83"/>
    </row>
    <row r="1055" spans="1:5" ht="28.8" x14ac:dyDescent="0.3">
      <c r="A1055" s="148" t="s">
        <v>22519</v>
      </c>
      <c r="B1055" s="149" t="s">
        <v>22520</v>
      </c>
      <c r="C1055" s="106" t="s">
        <v>180</v>
      </c>
      <c r="D1055" s="150">
        <v>125.49</v>
      </c>
      <c r="E1055" s="83"/>
    </row>
    <row r="1056" spans="1:5" ht="28.8" x14ac:dyDescent="0.3">
      <c r="A1056" s="148" t="s">
        <v>22521</v>
      </c>
      <c r="B1056" s="149" t="s">
        <v>22522</v>
      </c>
      <c r="C1056" s="106" t="s">
        <v>236</v>
      </c>
      <c r="D1056" s="150">
        <v>38.04</v>
      </c>
      <c r="E1056" s="83"/>
    </row>
    <row r="1057" spans="1:5" ht="43.2" x14ac:dyDescent="0.3">
      <c r="A1057" s="148" t="s">
        <v>22523</v>
      </c>
      <c r="B1057" s="149" t="s">
        <v>22524</v>
      </c>
      <c r="C1057" s="106" t="s">
        <v>236</v>
      </c>
      <c r="D1057" s="150">
        <v>125.49</v>
      </c>
      <c r="E1057" s="83"/>
    </row>
    <row r="1058" spans="1:5" ht="43.2" x14ac:dyDescent="0.3">
      <c r="A1058" s="148" t="s">
        <v>22525</v>
      </c>
      <c r="B1058" s="149" t="s">
        <v>22526</v>
      </c>
      <c r="C1058" s="106" t="s">
        <v>236</v>
      </c>
      <c r="D1058" s="150">
        <v>147.04</v>
      </c>
      <c r="E1058" s="83"/>
    </row>
    <row r="1059" spans="1:5" ht="28.8" x14ac:dyDescent="0.3">
      <c r="A1059" s="148" t="s">
        <v>22527</v>
      </c>
      <c r="B1059" s="149" t="s">
        <v>22528</v>
      </c>
      <c r="C1059" s="106" t="s">
        <v>180</v>
      </c>
      <c r="D1059" s="150">
        <v>979.34</v>
      </c>
      <c r="E1059" s="83"/>
    </row>
    <row r="1060" spans="1:5" ht="28.8" x14ac:dyDescent="0.3">
      <c r="A1060" s="148" t="s">
        <v>22529</v>
      </c>
      <c r="B1060" s="149" t="s">
        <v>22530</v>
      </c>
      <c r="C1060" s="106" t="s">
        <v>236</v>
      </c>
      <c r="D1060" s="150">
        <v>79.91</v>
      </c>
      <c r="E1060" s="83"/>
    </row>
    <row r="1061" spans="1:5" x14ac:dyDescent="0.3">
      <c r="A1061" s="148" t="s">
        <v>22531</v>
      </c>
      <c r="B1061" s="149" t="s">
        <v>22532</v>
      </c>
      <c r="C1061" s="106" t="s">
        <v>180</v>
      </c>
      <c r="D1061" s="150">
        <v>79.17</v>
      </c>
      <c r="E1061" s="83"/>
    </row>
    <row r="1062" spans="1:5" x14ac:dyDescent="0.3">
      <c r="A1062" s="148" t="s">
        <v>22533</v>
      </c>
      <c r="B1062" s="149" t="s">
        <v>22534</v>
      </c>
      <c r="C1062" s="106" t="s">
        <v>236</v>
      </c>
      <c r="D1062" s="150">
        <v>16.940000000000001</v>
      </c>
      <c r="E1062" s="83"/>
    </row>
    <row r="1063" spans="1:5" x14ac:dyDescent="0.3">
      <c r="A1063" s="148" t="s">
        <v>22535</v>
      </c>
      <c r="B1063" s="149" t="s">
        <v>22536</v>
      </c>
      <c r="C1063" s="106" t="s">
        <v>180</v>
      </c>
      <c r="D1063" s="150">
        <v>196.44</v>
      </c>
      <c r="E1063" s="83"/>
    </row>
    <row r="1064" spans="1:5" x14ac:dyDescent="0.3">
      <c r="A1064" s="148" t="s">
        <v>22537</v>
      </c>
      <c r="B1064" s="149" t="s">
        <v>22538</v>
      </c>
      <c r="C1064" s="106" t="s">
        <v>180</v>
      </c>
      <c r="D1064" s="150">
        <v>182.75</v>
      </c>
      <c r="E1064" s="83"/>
    </row>
    <row r="1065" spans="1:5" x14ac:dyDescent="0.3">
      <c r="A1065" s="148" t="s">
        <v>22539</v>
      </c>
      <c r="B1065" s="149" t="s">
        <v>22540</v>
      </c>
      <c r="C1065" s="106" t="s">
        <v>180</v>
      </c>
      <c r="D1065" s="150">
        <v>34.72</v>
      </c>
      <c r="E1065" s="83"/>
    </row>
    <row r="1066" spans="1:5" x14ac:dyDescent="0.3">
      <c r="A1066" s="148" t="s">
        <v>22541</v>
      </c>
      <c r="B1066" s="149" t="s">
        <v>22542</v>
      </c>
      <c r="C1066" s="106" t="s">
        <v>180</v>
      </c>
      <c r="D1066" s="150">
        <v>290.52</v>
      </c>
      <c r="E1066" s="83"/>
    </row>
    <row r="1067" spans="1:5" x14ac:dyDescent="0.3">
      <c r="A1067" s="148" t="s">
        <v>22543</v>
      </c>
      <c r="B1067" s="149" t="s">
        <v>22544</v>
      </c>
      <c r="C1067" s="106" t="s">
        <v>236</v>
      </c>
      <c r="D1067" s="150">
        <v>80.48</v>
      </c>
      <c r="E1067" s="83"/>
    </row>
    <row r="1068" spans="1:5" x14ac:dyDescent="0.3">
      <c r="A1068" s="148" t="s">
        <v>22545</v>
      </c>
      <c r="B1068" s="149" t="s">
        <v>22546</v>
      </c>
      <c r="C1068" s="106" t="s">
        <v>128</v>
      </c>
      <c r="D1068" s="150">
        <v>5.32</v>
      </c>
      <c r="E1068" s="83"/>
    </row>
    <row r="1069" spans="1:5" ht="28.8" x14ac:dyDescent="0.3">
      <c r="A1069" s="148" t="s">
        <v>22547</v>
      </c>
      <c r="B1069" s="149" t="s">
        <v>22548</v>
      </c>
      <c r="C1069" s="106" t="s">
        <v>180</v>
      </c>
      <c r="D1069" s="150">
        <v>130.41</v>
      </c>
      <c r="E1069" s="83"/>
    </row>
    <row r="1070" spans="1:5" ht="28.8" x14ac:dyDescent="0.3">
      <c r="A1070" s="148" t="s">
        <v>22549</v>
      </c>
      <c r="B1070" s="149" t="s">
        <v>22550</v>
      </c>
      <c r="C1070" s="106" t="s">
        <v>180</v>
      </c>
      <c r="D1070" s="150">
        <v>116.18</v>
      </c>
      <c r="E1070" s="83"/>
    </row>
    <row r="1071" spans="1:5" ht="28.8" x14ac:dyDescent="0.3">
      <c r="A1071" s="148" t="s">
        <v>22551</v>
      </c>
      <c r="B1071" s="149" t="s">
        <v>22552</v>
      </c>
      <c r="C1071" s="106" t="s">
        <v>180</v>
      </c>
      <c r="D1071" s="150">
        <v>155.41</v>
      </c>
      <c r="E1071" s="83"/>
    </row>
    <row r="1072" spans="1:5" ht="28.8" x14ac:dyDescent="0.3">
      <c r="A1072" s="148" t="s">
        <v>22553</v>
      </c>
      <c r="B1072" s="149" t="s">
        <v>22554</v>
      </c>
      <c r="C1072" s="106" t="s">
        <v>180</v>
      </c>
      <c r="D1072" s="150">
        <v>115.83</v>
      </c>
      <c r="E1072" s="83"/>
    </row>
    <row r="1073" spans="1:5" ht="28.8" x14ac:dyDescent="0.3">
      <c r="A1073" s="148" t="s">
        <v>22555</v>
      </c>
      <c r="B1073" s="149" t="s">
        <v>22556</v>
      </c>
      <c r="C1073" s="106" t="s">
        <v>180</v>
      </c>
      <c r="D1073" s="150">
        <v>197</v>
      </c>
      <c r="E1073" s="83"/>
    </row>
    <row r="1074" spans="1:5" ht="28.8" x14ac:dyDescent="0.3">
      <c r="A1074" s="148" t="s">
        <v>22557</v>
      </c>
      <c r="B1074" s="149" t="s">
        <v>22558</v>
      </c>
      <c r="C1074" s="106" t="s">
        <v>180</v>
      </c>
      <c r="D1074" s="150">
        <v>170.4</v>
      </c>
      <c r="E1074" s="83"/>
    </row>
    <row r="1075" spans="1:5" ht="28.8" x14ac:dyDescent="0.3">
      <c r="A1075" s="148" t="s">
        <v>22559</v>
      </c>
      <c r="B1075" s="149" t="s">
        <v>22560</v>
      </c>
      <c r="C1075" s="106" t="s">
        <v>180</v>
      </c>
      <c r="D1075" s="150">
        <v>143.36000000000001</v>
      </c>
      <c r="E1075" s="83"/>
    </row>
    <row r="1076" spans="1:5" ht="28.8" x14ac:dyDescent="0.3">
      <c r="A1076" s="148" t="s">
        <v>22561</v>
      </c>
      <c r="B1076" s="149" t="s">
        <v>22562</v>
      </c>
      <c r="C1076" s="106" t="s">
        <v>180</v>
      </c>
      <c r="D1076" s="150">
        <v>87.49</v>
      </c>
      <c r="E1076" s="83"/>
    </row>
    <row r="1077" spans="1:5" ht="28.8" x14ac:dyDescent="0.3">
      <c r="A1077" s="148" t="s">
        <v>22563</v>
      </c>
      <c r="B1077" s="149" t="s">
        <v>22564</v>
      </c>
      <c r="C1077" s="106" t="s">
        <v>180</v>
      </c>
      <c r="D1077" s="150">
        <v>215.4</v>
      </c>
      <c r="E1077" s="83"/>
    </row>
    <row r="1078" spans="1:5" ht="28.8" x14ac:dyDescent="0.3">
      <c r="A1078" s="148" t="s">
        <v>22565</v>
      </c>
      <c r="B1078" s="149" t="s">
        <v>22566</v>
      </c>
      <c r="C1078" s="106" t="s">
        <v>180</v>
      </c>
      <c r="D1078" s="150">
        <v>204.83</v>
      </c>
      <c r="E1078" s="83"/>
    </row>
    <row r="1079" spans="1:5" ht="28.8" x14ac:dyDescent="0.3">
      <c r="A1079" s="148" t="s">
        <v>22567</v>
      </c>
      <c r="B1079" s="149" t="s">
        <v>22568</v>
      </c>
      <c r="C1079" s="106" t="s">
        <v>180</v>
      </c>
      <c r="D1079" s="150">
        <v>205.32</v>
      </c>
      <c r="E1079" s="83"/>
    </row>
    <row r="1080" spans="1:5" ht="28.8" x14ac:dyDescent="0.3">
      <c r="A1080" s="148" t="s">
        <v>22569</v>
      </c>
      <c r="B1080" s="149" t="s">
        <v>22570</v>
      </c>
      <c r="C1080" s="106" t="s">
        <v>180</v>
      </c>
      <c r="D1080" s="150">
        <v>185.39</v>
      </c>
      <c r="E1080" s="83"/>
    </row>
    <row r="1081" spans="1:5" ht="28.8" x14ac:dyDescent="0.3">
      <c r="A1081" s="148" t="s">
        <v>22571</v>
      </c>
      <c r="B1081" s="149" t="s">
        <v>22572</v>
      </c>
      <c r="C1081" s="106" t="s">
        <v>180</v>
      </c>
      <c r="D1081" s="150">
        <v>204.31</v>
      </c>
      <c r="E1081" s="83"/>
    </row>
    <row r="1082" spans="1:5" ht="28.8" x14ac:dyDescent="0.3">
      <c r="A1082" s="148" t="s">
        <v>22573</v>
      </c>
      <c r="B1082" s="149" t="s">
        <v>22574</v>
      </c>
      <c r="C1082" s="106" t="s">
        <v>180</v>
      </c>
      <c r="D1082" s="150">
        <v>194.33</v>
      </c>
      <c r="E1082" s="83"/>
    </row>
    <row r="1083" spans="1:5" x14ac:dyDescent="0.3">
      <c r="A1083" s="148" t="s">
        <v>22575</v>
      </c>
      <c r="B1083" s="149" t="s">
        <v>22576</v>
      </c>
      <c r="C1083" s="106" t="s">
        <v>236</v>
      </c>
      <c r="D1083" s="150">
        <v>13.68</v>
      </c>
      <c r="E1083" s="83"/>
    </row>
    <row r="1084" spans="1:5" ht="28.8" x14ac:dyDescent="0.3">
      <c r="A1084" s="148" t="s">
        <v>22577</v>
      </c>
      <c r="B1084" s="149" t="s">
        <v>22578</v>
      </c>
      <c r="C1084" s="106" t="s">
        <v>180</v>
      </c>
      <c r="D1084" s="150">
        <v>74.599999999999994</v>
      </c>
      <c r="E1084" s="83"/>
    </row>
    <row r="1085" spans="1:5" x14ac:dyDescent="0.3">
      <c r="A1085" s="148" t="s">
        <v>22579</v>
      </c>
      <c r="B1085" s="149" t="s">
        <v>22580</v>
      </c>
      <c r="C1085" s="106" t="s">
        <v>180</v>
      </c>
      <c r="D1085" s="150">
        <v>63.18</v>
      </c>
      <c r="E1085" s="83"/>
    </row>
    <row r="1086" spans="1:5" ht="28.8" x14ac:dyDescent="0.3">
      <c r="A1086" s="148" t="s">
        <v>22581</v>
      </c>
      <c r="B1086" s="149" t="s">
        <v>22582</v>
      </c>
      <c r="C1086" s="106" t="s">
        <v>180</v>
      </c>
      <c r="D1086" s="150">
        <v>84.99</v>
      </c>
      <c r="E1086" s="83"/>
    </row>
    <row r="1087" spans="1:5" x14ac:dyDescent="0.3">
      <c r="A1087" s="148" t="s">
        <v>22583</v>
      </c>
      <c r="B1087" s="149" t="s">
        <v>2408</v>
      </c>
      <c r="C1087" s="106" t="s">
        <v>128</v>
      </c>
      <c r="D1087" s="150">
        <v>58.87</v>
      </c>
      <c r="E1087" s="83"/>
    </row>
    <row r="1088" spans="1:5" ht="28.8" x14ac:dyDescent="0.3">
      <c r="A1088" s="148" t="s">
        <v>22584</v>
      </c>
      <c r="B1088" s="149" t="s">
        <v>22585</v>
      </c>
      <c r="C1088" s="106" t="s">
        <v>180</v>
      </c>
      <c r="D1088" s="150">
        <v>246.45</v>
      </c>
      <c r="E1088" s="83"/>
    </row>
    <row r="1089" spans="1:5" ht="43.2" x14ac:dyDescent="0.3">
      <c r="A1089" s="148" t="s">
        <v>22586</v>
      </c>
      <c r="B1089" s="149" t="s">
        <v>22587</v>
      </c>
      <c r="C1089" s="106" t="s">
        <v>180</v>
      </c>
      <c r="D1089" s="150">
        <v>335.32</v>
      </c>
      <c r="E1089" s="83"/>
    </row>
    <row r="1090" spans="1:5" x14ac:dyDescent="0.3">
      <c r="A1090" s="148" t="s">
        <v>22588</v>
      </c>
      <c r="B1090" s="149" t="s">
        <v>22589</v>
      </c>
      <c r="C1090" s="106" t="s">
        <v>261</v>
      </c>
      <c r="D1090" s="150">
        <v>144.61000000000001</v>
      </c>
      <c r="E1090" s="83"/>
    </row>
    <row r="1091" spans="1:5" ht="28.8" x14ac:dyDescent="0.3">
      <c r="A1091" s="148" t="s">
        <v>22590</v>
      </c>
      <c r="B1091" s="149" t="s">
        <v>22591</v>
      </c>
      <c r="C1091" s="106" t="s">
        <v>180</v>
      </c>
      <c r="D1091" s="150">
        <v>228.36</v>
      </c>
      <c r="E1091" s="83"/>
    </row>
    <row r="1092" spans="1:5" ht="43.2" x14ac:dyDescent="0.3">
      <c r="A1092" s="148" t="s">
        <v>22592</v>
      </c>
      <c r="B1092" s="149" t="s">
        <v>22593</v>
      </c>
      <c r="C1092" s="106" t="s">
        <v>180</v>
      </c>
      <c r="D1092" s="150">
        <v>172.86</v>
      </c>
      <c r="E1092" s="83"/>
    </row>
    <row r="1093" spans="1:5" ht="28.8" x14ac:dyDescent="0.3">
      <c r="A1093" s="148" t="s">
        <v>22594</v>
      </c>
      <c r="B1093" s="149" t="s">
        <v>22595</v>
      </c>
      <c r="C1093" s="106" t="s">
        <v>180</v>
      </c>
      <c r="D1093" s="150">
        <v>139.9</v>
      </c>
      <c r="E1093" s="83"/>
    </row>
    <row r="1094" spans="1:5" ht="28.8" x14ac:dyDescent="0.3">
      <c r="A1094" s="148" t="s">
        <v>22596</v>
      </c>
      <c r="B1094" s="149" t="s">
        <v>22597</v>
      </c>
      <c r="C1094" s="106" t="s">
        <v>180</v>
      </c>
      <c r="D1094" s="150">
        <v>716.22</v>
      </c>
      <c r="E1094" s="83"/>
    </row>
    <row r="1095" spans="1:5" ht="28.8" x14ac:dyDescent="0.3">
      <c r="A1095" s="148" t="s">
        <v>22598</v>
      </c>
      <c r="B1095" s="149" t="s">
        <v>22599</v>
      </c>
      <c r="C1095" s="106" t="s">
        <v>128</v>
      </c>
      <c r="D1095" s="150">
        <v>13.64</v>
      </c>
      <c r="E1095" s="83"/>
    </row>
    <row r="1096" spans="1:5" ht="28.8" x14ac:dyDescent="0.3">
      <c r="A1096" s="148" t="s">
        <v>22600</v>
      </c>
      <c r="B1096" s="149" t="s">
        <v>22601</v>
      </c>
      <c r="C1096" s="106" t="s">
        <v>128</v>
      </c>
      <c r="D1096" s="150">
        <v>13.74</v>
      </c>
      <c r="E1096" s="83"/>
    </row>
    <row r="1097" spans="1:5" x14ac:dyDescent="0.3">
      <c r="A1097" s="148" t="s">
        <v>22602</v>
      </c>
      <c r="B1097" s="149" t="s">
        <v>22603</v>
      </c>
      <c r="C1097" s="106" t="s">
        <v>128</v>
      </c>
      <c r="D1097" s="150">
        <v>25.25</v>
      </c>
      <c r="E1097" s="83"/>
    </row>
    <row r="1098" spans="1:5" ht="28.8" x14ac:dyDescent="0.3">
      <c r="A1098" s="148" t="s">
        <v>22604</v>
      </c>
      <c r="B1098" s="149" t="s">
        <v>22605</v>
      </c>
      <c r="C1098" s="106" t="s">
        <v>236</v>
      </c>
      <c r="D1098" s="150">
        <v>1.03</v>
      </c>
      <c r="E1098" s="83"/>
    </row>
    <row r="1099" spans="1:5" ht="28.8" x14ac:dyDescent="0.3">
      <c r="A1099" s="148" t="s">
        <v>22606</v>
      </c>
      <c r="B1099" s="149" t="s">
        <v>22607</v>
      </c>
      <c r="C1099" s="106" t="s">
        <v>236</v>
      </c>
      <c r="D1099" s="150">
        <v>1.45</v>
      </c>
      <c r="E1099" s="83"/>
    </row>
    <row r="1100" spans="1:5" ht="28.8" x14ac:dyDescent="0.3">
      <c r="A1100" s="148" t="s">
        <v>22608</v>
      </c>
      <c r="B1100" s="149" t="s">
        <v>22609</v>
      </c>
      <c r="C1100" s="106" t="s">
        <v>236</v>
      </c>
      <c r="D1100" s="150">
        <v>1.8</v>
      </c>
      <c r="E1100" s="83"/>
    </row>
    <row r="1101" spans="1:5" ht="28.8" x14ac:dyDescent="0.3">
      <c r="A1101" s="148" t="s">
        <v>22610</v>
      </c>
      <c r="B1101" s="149" t="s">
        <v>22611</v>
      </c>
      <c r="C1101" s="106" t="s">
        <v>236</v>
      </c>
      <c r="D1101" s="150">
        <v>2.0299999999999998</v>
      </c>
      <c r="E1101" s="83"/>
    </row>
    <row r="1102" spans="1:5" ht="28.8" x14ac:dyDescent="0.3">
      <c r="A1102" s="148" t="s">
        <v>22612</v>
      </c>
      <c r="B1102" s="149" t="s">
        <v>22613</v>
      </c>
      <c r="C1102" s="106" t="s">
        <v>236</v>
      </c>
      <c r="D1102" s="150">
        <v>3.93</v>
      </c>
      <c r="E1102" s="83"/>
    </row>
    <row r="1103" spans="1:5" ht="28.8" x14ac:dyDescent="0.3">
      <c r="A1103" s="148" t="s">
        <v>22614</v>
      </c>
      <c r="B1103" s="149" t="s">
        <v>22615</v>
      </c>
      <c r="C1103" s="106" t="s">
        <v>236</v>
      </c>
      <c r="D1103" s="150">
        <v>4.6399999999999997</v>
      </c>
      <c r="E1103" s="83"/>
    </row>
    <row r="1104" spans="1:5" ht="28.8" x14ac:dyDescent="0.3">
      <c r="A1104" s="148" t="s">
        <v>22616</v>
      </c>
      <c r="B1104" s="149" t="s">
        <v>22617</v>
      </c>
      <c r="C1104" s="106" t="s">
        <v>180</v>
      </c>
      <c r="D1104" s="150">
        <v>784.24</v>
      </c>
      <c r="E1104" s="83"/>
    </row>
    <row r="1105" spans="1:5" ht="28.8" x14ac:dyDescent="0.3">
      <c r="A1105" s="148" t="s">
        <v>22618</v>
      </c>
      <c r="B1105" s="149" t="s">
        <v>22619</v>
      </c>
      <c r="C1105" s="106" t="s">
        <v>180</v>
      </c>
      <c r="D1105" s="150">
        <v>378.13</v>
      </c>
      <c r="E1105" s="83"/>
    </row>
    <row r="1106" spans="1:5" ht="28.8" x14ac:dyDescent="0.3">
      <c r="A1106" s="148" t="s">
        <v>22620</v>
      </c>
      <c r="B1106" s="149" t="s">
        <v>22621</v>
      </c>
      <c r="C1106" s="106" t="s">
        <v>236</v>
      </c>
      <c r="D1106" s="150">
        <v>45.97</v>
      </c>
      <c r="E1106" s="83"/>
    </row>
    <row r="1107" spans="1:5" ht="28.8" x14ac:dyDescent="0.3">
      <c r="A1107" s="148" t="s">
        <v>22622</v>
      </c>
      <c r="B1107" s="149" t="s">
        <v>22623</v>
      </c>
      <c r="C1107" s="106" t="s">
        <v>236</v>
      </c>
      <c r="D1107" s="150">
        <v>10.36</v>
      </c>
      <c r="E1107" s="83"/>
    </row>
    <row r="1108" spans="1:5" ht="28.8" x14ac:dyDescent="0.3">
      <c r="A1108" s="148" t="s">
        <v>22624</v>
      </c>
      <c r="B1108" s="149" t="s">
        <v>22625</v>
      </c>
      <c r="C1108" s="106" t="s">
        <v>236</v>
      </c>
      <c r="D1108" s="150">
        <v>306.45999999999998</v>
      </c>
      <c r="E1108" s="83"/>
    </row>
    <row r="1109" spans="1:5" ht="28.8" x14ac:dyDescent="0.3">
      <c r="A1109" s="148" t="s">
        <v>22626</v>
      </c>
      <c r="B1109" s="149" t="s">
        <v>22627</v>
      </c>
      <c r="C1109" s="106" t="s">
        <v>236</v>
      </c>
      <c r="D1109" s="150">
        <v>63.08</v>
      </c>
      <c r="E1109" s="83"/>
    </row>
    <row r="1110" spans="1:5" ht="28.8" x14ac:dyDescent="0.3">
      <c r="A1110" s="148" t="s">
        <v>22628</v>
      </c>
      <c r="B1110" s="149" t="s">
        <v>22629</v>
      </c>
      <c r="C1110" s="106" t="s">
        <v>236</v>
      </c>
      <c r="D1110" s="150">
        <v>146.15</v>
      </c>
      <c r="E1110" s="83"/>
    </row>
    <row r="1111" spans="1:5" ht="28.8" x14ac:dyDescent="0.3">
      <c r="A1111" s="148" t="s">
        <v>22630</v>
      </c>
      <c r="B1111" s="149" t="s">
        <v>22631</v>
      </c>
      <c r="C1111" s="106" t="s">
        <v>236</v>
      </c>
      <c r="D1111" s="150">
        <v>108.34</v>
      </c>
      <c r="E1111" s="83"/>
    </row>
    <row r="1112" spans="1:5" ht="43.2" x14ac:dyDescent="0.3">
      <c r="A1112" s="148" t="s">
        <v>22632</v>
      </c>
      <c r="B1112" s="149" t="s">
        <v>22633</v>
      </c>
      <c r="C1112" s="106" t="s">
        <v>236</v>
      </c>
      <c r="D1112" s="150">
        <v>149.27000000000001</v>
      </c>
      <c r="E1112" s="83"/>
    </row>
    <row r="1113" spans="1:5" ht="28.8" x14ac:dyDescent="0.3">
      <c r="A1113" s="148" t="s">
        <v>22634</v>
      </c>
      <c r="B1113" s="149" t="s">
        <v>22635</v>
      </c>
      <c r="C1113" s="106" t="s">
        <v>236</v>
      </c>
      <c r="D1113" s="150">
        <v>73.11</v>
      </c>
      <c r="E1113" s="83"/>
    </row>
    <row r="1114" spans="1:5" ht="28.8" x14ac:dyDescent="0.3">
      <c r="A1114" s="148" t="s">
        <v>22636</v>
      </c>
      <c r="B1114" s="149" t="s">
        <v>22637</v>
      </c>
      <c r="C1114" s="106" t="s">
        <v>236</v>
      </c>
      <c r="D1114" s="150">
        <v>24.54</v>
      </c>
      <c r="E1114" s="83"/>
    </row>
    <row r="1115" spans="1:5" x14ac:dyDescent="0.3">
      <c r="A1115" s="148" t="s">
        <v>22638</v>
      </c>
      <c r="B1115" s="149" t="s">
        <v>22639</v>
      </c>
      <c r="C1115" s="106" t="s">
        <v>180</v>
      </c>
      <c r="D1115" s="150">
        <v>47.35</v>
      </c>
      <c r="E1115" s="83"/>
    </row>
    <row r="1116" spans="1:5" x14ac:dyDescent="0.3">
      <c r="A1116" s="148" t="s">
        <v>22640</v>
      </c>
      <c r="B1116" s="149" t="s">
        <v>22641</v>
      </c>
      <c r="C1116" s="106" t="s">
        <v>236</v>
      </c>
      <c r="D1116" s="150">
        <v>10.73</v>
      </c>
      <c r="E1116" s="83"/>
    </row>
    <row r="1117" spans="1:5" ht="28.8" x14ac:dyDescent="0.3">
      <c r="A1117" s="148" t="s">
        <v>22642</v>
      </c>
      <c r="B1117" s="149" t="s">
        <v>22643</v>
      </c>
      <c r="C1117" s="106" t="s">
        <v>236</v>
      </c>
      <c r="D1117" s="150">
        <v>79.040000000000006</v>
      </c>
      <c r="E1117" s="83"/>
    </row>
    <row r="1118" spans="1:5" ht="28.8" x14ac:dyDescent="0.3">
      <c r="A1118" s="148" t="s">
        <v>22644</v>
      </c>
      <c r="B1118" s="149" t="s">
        <v>22645</v>
      </c>
      <c r="C1118" s="106" t="s">
        <v>180</v>
      </c>
      <c r="D1118" s="150">
        <v>52.87</v>
      </c>
      <c r="E1118" s="83"/>
    </row>
    <row r="1119" spans="1:5" x14ac:dyDescent="0.3">
      <c r="A1119" s="148" t="s">
        <v>22646</v>
      </c>
      <c r="B1119" s="149" t="s">
        <v>22647</v>
      </c>
      <c r="C1119" s="106" t="s">
        <v>236</v>
      </c>
      <c r="D1119" s="150">
        <v>33.200000000000003</v>
      </c>
      <c r="E1119" s="83"/>
    </row>
    <row r="1120" spans="1:5" ht="28.8" x14ac:dyDescent="0.3">
      <c r="A1120" s="148" t="s">
        <v>22648</v>
      </c>
      <c r="B1120" s="149" t="s">
        <v>22649</v>
      </c>
      <c r="C1120" s="106" t="s">
        <v>180</v>
      </c>
      <c r="D1120" s="150">
        <v>288.33</v>
      </c>
      <c r="E1120" s="83"/>
    </row>
    <row r="1121" spans="1:5" ht="28.8" x14ac:dyDescent="0.3">
      <c r="A1121" s="148" t="s">
        <v>22650</v>
      </c>
      <c r="B1121" s="149" t="s">
        <v>22651</v>
      </c>
      <c r="C1121" s="106" t="s">
        <v>180</v>
      </c>
      <c r="D1121" s="150">
        <v>407.27</v>
      </c>
      <c r="E1121" s="83"/>
    </row>
    <row r="1122" spans="1:5" ht="28.8" x14ac:dyDescent="0.3">
      <c r="A1122" s="148" t="s">
        <v>22652</v>
      </c>
      <c r="B1122" s="149" t="s">
        <v>22653</v>
      </c>
      <c r="C1122" s="106" t="s">
        <v>236</v>
      </c>
      <c r="D1122" s="150">
        <v>7.54</v>
      </c>
      <c r="E1122" s="83"/>
    </row>
    <row r="1123" spans="1:5" ht="28.8" x14ac:dyDescent="0.3">
      <c r="A1123" s="148" t="s">
        <v>22654</v>
      </c>
      <c r="B1123" s="149" t="s">
        <v>22655</v>
      </c>
      <c r="C1123" s="106" t="s">
        <v>236</v>
      </c>
      <c r="D1123" s="150">
        <v>12.5</v>
      </c>
      <c r="E1123" s="83"/>
    </row>
    <row r="1124" spans="1:5" ht="28.8" x14ac:dyDescent="0.3">
      <c r="A1124" s="148" t="s">
        <v>22656</v>
      </c>
      <c r="B1124" s="149" t="s">
        <v>22657</v>
      </c>
      <c r="C1124" s="106" t="s">
        <v>236</v>
      </c>
      <c r="D1124" s="150">
        <v>24.15</v>
      </c>
      <c r="E1124" s="83"/>
    </row>
    <row r="1125" spans="1:5" ht="28.8" x14ac:dyDescent="0.3">
      <c r="A1125" s="148" t="s">
        <v>22658</v>
      </c>
      <c r="B1125" s="149" t="s">
        <v>22659</v>
      </c>
      <c r="C1125" s="106" t="s">
        <v>236</v>
      </c>
      <c r="D1125" s="150">
        <v>19.88</v>
      </c>
      <c r="E1125" s="83"/>
    </row>
    <row r="1126" spans="1:5" ht="28.8" x14ac:dyDescent="0.3">
      <c r="A1126" s="148" t="s">
        <v>22660</v>
      </c>
      <c r="B1126" s="149" t="s">
        <v>22661</v>
      </c>
      <c r="C1126" s="106" t="s">
        <v>180</v>
      </c>
      <c r="D1126" s="150">
        <v>83.6</v>
      </c>
      <c r="E1126" s="83"/>
    </row>
    <row r="1127" spans="1:5" ht="28.8" x14ac:dyDescent="0.3">
      <c r="A1127" s="148" t="s">
        <v>22662</v>
      </c>
      <c r="B1127" s="149" t="s">
        <v>22663</v>
      </c>
      <c r="C1127" s="106" t="s">
        <v>180</v>
      </c>
      <c r="D1127" s="150">
        <v>143.31</v>
      </c>
      <c r="E1127" s="83"/>
    </row>
    <row r="1128" spans="1:5" ht="28.8" x14ac:dyDescent="0.3">
      <c r="A1128" s="148" t="s">
        <v>22664</v>
      </c>
      <c r="B1128" s="149" t="s">
        <v>22665</v>
      </c>
      <c r="C1128" s="106" t="s">
        <v>180</v>
      </c>
      <c r="D1128" s="150">
        <v>109.6</v>
      </c>
      <c r="E1128" s="83"/>
    </row>
    <row r="1129" spans="1:5" ht="28.8" x14ac:dyDescent="0.3">
      <c r="A1129" s="148" t="s">
        <v>22666</v>
      </c>
      <c r="B1129" s="149" t="s">
        <v>22667</v>
      </c>
      <c r="C1129" s="106" t="s">
        <v>180</v>
      </c>
      <c r="D1129" s="150">
        <v>262.17</v>
      </c>
      <c r="E1129" s="83"/>
    </row>
    <row r="1130" spans="1:5" ht="28.8" x14ac:dyDescent="0.3">
      <c r="A1130" s="148" t="s">
        <v>22668</v>
      </c>
      <c r="B1130" s="149" t="s">
        <v>22669</v>
      </c>
      <c r="C1130" s="106" t="s">
        <v>180</v>
      </c>
      <c r="D1130" s="150">
        <v>152.13</v>
      </c>
      <c r="E1130" s="83"/>
    </row>
    <row r="1131" spans="1:5" ht="28.8" x14ac:dyDescent="0.3">
      <c r="A1131" s="148" t="s">
        <v>22670</v>
      </c>
      <c r="B1131" s="149" t="s">
        <v>22671</v>
      </c>
      <c r="C1131" s="106" t="s">
        <v>180</v>
      </c>
      <c r="D1131" s="150">
        <v>250.55</v>
      </c>
      <c r="E1131" s="83"/>
    </row>
    <row r="1132" spans="1:5" ht="28.8" x14ac:dyDescent="0.3">
      <c r="A1132" s="148" t="s">
        <v>22672</v>
      </c>
      <c r="B1132" s="149" t="s">
        <v>22673</v>
      </c>
      <c r="C1132" s="106" t="s">
        <v>180</v>
      </c>
      <c r="D1132" s="150">
        <v>84.75</v>
      </c>
      <c r="E1132" s="83"/>
    </row>
    <row r="1133" spans="1:5" ht="28.8" x14ac:dyDescent="0.3">
      <c r="A1133" s="148" t="s">
        <v>22674</v>
      </c>
      <c r="B1133" s="149" t="s">
        <v>22675</v>
      </c>
      <c r="C1133" s="106" t="s">
        <v>180</v>
      </c>
      <c r="D1133" s="150">
        <v>51.57</v>
      </c>
      <c r="E1133" s="83"/>
    </row>
    <row r="1134" spans="1:5" ht="28.8" x14ac:dyDescent="0.3">
      <c r="A1134" s="148" t="s">
        <v>22676</v>
      </c>
      <c r="B1134" s="149" t="s">
        <v>22677</v>
      </c>
      <c r="C1134" s="106" t="s">
        <v>180</v>
      </c>
      <c r="D1134" s="150">
        <v>62.69</v>
      </c>
      <c r="E1134" s="83"/>
    </row>
    <row r="1135" spans="1:5" ht="28.8" x14ac:dyDescent="0.3">
      <c r="A1135" s="148" t="s">
        <v>22678</v>
      </c>
      <c r="B1135" s="149" t="s">
        <v>22679</v>
      </c>
      <c r="C1135" s="106" t="s">
        <v>180</v>
      </c>
      <c r="D1135" s="150">
        <v>77.31</v>
      </c>
      <c r="E1135" s="83"/>
    </row>
    <row r="1136" spans="1:5" ht="28.8" x14ac:dyDescent="0.3">
      <c r="A1136" s="148" t="s">
        <v>22680</v>
      </c>
      <c r="B1136" s="149" t="s">
        <v>22681</v>
      </c>
      <c r="C1136" s="106" t="s">
        <v>180</v>
      </c>
      <c r="D1136" s="150">
        <v>147.28</v>
      </c>
      <c r="E1136" s="83"/>
    </row>
    <row r="1137" spans="1:5" ht="28.8" x14ac:dyDescent="0.3">
      <c r="A1137" s="148" t="s">
        <v>22682</v>
      </c>
      <c r="B1137" s="149" t="s">
        <v>22683</v>
      </c>
      <c r="C1137" s="106" t="s">
        <v>180</v>
      </c>
      <c r="D1137" s="150">
        <v>123.14</v>
      </c>
      <c r="E1137" s="83"/>
    </row>
    <row r="1138" spans="1:5" ht="43.2" x14ac:dyDescent="0.3">
      <c r="A1138" s="148" t="s">
        <v>22684</v>
      </c>
      <c r="B1138" s="149" t="s">
        <v>22685</v>
      </c>
      <c r="C1138" s="106" t="s">
        <v>180</v>
      </c>
      <c r="D1138" s="150">
        <v>210.47</v>
      </c>
      <c r="E1138" s="83"/>
    </row>
    <row r="1139" spans="1:5" ht="28.8" x14ac:dyDescent="0.3">
      <c r="A1139" s="148" t="s">
        <v>22686</v>
      </c>
      <c r="B1139" s="149" t="s">
        <v>22687</v>
      </c>
      <c r="C1139" s="106" t="s">
        <v>180</v>
      </c>
      <c r="D1139" s="150">
        <v>139.44</v>
      </c>
      <c r="E1139" s="83"/>
    </row>
    <row r="1140" spans="1:5" x14ac:dyDescent="0.3">
      <c r="A1140" s="148" t="s">
        <v>22688</v>
      </c>
      <c r="B1140" s="149" t="s">
        <v>22689</v>
      </c>
      <c r="C1140" s="106" t="s">
        <v>236</v>
      </c>
      <c r="D1140" s="150">
        <v>7.32</v>
      </c>
      <c r="E1140" s="83"/>
    </row>
    <row r="1141" spans="1:5" ht="28.8" x14ac:dyDescent="0.3">
      <c r="A1141" s="148" t="s">
        <v>22690</v>
      </c>
      <c r="B1141" s="149" t="s">
        <v>22691</v>
      </c>
      <c r="C1141" s="106" t="s">
        <v>180</v>
      </c>
      <c r="D1141" s="150">
        <v>244.96</v>
      </c>
      <c r="E1141" s="83"/>
    </row>
    <row r="1142" spans="1:5" ht="28.8" x14ac:dyDescent="0.3">
      <c r="A1142" s="148" t="s">
        <v>22692</v>
      </c>
      <c r="B1142" s="149" t="s">
        <v>22693</v>
      </c>
      <c r="C1142" s="106" t="s">
        <v>128</v>
      </c>
      <c r="D1142" s="150">
        <v>7781.45</v>
      </c>
      <c r="E1142" s="83"/>
    </row>
    <row r="1143" spans="1:5" ht="28.8" x14ac:dyDescent="0.3">
      <c r="A1143" s="148" t="s">
        <v>22694</v>
      </c>
      <c r="B1143" s="149" t="s">
        <v>22695</v>
      </c>
      <c r="C1143" s="106" t="s">
        <v>128</v>
      </c>
      <c r="D1143" s="150">
        <v>13738.66</v>
      </c>
      <c r="E1143" s="83"/>
    </row>
    <row r="1144" spans="1:5" ht="28.8" x14ac:dyDescent="0.3">
      <c r="A1144" s="148" t="s">
        <v>22696</v>
      </c>
      <c r="B1144" s="149" t="s">
        <v>22697</v>
      </c>
      <c r="C1144" s="106" t="s">
        <v>180</v>
      </c>
      <c r="D1144" s="150">
        <v>0.45</v>
      </c>
      <c r="E1144" s="83"/>
    </row>
    <row r="1145" spans="1:5" ht="28.8" x14ac:dyDescent="0.3">
      <c r="A1145" s="148" t="s">
        <v>22698</v>
      </c>
      <c r="B1145" s="149" t="s">
        <v>22699</v>
      </c>
      <c r="C1145" s="106" t="s">
        <v>180</v>
      </c>
      <c r="D1145" s="150">
        <v>94.78</v>
      </c>
      <c r="E1145" s="83"/>
    </row>
    <row r="1146" spans="1:5" x14ac:dyDescent="0.3">
      <c r="A1146" s="148" t="s">
        <v>22700</v>
      </c>
      <c r="B1146" s="149" t="s">
        <v>22701</v>
      </c>
      <c r="C1146" s="106" t="s">
        <v>180</v>
      </c>
      <c r="D1146" s="150">
        <v>4.6500000000000004</v>
      </c>
      <c r="E1146" s="83"/>
    </row>
    <row r="1147" spans="1:5" x14ac:dyDescent="0.3">
      <c r="A1147" s="148" t="s">
        <v>22702</v>
      </c>
      <c r="B1147" s="149" t="s">
        <v>22703</v>
      </c>
      <c r="C1147" s="106" t="s">
        <v>128</v>
      </c>
      <c r="D1147" s="150">
        <v>1.43</v>
      </c>
      <c r="E1147" s="83"/>
    </row>
    <row r="1148" spans="1:5" x14ac:dyDescent="0.3">
      <c r="A1148" s="148" t="s">
        <v>22704</v>
      </c>
      <c r="B1148" s="149" t="s">
        <v>22705</v>
      </c>
      <c r="C1148" s="106" t="s">
        <v>261</v>
      </c>
      <c r="D1148" s="150">
        <v>164.09</v>
      </c>
      <c r="E1148" s="83"/>
    </row>
    <row r="1149" spans="1:5" x14ac:dyDescent="0.3">
      <c r="A1149" s="148" t="s">
        <v>22706</v>
      </c>
      <c r="B1149" s="149" t="s">
        <v>3626</v>
      </c>
      <c r="C1149" s="106" t="s">
        <v>261</v>
      </c>
      <c r="D1149" s="150">
        <v>119.03</v>
      </c>
      <c r="E1149" s="83"/>
    </row>
    <row r="1150" spans="1:5" x14ac:dyDescent="0.3">
      <c r="A1150" s="148" t="s">
        <v>22707</v>
      </c>
      <c r="B1150" s="149" t="s">
        <v>22708</v>
      </c>
      <c r="C1150" s="106" t="s">
        <v>180</v>
      </c>
      <c r="D1150" s="150">
        <v>5.7</v>
      </c>
      <c r="E1150" s="83"/>
    </row>
    <row r="1151" spans="1:5" x14ac:dyDescent="0.3">
      <c r="A1151" s="148" t="s">
        <v>22709</v>
      </c>
      <c r="B1151" s="149" t="s">
        <v>22710</v>
      </c>
      <c r="C1151" s="106" t="s">
        <v>128</v>
      </c>
      <c r="D1151" s="150">
        <v>13.24</v>
      </c>
      <c r="E1151" s="83"/>
    </row>
    <row r="1152" spans="1:5" x14ac:dyDescent="0.3">
      <c r="A1152" s="148" t="s">
        <v>22711</v>
      </c>
      <c r="B1152" s="149" t="s">
        <v>22712</v>
      </c>
      <c r="C1152" s="106" t="s">
        <v>128</v>
      </c>
      <c r="D1152" s="150">
        <v>57.52</v>
      </c>
      <c r="E1152" s="83"/>
    </row>
    <row r="1153" spans="1:5" x14ac:dyDescent="0.3">
      <c r="A1153" s="148" t="s">
        <v>22713</v>
      </c>
      <c r="B1153" s="149" t="s">
        <v>22714</v>
      </c>
      <c r="C1153" s="106" t="s">
        <v>180</v>
      </c>
      <c r="D1153" s="150">
        <v>10.23</v>
      </c>
      <c r="E1153" s="83"/>
    </row>
    <row r="1154" spans="1:5" x14ac:dyDescent="0.3">
      <c r="A1154" s="148" t="s">
        <v>22715</v>
      </c>
      <c r="B1154" s="149" t="s">
        <v>22716</v>
      </c>
      <c r="C1154" s="106" t="s">
        <v>128</v>
      </c>
      <c r="D1154" s="150">
        <v>73.239999999999995</v>
      </c>
      <c r="E1154" s="83"/>
    </row>
    <row r="1155" spans="1:5" x14ac:dyDescent="0.3">
      <c r="A1155" s="148" t="s">
        <v>22717</v>
      </c>
      <c r="B1155" s="149" t="s">
        <v>22718</v>
      </c>
      <c r="C1155" s="106" t="s">
        <v>128</v>
      </c>
      <c r="D1155" s="150">
        <v>21.11</v>
      </c>
      <c r="E1155" s="83"/>
    </row>
    <row r="1156" spans="1:5" x14ac:dyDescent="0.3">
      <c r="A1156" s="148" t="s">
        <v>22719</v>
      </c>
      <c r="B1156" s="149" t="s">
        <v>22720</v>
      </c>
      <c r="C1156" s="106" t="s">
        <v>128</v>
      </c>
      <c r="D1156" s="150">
        <v>36.29</v>
      </c>
      <c r="E1156" s="83"/>
    </row>
    <row r="1157" spans="1:5" x14ac:dyDescent="0.3">
      <c r="A1157" s="148" t="s">
        <v>22721</v>
      </c>
      <c r="B1157" s="149" t="s">
        <v>22722</v>
      </c>
      <c r="C1157" s="106" t="s">
        <v>128</v>
      </c>
      <c r="D1157" s="150">
        <v>50.33</v>
      </c>
      <c r="E1157" s="83"/>
    </row>
    <row r="1158" spans="1:5" x14ac:dyDescent="0.3">
      <c r="A1158" s="148" t="s">
        <v>22723</v>
      </c>
      <c r="B1158" s="149" t="s">
        <v>22724</v>
      </c>
      <c r="C1158" s="106" t="s">
        <v>128</v>
      </c>
      <c r="D1158" s="150">
        <v>1.9</v>
      </c>
      <c r="E1158" s="83"/>
    </row>
    <row r="1159" spans="1:5" x14ac:dyDescent="0.3">
      <c r="A1159" s="148" t="s">
        <v>22725</v>
      </c>
      <c r="B1159" s="149" t="s">
        <v>3652</v>
      </c>
      <c r="C1159" s="106" t="s">
        <v>128</v>
      </c>
      <c r="D1159" s="150">
        <v>13.47</v>
      </c>
      <c r="E1159" s="83"/>
    </row>
    <row r="1160" spans="1:5" x14ac:dyDescent="0.3">
      <c r="A1160" s="148" t="s">
        <v>22726</v>
      </c>
      <c r="B1160" s="149" t="s">
        <v>22727</v>
      </c>
      <c r="C1160" s="106" t="s">
        <v>128</v>
      </c>
      <c r="D1160" s="150">
        <v>23.45</v>
      </c>
      <c r="E1160" s="83"/>
    </row>
    <row r="1161" spans="1:5" x14ac:dyDescent="0.3">
      <c r="A1161" s="148" t="s">
        <v>22728</v>
      </c>
      <c r="B1161" s="149" t="s">
        <v>22729</v>
      </c>
      <c r="C1161" s="106" t="s">
        <v>128</v>
      </c>
      <c r="D1161" s="150">
        <v>1.39</v>
      </c>
      <c r="E1161" s="83"/>
    </row>
    <row r="1162" spans="1:5" x14ac:dyDescent="0.3">
      <c r="A1162" s="148" t="s">
        <v>22730</v>
      </c>
      <c r="B1162" s="149" t="s">
        <v>22731</v>
      </c>
      <c r="C1162" s="106" t="s">
        <v>128</v>
      </c>
      <c r="D1162" s="150">
        <v>55.72</v>
      </c>
      <c r="E1162" s="83"/>
    </row>
    <row r="1163" spans="1:5" x14ac:dyDescent="0.3">
      <c r="A1163" s="148" t="s">
        <v>22732</v>
      </c>
      <c r="B1163" s="149" t="s">
        <v>22733</v>
      </c>
      <c r="C1163" s="106" t="s">
        <v>128</v>
      </c>
      <c r="D1163" s="150">
        <v>185.88</v>
      </c>
      <c r="E1163" s="83"/>
    </row>
    <row r="1164" spans="1:5" x14ac:dyDescent="0.3">
      <c r="A1164" s="148" t="s">
        <v>22734</v>
      </c>
      <c r="B1164" s="149" t="s">
        <v>22735</v>
      </c>
      <c r="C1164" s="106" t="s">
        <v>128</v>
      </c>
      <c r="D1164" s="150">
        <v>135.08000000000001</v>
      </c>
      <c r="E1164" s="83"/>
    </row>
    <row r="1165" spans="1:5" x14ac:dyDescent="0.3">
      <c r="A1165" s="148" t="s">
        <v>22736</v>
      </c>
      <c r="B1165" s="149" t="s">
        <v>22737</v>
      </c>
      <c r="C1165" s="106" t="s">
        <v>439</v>
      </c>
      <c r="D1165" s="150">
        <v>4029.23</v>
      </c>
      <c r="E1165" s="83"/>
    </row>
    <row r="1166" spans="1:5" x14ac:dyDescent="0.3">
      <c r="A1166" s="148" t="s">
        <v>22738</v>
      </c>
      <c r="B1166" s="149" t="s">
        <v>22739</v>
      </c>
      <c r="C1166" s="106" t="s">
        <v>439</v>
      </c>
      <c r="D1166" s="150">
        <v>1198.29</v>
      </c>
      <c r="E1166" s="83"/>
    </row>
    <row r="1167" spans="1:5" x14ac:dyDescent="0.3">
      <c r="A1167" s="148" t="s">
        <v>22740</v>
      </c>
      <c r="B1167" s="149" t="s">
        <v>22741</v>
      </c>
      <c r="C1167" s="106" t="s">
        <v>439</v>
      </c>
      <c r="D1167" s="150">
        <v>817.56</v>
      </c>
      <c r="E1167" s="83"/>
    </row>
    <row r="1168" spans="1:5" x14ac:dyDescent="0.3">
      <c r="A1168" s="148" t="s">
        <v>22742</v>
      </c>
      <c r="B1168" s="149" t="s">
        <v>22743</v>
      </c>
      <c r="C1168" s="106" t="s">
        <v>439</v>
      </c>
      <c r="D1168" s="150">
        <v>1110.46</v>
      </c>
      <c r="E1168" s="83"/>
    </row>
    <row r="1169" spans="1:5" ht="28.8" x14ac:dyDescent="0.3">
      <c r="A1169" s="148" t="s">
        <v>22744</v>
      </c>
      <c r="B1169" s="149" t="s">
        <v>22745</v>
      </c>
      <c r="C1169" s="106" t="s">
        <v>128</v>
      </c>
      <c r="D1169" s="150">
        <v>715.02</v>
      </c>
      <c r="E1169" s="83"/>
    </row>
    <row r="1170" spans="1:5" ht="28.8" x14ac:dyDescent="0.3">
      <c r="A1170" s="148" t="s">
        <v>22746</v>
      </c>
      <c r="B1170" s="149" t="s">
        <v>22747</v>
      </c>
      <c r="C1170" s="106" t="s">
        <v>128</v>
      </c>
      <c r="D1170" s="150">
        <v>591.48</v>
      </c>
      <c r="E1170" s="83"/>
    </row>
    <row r="1171" spans="1:5" x14ac:dyDescent="0.3">
      <c r="A1171" s="148" t="s">
        <v>22748</v>
      </c>
      <c r="B1171" s="149" t="s">
        <v>22749</v>
      </c>
      <c r="C1171" s="106" t="s">
        <v>128</v>
      </c>
      <c r="D1171" s="150">
        <v>199.62</v>
      </c>
      <c r="E1171" s="83"/>
    </row>
    <row r="1172" spans="1:5" ht="28.8" x14ac:dyDescent="0.3">
      <c r="A1172" s="148" t="s">
        <v>22750</v>
      </c>
      <c r="B1172" s="149" t="s">
        <v>22751</v>
      </c>
      <c r="C1172" s="106" t="s">
        <v>128</v>
      </c>
      <c r="D1172" s="150">
        <v>110.7</v>
      </c>
      <c r="E1172" s="83"/>
    </row>
    <row r="1173" spans="1:5" ht="28.8" x14ac:dyDescent="0.3">
      <c r="A1173" s="148" t="s">
        <v>22752</v>
      </c>
      <c r="B1173" s="149" t="s">
        <v>22753</v>
      </c>
      <c r="C1173" s="106" t="s">
        <v>180</v>
      </c>
      <c r="D1173" s="150">
        <v>2274.7399999999998</v>
      </c>
      <c r="E1173" s="83"/>
    </row>
    <row r="1174" spans="1:5" ht="43.2" x14ac:dyDescent="0.3">
      <c r="A1174" s="148" t="s">
        <v>22754</v>
      </c>
      <c r="B1174" s="149" t="s">
        <v>22755</v>
      </c>
      <c r="C1174" s="106" t="s">
        <v>128</v>
      </c>
      <c r="D1174" s="150">
        <v>8.7200000000000006</v>
      </c>
      <c r="E1174" s="83"/>
    </row>
    <row r="1175" spans="1:5" ht="43.2" x14ac:dyDescent="0.3">
      <c r="A1175" s="148" t="s">
        <v>22756</v>
      </c>
      <c r="B1175" s="149" t="s">
        <v>22757</v>
      </c>
      <c r="C1175" s="106" t="s">
        <v>128</v>
      </c>
      <c r="D1175" s="150">
        <v>5.88</v>
      </c>
      <c r="E1175" s="83"/>
    </row>
    <row r="1176" spans="1:5" ht="43.2" x14ac:dyDescent="0.3">
      <c r="A1176" s="148" t="s">
        <v>22758</v>
      </c>
      <c r="B1176" s="149" t="s">
        <v>22759</v>
      </c>
      <c r="C1176" s="106" t="s">
        <v>128</v>
      </c>
      <c r="D1176" s="150">
        <v>6.32</v>
      </c>
      <c r="E1176" s="83"/>
    </row>
    <row r="1177" spans="1:5" ht="43.2" x14ac:dyDescent="0.3">
      <c r="A1177" s="148" t="s">
        <v>22760</v>
      </c>
      <c r="B1177" s="149" t="s">
        <v>22761</v>
      </c>
      <c r="C1177" s="106" t="s">
        <v>128</v>
      </c>
      <c r="D1177" s="150">
        <v>6.34</v>
      </c>
      <c r="E1177" s="83"/>
    </row>
    <row r="1178" spans="1:5" ht="28.8" x14ac:dyDescent="0.3">
      <c r="A1178" s="148" t="s">
        <v>22762</v>
      </c>
      <c r="B1178" s="149" t="s">
        <v>22763</v>
      </c>
      <c r="C1178" s="106" t="s">
        <v>128</v>
      </c>
      <c r="D1178" s="150">
        <v>6.91</v>
      </c>
      <c r="E1178" s="83"/>
    </row>
    <row r="1179" spans="1:5" ht="28.8" x14ac:dyDescent="0.3">
      <c r="A1179" s="148" t="s">
        <v>22764</v>
      </c>
      <c r="B1179" s="149" t="s">
        <v>22765</v>
      </c>
      <c r="C1179" s="106" t="s">
        <v>128</v>
      </c>
      <c r="D1179" s="150">
        <v>5.86</v>
      </c>
      <c r="E1179" s="83"/>
    </row>
    <row r="1180" spans="1:5" ht="28.8" x14ac:dyDescent="0.3">
      <c r="A1180" s="148" t="s">
        <v>22766</v>
      </c>
      <c r="B1180" s="149" t="s">
        <v>22767</v>
      </c>
      <c r="C1180" s="106" t="s">
        <v>180</v>
      </c>
      <c r="D1180" s="150">
        <v>478.84</v>
      </c>
      <c r="E1180" s="83"/>
    </row>
    <row r="1181" spans="1:5" ht="28.8" x14ac:dyDescent="0.3">
      <c r="A1181" s="148" t="s">
        <v>22768</v>
      </c>
      <c r="B1181" s="149" t="s">
        <v>22769</v>
      </c>
      <c r="C1181" s="106" t="s">
        <v>128</v>
      </c>
      <c r="D1181" s="150">
        <v>16.260000000000002</v>
      </c>
      <c r="E1181" s="83"/>
    </row>
    <row r="1182" spans="1:5" ht="28.8" x14ac:dyDescent="0.3">
      <c r="A1182" s="148" t="s">
        <v>22770</v>
      </c>
      <c r="B1182" s="149" t="s">
        <v>22771</v>
      </c>
      <c r="C1182" s="106" t="s">
        <v>128</v>
      </c>
      <c r="D1182" s="150">
        <v>268.99</v>
      </c>
      <c r="E1182" s="83"/>
    </row>
    <row r="1183" spans="1:5" x14ac:dyDescent="0.3">
      <c r="A1183" s="148" t="s">
        <v>22772</v>
      </c>
      <c r="B1183" s="149" t="s">
        <v>22773</v>
      </c>
      <c r="C1183" s="106" t="s">
        <v>180</v>
      </c>
      <c r="D1183" s="150">
        <v>291.95999999999998</v>
      </c>
      <c r="E1183" s="83"/>
    </row>
    <row r="1184" spans="1:5" ht="28.8" x14ac:dyDescent="0.3">
      <c r="A1184" s="148" t="s">
        <v>22774</v>
      </c>
      <c r="B1184" s="149" t="s">
        <v>22775</v>
      </c>
      <c r="C1184" s="106" t="s">
        <v>180</v>
      </c>
      <c r="D1184" s="150">
        <v>1888.21</v>
      </c>
      <c r="E1184" s="83"/>
    </row>
    <row r="1185" spans="1:5" x14ac:dyDescent="0.3">
      <c r="A1185" s="148" t="s">
        <v>22776</v>
      </c>
      <c r="B1185" s="149" t="s">
        <v>3303</v>
      </c>
      <c r="C1185" s="106" t="s">
        <v>128</v>
      </c>
      <c r="D1185" s="150">
        <v>22.91</v>
      </c>
      <c r="E1185" s="83"/>
    </row>
    <row r="1186" spans="1:5" x14ac:dyDescent="0.3">
      <c r="A1186" s="148" t="s">
        <v>22777</v>
      </c>
      <c r="B1186" s="149" t="s">
        <v>22778</v>
      </c>
      <c r="C1186" s="106" t="s">
        <v>180</v>
      </c>
      <c r="D1186" s="150">
        <v>82.36</v>
      </c>
      <c r="E1186" s="83"/>
    </row>
    <row r="1187" spans="1:5" x14ac:dyDescent="0.3">
      <c r="A1187" s="148" t="s">
        <v>22779</v>
      </c>
      <c r="B1187" s="149" t="s">
        <v>22780</v>
      </c>
      <c r="C1187" s="106" t="s">
        <v>236</v>
      </c>
      <c r="D1187" s="150">
        <v>301.37</v>
      </c>
      <c r="E1187" s="83"/>
    </row>
    <row r="1188" spans="1:5" ht="43.2" x14ac:dyDescent="0.3">
      <c r="A1188" s="148" t="s">
        <v>22781</v>
      </c>
      <c r="B1188" s="149" t="s">
        <v>22782</v>
      </c>
      <c r="C1188" s="106" t="s">
        <v>128</v>
      </c>
      <c r="D1188" s="150">
        <v>205.06</v>
      </c>
      <c r="E1188" s="83"/>
    </row>
    <row r="1189" spans="1:5" x14ac:dyDescent="0.3">
      <c r="A1189" s="148" t="s">
        <v>22783</v>
      </c>
      <c r="B1189" s="149" t="s">
        <v>22784</v>
      </c>
      <c r="C1189" s="106" t="s">
        <v>128</v>
      </c>
      <c r="D1189" s="150">
        <v>133.15</v>
      </c>
      <c r="E1189" s="83"/>
    </row>
    <row r="1190" spans="1:5" x14ac:dyDescent="0.3">
      <c r="A1190" s="148" t="s">
        <v>22785</v>
      </c>
      <c r="B1190" s="149" t="s">
        <v>22786</v>
      </c>
      <c r="C1190" s="106" t="s">
        <v>128</v>
      </c>
      <c r="D1190" s="150">
        <v>6.37</v>
      </c>
      <c r="E1190" s="83"/>
    </row>
    <row r="1191" spans="1:5" x14ac:dyDescent="0.3">
      <c r="A1191" s="148" t="s">
        <v>22787</v>
      </c>
      <c r="B1191" s="149" t="s">
        <v>22788</v>
      </c>
      <c r="C1191" s="106" t="s">
        <v>128</v>
      </c>
      <c r="D1191" s="150">
        <v>1080.8900000000001</v>
      </c>
      <c r="E1191" s="83"/>
    </row>
    <row r="1192" spans="1:5" x14ac:dyDescent="0.3">
      <c r="A1192" s="148" t="s">
        <v>22789</v>
      </c>
      <c r="B1192" s="149" t="s">
        <v>22790</v>
      </c>
      <c r="C1192" s="106" t="s">
        <v>128</v>
      </c>
      <c r="D1192" s="150">
        <v>57.37</v>
      </c>
      <c r="E1192" s="83"/>
    </row>
    <row r="1193" spans="1:5" x14ac:dyDescent="0.3">
      <c r="A1193" s="148" t="s">
        <v>22791</v>
      </c>
      <c r="B1193" s="149" t="s">
        <v>7833</v>
      </c>
      <c r="C1193" s="106" t="s">
        <v>180</v>
      </c>
      <c r="D1193" s="150">
        <v>9773.4500000000007</v>
      </c>
      <c r="E1193" s="83"/>
    </row>
    <row r="1194" spans="1:5" x14ac:dyDescent="0.3">
      <c r="A1194" s="148" t="s">
        <v>22792</v>
      </c>
      <c r="B1194" s="149" t="s">
        <v>7835</v>
      </c>
      <c r="C1194" s="106" t="s">
        <v>180</v>
      </c>
      <c r="D1194" s="150">
        <v>8859.23</v>
      </c>
      <c r="E1194" s="83"/>
    </row>
    <row r="1195" spans="1:5" x14ac:dyDescent="0.3">
      <c r="A1195" s="148" t="s">
        <v>22793</v>
      </c>
      <c r="B1195" s="149" t="s">
        <v>7837</v>
      </c>
      <c r="C1195" s="106" t="s">
        <v>180</v>
      </c>
      <c r="D1195" s="150">
        <v>4549.53</v>
      </c>
      <c r="E1195" s="83"/>
    </row>
    <row r="1196" spans="1:5" ht="28.8" x14ac:dyDescent="0.3">
      <c r="A1196" s="148" t="s">
        <v>22794</v>
      </c>
      <c r="B1196" s="149" t="s">
        <v>22795</v>
      </c>
      <c r="C1196" s="106" t="s">
        <v>128</v>
      </c>
      <c r="D1196" s="150">
        <v>8.8000000000000007</v>
      </c>
      <c r="E1196" s="83"/>
    </row>
    <row r="1197" spans="1:5" ht="28.8" x14ac:dyDescent="0.3">
      <c r="A1197" s="148" t="s">
        <v>22796</v>
      </c>
      <c r="B1197" s="149" t="s">
        <v>22797</v>
      </c>
      <c r="C1197" s="106" t="s">
        <v>128</v>
      </c>
      <c r="D1197" s="150">
        <v>10.84</v>
      </c>
      <c r="E1197" s="83"/>
    </row>
    <row r="1198" spans="1:5" ht="28.8" x14ac:dyDescent="0.3">
      <c r="A1198" s="148" t="s">
        <v>22798</v>
      </c>
      <c r="B1198" s="149" t="s">
        <v>22799</v>
      </c>
      <c r="C1198" s="106" t="s">
        <v>128</v>
      </c>
      <c r="D1198" s="150">
        <v>10.35</v>
      </c>
      <c r="E1198" s="83"/>
    </row>
    <row r="1199" spans="1:5" ht="28.8" x14ac:dyDescent="0.3">
      <c r="A1199" s="148" t="s">
        <v>22800</v>
      </c>
      <c r="B1199" s="149" t="s">
        <v>22801</v>
      </c>
      <c r="C1199" s="106" t="s">
        <v>128</v>
      </c>
      <c r="D1199" s="150">
        <v>14.26</v>
      </c>
      <c r="E1199" s="83"/>
    </row>
    <row r="1200" spans="1:5" ht="28.8" x14ac:dyDescent="0.3">
      <c r="A1200" s="148" t="s">
        <v>22802</v>
      </c>
      <c r="B1200" s="149" t="s">
        <v>22803</v>
      </c>
      <c r="C1200" s="106" t="s">
        <v>128</v>
      </c>
      <c r="D1200" s="150">
        <v>19.989999999999998</v>
      </c>
      <c r="E1200" s="83"/>
    </row>
    <row r="1201" spans="1:5" ht="28.8" x14ac:dyDescent="0.3">
      <c r="A1201" s="148" t="s">
        <v>22804</v>
      </c>
      <c r="B1201" s="149" t="s">
        <v>22805</v>
      </c>
      <c r="C1201" s="106" t="s">
        <v>128</v>
      </c>
      <c r="D1201" s="150">
        <v>28.25</v>
      </c>
      <c r="E1201" s="83"/>
    </row>
    <row r="1202" spans="1:5" ht="28.8" x14ac:dyDescent="0.3">
      <c r="A1202" s="148" t="s">
        <v>22806</v>
      </c>
      <c r="B1202" s="149" t="s">
        <v>22807</v>
      </c>
      <c r="C1202" s="106" t="s">
        <v>128</v>
      </c>
      <c r="D1202" s="150">
        <v>31.78</v>
      </c>
      <c r="E1202" s="83"/>
    </row>
    <row r="1203" spans="1:5" ht="28.8" x14ac:dyDescent="0.3">
      <c r="A1203" s="148" t="s">
        <v>22808</v>
      </c>
      <c r="B1203" s="149" t="s">
        <v>22809</v>
      </c>
      <c r="C1203" s="106" t="s">
        <v>128</v>
      </c>
      <c r="D1203" s="150">
        <v>73.680000000000007</v>
      </c>
      <c r="E1203" s="83"/>
    </row>
    <row r="1204" spans="1:5" x14ac:dyDescent="0.3">
      <c r="A1204" s="148" t="s">
        <v>22810</v>
      </c>
      <c r="B1204" s="149" t="s">
        <v>22811</v>
      </c>
      <c r="C1204" s="106" t="s">
        <v>128</v>
      </c>
      <c r="D1204" s="150">
        <v>17.329999999999998</v>
      </c>
      <c r="E1204" s="83"/>
    </row>
    <row r="1205" spans="1:5" ht="43.2" x14ac:dyDescent="0.3">
      <c r="A1205" s="148" t="s">
        <v>22812</v>
      </c>
      <c r="B1205" s="149" t="s">
        <v>22813</v>
      </c>
      <c r="C1205" s="106" t="s">
        <v>180</v>
      </c>
      <c r="D1205" s="150">
        <v>784.66</v>
      </c>
      <c r="E1205" s="83"/>
    </row>
    <row r="1206" spans="1:5" ht="43.2" x14ac:dyDescent="0.3">
      <c r="A1206" s="148" t="s">
        <v>22814</v>
      </c>
      <c r="B1206" s="149" t="s">
        <v>22815</v>
      </c>
      <c r="C1206" s="106" t="s">
        <v>180</v>
      </c>
      <c r="D1206" s="150">
        <v>831.3</v>
      </c>
      <c r="E1206" s="83"/>
    </row>
    <row r="1207" spans="1:5" ht="43.2" x14ac:dyDescent="0.3">
      <c r="A1207" s="148" t="s">
        <v>22816</v>
      </c>
      <c r="B1207" s="149" t="s">
        <v>22817</v>
      </c>
      <c r="C1207" s="106" t="s">
        <v>180</v>
      </c>
      <c r="D1207" s="150">
        <v>975.02</v>
      </c>
      <c r="E1207" s="83"/>
    </row>
    <row r="1208" spans="1:5" ht="43.2" x14ac:dyDescent="0.3">
      <c r="A1208" s="148" t="s">
        <v>22818</v>
      </c>
      <c r="B1208" s="149" t="s">
        <v>22819</v>
      </c>
      <c r="C1208" s="106" t="s">
        <v>180</v>
      </c>
      <c r="D1208" s="150">
        <v>1032.99</v>
      </c>
      <c r="E1208" s="83"/>
    </row>
    <row r="1209" spans="1:5" ht="43.2" x14ac:dyDescent="0.3">
      <c r="A1209" s="148" t="s">
        <v>22820</v>
      </c>
      <c r="B1209" s="149" t="s">
        <v>22821</v>
      </c>
      <c r="C1209" s="106" t="s">
        <v>180</v>
      </c>
      <c r="D1209" s="150">
        <v>1180.83</v>
      </c>
      <c r="E1209" s="83"/>
    </row>
    <row r="1210" spans="1:5" ht="43.2" x14ac:dyDescent="0.3">
      <c r="A1210" s="148" t="s">
        <v>22822</v>
      </c>
      <c r="B1210" s="149" t="s">
        <v>22823</v>
      </c>
      <c r="C1210" s="106" t="s">
        <v>180</v>
      </c>
      <c r="D1210" s="150">
        <v>768.55</v>
      </c>
      <c r="E1210" s="83"/>
    </row>
    <row r="1211" spans="1:5" ht="43.2" x14ac:dyDescent="0.3">
      <c r="A1211" s="148" t="s">
        <v>22824</v>
      </c>
      <c r="B1211" s="149" t="s">
        <v>22825</v>
      </c>
      <c r="C1211" s="106" t="s">
        <v>180</v>
      </c>
      <c r="D1211" s="150">
        <v>833.58</v>
      </c>
      <c r="E1211" s="83"/>
    </row>
    <row r="1212" spans="1:5" ht="43.2" x14ac:dyDescent="0.3">
      <c r="A1212" s="148" t="s">
        <v>22826</v>
      </c>
      <c r="B1212" s="149" t="s">
        <v>22827</v>
      </c>
      <c r="C1212" s="106" t="s">
        <v>180</v>
      </c>
      <c r="D1212" s="150">
        <v>942.06</v>
      </c>
      <c r="E1212" s="83"/>
    </row>
    <row r="1213" spans="1:5" ht="28.8" x14ac:dyDescent="0.3">
      <c r="A1213" s="148" t="s">
        <v>22828</v>
      </c>
      <c r="B1213" s="149" t="s">
        <v>22829</v>
      </c>
      <c r="C1213" s="106" t="s">
        <v>180</v>
      </c>
      <c r="D1213" s="150">
        <v>33.04</v>
      </c>
      <c r="E1213" s="83"/>
    </row>
    <row r="1214" spans="1:5" ht="28.8" x14ac:dyDescent="0.3">
      <c r="A1214" s="148" t="s">
        <v>22830</v>
      </c>
      <c r="B1214" s="149" t="s">
        <v>22831</v>
      </c>
      <c r="C1214" s="106" t="s">
        <v>180</v>
      </c>
      <c r="D1214" s="150">
        <v>99.61</v>
      </c>
      <c r="E1214" s="83"/>
    </row>
    <row r="1215" spans="1:5" ht="28.8" x14ac:dyDescent="0.3">
      <c r="A1215" s="148" t="s">
        <v>22832</v>
      </c>
      <c r="B1215" s="149" t="s">
        <v>22833</v>
      </c>
      <c r="C1215" s="106" t="s">
        <v>180</v>
      </c>
      <c r="D1215" s="150">
        <v>117.91</v>
      </c>
      <c r="E1215" s="83"/>
    </row>
    <row r="1216" spans="1:5" ht="28.8" x14ac:dyDescent="0.3">
      <c r="A1216" s="148" t="s">
        <v>22834</v>
      </c>
      <c r="B1216" s="149" t="s">
        <v>22835</v>
      </c>
      <c r="C1216" s="106" t="s">
        <v>180</v>
      </c>
      <c r="D1216" s="150">
        <v>68.760000000000005</v>
      </c>
      <c r="E1216" s="83"/>
    </row>
    <row r="1217" spans="1:5" ht="28.8" x14ac:dyDescent="0.3">
      <c r="A1217" s="148" t="s">
        <v>22836</v>
      </c>
      <c r="B1217" s="149" t="s">
        <v>22837</v>
      </c>
      <c r="C1217" s="106" t="s">
        <v>180</v>
      </c>
      <c r="D1217" s="150">
        <v>208.59</v>
      </c>
      <c r="E1217" s="83"/>
    </row>
    <row r="1218" spans="1:5" ht="28.8" x14ac:dyDescent="0.3">
      <c r="A1218" s="148" t="s">
        <v>22838</v>
      </c>
      <c r="B1218" s="149" t="s">
        <v>22839</v>
      </c>
      <c r="C1218" s="106" t="s">
        <v>180</v>
      </c>
      <c r="D1218" s="150">
        <v>196.85</v>
      </c>
      <c r="E1218" s="83"/>
    </row>
    <row r="1219" spans="1:5" ht="28.8" x14ac:dyDescent="0.3">
      <c r="A1219" s="148" t="s">
        <v>22840</v>
      </c>
      <c r="B1219" s="149" t="s">
        <v>22841</v>
      </c>
      <c r="C1219" s="106" t="s">
        <v>180</v>
      </c>
      <c r="D1219" s="150">
        <v>198.6</v>
      </c>
      <c r="E1219" s="83"/>
    </row>
    <row r="1220" spans="1:5" ht="28.8" x14ac:dyDescent="0.3">
      <c r="A1220" s="148" t="s">
        <v>22842</v>
      </c>
      <c r="B1220" s="149" t="s">
        <v>22843</v>
      </c>
      <c r="C1220" s="106" t="s">
        <v>180</v>
      </c>
      <c r="D1220" s="150">
        <v>91.14</v>
      </c>
      <c r="E1220" s="83"/>
    </row>
    <row r="1221" spans="1:5" x14ac:dyDescent="0.3">
      <c r="A1221" s="148" t="s">
        <v>22844</v>
      </c>
      <c r="B1221" s="149" t="s">
        <v>8167</v>
      </c>
      <c r="C1221" s="106" t="s">
        <v>180</v>
      </c>
      <c r="D1221" s="150">
        <v>66.5</v>
      </c>
      <c r="E1221" s="83"/>
    </row>
    <row r="1222" spans="1:5" ht="28.8" x14ac:dyDescent="0.3">
      <c r="A1222" s="148" t="s">
        <v>22845</v>
      </c>
      <c r="B1222" s="149" t="s">
        <v>22846</v>
      </c>
      <c r="C1222" s="106" t="s">
        <v>128</v>
      </c>
      <c r="D1222" s="150">
        <v>483.83</v>
      </c>
      <c r="E1222" s="83"/>
    </row>
    <row r="1223" spans="1:5" x14ac:dyDescent="0.3">
      <c r="A1223" s="148" t="s">
        <v>22847</v>
      </c>
      <c r="B1223" s="149" t="s">
        <v>22848</v>
      </c>
      <c r="C1223" s="106" t="s">
        <v>128</v>
      </c>
      <c r="D1223" s="150">
        <v>57.97</v>
      </c>
      <c r="E1223" s="83"/>
    </row>
    <row r="1224" spans="1:5" x14ac:dyDescent="0.3">
      <c r="A1224" s="148" t="s">
        <v>22849</v>
      </c>
      <c r="B1224" s="149" t="s">
        <v>22850</v>
      </c>
      <c r="C1224" s="106" t="s">
        <v>236</v>
      </c>
      <c r="D1224" s="150">
        <v>3.86</v>
      </c>
      <c r="E1224" s="83"/>
    </row>
    <row r="1225" spans="1:5" x14ac:dyDescent="0.3">
      <c r="A1225" s="148" t="s">
        <v>22851</v>
      </c>
      <c r="B1225" s="149" t="s">
        <v>22852</v>
      </c>
      <c r="C1225" s="106" t="s">
        <v>236</v>
      </c>
      <c r="D1225" s="150">
        <v>4.4800000000000004</v>
      </c>
      <c r="E1225" s="83"/>
    </row>
    <row r="1226" spans="1:5" x14ac:dyDescent="0.3">
      <c r="A1226" s="148" t="s">
        <v>22853</v>
      </c>
      <c r="B1226" s="149" t="s">
        <v>22854</v>
      </c>
      <c r="C1226" s="106" t="s">
        <v>236</v>
      </c>
      <c r="D1226" s="150">
        <v>10</v>
      </c>
      <c r="E1226" s="83"/>
    </row>
    <row r="1227" spans="1:5" x14ac:dyDescent="0.3">
      <c r="A1227" s="148" t="s">
        <v>22855</v>
      </c>
      <c r="B1227" s="149" t="s">
        <v>22856</v>
      </c>
      <c r="C1227" s="106" t="s">
        <v>236</v>
      </c>
      <c r="D1227" s="150">
        <v>14.98</v>
      </c>
      <c r="E1227" s="83"/>
    </row>
    <row r="1228" spans="1:5" x14ac:dyDescent="0.3">
      <c r="A1228" s="148" t="s">
        <v>22857</v>
      </c>
      <c r="B1228" s="149" t="s">
        <v>22858</v>
      </c>
      <c r="C1228" s="106" t="s">
        <v>236</v>
      </c>
      <c r="D1228" s="150">
        <v>16.149999999999999</v>
      </c>
      <c r="E1228" s="83"/>
    </row>
    <row r="1229" spans="1:5" x14ac:dyDescent="0.3">
      <c r="A1229" s="148" t="s">
        <v>22859</v>
      </c>
      <c r="B1229" s="149" t="s">
        <v>22860</v>
      </c>
      <c r="C1229" s="106" t="s">
        <v>236</v>
      </c>
      <c r="D1229" s="150">
        <v>29.08</v>
      </c>
      <c r="E1229" s="83"/>
    </row>
    <row r="1230" spans="1:5" x14ac:dyDescent="0.3">
      <c r="A1230" s="148" t="s">
        <v>22861</v>
      </c>
      <c r="B1230" s="149" t="s">
        <v>22862</v>
      </c>
      <c r="C1230" s="106" t="s">
        <v>236</v>
      </c>
      <c r="D1230" s="150">
        <v>44.38</v>
      </c>
      <c r="E1230" s="83"/>
    </row>
    <row r="1231" spans="1:5" x14ac:dyDescent="0.3">
      <c r="A1231" s="148" t="s">
        <v>22863</v>
      </c>
      <c r="B1231" s="149" t="s">
        <v>22864</v>
      </c>
      <c r="C1231" s="106" t="s">
        <v>236</v>
      </c>
      <c r="D1231" s="150">
        <v>58.2</v>
      </c>
      <c r="E1231" s="83"/>
    </row>
    <row r="1232" spans="1:5" x14ac:dyDescent="0.3">
      <c r="A1232" s="148" t="s">
        <v>22865</v>
      </c>
      <c r="B1232" s="149" t="s">
        <v>22866</v>
      </c>
      <c r="C1232" s="106" t="s">
        <v>236</v>
      </c>
      <c r="D1232" s="150">
        <v>88.56</v>
      </c>
      <c r="E1232" s="83"/>
    </row>
    <row r="1233" spans="1:5" x14ac:dyDescent="0.3">
      <c r="A1233" s="148" t="s">
        <v>22867</v>
      </c>
      <c r="B1233" s="149" t="s">
        <v>22868</v>
      </c>
      <c r="C1233" s="106" t="s">
        <v>236</v>
      </c>
      <c r="D1233" s="150">
        <v>240.02</v>
      </c>
      <c r="E1233" s="83"/>
    </row>
    <row r="1234" spans="1:5" x14ac:dyDescent="0.3">
      <c r="A1234" s="148" t="s">
        <v>22869</v>
      </c>
      <c r="B1234" s="149" t="s">
        <v>22870</v>
      </c>
      <c r="C1234" s="106" t="s">
        <v>236</v>
      </c>
      <c r="D1234" s="150">
        <v>364.56</v>
      </c>
      <c r="E1234" s="83"/>
    </row>
    <row r="1235" spans="1:5" x14ac:dyDescent="0.3">
      <c r="A1235" s="148" t="s">
        <v>22871</v>
      </c>
      <c r="B1235" s="149" t="s">
        <v>22872</v>
      </c>
      <c r="C1235" s="106" t="s">
        <v>236</v>
      </c>
      <c r="D1235" s="150">
        <v>550.67999999999995</v>
      </c>
      <c r="E1235" s="83"/>
    </row>
    <row r="1236" spans="1:5" x14ac:dyDescent="0.3">
      <c r="A1236" s="148" t="s">
        <v>22873</v>
      </c>
      <c r="B1236" s="149" t="s">
        <v>22874</v>
      </c>
      <c r="C1236" s="106" t="s">
        <v>236</v>
      </c>
      <c r="D1236" s="150">
        <v>426.89</v>
      </c>
      <c r="E1236" s="83"/>
    </row>
    <row r="1237" spans="1:5" x14ac:dyDescent="0.3">
      <c r="A1237" s="148" t="s">
        <v>22875</v>
      </c>
      <c r="B1237" s="149" t="s">
        <v>22876</v>
      </c>
      <c r="C1237" s="106" t="s">
        <v>236</v>
      </c>
      <c r="D1237" s="150">
        <v>6.39</v>
      </c>
      <c r="E1237" s="83"/>
    </row>
    <row r="1238" spans="1:5" x14ac:dyDescent="0.3">
      <c r="A1238" s="148" t="s">
        <v>22877</v>
      </c>
      <c r="B1238" s="149" t="s">
        <v>22878</v>
      </c>
      <c r="C1238" s="106" t="s">
        <v>236</v>
      </c>
      <c r="D1238" s="150">
        <v>10.65</v>
      </c>
      <c r="E1238" s="83"/>
    </row>
    <row r="1239" spans="1:5" x14ac:dyDescent="0.3">
      <c r="A1239" s="148" t="s">
        <v>22879</v>
      </c>
      <c r="B1239" s="149" t="s">
        <v>22880</v>
      </c>
      <c r="C1239" s="106" t="s">
        <v>236</v>
      </c>
      <c r="D1239" s="150">
        <v>16.239999999999998</v>
      </c>
      <c r="E1239" s="83"/>
    </row>
    <row r="1240" spans="1:5" x14ac:dyDescent="0.3">
      <c r="A1240" s="148" t="s">
        <v>22881</v>
      </c>
      <c r="B1240" s="149" t="s">
        <v>22882</v>
      </c>
      <c r="C1240" s="106" t="s">
        <v>236</v>
      </c>
      <c r="D1240" s="150">
        <v>15.3</v>
      </c>
      <c r="E1240" s="83"/>
    </row>
    <row r="1241" spans="1:5" x14ac:dyDescent="0.3">
      <c r="A1241" s="148" t="s">
        <v>22883</v>
      </c>
      <c r="B1241" s="149" t="s">
        <v>22884</v>
      </c>
      <c r="C1241" s="106" t="s">
        <v>236</v>
      </c>
      <c r="D1241" s="150">
        <v>40.770000000000003</v>
      </c>
      <c r="E1241" s="83"/>
    </row>
    <row r="1242" spans="1:5" x14ac:dyDescent="0.3">
      <c r="A1242" s="148" t="s">
        <v>22885</v>
      </c>
      <c r="B1242" s="149" t="s">
        <v>22886</v>
      </c>
      <c r="C1242" s="106" t="s">
        <v>128</v>
      </c>
      <c r="D1242" s="150">
        <v>20.05</v>
      </c>
      <c r="E1242" s="83"/>
    </row>
    <row r="1243" spans="1:5" x14ac:dyDescent="0.3">
      <c r="A1243" s="148" t="s">
        <v>22887</v>
      </c>
      <c r="B1243" s="149" t="s">
        <v>22888</v>
      </c>
      <c r="C1243" s="106" t="s">
        <v>236</v>
      </c>
      <c r="D1243" s="150">
        <v>11.6</v>
      </c>
      <c r="E1243" s="83"/>
    </row>
    <row r="1244" spans="1:5" x14ac:dyDescent="0.3">
      <c r="A1244" s="148" t="s">
        <v>22889</v>
      </c>
      <c r="B1244" s="149" t="s">
        <v>22890</v>
      </c>
      <c r="C1244" s="106" t="s">
        <v>236</v>
      </c>
      <c r="D1244" s="150">
        <v>15.05</v>
      </c>
      <c r="E1244" s="83"/>
    </row>
    <row r="1245" spans="1:5" x14ac:dyDescent="0.3">
      <c r="A1245" s="148" t="s">
        <v>22891</v>
      </c>
      <c r="B1245" s="149" t="s">
        <v>22892</v>
      </c>
      <c r="C1245" s="106" t="s">
        <v>236</v>
      </c>
      <c r="D1245" s="150">
        <v>21.09</v>
      </c>
      <c r="E1245" s="83"/>
    </row>
    <row r="1246" spans="1:5" x14ac:dyDescent="0.3">
      <c r="A1246" s="148" t="s">
        <v>22893</v>
      </c>
      <c r="B1246" s="149" t="s">
        <v>22894</v>
      </c>
      <c r="C1246" s="106" t="s">
        <v>236</v>
      </c>
      <c r="D1246" s="150">
        <v>34.950000000000003</v>
      </c>
      <c r="E1246" s="83"/>
    </row>
    <row r="1247" spans="1:5" x14ac:dyDescent="0.3">
      <c r="A1247" s="148" t="s">
        <v>22895</v>
      </c>
      <c r="B1247" s="149" t="s">
        <v>22896</v>
      </c>
      <c r="C1247" s="106" t="s">
        <v>236</v>
      </c>
      <c r="D1247" s="150">
        <v>63.49</v>
      </c>
      <c r="E1247" s="83"/>
    </row>
    <row r="1248" spans="1:5" x14ac:dyDescent="0.3">
      <c r="A1248" s="148" t="s">
        <v>22897</v>
      </c>
      <c r="B1248" s="149" t="s">
        <v>22898</v>
      </c>
      <c r="C1248" s="106" t="s">
        <v>236</v>
      </c>
      <c r="D1248" s="150">
        <v>23.67</v>
      </c>
      <c r="E1248" s="83"/>
    </row>
    <row r="1249" spans="1:5" x14ac:dyDescent="0.3">
      <c r="A1249" s="148" t="s">
        <v>22899</v>
      </c>
      <c r="B1249" s="149" t="s">
        <v>22900</v>
      </c>
      <c r="C1249" s="106" t="s">
        <v>236</v>
      </c>
      <c r="D1249" s="150">
        <v>43.17</v>
      </c>
      <c r="E1249" s="83"/>
    </row>
    <row r="1250" spans="1:5" x14ac:dyDescent="0.3">
      <c r="A1250" s="148" t="s">
        <v>22901</v>
      </c>
      <c r="B1250" s="149" t="s">
        <v>22902</v>
      </c>
      <c r="C1250" s="106" t="s">
        <v>236</v>
      </c>
      <c r="D1250" s="150">
        <v>82.36</v>
      </c>
      <c r="E1250" s="83"/>
    </row>
    <row r="1251" spans="1:5" x14ac:dyDescent="0.3">
      <c r="A1251" s="148" t="s">
        <v>22903</v>
      </c>
      <c r="B1251" s="149" t="s">
        <v>22904</v>
      </c>
      <c r="C1251" s="106" t="s">
        <v>236</v>
      </c>
      <c r="D1251" s="150">
        <v>29.46</v>
      </c>
      <c r="E1251" s="83"/>
    </row>
    <row r="1252" spans="1:5" x14ac:dyDescent="0.3">
      <c r="A1252" s="148" t="s">
        <v>22905</v>
      </c>
      <c r="B1252" s="149" t="s">
        <v>22906</v>
      </c>
      <c r="C1252" s="106" t="s">
        <v>236</v>
      </c>
      <c r="D1252" s="150">
        <v>61.74</v>
      </c>
      <c r="E1252" s="83"/>
    </row>
    <row r="1253" spans="1:5" x14ac:dyDescent="0.3">
      <c r="A1253" s="148" t="s">
        <v>22907</v>
      </c>
      <c r="B1253" s="149" t="s">
        <v>22908</v>
      </c>
      <c r="C1253" s="106" t="s">
        <v>236</v>
      </c>
      <c r="D1253" s="150">
        <v>96.49</v>
      </c>
      <c r="E1253" s="83"/>
    </row>
    <row r="1254" spans="1:5" x14ac:dyDescent="0.3">
      <c r="A1254" s="148" t="s">
        <v>22909</v>
      </c>
      <c r="B1254" s="149" t="s">
        <v>22910</v>
      </c>
      <c r="C1254" s="106" t="s">
        <v>236</v>
      </c>
      <c r="D1254" s="150">
        <v>161.91</v>
      </c>
      <c r="E1254" s="83"/>
    </row>
    <row r="1255" spans="1:5" x14ac:dyDescent="0.3">
      <c r="A1255" s="148" t="s">
        <v>22911</v>
      </c>
      <c r="B1255" s="149" t="s">
        <v>22912</v>
      </c>
      <c r="C1255" s="106" t="s">
        <v>236</v>
      </c>
      <c r="D1255" s="150">
        <v>271.13</v>
      </c>
      <c r="E1255" s="83"/>
    </row>
    <row r="1256" spans="1:5" x14ac:dyDescent="0.3">
      <c r="A1256" s="148" t="s">
        <v>22913</v>
      </c>
      <c r="B1256" s="149" t="s">
        <v>22914</v>
      </c>
      <c r="C1256" s="106" t="s">
        <v>128</v>
      </c>
      <c r="D1256" s="150">
        <v>418.24</v>
      </c>
      <c r="E1256" s="83"/>
    </row>
    <row r="1257" spans="1:5" x14ac:dyDescent="0.3">
      <c r="A1257" s="148" t="s">
        <v>22915</v>
      </c>
      <c r="B1257" s="149" t="s">
        <v>22916</v>
      </c>
      <c r="C1257" s="106" t="s">
        <v>128</v>
      </c>
      <c r="D1257" s="150">
        <v>8.27</v>
      </c>
      <c r="E1257" s="83"/>
    </row>
    <row r="1258" spans="1:5" ht="28.8" x14ac:dyDescent="0.3">
      <c r="A1258" s="148" t="s">
        <v>22917</v>
      </c>
      <c r="B1258" s="149" t="s">
        <v>22918</v>
      </c>
      <c r="C1258" s="106" t="s">
        <v>128</v>
      </c>
      <c r="D1258" s="150">
        <v>25.64</v>
      </c>
      <c r="E1258" s="83"/>
    </row>
    <row r="1259" spans="1:5" x14ac:dyDescent="0.3">
      <c r="A1259" s="148" t="s">
        <v>22919</v>
      </c>
      <c r="B1259" s="149" t="s">
        <v>22920</v>
      </c>
      <c r="C1259" s="106" t="s">
        <v>128</v>
      </c>
      <c r="D1259" s="150">
        <v>4.71</v>
      </c>
      <c r="E1259" s="83"/>
    </row>
    <row r="1260" spans="1:5" x14ac:dyDescent="0.3">
      <c r="A1260" s="148" t="s">
        <v>22921</v>
      </c>
      <c r="B1260" s="149" t="s">
        <v>22922</v>
      </c>
      <c r="C1260" s="106" t="s">
        <v>128</v>
      </c>
      <c r="D1260" s="150">
        <v>33.22</v>
      </c>
      <c r="E1260" s="83"/>
    </row>
    <row r="1261" spans="1:5" x14ac:dyDescent="0.3">
      <c r="A1261" s="148" t="s">
        <v>22923</v>
      </c>
      <c r="B1261" s="149" t="s">
        <v>22924</v>
      </c>
      <c r="C1261" s="106" t="s">
        <v>128</v>
      </c>
      <c r="D1261" s="150">
        <v>103.06</v>
      </c>
      <c r="E1261" s="83"/>
    </row>
    <row r="1262" spans="1:5" x14ac:dyDescent="0.3">
      <c r="A1262" s="148" t="s">
        <v>22925</v>
      </c>
      <c r="B1262" s="149" t="s">
        <v>22926</v>
      </c>
      <c r="C1262" s="106" t="s">
        <v>128</v>
      </c>
      <c r="D1262" s="150">
        <v>10.73</v>
      </c>
      <c r="E1262" s="83"/>
    </row>
    <row r="1263" spans="1:5" x14ac:dyDescent="0.3">
      <c r="A1263" s="148" t="s">
        <v>22927</v>
      </c>
      <c r="B1263" s="149" t="s">
        <v>22928</v>
      </c>
      <c r="C1263" s="106" t="s">
        <v>128</v>
      </c>
      <c r="D1263" s="150">
        <v>26.28</v>
      </c>
      <c r="E1263" s="83"/>
    </row>
    <row r="1264" spans="1:5" x14ac:dyDescent="0.3">
      <c r="A1264" s="148" t="s">
        <v>22929</v>
      </c>
      <c r="B1264" s="149" t="s">
        <v>22930</v>
      </c>
      <c r="C1264" s="106" t="s">
        <v>128</v>
      </c>
      <c r="D1264" s="150">
        <v>78.31</v>
      </c>
      <c r="E1264" s="83"/>
    </row>
    <row r="1265" spans="1:5" x14ac:dyDescent="0.3">
      <c r="A1265" s="148" t="s">
        <v>22931</v>
      </c>
      <c r="B1265" s="149" t="s">
        <v>22932</v>
      </c>
      <c r="C1265" s="106" t="s">
        <v>128</v>
      </c>
      <c r="D1265" s="150">
        <v>14.14</v>
      </c>
      <c r="E1265" s="83"/>
    </row>
    <row r="1266" spans="1:5" x14ac:dyDescent="0.3">
      <c r="A1266" s="148" t="s">
        <v>22933</v>
      </c>
      <c r="B1266" s="149" t="s">
        <v>22934</v>
      </c>
      <c r="C1266" s="106" t="s">
        <v>959</v>
      </c>
      <c r="D1266" s="150">
        <v>48.12</v>
      </c>
      <c r="E1266" s="83"/>
    </row>
    <row r="1267" spans="1:5" x14ac:dyDescent="0.3">
      <c r="A1267" s="148" t="s">
        <v>22935</v>
      </c>
      <c r="B1267" s="149" t="s">
        <v>22936</v>
      </c>
      <c r="C1267" s="106" t="s">
        <v>236</v>
      </c>
      <c r="D1267" s="150">
        <v>171.24</v>
      </c>
      <c r="E1267" s="83"/>
    </row>
    <row r="1268" spans="1:5" ht="28.8" x14ac:dyDescent="0.3">
      <c r="A1268" s="148" t="s">
        <v>22937</v>
      </c>
      <c r="B1268" s="149" t="s">
        <v>22938</v>
      </c>
      <c r="C1268" s="106" t="s">
        <v>128</v>
      </c>
      <c r="D1268" s="150">
        <v>29.67</v>
      </c>
      <c r="E1268" s="83"/>
    </row>
    <row r="1269" spans="1:5" x14ac:dyDescent="0.3">
      <c r="A1269" s="148" t="s">
        <v>22939</v>
      </c>
      <c r="B1269" s="149" t="s">
        <v>22940</v>
      </c>
      <c r="C1269" s="106" t="s">
        <v>236</v>
      </c>
      <c r="D1269" s="150">
        <v>67.010000000000005</v>
      </c>
      <c r="E1269" s="83"/>
    </row>
    <row r="1270" spans="1:5" x14ac:dyDescent="0.3">
      <c r="A1270" s="148" t="s">
        <v>22941</v>
      </c>
      <c r="B1270" s="149" t="s">
        <v>22942</v>
      </c>
      <c r="C1270" s="106" t="s">
        <v>128</v>
      </c>
      <c r="D1270" s="150">
        <v>41.57</v>
      </c>
      <c r="E1270" s="83"/>
    </row>
    <row r="1271" spans="1:5" x14ac:dyDescent="0.3">
      <c r="A1271" s="148" t="s">
        <v>22943</v>
      </c>
      <c r="B1271" s="149" t="s">
        <v>22944</v>
      </c>
      <c r="C1271" s="106" t="s">
        <v>236</v>
      </c>
      <c r="D1271" s="150">
        <v>141.66999999999999</v>
      </c>
      <c r="E1271" s="83"/>
    </row>
    <row r="1272" spans="1:5" x14ac:dyDescent="0.3">
      <c r="A1272" s="148" t="s">
        <v>22945</v>
      </c>
      <c r="B1272" s="149" t="s">
        <v>22946</v>
      </c>
      <c r="C1272" s="106" t="s">
        <v>236</v>
      </c>
      <c r="D1272" s="150">
        <v>239.87</v>
      </c>
      <c r="E1272" s="83"/>
    </row>
    <row r="1273" spans="1:5" x14ac:dyDescent="0.3">
      <c r="A1273" s="148" t="s">
        <v>22947</v>
      </c>
      <c r="B1273" s="149" t="s">
        <v>22948</v>
      </c>
      <c r="C1273" s="106" t="s">
        <v>236</v>
      </c>
      <c r="D1273" s="150">
        <v>267.26</v>
      </c>
      <c r="E1273" s="83"/>
    </row>
    <row r="1274" spans="1:5" x14ac:dyDescent="0.3">
      <c r="A1274" s="148" t="s">
        <v>22949</v>
      </c>
      <c r="B1274" s="149" t="s">
        <v>22950</v>
      </c>
      <c r="C1274" s="106" t="s">
        <v>236</v>
      </c>
      <c r="D1274" s="150">
        <v>15.52</v>
      </c>
      <c r="E1274" s="83"/>
    </row>
    <row r="1275" spans="1:5" x14ac:dyDescent="0.3">
      <c r="A1275" s="148" t="s">
        <v>22951</v>
      </c>
      <c r="B1275" s="149" t="s">
        <v>22952</v>
      </c>
      <c r="C1275" s="106" t="s">
        <v>236</v>
      </c>
      <c r="D1275" s="150">
        <v>19.440000000000001</v>
      </c>
      <c r="E1275" s="83"/>
    </row>
    <row r="1276" spans="1:5" x14ac:dyDescent="0.3">
      <c r="A1276" s="148" t="s">
        <v>22953</v>
      </c>
      <c r="B1276" s="149" t="s">
        <v>22954</v>
      </c>
      <c r="C1276" s="106" t="s">
        <v>236</v>
      </c>
      <c r="D1276" s="150">
        <v>11.28</v>
      </c>
      <c r="E1276" s="83"/>
    </row>
    <row r="1277" spans="1:5" x14ac:dyDescent="0.3">
      <c r="A1277" s="148" t="s">
        <v>22955</v>
      </c>
      <c r="B1277" s="149" t="s">
        <v>22956</v>
      </c>
      <c r="C1277" s="106" t="s">
        <v>236</v>
      </c>
      <c r="D1277" s="150">
        <v>53.28</v>
      </c>
      <c r="E1277" s="83"/>
    </row>
    <row r="1278" spans="1:5" x14ac:dyDescent="0.3">
      <c r="A1278" s="148" t="s">
        <v>22957</v>
      </c>
      <c r="B1278" s="149" t="s">
        <v>22958</v>
      </c>
      <c r="C1278" s="106" t="s">
        <v>236</v>
      </c>
      <c r="D1278" s="150">
        <v>60.3</v>
      </c>
      <c r="E1278" s="83"/>
    </row>
    <row r="1279" spans="1:5" ht="28.8" x14ac:dyDescent="0.3">
      <c r="A1279" s="148" t="s">
        <v>22959</v>
      </c>
      <c r="B1279" s="149" t="s">
        <v>22960</v>
      </c>
      <c r="C1279" s="106" t="s">
        <v>236</v>
      </c>
      <c r="D1279" s="150">
        <v>99.84</v>
      </c>
      <c r="E1279" s="83"/>
    </row>
    <row r="1280" spans="1:5" ht="28.8" x14ac:dyDescent="0.3">
      <c r="A1280" s="148" t="s">
        <v>22961</v>
      </c>
      <c r="B1280" s="149" t="s">
        <v>22962</v>
      </c>
      <c r="C1280" s="106" t="s">
        <v>236</v>
      </c>
      <c r="D1280" s="150">
        <v>140.08000000000001</v>
      </c>
      <c r="E1280" s="83"/>
    </row>
    <row r="1281" spans="1:5" ht="28.8" x14ac:dyDescent="0.3">
      <c r="A1281" s="148" t="s">
        <v>22963</v>
      </c>
      <c r="B1281" s="149" t="s">
        <v>22964</v>
      </c>
      <c r="C1281" s="106" t="s">
        <v>236</v>
      </c>
      <c r="D1281" s="150">
        <v>214.57</v>
      </c>
      <c r="E1281" s="83"/>
    </row>
    <row r="1282" spans="1:5" ht="28.8" x14ac:dyDescent="0.3">
      <c r="A1282" s="148" t="s">
        <v>22965</v>
      </c>
      <c r="B1282" s="149" t="s">
        <v>22966</v>
      </c>
      <c r="C1282" s="106" t="s">
        <v>236</v>
      </c>
      <c r="D1282" s="150">
        <v>336.93</v>
      </c>
      <c r="E1282" s="83"/>
    </row>
    <row r="1283" spans="1:5" ht="28.8" x14ac:dyDescent="0.3">
      <c r="A1283" s="148" t="s">
        <v>22967</v>
      </c>
      <c r="B1283" s="149" t="s">
        <v>22968</v>
      </c>
      <c r="C1283" s="106" t="s">
        <v>236</v>
      </c>
      <c r="D1283" s="150">
        <v>485.9</v>
      </c>
      <c r="E1283" s="83"/>
    </row>
    <row r="1284" spans="1:5" ht="28.8" x14ac:dyDescent="0.3">
      <c r="A1284" s="148" t="s">
        <v>22969</v>
      </c>
      <c r="B1284" s="149" t="s">
        <v>22970</v>
      </c>
      <c r="C1284" s="106" t="s">
        <v>236</v>
      </c>
      <c r="D1284" s="150">
        <v>779.64</v>
      </c>
      <c r="E1284" s="83"/>
    </row>
    <row r="1285" spans="1:5" ht="28.8" x14ac:dyDescent="0.3">
      <c r="A1285" s="148" t="s">
        <v>22971</v>
      </c>
      <c r="B1285" s="149" t="s">
        <v>22972</v>
      </c>
      <c r="C1285" s="106" t="s">
        <v>236</v>
      </c>
      <c r="D1285" s="150">
        <v>1160.06</v>
      </c>
      <c r="E1285" s="83"/>
    </row>
    <row r="1286" spans="1:5" ht="28.8" x14ac:dyDescent="0.3">
      <c r="A1286" s="148" t="s">
        <v>22973</v>
      </c>
      <c r="B1286" s="149" t="s">
        <v>22974</v>
      </c>
      <c r="C1286" s="106" t="s">
        <v>236</v>
      </c>
      <c r="D1286" s="150">
        <v>1634.02</v>
      </c>
      <c r="E1286" s="83"/>
    </row>
    <row r="1287" spans="1:5" x14ac:dyDescent="0.3">
      <c r="A1287" s="148" t="s">
        <v>22975</v>
      </c>
      <c r="B1287" s="149" t="s">
        <v>22976</v>
      </c>
      <c r="C1287" s="106" t="s">
        <v>236</v>
      </c>
      <c r="D1287" s="150">
        <v>404.44</v>
      </c>
      <c r="E1287" s="83"/>
    </row>
    <row r="1288" spans="1:5" x14ac:dyDescent="0.3">
      <c r="A1288" s="148" t="s">
        <v>22977</v>
      </c>
      <c r="B1288" s="149" t="s">
        <v>22978</v>
      </c>
      <c r="C1288" s="106" t="s">
        <v>236</v>
      </c>
      <c r="D1288" s="150">
        <v>148.15</v>
      </c>
      <c r="E1288" s="83"/>
    </row>
    <row r="1289" spans="1:5" x14ac:dyDescent="0.3">
      <c r="A1289" s="148" t="s">
        <v>22979</v>
      </c>
      <c r="B1289" s="149" t="s">
        <v>22980</v>
      </c>
      <c r="C1289" s="106" t="s">
        <v>236</v>
      </c>
      <c r="D1289" s="150">
        <v>596.23</v>
      </c>
      <c r="E1289" s="83"/>
    </row>
    <row r="1290" spans="1:5" x14ac:dyDescent="0.3">
      <c r="A1290" s="148" t="s">
        <v>22981</v>
      </c>
      <c r="B1290" s="149" t="s">
        <v>22982</v>
      </c>
      <c r="C1290" s="106" t="s">
        <v>236</v>
      </c>
      <c r="D1290" s="150">
        <v>55.53</v>
      </c>
      <c r="E1290" s="83"/>
    </row>
    <row r="1291" spans="1:5" x14ac:dyDescent="0.3">
      <c r="A1291" s="148" t="s">
        <v>22983</v>
      </c>
      <c r="B1291" s="149" t="s">
        <v>22984</v>
      </c>
      <c r="C1291" s="106" t="s">
        <v>236</v>
      </c>
      <c r="D1291" s="150">
        <v>121.79</v>
      </c>
      <c r="E1291" s="83"/>
    </row>
    <row r="1292" spans="1:5" x14ac:dyDescent="0.3">
      <c r="A1292" s="148" t="s">
        <v>22985</v>
      </c>
      <c r="B1292" s="149" t="s">
        <v>22986</v>
      </c>
      <c r="C1292" s="106" t="s">
        <v>236</v>
      </c>
      <c r="D1292" s="150">
        <v>203.73</v>
      </c>
      <c r="E1292" s="83"/>
    </row>
    <row r="1293" spans="1:5" x14ac:dyDescent="0.3">
      <c r="A1293" s="148" t="s">
        <v>22987</v>
      </c>
      <c r="B1293" s="149" t="s">
        <v>22988</v>
      </c>
      <c r="C1293" s="106" t="s">
        <v>236</v>
      </c>
      <c r="D1293" s="150">
        <v>283.04000000000002</v>
      </c>
      <c r="E1293" s="83"/>
    </row>
    <row r="1294" spans="1:5" x14ac:dyDescent="0.3">
      <c r="A1294" s="148" t="s">
        <v>22989</v>
      </c>
      <c r="B1294" s="149" t="s">
        <v>22990</v>
      </c>
      <c r="C1294" s="106" t="s">
        <v>236</v>
      </c>
      <c r="D1294" s="150">
        <v>70.62</v>
      </c>
      <c r="E1294" s="83"/>
    </row>
    <row r="1295" spans="1:5" x14ac:dyDescent="0.3">
      <c r="A1295" s="148" t="s">
        <v>22991</v>
      </c>
      <c r="B1295" s="149" t="s">
        <v>22992</v>
      </c>
      <c r="C1295" s="106" t="s">
        <v>236</v>
      </c>
      <c r="D1295" s="150">
        <v>51.11</v>
      </c>
      <c r="E1295" s="83"/>
    </row>
    <row r="1296" spans="1:5" x14ac:dyDescent="0.3">
      <c r="A1296" s="148" t="s">
        <v>22993</v>
      </c>
      <c r="B1296" s="149" t="s">
        <v>22994</v>
      </c>
      <c r="C1296" s="106" t="s">
        <v>236</v>
      </c>
      <c r="D1296" s="150">
        <v>39.68</v>
      </c>
      <c r="E1296" s="83"/>
    </row>
    <row r="1297" spans="1:5" x14ac:dyDescent="0.3">
      <c r="A1297" s="148" t="s">
        <v>22995</v>
      </c>
      <c r="B1297" s="149" t="s">
        <v>22996</v>
      </c>
      <c r="C1297" s="106" t="s">
        <v>236</v>
      </c>
      <c r="D1297" s="150">
        <v>209.49</v>
      </c>
      <c r="E1297" s="83"/>
    </row>
    <row r="1298" spans="1:5" x14ac:dyDescent="0.3">
      <c r="A1298" s="148" t="s">
        <v>22997</v>
      </c>
      <c r="B1298" s="149" t="s">
        <v>22998</v>
      </c>
      <c r="C1298" s="106" t="s">
        <v>236</v>
      </c>
      <c r="D1298" s="150">
        <v>717.3</v>
      </c>
      <c r="E1298" s="83"/>
    </row>
    <row r="1299" spans="1:5" x14ac:dyDescent="0.3">
      <c r="A1299" s="148" t="s">
        <v>22999</v>
      </c>
      <c r="B1299" s="149" t="s">
        <v>23000</v>
      </c>
      <c r="C1299" s="106" t="s">
        <v>236</v>
      </c>
      <c r="D1299" s="150">
        <v>966.29</v>
      </c>
      <c r="E1299" s="83"/>
    </row>
    <row r="1300" spans="1:5" ht="28.8" x14ac:dyDescent="0.3">
      <c r="A1300" s="148" t="s">
        <v>23001</v>
      </c>
      <c r="B1300" s="149" t="s">
        <v>23002</v>
      </c>
      <c r="C1300" s="106" t="s">
        <v>128</v>
      </c>
      <c r="D1300" s="150">
        <v>147.44</v>
      </c>
      <c r="E1300" s="83"/>
    </row>
    <row r="1301" spans="1:5" ht="28.8" x14ac:dyDescent="0.3">
      <c r="A1301" s="148" t="s">
        <v>23003</v>
      </c>
      <c r="B1301" s="149" t="s">
        <v>23004</v>
      </c>
      <c r="C1301" s="106" t="s">
        <v>128</v>
      </c>
      <c r="D1301" s="150">
        <v>82.7</v>
      </c>
      <c r="E1301" s="83"/>
    </row>
    <row r="1302" spans="1:5" ht="28.8" x14ac:dyDescent="0.3">
      <c r="A1302" s="148" t="s">
        <v>23005</v>
      </c>
      <c r="B1302" s="149" t="s">
        <v>23006</v>
      </c>
      <c r="C1302" s="106" t="s">
        <v>128</v>
      </c>
      <c r="D1302" s="150">
        <v>113.27</v>
      </c>
      <c r="E1302" s="83"/>
    </row>
    <row r="1303" spans="1:5" ht="28.8" x14ac:dyDescent="0.3">
      <c r="A1303" s="148" t="s">
        <v>23007</v>
      </c>
      <c r="B1303" s="149" t="s">
        <v>23008</v>
      </c>
      <c r="C1303" s="106" t="s">
        <v>128</v>
      </c>
      <c r="D1303" s="150">
        <v>146.91</v>
      </c>
      <c r="E1303" s="83"/>
    </row>
    <row r="1304" spans="1:5" ht="28.8" x14ac:dyDescent="0.3">
      <c r="A1304" s="148" t="s">
        <v>23009</v>
      </c>
      <c r="B1304" s="149" t="s">
        <v>23010</v>
      </c>
      <c r="C1304" s="106" t="s">
        <v>128</v>
      </c>
      <c r="D1304" s="150">
        <v>355.01</v>
      </c>
      <c r="E1304" s="83"/>
    </row>
    <row r="1305" spans="1:5" ht="28.8" x14ac:dyDescent="0.3">
      <c r="A1305" s="148" t="s">
        <v>23011</v>
      </c>
      <c r="B1305" s="149" t="s">
        <v>23012</v>
      </c>
      <c r="C1305" s="106" t="s">
        <v>128</v>
      </c>
      <c r="D1305" s="150">
        <v>461.29</v>
      </c>
      <c r="E1305" s="83"/>
    </row>
    <row r="1306" spans="1:5" ht="28.8" x14ac:dyDescent="0.3">
      <c r="A1306" s="148" t="s">
        <v>23013</v>
      </c>
      <c r="B1306" s="149" t="s">
        <v>23014</v>
      </c>
      <c r="C1306" s="106" t="s">
        <v>128</v>
      </c>
      <c r="D1306" s="150">
        <v>864.89</v>
      </c>
      <c r="E1306" s="83"/>
    </row>
    <row r="1307" spans="1:5" ht="28.8" x14ac:dyDescent="0.3">
      <c r="A1307" s="148" t="s">
        <v>23015</v>
      </c>
      <c r="B1307" s="149" t="s">
        <v>23016</v>
      </c>
      <c r="C1307" s="106" t="s">
        <v>128</v>
      </c>
      <c r="D1307" s="150">
        <v>1196.46</v>
      </c>
      <c r="E1307" s="83"/>
    </row>
    <row r="1308" spans="1:5" ht="28.8" x14ac:dyDescent="0.3">
      <c r="A1308" s="148" t="s">
        <v>23017</v>
      </c>
      <c r="B1308" s="149" t="s">
        <v>23018</v>
      </c>
      <c r="C1308" s="106" t="s">
        <v>128</v>
      </c>
      <c r="D1308" s="150">
        <v>235.7</v>
      </c>
      <c r="E1308" s="83"/>
    </row>
    <row r="1309" spans="1:5" ht="28.8" x14ac:dyDescent="0.3">
      <c r="A1309" s="148" t="s">
        <v>23019</v>
      </c>
      <c r="B1309" s="149" t="s">
        <v>23020</v>
      </c>
      <c r="C1309" s="106" t="s">
        <v>128</v>
      </c>
      <c r="D1309" s="150">
        <v>418.59</v>
      </c>
      <c r="E1309" s="83"/>
    </row>
    <row r="1310" spans="1:5" x14ac:dyDescent="0.3">
      <c r="A1310" s="148" t="s">
        <v>23021</v>
      </c>
      <c r="B1310" s="149" t="s">
        <v>23022</v>
      </c>
      <c r="C1310" s="106" t="s">
        <v>128</v>
      </c>
      <c r="D1310" s="150">
        <v>9.27</v>
      </c>
      <c r="E1310" s="83"/>
    </row>
    <row r="1311" spans="1:5" ht="28.8" x14ac:dyDescent="0.3">
      <c r="A1311" s="148" t="s">
        <v>23023</v>
      </c>
      <c r="B1311" s="149" t="s">
        <v>23024</v>
      </c>
      <c r="C1311" s="106" t="s">
        <v>128</v>
      </c>
      <c r="D1311" s="150">
        <v>65.64</v>
      </c>
      <c r="E1311" s="83"/>
    </row>
    <row r="1312" spans="1:5" x14ac:dyDescent="0.3">
      <c r="A1312" s="148" t="s">
        <v>23025</v>
      </c>
      <c r="B1312" s="149" t="s">
        <v>23026</v>
      </c>
      <c r="C1312" s="106" t="s">
        <v>128</v>
      </c>
      <c r="D1312" s="150">
        <v>29.36</v>
      </c>
      <c r="E1312" s="83"/>
    </row>
    <row r="1313" spans="1:5" ht="28.8" x14ac:dyDescent="0.3">
      <c r="A1313" s="148" t="s">
        <v>23027</v>
      </c>
      <c r="B1313" s="149" t="s">
        <v>23028</v>
      </c>
      <c r="C1313" s="106" t="s">
        <v>128</v>
      </c>
      <c r="D1313" s="150">
        <v>163.15</v>
      </c>
      <c r="E1313" s="83"/>
    </row>
    <row r="1314" spans="1:5" ht="43.2" x14ac:dyDescent="0.3">
      <c r="A1314" s="148" t="s">
        <v>23029</v>
      </c>
      <c r="B1314" s="149" t="s">
        <v>23030</v>
      </c>
      <c r="C1314" s="106" t="s">
        <v>128</v>
      </c>
      <c r="D1314" s="150">
        <v>4602.66</v>
      </c>
      <c r="E1314" s="83"/>
    </row>
    <row r="1315" spans="1:5" x14ac:dyDescent="0.3">
      <c r="A1315" s="148" t="s">
        <v>23031</v>
      </c>
      <c r="B1315" s="149" t="s">
        <v>23032</v>
      </c>
      <c r="C1315" s="106" t="s">
        <v>128</v>
      </c>
      <c r="D1315" s="150">
        <v>233.55</v>
      </c>
      <c r="E1315" s="83"/>
    </row>
    <row r="1316" spans="1:5" x14ac:dyDescent="0.3">
      <c r="A1316" s="148" t="s">
        <v>23033</v>
      </c>
      <c r="B1316" s="149" t="s">
        <v>23034</v>
      </c>
      <c r="C1316" s="106" t="s">
        <v>128</v>
      </c>
      <c r="D1316" s="150">
        <v>958.94</v>
      </c>
      <c r="E1316" s="83"/>
    </row>
    <row r="1317" spans="1:5" x14ac:dyDescent="0.3">
      <c r="A1317" s="148" t="s">
        <v>23035</v>
      </c>
      <c r="B1317" s="149" t="s">
        <v>23036</v>
      </c>
      <c r="C1317" s="106" t="s">
        <v>128</v>
      </c>
      <c r="D1317" s="150">
        <v>2311.8000000000002</v>
      </c>
      <c r="E1317" s="83"/>
    </row>
    <row r="1318" spans="1:5" x14ac:dyDescent="0.3">
      <c r="A1318" s="148" t="s">
        <v>23037</v>
      </c>
      <c r="B1318" s="149" t="s">
        <v>23038</v>
      </c>
      <c r="C1318" s="106" t="s">
        <v>128</v>
      </c>
      <c r="D1318" s="150">
        <v>377.07</v>
      </c>
      <c r="E1318" s="83"/>
    </row>
    <row r="1319" spans="1:5" ht="28.8" x14ac:dyDescent="0.3">
      <c r="A1319" s="148" t="s">
        <v>23039</v>
      </c>
      <c r="B1319" s="149" t="s">
        <v>23040</v>
      </c>
      <c r="C1319" s="106" t="s">
        <v>128</v>
      </c>
      <c r="D1319" s="150">
        <v>407.71</v>
      </c>
      <c r="E1319" s="83"/>
    </row>
    <row r="1320" spans="1:5" x14ac:dyDescent="0.3">
      <c r="A1320" s="148" t="s">
        <v>23041</v>
      </c>
      <c r="B1320" s="149" t="s">
        <v>23042</v>
      </c>
      <c r="C1320" s="106" t="s">
        <v>128</v>
      </c>
      <c r="D1320" s="150">
        <v>394.96</v>
      </c>
      <c r="E1320" s="83"/>
    </row>
    <row r="1321" spans="1:5" ht="28.8" x14ac:dyDescent="0.3">
      <c r="A1321" s="148" t="s">
        <v>23043</v>
      </c>
      <c r="B1321" s="149" t="s">
        <v>23044</v>
      </c>
      <c r="C1321" s="106" t="s">
        <v>128</v>
      </c>
      <c r="D1321" s="150">
        <v>203.89</v>
      </c>
      <c r="E1321" s="83"/>
    </row>
    <row r="1322" spans="1:5" ht="28.8" x14ac:dyDescent="0.3">
      <c r="A1322" s="148" t="s">
        <v>23045</v>
      </c>
      <c r="B1322" s="149" t="s">
        <v>23046</v>
      </c>
      <c r="C1322" s="106" t="s">
        <v>128</v>
      </c>
      <c r="D1322" s="150">
        <v>292.10000000000002</v>
      </c>
      <c r="E1322" s="83"/>
    </row>
    <row r="1323" spans="1:5" ht="28.8" x14ac:dyDescent="0.3">
      <c r="A1323" s="148" t="s">
        <v>23047</v>
      </c>
      <c r="B1323" s="149" t="s">
        <v>23048</v>
      </c>
      <c r="C1323" s="106" t="s">
        <v>128</v>
      </c>
      <c r="D1323" s="150">
        <v>393.6</v>
      </c>
      <c r="E1323" s="83"/>
    </row>
    <row r="1324" spans="1:5" ht="43.2" x14ac:dyDescent="0.3">
      <c r="A1324" s="148" t="s">
        <v>23049</v>
      </c>
      <c r="B1324" s="149" t="s">
        <v>23050</v>
      </c>
      <c r="C1324" s="106" t="s">
        <v>128</v>
      </c>
      <c r="D1324" s="150">
        <v>497.14</v>
      </c>
      <c r="E1324" s="83"/>
    </row>
    <row r="1325" spans="1:5" ht="28.8" x14ac:dyDescent="0.3">
      <c r="A1325" s="148" t="s">
        <v>23051</v>
      </c>
      <c r="B1325" s="149" t="s">
        <v>23052</v>
      </c>
      <c r="C1325" s="106" t="s">
        <v>236</v>
      </c>
      <c r="D1325" s="150">
        <v>393.56</v>
      </c>
      <c r="E1325" s="83"/>
    </row>
    <row r="1326" spans="1:5" ht="28.8" x14ac:dyDescent="0.3">
      <c r="A1326" s="148" t="s">
        <v>23053</v>
      </c>
      <c r="B1326" s="149" t="s">
        <v>23054</v>
      </c>
      <c r="C1326" s="106" t="s">
        <v>236</v>
      </c>
      <c r="D1326" s="150">
        <v>592.14</v>
      </c>
      <c r="E1326" s="83"/>
    </row>
    <row r="1327" spans="1:5" ht="28.8" x14ac:dyDescent="0.3">
      <c r="A1327" s="148" t="s">
        <v>23055</v>
      </c>
      <c r="B1327" s="149" t="s">
        <v>23056</v>
      </c>
      <c r="C1327" s="106" t="s">
        <v>236</v>
      </c>
      <c r="D1327" s="150">
        <v>868.64</v>
      </c>
      <c r="E1327" s="83"/>
    </row>
    <row r="1328" spans="1:5" x14ac:dyDescent="0.3">
      <c r="A1328" s="148" t="s">
        <v>23057</v>
      </c>
      <c r="B1328" s="149" t="s">
        <v>23058</v>
      </c>
      <c r="C1328" s="106" t="s">
        <v>128</v>
      </c>
      <c r="D1328" s="150">
        <v>188.83</v>
      </c>
      <c r="E1328" s="83"/>
    </row>
    <row r="1329" spans="1:5" x14ac:dyDescent="0.3">
      <c r="A1329" s="148" t="s">
        <v>23059</v>
      </c>
      <c r="B1329" s="149" t="s">
        <v>23060</v>
      </c>
      <c r="C1329" s="106" t="s">
        <v>128</v>
      </c>
      <c r="D1329" s="150">
        <v>320.31</v>
      </c>
      <c r="E1329" s="83"/>
    </row>
    <row r="1330" spans="1:5" x14ac:dyDescent="0.3">
      <c r="A1330" s="148" t="s">
        <v>23061</v>
      </c>
      <c r="B1330" s="149" t="s">
        <v>23062</v>
      </c>
      <c r="C1330" s="106" t="s">
        <v>128</v>
      </c>
      <c r="D1330" s="150">
        <v>360.98</v>
      </c>
      <c r="E1330" s="83"/>
    </row>
    <row r="1331" spans="1:5" x14ac:dyDescent="0.3">
      <c r="A1331" s="148" t="s">
        <v>23063</v>
      </c>
      <c r="B1331" s="149" t="s">
        <v>23064</v>
      </c>
      <c r="C1331" s="106" t="s">
        <v>236</v>
      </c>
      <c r="D1331" s="150">
        <v>538.22</v>
      </c>
      <c r="E1331" s="83"/>
    </row>
    <row r="1332" spans="1:5" x14ac:dyDescent="0.3">
      <c r="A1332" s="148" t="s">
        <v>23065</v>
      </c>
      <c r="B1332" s="149" t="s">
        <v>23066</v>
      </c>
      <c r="C1332" s="106" t="s">
        <v>236</v>
      </c>
      <c r="D1332" s="150">
        <v>643.73</v>
      </c>
      <c r="E1332" s="83"/>
    </row>
    <row r="1333" spans="1:5" x14ac:dyDescent="0.3">
      <c r="A1333" s="148" t="s">
        <v>23067</v>
      </c>
      <c r="B1333" s="149" t="s">
        <v>23068</v>
      </c>
      <c r="C1333" s="106" t="s">
        <v>236</v>
      </c>
      <c r="D1333" s="150">
        <v>804.04</v>
      </c>
      <c r="E1333" s="83"/>
    </row>
    <row r="1334" spans="1:5" x14ac:dyDescent="0.3">
      <c r="A1334" s="148" t="s">
        <v>23069</v>
      </c>
      <c r="B1334" s="149" t="s">
        <v>23070</v>
      </c>
      <c r="C1334" s="106" t="s">
        <v>236</v>
      </c>
      <c r="D1334" s="150">
        <v>1275.93</v>
      </c>
      <c r="E1334" s="83"/>
    </row>
    <row r="1335" spans="1:5" ht="28.8" x14ac:dyDescent="0.3">
      <c r="A1335" s="148" t="s">
        <v>23071</v>
      </c>
      <c r="B1335" s="149" t="s">
        <v>23072</v>
      </c>
      <c r="C1335" s="106" t="s">
        <v>236</v>
      </c>
      <c r="D1335" s="150">
        <v>526.04</v>
      </c>
      <c r="E1335" s="83"/>
    </row>
    <row r="1336" spans="1:5" ht="28.8" x14ac:dyDescent="0.3">
      <c r="A1336" s="148" t="s">
        <v>23073</v>
      </c>
      <c r="B1336" s="149" t="s">
        <v>23074</v>
      </c>
      <c r="C1336" s="106" t="s">
        <v>236</v>
      </c>
      <c r="D1336" s="150">
        <v>734.92</v>
      </c>
      <c r="E1336" s="83"/>
    </row>
    <row r="1337" spans="1:5" ht="28.8" x14ac:dyDescent="0.3">
      <c r="A1337" s="148" t="s">
        <v>23075</v>
      </c>
      <c r="B1337" s="149" t="s">
        <v>23076</v>
      </c>
      <c r="C1337" s="106" t="s">
        <v>236</v>
      </c>
      <c r="D1337" s="150">
        <v>990.66</v>
      </c>
      <c r="E1337" s="83"/>
    </row>
    <row r="1338" spans="1:5" ht="28.8" x14ac:dyDescent="0.3">
      <c r="A1338" s="148" t="s">
        <v>23077</v>
      </c>
      <c r="B1338" s="149" t="s">
        <v>23078</v>
      </c>
      <c r="C1338" s="106" t="s">
        <v>236</v>
      </c>
      <c r="D1338" s="150">
        <v>1273.5999999999999</v>
      </c>
      <c r="E1338" s="83"/>
    </row>
    <row r="1339" spans="1:5" x14ac:dyDescent="0.3">
      <c r="A1339" s="148" t="s">
        <v>23079</v>
      </c>
      <c r="B1339" s="149" t="s">
        <v>23080</v>
      </c>
      <c r="C1339" s="106" t="s">
        <v>128</v>
      </c>
      <c r="D1339" s="150">
        <v>136.12</v>
      </c>
      <c r="E1339" s="83"/>
    </row>
    <row r="1340" spans="1:5" x14ac:dyDescent="0.3">
      <c r="A1340" s="148" t="s">
        <v>23081</v>
      </c>
      <c r="B1340" s="149" t="s">
        <v>23082</v>
      </c>
      <c r="C1340" s="106" t="s">
        <v>128</v>
      </c>
      <c r="D1340" s="150">
        <v>263</v>
      </c>
      <c r="E1340" s="83"/>
    </row>
    <row r="1341" spans="1:5" x14ac:dyDescent="0.3">
      <c r="A1341" s="148" t="s">
        <v>23083</v>
      </c>
      <c r="B1341" s="149" t="s">
        <v>23084</v>
      </c>
      <c r="C1341" s="106" t="s">
        <v>128</v>
      </c>
      <c r="D1341" s="150">
        <v>390.09</v>
      </c>
      <c r="E1341" s="83"/>
    </row>
    <row r="1342" spans="1:5" x14ac:dyDescent="0.3">
      <c r="A1342" s="148" t="s">
        <v>23085</v>
      </c>
      <c r="B1342" s="149" t="s">
        <v>23086</v>
      </c>
      <c r="C1342" s="106" t="s">
        <v>128</v>
      </c>
      <c r="D1342" s="150">
        <v>519.64</v>
      </c>
      <c r="E1342" s="83"/>
    </row>
    <row r="1343" spans="1:5" x14ac:dyDescent="0.3">
      <c r="A1343" s="148" t="s">
        <v>23087</v>
      </c>
      <c r="B1343" s="149" t="s">
        <v>23088</v>
      </c>
      <c r="C1343" s="106" t="s">
        <v>236</v>
      </c>
      <c r="D1343" s="150">
        <v>685.3</v>
      </c>
      <c r="E1343" s="83"/>
    </row>
    <row r="1344" spans="1:5" x14ac:dyDescent="0.3">
      <c r="A1344" s="148" t="s">
        <v>23089</v>
      </c>
      <c r="B1344" s="149" t="s">
        <v>23090</v>
      </c>
      <c r="C1344" s="106" t="s">
        <v>128</v>
      </c>
      <c r="D1344" s="150">
        <v>340.68</v>
      </c>
      <c r="E1344" s="83"/>
    </row>
    <row r="1345" spans="1:5" x14ac:dyDescent="0.3">
      <c r="A1345" s="148" t="s">
        <v>23091</v>
      </c>
      <c r="B1345" s="149" t="s">
        <v>23092</v>
      </c>
      <c r="C1345" s="106" t="s">
        <v>128</v>
      </c>
      <c r="D1345" s="150">
        <v>570.88</v>
      </c>
      <c r="E1345" s="83"/>
    </row>
    <row r="1346" spans="1:5" ht="28.8" x14ac:dyDescent="0.3">
      <c r="A1346" s="148" t="s">
        <v>23093</v>
      </c>
      <c r="B1346" s="149" t="s">
        <v>23094</v>
      </c>
      <c r="C1346" s="106" t="s">
        <v>128</v>
      </c>
      <c r="D1346" s="150">
        <v>476.28</v>
      </c>
      <c r="E1346" s="83"/>
    </row>
    <row r="1347" spans="1:5" ht="28.8" x14ac:dyDescent="0.3">
      <c r="A1347" s="148" t="s">
        <v>23095</v>
      </c>
      <c r="B1347" s="149" t="s">
        <v>23096</v>
      </c>
      <c r="C1347" s="106" t="s">
        <v>128</v>
      </c>
      <c r="D1347" s="150">
        <v>512.07000000000005</v>
      </c>
      <c r="E1347" s="83"/>
    </row>
    <row r="1348" spans="1:5" ht="28.8" x14ac:dyDescent="0.3">
      <c r="A1348" s="148" t="s">
        <v>23097</v>
      </c>
      <c r="B1348" s="149" t="s">
        <v>23098</v>
      </c>
      <c r="C1348" s="106" t="s">
        <v>128</v>
      </c>
      <c r="D1348" s="150">
        <v>851.96</v>
      </c>
      <c r="E1348" s="83"/>
    </row>
    <row r="1349" spans="1:5" x14ac:dyDescent="0.3">
      <c r="A1349" s="148" t="s">
        <v>23099</v>
      </c>
      <c r="B1349" s="149" t="s">
        <v>23100</v>
      </c>
      <c r="C1349" s="106" t="s">
        <v>236</v>
      </c>
      <c r="D1349" s="150">
        <v>560.21</v>
      </c>
      <c r="E1349" s="83"/>
    </row>
    <row r="1350" spans="1:5" x14ac:dyDescent="0.3">
      <c r="A1350" s="148" t="s">
        <v>23101</v>
      </c>
      <c r="B1350" s="149" t="s">
        <v>23102</v>
      </c>
      <c r="C1350" s="106" t="s">
        <v>236</v>
      </c>
      <c r="D1350" s="150">
        <v>957.35</v>
      </c>
      <c r="E1350" s="83"/>
    </row>
    <row r="1351" spans="1:5" x14ac:dyDescent="0.3">
      <c r="A1351" s="148" t="s">
        <v>23103</v>
      </c>
      <c r="B1351" s="149" t="s">
        <v>23104</v>
      </c>
      <c r="C1351" s="106" t="s">
        <v>236</v>
      </c>
      <c r="D1351" s="150">
        <v>927.3</v>
      </c>
      <c r="E1351" s="83"/>
    </row>
    <row r="1352" spans="1:5" x14ac:dyDescent="0.3">
      <c r="A1352" s="148" t="s">
        <v>23105</v>
      </c>
      <c r="B1352" s="149" t="s">
        <v>23106</v>
      </c>
      <c r="C1352" s="106" t="s">
        <v>236</v>
      </c>
      <c r="D1352" s="150">
        <v>446.56</v>
      </c>
      <c r="E1352" s="83"/>
    </row>
    <row r="1353" spans="1:5" x14ac:dyDescent="0.3">
      <c r="A1353" s="148" t="s">
        <v>23107</v>
      </c>
      <c r="B1353" s="149" t="s">
        <v>23108</v>
      </c>
      <c r="C1353" s="106" t="s">
        <v>236</v>
      </c>
      <c r="D1353" s="150">
        <v>444.04</v>
      </c>
      <c r="E1353" s="83"/>
    </row>
    <row r="1354" spans="1:5" x14ac:dyDescent="0.3">
      <c r="A1354" s="148" t="s">
        <v>23109</v>
      </c>
      <c r="B1354" s="149" t="s">
        <v>23110</v>
      </c>
      <c r="C1354" s="106" t="s">
        <v>236</v>
      </c>
      <c r="D1354" s="150">
        <v>809.91</v>
      </c>
      <c r="E1354" s="83"/>
    </row>
    <row r="1355" spans="1:5" x14ac:dyDescent="0.3">
      <c r="A1355" s="148" t="s">
        <v>23111</v>
      </c>
      <c r="B1355" s="149" t="s">
        <v>23112</v>
      </c>
      <c r="C1355" s="106" t="s">
        <v>236</v>
      </c>
      <c r="D1355" s="150">
        <v>1269.67</v>
      </c>
      <c r="E1355" s="83"/>
    </row>
    <row r="1356" spans="1:5" ht="28.8" x14ac:dyDescent="0.3">
      <c r="A1356" s="148" t="s">
        <v>23113</v>
      </c>
      <c r="B1356" s="149" t="s">
        <v>23114</v>
      </c>
      <c r="C1356" s="106" t="s">
        <v>236</v>
      </c>
      <c r="D1356" s="150">
        <v>182.44</v>
      </c>
      <c r="E1356" s="83"/>
    </row>
    <row r="1357" spans="1:5" ht="28.8" x14ac:dyDescent="0.3">
      <c r="A1357" s="148" t="s">
        <v>23115</v>
      </c>
      <c r="B1357" s="149" t="s">
        <v>23116</v>
      </c>
      <c r="C1357" s="106" t="s">
        <v>236</v>
      </c>
      <c r="D1357" s="150">
        <v>253.72</v>
      </c>
      <c r="E1357" s="83"/>
    </row>
    <row r="1358" spans="1:5" ht="28.8" x14ac:dyDescent="0.3">
      <c r="A1358" s="148" t="s">
        <v>23117</v>
      </c>
      <c r="B1358" s="149" t="s">
        <v>23118</v>
      </c>
      <c r="C1358" s="106" t="s">
        <v>128</v>
      </c>
      <c r="D1358" s="150">
        <v>137.74</v>
      </c>
      <c r="E1358" s="83"/>
    </row>
    <row r="1359" spans="1:5" ht="28.8" x14ac:dyDescent="0.3">
      <c r="A1359" s="148" t="s">
        <v>23119</v>
      </c>
      <c r="B1359" s="149" t="s">
        <v>23120</v>
      </c>
      <c r="C1359" s="106" t="s">
        <v>128</v>
      </c>
      <c r="D1359" s="150">
        <v>254.39</v>
      </c>
      <c r="E1359" s="83"/>
    </row>
    <row r="1360" spans="1:5" ht="28.8" x14ac:dyDescent="0.3">
      <c r="A1360" s="148" t="s">
        <v>23121</v>
      </c>
      <c r="B1360" s="149" t="s">
        <v>23122</v>
      </c>
      <c r="C1360" s="106" t="s">
        <v>128</v>
      </c>
      <c r="D1360" s="150">
        <v>1318.95</v>
      </c>
      <c r="E1360" s="83"/>
    </row>
    <row r="1361" spans="1:5" ht="28.8" x14ac:dyDescent="0.3">
      <c r="A1361" s="148" t="s">
        <v>23123</v>
      </c>
      <c r="B1361" s="149" t="s">
        <v>23124</v>
      </c>
      <c r="C1361" s="106" t="s">
        <v>236</v>
      </c>
      <c r="D1361" s="150">
        <v>154.19999999999999</v>
      </c>
      <c r="E1361" s="83"/>
    </row>
    <row r="1362" spans="1:5" ht="28.8" x14ac:dyDescent="0.3">
      <c r="A1362" s="148" t="s">
        <v>23125</v>
      </c>
      <c r="B1362" s="149" t="s">
        <v>23126</v>
      </c>
      <c r="C1362" s="106" t="s">
        <v>236</v>
      </c>
      <c r="D1362" s="150">
        <v>159.94999999999999</v>
      </c>
      <c r="E1362" s="83"/>
    </row>
    <row r="1363" spans="1:5" ht="28.8" x14ac:dyDescent="0.3">
      <c r="A1363" s="148" t="s">
        <v>23127</v>
      </c>
      <c r="B1363" s="149" t="s">
        <v>23128</v>
      </c>
      <c r="C1363" s="106" t="s">
        <v>236</v>
      </c>
      <c r="D1363" s="150">
        <v>610.82000000000005</v>
      </c>
      <c r="E1363" s="83"/>
    </row>
    <row r="1364" spans="1:5" ht="28.8" x14ac:dyDescent="0.3">
      <c r="A1364" s="148" t="s">
        <v>23129</v>
      </c>
      <c r="B1364" s="149" t="s">
        <v>23130</v>
      </c>
      <c r="C1364" s="106" t="s">
        <v>128</v>
      </c>
      <c r="D1364" s="150">
        <v>98.06</v>
      </c>
      <c r="E1364" s="83"/>
    </row>
    <row r="1365" spans="1:5" ht="28.8" x14ac:dyDescent="0.3">
      <c r="A1365" s="148" t="s">
        <v>23131</v>
      </c>
      <c r="B1365" s="149" t="s">
        <v>23132</v>
      </c>
      <c r="C1365" s="106" t="s">
        <v>128</v>
      </c>
      <c r="D1365" s="150">
        <v>117.25</v>
      </c>
      <c r="E1365" s="83"/>
    </row>
    <row r="1366" spans="1:5" ht="28.8" x14ac:dyDescent="0.3">
      <c r="A1366" s="148" t="s">
        <v>23133</v>
      </c>
      <c r="B1366" s="149" t="s">
        <v>23134</v>
      </c>
      <c r="C1366" s="106" t="s">
        <v>128</v>
      </c>
      <c r="D1366" s="150">
        <v>417.78</v>
      </c>
      <c r="E1366" s="83"/>
    </row>
    <row r="1367" spans="1:5" ht="28.8" x14ac:dyDescent="0.3">
      <c r="A1367" s="148" t="s">
        <v>23135</v>
      </c>
      <c r="B1367" s="149" t="s">
        <v>23136</v>
      </c>
      <c r="C1367" s="106" t="s">
        <v>439</v>
      </c>
      <c r="D1367" s="150">
        <v>1160.55</v>
      </c>
      <c r="E1367" s="83"/>
    </row>
    <row r="1368" spans="1:5" ht="28.8" x14ac:dyDescent="0.3">
      <c r="A1368" s="148" t="s">
        <v>23137</v>
      </c>
      <c r="B1368" s="149" t="s">
        <v>23138</v>
      </c>
      <c r="C1368" s="106" t="s">
        <v>439</v>
      </c>
      <c r="D1368" s="150">
        <v>1178.7</v>
      </c>
      <c r="E1368" s="83"/>
    </row>
    <row r="1369" spans="1:5" ht="28.8" x14ac:dyDescent="0.3">
      <c r="A1369" s="148" t="s">
        <v>23139</v>
      </c>
      <c r="B1369" s="149" t="s">
        <v>23140</v>
      </c>
      <c r="C1369" s="106" t="s">
        <v>439</v>
      </c>
      <c r="D1369" s="150">
        <v>1830.24</v>
      </c>
      <c r="E1369" s="83"/>
    </row>
    <row r="1370" spans="1:5" ht="28.8" x14ac:dyDescent="0.3">
      <c r="A1370" s="148" t="s">
        <v>23141</v>
      </c>
      <c r="B1370" s="149" t="s">
        <v>23142</v>
      </c>
      <c r="C1370" s="106" t="s">
        <v>439</v>
      </c>
      <c r="D1370" s="150">
        <v>2925.41</v>
      </c>
      <c r="E1370" s="83"/>
    </row>
    <row r="1371" spans="1:5" ht="28.8" x14ac:dyDescent="0.3">
      <c r="A1371" s="148" t="s">
        <v>23143</v>
      </c>
      <c r="B1371" s="149" t="s">
        <v>23144</v>
      </c>
      <c r="C1371" s="106" t="s">
        <v>128</v>
      </c>
      <c r="D1371" s="150">
        <v>71.44</v>
      </c>
      <c r="E1371" s="83"/>
    </row>
    <row r="1372" spans="1:5" ht="28.8" x14ac:dyDescent="0.3">
      <c r="A1372" s="148" t="s">
        <v>23145</v>
      </c>
      <c r="B1372" s="149" t="s">
        <v>23146</v>
      </c>
      <c r="C1372" s="106" t="s">
        <v>128</v>
      </c>
      <c r="D1372" s="150">
        <v>94.16</v>
      </c>
      <c r="E1372" s="83"/>
    </row>
    <row r="1373" spans="1:5" ht="28.8" x14ac:dyDescent="0.3">
      <c r="A1373" s="148" t="s">
        <v>23147</v>
      </c>
      <c r="B1373" s="149" t="s">
        <v>23148</v>
      </c>
      <c r="C1373" s="106" t="s">
        <v>128</v>
      </c>
      <c r="D1373" s="150">
        <v>108.42</v>
      </c>
      <c r="E1373" s="83"/>
    </row>
    <row r="1374" spans="1:5" ht="28.8" x14ac:dyDescent="0.3">
      <c r="A1374" s="148" t="s">
        <v>23149</v>
      </c>
      <c r="B1374" s="149" t="s">
        <v>23150</v>
      </c>
      <c r="C1374" s="106" t="s">
        <v>128</v>
      </c>
      <c r="D1374" s="150">
        <v>179.94</v>
      </c>
      <c r="E1374" s="83"/>
    </row>
    <row r="1375" spans="1:5" ht="28.8" x14ac:dyDescent="0.3">
      <c r="A1375" s="148" t="s">
        <v>23151</v>
      </c>
      <c r="B1375" s="149" t="s">
        <v>23152</v>
      </c>
      <c r="C1375" s="106" t="s">
        <v>128</v>
      </c>
      <c r="D1375" s="150">
        <v>95.05</v>
      </c>
      <c r="E1375" s="83"/>
    </row>
    <row r="1376" spans="1:5" ht="28.8" x14ac:dyDescent="0.3">
      <c r="A1376" s="148" t="s">
        <v>23153</v>
      </c>
      <c r="B1376" s="149" t="s">
        <v>23154</v>
      </c>
      <c r="C1376" s="106" t="s">
        <v>128</v>
      </c>
      <c r="D1376" s="150">
        <v>123.14</v>
      </c>
      <c r="E1376" s="83"/>
    </row>
    <row r="1377" spans="1:5" ht="28.8" x14ac:dyDescent="0.3">
      <c r="A1377" s="148" t="s">
        <v>23155</v>
      </c>
      <c r="B1377" s="149" t="s">
        <v>23156</v>
      </c>
      <c r="C1377" s="106" t="s">
        <v>128</v>
      </c>
      <c r="D1377" s="150">
        <v>166.54</v>
      </c>
      <c r="E1377" s="83"/>
    </row>
    <row r="1378" spans="1:5" ht="28.8" x14ac:dyDescent="0.3">
      <c r="A1378" s="148" t="s">
        <v>23157</v>
      </c>
      <c r="B1378" s="149" t="s">
        <v>23158</v>
      </c>
      <c r="C1378" s="106" t="s">
        <v>128</v>
      </c>
      <c r="D1378" s="150">
        <v>298.94</v>
      </c>
      <c r="E1378" s="83"/>
    </row>
    <row r="1379" spans="1:5" ht="28.8" x14ac:dyDescent="0.3">
      <c r="A1379" s="148" t="s">
        <v>23159</v>
      </c>
      <c r="B1379" s="149" t="s">
        <v>23160</v>
      </c>
      <c r="C1379" s="106" t="s">
        <v>128</v>
      </c>
      <c r="D1379" s="150">
        <v>59.72</v>
      </c>
      <c r="E1379" s="83"/>
    </row>
    <row r="1380" spans="1:5" ht="28.8" x14ac:dyDescent="0.3">
      <c r="A1380" s="148" t="s">
        <v>23161</v>
      </c>
      <c r="B1380" s="149" t="s">
        <v>23162</v>
      </c>
      <c r="C1380" s="106" t="s">
        <v>128</v>
      </c>
      <c r="D1380" s="150">
        <v>79</v>
      </c>
      <c r="E1380" s="83"/>
    </row>
    <row r="1381" spans="1:5" ht="28.8" x14ac:dyDescent="0.3">
      <c r="A1381" s="148" t="s">
        <v>23163</v>
      </c>
      <c r="B1381" s="149" t="s">
        <v>23164</v>
      </c>
      <c r="C1381" s="106" t="s">
        <v>128</v>
      </c>
      <c r="D1381" s="150">
        <v>86.56</v>
      </c>
      <c r="E1381" s="83"/>
    </row>
    <row r="1382" spans="1:5" ht="28.8" x14ac:dyDescent="0.3">
      <c r="A1382" s="148" t="s">
        <v>23165</v>
      </c>
      <c r="B1382" s="149" t="s">
        <v>23166</v>
      </c>
      <c r="C1382" s="106" t="s">
        <v>128</v>
      </c>
      <c r="D1382" s="150">
        <v>126.04</v>
      </c>
      <c r="E1382" s="83"/>
    </row>
    <row r="1383" spans="1:5" ht="28.8" x14ac:dyDescent="0.3">
      <c r="A1383" s="148" t="s">
        <v>23167</v>
      </c>
      <c r="B1383" s="149" t="s">
        <v>23168</v>
      </c>
      <c r="C1383" s="106" t="s">
        <v>128</v>
      </c>
      <c r="D1383" s="150">
        <v>53.82</v>
      </c>
      <c r="E1383" s="83"/>
    </row>
    <row r="1384" spans="1:5" ht="28.8" x14ac:dyDescent="0.3">
      <c r="A1384" s="148" t="s">
        <v>23169</v>
      </c>
      <c r="B1384" s="149" t="s">
        <v>23170</v>
      </c>
      <c r="C1384" s="106" t="s">
        <v>128</v>
      </c>
      <c r="D1384" s="150">
        <v>65.540000000000006</v>
      </c>
      <c r="E1384" s="83"/>
    </row>
    <row r="1385" spans="1:5" ht="28.8" x14ac:dyDescent="0.3">
      <c r="A1385" s="148" t="s">
        <v>23171</v>
      </c>
      <c r="B1385" s="149" t="s">
        <v>23172</v>
      </c>
      <c r="C1385" s="106" t="s">
        <v>128</v>
      </c>
      <c r="D1385" s="150">
        <v>113.9</v>
      </c>
      <c r="E1385" s="83"/>
    </row>
    <row r="1386" spans="1:5" ht="28.8" x14ac:dyDescent="0.3">
      <c r="A1386" s="148" t="s">
        <v>23173</v>
      </c>
      <c r="B1386" s="149" t="s">
        <v>23174</v>
      </c>
      <c r="C1386" s="106" t="s">
        <v>128</v>
      </c>
      <c r="D1386" s="150">
        <v>144.21</v>
      </c>
      <c r="E1386" s="83"/>
    </row>
    <row r="1387" spans="1:5" ht="28.8" x14ac:dyDescent="0.3">
      <c r="A1387" s="148" t="s">
        <v>23175</v>
      </c>
      <c r="B1387" s="149" t="s">
        <v>23176</v>
      </c>
      <c r="C1387" s="106" t="s">
        <v>128</v>
      </c>
      <c r="D1387" s="150">
        <v>180.38</v>
      </c>
      <c r="E1387" s="83"/>
    </row>
    <row r="1388" spans="1:5" ht="28.8" x14ac:dyDescent="0.3">
      <c r="A1388" s="148" t="s">
        <v>23177</v>
      </c>
      <c r="B1388" s="149" t="s">
        <v>23178</v>
      </c>
      <c r="C1388" s="106" t="s">
        <v>128</v>
      </c>
      <c r="D1388" s="150">
        <v>151.35</v>
      </c>
      <c r="E1388" s="83"/>
    </row>
    <row r="1389" spans="1:5" ht="28.8" x14ac:dyDescent="0.3">
      <c r="A1389" s="148" t="s">
        <v>23179</v>
      </c>
      <c r="B1389" s="149" t="s">
        <v>23180</v>
      </c>
      <c r="C1389" s="106" t="s">
        <v>128</v>
      </c>
      <c r="D1389" s="150">
        <v>183.17</v>
      </c>
      <c r="E1389" s="83"/>
    </row>
    <row r="1390" spans="1:5" ht="28.8" x14ac:dyDescent="0.3">
      <c r="A1390" s="148" t="s">
        <v>23181</v>
      </c>
      <c r="B1390" s="149" t="s">
        <v>23182</v>
      </c>
      <c r="C1390" s="106" t="s">
        <v>128</v>
      </c>
      <c r="D1390" s="150">
        <v>210.82</v>
      </c>
      <c r="E1390" s="83"/>
    </row>
    <row r="1391" spans="1:5" ht="28.8" x14ac:dyDescent="0.3">
      <c r="A1391" s="148" t="s">
        <v>23183</v>
      </c>
      <c r="B1391" s="149" t="s">
        <v>23184</v>
      </c>
      <c r="C1391" s="106" t="s">
        <v>128</v>
      </c>
      <c r="D1391" s="150">
        <v>235.99</v>
      </c>
      <c r="E1391" s="83"/>
    </row>
    <row r="1392" spans="1:5" ht="28.8" x14ac:dyDescent="0.3">
      <c r="A1392" s="148" t="s">
        <v>23185</v>
      </c>
      <c r="B1392" s="149" t="s">
        <v>23186</v>
      </c>
      <c r="C1392" s="106" t="s">
        <v>128</v>
      </c>
      <c r="D1392" s="150">
        <v>296.66000000000003</v>
      </c>
      <c r="E1392" s="83"/>
    </row>
    <row r="1393" spans="1:5" ht="28.8" x14ac:dyDescent="0.3">
      <c r="A1393" s="148" t="s">
        <v>23187</v>
      </c>
      <c r="B1393" s="149" t="s">
        <v>23188</v>
      </c>
      <c r="C1393" s="106" t="s">
        <v>128</v>
      </c>
      <c r="D1393" s="150">
        <v>107.54</v>
      </c>
      <c r="E1393" s="83"/>
    </row>
    <row r="1394" spans="1:5" ht="28.8" x14ac:dyDescent="0.3">
      <c r="A1394" s="148" t="s">
        <v>23189</v>
      </c>
      <c r="B1394" s="149" t="s">
        <v>23190</v>
      </c>
      <c r="C1394" s="106" t="s">
        <v>128</v>
      </c>
      <c r="D1394" s="150">
        <v>125.66</v>
      </c>
      <c r="E1394" s="83"/>
    </row>
    <row r="1395" spans="1:5" ht="28.8" x14ac:dyDescent="0.3">
      <c r="A1395" s="148" t="s">
        <v>23191</v>
      </c>
      <c r="B1395" s="149" t="s">
        <v>23192</v>
      </c>
      <c r="C1395" s="106" t="s">
        <v>128</v>
      </c>
      <c r="D1395" s="150">
        <v>141.28</v>
      </c>
      <c r="E1395" s="83"/>
    </row>
    <row r="1396" spans="1:5" ht="28.8" x14ac:dyDescent="0.3">
      <c r="A1396" s="148" t="s">
        <v>23193</v>
      </c>
      <c r="B1396" s="149" t="s">
        <v>23194</v>
      </c>
      <c r="C1396" s="106" t="s">
        <v>128</v>
      </c>
      <c r="D1396" s="150">
        <v>137.46</v>
      </c>
      <c r="E1396" s="83"/>
    </row>
    <row r="1397" spans="1:5" ht="28.8" x14ac:dyDescent="0.3">
      <c r="A1397" s="148" t="s">
        <v>23195</v>
      </c>
      <c r="B1397" s="149" t="s">
        <v>23196</v>
      </c>
      <c r="C1397" s="106" t="s">
        <v>128</v>
      </c>
      <c r="D1397" s="150">
        <v>148.56</v>
      </c>
      <c r="E1397" s="83"/>
    </row>
    <row r="1398" spans="1:5" ht="28.8" x14ac:dyDescent="0.3">
      <c r="A1398" s="148" t="s">
        <v>23197</v>
      </c>
      <c r="B1398" s="149" t="s">
        <v>23198</v>
      </c>
      <c r="C1398" s="106" t="s">
        <v>128</v>
      </c>
      <c r="D1398" s="150">
        <v>192.48</v>
      </c>
      <c r="E1398" s="83"/>
    </row>
    <row r="1399" spans="1:5" ht="28.8" x14ac:dyDescent="0.3">
      <c r="A1399" s="148" t="s">
        <v>23199</v>
      </c>
      <c r="B1399" s="149" t="s">
        <v>23200</v>
      </c>
      <c r="C1399" s="106" t="s">
        <v>128</v>
      </c>
      <c r="D1399" s="150">
        <v>41.48</v>
      </c>
      <c r="E1399" s="83"/>
    </row>
    <row r="1400" spans="1:5" ht="28.8" x14ac:dyDescent="0.3">
      <c r="A1400" s="148" t="s">
        <v>23201</v>
      </c>
      <c r="B1400" s="149" t="s">
        <v>23202</v>
      </c>
      <c r="C1400" s="106" t="s">
        <v>128</v>
      </c>
      <c r="D1400" s="150">
        <v>52.2</v>
      </c>
      <c r="E1400" s="83"/>
    </row>
    <row r="1401" spans="1:5" ht="28.8" x14ac:dyDescent="0.3">
      <c r="A1401" s="148" t="s">
        <v>23203</v>
      </c>
      <c r="B1401" s="149" t="s">
        <v>23204</v>
      </c>
      <c r="C1401" s="106" t="s">
        <v>128</v>
      </c>
      <c r="D1401" s="150">
        <v>118.19</v>
      </c>
      <c r="E1401" s="83"/>
    </row>
    <row r="1402" spans="1:5" ht="28.8" x14ac:dyDescent="0.3">
      <c r="A1402" s="148" t="s">
        <v>23205</v>
      </c>
      <c r="B1402" s="149" t="s">
        <v>23206</v>
      </c>
      <c r="C1402" s="106" t="s">
        <v>128</v>
      </c>
      <c r="D1402" s="150">
        <v>198.46</v>
      </c>
      <c r="E1402" s="83"/>
    </row>
    <row r="1403" spans="1:5" ht="28.8" x14ac:dyDescent="0.3">
      <c r="A1403" s="148" t="s">
        <v>23207</v>
      </c>
      <c r="B1403" s="149" t="s">
        <v>23208</v>
      </c>
      <c r="C1403" s="106" t="s">
        <v>128</v>
      </c>
      <c r="D1403" s="150">
        <v>489.7</v>
      </c>
      <c r="E1403" s="83"/>
    </row>
    <row r="1404" spans="1:5" ht="28.8" x14ac:dyDescent="0.3">
      <c r="A1404" s="148" t="s">
        <v>23209</v>
      </c>
      <c r="B1404" s="149" t="s">
        <v>23210</v>
      </c>
      <c r="C1404" s="106" t="s">
        <v>128</v>
      </c>
      <c r="D1404" s="150">
        <v>253.42</v>
      </c>
      <c r="E1404" s="83"/>
    </row>
    <row r="1405" spans="1:5" ht="28.8" x14ac:dyDescent="0.3">
      <c r="A1405" s="148" t="s">
        <v>23211</v>
      </c>
      <c r="B1405" s="149" t="s">
        <v>23212</v>
      </c>
      <c r="C1405" s="106" t="s">
        <v>128</v>
      </c>
      <c r="D1405" s="150">
        <v>282.60000000000002</v>
      </c>
      <c r="E1405" s="83"/>
    </row>
    <row r="1406" spans="1:5" ht="28.8" x14ac:dyDescent="0.3">
      <c r="A1406" s="148" t="s">
        <v>23213</v>
      </c>
      <c r="B1406" s="149" t="s">
        <v>23214</v>
      </c>
      <c r="C1406" s="106" t="s">
        <v>128</v>
      </c>
      <c r="D1406" s="150">
        <v>369.06</v>
      </c>
      <c r="E1406" s="83"/>
    </row>
    <row r="1407" spans="1:5" ht="28.8" x14ac:dyDescent="0.3">
      <c r="A1407" s="148" t="s">
        <v>23215</v>
      </c>
      <c r="B1407" s="149" t="s">
        <v>23216</v>
      </c>
      <c r="C1407" s="106" t="s">
        <v>128</v>
      </c>
      <c r="D1407" s="150">
        <v>371.28</v>
      </c>
      <c r="E1407" s="83"/>
    </row>
    <row r="1408" spans="1:5" ht="28.8" x14ac:dyDescent="0.3">
      <c r="A1408" s="148" t="s">
        <v>23217</v>
      </c>
      <c r="B1408" s="149" t="s">
        <v>23218</v>
      </c>
      <c r="C1408" s="106" t="s">
        <v>128</v>
      </c>
      <c r="D1408" s="150">
        <v>879.26</v>
      </c>
      <c r="E1408" s="83"/>
    </row>
    <row r="1409" spans="1:5" ht="28.8" x14ac:dyDescent="0.3">
      <c r="A1409" s="148" t="s">
        <v>23219</v>
      </c>
      <c r="B1409" s="149" t="s">
        <v>23220</v>
      </c>
      <c r="C1409" s="106" t="s">
        <v>128</v>
      </c>
      <c r="D1409" s="150">
        <v>354.47</v>
      </c>
      <c r="E1409" s="83"/>
    </row>
    <row r="1410" spans="1:5" ht="28.8" x14ac:dyDescent="0.3">
      <c r="A1410" s="148" t="s">
        <v>23221</v>
      </c>
      <c r="B1410" s="149" t="s">
        <v>23222</v>
      </c>
      <c r="C1410" s="106" t="s">
        <v>128</v>
      </c>
      <c r="D1410" s="150">
        <v>358.72</v>
      </c>
      <c r="E1410" s="83"/>
    </row>
    <row r="1411" spans="1:5" ht="28.8" x14ac:dyDescent="0.3">
      <c r="A1411" s="148" t="s">
        <v>23223</v>
      </c>
      <c r="B1411" s="149" t="s">
        <v>23224</v>
      </c>
      <c r="C1411" s="106" t="s">
        <v>128</v>
      </c>
      <c r="D1411" s="150">
        <v>1051.8399999999999</v>
      </c>
      <c r="E1411" s="83"/>
    </row>
    <row r="1412" spans="1:5" ht="28.8" x14ac:dyDescent="0.3">
      <c r="A1412" s="148" t="s">
        <v>23225</v>
      </c>
      <c r="B1412" s="149" t="s">
        <v>23226</v>
      </c>
      <c r="C1412" s="106" t="s">
        <v>439</v>
      </c>
      <c r="D1412" s="150">
        <v>1380.45</v>
      </c>
      <c r="E1412" s="83"/>
    </row>
    <row r="1413" spans="1:5" ht="28.8" x14ac:dyDescent="0.3">
      <c r="A1413" s="148" t="s">
        <v>23227</v>
      </c>
      <c r="B1413" s="149" t="s">
        <v>23228</v>
      </c>
      <c r="C1413" s="106" t="s">
        <v>128</v>
      </c>
      <c r="D1413" s="150">
        <v>237.76</v>
      </c>
      <c r="E1413" s="83"/>
    </row>
    <row r="1414" spans="1:5" ht="28.8" x14ac:dyDescent="0.3">
      <c r="A1414" s="148" t="s">
        <v>23229</v>
      </c>
      <c r="B1414" s="149" t="s">
        <v>23230</v>
      </c>
      <c r="C1414" s="106" t="s">
        <v>128</v>
      </c>
      <c r="D1414" s="150">
        <v>784.59</v>
      </c>
      <c r="E1414" s="83"/>
    </row>
    <row r="1415" spans="1:5" ht="28.8" x14ac:dyDescent="0.3">
      <c r="A1415" s="148" t="s">
        <v>23231</v>
      </c>
      <c r="B1415" s="149" t="s">
        <v>23232</v>
      </c>
      <c r="C1415" s="106" t="s">
        <v>128</v>
      </c>
      <c r="D1415" s="150">
        <v>265.89999999999998</v>
      </c>
      <c r="E1415" s="83"/>
    </row>
    <row r="1416" spans="1:5" ht="28.8" x14ac:dyDescent="0.3">
      <c r="A1416" s="148" t="s">
        <v>23233</v>
      </c>
      <c r="B1416" s="149" t="s">
        <v>23234</v>
      </c>
      <c r="C1416" s="106" t="s">
        <v>128</v>
      </c>
      <c r="D1416" s="150">
        <v>623.78</v>
      </c>
      <c r="E1416" s="83"/>
    </row>
    <row r="1417" spans="1:5" ht="28.8" x14ac:dyDescent="0.3">
      <c r="A1417" s="148" t="s">
        <v>23235</v>
      </c>
      <c r="B1417" s="149" t="s">
        <v>23236</v>
      </c>
      <c r="C1417" s="106" t="s">
        <v>128</v>
      </c>
      <c r="D1417" s="150">
        <v>631.12</v>
      </c>
      <c r="E1417" s="83"/>
    </row>
    <row r="1418" spans="1:5" ht="28.8" x14ac:dyDescent="0.3">
      <c r="A1418" s="148" t="s">
        <v>23237</v>
      </c>
      <c r="B1418" s="149" t="s">
        <v>23238</v>
      </c>
      <c r="C1418" s="106" t="s">
        <v>236</v>
      </c>
      <c r="D1418" s="150">
        <v>322.45999999999998</v>
      </c>
      <c r="E1418" s="83"/>
    </row>
    <row r="1419" spans="1:5" ht="28.8" x14ac:dyDescent="0.3">
      <c r="A1419" s="148" t="s">
        <v>23239</v>
      </c>
      <c r="B1419" s="149" t="s">
        <v>23240</v>
      </c>
      <c r="C1419" s="106" t="s">
        <v>128</v>
      </c>
      <c r="D1419" s="150">
        <v>655.87</v>
      </c>
      <c r="E1419" s="83"/>
    </row>
    <row r="1420" spans="1:5" x14ac:dyDescent="0.3">
      <c r="A1420" s="148" t="s">
        <v>23241</v>
      </c>
      <c r="B1420" s="149" t="s">
        <v>23242</v>
      </c>
      <c r="C1420" s="106" t="s">
        <v>128</v>
      </c>
      <c r="D1420" s="150">
        <v>92.74</v>
      </c>
      <c r="E1420" s="83"/>
    </row>
    <row r="1421" spans="1:5" ht="28.8" x14ac:dyDescent="0.3">
      <c r="A1421" s="148" t="s">
        <v>23243</v>
      </c>
      <c r="B1421" s="149" t="s">
        <v>23244</v>
      </c>
      <c r="C1421" s="106" t="s">
        <v>128</v>
      </c>
      <c r="D1421" s="150">
        <v>785.28</v>
      </c>
      <c r="E1421" s="83"/>
    </row>
    <row r="1422" spans="1:5" ht="28.8" x14ac:dyDescent="0.3">
      <c r="A1422" s="148" t="s">
        <v>23245</v>
      </c>
      <c r="B1422" s="149" t="s">
        <v>23246</v>
      </c>
      <c r="C1422" s="106" t="s">
        <v>128</v>
      </c>
      <c r="D1422" s="150">
        <v>678.13</v>
      </c>
      <c r="E1422" s="83"/>
    </row>
    <row r="1423" spans="1:5" ht="28.8" x14ac:dyDescent="0.3">
      <c r="A1423" s="148" t="s">
        <v>23247</v>
      </c>
      <c r="B1423" s="149" t="s">
        <v>23248</v>
      </c>
      <c r="C1423" s="106" t="s">
        <v>128</v>
      </c>
      <c r="D1423" s="150">
        <v>767.56</v>
      </c>
      <c r="E1423" s="83"/>
    </row>
    <row r="1424" spans="1:5" ht="28.8" x14ac:dyDescent="0.3">
      <c r="A1424" s="148" t="s">
        <v>23249</v>
      </c>
      <c r="B1424" s="149" t="s">
        <v>23250</v>
      </c>
      <c r="C1424" s="106" t="s">
        <v>128</v>
      </c>
      <c r="D1424" s="150">
        <v>998.39</v>
      </c>
      <c r="E1424" s="83"/>
    </row>
    <row r="1425" spans="1:5" ht="28.8" x14ac:dyDescent="0.3">
      <c r="A1425" s="148" t="s">
        <v>23251</v>
      </c>
      <c r="B1425" s="149" t="s">
        <v>23252</v>
      </c>
      <c r="C1425" s="106" t="s">
        <v>128</v>
      </c>
      <c r="D1425" s="150">
        <v>331.1</v>
      </c>
      <c r="E1425" s="83"/>
    </row>
    <row r="1426" spans="1:5" ht="28.8" x14ac:dyDescent="0.3">
      <c r="A1426" s="148" t="s">
        <v>23253</v>
      </c>
      <c r="B1426" s="149" t="s">
        <v>23254</v>
      </c>
      <c r="C1426" s="106" t="s">
        <v>128</v>
      </c>
      <c r="D1426" s="150">
        <v>766.16</v>
      </c>
      <c r="E1426" s="83"/>
    </row>
    <row r="1427" spans="1:5" ht="28.8" x14ac:dyDescent="0.3">
      <c r="A1427" s="148" t="s">
        <v>23255</v>
      </c>
      <c r="B1427" s="149" t="s">
        <v>23256</v>
      </c>
      <c r="C1427" s="106" t="s">
        <v>128</v>
      </c>
      <c r="D1427" s="150">
        <v>244.25</v>
      </c>
      <c r="E1427" s="83"/>
    </row>
    <row r="1428" spans="1:5" ht="28.8" x14ac:dyDescent="0.3">
      <c r="A1428" s="148" t="s">
        <v>23257</v>
      </c>
      <c r="B1428" s="149" t="s">
        <v>23258</v>
      </c>
      <c r="C1428" s="106" t="s">
        <v>128</v>
      </c>
      <c r="D1428" s="150">
        <v>2090.0300000000002</v>
      </c>
      <c r="E1428" s="83"/>
    </row>
    <row r="1429" spans="1:5" ht="28.8" x14ac:dyDescent="0.3">
      <c r="A1429" s="148" t="s">
        <v>23259</v>
      </c>
      <c r="B1429" s="149" t="s">
        <v>23260</v>
      </c>
      <c r="C1429" s="106" t="s">
        <v>128</v>
      </c>
      <c r="D1429" s="150">
        <v>3810.76</v>
      </c>
      <c r="E1429" s="83"/>
    </row>
    <row r="1430" spans="1:5" ht="28.8" x14ac:dyDescent="0.3">
      <c r="A1430" s="148" t="s">
        <v>23261</v>
      </c>
      <c r="B1430" s="149" t="s">
        <v>23262</v>
      </c>
      <c r="C1430" s="106" t="s">
        <v>128</v>
      </c>
      <c r="D1430" s="150">
        <v>1484.73</v>
      </c>
      <c r="E1430" s="83"/>
    </row>
    <row r="1431" spans="1:5" ht="28.8" x14ac:dyDescent="0.3">
      <c r="A1431" s="148" t="s">
        <v>23263</v>
      </c>
      <c r="B1431" s="149" t="s">
        <v>23264</v>
      </c>
      <c r="C1431" s="106" t="s">
        <v>128</v>
      </c>
      <c r="D1431" s="150">
        <v>2704.59</v>
      </c>
      <c r="E1431" s="83"/>
    </row>
    <row r="1432" spans="1:5" ht="28.8" x14ac:dyDescent="0.3">
      <c r="A1432" s="148" t="s">
        <v>23265</v>
      </c>
      <c r="B1432" s="149" t="s">
        <v>23266</v>
      </c>
      <c r="C1432" s="106" t="s">
        <v>128</v>
      </c>
      <c r="D1432" s="150">
        <v>319.66000000000003</v>
      </c>
      <c r="E1432" s="83"/>
    </row>
    <row r="1433" spans="1:5" ht="28.8" x14ac:dyDescent="0.3">
      <c r="A1433" s="148" t="s">
        <v>23267</v>
      </c>
      <c r="B1433" s="149" t="s">
        <v>23268</v>
      </c>
      <c r="C1433" s="106" t="s">
        <v>128</v>
      </c>
      <c r="D1433" s="150">
        <v>559.98</v>
      </c>
      <c r="E1433" s="83"/>
    </row>
    <row r="1434" spans="1:5" ht="28.8" x14ac:dyDescent="0.3">
      <c r="A1434" s="148" t="s">
        <v>23269</v>
      </c>
      <c r="B1434" s="149" t="s">
        <v>23270</v>
      </c>
      <c r="C1434" s="106" t="s">
        <v>128</v>
      </c>
      <c r="D1434" s="150">
        <v>724.58</v>
      </c>
      <c r="E1434" s="83"/>
    </row>
    <row r="1435" spans="1:5" ht="28.8" x14ac:dyDescent="0.3">
      <c r="A1435" s="148" t="s">
        <v>23271</v>
      </c>
      <c r="B1435" s="149" t="s">
        <v>23272</v>
      </c>
      <c r="C1435" s="106" t="s">
        <v>128</v>
      </c>
      <c r="D1435" s="150">
        <v>1078.8800000000001</v>
      </c>
      <c r="E1435" s="83"/>
    </row>
    <row r="1436" spans="1:5" ht="28.8" x14ac:dyDescent="0.3">
      <c r="A1436" s="148" t="s">
        <v>23273</v>
      </c>
      <c r="B1436" s="149" t="s">
        <v>23274</v>
      </c>
      <c r="C1436" s="106" t="s">
        <v>128</v>
      </c>
      <c r="D1436" s="150">
        <v>401.18</v>
      </c>
      <c r="E1436" s="83"/>
    </row>
    <row r="1437" spans="1:5" ht="28.8" x14ac:dyDescent="0.3">
      <c r="A1437" s="148" t="s">
        <v>23275</v>
      </c>
      <c r="B1437" s="149" t="s">
        <v>23276</v>
      </c>
      <c r="C1437" s="106" t="s">
        <v>128</v>
      </c>
      <c r="D1437" s="150">
        <v>490.62</v>
      </c>
      <c r="E1437" s="83"/>
    </row>
    <row r="1438" spans="1:5" ht="28.8" x14ac:dyDescent="0.3">
      <c r="A1438" s="148" t="s">
        <v>23277</v>
      </c>
      <c r="B1438" s="149" t="s">
        <v>23278</v>
      </c>
      <c r="C1438" s="106" t="s">
        <v>128</v>
      </c>
      <c r="D1438" s="150">
        <v>679.32</v>
      </c>
      <c r="E1438" s="83"/>
    </row>
    <row r="1439" spans="1:5" ht="28.8" x14ac:dyDescent="0.3">
      <c r="A1439" s="148" t="s">
        <v>23279</v>
      </c>
      <c r="B1439" s="149" t="s">
        <v>23280</v>
      </c>
      <c r="C1439" s="106" t="s">
        <v>128</v>
      </c>
      <c r="D1439" s="150">
        <v>1155.52</v>
      </c>
      <c r="E1439" s="83"/>
    </row>
    <row r="1440" spans="1:5" x14ac:dyDescent="0.3">
      <c r="A1440" s="148" t="s">
        <v>23281</v>
      </c>
      <c r="B1440" s="149" t="s">
        <v>23282</v>
      </c>
      <c r="C1440" s="106" t="s">
        <v>128</v>
      </c>
      <c r="D1440" s="150">
        <v>304.08</v>
      </c>
      <c r="E1440" s="83"/>
    </row>
    <row r="1441" spans="1:5" x14ac:dyDescent="0.3">
      <c r="A1441" s="148" t="s">
        <v>23283</v>
      </c>
      <c r="B1441" s="149" t="s">
        <v>23284</v>
      </c>
      <c r="C1441" s="106" t="s">
        <v>128</v>
      </c>
      <c r="D1441" s="150">
        <v>152.88999999999999</v>
      </c>
      <c r="E1441" s="83"/>
    </row>
    <row r="1442" spans="1:5" x14ac:dyDescent="0.3">
      <c r="A1442" s="148" t="s">
        <v>23285</v>
      </c>
      <c r="B1442" s="149" t="s">
        <v>23286</v>
      </c>
      <c r="C1442" s="106" t="s">
        <v>128</v>
      </c>
      <c r="D1442" s="150">
        <v>186.8</v>
      </c>
      <c r="E1442" s="83"/>
    </row>
    <row r="1443" spans="1:5" x14ac:dyDescent="0.3">
      <c r="A1443" s="148" t="s">
        <v>23287</v>
      </c>
      <c r="B1443" s="149" t="s">
        <v>23288</v>
      </c>
      <c r="C1443" s="106" t="s">
        <v>128</v>
      </c>
      <c r="D1443" s="150">
        <v>213.97</v>
      </c>
      <c r="E1443" s="83"/>
    </row>
    <row r="1444" spans="1:5" x14ac:dyDescent="0.3">
      <c r="A1444" s="148" t="s">
        <v>23289</v>
      </c>
      <c r="B1444" s="149" t="s">
        <v>23290</v>
      </c>
      <c r="C1444" s="106" t="s">
        <v>128</v>
      </c>
      <c r="D1444" s="150">
        <v>185.76</v>
      </c>
      <c r="E1444" s="83"/>
    </row>
    <row r="1445" spans="1:5" x14ac:dyDescent="0.3">
      <c r="A1445" s="148" t="s">
        <v>23291</v>
      </c>
      <c r="B1445" s="149" t="s">
        <v>23292</v>
      </c>
      <c r="C1445" s="106" t="s">
        <v>128</v>
      </c>
      <c r="D1445" s="150">
        <v>224.29</v>
      </c>
      <c r="E1445" s="83"/>
    </row>
    <row r="1446" spans="1:5" x14ac:dyDescent="0.3">
      <c r="A1446" s="148" t="s">
        <v>23293</v>
      </c>
      <c r="B1446" s="149" t="s">
        <v>23294</v>
      </c>
      <c r="C1446" s="106" t="s">
        <v>128</v>
      </c>
      <c r="D1446" s="150">
        <v>179.49</v>
      </c>
      <c r="E1446" s="83"/>
    </row>
    <row r="1447" spans="1:5" x14ac:dyDescent="0.3">
      <c r="A1447" s="148" t="s">
        <v>23295</v>
      </c>
      <c r="B1447" s="149" t="s">
        <v>23296</v>
      </c>
      <c r="C1447" s="106" t="s">
        <v>128</v>
      </c>
      <c r="D1447" s="150">
        <v>307.85000000000002</v>
      </c>
      <c r="E1447" s="83"/>
    </row>
    <row r="1448" spans="1:5" x14ac:dyDescent="0.3">
      <c r="A1448" s="148" t="s">
        <v>23297</v>
      </c>
      <c r="B1448" s="149" t="s">
        <v>23298</v>
      </c>
      <c r="C1448" s="106" t="s">
        <v>128</v>
      </c>
      <c r="D1448" s="150">
        <v>633.19000000000005</v>
      </c>
      <c r="E1448" s="83"/>
    </row>
    <row r="1449" spans="1:5" x14ac:dyDescent="0.3">
      <c r="A1449" s="148" t="s">
        <v>23299</v>
      </c>
      <c r="B1449" s="149" t="s">
        <v>23300</v>
      </c>
      <c r="C1449" s="106" t="s">
        <v>128</v>
      </c>
      <c r="D1449" s="150">
        <v>488.32</v>
      </c>
      <c r="E1449" s="83"/>
    </row>
    <row r="1450" spans="1:5" ht="28.8" x14ac:dyDescent="0.3">
      <c r="A1450" s="148" t="s">
        <v>23301</v>
      </c>
      <c r="B1450" s="149" t="s">
        <v>23302</v>
      </c>
      <c r="C1450" s="106" t="s">
        <v>128</v>
      </c>
      <c r="D1450" s="150">
        <v>615.36</v>
      </c>
      <c r="E1450" s="83"/>
    </row>
    <row r="1451" spans="1:5" x14ac:dyDescent="0.3">
      <c r="A1451" s="148" t="s">
        <v>23303</v>
      </c>
      <c r="B1451" s="149" t="s">
        <v>23304</v>
      </c>
      <c r="C1451" s="106" t="s">
        <v>128</v>
      </c>
      <c r="D1451" s="150">
        <v>176.41</v>
      </c>
      <c r="E1451" s="83"/>
    </row>
    <row r="1452" spans="1:5" ht="28.8" x14ac:dyDescent="0.3">
      <c r="A1452" s="148" t="s">
        <v>23305</v>
      </c>
      <c r="B1452" s="149" t="s">
        <v>23306</v>
      </c>
      <c r="C1452" s="106" t="s">
        <v>128</v>
      </c>
      <c r="D1452" s="150">
        <v>779.96</v>
      </c>
      <c r="E1452" s="83"/>
    </row>
    <row r="1453" spans="1:5" ht="28.8" x14ac:dyDescent="0.3">
      <c r="A1453" s="148" t="s">
        <v>23307</v>
      </c>
      <c r="B1453" s="149" t="s">
        <v>23308</v>
      </c>
      <c r="C1453" s="106" t="s">
        <v>128</v>
      </c>
      <c r="D1453" s="150">
        <v>447.29</v>
      </c>
      <c r="E1453" s="83"/>
    </row>
    <row r="1454" spans="1:5" ht="28.8" x14ac:dyDescent="0.3">
      <c r="A1454" s="148" t="s">
        <v>23309</v>
      </c>
      <c r="B1454" s="149" t="s">
        <v>23310</v>
      </c>
      <c r="C1454" s="106" t="s">
        <v>128</v>
      </c>
      <c r="D1454" s="150">
        <v>554.66999999999996</v>
      </c>
      <c r="E1454" s="83"/>
    </row>
    <row r="1455" spans="1:5" ht="28.8" x14ac:dyDescent="0.3">
      <c r="A1455" s="148" t="s">
        <v>23311</v>
      </c>
      <c r="B1455" s="149" t="s">
        <v>23312</v>
      </c>
      <c r="C1455" s="106" t="s">
        <v>236</v>
      </c>
      <c r="D1455" s="150">
        <v>803.5</v>
      </c>
      <c r="E1455" s="83"/>
    </row>
    <row r="1456" spans="1:5" ht="28.8" x14ac:dyDescent="0.3">
      <c r="A1456" s="148" t="s">
        <v>23313</v>
      </c>
      <c r="B1456" s="149" t="s">
        <v>23314</v>
      </c>
      <c r="C1456" s="106" t="s">
        <v>128</v>
      </c>
      <c r="D1456" s="150">
        <v>1220.01</v>
      </c>
      <c r="E1456" s="83"/>
    </row>
    <row r="1457" spans="1:5" ht="28.8" x14ac:dyDescent="0.3">
      <c r="A1457" s="148" t="s">
        <v>23315</v>
      </c>
      <c r="B1457" s="149" t="s">
        <v>23316</v>
      </c>
      <c r="C1457" s="106" t="s">
        <v>128</v>
      </c>
      <c r="D1457" s="150">
        <v>610.55999999999995</v>
      </c>
      <c r="E1457" s="83"/>
    </row>
    <row r="1458" spans="1:5" x14ac:dyDescent="0.3">
      <c r="A1458" s="148" t="s">
        <v>23317</v>
      </c>
      <c r="B1458" s="149" t="s">
        <v>23318</v>
      </c>
      <c r="C1458" s="106" t="s">
        <v>128</v>
      </c>
      <c r="D1458" s="150">
        <v>1146.44</v>
      </c>
      <c r="E1458" s="83"/>
    </row>
    <row r="1459" spans="1:5" ht="28.8" x14ac:dyDescent="0.3">
      <c r="A1459" s="148" t="s">
        <v>23319</v>
      </c>
      <c r="B1459" s="149" t="s">
        <v>23320</v>
      </c>
      <c r="C1459" s="106" t="s">
        <v>128</v>
      </c>
      <c r="D1459" s="150">
        <v>1187.1500000000001</v>
      </c>
      <c r="E1459" s="83"/>
    </row>
    <row r="1460" spans="1:5" x14ac:dyDescent="0.3">
      <c r="A1460" s="148" t="s">
        <v>23321</v>
      </c>
      <c r="B1460" s="149" t="s">
        <v>7016</v>
      </c>
      <c r="C1460" s="106" t="s">
        <v>128</v>
      </c>
      <c r="D1460" s="150">
        <v>2345.19</v>
      </c>
      <c r="E1460" s="83"/>
    </row>
    <row r="1461" spans="1:5" x14ac:dyDescent="0.3">
      <c r="A1461" s="148" t="s">
        <v>23322</v>
      </c>
      <c r="B1461" s="149" t="s">
        <v>7012</v>
      </c>
      <c r="C1461" s="106" t="s">
        <v>128</v>
      </c>
      <c r="D1461" s="150">
        <v>2337.25</v>
      </c>
      <c r="E1461" s="83"/>
    </row>
    <row r="1462" spans="1:5" ht="28.8" x14ac:dyDescent="0.3">
      <c r="A1462" s="148" t="s">
        <v>23323</v>
      </c>
      <c r="B1462" s="149" t="s">
        <v>23324</v>
      </c>
      <c r="C1462" s="106" t="s">
        <v>128</v>
      </c>
      <c r="D1462" s="150">
        <v>3393.99</v>
      </c>
      <c r="E1462" s="83"/>
    </row>
    <row r="1463" spans="1:5" ht="28.8" x14ac:dyDescent="0.3">
      <c r="A1463" s="148" t="s">
        <v>23325</v>
      </c>
      <c r="B1463" s="149" t="s">
        <v>23326</v>
      </c>
      <c r="C1463" s="106" t="s">
        <v>128</v>
      </c>
      <c r="D1463" s="150">
        <v>2438.34</v>
      </c>
      <c r="E1463" s="83"/>
    </row>
    <row r="1464" spans="1:5" x14ac:dyDescent="0.3">
      <c r="A1464" s="148" t="s">
        <v>23327</v>
      </c>
      <c r="B1464" s="149" t="s">
        <v>23328</v>
      </c>
      <c r="C1464" s="106" t="s">
        <v>128</v>
      </c>
      <c r="D1464" s="150">
        <v>2230.31</v>
      </c>
      <c r="E1464" s="83"/>
    </row>
    <row r="1465" spans="1:5" x14ac:dyDescent="0.3">
      <c r="A1465" s="148" t="s">
        <v>23329</v>
      </c>
      <c r="B1465" s="149" t="s">
        <v>23330</v>
      </c>
      <c r="C1465" s="106" t="s">
        <v>128</v>
      </c>
      <c r="D1465" s="150">
        <v>1847.28</v>
      </c>
      <c r="E1465" s="83"/>
    </row>
    <row r="1466" spans="1:5" x14ac:dyDescent="0.3">
      <c r="A1466" s="148" t="s">
        <v>23331</v>
      </c>
      <c r="B1466" s="149" t="s">
        <v>23332</v>
      </c>
      <c r="C1466" s="106" t="s">
        <v>128</v>
      </c>
      <c r="D1466" s="150">
        <v>3091.09</v>
      </c>
      <c r="E1466" s="83"/>
    </row>
    <row r="1467" spans="1:5" x14ac:dyDescent="0.3">
      <c r="A1467" s="148" t="s">
        <v>23333</v>
      </c>
      <c r="B1467" s="149" t="s">
        <v>23334</v>
      </c>
      <c r="C1467" s="106" t="s">
        <v>128</v>
      </c>
      <c r="D1467" s="150">
        <v>994.42</v>
      </c>
      <c r="E1467" s="83"/>
    </row>
    <row r="1468" spans="1:5" ht="28.8" x14ac:dyDescent="0.3">
      <c r="A1468" s="148" t="s">
        <v>23335</v>
      </c>
      <c r="B1468" s="149" t="s">
        <v>23336</v>
      </c>
      <c r="C1468" s="106" t="s">
        <v>128</v>
      </c>
      <c r="D1468" s="150">
        <v>667.96</v>
      </c>
      <c r="E1468" s="83"/>
    </row>
    <row r="1469" spans="1:5" x14ac:dyDescent="0.3">
      <c r="A1469" s="148" t="s">
        <v>23337</v>
      </c>
      <c r="B1469" s="149" t="s">
        <v>23338</v>
      </c>
      <c r="C1469" s="106" t="s">
        <v>128</v>
      </c>
      <c r="D1469" s="150">
        <v>1526.07</v>
      </c>
      <c r="E1469" s="83"/>
    </row>
    <row r="1470" spans="1:5" ht="28.8" x14ac:dyDescent="0.3">
      <c r="A1470" s="148" t="s">
        <v>23339</v>
      </c>
      <c r="B1470" s="149" t="s">
        <v>23340</v>
      </c>
      <c r="C1470" s="106" t="s">
        <v>128</v>
      </c>
      <c r="D1470" s="150">
        <v>2714.89</v>
      </c>
      <c r="E1470" s="83"/>
    </row>
    <row r="1471" spans="1:5" ht="28.8" x14ac:dyDescent="0.3">
      <c r="A1471" s="148" t="s">
        <v>23341</v>
      </c>
      <c r="B1471" s="149" t="s">
        <v>23342</v>
      </c>
      <c r="C1471" s="106" t="s">
        <v>128</v>
      </c>
      <c r="D1471" s="150">
        <v>3481.61</v>
      </c>
      <c r="E1471" s="83"/>
    </row>
    <row r="1472" spans="1:5" ht="28.8" x14ac:dyDescent="0.3">
      <c r="A1472" s="148" t="s">
        <v>23343</v>
      </c>
      <c r="B1472" s="149" t="s">
        <v>23344</v>
      </c>
      <c r="C1472" s="106" t="s">
        <v>128</v>
      </c>
      <c r="D1472" s="150">
        <v>7259.2</v>
      </c>
      <c r="E1472" s="83"/>
    </row>
    <row r="1473" spans="1:5" ht="28.8" x14ac:dyDescent="0.3">
      <c r="A1473" s="148" t="s">
        <v>23345</v>
      </c>
      <c r="B1473" s="149" t="s">
        <v>23346</v>
      </c>
      <c r="C1473" s="106" t="s">
        <v>128</v>
      </c>
      <c r="D1473" s="150">
        <v>1449.91</v>
      </c>
      <c r="E1473" s="83"/>
    </row>
    <row r="1474" spans="1:5" ht="28.8" x14ac:dyDescent="0.3">
      <c r="A1474" s="148" t="s">
        <v>23347</v>
      </c>
      <c r="B1474" s="149" t="s">
        <v>23348</v>
      </c>
      <c r="C1474" s="106" t="s">
        <v>128</v>
      </c>
      <c r="D1474" s="150">
        <v>1921.68</v>
      </c>
      <c r="E1474" s="83"/>
    </row>
    <row r="1475" spans="1:5" ht="28.8" x14ac:dyDescent="0.3">
      <c r="A1475" s="148" t="s">
        <v>23349</v>
      </c>
      <c r="B1475" s="149" t="s">
        <v>23350</v>
      </c>
      <c r="C1475" s="106" t="s">
        <v>128</v>
      </c>
      <c r="D1475" s="150">
        <v>2850.4</v>
      </c>
      <c r="E1475" s="83"/>
    </row>
    <row r="1476" spans="1:5" x14ac:dyDescent="0.3">
      <c r="A1476" s="148" t="s">
        <v>23351</v>
      </c>
      <c r="B1476" s="149" t="s">
        <v>7030</v>
      </c>
      <c r="C1476" s="106" t="s">
        <v>128</v>
      </c>
      <c r="D1476" s="150">
        <v>944.68</v>
      </c>
      <c r="E1476" s="83"/>
    </row>
    <row r="1477" spans="1:5" ht="28.8" x14ac:dyDescent="0.3">
      <c r="A1477" s="148" t="s">
        <v>23352</v>
      </c>
      <c r="B1477" s="149" t="s">
        <v>23353</v>
      </c>
      <c r="C1477" s="106" t="s">
        <v>128</v>
      </c>
      <c r="D1477" s="150">
        <v>5865.01</v>
      </c>
      <c r="E1477" s="83"/>
    </row>
    <row r="1478" spans="1:5" ht="28.8" x14ac:dyDescent="0.3">
      <c r="A1478" s="148" t="s">
        <v>23354</v>
      </c>
      <c r="B1478" s="149" t="s">
        <v>23355</v>
      </c>
      <c r="C1478" s="106" t="s">
        <v>128</v>
      </c>
      <c r="D1478" s="150">
        <v>1139.8399999999999</v>
      </c>
      <c r="E1478" s="83"/>
    </row>
    <row r="1479" spans="1:5" ht="28.8" x14ac:dyDescent="0.3">
      <c r="A1479" s="148" t="s">
        <v>23356</v>
      </c>
      <c r="B1479" s="149" t="s">
        <v>23357</v>
      </c>
      <c r="C1479" s="106" t="s">
        <v>128</v>
      </c>
      <c r="D1479" s="150">
        <v>1595.47</v>
      </c>
      <c r="E1479" s="83"/>
    </row>
    <row r="1480" spans="1:5" x14ac:dyDescent="0.3">
      <c r="A1480" s="148" t="s">
        <v>23358</v>
      </c>
      <c r="B1480" s="149" t="s">
        <v>7032</v>
      </c>
      <c r="C1480" s="106" t="s">
        <v>128</v>
      </c>
      <c r="D1480" s="150">
        <v>1039.8499999999999</v>
      </c>
      <c r="E1480" s="83"/>
    </row>
    <row r="1481" spans="1:5" ht="28.8" x14ac:dyDescent="0.3">
      <c r="A1481" s="148" t="s">
        <v>23359</v>
      </c>
      <c r="B1481" s="149" t="s">
        <v>23360</v>
      </c>
      <c r="C1481" s="106" t="s">
        <v>128</v>
      </c>
      <c r="D1481" s="150">
        <v>490.64</v>
      </c>
      <c r="E1481" s="83"/>
    </row>
    <row r="1482" spans="1:5" ht="28.8" x14ac:dyDescent="0.3">
      <c r="A1482" s="148" t="s">
        <v>23361</v>
      </c>
      <c r="B1482" s="149" t="s">
        <v>23362</v>
      </c>
      <c r="C1482" s="106" t="s">
        <v>128</v>
      </c>
      <c r="D1482" s="150">
        <v>8673.3799999999992</v>
      </c>
      <c r="E1482" s="83"/>
    </row>
    <row r="1483" spans="1:5" ht="28.8" x14ac:dyDescent="0.3">
      <c r="A1483" s="148" t="s">
        <v>23363</v>
      </c>
      <c r="B1483" s="149" t="s">
        <v>23364</v>
      </c>
      <c r="C1483" s="106" t="s">
        <v>128</v>
      </c>
      <c r="D1483" s="150">
        <v>1789.72</v>
      </c>
      <c r="E1483" s="83"/>
    </row>
    <row r="1484" spans="1:5" ht="28.8" x14ac:dyDescent="0.3">
      <c r="A1484" s="148" t="s">
        <v>23365</v>
      </c>
      <c r="B1484" s="149" t="s">
        <v>23366</v>
      </c>
      <c r="C1484" s="106" t="s">
        <v>128</v>
      </c>
      <c r="D1484" s="150">
        <v>2723.83</v>
      </c>
      <c r="E1484" s="83"/>
    </row>
    <row r="1485" spans="1:5" ht="28.8" x14ac:dyDescent="0.3">
      <c r="A1485" s="148" t="s">
        <v>23367</v>
      </c>
      <c r="B1485" s="149" t="s">
        <v>23368</v>
      </c>
      <c r="C1485" s="106" t="s">
        <v>128</v>
      </c>
      <c r="D1485" s="150">
        <v>1655.44</v>
      </c>
      <c r="E1485" s="83"/>
    </row>
    <row r="1486" spans="1:5" ht="28.8" x14ac:dyDescent="0.3">
      <c r="A1486" s="148" t="s">
        <v>23369</v>
      </c>
      <c r="B1486" s="149" t="s">
        <v>23370</v>
      </c>
      <c r="C1486" s="106" t="s">
        <v>128</v>
      </c>
      <c r="D1486" s="150">
        <v>266.29000000000002</v>
      </c>
      <c r="E1486" s="83"/>
    </row>
    <row r="1487" spans="1:5" ht="28.8" x14ac:dyDescent="0.3">
      <c r="A1487" s="148" t="s">
        <v>23371</v>
      </c>
      <c r="B1487" s="149" t="s">
        <v>23372</v>
      </c>
      <c r="C1487" s="106" t="s">
        <v>128</v>
      </c>
      <c r="D1487" s="150">
        <v>428.61</v>
      </c>
      <c r="E1487" s="83"/>
    </row>
    <row r="1488" spans="1:5" ht="28.8" x14ac:dyDescent="0.3">
      <c r="A1488" s="148" t="s">
        <v>23373</v>
      </c>
      <c r="B1488" s="149" t="s">
        <v>23374</v>
      </c>
      <c r="C1488" s="106" t="s">
        <v>128</v>
      </c>
      <c r="D1488" s="150">
        <v>27742.14</v>
      </c>
      <c r="E1488" s="83"/>
    </row>
    <row r="1489" spans="1:5" x14ac:dyDescent="0.3">
      <c r="A1489" s="148" t="s">
        <v>23375</v>
      </c>
      <c r="B1489" s="149" t="s">
        <v>23376</v>
      </c>
      <c r="C1489" s="106" t="s">
        <v>128</v>
      </c>
      <c r="D1489" s="150">
        <v>105.36</v>
      </c>
      <c r="E1489" s="83"/>
    </row>
    <row r="1490" spans="1:5" x14ac:dyDescent="0.3">
      <c r="A1490" s="148" t="s">
        <v>23377</v>
      </c>
      <c r="B1490" s="149" t="s">
        <v>23378</v>
      </c>
      <c r="C1490" s="106" t="s">
        <v>128</v>
      </c>
      <c r="D1490" s="150">
        <v>743.15</v>
      </c>
      <c r="E1490" s="83"/>
    </row>
    <row r="1491" spans="1:5" x14ac:dyDescent="0.3">
      <c r="A1491" s="148" t="s">
        <v>23379</v>
      </c>
      <c r="B1491" s="149" t="s">
        <v>23380</v>
      </c>
      <c r="C1491" s="106" t="s">
        <v>128</v>
      </c>
      <c r="D1491" s="150">
        <v>243.08</v>
      </c>
      <c r="E1491" s="83"/>
    </row>
    <row r="1492" spans="1:5" x14ac:dyDescent="0.3">
      <c r="A1492" s="148" t="s">
        <v>23381</v>
      </c>
      <c r="B1492" s="149" t="s">
        <v>23382</v>
      </c>
      <c r="C1492" s="106" t="s">
        <v>128</v>
      </c>
      <c r="D1492" s="150">
        <v>22.48</v>
      </c>
      <c r="E1492" s="83"/>
    </row>
    <row r="1493" spans="1:5" x14ac:dyDescent="0.3">
      <c r="A1493" s="148" t="s">
        <v>23383</v>
      </c>
      <c r="B1493" s="149" t="s">
        <v>23384</v>
      </c>
      <c r="C1493" s="106" t="s">
        <v>128</v>
      </c>
      <c r="D1493" s="150">
        <v>369.23</v>
      </c>
      <c r="E1493" s="83"/>
    </row>
    <row r="1494" spans="1:5" x14ac:dyDescent="0.3">
      <c r="A1494" s="148" t="s">
        <v>23385</v>
      </c>
      <c r="B1494" s="149" t="s">
        <v>23386</v>
      </c>
      <c r="C1494" s="106" t="s">
        <v>128</v>
      </c>
      <c r="D1494" s="150">
        <v>22.73</v>
      </c>
      <c r="E1494" s="83"/>
    </row>
    <row r="1495" spans="1:5" x14ac:dyDescent="0.3">
      <c r="A1495" s="148" t="s">
        <v>23387</v>
      </c>
      <c r="B1495" s="149" t="s">
        <v>23388</v>
      </c>
      <c r="C1495" s="106" t="s">
        <v>128</v>
      </c>
      <c r="D1495" s="150">
        <v>18.760000000000002</v>
      </c>
      <c r="E1495" s="83"/>
    </row>
    <row r="1496" spans="1:5" x14ac:dyDescent="0.3">
      <c r="A1496" s="148" t="s">
        <v>23389</v>
      </c>
      <c r="B1496" s="149" t="s">
        <v>23390</v>
      </c>
      <c r="C1496" s="106" t="s">
        <v>128</v>
      </c>
      <c r="D1496" s="150">
        <v>33.42</v>
      </c>
      <c r="E1496" s="83"/>
    </row>
    <row r="1497" spans="1:5" x14ac:dyDescent="0.3">
      <c r="A1497" s="148" t="s">
        <v>23391</v>
      </c>
      <c r="B1497" s="149" t="s">
        <v>23392</v>
      </c>
      <c r="C1497" s="106" t="s">
        <v>128</v>
      </c>
      <c r="D1497" s="150">
        <v>621.26</v>
      </c>
      <c r="E1497" s="83"/>
    </row>
    <row r="1498" spans="1:5" ht="28.8" x14ac:dyDescent="0.3">
      <c r="A1498" s="148" t="s">
        <v>23393</v>
      </c>
      <c r="B1498" s="149" t="s">
        <v>23394</v>
      </c>
      <c r="C1498" s="106" t="s">
        <v>128</v>
      </c>
      <c r="D1498" s="150">
        <v>1673.6</v>
      </c>
      <c r="E1498" s="83"/>
    </row>
    <row r="1499" spans="1:5" ht="28.8" x14ac:dyDescent="0.3">
      <c r="A1499" s="148" t="s">
        <v>23395</v>
      </c>
      <c r="B1499" s="149" t="s">
        <v>23396</v>
      </c>
      <c r="C1499" s="106" t="s">
        <v>128</v>
      </c>
      <c r="D1499" s="150">
        <v>291.37</v>
      </c>
      <c r="E1499" s="83"/>
    </row>
    <row r="1500" spans="1:5" x14ac:dyDescent="0.3">
      <c r="A1500" s="148" t="s">
        <v>23397</v>
      </c>
      <c r="B1500" s="149" t="s">
        <v>23398</v>
      </c>
      <c r="C1500" s="106" t="s">
        <v>128</v>
      </c>
      <c r="D1500" s="150">
        <v>12.83</v>
      </c>
      <c r="E1500" s="83"/>
    </row>
    <row r="1501" spans="1:5" x14ac:dyDescent="0.3">
      <c r="A1501" s="148" t="s">
        <v>23399</v>
      </c>
      <c r="B1501" s="149" t="s">
        <v>23400</v>
      </c>
      <c r="C1501" s="106" t="s">
        <v>128</v>
      </c>
      <c r="D1501" s="150">
        <v>8.44</v>
      </c>
      <c r="E1501" s="83"/>
    </row>
    <row r="1502" spans="1:5" x14ac:dyDescent="0.3">
      <c r="A1502" s="148" t="s">
        <v>23401</v>
      </c>
      <c r="B1502" s="149" t="s">
        <v>23402</v>
      </c>
      <c r="C1502" s="106" t="s">
        <v>128</v>
      </c>
      <c r="D1502" s="150">
        <v>8.14</v>
      </c>
      <c r="E1502" s="83"/>
    </row>
    <row r="1503" spans="1:5" x14ac:dyDescent="0.3">
      <c r="A1503" s="148" t="s">
        <v>23403</v>
      </c>
      <c r="B1503" s="149" t="s">
        <v>23404</v>
      </c>
      <c r="C1503" s="106" t="s">
        <v>128</v>
      </c>
      <c r="D1503" s="150">
        <v>33.53</v>
      </c>
      <c r="E1503" s="83"/>
    </row>
    <row r="1504" spans="1:5" ht="28.8" x14ac:dyDescent="0.3">
      <c r="A1504" s="148" t="s">
        <v>23405</v>
      </c>
      <c r="B1504" s="149" t="s">
        <v>23406</v>
      </c>
      <c r="C1504" s="106" t="s">
        <v>128</v>
      </c>
      <c r="D1504" s="150">
        <v>942.69</v>
      </c>
      <c r="E1504" s="83"/>
    </row>
    <row r="1505" spans="1:5" x14ac:dyDescent="0.3">
      <c r="A1505" s="148" t="s">
        <v>23407</v>
      </c>
      <c r="B1505" s="149" t="s">
        <v>23408</v>
      </c>
      <c r="C1505" s="106" t="s">
        <v>236</v>
      </c>
      <c r="D1505" s="150">
        <v>22.44</v>
      </c>
      <c r="E1505" s="83"/>
    </row>
    <row r="1506" spans="1:5" x14ac:dyDescent="0.3">
      <c r="A1506" s="148" t="s">
        <v>23409</v>
      </c>
      <c r="B1506" s="149" t="s">
        <v>23410</v>
      </c>
      <c r="C1506" s="106" t="s">
        <v>236</v>
      </c>
      <c r="D1506" s="150">
        <v>37.79</v>
      </c>
      <c r="E1506" s="83"/>
    </row>
    <row r="1507" spans="1:5" x14ac:dyDescent="0.3">
      <c r="A1507" s="148" t="s">
        <v>23411</v>
      </c>
      <c r="B1507" s="149" t="s">
        <v>23412</v>
      </c>
      <c r="C1507" s="106" t="s">
        <v>236</v>
      </c>
      <c r="D1507" s="150">
        <v>58.21</v>
      </c>
      <c r="E1507" s="83"/>
    </row>
    <row r="1508" spans="1:5" x14ac:dyDescent="0.3">
      <c r="A1508" s="148" t="s">
        <v>23413</v>
      </c>
      <c r="B1508" s="149" t="s">
        <v>23414</v>
      </c>
      <c r="C1508" s="106" t="s">
        <v>236</v>
      </c>
      <c r="D1508" s="150">
        <v>73.63</v>
      </c>
      <c r="E1508" s="83"/>
    </row>
    <row r="1509" spans="1:5" x14ac:dyDescent="0.3">
      <c r="A1509" s="148" t="s">
        <v>23415</v>
      </c>
      <c r="B1509" s="149" t="s">
        <v>23416</v>
      </c>
      <c r="C1509" s="106" t="s">
        <v>236</v>
      </c>
      <c r="D1509" s="150">
        <v>60.81</v>
      </c>
      <c r="E1509" s="83"/>
    </row>
    <row r="1510" spans="1:5" x14ac:dyDescent="0.3">
      <c r="A1510" s="148" t="s">
        <v>23417</v>
      </c>
      <c r="B1510" s="149" t="s">
        <v>23418</v>
      </c>
      <c r="C1510" s="106" t="s">
        <v>236</v>
      </c>
      <c r="D1510" s="150">
        <v>117.74</v>
      </c>
      <c r="E1510" s="83"/>
    </row>
    <row r="1511" spans="1:5" x14ac:dyDescent="0.3">
      <c r="A1511" s="148" t="s">
        <v>23419</v>
      </c>
      <c r="B1511" s="149" t="s">
        <v>23420</v>
      </c>
      <c r="C1511" s="106" t="s">
        <v>236</v>
      </c>
      <c r="D1511" s="150">
        <v>152.38</v>
      </c>
      <c r="E1511" s="83"/>
    </row>
    <row r="1512" spans="1:5" x14ac:dyDescent="0.3">
      <c r="A1512" s="148" t="s">
        <v>23421</v>
      </c>
      <c r="B1512" s="149" t="s">
        <v>23422</v>
      </c>
      <c r="C1512" s="106" t="s">
        <v>236</v>
      </c>
      <c r="D1512" s="150">
        <v>187.9</v>
      </c>
      <c r="E1512" s="83"/>
    </row>
    <row r="1513" spans="1:5" x14ac:dyDescent="0.3">
      <c r="A1513" s="148" t="s">
        <v>23423</v>
      </c>
      <c r="B1513" s="149" t="s">
        <v>23424</v>
      </c>
      <c r="C1513" s="106" t="s">
        <v>236</v>
      </c>
      <c r="D1513" s="150">
        <v>273.39999999999998</v>
      </c>
      <c r="E1513" s="83"/>
    </row>
    <row r="1514" spans="1:5" x14ac:dyDescent="0.3">
      <c r="A1514" s="148" t="s">
        <v>23425</v>
      </c>
      <c r="B1514" s="149" t="s">
        <v>23426</v>
      </c>
      <c r="C1514" s="106" t="s">
        <v>236</v>
      </c>
      <c r="D1514" s="150">
        <v>344.6</v>
      </c>
      <c r="E1514" s="83"/>
    </row>
    <row r="1515" spans="1:5" x14ac:dyDescent="0.3">
      <c r="A1515" s="148" t="s">
        <v>23427</v>
      </c>
      <c r="B1515" s="149" t="s">
        <v>23428</v>
      </c>
      <c r="C1515" s="106" t="s">
        <v>236</v>
      </c>
      <c r="D1515" s="150">
        <v>118.48</v>
      </c>
      <c r="E1515" s="83"/>
    </row>
    <row r="1516" spans="1:5" x14ac:dyDescent="0.3">
      <c r="A1516" s="148" t="s">
        <v>23429</v>
      </c>
      <c r="B1516" s="149" t="s">
        <v>23430</v>
      </c>
      <c r="C1516" s="106" t="s">
        <v>236</v>
      </c>
      <c r="D1516" s="150">
        <v>107.44</v>
      </c>
      <c r="E1516" s="83"/>
    </row>
    <row r="1517" spans="1:5" x14ac:dyDescent="0.3">
      <c r="A1517" s="148" t="s">
        <v>23431</v>
      </c>
      <c r="B1517" s="149" t="s">
        <v>23432</v>
      </c>
      <c r="C1517" s="106" t="s">
        <v>236</v>
      </c>
      <c r="D1517" s="150">
        <v>49.96</v>
      </c>
      <c r="E1517" s="83"/>
    </row>
    <row r="1518" spans="1:5" x14ac:dyDescent="0.3">
      <c r="A1518" s="148" t="s">
        <v>23433</v>
      </c>
      <c r="B1518" s="149" t="s">
        <v>23434</v>
      </c>
      <c r="C1518" s="106" t="s">
        <v>236</v>
      </c>
      <c r="D1518" s="150">
        <v>62.74</v>
      </c>
      <c r="E1518" s="83"/>
    </row>
    <row r="1519" spans="1:5" x14ac:dyDescent="0.3">
      <c r="A1519" s="148" t="s">
        <v>23435</v>
      </c>
      <c r="B1519" s="149" t="s">
        <v>23436</v>
      </c>
      <c r="C1519" s="106" t="s">
        <v>236</v>
      </c>
      <c r="D1519" s="150">
        <v>342.83</v>
      </c>
      <c r="E1519" s="83"/>
    </row>
    <row r="1520" spans="1:5" x14ac:dyDescent="0.3">
      <c r="A1520" s="148" t="s">
        <v>23437</v>
      </c>
      <c r="B1520" s="149" t="s">
        <v>23438</v>
      </c>
      <c r="C1520" s="106" t="s">
        <v>236</v>
      </c>
      <c r="D1520" s="150">
        <v>52.98</v>
      </c>
      <c r="E1520" s="83"/>
    </row>
    <row r="1521" spans="1:5" x14ac:dyDescent="0.3">
      <c r="A1521" s="148" t="s">
        <v>23439</v>
      </c>
      <c r="B1521" s="149" t="s">
        <v>23440</v>
      </c>
      <c r="C1521" s="106" t="s">
        <v>236</v>
      </c>
      <c r="D1521" s="150">
        <v>62.19</v>
      </c>
      <c r="E1521" s="83"/>
    </row>
    <row r="1522" spans="1:5" x14ac:dyDescent="0.3">
      <c r="A1522" s="148" t="s">
        <v>23441</v>
      </c>
      <c r="B1522" s="149" t="s">
        <v>23442</v>
      </c>
      <c r="C1522" s="106" t="s">
        <v>236</v>
      </c>
      <c r="D1522" s="150">
        <v>83.51</v>
      </c>
      <c r="E1522" s="83"/>
    </row>
    <row r="1523" spans="1:5" x14ac:dyDescent="0.3">
      <c r="A1523" s="148" t="s">
        <v>23443</v>
      </c>
      <c r="B1523" s="149" t="s">
        <v>23444</v>
      </c>
      <c r="C1523" s="106" t="s">
        <v>236</v>
      </c>
      <c r="D1523" s="150">
        <v>184.3</v>
      </c>
      <c r="E1523" s="83"/>
    </row>
    <row r="1524" spans="1:5" x14ac:dyDescent="0.3">
      <c r="A1524" s="148" t="s">
        <v>23445</v>
      </c>
      <c r="B1524" s="149" t="s">
        <v>23446</v>
      </c>
      <c r="C1524" s="106" t="s">
        <v>236</v>
      </c>
      <c r="D1524" s="150">
        <v>250.25</v>
      </c>
      <c r="E1524" s="83"/>
    </row>
    <row r="1525" spans="1:5" x14ac:dyDescent="0.3">
      <c r="A1525" s="148" t="s">
        <v>23447</v>
      </c>
      <c r="B1525" s="149" t="s">
        <v>23448</v>
      </c>
      <c r="C1525" s="106" t="s">
        <v>236</v>
      </c>
      <c r="D1525" s="150">
        <v>41.52</v>
      </c>
      <c r="E1525" s="83"/>
    </row>
    <row r="1526" spans="1:5" x14ac:dyDescent="0.3">
      <c r="A1526" s="148" t="s">
        <v>23449</v>
      </c>
      <c r="B1526" s="149" t="s">
        <v>23450</v>
      </c>
      <c r="C1526" s="106" t="s">
        <v>236</v>
      </c>
      <c r="D1526" s="150">
        <v>593.35</v>
      </c>
      <c r="E1526" s="83"/>
    </row>
    <row r="1527" spans="1:5" ht="28.8" x14ac:dyDescent="0.3">
      <c r="A1527" s="148" t="s">
        <v>23451</v>
      </c>
      <c r="B1527" s="149" t="s">
        <v>23452</v>
      </c>
      <c r="C1527" s="106" t="s">
        <v>128</v>
      </c>
      <c r="D1527" s="150">
        <v>890.03</v>
      </c>
      <c r="E1527" s="83"/>
    </row>
    <row r="1528" spans="1:5" ht="28.8" x14ac:dyDescent="0.3">
      <c r="A1528" s="148" t="s">
        <v>23453</v>
      </c>
      <c r="B1528" s="149" t="s">
        <v>23454</v>
      </c>
      <c r="C1528" s="106" t="s">
        <v>128</v>
      </c>
      <c r="D1528" s="150">
        <v>60.29</v>
      </c>
      <c r="E1528" s="83"/>
    </row>
    <row r="1529" spans="1:5" x14ac:dyDescent="0.3">
      <c r="A1529" s="148" t="s">
        <v>23455</v>
      </c>
      <c r="B1529" s="149" t="s">
        <v>23456</v>
      </c>
      <c r="C1529" s="106" t="s">
        <v>128</v>
      </c>
      <c r="D1529" s="150">
        <v>57.89</v>
      </c>
      <c r="E1529" s="83"/>
    </row>
    <row r="1530" spans="1:5" x14ac:dyDescent="0.3">
      <c r="A1530" s="148" t="s">
        <v>23457</v>
      </c>
      <c r="B1530" s="149" t="s">
        <v>23458</v>
      </c>
      <c r="C1530" s="106" t="s">
        <v>128</v>
      </c>
      <c r="D1530" s="150">
        <v>74.959999999999994</v>
      </c>
      <c r="E1530" s="83"/>
    </row>
    <row r="1531" spans="1:5" x14ac:dyDescent="0.3">
      <c r="A1531" s="148" t="s">
        <v>23459</v>
      </c>
      <c r="B1531" s="149" t="s">
        <v>23460</v>
      </c>
      <c r="C1531" s="106" t="s">
        <v>128</v>
      </c>
      <c r="D1531" s="150">
        <v>73.77</v>
      </c>
      <c r="E1531" s="83"/>
    </row>
    <row r="1532" spans="1:5" ht="28.8" x14ac:dyDescent="0.3">
      <c r="A1532" s="148" t="s">
        <v>23461</v>
      </c>
      <c r="B1532" s="149" t="s">
        <v>23462</v>
      </c>
      <c r="C1532" s="106" t="s">
        <v>128</v>
      </c>
      <c r="D1532" s="150">
        <v>57.79</v>
      </c>
      <c r="E1532" s="83"/>
    </row>
    <row r="1533" spans="1:5" x14ac:dyDescent="0.3">
      <c r="A1533" s="148" t="s">
        <v>23463</v>
      </c>
      <c r="B1533" s="149" t="s">
        <v>23464</v>
      </c>
      <c r="C1533" s="106" t="s">
        <v>128</v>
      </c>
      <c r="D1533" s="150">
        <v>77.28</v>
      </c>
      <c r="E1533" s="83"/>
    </row>
    <row r="1534" spans="1:5" x14ac:dyDescent="0.3">
      <c r="A1534" s="148" t="s">
        <v>23465</v>
      </c>
      <c r="B1534" s="149" t="s">
        <v>23466</v>
      </c>
      <c r="C1534" s="106" t="s">
        <v>128</v>
      </c>
      <c r="D1534" s="150">
        <v>78.02</v>
      </c>
      <c r="E1534" s="83"/>
    </row>
    <row r="1535" spans="1:5" x14ac:dyDescent="0.3">
      <c r="A1535" s="148" t="s">
        <v>23467</v>
      </c>
      <c r="B1535" s="149" t="s">
        <v>23468</v>
      </c>
      <c r="C1535" s="106" t="s">
        <v>128</v>
      </c>
      <c r="D1535" s="150">
        <v>91.72</v>
      </c>
      <c r="E1535" s="83"/>
    </row>
    <row r="1536" spans="1:5" x14ac:dyDescent="0.3">
      <c r="A1536" s="148" t="s">
        <v>23469</v>
      </c>
      <c r="B1536" s="149" t="s">
        <v>23470</v>
      </c>
      <c r="C1536" s="106" t="s">
        <v>128</v>
      </c>
      <c r="D1536" s="150">
        <v>127.93</v>
      </c>
      <c r="E1536" s="83"/>
    </row>
    <row r="1537" spans="1:5" x14ac:dyDescent="0.3">
      <c r="A1537" s="148" t="s">
        <v>23471</v>
      </c>
      <c r="B1537" s="149" t="s">
        <v>23472</v>
      </c>
      <c r="C1537" s="106" t="s">
        <v>128</v>
      </c>
      <c r="D1537" s="150">
        <v>129.66999999999999</v>
      </c>
      <c r="E1537" s="83"/>
    </row>
    <row r="1538" spans="1:5" x14ac:dyDescent="0.3">
      <c r="A1538" s="148" t="s">
        <v>23473</v>
      </c>
      <c r="B1538" s="149" t="s">
        <v>23474</v>
      </c>
      <c r="C1538" s="106" t="s">
        <v>128</v>
      </c>
      <c r="D1538" s="150">
        <v>30.47</v>
      </c>
      <c r="E1538" s="83"/>
    </row>
    <row r="1539" spans="1:5" x14ac:dyDescent="0.3">
      <c r="A1539" s="148" t="s">
        <v>23475</v>
      </c>
      <c r="B1539" s="149" t="s">
        <v>23476</v>
      </c>
      <c r="C1539" s="106" t="s">
        <v>128</v>
      </c>
      <c r="D1539" s="150">
        <v>39.18</v>
      </c>
      <c r="E1539" s="83"/>
    </row>
    <row r="1540" spans="1:5" x14ac:dyDescent="0.3">
      <c r="A1540" s="148" t="s">
        <v>23477</v>
      </c>
      <c r="B1540" s="149" t="s">
        <v>23478</v>
      </c>
      <c r="C1540" s="106" t="s">
        <v>128</v>
      </c>
      <c r="D1540" s="150">
        <v>54.37</v>
      </c>
      <c r="E1540" s="83"/>
    </row>
    <row r="1541" spans="1:5" x14ac:dyDescent="0.3">
      <c r="A1541" s="148" t="s">
        <v>23479</v>
      </c>
      <c r="B1541" s="149" t="s">
        <v>23480</v>
      </c>
      <c r="C1541" s="106" t="s">
        <v>128</v>
      </c>
      <c r="D1541" s="150">
        <v>71.06</v>
      </c>
      <c r="E1541" s="83"/>
    </row>
    <row r="1542" spans="1:5" x14ac:dyDescent="0.3">
      <c r="A1542" s="148" t="s">
        <v>23481</v>
      </c>
      <c r="B1542" s="149" t="s">
        <v>23482</v>
      </c>
      <c r="C1542" s="106" t="s">
        <v>128</v>
      </c>
      <c r="D1542" s="150">
        <v>80.400000000000006</v>
      </c>
      <c r="E1542" s="83"/>
    </row>
    <row r="1543" spans="1:5" x14ac:dyDescent="0.3">
      <c r="A1543" s="148" t="s">
        <v>23483</v>
      </c>
      <c r="B1543" s="149" t="s">
        <v>23484</v>
      </c>
      <c r="C1543" s="106" t="s">
        <v>128</v>
      </c>
      <c r="D1543" s="150">
        <v>125.61</v>
      </c>
      <c r="E1543" s="83"/>
    </row>
    <row r="1544" spans="1:5" x14ac:dyDescent="0.3">
      <c r="A1544" s="148" t="s">
        <v>23485</v>
      </c>
      <c r="B1544" s="149" t="s">
        <v>23486</v>
      </c>
      <c r="C1544" s="106" t="s">
        <v>128</v>
      </c>
      <c r="D1544" s="150">
        <v>281.67</v>
      </c>
      <c r="E1544" s="83"/>
    </row>
    <row r="1545" spans="1:5" x14ac:dyDescent="0.3">
      <c r="A1545" s="148" t="s">
        <v>23487</v>
      </c>
      <c r="B1545" s="149" t="s">
        <v>23488</v>
      </c>
      <c r="C1545" s="106" t="s">
        <v>128</v>
      </c>
      <c r="D1545" s="150">
        <v>425.15</v>
      </c>
      <c r="E1545" s="83"/>
    </row>
    <row r="1546" spans="1:5" x14ac:dyDescent="0.3">
      <c r="A1546" s="148" t="s">
        <v>23489</v>
      </c>
      <c r="B1546" s="149" t="s">
        <v>23490</v>
      </c>
      <c r="C1546" s="106" t="s">
        <v>128</v>
      </c>
      <c r="D1546" s="150">
        <v>743.02</v>
      </c>
      <c r="E1546" s="83"/>
    </row>
    <row r="1547" spans="1:5" ht="28.8" x14ac:dyDescent="0.3">
      <c r="A1547" s="148" t="s">
        <v>23491</v>
      </c>
      <c r="B1547" s="149" t="s">
        <v>23492</v>
      </c>
      <c r="C1547" s="106" t="s">
        <v>128</v>
      </c>
      <c r="D1547" s="150">
        <v>17.95</v>
      </c>
      <c r="E1547" s="83"/>
    </row>
    <row r="1548" spans="1:5" x14ac:dyDescent="0.3">
      <c r="A1548" s="148" t="s">
        <v>23493</v>
      </c>
      <c r="B1548" s="149" t="s">
        <v>23494</v>
      </c>
      <c r="C1548" s="106" t="s">
        <v>128</v>
      </c>
      <c r="D1548" s="150">
        <v>16.48</v>
      </c>
      <c r="E1548" s="83"/>
    </row>
    <row r="1549" spans="1:5" x14ac:dyDescent="0.3">
      <c r="A1549" s="148" t="s">
        <v>23495</v>
      </c>
      <c r="B1549" s="149" t="s">
        <v>23496</v>
      </c>
      <c r="C1549" s="106" t="s">
        <v>128</v>
      </c>
      <c r="D1549" s="150">
        <v>94.5</v>
      </c>
      <c r="E1549" s="83"/>
    </row>
    <row r="1550" spans="1:5" ht="28.8" x14ac:dyDescent="0.3">
      <c r="A1550" s="148" t="s">
        <v>23497</v>
      </c>
      <c r="B1550" s="149" t="s">
        <v>23498</v>
      </c>
      <c r="C1550" s="106" t="s">
        <v>128</v>
      </c>
      <c r="D1550" s="150">
        <v>309.97000000000003</v>
      </c>
      <c r="E1550" s="83"/>
    </row>
    <row r="1551" spans="1:5" x14ac:dyDescent="0.3">
      <c r="A1551" s="148" t="s">
        <v>23499</v>
      </c>
      <c r="B1551" s="149" t="s">
        <v>23500</v>
      </c>
      <c r="C1551" s="106" t="s">
        <v>128</v>
      </c>
      <c r="D1551" s="150">
        <v>8.2799999999999994</v>
      </c>
      <c r="E1551" s="83"/>
    </row>
    <row r="1552" spans="1:5" ht="28.8" x14ac:dyDescent="0.3">
      <c r="A1552" s="148" t="s">
        <v>23501</v>
      </c>
      <c r="B1552" s="149" t="s">
        <v>23502</v>
      </c>
      <c r="C1552" s="106" t="s">
        <v>128</v>
      </c>
      <c r="D1552" s="150">
        <v>44.51</v>
      </c>
      <c r="E1552" s="83"/>
    </row>
    <row r="1553" spans="1:5" ht="28.8" x14ac:dyDescent="0.3">
      <c r="A1553" s="148" t="s">
        <v>23503</v>
      </c>
      <c r="B1553" s="149" t="s">
        <v>23504</v>
      </c>
      <c r="C1553" s="106" t="s">
        <v>128</v>
      </c>
      <c r="D1553" s="150">
        <v>40.67</v>
      </c>
      <c r="E1553" s="83"/>
    </row>
    <row r="1554" spans="1:5" ht="28.8" x14ac:dyDescent="0.3">
      <c r="A1554" s="148" t="s">
        <v>23505</v>
      </c>
      <c r="B1554" s="149" t="s">
        <v>23506</v>
      </c>
      <c r="C1554" s="106" t="s">
        <v>128</v>
      </c>
      <c r="D1554" s="150">
        <v>84.3</v>
      </c>
      <c r="E1554" s="83"/>
    </row>
    <row r="1555" spans="1:5" ht="28.8" x14ac:dyDescent="0.3">
      <c r="A1555" s="148" t="s">
        <v>23507</v>
      </c>
      <c r="B1555" s="149" t="s">
        <v>23508</v>
      </c>
      <c r="C1555" s="106" t="s">
        <v>128</v>
      </c>
      <c r="D1555" s="150">
        <v>143.29</v>
      </c>
      <c r="E1555" s="83"/>
    </row>
    <row r="1556" spans="1:5" x14ac:dyDescent="0.3">
      <c r="A1556" s="148" t="s">
        <v>23509</v>
      </c>
      <c r="B1556" s="149" t="s">
        <v>7128</v>
      </c>
      <c r="C1556" s="106" t="s">
        <v>128</v>
      </c>
      <c r="D1556" s="150">
        <v>213.76</v>
      </c>
      <c r="E1556" s="83"/>
    </row>
    <row r="1557" spans="1:5" x14ac:dyDescent="0.3">
      <c r="A1557" s="148" t="s">
        <v>23510</v>
      </c>
      <c r="B1557" s="149" t="s">
        <v>7130</v>
      </c>
      <c r="C1557" s="106" t="s">
        <v>128</v>
      </c>
      <c r="D1557" s="150">
        <v>272.05</v>
      </c>
      <c r="E1557" s="83"/>
    </row>
    <row r="1558" spans="1:5" ht="28.8" x14ac:dyDescent="0.3">
      <c r="A1558" s="148" t="s">
        <v>23511</v>
      </c>
      <c r="B1558" s="149" t="s">
        <v>23512</v>
      </c>
      <c r="C1558" s="106" t="s">
        <v>236</v>
      </c>
      <c r="D1558" s="150">
        <v>7.99</v>
      </c>
      <c r="E1558" s="83"/>
    </row>
    <row r="1559" spans="1:5" ht="28.8" x14ac:dyDescent="0.3">
      <c r="A1559" s="148" t="s">
        <v>23513</v>
      </c>
      <c r="B1559" s="149" t="s">
        <v>23514</v>
      </c>
      <c r="C1559" s="106" t="s">
        <v>236</v>
      </c>
      <c r="D1559" s="150">
        <v>10.87</v>
      </c>
      <c r="E1559" s="83"/>
    </row>
    <row r="1560" spans="1:5" ht="28.8" x14ac:dyDescent="0.3">
      <c r="A1560" s="148" t="s">
        <v>23515</v>
      </c>
      <c r="B1560" s="149" t="s">
        <v>23516</v>
      </c>
      <c r="C1560" s="106" t="s">
        <v>236</v>
      </c>
      <c r="D1560" s="150">
        <v>12.88</v>
      </c>
      <c r="E1560" s="83"/>
    </row>
    <row r="1561" spans="1:5" ht="28.8" x14ac:dyDescent="0.3">
      <c r="A1561" s="148" t="s">
        <v>23517</v>
      </c>
      <c r="B1561" s="149" t="s">
        <v>23518</v>
      </c>
      <c r="C1561" s="106" t="s">
        <v>236</v>
      </c>
      <c r="D1561" s="150">
        <v>17.14</v>
      </c>
      <c r="E1561" s="83"/>
    </row>
    <row r="1562" spans="1:5" ht="28.8" x14ac:dyDescent="0.3">
      <c r="A1562" s="148" t="s">
        <v>23519</v>
      </c>
      <c r="B1562" s="149" t="s">
        <v>23520</v>
      </c>
      <c r="C1562" s="106" t="s">
        <v>236</v>
      </c>
      <c r="D1562" s="150">
        <v>23.54</v>
      </c>
      <c r="E1562" s="83"/>
    </row>
    <row r="1563" spans="1:5" ht="28.8" x14ac:dyDescent="0.3">
      <c r="A1563" s="148" t="s">
        <v>23521</v>
      </c>
      <c r="B1563" s="149" t="s">
        <v>23522</v>
      </c>
      <c r="C1563" s="106" t="s">
        <v>236</v>
      </c>
      <c r="D1563" s="150">
        <v>30.39</v>
      </c>
      <c r="E1563" s="83"/>
    </row>
    <row r="1564" spans="1:5" ht="28.8" x14ac:dyDescent="0.3">
      <c r="A1564" s="148" t="s">
        <v>23523</v>
      </c>
      <c r="B1564" s="149" t="s">
        <v>23524</v>
      </c>
      <c r="C1564" s="106" t="s">
        <v>236</v>
      </c>
      <c r="D1564" s="150">
        <v>34.880000000000003</v>
      </c>
      <c r="E1564" s="83"/>
    </row>
    <row r="1565" spans="1:5" x14ac:dyDescent="0.3">
      <c r="A1565" s="148" t="s">
        <v>23525</v>
      </c>
      <c r="B1565" s="149" t="s">
        <v>23526</v>
      </c>
      <c r="C1565" s="106" t="s">
        <v>236</v>
      </c>
      <c r="D1565" s="150">
        <v>32.58</v>
      </c>
      <c r="E1565" s="83"/>
    </row>
    <row r="1566" spans="1:5" x14ac:dyDescent="0.3">
      <c r="A1566" s="148" t="s">
        <v>23527</v>
      </c>
      <c r="B1566" s="149" t="s">
        <v>23528</v>
      </c>
      <c r="C1566" s="106" t="s">
        <v>236</v>
      </c>
      <c r="D1566" s="150">
        <v>46.28</v>
      </c>
      <c r="E1566" s="83"/>
    </row>
    <row r="1567" spans="1:5" x14ac:dyDescent="0.3">
      <c r="A1567" s="148" t="s">
        <v>23529</v>
      </c>
      <c r="B1567" s="149" t="s">
        <v>23530</v>
      </c>
      <c r="C1567" s="106" t="s">
        <v>236</v>
      </c>
      <c r="D1567" s="150">
        <v>56.31</v>
      </c>
      <c r="E1567" s="83"/>
    </row>
    <row r="1568" spans="1:5" x14ac:dyDescent="0.3">
      <c r="A1568" s="148" t="s">
        <v>23531</v>
      </c>
      <c r="B1568" s="149" t="s">
        <v>23532</v>
      </c>
      <c r="C1568" s="106" t="s">
        <v>236</v>
      </c>
      <c r="D1568" s="150">
        <v>70.709999999999994</v>
      </c>
      <c r="E1568" s="83"/>
    </row>
    <row r="1569" spans="1:5" x14ac:dyDescent="0.3">
      <c r="A1569" s="148" t="s">
        <v>23533</v>
      </c>
      <c r="B1569" s="149" t="s">
        <v>23534</v>
      </c>
      <c r="C1569" s="106" t="s">
        <v>236</v>
      </c>
      <c r="D1569" s="150">
        <v>82.93</v>
      </c>
      <c r="E1569" s="83"/>
    </row>
    <row r="1570" spans="1:5" x14ac:dyDescent="0.3">
      <c r="A1570" s="148" t="s">
        <v>23535</v>
      </c>
      <c r="B1570" s="149" t="s">
        <v>23536</v>
      </c>
      <c r="C1570" s="106" t="s">
        <v>236</v>
      </c>
      <c r="D1570" s="150">
        <v>94.5</v>
      </c>
      <c r="E1570" s="83"/>
    </row>
    <row r="1571" spans="1:5" x14ac:dyDescent="0.3">
      <c r="A1571" s="148" t="s">
        <v>23537</v>
      </c>
      <c r="B1571" s="149" t="s">
        <v>23538</v>
      </c>
      <c r="C1571" s="106" t="s">
        <v>236</v>
      </c>
      <c r="D1571" s="150">
        <v>108.04</v>
      </c>
      <c r="E1571" s="83"/>
    </row>
    <row r="1572" spans="1:5" x14ac:dyDescent="0.3">
      <c r="A1572" s="148" t="s">
        <v>23539</v>
      </c>
      <c r="B1572" s="149" t="s">
        <v>23540</v>
      </c>
      <c r="C1572" s="106" t="s">
        <v>236</v>
      </c>
      <c r="D1572" s="150">
        <v>121.96</v>
      </c>
      <c r="E1572" s="83"/>
    </row>
    <row r="1573" spans="1:5" x14ac:dyDescent="0.3">
      <c r="A1573" s="148" t="s">
        <v>23541</v>
      </c>
      <c r="B1573" s="149" t="s">
        <v>23542</v>
      </c>
      <c r="C1573" s="106" t="s">
        <v>236</v>
      </c>
      <c r="D1573" s="150">
        <v>133.72999999999999</v>
      </c>
      <c r="E1573" s="83"/>
    </row>
    <row r="1574" spans="1:5" x14ac:dyDescent="0.3">
      <c r="A1574" s="148" t="s">
        <v>23543</v>
      </c>
      <c r="B1574" s="149" t="s">
        <v>23544</v>
      </c>
      <c r="C1574" s="106" t="s">
        <v>236</v>
      </c>
      <c r="D1574" s="150">
        <v>145.04</v>
      </c>
      <c r="E1574" s="83"/>
    </row>
    <row r="1575" spans="1:5" x14ac:dyDescent="0.3">
      <c r="A1575" s="148" t="s">
        <v>23545</v>
      </c>
      <c r="B1575" s="149" t="s">
        <v>23546</v>
      </c>
      <c r="C1575" s="106" t="s">
        <v>236</v>
      </c>
      <c r="D1575" s="150">
        <v>159.80000000000001</v>
      </c>
      <c r="E1575" s="83"/>
    </row>
    <row r="1576" spans="1:5" x14ac:dyDescent="0.3">
      <c r="A1576" s="148" t="s">
        <v>23547</v>
      </c>
      <c r="B1576" s="149" t="s">
        <v>23548</v>
      </c>
      <c r="C1576" s="106" t="s">
        <v>236</v>
      </c>
      <c r="D1576" s="150">
        <v>120.89</v>
      </c>
      <c r="E1576" s="83"/>
    </row>
    <row r="1577" spans="1:5" x14ac:dyDescent="0.3">
      <c r="A1577" s="148" t="s">
        <v>23549</v>
      </c>
      <c r="B1577" s="149" t="s">
        <v>23550</v>
      </c>
      <c r="C1577" s="106" t="s">
        <v>236</v>
      </c>
      <c r="D1577" s="150">
        <v>150.68</v>
      </c>
      <c r="E1577" s="83"/>
    </row>
    <row r="1578" spans="1:5" x14ac:dyDescent="0.3">
      <c r="A1578" s="148" t="s">
        <v>23551</v>
      </c>
      <c r="B1578" s="149" t="s">
        <v>23552</v>
      </c>
      <c r="C1578" s="106" t="s">
        <v>236</v>
      </c>
      <c r="D1578" s="150">
        <v>199.36</v>
      </c>
      <c r="E1578" s="83"/>
    </row>
    <row r="1579" spans="1:5" x14ac:dyDescent="0.3">
      <c r="A1579" s="148" t="s">
        <v>23553</v>
      </c>
      <c r="B1579" s="149" t="s">
        <v>23554</v>
      </c>
      <c r="C1579" s="106" t="s">
        <v>236</v>
      </c>
      <c r="D1579" s="150">
        <v>258.98</v>
      </c>
      <c r="E1579" s="83"/>
    </row>
    <row r="1580" spans="1:5" x14ac:dyDescent="0.3">
      <c r="A1580" s="148" t="s">
        <v>23555</v>
      </c>
      <c r="B1580" s="149" t="s">
        <v>23556</v>
      </c>
      <c r="C1580" s="106" t="s">
        <v>236</v>
      </c>
      <c r="D1580" s="150">
        <v>355.96</v>
      </c>
      <c r="E1580" s="83"/>
    </row>
    <row r="1581" spans="1:5" x14ac:dyDescent="0.3">
      <c r="A1581" s="148" t="s">
        <v>23557</v>
      </c>
      <c r="B1581" s="149" t="s">
        <v>23558</v>
      </c>
      <c r="C1581" s="106" t="s">
        <v>236</v>
      </c>
      <c r="D1581" s="150">
        <v>458.78</v>
      </c>
      <c r="E1581" s="83"/>
    </row>
    <row r="1582" spans="1:5" x14ac:dyDescent="0.3">
      <c r="A1582" s="148" t="s">
        <v>23559</v>
      </c>
      <c r="B1582" s="149" t="s">
        <v>23560</v>
      </c>
      <c r="C1582" s="106" t="s">
        <v>236</v>
      </c>
      <c r="D1582" s="150">
        <v>35.53</v>
      </c>
      <c r="E1582" s="83"/>
    </row>
    <row r="1583" spans="1:5" x14ac:dyDescent="0.3">
      <c r="A1583" s="148" t="s">
        <v>23561</v>
      </c>
      <c r="B1583" s="149" t="s">
        <v>23562</v>
      </c>
      <c r="C1583" s="106" t="s">
        <v>236</v>
      </c>
      <c r="D1583" s="150">
        <v>54.73</v>
      </c>
      <c r="E1583" s="83"/>
    </row>
    <row r="1584" spans="1:5" x14ac:dyDescent="0.3">
      <c r="A1584" s="148" t="s">
        <v>23563</v>
      </c>
      <c r="B1584" s="149" t="s">
        <v>23564</v>
      </c>
      <c r="C1584" s="106" t="s">
        <v>236</v>
      </c>
      <c r="D1584" s="150">
        <v>71.48</v>
      </c>
      <c r="E1584" s="83"/>
    </row>
    <row r="1585" spans="1:5" x14ac:dyDescent="0.3">
      <c r="A1585" s="148" t="s">
        <v>23565</v>
      </c>
      <c r="B1585" s="149" t="s">
        <v>23566</v>
      </c>
      <c r="C1585" s="106" t="s">
        <v>236</v>
      </c>
      <c r="D1585" s="150">
        <v>39.270000000000003</v>
      </c>
      <c r="E1585" s="83"/>
    </row>
    <row r="1586" spans="1:5" x14ac:dyDescent="0.3">
      <c r="A1586" s="148" t="s">
        <v>23567</v>
      </c>
      <c r="B1586" s="149" t="s">
        <v>23568</v>
      </c>
      <c r="C1586" s="106" t="s">
        <v>236</v>
      </c>
      <c r="D1586" s="150">
        <v>50.13</v>
      </c>
      <c r="E1586" s="83"/>
    </row>
    <row r="1587" spans="1:5" x14ac:dyDescent="0.3">
      <c r="A1587" s="148" t="s">
        <v>23569</v>
      </c>
      <c r="B1587" s="149" t="s">
        <v>23570</v>
      </c>
      <c r="C1587" s="106" t="s">
        <v>236</v>
      </c>
      <c r="D1587" s="150">
        <v>86.05</v>
      </c>
      <c r="E1587" s="83"/>
    </row>
    <row r="1588" spans="1:5" x14ac:dyDescent="0.3">
      <c r="A1588" s="148" t="s">
        <v>23571</v>
      </c>
      <c r="B1588" s="149" t="s">
        <v>23572</v>
      </c>
      <c r="C1588" s="106" t="s">
        <v>236</v>
      </c>
      <c r="D1588" s="150">
        <v>106.82</v>
      </c>
      <c r="E1588" s="83"/>
    </row>
    <row r="1589" spans="1:5" x14ac:dyDescent="0.3">
      <c r="A1589" s="148" t="s">
        <v>23573</v>
      </c>
      <c r="B1589" s="149" t="s">
        <v>23574</v>
      </c>
      <c r="C1589" s="106" t="s">
        <v>236</v>
      </c>
      <c r="D1589" s="150">
        <v>154.26</v>
      </c>
      <c r="E1589" s="83"/>
    </row>
    <row r="1590" spans="1:5" x14ac:dyDescent="0.3">
      <c r="A1590" s="148" t="s">
        <v>23575</v>
      </c>
      <c r="B1590" s="149" t="s">
        <v>23576</v>
      </c>
      <c r="C1590" s="106" t="s">
        <v>236</v>
      </c>
      <c r="D1590" s="150">
        <v>209.69</v>
      </c>
      <c r="E1590" s="83"/>
    </row>
    <row r="1591" spans="1:5" x14ac:dyDescent="0.3">
      <c r="A1591" s="148" t="s">
        <v>23577</v>
      </c>
      <c r="B1591" s="149" t="s">
        <v>23578</v>
      </c>
      <c r="C1591" s="106" t="s">
        <v>128</v>
      </c>
      <c r="D1591" s="150">
        <v>76.25</v>
      </c>
      <c r="E1591" s="83"/>
    </row>
    <row r="1592" spans="1:5" x14ac:dyDescent="0.3">
      <c r="A1592" s="148" t="s">
        <v>23579</v>
      </c>
      <c r="B1592" s="149" t="s">
        <v>23580</v>
      </c>
      <c r="C1592" s="106" t="s">
        <v>128</v>
      </c>
      <c r="D1592" s="150">
        <v>96.7</v>
      </c>
      <c r="E1592" s="83"/>
    </row>
    <row r="1593" spans="1:5" x14ac:dyDescent="0.3">
      <c r="A1593" s="148" t="s">
        <v>23581</v>
      </c>
      <c r="B1593" s="149" t="s">
        <v>23582</v>
      </c>
      <c r="C1593" s="106" t="s">
        <v>128</v>
      </c>
      <c r="D1593" s="150">
        <v>203.92</v>
      </c>
      <c r="E1593" s="83"/>
    </row>
    <row r="1594" spans="1:5" x14ac:dyDescent="0.3">
      <c r="A1594" s="148" t="s">
        <v>23583</v>
      </c>
      <c r="B1594" s="149" t="s">
        <v>23584</v>
      </c>
      <c r="C1594" s="106" t="s">
        <v>128</v>
      </c>
      <c r="D1594" s="150">
        <v>258.89</v>
      </c>
      <c r="E1594" s="83"/>
    </row>
    <row r="1595" spans="1:5" x14ac:dyDescent="0.3">
      <c r="A1595" s="148" t="s">
        <v>23585</v>
      </c>
      <c r="B1595" s="149" t="s">
        <v>23586</v>
      </c>
      <c r="C1595" s="106" t="s">
        <v>128</v>
      </c>
      <c r="D1595" s="150">
        <v>200.98</v>
      </c>
      <c r="E1595" s="83"/>
    </row>
    <row r="1596" spans="1:5" x14ac:dyDescent="0.3">
      <c r="A1596" s="148" t="s">
        <v>23587</v>
      </c>
      <c r="B1596" s="149" t="s">
        <v>23588</v>
      </c>
      <c r="C1596" s="106" t="s">
        <v>128</v>
      </c>
      <c r="D1596" s="150">
        <v>1054.76</v>
      </c>
      <c r="E1596" s="83"/>
    </row>
    <row r="1597" spans="1:5" ht="28.8" x14ac:dyDescent="0.3">
      <c r="A1597" s="148" t="s">
        <v>23589</v>
      </c>
      <c r="B1597" s="149" t="s">
        <v>23590</v>
      </c>
      <c r="C1597" s="106" t="s">
        <v>128</v>
      </c>
      <c r="D1597" s="150">
        <v>4241.38</v>
      </c>
      <c r="E1597" s="83"/>
    </row>
    <row r="1598" spans="1:5" ht="28.8" x14ac:dyDescent="0.3">
      <c r="A1598" s="148" t="s">
        <v>23591</v>
      </c>
      <c r="B1598" s="149" t="s">
        <v>23592</v>
      </c>
      <c r="C1598" s="106" t="s">
        <v>128</v>
      </c>
      <c r="D1598" s="150">
        <v>1538.62</v>
      </c>
      <c r="E1598" s="83"/>
    </row>
    <row r="1599" spans="1:5" ht="28.8" x14ac:dyDescent="0.3">
      <c r="A1599" s="148" t="s">
        <v>23593</v>
      </c>
      <c r="B1599" s="149" t="s">
        <v>23594</v>
      </c>
      <c r="C1599" s="106" t="s">
        <v>128</v>
      </c>
      <c r="D1599" s="150">
        <v>298.52</v>
      </c>
      <c r="E1599" s="83"/>
    </row>
    <row r="1600" spans="1:5" ht="28.8" x14ac:dyDescent="0.3">
      <c r="A1600" s="148" t="s">
        <v>23595</v>
      </c>
      <c r="B1600" s="149" t="s">
        <v>23596</v>
      </c>
      <c r="C1600" s="106" t="s">
        <v>128</v>
      </c>
      <c r="D1600" s="150">
        <v>56.93</v>
      </c>
      <c r="E1600" s="83"/>
    </row>
    <row r="1601" spans="1:5" ht="28.8" x14ac:dyDescent="0.3">
      <c r="A1601" s="148" t="s">
        <v>23597</v>
      </c>
      <c r="B1601" s="149" t="s">
        <v>23598</v>
      </c>
      <c r="C1601" s="106" t="s">
        <v>128</v>
      </c>
      <c r="D1601" s="150">
        <v>63.46</v>
      </c>
      <c r="E1601" s="83"/>
    </row>
    <row r="1602" spans="1:5" ht="28.8" x14ac:dyDescent="0.3">
      <c r="A1602" s="148" t="s">
        <v>23599</v>
      </c>
      <c r="B1602" s="149" t="s">
        <v>23600</v>
      </c>
      <c r="C1602" s="106" t="s">
        <v>128</v>
      </c>
      <c r="D1602" s="150">
        <v>87.62</v>
      </c>
      <c r="E1602" s="83"/>
    </row>
    <row r="1603" spans="1:5" ht="28.8" x14ac:dyDescent="0.3">
      <c r="A1603" s="148" t="s">
        <v>23601</v>
      </c>
      <c r="B1603" s="149" t="s">
        <v>23602</v>
      </c>
      <c r="C1603" s="106" t="s">
        <v>128</v>
      </c>
      <c r="D1603" s="150">
        <v>361.73</v>
      </c>
      <c r="E1603" s="83"/>
    </row>
    <row r="1604" spans="1:5" ht="28.8" x14ac:dyDescent="0.3">
      <c r="A1604" s="148" t="s">
        <v>23603</v>
      </c>
      <c r="B1604" s="149" t="s">
        <v>23604</v>
      </c>
      <c r="C1604" s="106" t="s">
        <v>128</v>
      </c>
      <c r="D1604" s="150">
        <v>494.92</v>
      </c>
      <c r="E1604" s="83"/>
    </row>
    <row r="1605" spans="1:5" x14ac:dyDescent="0.3">
      <c r="A1605" s="148" t="s">
        <v>23605</v>
      </c>
      <c r="B1605" s="149" t="s">
        <v>23606</v>
      </c>
      <c r="C1605" s="106" t="s">
        <v>128</v>
      </c>
      <c r="D1605" s="150">
        <v>553.27</v>
      </c>
      <c r="E1605" s="83"/>
    </row>
    <row r="1606" spans="1:5" x14ac:dyDescent="0.3">
      <c r="A1606" s="148" t="s">
        <v>23607</v>
      </c>
      <c r="B1606" s="149" t="s">
        <v>23608</v>
      </c>
      <c r="C1606" s="106" t="s">
        <v>128</v>
      </c>
      <c r="D1606" s="150">
        <v>855.5</v>
      </c>
      <c r="E1606" s="83"/>
    </row>
    <row r="1607" spans="1:5" ht="28.8" x14ac:dyDescent="0.3">
      <c r="A1607" s="148" t="s">
        <v>23609</v>
      </c>
      <c r="B1607" s="149" t="s">
        <v>23610</v>
      </c>
      <c r="C1607" s="106" t="s">
        <v>128</v>
      </c>
      <c r="D1607" s="150">
        <v>4812.62</v>
      </c>
      <c r="E1607" s="83"/>
    </row>
    <row r="1608" spans="1:5" ht="28.8" x14ac:dyDescent="0.3">
      <c r="A1608" s="148" t="s">
        <v>23611</v>
      </c>
      <c r="B1608" s="149" t="s">
        <v>23612</v>
      </c>
      <c r="C1608" s="106" t="s">
        <v>128</v>
      </c>
      <c r="D1608" s="150">
        <v>137.06</v>
      </c>
      <c r="E1608" s="83"/>
    </row>
    <row r="1609" spans="1:5" ht="28.8" x14ac:dyDescent="0.3">
      <c r="A1609" s="148" t="s">
        <v>23613</v>
      </c>
      <c r="B1609" s="149" t="s">
        <v>23614</v>
      </c>
      <c r="C1609" s="106" t="s">
        <v>128</v>
      </c>
      <c r="D1609" s="150">
        <v>83.01</v>
      </c>
      <c r="E1609" s="83"/>
    </row>
    <row r="1610" spans="1:5" x14ac:dyDescent="0.3">
      <c r="A1610" s="148" t="s">
        <v>23615</v>
      </c>
      <c r="B1610" s="149" t="s">
        <v>23616</v>
      </c>
      <c r="C1610" s="106" t="s">
        <v>128</v>
      </c>
      <c r="D1610" s="150">
        <v>83.66</v>
      </c>
      <c r="E1610" s="83"/>
    </row>
    <row r="1611" spans="1:5" x14ac:dyDescent="0.3">
      <c r="A1611" s="148" t="s">
        <v>23617</v>
      </c>
      <c r="B1611" s="149" t="s">
        <v>23618</v>
      </c>
      <c r="C1611" s="106" t="s">
        <v>128</v>
      </c>
      <c r="D1611" s="150">
        <v>99.75</v>
      </c>
      <c r="E1611" s="83"/>
    </row>
    <row r="1612" spans="1:5" x14ac:dyDescent="0.3">
      <c r="A1612" s="148" t="s">
        <v>23619</v>
      </c>
      <c r="B1612" s="149" t="s">
        <v>23620</v>
      </c>
      <c r="C1612" s="106" t="s">
        <v>128</v>
      </c>
      <c r="D1612" s="150">
        <v>142.22</v>
      </c>
      <c r="E1612" s="83"/>
    </row>
    <row r="1613" spans="1:5" x14ac:dyDescent="0.3">
      <c r="A1613" s="148" t="s">
        <v>23621</v>
      </c>
      <c r="B1613" s="149" t="s">
        <v>23622</v>
      </c>
      <c r="C1613" s="106" t="s">
        <v>128</v>
      </c>
      <c r="D1613" s="150">
        <v>163.95</v>
      </c>
      <c r="E1613" s="83"/>
    </row>
    <row r="1614" spans="1:5" x14ac:dyDescent="0.3">
      <c r="A1614" s="148" t="s">
        <v>23623</v>
      </c>
      <c r="B1614" s="149" t="s">
        <v>23624</v>
      </c>
      <c r="C1614" s="106" t="s">
        <v>128</v>
      </c>
      <c r="D1614" s="150">
        <v>222.23</v>
      </c>
      <c r="E1614" s="83"/>
    </row>
    <row r="1615" spans="1:5" x14ac:dyDescent="0.3">
      <c r="A1615" s="148" t="s">
        <v>23625</v>
      </c>
      <c r="B1615" s="149" t="s">
        <v>23626</v>
      </c>
      <c r="C1615" s="106" t="s">
        <v>128</v>
      </c>
      <c r="D1615" s="150">
        <v>382.47</v>
      </c>
      <c r="E1615" s="83"/>
    </row>
    <row r="1616" spans="1:5" x14ac:dyDescent="0.3">
      <c r="A1616" s="148" t="s">
        <v>23627</v>
      </c>
      <c r="B1616" s="149" t="s">
        <v>23628</v>
      </c>
      <c r="C1616" s="106" t="s">
        <v>128</v>
      </c>
      <c r="D1616" s="150">
        <v>464.43</v>
      </c>
      <c r="E1616" s="83"/>
    </row>
    <row r="1617" spans="1:5" x14ac:dyDescent="0.3">
      <c r="A1617" s="148" t="s">
        <v>23629</v>
      </c>
      <c r="B1617" s="149" t="s">
        <v>23630</v>
      </c>
      <c r="C1617" s="106" t="s">
        <v>128</v>
      </c>
      <c r="D1617" s="150">
        <v>800.12</v>
      </c>
      <c r="E1617" s="83"/>
    </row>
    <row r="1618" spans="1:5" ht="28.8" x14ac:dyDescent="0.3">
      <c r="A1618" s="148" t="s">
        <v>23631</v>
      </c>
      <c r="B1618" s="149" t="s">
        <v>23632</v>
      </c>
      <c r="C1618" s="106" t="s">
        <v>128</v>
      </c>
      <c r="D1618" s="150">
        <v>148.58000000000001</v>
      </c>
      <c r="E1618" s="83"/>
    </row>
    <row r="1619" spans="1:5" x14ac:dyDescent="0.3">
      <c r="A1619" s="148" t="s">
        <v>23633</v>
      </c>
      <c r="B1619" s="149" t="s">
        <v>23634</v>
      </c>
      <c r="C1619" s="106" t="s">
        <v>128</v>
      </c>
      <c r="D1619" s="150">
        <v>64.569999999999993</v>
      </c>
      <c r="E1619" s="83"/>
    </row>
    <row r="1620" spans="1:5" x14ac:dyDescent="0.3">
      <c r="A1620" s="148" t="s">
        <v>23635</v>
      </c>
      <c r="B1620" s="149" t="s">
        <v>23636</v>
      </c>
      <c r="C1620" s="106" t="s">
        <v>128</v>
      </c>
      <c r="D1620" s="150">
        <v>89.16</v>
      </c>
      <c r="E1620" s="83"/>
    </row>
    <row r="1621" spans="1:5" x14ac:dyDescent="0.3">
      <c r="A1621" s="148" t="s">
        <v>23637</v>
      </c>
      <c r="B1621" s="149" t="s">
        <v>23638</v>
      </c>
      <c r="C1621" s="106" t="s">
        <v>128</v>
      </c>
      <c r="D1621" s="150">
        <v>109.84</v>
      </c>
      <c r="E1621" s="83"/>
    </row>
    <row r="1622" spans="1:5" x14ac:dyDescent="0.3">
      <c r="A1622" s="148" t="s">
        <v>23639</v>
      </c>
      <c r="B1622" s="149" t="s">
        <v>23640</v>
      </c>
      <c r="C1622" s="106" t="s">
        <v>128</v>
      </c>
      <c r="D1622" s="150">
        <v>150.82</v>
      </c>
      <c r="E1622" s="83"/>
    </row>
    <row r="1623" spans="1:5" x14ac:dyDescent="0.3">
      <c r="A1623" s="148" t="s">
        <v>23641</v>
      </c>
      <c r="B1623" s="149" t="s">
        <v>23642</v>
      </c>
      <c r="C1623" s="106" t="s">
        <v>128</v>
      </c>
      <c r="D1623" s="150">
        <v>243.08</v>
      </c>
      <c r="E1623" s="83"/>
    </row>
    <row r="1624" spans="1:5" x14ac:dyDescent="0.3">
      <c r="A1624" s="148" t="s">
        <v>23643</v>
      </c>
      <c r="B1624" s="149" t="s">
        <v>23644</v>
      </c>
      <c r="C1624" s="106" t="s">
        <v>128</v>
      </c>
      <c r="D1624" s="150">
        <v>361.73</v>
      </c>
      <c r="E1624" s="83"/>
    </row>
    <row r="1625" spans="1:5" ht="28.8" x14ac:dyDescent="0.3">
      <c r="A1625" s="148" t="s">
        <v>23645</v>
      </c>
      <c r="B1625" s="149" t="s">
        <v>23646</v>
      </c>
      <c r="C1625" s="106" t="s">
        <v>128</v>
      </c>
      <c r="D1625" s="150">
        <v>199.45</v>
      </c>
      <c r="E1625" s="83"/>
    </row>
    <row r="1626" spans="1:5" x14ac:dyDescent="0.3">
      <c r="A1626" s="148" t="s">
        <v>23647</v>
      </c>
      <c r="B1626" s="149" t="s">
        <v>23648</v>
      </c>
      <c r="C1626" s="106" t="s">
        <v>128</v>
      </c>
      <c r="D1626" s="150">
        <v>702.57</v>
      </c>
      <c r="E1626" s="83"/>
    </row>
    <row r="1627" spans="1:5" ht="28.8" x14ac:dyDescent="0.3">
      <c r="A1627" s="148" t="s">
        <v>23649</v>
      </c>
      <c r="B1627" s="149" t="s">
        <v>23650</v>
      </c>
      <c r="C1627" s="106" t="s">
        <v>128</v>
      </c>
      <c r="D1627" s="150">
        <v>403.45</v>
      </c>
      <c r="E1627" s="83"/>
    </row>
    <row r="1628" spans="1:5" ht="28.8" x14ac:dyDescent="0.3">
      <c r="A1628" s="148" t="s">
        <v>23651</v>
      </c>
      <c r="B1628" s="149" t="s">
        <v>23652</v>
      </c>
      <c r="C1628" s="106" t="s">
        <v>128</v>
      </c>
      <c r="D1628" s="150">
        <v>529.32000000000005</v>
      </c>
      <c r="E1628" s="83"/>
    </row>
    <row r="1629" spans="1:5" ht="28.8" x14ac:dyDescent="0.3">
      <c r="A1629" s="148" t="s">
        <v>23653</v>
      </c>
      <c r="B1629" s="149" t="s">
        <v>23654</v>
      </c>
      <c r="C1629" s="106" t="s">
        <v>128</v>
      </c>
      <c r="D1629" s="150">
        <v>808.72</v>
      </c>
      <c r="E1629" s="83"/>
    </row>
    <row r="1630" spans="1:5" ht="28.8" x14ac:dyDescent="0.3">
      <c r="A1630" s="148" t="s">
        <v>23655</v>
      </c>
      <c r="B1630" s="149" t="s">
        <v>23656</v>
      </c>
      <c r="C1630" s="106" t="s">
        <v>128</v>
      </c>
      <c r="D1630" s="150">
        <v>358.18</v>
      </c>
      <c r="E1630" s="83"/>
    </row>
    <row r="1631" spans="1:5" ht="28.8" x14ac:dyDescent="0.3">
      <c r="A1631" s="148" t="s">
        <v>23657</v>
      </c>
      <c r="B1631" s="149" t="s">
        <v>23658</v>
      </c>
      <c r="C1631" s="106" t="s">
        <v>128</v>
      </c>
      <c r="D1631" s="150">
        <v>4535.47</v>
      </c>
      <c r="E1631" s="83"/>
    </row>
    <row r="1632" spans="1:5" x14ac:dyDescent="0.3">
      <c r="A1632" s="148" t="s">
        <v>23659</v>
      </c>
      <c r="B1632" s="149" t="s">
        <v>23660</v>
      </c>
      <c r="C1632" s="106" t="s">
        <v>128</v>
      </c>
      <c r="D1632" s="150">
        <v>65.09</v>
      </c>
      <c r="E1632" s="83"/>
    </row>
    <row r="1633" spans="1:5" x14ac:dyDescent="0.3">
      <c r="A1633" s="148" t="s">
        <v>23661</v>
      </c>
      <c r="B1633" s="149" t="s">
        <v>23662</v>
      </c>
      <c r="C1633" s="106" t="s">
        <v>128</v>
      </c>
      <c r="D1633" s="150">
        <v>91.16</v>
      </c>
      <c r="E1633" s="83"/>
    </row>
    <row r="1634" spans="1:5" x14ac:dyDescent="0.3">
      <c r="A1634" s="148" t="s">
        <v>23663</v>
      </c>
      <c r="B1634" s="149" t="s">
        <v>23664</v>
      </c>
      <c r="C1634" s="106" t="s">
        <v>128</v>
      </c>
      <c r="D1634" s="150">
        <v>113.21</v>
      </c>
      <c r="E1634" s="83"/>
    </row>
    <row r="1635" spans="1:5" x14ac:dyDescent="0.3">
      <c r="A1635" s="148" t="s">
        <v>23665</v>
      </c>
      <c r="B1635" s="149" t="s">
        <v>23666</v>
      </c>
      <c r="C1635" s="106" t="s">
        <v>128</v>
      </c>
      <c r="D1635" s="150">
        <v>161.79</v>
      </c>
      <c r="E1635" s="83"/>
    </row>
    <row r="1636" spans="1:5" x14ac:dyDescent="0.3">
      <c r="A1636" s="148" t="s">
        <v>23667</v>
      </c>
      <c r="B1636" s="149" t="s">
        <v>23668</v>
      </c>
      <c r="C1636" s="106" t="s">
        <v>128</v>
      </c>
      <c r="D1636" s="150">
        <v>265.23</v>
      </c>
      <c r="E1636" s="83"/>
    </row>
    <row r="1637" spans="1:5" x14ac:dyDescent="0.3">
      <c r="A1637" s="148" t="s">
        <v>23669</v>
      </c>
      <c r="B1637" s="149" t="s">
        <v>23670</v>
      </c>
      <c r="C1637" s="106" t="s">
        <v>128</v>
      </c>
      <c r="D1637" s="150">
        <v>391.62</v>
      </c>
      <c r="E1637" s="83"/>
    </row>
    <row r="1638" spans="1:5" x14ac:dyDescent="0.3">
      <c r="A1638" s="148" t="s">
        <v>23671</v>
      </c>
      <c r="B1638" s="149" t="s">
        <v>23672</v>
      </c>
      <c r="C1638" s="106" t="s">
        <v>128</v>
      </c>
      <c r="D1638" s="150">
        <v>665.68</v>
      </c>
      <c r="E1638" s="83"/>
    </row>
    <row r="1639" spans="1:5" ht="28.8" x14ac:dyDescent="0.3">
      <c r="A1639" s="148" t="s">
        <v>23673</v>
      </c>
      <c r="B1639" s="149" t="s">
        <v>23674</v>
      </c>
      <c r="C1639" s="106" t="s">
        <v>128</v>
      </c>
      <c r="D1639" s="150">
        <v>1738.05</v>
      </c>
      <c r="E1639" s="83"/>
    </row>
    <row r="1640" spans="1:5" ht="28.8" x14ac:dyDescent="0.3">
      <c r="A1640" s="148" t="s">
        <v>23675</v>
      </c>
      <c r="B1640" s="149" t="s">
        <v>23676</v>
      </c>
      <c r="C1640" s="106" t="s">
        <v>128</v>
      </c>
      <c r="D1640" s="150">
        <v>89.23</v>
      </c>
      <c r="E1640" s="83"/>
    </row>
    <row r="1641" spans="1:5" ht="28.8" x14ac:dyDescent="0.3">
      <c r="A1641" s="148" t="s">
        <v>23677</v>
      </c>
      <c r="B1641" s="149" t="s">
        <v>23678</v>
      </c>
      <c r="C1641" s="106" t="s">
        <v>128</v>
      </c>
      <c r="D1641" s="150">
        <v>105.46</v>
      </c>
      <c r="E1641" s="83"/>
    </row>
    <row r="1642" spans="1:5" ht="28.8" x14ac:dyDescent="0.3">
      <c r="A1642" s="148" t="s">
        <v>23679</v>
      </c>
      <c r="B1642" s="149" t="s">
        <v>23680</v>
      </c>
      <c r="C1642" s="106" t="s">
        <v>128</v>
      </c>
      <c r="D1642" s="150">
        <v>144.1</v>
      </c>
      <c r="E1642" s="83"/>
    </row>
    <row r="1643" spans="1:5" ht="28.8" x14ac:dyDescent="0.3">
      <c r="A1643" s="148" t="s">
        <v>23681</v>
      </c>
      <c r="B1643" s="149" t="s">
        <v>23682</v>
      </c>
      <c r="C1643" s="106" t="s">
        <v>128</v>
      </c>
      <c r="D1643" s="150">
        <v>193.33</v>
      </c>
      <c r="E1643" s="83"/>
    </row>
    <row r="1644" spans="1:5" ht="28.8" x14ac:dyDescent="0.3">
      <c r="A1644" s="148" t="s">
        <v>23683</v>
      </c>
      <c r="B1644" s="149" t="s">
        <v>23684</v>
      </c>
      <c r="C1644" s="106" t="s">
        <v>128</v>
      </c>
      <c r="D1644" s="150">
        <v>112.5</v>
      </c>
      <c r="E1644" s="83"/>
    </row>
    <row r="1645" spans="1:5" ht="28.8" x14ac:dyDescent="0.3">
      <c r="A1645" s="148" t="s">
        <v>23685</v>
      </c>
      <c r="B1645" s="149" t="s">
        <v>23686</v>
      </c>
      <c r="C1645" s="106" t="s">
        <v>128</v>
      </c>
      <c r="D1645" s="150">
        <v>288.20999999999998</v>
      </c>
      <c r="E1645" s="83"/>
    </row>
    <row r="1646" spans="1:5" x14ac:dyDescent="0.3">
      <c r="A1646" s="148" t="s">
        <v>23687</v>
      </c>
      <c r="B1646" s="149" t="s">
        <v>23688</v>
      </c>
      <c r="C1646" s="106" t="s">
        <v>128</v>
      </c>
      <c r="D1646" s="150">
        <v>192.6</v>
      </c>
      <c r="E1646" s="83"/>
    </row>
    <row r="1647" spans="1:5" x14ac:dyDescent="0.3">
      <c r="A1647" s="148" t="s">
        <v>23689</v>
      </c>
      <c r="B1647" s="149" t="s">
        <v>23690</v>
      </c>
      <c r="C1647" s="106" t="s">
        <v>128</v>
      </c>
      <c r="D1647" s="150">
        <v>239.77</v>
      </c>
      <c r="E1647" s="83"/>
    </row>
    <row r="1648" spans="1:5" x14ac:dyDescent="0.3">
      <c r="A1648" s="148" t="s">
        <v>23691</v>
      </c>
      <c r="B1648" s="149" t="s">
        <v>23692</v>
      </c>
      <c r="C1648" s="106" t="s">
        <v>128</v>
      </c>
      <c r="D1648" s="150">
        <v>324.11</v>
      </c>
      <c r="E1648" s="83"/>
    </row>
    <row r="1649" spans="1:5" x14ac:dyDescent="0.3">
      <c r="A1649" s="148" t="s">
        <v>23693</v>
      </c>
      <c r="B1649" s="149" t="s">
        <v>23694</v>
      </c>
      <c r="C1649" s="106" t="s">
        <v>128</v>
      </c>
      <c r="D1649" s="150">
        <v>392.8</v>
      </c>
      <c r="E1649" s="83"/>
    </row>
    <row r="1650" spans="1:5" ht="28.8" x14ac:dyDescent="0.3">
      <c r="A1650" s="148" t="s">
        <v>23695</v>
      </c>
      <c r="B1650" s="149" t="s">
        <v>23696</v>
      </c>
      <c r="C1650" s="106" t="s">
        <v>128</v>
      </c>
      <c r="D1650" s="150">
        <v>3592.36</v>
      </c>
      <c r="E1650" s="83"/>
    </row>
    <row r="1651" spans="1:5" ht="28.8" x14ac:dyDescent="0.3">
      <c r="A1651" s="148" t="s">
        <v>23697</v>
      </c>
      <c r="B1651" s="149" t="s">
        <v>23698</v>
      </c>
      <c r="C1651" s="106" t="s">
        <v>128</v>
      </c>
      <c r="D1651" s="150">
        <v>5220.42</v>
      </c>
      <c r="E1651" s="83"/>
    </row>
    <row r="1652" spans="1:5" x14ac:dyDescent="0.3">
      <c r="A1652" s="148" t="s">
        <v>23699</v>
      </c>
      <c r="B1652" s="149" t="s">
        <v>23700</v>
      </c>
      <c r="C1652" s="106" t="s">
        <v>128</v>
      </c>
      <c r="D1652" s="150">
        <v>391.72</v>
      </c>
      <c r="E1652" s="83"/>
    </row>
    <row r="1653" spans="1:5" ht="28.8" x14ac:dyDescent="0.3">
      <c r="A1653" s="148" t="s">
        <v>23701</v>
      </c>
      <c r="B1653" s="149" t="s">
        <v>23702</v>
      </c>
      <c r="C1653" s="106" t="s">
        <v>128</v>
      </c>
      <c r="D1653" s="150">
        <v>323.75</v>
      </c>
      <c r="E1653" s="83"/>
    </row>
    <row r="1654" spans="1:5" ht="28.8" x14ac:dyDescent="0.3">
      <c r="A1654" s="148" t="s">
        <v>23703</v>
      </c>
      <c r="B1654" s="149" t="s">
        <v>23704</v>
      </c>
      <c r="C1654" s="106" t="s">
        <v>128</v>
      </c>
      <c r="D1654" s="150">
        <v>294.77999999999997</v>
      </c>
      <c r="E1654" s="83"/>
    </row>
    <row r="1655" spans="1:5" ht="28.8" x14ac:dyDescent="0.3">
      <c r="A1655" s="148" t="s">
        <v>23705</v>
      </c>
      <c r="B1655" s="149" t="s">
        <v>23706</v>
      </c>
      <c r="C1655" s="106" t="s">
        <v>128</v>
      </c>
      <c r="D1655" s="150">
        <v>106.66</v>
      </c>
      <c r="E1655" s="83"/>
    </row>
    <row r="1656" spans="1:5" ht="28.8" x14ac:dyDescent="0.3">
      <c r="A1656" s="148" t="s">
        <v>23707</v>
      </c>
      <c r="B1656" s="149" t="s">
        <v>23708</v>
      </c>
      <c r="C1656" s="106" t="s">
        <v>128</v>
      </c>
      <c r="D1656" s="150">
        <v>123</v>
      </c>
      <c r="E1656" s="83"/>
    </row>
    <row r="1657" spans="1:5" x14ac:dyDescent="0.3">
      <c r="A1657" s="148" t="s">
        <v>23709</v>
      </c>
      <c r="B1657" s="149" t="s">
        <v>23710</v>
      </c>
      <c r="C1657" s="106" t="s">
        <v>128</v>
      </c>
      <c r="D1657" s="150">
        <v>449.38</v>
      </c>
      <c r="E1657" s="83"/>
    </row>
    <row r="1658" spans="1:5" x14ac:dyDescent="0.3">
      <c r="A1658" s="148" t="s">
        <v>23711</v>
      </c>
      <c r="B1658" s="149" t="s">
        <v>23712</v>
      </c>
      <c r="C1658" s="106" t="s">
        <v>128</v>
      </c>
      <c r="D1658" s="150">
        <v>175.24</v>
      </c>
      <c r="E1658" s="83"/>
    </row>
    <row r="1659" spans="1:5" x14ac:dyDescent="0.3">
      <c r="A1659" s="148" t="s">
        <v>23713</v>
      </c>
      <c r="B1659" s="149" t="s">
        <v>23714</v>
      </c>
      <c r="C1659" s="106" t="s">
        <v>128</v>
      </c>
      <c r="D1659" s="150">
        <v>57.54</v>
      </c>
      <c r="E1659" s="83"/>
    </row>
    <row r="1660" spans="1:5" ht="28.8" x14ac:dyDescent="0.3">
      <c r="A1660" s="148" t="s">
        <v>23715</v>
      </c>
      <c r="B1660" s="149" t="s">
        <v>23716</v>
      </c>
      <c r="C1660" s="106" t="s">
        <v>128</v>
      </c>
      <c r="D1660" s="150">
        <v>43.13</v>
      </c>
      <c r="E1660" s="83"/>
    </row>
    <row r="1661" spans="1:5" ht="28.8" x14ac:dyDescent="0.3">
      <c r="A1661" s="148" t="s">
        <v>23717</v>
      </c>
      <c r="B1661" s="149" t="s">
        <v>23718</v>
      </c>
      <c r="C1661" s="106" t="s">
        <v>128</v>
      </c>
      <c r="D1661" s="150">
        <v>35.69</v>
      </c>
      <c r="E1661" s="83"/>
    </row>
    <row r="1662" spans="1:5" x14ac:dyDescent="0.3">
      <c r="A1662" s="148" t="s">
        <v>23719</v>
      </c>
      <c r="B1662" s="149" t="s">
        <v>23720</v>
      </c>
      <c r="C1662" s="106" t="s">
        <v>128</v>
      </c>
      <c r="D1662" s="150">
        <v>43.29</v>
      </c>
      <c r="E1662" s="83"/>
    </row>
    <row r="1663" spans="1:5" x14ac:dyDescent="0.3">
      <c r="A1663" s="148" t="s">
        <v>23721</v>
      </c>
      <c r="B1663" s="149" t="s">
        <v>23722</v>
      </c>
      <c r="C1663" s="106" t="s">
        <v>128</v>
      </c>
      <c r="D1663" s="150">
        <v>312.29000000000002</v>
      </c>
      <c r="E1663" s="83"/>
    </row>
    <row r="1664" spans="1:5" x14ac:dyDescent="0.3">
      <c r="A1664" s="148" t="s">
        <v>23723</v>
      </c>
      <c r="B1664" s="149" t="s">
        <v>23724</v>
      </c>
      <c r="C1664" s="106" t="s">
        <v>128</v>
      </c>
      <c r="D1664" s="150">
        <v>417.51</v>
      </c>
      <c r="E1664" s="83"/>
    </row>
    <row r="1665" spans="1:5" x14ac:dyDescent="0.3">
      <c r="A1665" s="148" t="s">
        <v>23725</v>
      </c>
      <c r="B1665" s="149" t="s">
        <v>23726</v>
      </c>
      <c r="C1665" s="106" t="s">
        <v>439</v>
      </c>
      <c r="D1665" s="150">
        <v>539.32000000000005</v>
      </c>
      <c r="E1665" s="83"/>
    </row>
    <row r="1666" spans="1:5" x14ac:dyDescent="0.3">
      <c r="A1666" s="148" t="s">
        <v>23727</v>
      </c>
      <c r="B1666" s="149" t="s">
        <v>23728</v>
      </c>
      <c r="C1666" s="106" t="s">
        <v>128</v>
      </c>
      <c r="D1666" s="150">
        <v>311.94</v>
      </c>
      <c r="E1666" s="83"/>
    </row>
    <row r="1667" spans="1:5" x14ac:dyDescent="0.3">
      <c r="A1667" s="148" t="s">
        <v>23729</v>
      </c>
      <c r="B1667" s="149" t="s">
        <v>23730</v>
      </c>
      <c r="C1667" s="106" t="s">
        <v>128</v>
      </c>
      <c r="D1667" s="150">
        <v>75.14</v>
      </c>
      <c r="E1667" s="83"/>
    </row>
    <row r="1668" spans="1:5" ht="28.8" x14ac:dyDescent="0.3">
      <c r="A1668" s="148" t="s">
        <v>23731</v>
      </c>
      <c r="B1668" s="149" t="s">
        <v>23732</v>
      </c>
      <c r="C1668" s="106" t="s">
        <v>439</v>
      </c>
      <c r="D1668" s="150">
        <v>466.25</v>
      </c>
      <c r="E1668" s="83"/>
    </row>
    <row r="1669" spans="1:5" x14ac:dyDescent="0.3">
      <c r="A1669" s="148" t="s">
        <v>23733</v>
      </c>
      <c r="B1669" s="149" t="s">
        <v>23734</v>
      </c>
      <c r="C1669" s="106" t="s">
        <v>128</v>
      </c>
      <c r="D1669" s="150">
        <v>67.75</v>
      </c>
      <c r="E1669" s="83"/>
    </row>
    <row r="1670" spans="1:5" x14ac:dyDescent="0.3">
      <c r="A1670" s="148" t="s">
        <v>23735</v>
      </c>
      <c r="B1670" s="149" t="s">
        <v>23736</v>
      </c>
      <c r="C1670" s="106" t="s">
        <v>128</v>
      </c>
      <c r="D1670" s="150">
        <v>399.42</v>
      </c>
      <c r="E1670" s="83"/>
    </row>
    <row r="1671" spans="1:5" ht="28.8" x14ac:dyDescent="0.3">
      <c r="A1671" s="148" t="s">
        <v>23737</v>
      </c>
      <c r="B1671" s="149" t="s">
        <v>23738</v>
      </c>
      <c r="C1671" s="106" t="s">
        <v>128</v>
      </c>
      <c r="D1671" s="150">
        <v>945.34</v>
      </c>
      <c r="E1671" s="83"/>
    </row>
    <row r="1672" spans="1:5" x14ac:dyDescent="0.3">
      <c r="A1672" s="148" t="s">
        <v>23739</v>
      </c>
      <c r="B1672" s="149" t="s">
        <v>23740</v>
      </c>
      <c r="C1672" s="106" t="s">
        <v>128</v>
      </c>
      <c r="D1672" s="150">
        <v>525.75</v>
      </c>
      <c r="E1672" s="83"/>
    </row>
    <row r="1673" spans="1:5" ht="28.8" x14ac:dyDescent="0.3">
      <c r="A1673" s="148" t="s">
        <v>23741</v>
      </c>
      <c r="B1673" s="149" t="s">
        <v>23742</v>
      </c>
      <c r="C1673" s="106" t="s">
        <v>128</v>
      </c>
      <c r="D1673" s="150">
        <v>660.97</v>
      </c>
      <c r="E1673" s="83"/>
    </row>
    <row r="1674" spans="1:5" ht="28.8" x14ac:dyDescent="0.3">
      <c r="A1674" s="148" t="s">
        <v>23743</v>
      </c>
      <c r="B1674" s="149" t="s">
        <v>23744</v>
      </c>
      <c r="C1674" s="106" t="s">
        <v>128</v>
      </c>
      <c r="D1674" s="150">
        <v>400.55</v>
      </c>
      <c r="E1674" s="83"/>
    </row>
    <row r="1675" spans="1:5" ht="28.8" x14ac:dyDescent="0.3">
      <c r="A1675" s="148" t="s">
        <v>23745</v>
      </c>
      <c r="B1675" s="149" t="s">
        <v>23746</v>
      </c>
      <c r="C1675" s="106" t="s">
        <v>128</v>
      </c>
      <c r="D1675" s="150">
        <v>148.72</v>
      </c>
      <c r="E1675" s="83"/>
    </row>
    <row r="1676" spans="1:5" ht="28.8" x14ac:dyDescent="0.3">
      <c r="A1676" s="148" t="s">
        <v>23747</v>
      </c>
      <c r="B1676" s="149" t="s">
        <v>23748</v>
      </c>
      <c r="C1676" s="106" t="s">
        <v>128</v>
      </c>
      <c r="D1676" s="150">
        <v>594.15</v>
      </c>
      <c r="E1676" s="83"/>
    </row>
    <row r="1677" spans="1:5" ht="28.8" x14ac:dyDescent="0.3">
      <c r="A1677" s="148" t="s">
        <v>23749</v>
      </c>
      <c r="B1677" s="149" t="s">
        <v>23750</v>
      </c>
      <c r="C1677" s="106" t="s">
        <v>128</v>
      </c>
      <c r="D1677" s="150">
        <v>1380.04</v>
      </c>
      <c r="E1677" s="83"/>
    </row>
    <row r="1678" spans="1:5" ht="28.8" x14ac:dyDescent="0.3">
      <c r="A1678" s="148" t="s">
        <v>23751</v>
      </c>
      <c r="B1678" s="149" t="s">
        <v>23752</v>
      </c>
      <c r="C1678" s="106" t="s">
        <v>128</v>
      </c>
      <c r="D1678" s="150">
        <v>32.58</v>
      </c>
      <c r="E1678" s="83"/>
    </row>
    <row r="1679" spans="1:5" ht="28.8" x14ac:dyDescent="0.3">
      <c r="A1679" s="148" t="s">
        <v>23753</v>
      </c>
      <c r="B1679" s="149" t="s">
        <v>23754</v>
      </c>
      <c r="C1679" s="106" t="s">
        <v>128</v>
      </c>
      <c r="D1679" s="150">
        <v>175.95</v>
      </c>
      <c r="E1679" s="83"/>
    </row>
    <row r="1680" spans="1:5" ht="28.8" x14ac:dyDescent="0.3">
      <c r="A1680" s="148" t="s">
        <v>23755</v>
      </c>
      <c r="B1680" s="149" t="s">
        <v>23756</v>
      </c>
      <c r="C1680" s="106" t="s">
        <v>128</v>
      </c>
      <c r="D1680" s="150">
        <v>369.04</v>
      </c>
      <c r="E1680" s="83"/>
    </row>
    <row r="1681" spans="1:5" ht="28.8" x14ac:dyDescent="0.3">
      <c r="A1681" s="148" t="s">
        <v>23757</v>
      </c>
      <c r="B1681" s="149" t="s">
        <v>23758</v>
      </c>
      <c r="C1681" s="106" t="s">
        <v>128</v>
      </c>
      <c r="D1681" s="150">
        <v>37.869999999999997</v>
      </c>
      <c r="E1681" s="83"/>
    </row>
    <row r="1682" spans="1:5" x14ac:dyDescent="0.3">
      <c r="A1682" s="148" t="s">
        <v>23759</v>
      </c>
      <c r="B1682" s="149" t="s">
        <v>23760</v>
      </c>
      <c r="C1682" s="106" t="s">
        <v>128</v>
      </c>
      <c r="D1682" s="150">
        <v>101.49</v>
      </c>
      <c r="E1682" s="83"/>
    </row>
    <row r="1683" spans="1:5" ht="28.8" x14ac:dyDescent="0.3">
      <c r="A1683" s="148" t="s">
        <v>23761</v>
      </c>
      <c r="B1683" s="149" t="s">
        <v>23762</v>
      </c>
      <c r="C1683" s="106" t="s">
        <v>128</v>
      </c>
      <c r="D1683" s="150">
        <v>282.26</v>
      </c>
      <c r="E1683" s="83"/>
    </row>
    <row r="1684" spans="1:5" ht="28.8" x14ac:dyDescent="0.3">
      <c r="A1684" s="148" t="s">
        <v>23763</v>
      </c>
      <c r="B1684" s="149" t="s">
        <v>23764</v>
      </c>
      <c r="C1684" s="106" t="s">
        <v>128</v>
      </c>
      <c r="D1684" s="150">
        <v>253.57</v>
      </c>
      <c r="E1684" s="83"/>
    </row>
    <row r="1685" spans="1:5" ht="28.8" x14ac:dyDescent="0.3">
      <c r="A1685" s="148" t="s">
        <v>23765</v>
      </c>
      <c r="B1685" s="149" t="s">
        <v>23766</v>
      </c>
      <c r="C1685" s="106" t="s">
        <v>128</v>
      </c>
      <c r="D1685" s="150">
        <v>240.55</v>
      </c>
      <c r="E1685" s="83"/>
    </row>
    <row r="1686" spans="1:5" ht="28.8" x14ac:dyDescent="0.3">
      <c r="A1686" s="148" t="s">
        <v>23767</v>
      </c>
      <c r="B1686" s="149" t="s">
        <v>23768</v>
      </c>
      <c r="C1686" s="106" t="s">
        <v>128</v>
      </c>
      <c r="D1686" s="150">
        <v>35.47</v>
      </c>
      <c r="E1686" s="83"/>
    </row>
    <row r="1687" spans="1:5" ht="28.8" x14ac:dyDescent="0.3">
      <c r="A1687" s="148" t="s">
        <v>23769</v>
      </c>
      <c r="B1687" s="149" t="s">
        <v>23770</v>
      </c>
      <c r="C1687" s="106" t="s">
        <v>128</v>
      </c>
      <c r="D1687" s="150">
        <v>50.02</v>
      </c>
      <c r="E1687" s="83"/>
    </row>
    <row r="1688" spans="1:5" ht="28.8" x14ac:dyDescent="0.3">
      <c r="A1688" s="148" t="s">
        <v>23771</v>
      </c>
      <c r="B1688" s="149" t="s">
        <v>23772</v>
      </c>
      <c r="C1688" s="106" t="s">
        <v>128</v>
      </c>
      <c r="D1688" s="150">
        <v>394.61</v>
      </c>
      <c r="E1688" s="83"/>
    </row>
    <row r="1689" spans="1:5" ht="28.8" x14ac:dyDescent="0.3">
      <c r="A1689" s="148" t="s">
        <v>23773</v>
      </c>
      <c r="B1689" s="149" t="s">
        <v>23774</v>
      </c>
      <c r="C1689" s="106" t="s">
        <v>128</v>
      </c>
      <c r="D1689" s="150">
        <v>957.92</v>
      </c>
      <c r="E1689" s="83"/>
    </row>
    <row r="1690" spans="1:5" ht="28.8" x14ac:dyDescent="0.3">
      <c r="A1690" s="148" t="s">
        <v>23775</v>
      </c>
      <c r="B1690" s="149" t="s">
        <v>23776</v>
      </c>
      <c r="C1690" s="106" t="s">
        <v>128</v>
      </c>
      <c r="D1690" s="150">
        <v>657.77</v>
      </c>
      <c r="E1690" s="83"/>
    </row>
    <row r="1691" spans="1:5" ht="28.8" x14ac:dyDescent="0.3">
      <c r="A1691" s="148" t="s">
        <v>23777</v>
      </c>
      <c r="B1691" s="149" t="s">
        <v>23778</v>
      </c>
      <c r="C1691" s="106" t="s">
        <v>128</v>
      </c>
      <c r="D1691" s="150">
        <v>145.96</v>
      </c>
      <c r="E1691" s="83"/>
    </row>
    <row r="1692" spans="1:5" x14ac:dyDescent="0.3">
      <c r="A1692" s="148" t="s">
        <v>23779</v>
      </c>
      <c r="B1692" s="149" t="s">
        <v>23780</v>
      </c>
      <c r="C1692" s="106" t="s">
        <v>128</v>
      </c>
      <c r="D1692" s="150">
        <v>148.77000000000001</v>
      </c>
      <c r="E1692" s="83"/>
    </row>
    <row r="1693" spans="1:5" ht="28.8" x14ac:dyDescent="0.3">
      <c r="A1693" s="148" t="s">
        <v>23781</v>
      </c>
      <c r="B1693" s="149" t="s">
        <v>23782</v>
      </c>
      <c r="C1693" s="106" t="s">
        <v>128</v>
      </c>
      <c r="D1693" s="150">
        <v>152.72999999999999</v>
      </c>
      <c r="E1693" s="83"/>
    </row>
    <row r="1694" spans="1:5" ht="28.8" x14ac:dyDescent="0.3">
      <c r="A1694" s="148" t="s">
        <v>23783</v>
      </c>
      <c r="B1694" s="149" t="s">
        <v>23784</v>
      </c>
      <c r="C1694" s="106" t="s">
        <v>128</v>
      </c>
      <c r="D1694" s="150">
        <v>14.44</v>
      </c>
      <c r="E1694" s="83"/>
    </row>
    <row r="1695" spans="1:5" ht="28.8" x14ac:dyDescent="0.3">
      <c r="A1695" s="148" t="s">
        <v>23785</v>
      </c>
      <c r="B1695" s="149" t="s">
        <v>23786</v>
      </c>
      <c r="C1695" s="106" t="s">
        <v>128</v>
      </c>
      <c r="D1695" s="150">
        <v>286.49</v>
      </c>
      <c r="E1695" s="83"/>
    </row>
    <row r="1696" spans="1:5" ht="28.8" x14ac:dyDescent="0.3">
      <c r="A1696" s="148" t="s">
        <v>23787</v>
      </c>
      <c r="B1696" s="149" t="s">
        <v>23788</v>
      </c>
      <c r="C1696" s="106" t="s">
        <v>128</v>
      </c>
      <c r="D1696" s="150">
        <v>142.08000000000001</v>
      </c>
      <c r="E1696" s="83"/>
    </row>
    <row r="1697" spans="1:5" x14ac:dyDescent="0.3">
      <c r="A1697" s="148" t="s">
        <v>23789</v>
      </c>
      <c r="B1697" s="149" t="s">
        <v>23790</v>
      </c>
      <c r="C1697" s="106" t="s">
        <v>128</v>
      </c>
      <c r="D1697" s="150">
        <v>27.64</v>
      </c>
      <c r="E1697" s="83"/>
    </row>
    <row r="1698" spans="1:5" x14ac:dyDescent="0.3">
      <c r="A1698" s="148" t="s">
        <v>23791</v>
      </c>
      <c r="B1698" s="149" t="s">
        <v>23792</v>
      </c>
      <c r="C1698" s="106" t="s">
        <v>128</v>
      </c>
      <c r="D1698" s="150">
        <v>27.92</v>
      </c>
      <c r="E1698" s="83"/>
    </row>
    <row r="1699" spans="1:5" ht="28.8" x14ac:dyDescent="0.3">
      <c r="A1699" s="148" t="s">
        <v>23793</v>
      </c>
      <c r="B1699" s="149" t="s">
        <v>23794</v>
      </c>
      <c r="C1699" s="106" t="s">
        <v>128</v>
      </c>
      <c r="D1699" s="150">
        <v>843.91</v>
      </c>
      <c r="E1699" s="83"/>
    </row>
    <row r="1700" spans="1:5" x14ac:dyDescent="0.3">
      <c r="A1700" s="148" t="s">
        <v>23795</v>
      </c>
      <c r="B1700" s="149" t="s">
        <v>23796</v>
      </c>
      <c r="C1700" s="106" t="s">
        <v>128</v>
      </c>
      <c r="D1700" s="150">
        <v>391.88</v>
      </c>
      <c r="E1700" s="83"/>
    </row>
    <row r="1701" spans="1:5" x14ac:dyDescent="0.3">
      <c r="A1701" s="148" t="s">
        <v>23797</v>
      </c>
      <c r="B1701" s="149" t="s">
        <v>23798</v>
      </c>
      <c r="C1701" s="106" t="s">
        <v>128</v>
      </c>
      <c r="D1701" s="150">
        <v>283.81</v>
      </c>
      <c r="E1701" s="83"/>
    </row>
    <row r="1702" spans="1:5" ht="28.8" x14ac:dyDescent="0.3">
      <c r="A1702" s="148" t="s">
        <v>23799</v>
      </c>
      <c r="B1702" s="149" t="s">
        <v>23800</v>
      </c>
      <c r="C1702" s="106" t="s">
        <v>128</v>
      </c>
      <c r="D1702" s="150">
        <v>35.35</v>
      </c>
      <c r="E1702" s="83"/>
    </row>
    <row r="1703" spans="1:5" x14ac:dyDescent="0.3">
      <c r="A1703" s="148" t="s">
        <v>23801</v>
      </c>
      <c r="B1703" s="149" t="s">
        <v>23802</v>
      </c>
      <c r="C1703" s="106" t="s">
        <v>128</v>
      </c>
      <c r="D1703" s="150">
        <v>20.399999999999999</v>
      </c>
      <c r="E1703" s="83"/>
    </row>
    <row r="1704" spans="1:5" ht="28.8" x14ac:dyDescent="0.3">
      <c r="A1704" s="148" t="s">
        <v>23803</v>
      </c>
      <c r="B1704" s="149" t="s">
        <v>23804</v>
      </c>
      <c r="C1704" s="106" t="s">
        <v>128</v>
      </c>
      <c r="D1704" s="150">
        <v>24.76</v>
      </c>
      <c r="E1704" s="83"/>
    </row>
    <row r="1705" spans="1:5" ht="28.8" x14ac:dyDescent="0.3">
      <c r="A1705" s="148" t="s">
        <v>23805</v>
      </c>
      <c r="B1705" s="149" t="s">
        <v>23806</v>
      </c>
      <c r="C1705" s="106" t="s">
        <v>128</v>
      </c>
      <c r="D1705" s="150">
        <v>26.37</v>
      </c>
      <c r="E1705" s="83"/>
    </row>
    <row r="1706" spans="1:5" ht="28.8" x14ac:dyDescent="0.3">
      <c r="A1706" s="148" t="s">
        <v>23807</v>
      </c>
      <c r="B1706" s="149" t="s">
        <v>23808</v>
      </c>
      <c r="C1706" s="106" t="s">
        <v>128</v>
      </c>
      <c r="D1706" s="150">
        <v>47.75</v>
      </c>
      <c r="E1706" s="83"/>
    </row>
    <row r="1707" spans="1:5" ht="28.8" x14ac:dyDescent="0.3">
      <c r="A1707" s="148" t="s">
        <v>23809</v>
      </c>
      <c r="B1707" s="149" t="s">
        <v>23810</v>
      </c>
      <c r="C1707" s="106" t="s">
        <v>128</v>
      </c>
      <c r="D1707" s="150">
        <v>9.49</v>
      </c>
      <c r="E1707" s="83"/>
    </row>
    <row r="1708" spans="1:5" x14ac:dyDescent="0.3">
      <c r="A1708" s="148" t="s">
        <v>23811</v>
      </c>
      <c r="B1708" s="149" t="s">
        <v>23812</v>
      </c>
      <c r="C1708" s="106" t="s">
        <v>128</v>
      </c>
      <c r="D1708" s="150">
        <v>435.89</v>
      </c>
      <c r="E1708" s="83"/>
    </row>
    <row r="1709" spans="1:5" ht="28.8" x14ac:dyDescent="0.3">
      <c r="A1709" s="148" t="s">
        <v>23813</v>
      </c>
      <c r="B1709" s="149" t="s">
        <v>23814</v>
      </c>
      <c r="C1709" s="106" t="s">
        <v>128</v>
      </c>
      <c r="D1709" s="150">
        <v>74.81</v>
      </c>
      <c r="E1709" s="83"/>
    </row>
    <row r="1710" spans="1:5" ht="28.8" x14ac:dyDescent="0.3">
      <c r="A1710" s="148" t="s">
        <v>23815</v>
      </c>
      <c r="B1710" s="149" t="s">
        <v>23816</v>
      </c>
      <c r="C1710" s="106" t="s">
        <v>128</v>
      </c>
      <c r="D1710" s="150">
        <v>177.59</v>
      </c>
      <c r="E1710" s="83"/>
    </row>
    <row r="1711" spans="1:5" ht="28.8" x14ac:dyDescent="0.3">
      <c r="A1711" s="148" t="s">
        <v>23817</v>
      </c>
      <c r="B1711" s="149" t="s">
        <v>23818</v>
      </c>
      <c r="C1711" s="106" t="s">
        <v>128</v>
      </c>
      <c r="D1711" s="150">
        <v>180.68</v>
      </c>
      <c r="E1711" s="83"/>
    </row>
    <row r="1712" spans="1:5" ht="28.8" x14ac:dyDescent="0.3">
      <c r="A1712" s="148" t="s">
        <v>23819</v>
      </c>
      <c r="B1712" s="149" t="s">
        <v>23820</v>
      </c>
      <c r="C1712" s="106" t="s">
        <v>128</v>
      </c>
      <c r="D1712" s="150">
        <v>404.92</v>
      </c>
      <c r="E1712" s="83"/>
    </row>
    <row r="1713" spans="1:5" ht="28.8" x14ac:dyDescent="0.3">
      <c r="A1713" s="148" t="s">
        <v>23821</v>
      </c>
      <c r="B1713" s="149" t="s">
        <v>23822</v>
      </c>
      <c r="C1713" s="106" t="s">
        <v>128</v>
      </c>
      <c r="D1713" s="150">
        <v>371.39</v>
      </c>
      <c r="E1713" s="83"/>
    </row>
    <row r="1714" spans="1:5" ht="28.8" x14ac:dyDescent="0.3">
      <c r="A1714" s="148" t="s">
        <v>23823</v>
      </c>
      <c r="B1714" s="149" t="s">
        <v>23824</v>
      </c>
      <c r="C1714" s="106" t="s">
        <v>128</v>
      </c>
      <c r="D1714" s="150">
        <v>607.32000000000005</v>
      </c>
      <c r="E1714" s="83"/>
    </row>
    <row r="1715" spans="1:5" ht="28.8" x14ac:dyDescent="0.3">
      <c r="A1715" s="148" t="s">
        <v>23825</v>
      </c>
      <c r="B1715" s="149" t="s">
        <v>23826</v>
      </c>
      <c r="C1715" s="106" t="s">
        <v>128</v>
      </c>
      <c r="D1715" s="150">
        <v>57.53</v>
      </c>
      <c r="E1715" s="83"/>
    </row>
    <row r="1716" spans="1:5" ht="28.8" x14ac:dyDescent="0.3">
      <c r="A1716" s="148" t="s">
        <v>23827</v>
      </c>
      <c r="B1716" s="149" t="s">
        <v>23828</v>
      </c>
      <c r="C1716" s="106" t="s">
        <v>128</v>
      </c>
      <c r="D1716" s="150">
        <v>399.65</v>
      </c>
      <c r="E1716" s="83"/>
    </row>
    <row r="1717" spans="1:5" ht="28.8" x14ac:dyDescent="0.3">
      <c r="A1717" s="148" t="s">
        <v>23829</v>
      </c>
      <c r="B1717" s="149" t="s">
        <v>23830</v>
      </c>
      <c r="C1717" s="106" t="s">
        <v>128</v>
      </c>
      <c r="D1717" s="150">
        <v>495.16</v>
      </c>
      <c r="E1717" s="83"/>
    </row>
    <row r="1718" spans="1:5" ht="28.8" x14ac:dyDescent="0.3">
      <c r="A1718" s="148" t="s">
        <v>23831</v>
      </c>
      <c r="B1718" s="149" t="s">
        <v>23832</v>
      </c>
      <c r="C1718" s="106" t="s">
        <v>128</v>
      </c>
      <c r="D1718" s="150">
        <v>589.92999999999995</v>
      </c>
      <c r="E1718" s="83"/>
    </row>
    <row r="1719" spans="1:5" ht="28.8" x14ac:dyDescent="0.3">
      <c r="A1719" s="148" t="s">
        <v>23833</v>
      </c>
      <c r="B1719" s="149" t="s">
        <v>23834</v>
      </c>
      <c r="C1719" s="106" t="s">
        <v>128</v>
      </c>
      <c r="D1719" s="150">
        <v>169.63</v>
      </c>
      <c r="E1719" s="83"/>
    </row>
    <row r="1720" spans="1:5" ht="28.8" x14ac:dyDescent="0.3">
      <c r="A1720" s="148" t="s">
        <v>23835</v>
      </c>
      <c r="B1720" s="149" t="s">
        <v>23836</v>
      </c>
      <c r="C1720" s="106" t="s">
        <v>128</v>
      </c>
      <c r="D1720" s="150">
        <v>51.25</v>
      </c>
      <c r="E1720" s="83"/>
    </row>
    <row r="1721" spans="1:5" ht="28.8" x14ac:dyDescent="0.3">
      <c r="A1721" s="148" t="s">
        <v>23837</v>
      </c>
      <c r="B1721" s="149" t="s">
        <v>23838</v>
      </c>
      <c r="C1721" s="106" t="s">
        <v>128</v>
      </c>
      <c r="D1721" s="150">
        <v>360.28</v>
      </c>
      <c r="E1721" s="83"/>
    </row>
    <row r="1722" spans="1:5" ht="28.8" x14ac:dyDescent="0.3">
      <c r="A1722" s="148" t="s">
        <v>23839</v>
      </c>
      <c r="B1722" s="149" t="s">
        <v>23840</v>
      </c>
      <c r="C1722" s="106" t="s">
        <v>128</v>
      </c>
      <c r="D1722" s="150">
        <v>3.63</v>
      </c>
      <c r="E1722" s="83"/>
    </row>
    <row r="1723" spans="1:5" ht="28.8" x14ac:dyDescent="0.3">
      <c r="A1723" s="148" t="s">
        <v>23841</v>
      </c>
      <c r="B1723" s="149" t="s">
        <v>23842</v>
      </c>
      <c r="C1723" s="106" t="s">
        <v>128</v>
      </c>
      <c r="D1723" s="150">
        <v>4.03</v>
      </c>
      <c r="E1723" s="83"/>
    </row>
    <row r="1724" spans="1:5" ht="28.8" x14ac:dyDescent="0.3">
      <c r="A1724" s="148" t="s">
        <v>23843</v>
      </c>
      <c r="B1724" s="149" t="s">
        <v>23844</v>
      </c>
      <c r="C1724" s="106" t="s">
        <v>128</v>
      </c>
      <c r="D1724" s="150">
        <v>604.54999999999995</v>
      </c>
      <c r="E1724" s="83"/>
    </row>
    <row r="1725" spans="1:5" ht="28.8" x14ac:dyDescent="0.3">
      <c r="A1725" s="148" t="s">
        <v>23845</v>
      </c>
      <c r="B1725" s="149" t="s">
        <v>23846</v>
      </c>
      <c r="C1725" s="106" t="s">
        <v>128</v>
      </c>
      <c r="D1725" s="150">
        <v>74.08</v>
      </c>
      <c r="E1725" s="83"/>
    </row>
    <row r="1726" spans="1:5" ht="28.8" x14ac:dyDescent="0.3">
      <c r="A1726" s="148" t="s">
        <v>23847</v>
      </c>
      <c r="B1726" s="149" t="s">
        <v>23848</v>
      </c>
      <c r="C1726" s="106" t="s">
        <v>128</v>
      </c>
      <c r="D1726" s="150">
        <v>3024.48</v>
      </c>
      <c r="E1726" s="83"/>
    </row>
    <row r="1727" spans="1:5" x14ac:dyDescent="0.3">
      <c r="A1727" s="148" t="s">
        <v>23849</v>
      </c>
      <c r="B1727" s="149" t="s">
        <v>23850</v>
      </c>
      <c r="C1727" s="106" t="s">
        <v>128</v>
      </c>
      <c r="D1727" s="150">
        <v>12.58</v>
      </c>
      <c r="E1727" s="83"/>
    </row>
    <row r="1728" spans="1:5" ht="28.8" x14ac:dyDescent="0.3">
      <c r="A1728" s="148" t="s">
        <v>23851</v>
      </c>
      <c r="B1728" s="149" t="s">
        <v>23852</v>
      </c>
      <c r="C1728" s="106" t="s">
        <v>128</v>
      </c>
      <c r="D1728" s="150">
        <v>440.34</v>
      </c>
      <c r="E1728" s="83"/>
    </row>
    <row r="1729" spans="1:5" ht="43.2" x14ac:dyDescent="0.3">
      <c r="A1729" s="148" t="s">
        <v>23853</v>
      </c>
      <c r="B1729" s="149" t="s">
        <v>23854</v>
      </c>
      <c r="C1729" s="106" t="s">
        <v>128</v>
      </c>
      <c r="D1729" s="150">
        <v>144.63</v>
      </c>
      <c r="E1729" s="83"/>
    </row>
    <row r="1730" spans="1:5" x14ac:dyDescent="0.3">
      <c r="A1730" s="148" t="s">
        <v>23855</v>
      </c>
      <c r="B1730" s="149" t="s">
        <v>23856</v>
      </c>
      <c r="C1730" s="106" t="s">
        <v>128</v>
      </c>
      <c r="D1730" s="150">
        <v>84.74</v>
      </c>
      <c r="E1730" s="83"/>
    </row>
    <row r="1731" spans="1:5" x14ac:dyDescent="0.3">
      <c r="A1731" s="148" t="s">
        <v>23857</v>
      </c>
      <c r="B1731" s="149" t="s">
        <v>23858</v>
      </c>
      <c r="C1731" s="106" t="s">
        <v>128</v>
      </c>
      <c r="D1731" s="150">
        <v>691.56</v>
      </c>
      <c r="E1731" s="83"/>
    </row>
    <row r="1732" spans="1:5" x14ac:dyDescent="0.3">
      <c r="A1732" s="148" t="s">
        <v>23859</v>
      </c>
      <c r="B1732" s="149" t="s">
        <v>23860</v>
      </c>
      <c r="C1732" s="106" t="s">
        <v>128</v>
      </c>
      <c r="D1732" s="150">
        <v>79.569999999999993</v>
      </c>
      <c r="E1732" s="83"/>
    </row>
    <row r="1733" spans="1:5" x14ac:dyDescent="0.3">
      <c r="A1733" s="148" t="s">
        <v>23861</v>
      </c>
      <c r="B1733" s="149" t="s">
        <v>23862</v>
      </c>
      <c r="C1733" s="106" t="s">
        <v>439</v>
      </c>
      <c r="D1733" s="150">
        <v>37.4</v>
      </c>
      <c r="E1733" s="83"/>
    </row>
    <row r="1734" spans="1:5" x14ac:dyDescent="0.3">
      <c r="A1734" s="148" t="s">
        <v>23863</v>
      </c>
      <c r="B1734" s="149" t="s">
        <v>23864</v>
      </c>
      <c r="C1734" s="106" t="s">
        <v>128</v>
      </c>
      <c r="D1734" s="150">
        <v>53.79</v>
      </c>
      <c r="E1734" s="83"/>
    </row>
    <row r="1735" spans="1:5" ht="28.8" x14ac:dyDescent="0.3">
      <c r="A1735" s="148" t="s">
        <v>23865</v>
      </c>
      <c r="B1735" s="149" t="s">
        <v>23866</v>
      </c>
      <c r="C1735" s="106" t="s">
        <v>128</v>
      </c>
      <c r="D1735" s="150">
        <v>113.38</v>
      </c>
      <c r="E1735" s="83"/>
    </row>
    <row r="1736" spans="1:5" ht="28.8" x14ac:dyDescent="0.3">
      <c r="A1736" s="148" t="s">
        <v>23867</v>
      </c>
      <c r="B1736" s="149" t="s">
        <v>23868</v>
      </c>
      <c r="C1736" s="106" t="s">
        <v>128</v>
      </c>
      <c r="D1736" s="150">
        <v>47.66</v>
      </c>
      <c r="E1736" s="83"/>
    </row>
    <row r="1737" spans="1:5" ht="28.8" x14ac:dyDescent="0.3">
      <c r="A1737" s="148" t="s">
        <v>23869</v>
      </c>
      <c r="B1737" s="149" t="s">
        <v>23870</v>
      </c>
      <c r="C1737" s="106" t="s">
        <v>128</v>
      </c>
      <c r="D1737" s="150">
        <v>51.48</v>
      </c>
      <c r="E1737" s="83"/>
    </row>
    <row r="1738" spans="1:5" ht="28.8" x14ac:dyDescent="0.3">
      <c r="A1738" s="148" t="s">
        <v>23871</v>
      </c>
      <c r="B1738" s="149" t="s">
        <v>23872</v>
      </c>
      <c r="C1738" s="106" t="s">
        <v>128</v>
      </c>
      <c r="D1738" s="150">
        <v>40.880000000000003</v>
      </c>
      <c r="E1738" s="83"/>
    </row>
    <row r="1739" spans="1:5" x14ac:dyDescent="0.3">
      <c r="A1739" s="148" t="s">
        <v>23873</v>
      </c>
      <c r="B1739" s="149" t="s">
        <v>23874</v>
      </c>
      <c r="C1739" s="106" t="s">
        <v>128</v>
      </c>
      <c r="D1739" s="150">
        <v>9.57</v>
      </c>
      <c r="E1739" s="83"/>
    </row>
    <row r="1740" spans="1:5" x14ac:dyDescent="0.3">
      <c r="A1740" s="148" t="s">
        <v>23875</v>
      </c>
      <c r="B1740" s="149" t="s">
        <v>23876</v>
      </c>
      <c r="C1740" s="106" t="s">
        <v>128</v>
      </c>
      <c r="D1740" s="150">
        <v>4.3899999999999997</v>
      </c>
      <c r="E1740" s="83"/>
    </row>
    <row r="1741" spans="1:5" x14ac:dyDescent="0.3">
      <c r="A1741" s="148" t="s">
        <v>23877</v>
      </c>
      <c r="B1741" s="149" t="s">
        <v>23878</v>
      </c>
      <c r="C1741" s="106" t="s">
        <v>128</v>
      </c>
      <c r="D1741" s="150">
        <v>6.79</v>
      </c>
      <c r="E1741" s="83"/>
    </row>
    <row r="1742" spans="1:5" x14ac:dyDescent="0.3">
      <c r="A1742" s="148" t="s">
        <v>23879</v>
      </c>
      <c r="B1742" s="149" t="s">
        <v>23880</v>
      </c>
      <c r="C1742" s="106" t="s">
        <v>128</v>
      </c>
      <c r="D1742" s="150">
        <v>11.9</v>
      </c>
      <c r="E1742" s="83"/>
    </row>
    <row r="1743" spans="1:5" x14ac:dyDescent="0.3">
      <c r="A1743" s="148" t="s">
        <v>23881</v>
      </c>
      <c r="B1743" s="149" t="s">
        <v>23882</v>
      </c>
      <c r="C1743" s="106" t="s">
        <v>128</v>
      </c>
      <c r="D1743" s="150">
        <v>18.420000000000002</v>
      </c>
      <c r="E1743" s="83"/>
    </row>
    <row r="1744" spans="1:5" ht="28.8" x14ac:dyDescent="0.3">
      <c r="A1744" s="148" t="s">
        <v>23883</v>
      </c>
      <c r="B1744" s="149" t="s">
        <v>23884</v>
      </c>
      <c r="C1744" s="106" t="s">
        <v>128</v>
      </c>
      <c r="D1744" s="150">
        <v>3.89</v>
      </c>
      <c r="E1744" s="83"/>
    </row>
    <row r="1745" spans="1:5" ht="28.8" x14ac:dyDescent="0.3">
      <c r="A1745" s="148" t="s">
        <v>23885</v>
      </c>
      <c r="B1745" s="149" t="s">
        <v>23886</v>
      </c>
      <c r="C1745" s="106" t="s">
        <v>128</v>
      </c>
      <c r="D1745" s="150">
        <v>5.58</v>
      </c>
      <c r="E1745" s="83"/>
    </row>
    <row r="1746" spans="1:5" ht="28.8" x14ac:dyDescent="0.3">
      <c r="A1746" s="148" t="s">
        <v>23887</v>
      </c>
      <c r="B1746" s="149" t="s">
        <v>23888</v>
      </c>
      <c r="C1746" s="106" t="s">
        <v>128</v>
      </c>
      <c r="D1746" s="150">
        <v>6.39</v>
      </c>
      <c r="E1746" s="83"/>
    </row>
    <row r="1747" spans="1:5" x14ac:dyDescent="0.3">
      <c r="A1747" s="148" t="s">
        <v>23889</v>
      </c>
      <c r="B1747" s="149" t="s">
        <v>23890</v>
      </c>
      <c r="C1747" s="106" t="s">
        <v>128</v>
      </c>
      <c r="D1747" s="150">
        <v>1.39</v>
      </c>
      <c r="E1747" s="83"/>
    </row>
    <row r="1748" spans="1:5" x14ac:dyDescent="0.3">
      <c r="A1748" s="148" t="s">
        <v>23891</v>
      </c>
      <c r="B1748" s="149" t="s">
        <v>23892</v>
      </c>
      <c r="C1748" s="106" t="s">
        <v>128</v>
      </c>
      <c r="D1748" s="150">
        <v>1.99</v>
      </c>
      <c r="E1748" s="83"/>
    </row>
    <row r="1749" spans="1:5" x14ac:dyDescent="0.3">
      <c r="A1749" s="148" t="s">
        <v>23893</v>
      </c>
      <c r="B1749" s="149" t="s">
        <v>23894</v>
      </c>
      <c r="C1749" s="106" t="s">
        <v>128</v>
      </c>
      <c r="D1749" s="150">
        <v>2.52</v>
      </c>
      <c r="E1749" s="83"/>
    </row>
    <row r="1750" spans="1:5" x14ac:dyDescent="0.3">
      <c r="A1750" s="148" t="s">
        <v>23895</v>
      </c>
      <c r="B1750" s="149" t="s">
        <v>23896</v>
      </c>
      <c r="C1750" s="106" t="s">
        <v>128</v>
      </c>
      <c r="D1750" s="150">
        <v>9.65</v>
      </c>
      <c r="E1750" s="83"/>
    </row>
    <row r="1751" spans="1:5" x14ac:dyDescent="0.3">
      <c r="A1751" s="148" t="s">
        <v>23897</v>
      </c>
      <c r="B1751" s="149" t="s">
        <v>23898</v>
      </c>
      <c r="C1751" s="106" t="s">
        <v>128</v>
      </c>
      <c r="D1751" s="150">
        <v>3.16</v>
      </c>
      <c r="E1751" s="83"/>
    </row>
    <row r="1752" spans="1:5" x14ac:dyDescent="0.3">
      <c r="A1752" s="148" t="s">
        <v>23899</v>
      </c>
      <c r="B1752" s="149" t="s">
        <v>23900</v>
      </c>
      <c r="C1752" s="106" t="s">
        <v>128</v>
      </c>
      <c r="D1752" s="150">
        <v>294.75</v>
      </c>
      <c r="E1752" s="83"/>
    </row>
    <row r="1753" spans="1:5" x14ac:dyDescent="0.3">
      <c r="A1753" s="148" t="s">
        <v>23901</v>
      </c>
      <c r="B1753" s="149" t="s">
        <v>23902</v>
      </c>
      <c r="C1753" s="106" t="s">
        <v>128</v>
      </c>
      <c r="D1753" s="150">
        <v>15.08</v>
      </c>
      <c r="E1753" s="83"/>
    </row>
    <row r="1754" spans="1:5" x14ac:dyDescent="0.3">
      <c r="A1754" s="148" t="s">
        <v>23903</v>
      </c>
      <c r="B1754" s="149" t="s">
        <v>23904</v>
      </c>
      <c r="C1754" s="106" t="s">
        <v>128</v>
      </c>
      <c r="D1754" s="150">
        <v>15.02</v>
      </c>
      <c r="E1754" s="83"/>
    </row>
    <row r="1755" spans="1:5" ht="28.8" x14ac:dyDescent="0.3">
      <c r="A1755" s="148" t="s">
        <v>23905</v>
      </c>
      <c r="B1755" s="149" t="s">
        <v>23906</v>
      </c>
      <c r="C1755" s="106" t="s">
        <v>128</v>
      </c>
      <c r="D1755" s="150">
        <v>56.63</v>
      </c>
      <c r="E1755" s="83"/>
    </row>
    <row r="1756" spans="1:5" ht="43.2" x14ac:dyDescent="0.3">
      <c r="A1756" s="148" t="s">
        <v>23907</v>
      </c>
      <c r="B1756" s="149" t="s">
        <v>23908</v>
      </c>
      <c r="C1756" s="106" t="s">
        <v>439</v>
      </c>
      <c r="D1756" s="150">
        <v>808.87</v>
      </c>
      <c r="E1756" s="83"/>
    </row>
    <row r="1757" spans="1:5" x14ac:dyDescent="0.3">
      <c r="A1757" s="148" t="s">
        <v>23909</v>
      </c>
      <c r="B1757" s="149" t="s">
        <v>23910</v>
      </c>
      <c r="C1757" s="106" t="s">
        <v>128</v>
      </c>
      <c r="D1757" s="150">
        <v>37.880000000000003</v>
      </c>
      <c r="E1757" s="83"/>
    </row>
    <row r="1758" spans="1:5" x14ac:dyDescent="0.3">
      <c r="A1758" s="148" t="s">
        <v>23911</v>
      </c>
      <c r="B1758" s="149" t="s">
        <v>23912</v>
      </c>
      <c r="C1758" s="106" t="s">
        <v>128</v>
      </c>
      <c r="D1758" s="150">
        <v>35.950000000000003</v>
      </c>
      <c r="E1758" s="83"/>
    </row>
    <row r="1759" spans="1:5" ht="28.8" x14ac:dyDescent="0.3">
      <c r="A1759" s="148" t="s">
        <v>23913</v>
      </c>
      <c r="B1759" s="149" t="s">
        <v>23914</v>
      </c>
      <c r="C1759" s="106" t="s">
        <v>128</v>
      </c>
      <c r="D1759" s="150">
        <v>1131.82</v>
      </c>
      <c r="E1759" s="83"/>
    </row>
    <row r="1760" spans="1:5" ht="28.8" x14ac:dyDescent="0.3">
      <c r="A1760" s="148" t="s">
        <v>23915</v>
      </c>
      <c r="B1760" s="149" t="s">
        <v>23916</v>
      </c>
      <c r="C1760" s="106" t="s">
        <v>128</v>
      </c>
      <c r="D1760" s="150">
        <v>55.5</v>
      </c>
      <c r="E1760" s="83"/>
    </row>
    <row r="1761" spans="1:5" x14ac:dyDescent="0.3">
      <c r="A1761" s="148" t="s">
        <v>23917</v>
      </c>
      <c r="B1761" s="149" t="s">
        <v>23918</v>
      </c>
      <c r="C1761" s="106" t="s">
        <v>128</v>
      </c>
      <c r="D1761" s="150">
        <v>35.06</v>
      </c>
      <c r="E1761" s="83"/>
    </row>
    <row r="1762" spans="1:5" x14ac:dyDescent="0.3">
      <c r="A1762" s="148" t="s">
        <v>23919</v>
      </c>
      <c r="B1762" s="149" t="s">
        <v>23920</v>
      </c>
      <c r="C1762" s="106" t="s">
        <v>128</v>
      </c>
      <c r="D1762" s="150">
        <v>7.73</v>
      </c>
      <c r="E1762" s="83"/>
    </row>
    <row r="1763" spans="1:5" x14ac:dyDescent="0.3">
      <c r="A1763" s="148" t="s">
        <v>23921</v>
      </c>
      <c r="B1763" s="149" t="s">
        <v>23922</v>
      </c>
      <c r="C1763" s="106" t="s">
        <v>128</v>
      </c>
      <c r="D1763" s="150">
        <v>42.27</v>
      </c>
      <c r="E1763" s="83"/>
    </row>
    <row r="1764" spans="1:5" ht="28.8" x14ac:dyDescent="0.3">
      <c r="A1764" s="148" t="s">
        <v>23923</v>
      </c>
      <c r="B1764" s="149" t="s">
        <v>23924</v>
      </c>
      <c r="C1764" s="106" t="s">
        <v>128</v>
      </c>
      <c r="D1764" s="150">
        <v>60.25</v>
      </c>
      <c r="E1764" s="83"/>
    </row>
    <row r="1765" spans="1:5" ht="28.8" x14ac:dyDescent="0.3">
      <c r="A1765" s="148" t="s">
        <v>23925</v>
      </c>
      <c r="B1765" s="149" t="s">
        <v>23926</v>
      </c>
      <c r="C1765" s="106" t="s">
        <v>128</v>
      </c>
      <c r="D1765" s="150">
        <v>44.4</v>
      </c>
      <c r="E1765" s="83"/>
    </row>
    <row r="1766" spans="1:5" ht="28.8" x14ac:dyDescent="0.3">
      <c r="A1766" s="148" t="s">
        <v>23927</v>
      </c>
      <c r="B1766" s="149" t="s">
        <v>23928</v>
      </c>
      <c r="C1766" s="106" t="s">
        <v>128</v>
      </c>
      <c r="D1766" s="150">
        <v>57.25</v>
      </c>
      <c r="E1766" s="83"/>
    </row>
    <row r="1767" spans="1:5" ht="28.8" x14ac:dyDescent="0.3">
      <c r="A1767" s="148" t="s">
        <v>23929</v>
      </c>
      <c r="B1767" s="149" t="s">
        <v>23930</v>
      </c>
      <c r="C1767" s="106" t="s">
        <v>128</v>
      </c>
      <c r="D1767" s="150">
        <v>83.51</v>
      </c>
      <c r="E1767" s="83"/>
    </row>
    <row r="1768" spans="1:5" x14ac:dyDescent="0.3">
      <c r="A1768" s="148" t="s">
        <v>23931</v>
      </c>
      <c r="B1768" s="149" t="s">
        <v>23932</v>
      </c>
      <c r="C1768" s="106" t="s">
        <v>128</v>
      </c>
      <c r="D1768" s="150">
        <v>6.55</v>
      </c>
      <c r="E1768" s="83"/>
    </row>
    <row r="1769" spans="1:5" x14ac:dyDescent="0.3">
      <c r="A1769" s="148" t="s">
        <v>23933</v>
      </c>
      <c r="B1769" s="149" t="s">
        <v>23934</v>
      </c>
      <c r="C1769" s="106" t="s">
        <v>693</v>
      </c>
      <c r="D1769" s="150">
        <v>15.39</v>
      </c>
      <c r="E1769" s="83"/>
    </row>
    <row r="1770" spans="1:5" x14ac:dyDescent="0.3">
      <c r="A1770" s="148" t="s">
        <v>23935</v>
      </c>
      <c r="B1770" s="149" t="s">
        <v>23936</v>
      </c>
      <c r="C1770" s="106" t="s">
        <v>128</v>
      </c>
      <c r="D1770" s="150">
        <v>59.31</v>
      </c>
      <c r="E1770" s="83"/>
    </row>
    <row r="1771" spans="1:5" x14ac:dyDescent="0.3">
      <c r="A1771" s="148" t="s">
        <v>23937</v>
      </c>
      <c r="B1771" s="149" t="s">
        <v>23938</v>
      </c>
      <c r="C1771" s="106" t="s">
        <v>128</v>
      </c>
      <c r="D1771" s="150">
        <v>36.42</v>
      </c>
      <c r="E1771" s="83"/>
    </row>
    <row r="1772" spans="1:5" x14ac:dyDescent="0.3">
      <c r="A1772" s="148" t="s">
        <v>23939</v>
      </c>
      <c r="B1772" s="149" t="s">
        <v>23940</v>
      </c>
      <c r="C1772" s="106" t="s">
        <v>128</v>
      </c>
      <c r="D1772" s="150">
        <v>17.399999999999999</v>
      </c>
      <c r="E1772" s="83"/>
    </row>
    <row r="1773" spans="1:5" ht="28.8" x14ac:dyDescent="0.3">
      <c r="A1773" s="148" t="s">
        <v>23941</v>
      </c>
      <c r="B1773" s="149" t="s">
        <v>23942</v>
      </c>
      <c r="C1773" s="106" t="s">
        <v>128</v>
      </c>
      <c r="D1773" s="150">
        <v>95.43</v>
      </c>
      <c r="E1773" s="83"/>
    </row>
    <row r="1774" spans="1:5" ht="28.8" x14ac:dyDescent="0.3">
      <c r="A1774" s="148" t="s">
        <v>23943</v>
      </c>
      <c r="B1774" s="149" t="s">
        <v>23944</v>
      </c>
      <c r="C1774" s="106" t="s">
        <v>128</v>
      </c>
      <c r="D1774" s="150">
        <v>31.82</v>
      </c>
      <c r="E1774" s="83"/>
    </row>
    <row r="1775" spans="1:5" x14ac:dyDescent="0.3">
      <c r="A1775" s="148" t="s">
        <v>23945</v>
      </c>
      <c r="B1775" s="149" t="s">
        <v>23946</v>
      </c>
      <c r="C1775" s="106" t="s">
        <v>128</v>
      </c>
      <c r="D1775" s="150">
        <v>5.01</v>
      </c>
      <c r="E1775" s="83"/>
    </row>
    <row r="1776" spans="1:5" ht="43.2" x14ac:dyDescent="0.3">
      <c r="A1776" s="148" t="s">
        <v>23947</v>
      </c>
      <c r="B1776" s="149" t="s">
        <v>23948</v>
      </c>
      <c r="C1776" s="106" t="s">
        <v>128</v>
      </c>
      <c r="D1776" s="150">
        <v>973.22</v>
      </c>
      <c r="E1776" s="83"/>
    </row>
    <row r="1777" spans="1:5" ht="28.8" x14ac:dyDescent="0.3">
      <c r="A1777" s="148" t="s">
        <v>23949</v>
      </c>
      <c r="B1777" s="149" t="s">
        <v>23950</v>
      </c>
      <c r="C1777" s="106" t="s">
        <v>128</v>
      </c>
      <c r="D1777" s="150">
        <v>235</v>
      </c>
      <c r="E1777" s="83"/>
    </row>
    <row r="1778" spans="1:5" ht="28.8" x14ac:dyDescent="0.3">
      <c r="A1778" s="148" t="s">
        <v>23951</v>
      </c>
      <c r="B1778" s="149" t="s">
        <v>23952</v>
      </c>
      <c r="C1778" s="106" t="s">
        <v>128</v>
      </c>
      <c r="D1778" s="150">
        <v>76.09</v>
      </c>
      <c r="E1778" s="83"/>
    </row>
    <row r="1779" spans="1:5" x14ac:dyDescent="0.3">
      <c r="A1779" s="148" t="s">
        <v>23953</v>
      </c>
      <c r="B1779" s="149" t="s">
        <v>23954</v>
      </c>
      <c r="C1779" s="106" t="s">
        <v>128</v>
      </c>
      <c r="D1779" s="150">
        <v>54.49</v>
      </c>
      <c r="E1779" s="83"/>
    </row>
    <row r="1780" spans="1:5" x14ac:dyDescent="0.3">
      <c r="A1780" s="148" t="s">
        <v>23955</v>
      </c>
      <c r="B1780" s="149" t="s">
        <v>23956</v>
      </c>
      <c r="C1780" s="106" t="s">
        <v>236</v>
      </c>
      <c r="D1780" s="150">
        <v>44.23</v>
      </c>
      <c r="E1780" s="83"/>
    </row>
    <row r="1781" spans="1:5" x14ac:dyDescent="0.3">
      <c r="A1781" s="148" t="s">
        <v>23957</v>
      </c>
      <c r="B1781" s="149" t="s">
        <v>23958</v>
      </c>
      <c r="C1781" s="106" t="s">
        <v>236</v>
      </c>
      <c r="D1781" s="150">
        <v>54.6</v>
      </c>
      <c r="E1781" s="83"/>
    </row>
    <row r="1782" spans="1:5" x14ac:dyDescent="0.3">
      <c r="A1782" s="148" t="s">
        <v>23959</v>
      </c>
      <c r="B1782" s="149" t="s">
        <v>23960</v>
      </c>
      <c r="C1782" s="106" t="s">
        <v>236</v>
      </c>
      <c r="D1782" s="150">
        <v>51.09</v>
      </c>
      <c r="E1782" s="83"/>
    </row>
    <row r="1783" spans="1:5" x14ac:dyDescent="0.3">
      <c r="A1783" s="148" t="s">
        <v>23961</v>
      </c>
      <c r="B1783" s="149" t="s">
        <v>23962</v>
      </c>
      <c r="C1783" s="106" t="s">
        <v>236</v>
      </c>
      <c r="D1783" s="150">
        <v>63.15</v>
      </c>
      <c r="E1783" s="83"/>
    </row>
    <row r="1784" spans="1:5" x14ac:dyDescent="0.3">
      <c r="A1784" s="148" t="s">
        <v>23963</v>
      </c>
      <c r="B1784" s="149" t="s">
        <v>23964</v>
      </c>
      <c r="C1784" s="106" t="s">
        <v>236</v>
      </c>
      <c r="D1784" s="150">
        <v>86.05</v>
      </c>
      <c r="E1784" s="83"/>
    </row>
    <row r="1785" spans="1:5" x14ac:dyDescent="0.3">
      <c r="A1785" s="148" t="s">
        <v>23965</v>
      </c>
      <c r="B1785" s="149" t="s">
        <v>23966</v>
      </c>
      <c r="C1785" s="106" t="s">
        <v>236</v>
      </c>
      <c r="D1785" s="150">
        <v>175</v>
      </c>
      <c r="E1785" s="83"/>
    </row>
    <row r="1786" spans="1:5" x14ac:dyDescent="0.3">
      <c r="A1786" s="148" t="s">
        <v>23967</v>
      </c>
      <c r="B1786" s="149" t="s">
        <v>23968</v>
      </c>
      <c r="C1786" s="106" t="s">
        <v>236</v>
      </c>
      <c r="D1786" s="150">
        <v>74.28</v>
      </c>
      <c r="E1786" s="83"/>
    </row>
    <row r="1787" spans="1:5" x14ac:dyDescent="0.3">
      <c r="A1787" s="148" t="s">
        <v>23969</v>
      </c>
      <c r="B1787" s="149" t="s">
        <v>23970</v>
      </c>
      <c r="C1787" s="106" t="s">
        <v>236</v>
      </c>
      <c r="D1787" s="150">
        <v>290.5</v>
      </c>
      <c r="E1787" s="83"/>
    </row>
    <row r="1788" spans="1:5" x14ac:dyDescent="0.3">
      <c r="A1788" s="148" t="s">
        <v>23971</v>
      </c>
      <c r="B1788" s="149" t="s">
        <v>23972</v>
      </c>
      <c r="C1788" s="106" t="s">
        <v>236</v>
      </c>
      <c r="D1788" s="150">
        <v>75.56</v>
      </c>
      <c r="E1788" s="83"/>
    </row>
    <row r="1789" spans="1:5" x14ac:dyDescent="0.3">
      <c r="A1789" s="148" t="s">
        <v>23973</v>
      </c>
      <c r="B1789" s="149" t="s">
        <v>23974</v>
      </c>
      <c r="C1789" s="106" t="s">
        <v>236</v>
      </c>
      <c r="D1789" s="150">
        <v>83.54</v>
      </c>
      <c r="E1789" s="83"/>
    </row>
    <row r="1790" spans="1:5" x14ac:dyDescent="0.3">
      <c r="A1790" s="148" t="s">
        <v>23975</v>
      </c>
      <c r="B1790" s="149" t="s">
        <v>23976</v>
      </c>
      <c r="C1790" s="106" t="s">
        <v>236</v>
      </c>
      <c r="D1790" s="150">
        <v>119.57</v>
      </c>
      <c r="E1790" s="83"/>
    </row>
    <row r="1791" spans="1:5" x14ac:dyDescent="0.3">
      <c r="A1791" s="148" t="s">
        <v>23977</v>
      </c>
      <c r="B1791" s="149" t="s">
        <v>23978</v>
      </c>
      <c r="C1791" s="106" t="s">
        <v>236</v>
      </c>
      <c r="D1791" s="150">
        <v>225.36</v>
      </c>
      <c r="E1791" s="83"/>
    </row>
    <row r="1792" spans="1:5" x14ac:dyDescent="0.3">
      <c r="A1792" s="148" t="s">
        <v>23979</v>
      </c>
      <c r="B1792" s="149" t="s">
        <v>23980</v>
      </c>
      <c r="C1792" s="106" t="s">
        <v>236</v>
      </c>
      <c r="D1792" s="150">
        <v>71.650000000000006</v>
      </c>
      <c r="E1792" s="83"/>
    </row>
    <row r="1793" spans="1:5" x14ac:dyDescent="0.3">
      <c r="A1793" s="148" t="s">
        <v>23981</v>
      </c>
      <c r="B1793" s="149" t="s">
        <v>23982</v>
      </c>
      <c r="C1793" s="106" t="s">
        <v>236</v>
      </c>
      <c r="D1793" s="150">
        <v>117.9</v>
      </c>
      <c r="E1793" s="83"/>
    </row>
    <row r="1794" spans="1:5" x14ac:dyDescent="0.3">
      <c r="A1794" s="148" t="s">
        <v>23983</v>
      </c>
      <c r="B1794" s="149" t="s">
        <v>23984</v>
      </c>
      <c r="C1794" s="106" t="s">
        <v>236</v>
      </c>
      <c r="D1794" s="150">
        <v>246.59</v>
      </c>
      <c r="E1794" s="83"/>
    </row>
    <row r="1795" spans="1:5" x14ac:dyDescent="0.3">
      <c r="A1795" s="148" t="s">
        <v>23985</v>
      </c>
      <c r="B1795" s="149" t="s">
        <v>23986</v>
      </c>
      <c r="C1795" s="106" t="s">
        <v>236</v>
      </c>
      <c r="D1795" s="150">
        <v>335.92</v>
      </c>
      <c r="E1795" s="83"/>
    </row>
    <row r="1796" spans="1:5" x14ac:dyDescent="0.3">
      <c r="A1796" s="148" t="s">
        <v>23987</v>
      </c>
      <c r="B1796" s="149" t="s">
        <v>23988</v>
      </c>
      <c r="C1796" s="106" t="s">
        <v>236</v>
      </c>
      <c r="D1796" s="150">
        <v>101.85</v>
      </c>
      <c r="E1796" s="83"/>
    </row>
    <row r="1797" spans="1:5" x14ac:dyDescent="0.3">
      <c r="A1797" s="148" t="s">
        <v>23989</v>
      </c>
      <c r="B1797" s="149" t="s">
        <v>23990</v>
      </c>
      <c r="C1797" s="106" t="s">
        <v>236</v>
      </c>
      <c r="D1797" s="150">
        <v>184.79</v>
      </c>
      <c r="E1797" s="83"/>
    </row>
    <row r="1798" spans="1:5" x14ac:dyDescent="0.3">
      <c r="A1798" s="148" t="s">
        <v>23991</v>
      </c>
      <c r="B1798" s="149" t="s">
        <v>23992</v>
      </c>
      <c r="C1798" s="106" t="s">
        <v>236</v>
      </c>
      <c r="D1798" s="150">
        <v>283.24</v>
      </c>
      <c r="E1798" s="83"/>
    </row>
    <row r="1799" spans="1:5" x14ac:dyDescent="0.3">
      <c r="A1799" s="148" t="s">
        <v>23993</v>
      </c>
      <c r="B1799" s="149" t="s">
        <v>23994</v>
      </c>
      <c r="C1799" s="106" t="s">
        <v>236</v>
      </c>
      <c r="D1799" s="150">
        <v>402.11</v>
      </c>
      <c r="E1799" s="83"/>
    </row>
    <row r="1800" spans="1:5" x14ac:dyDescent="0.3">
      <c r="A1800" s="148" t="s">
        <v>23995</v>
      </c>
      <c r="B1800" s="149" t="s">
        <v>23996</v>
      </c>
      <c r="C1800" s="106" t="s">
        <v>128</v>
      </c>
      <c r="D1800" s="150">
        <v>637.95000000000005</v>
      </c>
      <c r="E1800" s="83"/>
    </row>
    <row r="1801" spans="1:5" x14ac:dyDescent="0.3">
      <c r="A1801" s="148" t="s">
        <v>23997</v>
      </c>
      <c r="B1801" s="149" t="s">
        <v>23998</v>
      </c>
      <c r="C1801" s="106" t="s">
        <v>236</v>
      </c>
      <c r="D1801" s="150">
        <v>296.52999999999997</v>
      </c>
      <c r="E1801" s="83"/>
    </row>
    <row r="1802" spans="1:5" x14ac:dyDescent="0.3">
      <c r="A1802" s="148" t="s">
        <v>23999</v>
      </c>
      <c r="B1802" s="149" t="s">
        <v>24000</v>
      </c>
      <c r="C1802" s="106" t="s">
        <v>236</v>
      </c>
      <c r="D1802" s="150">
        <v>446.09</v>
      </c>
      <c r="E1802" s="83"/>
    </row>
    <row r="1803" spans="1:5" x14ac:dyDescent="0.3">
      <c r="A1803" s="148" t="s">
        <v>24001</v>
      </c>
      <c r="B1803" s="149" t="s">
        <v>24002</v>
      </c>
      <c r="C1803" s="106" t="s">
        <v>128</v>
      </c>
      <c r="D1803" s="150">
        <v>157.59</v>
      </c>
      <c r="E1803" s="83"/>
    </row>
    <row r="1804" spans="1:5" x14ac:dyDescent="0.3">
      <c r="A1804" s="148" t="s">
        <v>24003</v>
      </c>
      <c r="B1804" s="149" t="s">
        <v>24004</v>
      </c>
      <c r="C1804" s="106" t="s">
        <v>128</v>
      </c>
      <c r="D1804" s="150">
        <v>271.33</v>
      </c>
      <c r="E1804" s="83"/>
    </row>
    <row r="1805" spans="1:5" x14ac:dyDescent="0.3">
      <c r="A1805" s="148" t="s">
        <v>24005</v>
      </c>
      <c r="B1805" s="149" t="s">
        <v>24006</v>
      </c>
      <c r="C1805" s="106" t="s">
        <v>128</v>
      </c>
      <c r="D1805" s="150">
        <v>435.48</v>
      </c>
      <c r="E1805" s="83"/>
    </row>
    <row r="1806" spans="1:5" x14ac:dyDescent="0.3">
      <c r="A1806" s="148" t="s">
        <v>24007</v>
      </c>
      <c r="B1806" s="149" t="s">
        <v>24008</v>
      </c>
      <c r="C1806" s="106" t="s">
        <v>128</v>
      </c>
      <c r="D1806" s="150">
        <v>697.11</v>
      </c>
      <c r="E1806" s="83"/>
    </row>
    <row r="1807" spans="1:5" x14ac:dyDescent="0.3">
      <c r="A1807" s="148" t="s">
        <v>24009</v>
      </c>
      <c r="B1807" s="149" t="s">
        <v>24010</v>
      </c>
      <c r="C1807" s="106" t="s">
        <v>236</v>
      </c>
      <c r="D1807" s="150">
        <v>96.41</v>
      </c>
      <c r="E1807" s="83"/>
    </row>
    <row r="1808" spans="1:5" x14ac:dyDescent="0.3">
      <c r="A1808" s="148" t="s">
        <v>24011</v>
      </c>
      <c r="B1808" s="149" t="s">
        <v>24012</v>
      </c>
      <c r="C1808" s="106" t="s">
        <v>128</v>
      </c>
      <c r="D1808" s="150">
        <v>67.540000000000006</v>
      </c>
      <c r="E1808" s="83"/>
    </row>
    <row r="1809" spans="1:5" x14ac:dyDescent="0.3">
      <c r="A1809" s="148" t="s">
        <v>24013</v>
      </c>
      <c r="B1809" s="149" t="s">
        <v>24014</v>
      </c>
      <c r="C1809" s="106" t="s">
        <v>236</v>
      </c>
      <c r="D1809" s="150">
        <v>17.54</v>
      </c>
      <c r="E1809" s="83"/>
    </row>
    <row r="1810" spans="1:5" ht="28.8" x14ac:dyDescent="0.3">
      <c r="A1810" s="148" t="s">
        <v>24015</v>
      </c>
      <c r="B1810" s="149" t="s">
        <v>24016</v>
      </c>
      <c r="C1810" s="106" t="s">
        <v>128</v>
      </c>
      <c r="D1810" s="150">
        <v>260.24</v>
      </c>
      <c r="E1810" s="83"/>
    </row>
    <row r="1811" spans="1:5" x14ac:dyDescent="0.3">
      <c r="A1811" s="148" t="s">
        <v>24017</v>
      </c>
      <c r="B1811" s="149" t="s">
        <v>24018</v>
      </c>
      <c r="C1811" s="106" t="s">
        <v>236</v>
      </c>
      <c r="D1811" s="150">
        <v>114.62</v>
      </c>
      <c r="E1811" s="83"/>
    </row>
    <row r="1812" spans="1:5" x14ac:dyDescent="0.3">
      <c r="A1812" s="148" t="s">
        <v>24019</v>
      </c>
      <c r="B1812" s="149" t="s">
        <v>24020</v>
      </c>
      <c r="C1812" s="106" t="s">
        <v>236</v>
      </c>
      <c r="D1812" s="150">
        <v>146.69999999999999</v>
      </c>
      <c r="E1812" s="83"/>
    </row>
    <row r="1813" spans="1:5" x14ac:dyDescent="0.3">
      <c r="A1813" s="148" t="s">
        <v>24021</v>
      </c>
      <c r="B1813" s="149" t="s">
        <v>24022</v>
      </c>
      <c r="C1813" s="106" t="s">
        <v>236</v>
      </c>
      <c r="D1813" s="150">
        <v>186.37</v>
      </c>
      <c r="E1813" s="83"/>
    </row>
    <row r="1814" spans="1:5" x14ac:dyDescent="0.3">
      <c r="A1814" s="148" t="s">
        <v>24023</v>
      </c>
      <c r="B1814" s="149" t="s">
        <v>24024</v>
      </c>
      <c r="C1814" s="106" t="s">
        <v>236</v>
      </c>
      <c r="D1814" s="150">
        <v>269.33</v>
      </c>
      <c r="E1814" s="83"/>
    </row>
    <row r="1815" spans="1:5" x14ac:dyDescent="0.3">
      <c r="A1815" s="148" t="s">
        <v>24025</v>
      </c>
      <c r="B1815" s="149" t="s">
        <v>24026</v>
      </c>
      <c r="C1815" s="106" t="s">
        <v>236</v>
      </c>
      <c r="D1815" s="150">
        <v>341.46</v>
      </c>
      <c r="E1815" s="83"/>
    </row>
    <row r="1816" spans="1:5" x14ac:dyDescent="0.3">
      <c r="A1816" s="148" t="s">
        <v>24027</v>
      </c>
      <c r="B1816" s="149" t="s">
        <v>24028</v>
      </c>
      <c r="C1816" s="106" t="s">
        <v>236</v>
      </c>
      <c r="D1816" s="150">
        <v>425.88</v>
      </c>
      <c r="E1816" s="83"/>
    </row>
    <row r="1817" spans="1:5" x14ac:dyDescent="0.3">
      <c r="A1817" s="148" t="s">
        <v>24029</v>
      </c>
      <c r="B1817" s="149" t="s">
        <v>24030</v>
      </c>
      <c r="C1817" s="106" t="s">
        <v>236</v>
      </c>
      <c r="D1817" s="150">
        <v>462.65</v>
      </c>
      <c r="E1817" s="83"/>
    </row>
    <row r="1818" spans="1:5" x14ac:dyDescent="0.3">
      <c r="A1818" s="148" t="s">
        <v>24031</v>
      </c>
      <c r="B1818" s="149" t="s">
        <v>24032</v>
      </c>
      <c r="C1818" s="106" t="s">
        <v>236</v>
      </c>
      <c r="D1818" s="150">
        <v>658.14</v>
      </c>
      <c r="E1818" s="83"/>
    </row>
    <row r="1819" spans="1:5" x14ac:dyDescent="0.3">
      <c r="A1819" s="148" t="s">
        <v>24033</v>
      </c>
      <c r="B1819" s="149" t="s">
        <v>24034</v>
      </c>
      <c r="C1819" s="106" t="s">
        <v>236</v>
      </c>
      <c r="D1819" s="150">
        <v>28.91</v>
      </c>
      <c r="E1819" s="83"/>
    </row>
    <row r="1820" spans="1:5" x14ac:dyDescent="0.3">
      <c r="A1820" s="148" t="s">
        <v>24035</v>
      </c>
      <c r="B1820" s="149" t="s">
        <v>24036</v>
      </c>
      <c r="C1820" s="106" t="s">
        <v>236</v>
      </c>
      <c r="D1820" s="150">
        <v>30.17</v>
      </c>
      <c r="E1820" s="83"/>
    </row>
    <row r="1821" spans="1:5" x14ac:dyDescent="0.3">
      <c r="A1821" s="148" t="s">
        <v>24037</v>
      </c>
      <c r="B1821" s="149" t="s">
        <v>24038</v>
      </c>
      <c r="C1821" s="106" t="s">
        <v>236</v>
      </c>
      <c r="D1821" s="150">
        <v>54.84</v>
      </c>
      <c r="E1821" s="83"/>
    </row>
    <row r="1822" spans="1:5" ht="28.8" x14ac:dyDescent="0.3">
      <c r="A1822" s="148" t="s">
        <v>24039</v>
      </c>
      <c r="B1822" s="149" t="s">
        <v>24040</v>
      </c>
      <c r="C1822" s="106" t="s">
        <v>128</v>
      </c>
      <c r="D1822" s="150">
        <v>730.64</v>
      </c>
      <c r="E1822" s="83"/>
    </row>
    <row r="1823" spans="1:5" ht="28.8" x14ac:dyDescent="0.3">
      <c r="A1823" s="148" t="s">
        <v>24041</v>
      </c>
      <c r="B1823" s="149" t="s">
        <v>24042</v>
      </c>
      <c r="C1823" s="106" t="s">
        <v>128</v>
      </c>
      <c r="D1823" s="150">
        <v>433.9</v>
      </c>
      <c r="E1823" s="83"/>
    </row>
    <row r="1824" spans="1:5" ht="28.8" x14ac:dyDescent="0.3">
      <c r="A1824" s="148" t="s">
        <v>24043</v>
      </c>
      <c r="B1824" s="149" t="s">
        <v>24044</v>
      </c>
      <c r="C1824" s="106" t="s">
        <v>128</v>
      </c>
      <c r="D1824" s="150">
        <v>419.53</v>
      </c>
      <c r="E1824" s="83"/>
    </row>
    <row r="1825" spans="1:5" x14ac:dyDescent="0.3">
      <c r="A1825" s="148" t="s">
        <v>24045</v>
      </c>
      <c r="B1825" s="149" t="s">
        <v>24046</v>
      </c>
      <c r="C1825" s="106" t="s">
        <v>128</v>
      </c>
      <c r="D1825" s="150">
        <v>946.93</v>
      </c>
      <c r="E1825" s="83"/>
    </row>
    <row r="1826" spans="1:5" x14ac:dyDescent="0.3">
      <c r="A1826" s="148" t="s">
        <v>24047</v>
      </c>
      <c r="B1826" s="149" t="s">
        <v>24048</v>
      </c>
      <c r="C1826" s="106" t="s">
        <v>236</v>
      </c>
      <c r="D1826" s="150">
        <v>747.95</v>
      </c>
      <c r="E1826" s="83"/>
    </row>
    <row r="1827" spans="1:5" ht="43.2" x14ac:dyDescent="0.3">
      <c r="A1827" s="148" t="s">
        <v>24049</v>
      </c>
      <c r="B1827" s="149" t="s">
        <v>24050</v>
      </c>
      <c r="C1827" s="106" t="s">
        <v>128</v>
      </c>
      <c r="D1827" s="150">
        <v>2322.41</v>
      </c>
      <c r="E1827" s="83"/>
    </row>
    <row r="1828" spans="1:5" ht="43.2" x14ac:dyDescent="0.3">
      <c r="A1828" s="148" t="s">
        <v>24051</v>
      </c>
      <c r="B1828" s="149" t="s">
        <v>24052</v>
      </c>
      <c r="C1828" s="106" t="s">
        <v>128</v>
      </c>
      <c r="D1828" s="150">
        <v>3003.73</v>
      </c>
      <c r="E1828" s="83"/>
    </row>
    <row r="1829" spans="1:5" ht="43.2" x14ac:dyDescent="0.3">
      <c r="A1829" s="148" t="s">
        <v>24053</v>
      </c>
      <c r="B1829" s="149" t="s">
        <v>24054</v>
      </c>
      <c r="C1829" s="106" t="s">
        <v>128</v>
      </c>
      <c r="D1829" s="150">
        <v>1213.04</v>
      </c>
      <c r="E1829" s="83"/>
    </row>
    <row r="1830" spans="1:5" ht="43.2" x14ac:dyDescent="0.3">
      <c r="A1830" s="148" t="s">
        <v>24055</v>
      </c>
      <c r="B1830" s="149" t="s">
        <v>24056</v>
      </c>
      <c r="C1830" s="106" t="s">
        <v>128</v>
      </c>
      <c r="D1830" s="150">
        <v>1371.86</v>
      </c>
      <c r="E1830" s="83"/>
    </row>
    <row r="1831" spans="1:5" ht="28.8" x14ac:dyDescent="0.3">
      <c r="A1831" s="148" t="s">
        <v>24057</v>
      </c>
      <c r="B1831" s="149" t="s">
        <v>24058</v>
      </c>
      <c r="C1831" s="106" t="s">
        <v>128</v>
      </c>
      <c r="D1831" s="150">
        <v>641.01</v>
      </c>
      <c r="E1831" s="83"/>
    </row>
    <row r="1832" spans="1:5" x14ac:dyDescent="0.3">
      <c r="A1832" s="148" t="s">
        <v>24059</v>
      </c>
      <c r="B1832" s="149" t="s">
        <v>24060</v>
      </c>
      <c r="C1832" s="106" t="s">
        <v>128</v>
      </c>
      <c r="D1832" s="150">
        <v>996.2</v>
      </c>
      <c r="E1832" s="83"/>
    </row>
    <row r="1833" spans="1:5" x14ac:dyDescent="0.3">
      <c r="A1833" s="148" t="s">
        <v>24061</v>
      </c>
      <c r="B1833" s="149" t="s">
        <v>24062</v>
      </c>
      <c r="C1833" s="106" t="s">
        <v>128</v>
      </c>
      <c r="D1833" s="150">
        <v>840.51</v>
      </c>
      <c r="E1833" s="83"/>
    </row>
    <row r="1834" spans="1:5" x14ac:dyDescent="0.3">
      <c r="A1834" s="148" t="s">
        <v>24063</v>
      </c>
      <c r="B1834" s="149" t="s">
        <v>24064</v>
      </c>
      <c r="C1834" s="106" t="s">
        <v>236</v>
      </c>
      <c r="D1834" s="150">
        <v>708.06</v>
      </c>
      <c r="E1834" s="83"/>
    </row>
    <row r="1835" spans="1:5" x14ac:dyDescent="0.3">
      <c r="A1835" s="148" t="s">
        <v>24065</v>
      </c>
      <c r="B1835" s="149" t="s">
        <v>24066</v>
      </c>
      <c r="C1835" s="106" t="s">
        <v>128</v>
      </c>
      <c r="D1835" s="150">
        <v>321.16000000000003</v>
      </c>
      <c r="E1835" s="83"/>
    </row>
    <row r="1836" spans="1:5" x14ac:dyDescent="0.3">
      <c r="A1836" s="148" t="s">
        <v>24067</v>
      </c>
      <c r="B1836" s="149" t="s">
        <v>24068</v>
      </c>
      <c r="C1836" s="106" t="s">
        <v>128</v>
      </c>
      <c r="D1836" s="150">
        <v>204.59</v>
      </c>
      <c r="E1836" s="83"/>
    </row>
    <row r="1837" spans="1:5" x14ac:dyDescent="0.3">
      <c r="A1837" s="148" t="s">
        <v>24069</v>
      </c>
      <c r="B1837" s="149" t="s">
        <v>24070</v>
      </c>
      <c r="C1837" s="106" t="s">
        <v>128</v>
      </c>
      <c r="D1837" s="150">
        <v>179.02</v>
      </c>
      <c r="E1837" s="83"/>
    </row>
    <row r="1838" spans="1:5" x14ac:dyDescent="0.3">
      <c r="A1838" s="148" t="s">
        <v>24071</v>
      </c>
      <c r="B1838" s="149" t="s">
        <v>24072</v>
      </c>
      <c r="C1838" s="106" t="s">
        <v>128</v>
      </c>
      <c r="D1838" s="150">
        <v>534.04999999999995</v>
      </c>
      <c r="E1838" s="83"/>
    </row>
    <row r="1839" spans="1:5" x14ac:dyDescent="0.3">
      <c r="A1839" s="148" t="s">
        <v>24073</v>
      </c>
      <c r="B1839" s="149" t="s">
        <v>24074</v>
      </c>
      <c r="C1839" s="106" t="s">
        <v>128</v>
      </c>
      <c r="D1839" s="150">
        <v>259.33999999999997</v>
      </c>
      <c r="E1839" s="83"/>
    </row>
    <row r="1840" spans="1:5" x14ac:dyDescent="0.3">
      <c r="A1840" s="148" t="s">
        <v>24075</v>
      </c>
      <c r="B1840" s="149" t="s">
        <v>24076</v>
      </c>
      <c r="C1840" s="106" t="s">
        <v>128</v>
      </c>
      <c r="D1840" s="150">
        <v>571.34</v>
      </c>
      <c r="E1840" s="83"/>
    </row>
    <row r="1841" spans="1:5" x14ac:dyDescent="0.3">
      <c r="A1841" s="148" t="s">
        <v>24077</v>
      </c>
      <c r="B1841" s="149" t="s">
        <v>24078</v>
      </c>
      <c r="C1841" s="106" t="s">
        <v>128</v>
      </c>
      <c r="D1841" s="150">
        <v>859.48</v>
      </c>
      <c r="E1841" s="83"/>
    </row>
    <row r="1842" spans="1:5" x14ac:dyDescent="0.3">
      <c r="A1842" s="148" t="s">
        <v>24079</v>
      </c>
      <c r="B1842" s="149" t="s">
        <v>24080</v>
      </c>
      <c r="C1842" s="106" t="s">
        <v>128</v>
      </c>
      <c r="D1842" s="150">
        <v>1595.67</v>
      </c>
      <c r="E1842" s="83"/>
    </row>
    <row r="1843" spans="1:5" x14ac:dyDescent="0.3">
      <c r="A1843" s="148" t="s">
        <v>24081</v>
      </c>
      <c r="B1843" s="149" t="s">
        <v>24082</v>
      </c>
      <c r="C1843" s="106" t="s">
        <v>236</v>
      </c>
      <c r="D1843" s="150">
        <v>1981.48</v>
      </c>
      <c r="E1843" s="83"/>
    </row>
    <row r="1844" spans="1:5" ht="28.8" x14ac:dyDescent="0.3">
      <c r="A1844" s="148" t="s">
        <v>24083</v>
      </c>
      <c r="B1844" s="149" t="s">
        <v>24084</v>
      </c>
      <c r="C1844" s="106" t="s">
        <v>128</v>
      </c>
      <c r="D1844" s="150">
        <v>454.27</v>
      </c>
      <c r="E1844" s="83"/>
    </row>
    <row r="1845" spans="1:5" x14ac:dyDescent="0.3">
      <c r="A1845" s="148" t="s">
        <v>24085</v>
      </c>
      <c r="B1845" s="149" t="s">
        <v>24086</v>
      </c>
      <c r="C1845" s="106" t="s">
        <v>128</v>
      </c>
      <c r="D1845" s="150">
        <v>547.12</v>
      </c>
      <c r="E1845" s="83"/>
    </row>
    <row r="1846" spans="1:5" x14ac:dyDescent="0.3">
      <c r="A1846" s="148" t="s">
        <v>24087</v>
      </c>
      <c r="B1846" s="149" t="s">
        <v>24088</v>
      </c>
      <c r="C1846" s="106" t="s">
        <v>128</v>
      </c>
      <c r="D1846" s="150">
        <v>1394.37</v>
      </c>
      <c r="E1846" s="83"/>
    </row>
    <row r="1847" spans="1:5" x14ac:dyDescent="0.3">
      <c r="A1847" s="148" t="s">
        <v>24089</v>
      </c>
      <c r="B1847" s="149" t="s">
        <v>24090</v>
      </c>
      <c r="C1847" s="106" t="s">
        <v>128</v>
      </c>
      <c r="D1847" s="150">
        <v>623.9</v>
      </c>
      <c r="E1847" s="83"/>
    </row>
    <row r="1848" spans="1:5" ht="28.8" x14ac:dyDescent="0.3">
      <c r="A1848" s="148" t="s">
        <v>24091</v>
      </c>
      <c r="B1848" s="149" t="s">
        <v>24092</v>
      </c>
      <c r="C1848" s="106" t="s">
        <v>128</v>
      </c>
      <c r="D1848" s="150">
        <v>3800.5</v>
      </c>
      <c r="E1848" s="83"/>
    </row>
    <row r="1849" spans="1:5" ht="28.8" x14ac:dyDescent="0.3">
      <c r="A1849" s="148" t="s">
        <v>24093</v>
      </c>
      <c r="B1849" s="149" t="s">
        <v>24094</v>
      </c>
      <c r="C1849" s="106" t="s">
        <v>128</v>
      </c>
      <c r="D1849" s="150">
        <v>130.46</v>
      </c>
      <c r="E1849" s="83"/>
    </row>
    <row r="1850" spans="1:5" x14ac:dyDescent="0.3">
      <c r="A1850" s="148" t="s">
        <v>24095</v>
      </c>
      <c r="B1850" s="149" t="s">
        <v>24096</v>
      </c>
      <c r="C1850" s="106" t="s">
        <v>236</v>
      </c>
      <c r="D1850" s="150">
        <v>902.85</v>
      </c>
      <c r="E1850" s="83"/>
    </row>
    <row r="1851" spans="1:5" x14ac:dyDescent="0.3">
      <c r="A1851" s="148" t="s">
        <v>24097</v>
      </c>
      <c r="B1851" s="149" t="s">
        <v>24098</v>
      </c>
      <c r="C1851" s="106" t="s">
        <v>236</v>
      </c>
      <c r="D1851" s="150">
        <v>1205.44</v>
      </c>
      <c r="E1851" s="83"/>
    </row>
    <row r="1852" spans="1:5" x14ac:dyDescent="0.3">
      <c r="A1852" s="148" t="s">
        <v>24099</v>
      </c>
      <c r="B1852" s="149" t="s">
        <v>24100</v>
      </c>
      <c r="C1852" s="106" t="s">
        <v>236</v>
      </c>
      <c r="D1852" s="150">
        <v>1153.4100000000001</v>
      </c>
      <c r="E1852" s="83"/>
    </row>
    <row r="1853" spans="1:5" x14ac:dyDescent="0.3">
      <c r="A1853" s="148" t="s">
        <v>24101</v>
      </c>
      <c r="B1853" s="149" t="s">
        <v>24102</v>
      </c>
      <c r="C1853" s="106" t="s">
        <v>128</v>
      </c>
      <c r="D1853" s="150">
        <v>785.33</v>
      </c>
      <c r="E1853" s="83"/>
    </row>
    <row r="1854" spans="1:5" ht="28.8" x14ac:dyDescent="0.3">
      <c r="A1854" s="148" t="s">
        <v>24103</v>
      </c>
      <c r="B1854" s="149" t="s">
        <v>24104</v>
      </c>
      <c r="C1854" s="106" t="s">
        <v>128</v>
      </c>
      <c r="D1854" s="150">
        <v>4216.29</v>
      </c>
      <c r="E1854" s="83"/>
    </row>
    <row r="1855" spans="1:5" x14ac:dyDescent="0.3">
      <c r="A1855" s="148" t="s">
        <v>24105</v>
      </c>
      <c r="B1855" s="149" t="s">
        <v>24106</v>
      </c>
      <c r="C1855" s="106" t="s">
        <v>128</v>
      </c>
      <c r="D1855" s="150">
        <v>172.01</v>
      </c>
      <c r="E1855" s="83"/>
    </row>
    <row r="1856" spans="1:5" ht="28.8" x14ac:dyDescent="0.3">
      <c r="A1856" s="148" t="s">
        <v>24107</v>
      </c>
      <c r="B1856" s="149" t="s">
        <v>24108</v>
      </c>
      <c r="C1856" s="106" t="s">
        <v>128</v>
      </c>
      <c r="D1856" s="150">
        <v>939.57</v>
      </c>
      <c r="E1856" s="83"/>
    </row>
    <row r="1857" spans="1:5" x14ac:dyDescent="0.3">
      <c r="A1857" s="148" t="s">
        <v>24109</v>
      </c>
      <c r="B1857" s="149" t="s">
        <v>24110</v>
      </c>
      <c r="C1857" s="106" t="s">
        <v>128</v>
      </c>
      <c r="D1857" s="150">
        <v>1590.24</v>
      </c>
      <c r="E1857" s="83"/>
    </row>
    <row r="1858" spans="1:5" x14ac:dyDescent="0.3">
      <c r="A1858" s="148" t="s">
        <v>24111</v>
      </c>
      <c r="B1858" s="149" t="s">
        <v>24112</v>
      </c>
      <c r="C1858" s="106" t="s">
        <v>128</v>
      </c>
      <c r="D1858" s="150">
        <v>79.069999999999993</v>
      </c>
      <c r="E1858" s="83"/>
    </row>
    <row r="1859" spans="1:5" x14ac:dyDescent="0.3">
      <c r="A1859" s="148" t="s">
        <v>24113</v>
      </c>
      <c r="B1859" s="149" t="s">
        <v>24114</v>
      </c>
      <c r="C1859" s="106" t="s">
        <v>128</v>
      </c>
      <c r="D1859" s="150">
        <v>54.57</v>
      </c>
      <c r="E1859" s="83"/>
    </row>
    <row r="1860" spans="1:5" x14ac:dyDescent="0.3">
      <c r="A1860" s="148" t="s">
        <v>24115</v>
      </c>
      <c r="B1860" s="149" t="s">
        <v>24116</v>
      </c>
      <c r="C1860" s="106" t="s">
        <v>128</v>
      </c>
      <c r="D1860" s="150">
        <v>16.73</v>
      </c>
      <c r="E1860" s="83"/>
    </row>
    <row r="1861" spans="1:5" x14ac:dyDescent="0.3">
      <c r="A1861" s="148" t="s">
        <v>24117</v>
      </c>
      <c r="B1861" s="149" t="s">
        <v>24118</v>
      </c>
      <c r="C1861" s="106" t="s">
        <v>128</v>
      </c>
      <c r="D1861" s="150">
        <v>9619.9</v>
      </c>
      <c r="E1861" s="83"/>
    </row>
    <row r="1862" spans="1:5" x14ac:dyDescent="0.3">
      <c r="A1862" s="148" t="s">
        <v>24119</v>
      </c>
      <c r="B1862" s="149" t="s">
        <v>24120</v>
      </c>
      <c r="C1862" s="106" t="s">
        <v>128</v>
      </c>
      <c r="D1862" s="150">
        <v>308.17</v>
      </c>
      <c r="E1862" s="83"/>
    </row>
    <row r="1863" spans="1:5" x14ac:dyDescent="0.3">
      <c r="A1863" s="148" t="s">
        <v>24121</v>
      </c>
      <c r="B1863" s="149" t="s">
        <v>24122</v>
      </c>
      <c r="C1863" s="106" t="s">
        <v>128</v>
      </c>
      <c r="D1863" s="150">
        <v>59.51</v>
      </c>
      <c r="E1863" s="83"/>
    </row>
    <row r="1864" spans="1:5" x14ac:dyDescent="0.3">
      <c r="A1864" s="148" t="s">
        <v>24123</v>
      </c>
      <c r="B1864" s="149" t="s">
        <v>24124</v>
      </c>
      <c r="C1864" s="106" t="s">
        <v>128</v>
      </c>
      <c r="D1864" s="150">
        <v>138</v>
      </c>
      <c r="E1864" s="83"/>
    </row>
    <row r="1865" spans="1:5" x14ac:dyDescent="0.3">
      <c r="A1865" s="148" t="s">
        <v>24125</v>
      </c>
      <c r="B1865" s="149" t="s">
        <v>24126</v>
      </c>
      <c r="C1865" s="106" t="s">
        <v>128</v>
      </c>
      <c r="D1865" s="150">
        <v>134.08000000000001</v>
      </c>
      <c r="E1865" s="83"/>
    </row>
    <row r="1866" spans="1:5" x14ac:dyDescent="0.3">
      <c r="A1866" s="148" t="s">
        <v>24127</v>
      </c>
      <c r="B1866" s="149" t="s">
        <v>24128</v>
      </c>
      <c r="C1866" s="106" t="s">
        <v>128</v>
      </c>
      <c r="D1866" s="150">
        <v>1085.92</v>
      </c>
      <c r="E1866" s="83"/>
    </row>
    <row r="1867" spans="1:5" x14ac:dyDescent="0.3">
      <c r="A1867" s="148" t="s">
        <v>24129</v>
      </c>
      <c r="B1867" s="149" t="s">
        <v>24130</v>
      </c>
      <c r="C1867" s="106" t="s">
        <v>128</v>
      </c>
      <c r="D1867" s="150">
        <v>188</v>
      </c>
      <c r="E1867" s="83"/>
    </row>
    <row r="1868" spans="1:5" x14ac:dyDescent="0.3">
      <c r="A1868" s="148" t="s">
        <v>24131</v>
      </c>
      <c r="B1868" s="149" t="s">
        <v>24132</v>
      </c>
      <c r="C1868" s="106" t="s">
        <v>128</v>
      </c>
      <c r="D1868" s="150">
        <v>209.6</v>
      </c>
      <c r="E1868" s="83"/>
    </row>
    <row r="1869" spans="1:5" ht="28.8" x14ac:dyDescent="0.3">
      <c r="A1869" s="148" t="s">
        <v>24133</v>
      </c>
      <c r="B1869" s="149" t="s">
        <v>24134</v>
      </c>
      <c r="C1869" s="106" t="s">
        <v>128</v>
      </c>
      <c r="D1869" s="150">
        <v>1119.1400000000001</v>
      </c>
      <c r="E1869" s="83"/>
    </row>
    <row r="1870" spans="1:5" ht="28.8" x14ac:dyDescent="0.3">
      <c r="A1870" s="148" t="s">
        <v>24135</v>
      </c>
      <c r="B1870" s="149" t="s">
        <v>24136</v>
      </c>
      <c r="C1870" s="106" t="s">
        <v>128</v>
      </c>
      <c r="D1870" s="150">
        <v>360.45</v>
      </c>
      <c r="E1870" s="83"/>
    </row>
    <row r="1871" spans="1:5" ht="28.8" x14ac:dyDescent="0.3">
      <c r="A1871" s="148" t="s">
        <v>24137</v>
      </c>
      <c r="B1871" s="149" t="s">
        <v>24138</v>
      </c>
      <c r="C1871" s="106" t="s">
        <v>236</v>
      </c>
      <c r="D1871" s="150">
        <v>18.91</v>
      </c>
      <c r="E1871" s="83"/>
    </row>
    <row r="1872" spans="1:5" ht="28.8" x14ac:dyDescent="0.3">
      <c r="A1872" s="148" t="s">
        <v>24139</v>
      </c>
      <c r="B1872" s="149" t="s">
        <v>24140</v>
      </c>
      <c r="C1872" s="106" t="s">
        <v>236</v>
      </c>
      <c r="D1872" s="150">
        <v>28.64</v>
      </c>
      <c r="E1872" s="83"/>
    </row>
    <row r="1873" spans="1:5" ht="28.8" x14ac:dyDescent="0.3">
      <c r="A1873" s="148" t="s">
        <v>24141</v>
      </c>
      <c r="B1873" s="149" t="s">
        <v>24142</v>
      </c>
      <c r="C1873" s="106" t="s">
        <v>128</v>
      </c>
      <c r="D1873" s="150">
        <v>517.19000000000005</v>
      </c>
      <c r="E1873" s="83"/>
    </row>
    <row r="1874" spans="1:5" x14ac:dyDescent="0.3">
      <c r="A1874" s="148" t="s">
        <v>24143</v>
      </c>
      <c r="B1874" s="149" t="s">
        <v>24144</v>
      </c>
      <c r="C1874" s="106" t="s">
        <v>128</v>
      </c>
      <c r="D1874" s="150">
        <v>81.069999999999993</v>
      </c>
      <c r="E1874" s="83"/>
    </row>
    <row r="1875" spans="1:5" ht="28.8" x14ac:dyDescent="0.3">
      <c r="A1875" s="148" t="s">
        <v>24145</v>
      </c>
      <c r="B1875" s="149" t="s">
        <v>24146</v>
      </c>
      <c r="C1875" s="106" t="s">
        <v>128</v>
      </c>
      <c r="D1875" s="150">
        <v>184.62</v>
      </c>
      <c r="E1875" s="83"/>
    </row>
    <row r="1876" spans="1:5" x14ac:dyDescent="0.3">
      <c r="A1876" s="148" t="s">
        <v>24147</v>
      </c>
      <c r="B1876" s="149" t="s">
        <v>7470</v>
      </c>
      <c r="C1876" s="106" t="s">
        <v>693</v>
      </c>
      <c r="D1876" s="150">
        <v>10.220000000000001</v>
      </c>
      <c r="E1876" s="83"/>
    </row>
    <row r="1877" spans="1:5" x14ac:dyDescent="0.3">
      <c r="A1877" s="148" t="s">
        <v>24148</v>
      </c>
      <c r="B1877" s="149" t="s">
        <v>7468</v>
      </c>
      <c r="C1877" s="106" t="s">
        <v>693</v>
      </c>
      <c r="D1877" s="150">
        <v>12.31</v>
      </c>
      <c r="E1877" s="83"/>
    </row>
    <row r="1878" spans="1:5" x14ac:dyDescent="0.3">
      <c r="A1878" s="148" t="s">
        <v>24149</v>
      </c>
      <c r="B1878" s="149" t="s">
        <v>7466</v>
      </c>
      <c r="C1878" s="106" t="s">
        <v>959</v>
      </c>
      <c r="D1878" s="150">
        <v>3.38</v>
      </c>
      <c r="E1878" s="83"/>
    </row>
    <row r="1879" spans="1:5" x14ac:dyDescent="0.3">
      <c r="A1879" s="148" t="s">
        <v>24150</v>
      </c>
      <c r="B1879" s="149" t="s">
        <v>24151</v>
      </c>
      <c r="C1879" s="106" t="s">
        <v>128</v>
      </c>
      <c r="D1879" s="150">
        <v>40.090000000000003</v>
      </c>
      <c r="E1879" s="83"/>
    </row>
    <row r="1880" spans="1:5" x14ac:dyDescent="0.3">
      <c r="A1880" s="148" t="s">
        <v>24152</v>
      </c>
      <c r="B1880" s="149" t="s">
        <v>24153</v>
      </c>
      <c r="C1880" s="106" t="s">
        <v>128</v>
      </c>
      <c r="D1880" s="150">
        <v>19.28</v>
      </c>
      <c r="E1880" s="83"/>
    </row>
    <row r="1881" spans="1:5" x14ac:dyDescent="0.3">
      <c r="A1881" s="148" t="s">
        <v>24154</v>
      </c>
      <c r="B1881" s="149" t="s">
        <v>24155</v>
      </c>
      <c r="C1881" s="106" t="s">
        <v>128</v>
      </c>
      <c r="D1881" s="150">
        <v>177.72</v>
      </c>
      <c r="E1881" s="83"/>
    </row>
    <row r="1882" spans="1:5" x14ac:dyDescent="0.3">
      <c r="A1882" s="148" t="s">
        <v>24156</v>
      </c>
      <c r="B1882" s="149" t="s">
        <v>24157</v>
      </c>
      <c r="C1882" s="106" t="s">
        <v>128</v>
      </c>
      <c r="D1882" s="150">
        <v>4925.55</v>
      </c>
      <c r="E1882" s="83"/>
    </row>
    <row r="1883" spans="1:5" ht="28.8" x14ac:dyDescent="0.3">
      <c r="A1883" s="148" t="s">
        <v>24158</v>
      </c>
      <c r="B1883" s="149" t="s">
        <v>24159</v>
      </c>
      <c r="C1883" s="106" t="s">
        <v>128</v>
      </c>
      <c r="D1883" s="150">
        <v>175.08</v>
      </c>
      <c r="E1883" s="83"/>
    </row>
    <row r="1884" spans="1:5" ht="28.8" x14ac:dyDescent="0.3">
      <c r="A1884" s="148" t="s">
        <v>24160</v>
      </c>
      <c r="B1884" s="149" t="s">
        <v>24161</v>
      </c>
      <c r="C1884" s="106" t="s">
        <v>128</v>
      </c>
      <c r="D1884" s="150">
        <v>189.82</v>
      </c>
      <c r="E1884" s="83"/>
    </row>
    <row r="1885" spans="1:5" ht="28.8" x14ac:dyDescent="0.3">
      <c r="A1885" s="148" t="s">
        <v>24162</v>
      </c>
      <c r="B1885" s="149" t="s">
        <v>24163</v>
      </c>
      <c r="C1885" s="106" t="s">
        <v>128</v>
      </c>
      <c r="D1885" s="150">
        <v>25.66</v>
      </c>
      <c r="E1885" s="83"/>
    </row>
    <row r="1886" spans="1:5" x14ac:dyDescent="0.3">
      <c r="A1886" s="148" t="s">
        <v>24164</v>
      </c>
      <c r="B1886" s="149" t="s">
        <v>24165</v>
      </c>
      <c r="C1886" s="106" t="s">
        <v>128</v>
      </c>
      <c r="D1886" s="150">
        <v>452.02</v>
      </c>
      <c r="E1886" s="83"/>
    </row>
    <row r="1887" spans="1:5" ht="28.8" x14ac:dyDescent="0.3">
      <c r="A1887" s="148" t="s">
        <v>24166</v>
      </c>
      <c r="B1887" s="149" t="s">
        <v>24167</v>
      </c>
      <c r="C1887" s="106" t="s">
        <v>128</v>
      </c>
      <c r="D1887" s="150">
        <v>181.24</v>
      </c>
      <c r="E1887" s="83"/>
    </row>
    <row r="1888" spans="1:5" ht="28.8" x14ac:dyDescent="0.3">
      <c r="A1888" s="148" t="s">
        <v>24168</v>
      </c>
      <c r="B1888" s="149" t="s">
        <v>24169</v>
      </c>
      <c r="C1888" s="106" t="s">
        <v>128</v>
      </c>
      <c r="D1888" s="150">
        <v>267.38</v>
      </c>
      <c r="E1888" s="83"/>
    </row>
    <row r="1889" spans="1:5" ht="28.8" x14ac:dyDescent="0.3">
      <c r="A1889" s="148" t="s">
        <v>24170</v>
      </c>
      <c r="B1889" s="149" t="s">
        <v>24171</v>
      </c>
      <c r="C1889" s="106" t="s">
        <v>128</v>
      </c>
      <c r="D1889" s="150">
        <v>70.22</v>
      </c>
      <c r="E1889" s="83"/>
    </row>
    <row r="1890" spans="1:5" ht="28.8" x14ac:dyDescent="0.3">
      <c r="A1890" s="148" t="s">
        <v>24172</v>
      </c>
      <c r="B1890" s="149" t="s">
        <v>24173</v>
      </c>
      <c r="C1890" s="106" t="s">
        <v>128</v>
      </c>
      <c r="D1890" s="150">
        <v>26.87</v>
      </c>
      <c r="E1890" s="83"/>
    </row>
    <row r="1891" spans="1:5" ht="43.2" x14ac:dyDescent="0.3">
      <c r="A1891" s="148" t="s">
        <v>24174</v>
      </c>
      <c r="B1891" s="149" t="s">
        <v>24175</v>
      </c>
      <c r="C1891" s="106" t="s">
        <v>128</v>
      </c>
      <c r="D1891" s="150">
        <v>421.72</v>
      </c>
      <c r="E1891" s="83"/>
    </row>
    <row r="1892" spans="1:5" ht="28.8" x14ac:dyDescent="0.3">
      <c r="A1892" s="148" t="s">
        <v>24176</v>
      </c>
      <c r="B1892" s="149" t="s">
        <v>24177</v>
      </c>
      <c r="C1892" s="106" t="s">
        <v>128</v>
      </c>
      <c r="D1892" s="150">
        <v>151.41</v>
      </c>
      <c r="E1892" s="83"/>
    </row>
    <row r="1893" spans="1:5" ht="28.8" x14ac:dyDescent="0.3">
      <c r="A1893" s="148" t="s">
        <v>24178</v>
      </c>
      <c r="B1893" s="149" t="s">
        <v>24179</v>
      </c>
      <c r="C1893" s="106" t="s">
        <v>128</v>
      </c>
      <c r="D1893" s="150">
        <v>14520.16</v>
      </c>
      <c r="E1893" s="83"/>
    </row>
    <row r="1894" spans="1:5" ht="43.2" x14ac:dyDescent="0.3">
      <c r="A1894" s="148" t="s">
        <v>24180</v>
      </c>
      <c r="B1894" s="149" t="s">
        <v>24181</v>
      </c>
      <c r="C1894" s="106" t="s">
        <v>128</v>
      </c>
      <c r="D1894" s="150">
        <v>12700.34</v>
      </c>
      <c r="E1894" s="83"/>
    </row>
    <row r="1895" spans="1:5" ht="28.8" x14ac:dyDescent="0.3">
      <c r="A1895" s="148" t="s">
        <v>24182</v>
      </c>
      <c r="B1895" s="149" t="s">
        <v>24183</v>
      </c>
      <c r="C1895" s="106" t="s">
        <v>439</v>
      </c>
      <c r="D1895" s="150">
        <v>20091.47</v>
      </c>
      <c r="E1895" s="83"/>
    </row>
    <row r="1896" spans="1:5" ht="28.8" x14ac:dyDescent="0.3">
      <c r="A1896" s="148" t="s">
        <v>24184</v>
      </c>
      <c r="B1896" s="149" t="s">
        <v>24185</v>
      </c>
      <c r="C1896" s="106" t="s">
        <v>439</v>
      </c>
      <c r="D1896" s="150">
        <v>25086.65</v>
      </c>
      <c r="E1896" s="83"/>
    </row>
    <row r="1897" spans="1:5" ht="28.8" x14ac:dyDescent="0.3">
      <c r="A1897" s="148" t="s">
        <v>24186</v>
      </c>
      <c r="B1897" s="149" t="s">
        <v>24187</v>
      </c>
      <c r="C1897" s="106" t="s">
        <v>439</v>
      </c>
      <c r="D1897" s="150">
        <v>11149.81</v>
      </c>
      <c r="E1897" s="83"/>
    </row>
    <row r="1898" spans="1:5" ht="28.8" x14ac:dyDescent="0.3">
      <c r="A1898" s="148" t="s">
        <v>24188</v>
      </c>
      <c r="B1898" s="149" t="s">
        <v>24189</v>
      </c>
      <c r="C1898" s="106" t="s">
        <v>128</v>
      </c>
      <c r="D1898" s="150">
        <v>1050.3499999999999</v>
      </c>
      <c r="E1898" s="83"/>
    </row>
    <row r="1899" spans="1:5" ht="28.8" x14ac:dyDescent="0.3">
      <c r="A1899" s="148" t="s">
        <v>24190</v>
      </c>
      <c r="B1899" s="149" t="s">
        <v>24191</v>
      </c>
      <c r="C1899" s="106" t="s">
        <v>128</v>
      </c>
      <c r="D1899" s="150">
        <v>1330.22</v>
      </c>
      <c r="E1899" s="83"/>
    </row>
    <row r="1900" spans="1:5" ht="28.8" x14ac:dyDescent="0.3">
      <c r="A1900" s="148" t="s">
        <v>24192</v>
      </c>
      <c r="B1900" s="149" t="s">
        <v>24193</v>
      </c>
      <c r="C1900" s="106" t="s">
        <v>128</v>
      </c>
      <c r="D1900" s="150">
        <v>280.49</v>
      </c>
      <c r="E1900" s="83"/>
    </row>
    <row r="1901" spans="1:5" x14ac:dyDescent="0.3">
      <c r="A1901" s="148" t="s">
        <v>24194</v>
      </c>
      <c r="B1901" s="149" t="s">
        <v>24195</v>
      </c>
      <c r="C1901" s="106" t="s">
        <v>128</v>
      </c>
      <c r="D1901" s="150">
        <v>633.54</v>
      </c>
      <c r="E1901" s="83"/>
    </row>
    <row r="1902" spans="1:5" ht="28.8" x14ac:dyDescent="0.3">
      <c r="A1902" s="148" t="s">
        <v>24196</v>
      </c>
      <c r="B1902" s="149" t="s">
        <v>24197</v>
      </c>
      <c r="C1902" s="106" t="s">
        <v>128</v>
      </c>
      <c r="D1902" s="150">
        <v>2677.52</v>
      </c>
      <c r="E1902" s="83"/>
    </row>
    <row r="1903" spans="1:5" ht="43.2" x14ac:dyDescent="0.3">
      <c r="A1903" s="148" t="s">
        <v>24198</v>
      </c>
      <c r="B1903" s="149" t="s">
        <v>24199</v>
      </c>
      <c r="C1903" s="106" t="s">
        <v>128</v>
      </c>
      <c r="D1903" s="150">
        <v>8939.66</v>
      </c>
      <c r="E1903" s="83"/>
    </row>
    <row r="1904" spans="1:5" ht="28.8" x14ac:dyDescent="0.3">
      <c r="A1904" s="148" t="s">
        <v>24200</v>
      </c>
      <c r="B1904" s="149" t="s">
        <v>24201</v>
      </c>
      <c r="C1904" s="106" t="s">
        <v>128</v>
      </c>
      <c r="D1904" s="150">
        <v>529.29999999999995</v>
      </c>
      <c r="E1904" s="83"/>
    </row>
    <row r="1905" spans="1:5" ht="28.8" x14ac:dyDescent="0.3">
      <c r="A1905" s="148" t="s">
        <v>24202</v>
      </c>
      <c r="B1905" s="149" t="s">
        <v>24203</v>
      </c>
      <c r="C1905" s="106" t="s">
        <v>128</v>
      </c>
      <c r="D1905" s="150">
        <v>952.42</v>
      </c>
      <c r="E1905" s="83"/>
    </row>
    <row r="1906" spans="1:5" ht="28.8" x14ac:dyDescent="0.3">
      <c r="A1906" s="148" t="s">
        <v>24204</v>
      </c>
      <c r="B1906" s="149" t="s">
        <v>24205</v>
      </c>
      <c r="C1906" s="106" t="s">
        <v>128</v>
      </c>
      <c r="D1906" s="150">
        <v>544.78</v>
      </c>
      <c r="E1906" s="83"/>
    </row>
    <row r="1907" spans="1:5" x14ac:dyDescent="0.3">
      <c r="A1907" s="148" t="s">
        <v>24206</v>
      </c>
      <c r="B1907" s="149" t="s">
        <v>24207</v>
      </c>
      <c r="C1907" s="106" t="s">
        <v>128</v>
      </c>
      <c r="D1907" s="150">
        <v>5613.35</v>
      </c>
      <c r="E1907" s="83"/>
    </row>
    <row r="1908" spans="1:5" x14ac:dyDescent="0.3">
      <c r="A1908" s="148" t="s">
        <v>24208</v>
      </c>
      <c r="B1908" s="149" t="s">
        <v>24209</v>
      </c>
      <c r="C1908" s="106" t="s">
        <v>128</v>
      </c>
      <c r="D1908" s="150">
        <v>414.17</v>
      </c>
      <c r="E1908" s="83"/>
    </row>
    <row r="1909" spans="1:5" ht="28.8" x14ac:dyDescent="0.3">
      <c r="A1909" s="148" t="s">
        <v>24210</v>
      </c>
      <c r="B1909" s="149" t="s">
        <v>24211</v>
      </c>
      <c r="C1909" s="106" t="s">
        <v>128</v>
      </c>
      <c r="D1909" s="150">
        <v>1146.54</v>
      </c>
      <c r="E1909" s="83"/>
    </row>
    <row r="1910" spans="1:5" ht="28.8" x14ac:dyDescent="0.3">
      <c r="A1910" s="148" t="s">
        <v>24212</v>
      </c>
      <c r="B1910" s="149" t="s">
        <v>24213</v>
      </c>
      <c r="C1910" s="106" t="s">
        <v>128</v>
      </c>
      <c r="D1910" s="150">
        <v>1793.27</v>
      </c>
      <c r="E1910" s="83"/>
    </row>
    <row r="1911" spans="1:5" ht="28.8" x14ac:dyDescent="0.3">
      <c r="A1911" s="148" t="s">
        <v>24214</v>
      </c>
      <c r="B1911" s="149" t="s">
        <v>24215</v>
      </c>
      <c r="C1911" s="106" t="s">
        <v>128</v>
      </c>
      <c r="D1911" s="150">
        <v>2900.14</v>
      </c>
      <c r="E1911" s="83"/>
    </row>
    <row r="1912" spans="1:5" ht="28.8" x14ac:dyDescent="0.3">
      <c r="A1912" s="148" t="s">
        <v>24216</v>
      </c>
      <c r="B1912" s="149" t="s">
        <v>24217</v>
      </c>
      <c r="C1912" s="106" t="s">
        <v>128</v>
      </c>
      <c r="D1912" s="150">
        <v>5026.33</v>
      </c>
      <c r="E1912" s="83"/>
    </row>
    <row r="1913" spans="1:5" ht="28.8" x14ac:dyDescent="0.3">
      <c r="A1913" s="148" t="s">
        <v>24218</v>
      </c>
      <c r="B1913" s="149" t="s">
        <v>24219</v>
      </c>
      <c r="C1913" s="106" t="s">
        <v>128</v>
      </c>
      <c r="D1913" s="150">
        <v>10422.35</v>
      </c>
      <c r="E1913" s="83"/>
    </row>
    <row r="1914" spans="1:5" ht="28.8" x14ac:dyDescent="0.3">
      <c r="A1914" s="148" t="s">
        <v>24220</v>
      </c>
      <c r="B1914" s="149" t="s">
        <v>24221</v>
      </c>
      <c r="C1914" s="106" t="s">
        <v>128</v>
      </c>
      <c r="D1914" s="150">
        <v>46175</v>
      </c>
      <c r="E1914" s="83"/>
    </row>
    <row r="1915" spans="1:5" ht="28.8" x14ac:dyDescent="0.3">
      <c r="A1915" s="148" t="s">
        <v>24222</v>
      </c>
      <c r="B1915" s="149" t="s">
        <v>24223</v>
      </c>
      <c r="C1915" s="106" t="s">
        <v>439</v>
      </c>
      <c r="D1915" s="150">
        <v>399721.81</v>
      </c>
      <c r="E1915" s="83"/>
    </row>
    <row r="1916" spans="1:5" ht="28.8" x14ac:dyDescent="0.3">
      <c r="A1916" s="148" t="s">
        <v>24224</v>
      </c>
      <c r="B1916" s="149" t="s">
        <v>24225</v>
      </c>
      <c r="C1916" s="106" t="s">
        <v>180</v>
      </c>
      <c r="D1916" s="150">
        <v>1663.17</v>
      </c>
      <c r="E1916" s="83"/>
    </row>
    <row r="1917" spans="1:5" ht="43.2" x14ac:dyDescent="0.3">
      <c r="A1917" s="148" t="s">
        <v>24226</v>
      </c>
      <c r="B1917" s="149" t="s">
        <v>24227</v>
      </c>
      <c r="C1917" s="106" t="s">
        <v>236</v>
      </c>
      <c r="D1917" s="150">
        <v>48.13</v>
      </c>
      <c r="E1917" s="83"/>
    </row>
    <row r="1918" spans="1:5" ht="43.2" x14ac:dyDescent="0.3">
      <c r="A1918" s="148" t="s">
        <v>24228</v>
      </c>
      <c r="B1918" s="149" t="s">
        <v>24229</v>
      </c>
      <c r="C1918" s="106" t="s">
        <v>236</v>
      </c>
      <c r="D1918" s="150">
        <v>57.85</v>
      </c>
      <c r="E1918" s="83"/>
    </row>
    <row r="1919" spans="1:5" ht="43.2" x14ac:dyDescent="0.3">
      <c r="A1919" s="148" t="s">
        <v>24230</v>
      </c>
      <c r="B1919" s="149" t="s">
        <v>24231</v>
      </c>
      <c r="C1919" s="106" t="s">
        <v>236</v>
      </c>
      <c r="D1919" s="150">
        <v>62.1</v>
      </c>
      <c r="E1919" s="83"/>
    </row>
    <row r="1920" spans="1:5" ht="43.2" x14ac:dyDescent="0.3">
      <c r="A1920" s="148" t="s">
        <v>24232</v>
      </c>
      <c r="B1920" s="149" t="s">
        <v>24233</v>
      </c>
      <c r="C1920" s="106" t="s">
        <v>236</v>
      </c>
      <c r="D1920" s="150">
        <v>124.01</v>
      </c>
      <c r="E1920" s="83"/>
    </row>
    <row r="1921" spans="1:5" ht="28.8" x14ac:dyDescent="0.3">
      <c r="A1921" s="148" t="s">
        <v>24234</v>
      </c>
      <c r="B1921" s="149" t="s">
        <v>24235</v>
      </c>
      <c r="C1921" s="106" t="s">
        <v>128</v>
      </c>
      <c r="D1921" s="150">
        <v>14.98</v>
      </c>
      <c r="E1921" s="83"/>
    </row>
    <row r="1922" spans="1:5" ht="28.8" x14ac:dyDescent="0.3">
      <c r="A1922" s="148" t="s">
        <v>24236</v>
      </c>
      <c r="B1922" s="149" t="s">
        <v>24237</v>
      </c>
      <c r="C1922" s="106" t="s">
        <v>128</v>
      </c>
      <c r="D1922" s="150">
        <v>20.07</v>
      </c>
      <c r="E1922" s="83"/>
    </row>
    <row r="1923" spans="1:5" ht="28.8" x14ac:dyDescent="0.3">
      <c r="A1923" s="148" t="s">
        <v>24238</v>
      </c>
      <c r="B1923" s="149" t="s">
        <v>24239</v>
      </c>
      <c r="C1923" s="106" t="s">
        <v>128</v>
      </c>
      <c r="D1923" s="150">
        <v>21.69</v>
      </c>
      <c r="E1923" s="83"/>
    </row>
    <row r="1924" spans="1:5" ht="28.8" x14ac:dyDescent="0.3">
      <c r="A1924" s="148" t="s">
        <v>24240</v>
      </c>
      <c r="B1924" s="149" t="s">
        <v>24241</v>
      </c>
      <c r="C1924" s="106" t="s">
        <v>128</v>
      </c>
      <c r="D1924" s="150">
        <v>35.49</v>
      </c>
      <c r="E1924" s="83"/>
    </row>
    <row r="1925" spans="1:5" ht="28.8" x14ac:dyDescent="0.3">
      <c r="A1925" s="148" t="s">
        <v>24242</v>
      </c>
      <c r="B1925" s="149" t="s">
        <v>24243</v>
      </c>
      <c r="C1925" s="106" t="s">
        <v>128</v>
      </c>
      <c r="D1925" s="150">
        <v>13.76</v>
      </c>
      <c r="E1925" s="83"/>
    </row>
    <row r="1926" spans="1:5" ht="28.8" x14ac:dyDescent="0.3">
      <c r="A1926" s="148" t="s">
        <v>24244</v>
      </c>
      <c r="B1926" s="149" t="s">
        <v>24245</v>
      </c>
      <c r="C1926" s="106" t="s">
        <v>128</v>
      </c>
      <c r="D1926" s="150">
        <v>17.989999999999998</v>
      </c>
      <c r="E1926" s="83"/>
    </row>
    <row r="1927" spans="1:5" ht="28.8" x14ac:dyDescent="0.3">
      <c r="A1927" s="148" t="s">
        <v>24246</v>
      </c>
      <c r="B1927" s="149" t="s">
        <v>24247</v>
      </c>
      <c r="C1927" s="106" t="s">
        <v>128</v>
      </c>
      <c r="D1927" s="150">
        <v>22.01</v>
      </c>
      <c r="E1927" s="83"/>
    </row>
    <row r="1928" spans="1:5" ht="28.8" x14ac:dyDescent="0.3">
      <c r="A1928" s="148" t="s">
        <v>24248</v>
      </c>
      <c r="B1928" s="149" t="s">
        <v>24249</v>
      </c>
      <c r="C1928" s="106" t="s">
        <v>128</v>
      </c>
      <c r="D1928" s="150">
        <v>58.72</v>
      </c>
      <c r="E1928" s="83"/>
    </row>
    <row r="1929" spans="1:5" ht="28.8" x14ac:dyDescent="0.3">
      <c r="A1929" s="148" t="s">
        <v>24250</v>
      </c>
      <c r="B1929" s="149" t="s">
        <v>24251</v>
      </c>
      <c r="C1929" s="106" t="s">
        <v>128</v>
      </c>
      <c r="D1929" s="150">
        <v>16.62</v>
      </c>
      <c r="E1929" s="83"/>
    </row>
    <row r="1930" spans="1:5" ht="28.8" x14ac:dyDescent="0.3">
      <c r="A1930" s="148" t="s">
        <v>24252</v>
      </c>
      <c r="B1930" s="149" t="s">
        <v>24253</v>
      </c>
      <c r="C1930" s="106" t="s">
        <v>128</v>
      </c>
      <c r="D1930" s="150">
        <v>18.43</v>
      </c>
      <c r="E1930" s="83"/>
    </row>
    <row r="1931" spans="1:5" ht="28.8" x14ac:dyDescent="0.3">
      <c r="A1931" s="148" t="s">
        <v>24254</v>
      </c>
      <c r="B1931" s="149" t="s">
        <v>24255</v>
      </c>
      <c r="C1931" s="106" t="s">
        <v>128</v>
      </c>
      <c r="D1931" s="150">
        <v>26.05</v>
      </c>
      <c r="E1931" s="83"/>
    </row>
    <row r="1932" spans="1:5" ht="28.8" x14ac:dyDescent="0.3">
      <c r="A1932" s="148" t="s">
        <v>24256</v>
      </c>
      <c r="B1932" s="149" t="s">
        <v>24257</v>
      </c>
      <c r="C1932" s="106" t="s">
        <v>128</v>
      </c>
      <c r="D1932" s="150">
        <v>37.97</v>
      </c>
      <c r="E1932" s="83"/>
    </row>
    <row r="1933" spans="1:5" ht="28.8" x14ac:dyDescent="0.3">
      <c r="A1933" s="148" t="s">
        <v>24258</v>
      </c>
      <c r="B1933" s="149" t="s">
        <v>24259</v>
      </c>
      <c r="C1933" s="106" t="s">
        <v>128</v>
      </c>
      <c r="D1933" s="150">
        <v>11.74</v>
      </c>
      <c r="E1933" s="83"/>
    </row>
    <row r="1934" spans="1:5" ht="28.8" x14ac:dyDescent="0.3">
      <c r="A1934" s="148" t="s">
        <v>24260</v>
      </c>
      <c r="B1934" s="149" t="s">
        <v>24261</v>
      </c>
      <c r="C1934" s="106" t="s">
        <v>128</v>
      </c>
      <c r="D1934" s="150">
        <v>18.75</v>
      </c>
      <c r="E1934" s="83"/>
    </row>
    <row r="1935" spans="1:5" ht="28.8" x14ac:dyDescent="0.3">
      <c r="A1935" s="148" t="s">
        <v>24262</v>
      </c>
      <c r="B1935" s="149" t="s">
        <v>24263</v>
      </c>
      <c r="C1935" s="106" t="s">
        <v>128</v>
      </c>
      <c r="D1935" s="150">
        <v>30.08</v>
      </c>
      <c r="E1935" s="83"/>
    </row>
    <row r="1936" spans="1:5" x14ac:dyDescent="0.3">
      <c r="A1936" s="148" t="s">
        <v>24264</v>
      </c>
      <c r="B1936" s="149" t="s">
        <v>24265</v>
      </c>
      <c r="C1936" s="106" t="s">
        <v>128</v>
      </c>
      <c r="D1936" s="150">
        <v>42.73</v>
      </c>
      <c r="E1936" s="83"/>
    </row>
    <row r="1937" spans="1:5" x14ac:dyDescent="0.3">
      <c r="A1937" s="148" t="s">
        <v>24266</v>
      </c>
      <c r="B1937" s="149" t="s">
        <v>24267</v>
      </c>
      <c r="C1937" s="106" t="s">
        <v>128</v>
      </c>
      <c r="D1937" s="150">
        <v>54.82</v>
      </c>
      <c r="E1937" s="83"/>
    </row>
    <row r="1938" spans="1:5" x14ac:dyDescent="0.3">
      <c r="A1938" s="148" t="s">
        <v>24268</v>
      </c>
      <c r="B1938" s="149" t="s">
        <v>24269</v>
      </c>
      <c r="C1938" s="106" t="s">
        <v>128</v>
      </c>
      <c r="D1938" s="150">
        <v>90.63</v>
      </c>
      <c r="E1938" s="83"/>
    </row>
    <row r="1939" spans="1:5" ht="28.8" x14ac:dyDescent="0.3">
      <c r="A1939" s="148" t="s">
        <v>24270</v>
      </c>
      <c r="B1939" s="149" t="s">
        <v>24271</v>
      </c>
      <c r="C1939" s="106" t="s">
        <v>128</v>
      </c>
      <c r="D1939" s="150">
        <v>71.28</v>
      </c>
      <c r="E1939" s="83"/>
    </row>
    <row r="1940" spans="1:5" x14ac:dyDescent="0.3">
      <c r="A1940" s="148" t="s">
        <v>24272</v>
      </c>
      <c r="B1940" s="149" t="s">
        <v>24273</v>
      </c>
      <c r="C1940" s="106" t="s">
        <v>128</v>
      </c>
      <c r="D1940" s="150">
        <v>34.270000000000003</v>
      </c>
      <c r="E1940" s="83"/>
    </row>
    <row r="1941" spans="1:5" x14ac:dyDescent="0.3">
      <c r="A1941" s="148" t="s">
        <v>24274</v>
      </c>
      <c r="B1941" s="149" t="s">
        <v>24275</v>
      </c>
      <c r="C1941" s="106" t="s">
        <v>128</v>
      </c>
      <c r="D1941" s="150">
        <v>36.96</v>
      </c>
      <c r="E1941" s="83"/>
    </row>
    <row r="1942" spans="1:5" x14ac:dyDescent="0.3">
      <c r="A1942" s="148" t="s">
        <v>24276</v>
      </c>
      <c r="B1942" s="149" t="s">
        <v>24277</v>
      </c>
      <c r="C1942" s="106" t="s">
        <v>128</v>
      </c>
      <c r="D1942" s="150">
        <v>74.400000000000006</v>
      </c>
      <c r="E1942" s="83"/>
    </row>
    <row r="1943" spans="1:5" ht="28.8" x14ac:dyDescent="0.3">
      <c r="A1943" s="148" t="s">
        <v>24278</v>
      </c>
      <c r="B1943" s="149" t="s">
        <v>24279</v>
      </c>
      <c r="C1943" s="106" t="s">
        <v>128</v>
      </c>
      <c r="D1943" s="150">
        <v>39.49</v>
      </c>
      <c r="E1943" s="83"/>
    </row>
    <row r="1944" spans="1:5" ht="28.8" x14ac:dyDescent="0.3">
      <c r="A1944" s="148" t="s">
        <v>24280</v>
      </c>
      <c r="B1944" s="149" t="s">
        <v>24281</v>
      </c>
      <c r="C1944" s="106" t="s">
        <v>128</v>
      </c>
      <c r="D1944" s="150">
        <v>61.39</v>
      </c>
      <c r="E1944" s="83"/>
    </row>
    <row r="1945" spans="1:5" ht="28.8" x14ac:dyDescent="0.3">
      <c r="A1945" s="148" t="s">
        <v>24282</v>
      </c>
      <c r="B1945" s="149" t="s">
        <v>24283</v>
      </c>
      <c r="C1945" s="106" t="s">
        <v>128</v>
      </c>
      <c r="D1945" s="150">
        <v>62.23</v>
      </c>
      <c r="E1945" s="83"/>
    </row>
    <row r="1946" spans="1:5" x14ac:dyDescent="0.3">
      <c r="A1946" s="148" t="s">
        <v>24284</v>
      </c>
      <c r="B1946" s="149" t="s">
        <v>24285</v>
      </c>
      <c r="C1946" s="106" t="s">
        <v>128</v>
      </c>
      <c r="D1946" s="150">
        <v>32.14</v>
      </c>
      <c r="E1946" s="83"/>
    </row>
    <row r="1947" spans="1:5" x14ac:dyDescent="0.3">
      <c r="A1947" s="148" t="s">
        <v>24286</v>
      </c>
      <c r="B1947" s="149" t="s">
        <v>6832</v>
      </c>
      <c r="C1947" s="106" t="s">
        <v>128</v>
      </c>
      <c r="D1947" s="150">
        <v>87.81</v>
      </c>
      <c r="E1947" s="83"/>
    </row>
    <row r="1948" spans="1:5" x14ac:dyDescent="0.3">
      <c r="A1948" s="148" t="s">
        <v>24287</v>
      </c>
      <c r="B1948" s="149" t="s">
        <v>24288</v>
      </c>
      <c r="C1948" s="106" t="s">
        <v>128</v>
      </c>
      <c r="D1948" s="150">
        <v>146.93</v>
      </c>
      <c r="E1948" s="83"/>
    </row>
    <row r="1949" spans="1:5" x14ac:dyDescent="0.3">
      <c r="A1949" s="148" t="s">
        <v>24289</v>
      </c>
      <c r="B1949" s="149" t="s">
        <v>24290</v>
      </c>
      <c r="C1949" s="106" t="s">
        <v>128</v>
      </c>
      <c r="D1949" s="150">
        <v>69.53</v>
      </c>
      <c r="E1949" s="83"/>
    </row>
    <row r="1950" spans="1:5" x14ac:dyDescent="0.3">
      <c r="A1950" s="148" t="s">
        <v>24291</v>
      </c>
      <c r="B1950" s="149" t="s">
        <v>24292</v>
      </c>
      <c r="C1950" s="106" t="s">
        <v>128</v>
      </c>
      <c r="D1950" s="150">
        <v>73.209999999999994</v>
      </c>
      <c r="E1950" s="83"/>
    </row>
    <row r="1951" spans="1:5" x14ac:dyDescent="0.3">
      <c r="A1951" s="148" t="s">
        <v>24293</v>
      </c>
      <c r="B1951" s="149" t="s">
        <v>24294</v>
      </c>
      <c r="C1951" s="106" t="s">
        <v>128</v>
      </c>
      <c r="D1951" s="150">
        <v>59.34</v>
      </c>
      <c r="E1951" s="83"/>
    </row>
    <row r="1952" spans="1:5" x14ac:dyDescent="0.3">
      <c r="A1952" s="148" t="s">
        <v>24295</v>
      </c>
      <c r="B1952" s="149" t="s">
        <v>24296</v>
      </c>
      <c r="C1952" s="106" t="s">
        <v>128</v>
      </c>
      <c r="D1952" s="150">
        <v>14.37</v>
      </c>
      <c r="E1952" s="83"/>
    </row>
    <row r="1953" spans="1:5" x14ac:dyDescent="0.3">
      <c r="A1953" s="148" t="s">
        <v>24297</v>
      </c>
      <c r="B1953" s="149" t="s">
        <v>24298</v>
      </c>
      <c r="C1953" s="106" t="s">
        <v>128</v>
      </c>
      <c r="D1953" s="150">
        <v>36.729999999999997</v>
      </c>
      <c r="E1953" s="83"/>
    </row>
    <row r="1954" spans="1:5" x14ac:dyDescent="0.3">
      <c r="A1954" s="148" t="s">
        <v>24299</v>
      </c>
      <c r="B1954" s="149" t="s">
        <v>24300</v>
      </c>
      <c r="C1954" s="106" t="s">
        <v>128</v>
      </c>
      <c r="D1954" s="150">
        <v>226.67</v>
      </c>
      <c r="E1954" s="83"/>
    </row>
    <row r="1955" spans="1:5" ht="28.8" x14ac:dyDescent="0.3">
      <c r="A1955" s="148" t="s">
        <v>24301</v>
      </c>
      <c r="B1955" s="149" t="s">
        <v>24302</v>
      </c>
      <c r="C1955" s="106" t="s">
        <v>128</v>
      </c>
      <c r="D1955" s="150">
        <v>925.7</v>
      </c>
      <c r="E1955" s="83"/>
    </row>
    <row r="1956" spans="1:5" x14ac:dyDescent="0.3">
      <c r="A1956" s="148" t="s">
        <v>24303</v>
      </c>
      <c r="B1956" s="149" t="s">
        <v>2490</v>
      </c>
      <c r="C1956" s="106" t="s">
        <v>128</v>
      </c>
      <c r="D1956" s="150">
        <v>15.19</v>
      </c>
      <c r="E1956" s="83"/>
    </row>
    <row r="1957" spans="1:5" x14ac:dyDescent="0.3">
      <c r="A1957" s="148" t="s">
        <v>24304</v>
      </c>
      <c r="B1957" s="149" t="s">
        <v>24305</v>
      </c>
      <c r="C1957" s="106" t="s">
        <v>236</v>
      </c>
      <c r="D1957" s="150">
        <v>4.17</v>
      </c>
      <c r="E1957" s="83"/>
    </row>
    <row r="1958" spans="1:5" x14ac:dyDescent="0.3">
      <c r="A1958" s="148" t="s">
        <v>24306</v>
      </c>
      <c r="B1958" s="149" t="s">
        <v>24307</v>
      </c>
      <c r="C1958" s="106" t="s">
        <v>236</v>
      </c>
      <c r="D1958" s="150">
        <v>5.27</v>
      </c>
      <c r="E1958" s="83"/>
    </row>
    <row r="1959" spans="1:5" x14ac:dyDescent="0.3">
      <c r="A1959" s="148" t="s">
        <v>24308</v>
      </c>
      <c r="B1959" s="149" t="s">
        <v>24309</v>
      </c>
      <c r="C1959" s="106" t="s">
        <v>236</v>
      </c>
      <c r="D1959" s="150">
        <v>7.7</v>
      </c>
      <c r="E1959" s="83"/>
    </row>
    <row r="1960" spans="1:5" x14ac:dyDescent="0.3">
      <c r="A1960" s="148" t="s">
        <v>24310</v>
      </c>
      <c r="B1960" s="149" t="s">
        <v>24311</v>
      </c>
      <c r="C1960" s="106" t="s">
        <v>236</v>
      </c>
      <c r="D1960" s="150">
        <v>11.32</v>
      </c>
      <c r="E1960" s="83"/>
    </row>
    <row r="1961" spans="1:5" x14ac:dyDescent="0.3">
      <c r="A1961" s="148" t="s">
        <v>24312</v>
      </c>
      <c r="B1961" s="149" t="s">
        <v>24313</v>
      </c>
      <c r="C1961" s="106" t="s">
        <v>236</v>
      </c>
      <c r="D1961" s="150">
        <v>14.04</v>
      </c>
      <c r="E1961" s="83"/>
    </row>
    <row r="1962" spans="1:5" x14ac:dyDescent="0.3">
      <c r="A1962" s="148" t="s">
        <v>24314</v>
      </c>
      <c r="B1962" s="149" t="s">
        <v>24315</v>
      </c>
      <c r="C1962" s="106" t="s">
        <v>236</v>
      </c>
      <c r="D1962" s="150">
        <v>18.489999999999998</v>
      </c>
      <c r="E1962" s="83"/>
    </row>
    <row r="1963" spans="1:5" x14ac:dyDescent="0.3">
      <c r="A1963" s="148" t="s">
        <v>24316</v>
      </c>
      <c r="B1963" s="149" t="s">
        <v>24317</v>
      </c>
      <c r="C1963" s="106" t="s">
        <v>236</v>
      </c>
      <c r="D1963" s="150">
        <v>29.77</v>
      </c>
      <c r="E1963" s="83"/>
    </row>
    <row r="1964" spans="1:5" x14ac:dyDescent="0.3">
      <c r="A1964" s="148" t="s">
        <v>24318</v>
      </c>
      <c r="B1964" s="149" t="s">
        <v>24319</v>
      </c>
      <c r="C1964" s="106" t="s">
        <v>236</v>
      </c>
      <c r="D1964" s="150">
        <v>38.18</v>
      </c>
      <c r="E1964" s="83"/>
    </row>
    <row r="1965" spans="1:5" x14ac:dyDescent="0.3">
      <c r="A1965" s="148" t="s">
        <v>24320</v>
      </c>
      <c r="B1965" s="149" t="s">
        <v>24321</v>
      </c>
      <c r="C1965" s="106" t="s">
        <v>236</v>
      </c>
      <c r="D1965" s="150">
        <v>64.81</v>
      </c>
      <c r="E1965" s="83"/>
    </row>
    <row r="1966" spans="1:5" x14ac:dyDescent="0.3">
      <c r="A1966" s="148" t="s">
        <v>24322</v>
      </c>
      <c r="B1966" s="149" t="s">
        <v>24323</v>
      </c>
      <c r="C1966" s="106" t="s">
        <v>236</v>
      </c>
      <c r="D1966" s="150">
        <v>2.34</v>
      </c>
      <c r="E1966" s="83"/>
    </row>
    <row r="1967" spans="1:5" x14ac:dyDescent="0.3">
      <c r="A1967" s="148" t="s">
        <v>24324</v>
      </c>
      <c r="B1967" s="149" t="s">
        <v>24325</v>
      </c>
      <c r="C1967" s="106" t="s">
        <v>236</v>
      </c>
      <c r="D1967" s="150">
        <v>2.63</v>
      </c>
      <c r="E1967" s="83"/>
    </row>
    <row r="1968" spans="1:5" x14ac:dyDescent="0.3">
      <c r="A1968" s="148" t="s">
        <v>24326</v>
      </c>
      <c r="B1968" s="149" t="s">
        <v>24327</v>
      </c>
      <c r="C1968" s="106" t="s">
        <v>236</v>
      </c>
      <c r="D1968" s="150">
        <v>4.3099999999999996</v>
      </c>
      <c r="E1968" s="83"/>
    </row>
    <row r="1969" spans="1:5" x14ac:dyDescent="0.3">
      <c r="A1969" s="148" t="s">
        <v>24328</v>
      </c>
      <c r="B1969" s="149" t="s">
        <v>24329</v>
      </c>
      <c r="C1969" s="106" t="s">
        <v>236</v>
      </c>
      <c r="D1969" s="150">
        <v>3.29</v>
      </c>
      <c r="E1969" s="83"/>
    </row>
    <row r="1970" spans="1:5" x14ac:dyDescent="0.3">
      <c r="A1970" s="148" t="s">
        <v>24330</v>
      </c>
      <c r="B1970" s="149" t="s">
        <v>24331</v>
      </c>
      <c r="C1970" s="106" t="s">
        <v>236</v>
      </c>
      <c r="D1970" s="150">
        <v>5.36</v>
      </c>
      <c r="E1970" s="83"/>
    </row>
    <row r="1971" spans="1:5" ht="28.8" x14ac:dyDescent="0.3">
      <c r="A1971" s="148" t="s">
        <v>24332</v>
      </c>
      <c r="B1971" s="149" t="s">
        <v>24333</v>
      </c>
      <c r="C1971" s="106" t="s">
        <v>236</v>
      </c>
      <c r="D1971" s="150">
        <v>50.26</v>
      </c>
      <c r="E1971" s="83"/>
    </row>
    <row r="1972" spans="1:5" ht="28.8" x14ac:dyDescent="0.3">
      <c r="A1972" s="148" t="s">
        <v>24334</v>
      </c>
      <c r="B1972" s="149" t="s">
        <v>24335</v>
      </c>
      <c r="C1972" s="106" t="s">
        <v>236</v>
      </c>
      <c r="D1972" s="150">
        <v>72.819999999999993</v>
      </c>
      <c r="E1972" s="83"/>
    </row>
    <row r="1973" spans="1:5" ht="28.8" x14ac:dyDescent="0.3">
      <c r="A1973" s="148" t="s">
        <v>24336</v>
      </c>
      <c r="B1973" s="149" t="s">
        <v>24337</v>
      </c>
      <c r="C1973" s="106" t="s">
        <v>236</v>
      </c>
      <c r="D1973" s="150">
        <v>92</v>
      </c>
      <c r="E1973" s="83"/>
    </row>
    <row r="1974" spans="1:5" ht="28.8" x14ac:dyDescent="0.3">
      <c r="A1974" s="148" t="s">
        <v>24338</v>
      </c>
      <c r="B1974" s="149" t="s">
        <v>24339</v>
      </c>
      <c r="C1974" s="106" t="s">
        <v>128</v>
      </c>
      <c r="D1974" s="150">
        <v>9.84</v>
      </c>
      <c r="E1974" s="83"/>
    </row>
    <row r="1975" spans="1:5" ht="28.8" x14ac:dyDescent="0.3">
      <c r="A1975" s="148" t="s">
        <v>24340</v>
      </c>
      <c r="B1975" s="149" t="s">
        <v>24341</v>
      </c>
      <c r="C1975" s="106" t="s">
        <v>128</v>
      </c>
      <c r="D1975" s="150">
        <v>10.96</v>
      </c>
      <c r="E1975" s="83"/>
    </row>
    <row r="1976" spans="1:5" ht="28.8" x14ac:dyDescent="0.3">
      <c r="A1976" s="148" t="s">
        <v>24342</v>
      </c>
      <c r="B1976" s="149" t="s">
        <v>24343</v>
      </c>
      <c r="C1976" s="106" t="s">
        <v>128</v>
      </c>
      <c r="D1976" s="150">
        <v>10.89</v>
      </c>
      <c r="E1976" s="83"/>
    </row>
    <row r="1977" spans="1:5" x14ac:dyDescent="0.3">
      <c r="A1977" s="148" t="s">
        <v>24344</v>
      </c>
      <c r="B1977" s="149" t="s">
        <v>24345</v>
      </c>
      <c r="C1977" s="106" t="s">
        <v>128</v>
      </c>
      <c r="D1977" s="150">
        <v>9.93</v>
      </c>
      <c r="E1977" s="83"/>
    </row>
    <row r="1978" spans="1:5" ht="28.8" x14ac:dyDescent="0.3">
      <c r="A1978" s="148" t="s">
        <v>24346</v>
      </c>
      <c r="B1978" s="149" t="s">
        <v>24347</v>
      </c>
      <c r="C1978" s="106" t="s">
        <v>236</v>
      </c>
      <c r="D1978" s="150">
        <v>3.73</v>
      </c>
      <c r="E1978" s="83"/>
    </row>
    <row r="1979" spans="1:5" x14ac:dyDescent="0.3">
      <c r="A1979" s="148" t="s">
        <v>24348</v>
      </c>
      <c r="B1979" s="149" t="s">
        <v>24349</v>
      </c>
      <c r="C1979" s="106" t="s">
        <v>236</v>
      </c>
      <c r="D1979" s="150">
        <v>8.1199999999999992</v>
      </c>
      <c r="E1979" s="83"/>
    </row>
    <row r="1980" spans="1:5" x14ac:dyDescent="0.3">
      <c r="A1980" s="148" t="s">
        <v>24350</v>
      </c>
      <c r="B1980" s="149" t="s">
        <v>24351</v>
      </c>
      <c r="C1980" s="106" t="s">
        <v>236</v>
      </c>
      <c r="D1980" s="150">
        <v>12.31</v>
      </c>
      <c r="E1980" s="83"/>
    </row>
    <row r="1981" spans="1:5" x14ac:dyDescent="0.3">
      <c r="A1981" s="148" t="s">
        <v>24352</v>
      </c>
      <c r="B1981" s="149" t="s">
        <v>24353</v>
      </c>
      <c r="C1981" s="106" t="s">
        <v>236</v>
      </c>
      <c r="D1981" s="150">
        <v>18.440000000000001</v>
      </c>
      <c r="E1981" s="83"/>
    </row>
    <row r="1982" spans="1:5" x14ac:dyDescent="0.3">
      <c r="A1982" s="148" t="s">
        <v>24354</v>
      </c>
      <c r="B1982" s="149" t="s">
        <v>24355</v>
      </c>
      <c r="C1982" s="106" t="s">
        <v>236</v>
      </c>
      <c r="D1982" s="150">
        <v>26.64</v>
      </c>
      <c r="E1982" s="83"/>
    </row>
    <row r="1983" spans="1:5" x14ac:dyDescent="0.3">
      <c r="A1983" s="148" t="s">
        <v>24356</v>
      </c>
      <c r="B1983" s="149" t="s">
        <v>24357</v>
      </c>
      <c r="C1983" s="106" t="s">
        <v>236</v>
      </c>
      <c r="D1983" s="150">
        <v>40.549999999999997</v>
      </c>
      <c r="E1983" s="83"/>
    </row>
    <row r="1984" spans="1:5" x14ac:dyDescent="0.3">
      <c r="A1984" s="148" t="s">
        <v>24358</v>
      </c>
      <c r="B1984" s="149" t="s">
        <v>24359</v>
      </c>
      <c r="C1984" s="106" t="s">
        <v>236</v>
      </c>
      <c r="D1984" s="150">
        <v>60.6</v>
      </c>
      <c r="E1984" s="83"/>
    </row>
    <row r="1985" spans="1:5" x14ac:dyDescent="0.3">
      <c r="A1985" s="148" t="s">
        <v>24360</v>
      </c>
      <c r="B1985" s="149" t="s">
        <v>24361</v>
      </c>
      <c r="C1985" s="106" t="s">
        <v>236</v>
      </c>
      <c r="D1985" s="150">
        <v>10.09</v>
      </c>
      <c r="E1985" s="83"/>
    </row>
    <row r="1986" spans="1:5" ht="28.8" x14ac:dyDescent="0.3">
      <c r="A1986" s="148" t="s">
        <v>24362</v>
      </c>
      <c r="B1986" s="149" t="s">
        <v>24363</v>
      </c>
      <c r="C1986" s="106" t="s">
        <v>128</v>
      </c>
      <c r="D1986" s="150">
        <v>783.64</v>
      </c>
      <c r="E1986" s="83"/>
    </row>
    <row r="1987" spans="1:5" ht="28.8" x14ac:dyDescent="0.3">
      <c r="A1987" s="148" t="s">
        <v>24364</v>
      </c>
      <c r="B1987" s="149" t="s">
        <v>24365</v>
      </c>
      <c r="C1987" s="106" t="s">
        <v>128</v>
      </c>
      <c r="D1987" s="150">
        <v>473.84</v>
      </c>
      <c r="E1987" s="83"/>
    </row>
    <row r="1988" spans="1:5" x14ac:dyDescent="0.3">
      <c r="A1988" s="148" t="s">
        <v>24366</v>
      </c>
      <c r="B1988" s="149" t="s">
        <v>24367</v>
      </c>
      <c r="C1988" s="106" t="s">
        <v>128</v>
      </c>
      <c r="D1988" s="150">
        <v>1601.81</v>
      </c>
      <c r="E1988" s="83"/>
    </row>
    <row r="1989" spans="1:5" x14ac:dyDescent="0.3">
      <c r="A1989" s="148" t="s">
        <v>24368</v>
      </c>
      <c r="B1989" s="149" t="s">
        <v>8219</v>
      </c>
      <c r="C1989" s="106" t="s">
        <v>128</v>
      </c>
      <c r="D1989" s="150">
        <v>2079.7600000000002</v>
      </c>
      <c r="E1989" s="83"/>
    </row>
    <row r="1990" spans="1:5" x14ac:dyDescent="0.3">
      <c r="A1990" s="148" t="s">
        <v>24369</v>
      </c>
      <c r="B1990" s="149" t="s">
        <v>24370</v>
      </c>
      <c r="C1990" s="106" t="s">
        <v>236</v>
      </c>
      <c r="D1990" s="150">
        <v>6.08</v>
      </c>
      <c r="E1990" s="83"/>
    </row>
    <row r="1991" spans="1:5" ht="28.8" x14ac:dyDescent="0.3">
      <c r="A1991" s="148" t="s">
        <v>24371</v>
      </c>
      <c r="B1991" s="149" t="s">
        <v>24372</v>
      </c>
      <c r="C1991" s="106" t="s">
        <v>236</v>
      </c>
      <c r="D1991" s="150">
        <v>13.36</v>
      </c>
      <c r="E1991" s="83"/>
    </row>
    <row r="1992" spans="1:5" x14ac:dyDescent="0.3">
      <c r="A1992" s="148" t="s">
        <v>24373</v>
      </c>
      <c r="B1992" s="149" t="s">
        <v>4358</v>
      </c>
      <c r="C1992" s="106" t="s">
        <v>236</v>
      </c>
      <c r="D1992" s="150">
        <v>21.56</v>
      </c>
      <c r="E1992" s="83"/>
    </row>
    <row r="1993" spans="1:5" x14ac:dyDescent="0.3">
      <c r="A1993" s="148" t="s">
        <v>24374</v>
      </c>
      <c r="B1993" s="149" t="s">
        <v>24375</v>
      </c>
      <c r="C1993" s="106" t="s">
        <v>236</v>
      </c>
      <c r="D1993" s="150">
        <v>43.18</v>
      </c>
      <c r="E1993" s="83"/>
    </row>
    <row r="1994" spans="1:5" x14ac:dyDescent="0.3">
      <c r="A1994" s="148" t="s">
        <v>24376</v>
      </c>
      <c r="B1994" s="149" t="s">
        <v>24377</v>
      </c>
      <c r="C1994" s="106" t="s">
        <v>236</v>
      </c>
      <c r="D1994" s="150">
        <v>18.510000000000002</v>
      </c>
      <c r="E1994" s="83"/>
    </row>
    <row r="1995" spans="1:5" x14ac:dyDescent="0.3">
      <c r="A1995" s="148" t="s">
        <v>24378</v>
      </c>
      <c r="B1995" s="149" t="s">
        <v>24379</v>
      </c>
      <c r="C1995" s="106" t="s">
        <v>236</v>
      </c>
      <c r="D1995" s="150">
        <v>19.21</v>
      </c>
      <c r="E1995" s="83"/>
    </row>
    <row r="1996" spans="1:5" x14ac:dyDescent="0.3">
      <c r="A1996" s="148" t="s">
        <v>24380</v>
      </c>
      <c r="B1996" s="149" t="s">
        <v>24381</v>
      </c>
      <c r="C1996" s="106" t="s">
        <v>236</v>
      </c>
      <c r="D1996" s="150">
        <v>33.130000000000003</v>
      </c>
      <c r="E1996" s="83"/>
    </row>
    <row r="1997" spans="1:5" x14ac:dyDescent="0.3">
      <c r="A1997" s="148" t="s">
        <v>24382</v>
      </c>
      <c r="B1997" s="149" t="s">
        <v>24383</v>
      </c>
      <c r="C1997" s="106" t="s">
        <v>236</v>
      </c>
      <c r="D1997" s="150">
        <v>39.15</v>
      </c>
      <c r="E1997" s="83"/>
    </row>
    <row r="1998" spans="1:5" x14ac:dyDescent="0.3">
      <c r="A1998" s="148" t="s">
        <v>24384</v>
      </c>
      <c r="B1998" s="149" t="s">
        <v>24385</v>
      </c>
      <c r="C1998" s="106" t="s">
        <v>236</v>
      </c>
      <c r="D1998" s="150">
        <v>47.86</v>
      </c>
      <c r="E1998" s="83"/>
    </row>
    <row r="1999" spans="1:5" x14ac:dyDescent="0.3">
      <c r="A1999" s="148" t="s">
        <v>24386</v>
      </c>
      <c r="B1999" s="149" t="s">
        <v>24387</v>
      </c>
      <c r="C1999" s="106" t="s">
        <v>236</v>
      </c>
      <c r="D1999" s="150">
        <v>71.989999999999995</v>
      </c>
      <c r="E1999" s="83"/>
    </row>
    <row r="2000" spans="1:5" x14ac:dyDescent="0.3">
      <c r="A2000" s="148" t="s">
        <v>24388</v>
      </c>
      <c r="B2000" s="149" t="s">
        <v>24389</v>
      </c>
      <c r="C2000" s="106" t="s">
        <v>236</v>
      </c>
      <c r="D2000" s="150">
        <v>81.8</v>
      </c>
      <c r="E2000" s="83"/>
    </row>
    <row r="2001" spans="1:5" x14ac:dyDescent="0.3">
      <c r="A2001" s="148" t="s">
        <v>24390</v>
      </c>
      <c r="B2001" s="149" t="s">
        <v>24391</v>
      </c>
      <c r="C2001" s="106" t="s">
        <v>236</v>
      </c>
      <c r="D2001" s="150">
        <v>117.27</v>
      </c>
      <c r="E2001" s="83"/>
    </row>
    <row r="2002" spans="1:5" x14ac:dyDescent="0.3">
      <c r="A2002" s="148" t="s">
        <v>24392</v>
      </c>
      <c r="B2002" s="149" t="s">
        <v>24393</v>
      </c>
      <c r="C2002" s="106" t="s">
        <v>236</v>
      </c>
      <c r="D2002" s="150">
        <v>14</v>
      </c>
      <c r="E2002" s="83"/>
    </row>
    <row r="2003" spans="1:5" x14ac:dyDescent="0.3">
      <c r="A2003" s="148" t="s">
        <v>24394</v>
      </c>
      <c r="B2003" s="149" t="s">
        <v>24395</v>
      </c>
      <c r="C2003" s="106" t="s">
        <v>236</v>
      </c>
      <c r="D2003" s="150">
        <v>16.489999999999998</v>
      </c>
      <c r="E2003" s="83"/>
    </row>
    <row r="2004" spans="1:5" x14ac:dyDescent="0.3">
      <c r="A2004" s="148" t="s">
        <v>24396</v>
      </c>
      <c r="B2004" s="149" t="s">
        <v>24397</v>
      </c>
      <c r="C2004" s="106" t="s">
        <v>236</v>
      </c>
      <c r="D2004" s="150">
        <v>20.78</v>
      </c>
      <c r="E2004" s="83"/>
    </row>
    <row r="2005" spans="1:5" x14ac:dyDescent="0.3">
      <c r="A2005" s="148" t="s">
        <v>24398</v>
      </c>
      <c r="B2005" s="149" t="s">
        <v>24399</v>
      </c>
      <c r="C2005" s="106" t="s">
        <v>236</v>
      </c>
      <c r="D2005" s="150">
        <v>31.51</v>
      </c>
      <c r="E2005" s="83"/>
    </row>
    <row r="2006" spans="1:5" x14ac:dyDescent="0.3">
      <c r="A2006" s="148" t="s">
        <v>24400</v>
      </c>
      <c r="B2006" s="149" t="s">
        <v>24401</v>
      </c>
      <c r="C2006" s="106" t="s">
        <v>236</v>
      </c>
      <c r="D2006" s="150">
        <v>38.049999999999997</v>
      </c>
      <c r="E2006" s="83"/>
    </row>
    <row r="2007" spans="1:5" x14ac:dyDescent="0.3">
      <c r="A2007" s="148" t="s">
        <v>24402</v>
      </c>
      <c r="B2007" s="149" t="s">
        <v>24403</v>
      </c>
      <c r="C2007" s="106" t="s">
        <v>236</v>
      </c>
      <c r="D2007" s="150">
        <v>48.33</v>
      </c>
      <c r="E2007" s="83"/>
    </row>
    <row r="2008" spans="1:5" x14ac:dyDescent="0.3">
      <c r="A2008" s="148" t="s">
        <v>24404</v>
      </c>
      <c r="B2008" s="149" t="s">
        <v>24405</v>
      </c>
      <c r="C2008" s="106" t="s">
        <v>236</v>
      </c>
      <c r="D2008" s="150">
        <v>66.849999999999994</v>
      </c>
      <c r="E2008" s="83"/>
    </row>
    <row r="2009" spans="1:5" x14ac:dyDescent="0.3">
      <c r="A2009" s="148" t="s">
        <v>24406</v>
      </c>
      <c r="B2009" s="149" t="s">
        <v>24407</v>
      </c>
      <c r="C2009" s="106" t="s">
        <v>236</v>
      </c>
      <c r="D2009" s="150">
        <v>76.97</v>
      </c>
      <c r="E2009" s="83"/>
    </row>
    <row r="2010" spans="1:5" x14ac:dyDescent="0.3">
      <c r="A2010" s="148" t="s">
        <v>24408</v>
      </c>
      <c r="B2010" s="149" t="s">
        <v>24409</v>
      </c>
      <c r="C2010" s="106" t="s">
        <v>236</v>
      </c>
      <c r="D2010" s="150">
        <v>111.67</v>
      </c>
      <c r="E2010" s="83"/>
    </row>
    <row r="2011" spans="1:5" x14ac:dyDescent="0.3">
      <c r="A2011" s="148" t="s">
        <v>24410</v>
      </c>
      <c r="B2011" s="149" t="s">
        <v>24411</v>
      </c>
      <c r="C2011" s="106" t="s">
        <v>236</v>
      </c>
      <c r="D2011" s="150">
        <v>8.9499999999999993</v>
      </c>
      <c r="E2011" s="83"/>
    </row>
    <row r="2012" spans="1:5" x14ac:dyDescent="0.3">
      <c r="A2012" s="148" t="s">
        <v>24412</v>
      </c>
      <c r="B2012" s="149" t="s">
        <v>24413</v>
      </c>
      <c r="C2012" s="106" t="s">
        <v>236</v>
      </c>
      <c r="D2012" s="150">
        <v>11.11</v>
      </c>
      <c r="E2012" s="83"/>
    </row>
    <row r="2013" spans="1:5" x14ac:dyDescent="0.3">
      <c r="A2013" s="148" t="s">
        <v>24414</v>
      </c>
      <c r="B2013" s="149" t="s">
        <v>24415</v>
      </c>
      <c r="C2013" s="106" t="s">
        <v>236</v>
      </c>
      <c r="D2013" s="150">
        <v>17.95</v>
      </c>
      <c r="E2013" s="83"/>
    </row>
    <row r="2014" spans="1:5" x14ac:dyDescent="0.3">
      <c r="A2014" s="148" t="s">
        <v>24416</v>
      </c>
      <c r="B2014" s="149" t="s">
        <v>24417</v>
      </c>
      <c r="C2014" s="106" t="s">
        <v>236</v>
      </c>
      <c r="D2014" s="150">
        <v>85.11</v>
      </c>
      <c r="E2014" s="83"/>
    </row>
    <row r="2015" spans="1:5" x14ac:dyDescent="0.3">
      <c r="A2015" s="148" t="s">
        <v>24418</v>
      </c>
      <c r="B2015" s="149" t="s">
        <v>24419</v>
      </c>
      <c r="C2015" s="106" t="s">
        <v>236</v>
      </c>
      <c r="D2015" s="150">
        <v>24.49</v>
      </c>
      <c r="E2015" s="83"/>
    </row>
    <row r="2016" spans="1:5" x14ac:dyDescent="0.3">
      <c r="A2016" s="148" t="s">
        <v>24420</v>
      </c>
      <c r="B2016" s="149" t="s">
        <v>24421</v>
      </c>
      <c r="C2016" s="106" t="s">
        <v>236</v>
      </c>
      <c r="D2016" s="150">
        <v>56.37</v>
      </c>
      <c r="E2016" s="83"/>
    </row>
    <row r="2017" spans="1:5" x14ac:dyDescent="0.3">
      <c r="A2017" s="148" t="s">
        <v>24422</v>
      </c>
      <c r="B2017" s="149" t="s">
        <v>24423</v>
      </c>
      <c r="C2017" s="106" t="s">
        <v>128</v>
      </c>
      <c r="D2017" s="150">
        <v>69.87</v>
      </c>
      <c r="E2017" s="83"/>
    </row>
    <row r="2018" spans="1:5" x14ac:dyDescent="0.3">
      <c r="A2018" s="148" t="s">
        <v>24424</v>
      </c>
      <c r="B2018" s="149" t="s">
        <v>5460</v>
      </c>
      <c r="C2018" s="106" t="s">
        <v>128</v>
      </c>
      <c r="D2018" s="150">
        <v>49.79</v>
      </c>
      <c r="E2018" s="83"/>
    </row>
    <row r="2019" spans="1:5" x14ac:dyDescent="0.3">
      <c r="A2019" s="148" t="s">
        <v>24425</v>
      </c>
      <c r="B2019" s="149" t="s">
        <v>24426</v>
      </c>
      <c r="C2019" s="106" t="s">
        <v>236</v>
      </c>
      <c r="D2019" s="150">
        <v>28.69</v>
      </c>
      <c r="E2019" s="83"/>
    </row>
    <row r="2020" spans="1:5" x14ac:dyDescent="0.3">
      <c r="A2020" s="148" t="s">
        <v>24427</v>
      </c>
      <c r="B2020" s="149" t="s">
        <v>24428</v>
      </c>
      <c r="C2020" s="106" t="s">
        <v>128</v>
      </c>
      <c r="D2020" s="150">
        <v>1.07</v>
      </c>
      <c r="E2020" s="83"/>
    </row>
    <row r="2021" spans="1:5" x14ac:dyDescent="0.3">
      <c r="A2021" s="148" t="s">
        <v>24429</v>
      </c>
      <c r="B2021" s="149" t="s">
        <v>24430</v>
      </c>
      <c r="C2021" s="106" t="s">
        <v>128</v>
      </c>
      <c r="D2021" s="150">
        <v>2.13</v>
      </c>
      <c r="E2021" s="83"/>
    </row>
    <row r="2022" spans="1:5" x14ac:dyDescent="0.3">
      <c r="A2022" s="148" t="s">
        <v>24431</v>
      </c>
      <c r="B2022" s="149" t="s">
        <v>24432</v>
      </c>
      <c r="C2022" s="106" t="s">
        <v>236</v>
      </c>
      <c r="D2022" s="150">
        <v>8.02</v>
      </c>
      <c r="E2022" s="83"/>
    </row>
    <row r="2023" spans="1:5" x14ac:dyDescent="0.3">
      <c r="A2023" s="148" t="s">
        <v>24433</v>
      </c>
      <c r="B2023" s="149" t="s">
        <v>24434</v>
      </c>
      <c r="C2023" s="106" t="s">
        <v>128</v>
      </c>
      <c r="D2023" s="150">
        <v>9.1</v>
      </c>
      <c r="E2023" s="83"/>
    </row>
    <row r="2024" spans="1:5" ht="28.8" x14ac:dyDescent="0.3">
      <c r="A2024" s="148" t="s">
        <v>24435</v>
      </c>
      <c r="B2024" s="149" t="s">
        <v>24436</v>
      </c>
      <c r="C2024" s="106" t="s">
        <v>128</v>
      </c>
      <c r="D2024" s="150">
        <v>42.73</v>
      </c>
      <c r="E2024" s="83"/>
    </row>
    <row r="2025" spans="1:5" ht="28.8" x14ac:dyDescent="0.3">
      <c r="A2025" s="148" t="s">
        <v>24437</v>
      </c>
      <c r="B2025" s="149" t="s">
        <v>24438</v>
      </c>
      <c r="C2025" s="106" t="s">
        <v>128</v>
      </c>
      <c r="D2025" s="150">
        <v>57.2</v>
      </c>
      <c r="E2025" s="83"/>
    </row>
    <row r="2026" spans="1:5" ht="28.8" x14ac:dyDescent="0.3">
      <c r="A2026" s="148" t="s">
        <v>24439</v>
      </c>
      <c r="B2026" s="149" t="s">
        <v>24440</v>
      </c>
      <c r="C2026" s="106" t="s">
        <v>128</v>
      </c>
      <c r="D2026" s="150">
        <v>8.35</v>
      </c>
      <c r="E2026" s="83"/>
    </row>
    <row r="2027" spans="1:5" ht="28.8" x14ac:dyDescent="0.3">
      <c r="A2027" s="148" t="s">
        <v>24441</v>
      </c>
      <c r="B2027" s="149" t="s">
        <v>24442</v>
      </c>
      <c r="C2027" s="106" t="s">
        <v>128</v>
      </c>
      <c r="D2027" s="150">
        <v>659.88</v>
      </c>
      <c r="E2027" s="83"/>
    </row>
    <row r="2028" spans="1:5" x14ac:dyDescent="0.3">
      <c r="A2028" s="148" t="s">
        <v>24443</v>
      </c>
      <c r="B2028" s="149" t="s">
        <v>24444</v>
      </c>
      <c r="C2028" s="106" t="s">
        <v>128</v>
      </c>
      <c r="D2028" s="150">
        <v>494.57</v>
      </c>
      <c r="E2028" s="83"/>
    </row>
    <row r="2029" spans="1:5" x14ac:dyDescent="0.3">
      <c r="A2029" s="148" t="s">
        <v>24445</v>
      </c>
      <c r="B2029" s="149" t="s">
        <v>24446</v>
      </c>
      <c r="C2029" s="106" t="s">
        <v>128</v>
      </c>
      <c r="D2029" s="150">
        <v>2.99</v>
      </c>
      <c r="E2029" s="83"/>
    </row>
    <row r="2030" spans="1:5" x14ac:dyDescent="0.3">
      <c r="A2030" s="148" t="s">
        <v>24447</v>
      </c>
      <c r="B2030" s="149" t="s">
        <v>24448</v>
      </c>
      <c r="C2030" s="106" t="s">
        <v>236</v>
      </c>
      <c r="D2030" s="150">
        <v>54.1</v>
      </c>
      <c r="E2030" s="83"/>
    </row>
    <row r="2031" spans="1:5" x14ac:dyDescent="0.3">
      <c r="A2031" s="148" t="s">
        <v>24449</v>
      </c>
      <c r="B2031" s="149" t="s">
        <v>24450</v>
      </c>
      <c r="C2031" s="106" t="s">
        <v>236</v>
      </c>
      <c r="D2031" s="150">
        <v>27.83</v>
      </c>
      <c r="E2031" s="83"/>
    </row>
    <row r="2032" spans="1:5" x14ac:dyDescent="0.3">
      <c r="A2032" s="148" t="s">
        <v>24451</v>
      </c>
      <c r="B2032" s="149" t="s">
        <v>24452</v>
      </c>
      <c r="C2032" s="106" t="s">
        <v>236</v>
      </c>
      <c r="D2032" s="150">
        <v>5.82</v>
      </c>
      <c r="E2032" s="83"/>
    </row>
    <row r="2033" spans="1:5" x14ac:dyDescent="0.3">
      <c r="A2033" s="148" t="s">
        <v>24453</v>
      </c>
      <c r="B2033" s="149" t="s">
        <v>24454</v>
      </c>
      <c r="C2033" s="106" t="s">
        <v>128</v>
      </c>
      <c r="D2033" s="150">
        <v>15.06</v>
      </c>
      <c r="E2033" s="83"/>
    </row>
    <row r="2034" spans="1:5" x14ac:dyDescent="0.3">
      <c r="A2034" s="148" t="s">
        <v>24455</v>
      </c>
      <c r="B2034" s="149" t="s">
        <v>24456</v>
      </c>
      <c r="C2034" s="106" t="s">
        <v>128</v>
      </c>
      <c r="D2034" s="150">
        <v>15.49</v>
      </c>
      <c r="E2034" s="83"/>
    </row>
    <row r="2035" spans="1:5" x14ac:dyDescent="0.3">
      <c r="A2035" s="148" t="s">
        <v>24457</v>
      </c>
      <c r="B2035" s="149" t="s">
        <v>24458</v>
      </c>
      <c r="C2035" s="106" t="s">
        <v>128</v>
      </c>
      <c r="D2035" s="150">
        <v>42.69</v>
      </c>
      <c r="E2035" s="83"/>
    </row>
    <row r="2036" spans="1:5" x14ac:dyDescent="0.3">
      <c r="A2036" s="148" t="s">
        <v>24459</v>
      </c>
      <c r="B2036" s="149" t="s">
        <v>24460</v>
      </c>
      <c r="C2036" s="106" t="s">
        <v>128</v>
      </c>
      <c r="D2036" s="150">
        <v>58.07</v>
      </c>
      <c r="E2036" s="83"/>
    </row>
    <row r="2037" spans="1:5" x14ac:dyDescent="0.3">
      <c r="A2037" s="148" t="s">
        <v>24461</v>
      </c>
      <c r="B2037" s="149" t="s">
        <v>24462</v>
      </c>
      <c r="C2037" s="106" t="s">
        <v>236</v>
      </c>
      <c r="D2037" s="150">
        <v>39.58</v>
      </c>
      <c r="E2037" s="83"/>
    </row>
    <row r="2038" spans="1:5" x14ac:dyDescent="0.3">
      <c r="A2038" s="148" t="s">
        <v>24463</v>
      </c>
      <c r="B2038" s="149" t="s">
        <v>24464</v>
      </c>
      <c r="C2038" s="106" t="s">
        <v>236</v>
      </c>
      <c r="D2038" s="150">
        <v>51.55</v>
      </c>
      <c r="E2038" s="83"/>
    </row>
    <row r="2039" spans="1:5" x14ac:dyDescent="0.3">
      <c r="A2039" s="148" t="s">
        <v>24465</v>
      </c>
      <c r="B2039" s="149" t="s">
        <v>24466</v>
      </c>
      <c r="C2039" s="106" t="s">
        <v>236</v>
      </c>
      <c r="D2039" s="150">
        <v>62.88</v>
      </c>
      <c r="E2039" s="83"/>
    </row>
    <row r="2040" spans="1:5" x14ac:dyDescent="0.3">
      <c r="A2040" s="148" t="s">
        <v>24467</v>
      </c>
      <c r="B2040" s="149" t="s">
        <v>24468</v>
      </c>
      <c r="C2040" s="106" t="s">
        <v>236</v>
      </c>
      <c r="D2040" s="150">
        <v>75.41</v>
      </c>
      <c r="E2040" s="83"/>
    </row>
    <row r="2041" spans="1:5" x14ac:dyDescent="0.3">
      <c r="A2041" s="148" t="s">
        <v>24469</v>
      </c>
      <c r="B2041" s="149" t="s">
        <v>24470</v>
      </c>
      <c r="C2041" s="106" t="s">
        <v>236</v>
      </c>
      <c r="D2041" s="150">
        <v>87.99</v>
      </c>
      <c r="E2041" s="83"/>
    </row>
    <row r="2042" spans="1:5" x14ac:dyDescent="0.3">
      <c r="A2042" s="148" t="s">
        <v>24471</v>
      </c>
      <c r="B2042" s="149" t="s">
        <v>24472</v>
      </c>
      <c r="C2042" s="106" t="s">
        <v>236</v>
      </c>
      <c r="D2042" s="150">
        <v>78.88</v>
      </c>
      <c r="E2042" s="83"/>
    </row>
    <row r="2043" spans="1:5" x14ac:dyDescent="0.3">
      <c r="A2043" s="148" t="s">
        <v>24473</v>
      </c>
      <c r="B2043" s="149" t="s">
        <v>24474</v>
      </c>
      <c r="C2043" s="106" t="s">
        <v>236</v>
      </c>
      <c r="D2043" s="150">
        <v>88.56</v>
      </c>
      <c r="E2043" s="83"/>
    </row>
    <row r="2044" spans="1:5" x14ac:dyDescent="0.3">
      <c r="A2044" s="148" t="s">
        <v>24475</v>
      </c>
      <c r="B2044" s="149" t="s">
        <v>24476</v>
      </c>
      <c r="C2044" s="106" t="s">
        <v>236</v>
      </c>
      <c r="D2044" s="150">
        <v>100.6</v>
      </c>
      <c r="E2044" s="83"/>
    </row>
    <row r="2045" spans="1:5" x14ac:dyDescent="0.3">
      <c r="A2045" s="148" t="s">
        <v>24477</v>
      </c>
      <c r="B2045" s="149" t="s">
        <v>24478</v>
      </c>
      <c r="C2045" s="106" t="s">
        <v>236</v>
      </c>
      <c r="D2045" s="150">
        <v>113.12</v>
      </c>
      <c r="E2045" s="83"/>
    </row>
    <row r="2046" spans="1:5" x14ac:dyDescent="0.3">
      <c r="A2046" s="148" t="s">
        <v>24479</v>
      </c>
      <c r="B2046" s="149" t="s">
        <v>24480</v>
      </c>
      <c r="C2046" s="106" t="s">
        <v>236</v>
      </c>
      <c r="D2046" s="150">
        <v>131.93</v>
      </c>
      <c r="E2046" s="83"/>
    </row>
    <row r="2047" spans="1:5" x14ac:dyDescent="0.3">
      <c r="A2047" s="148" t="s">
        <v>24481</v>
      </c>
      <c r="B2047" s="149" t="s">
        <v>24482</v>
      </c>
      <c r="C2047" s="106" t="s">
        <v>236</v>
      </c>
      <c r="D2047" s="150">
        <v>198.3</v>
      </c>
      <c r="E2047" s="83"/>
    </row>
    <row r="2048" spans="1:5" x14ac:dyDescent="0.3">
      <c r="A2048" s="148" t="s">
        <v>24483</v>
      </c>
      <c r="B2048" s="149" t="s">
        <v>24484</v>
      </c>
      <c r="C2048" s="106" t="s">
        <v>236</v>
      </c>
      <c r="D2048" s="150">
        <v>51.89</v>
      </c>
      <c r="E2048" s="83"/>
    </row>
    <row r="2049" spans="1:5" x14ac:dyDescent="0.3">
      <c r="A2049" s="148" t="s">
        <v>24485</v>
      </c>
      <c r="B2049" s="149" t="s">
        <v>24486</v>
      </c>
      <c r="C2049" s="106" t="s">
        <v>236</v>
      </c>
      <c r="D2049" s="150">
        <v>60.38</v>
      </c>
      <c r="E2049" s="83"/>
    </row>
    <row r="2050" spans="1:5" x14ac:dyDescent="0.3">
      <c r="A2050" s="148" t="s">
        <v>24487</v>
      </c>
      <c r="B2050" s="149" t="s">
        <v>24488</v>
      </c>
      <c r="C2050" s="106" t="s">
        <v>236</v>
      </c>
      <c r="D2050" s="150">
        <v>73.790000000000006</v>
      </c>
      <c r="E2050" s="83"/>
    </row>
    <row r="2051" spans="1:5" x14ac:dyDescent="0.3">
      <c r="A2051" s="148" t="s">
        <v>24489</v>
      </c>
      <c r="B2051" s="149" t="s">
        <v>24490</v>
      </c>
      <c r="C2051" s="106" t="s">
        <v>236</v>
      </c>
      <c r="D2051" s="150">
        <v>95.39</v>
      </c>
      <c r="E2051" s="83"/>
    </row>
    <row r="2052" spans="1:5" x14ac:dyDescent="0.3">
      <c r="A2052" s="148" t="s">
        <v>24491</v>
      </c>
      <c r="B2052" s="149" t="s">
        <v>24492</v>
      </c>
      <c r="C2052" s="106" t="s">
        <v>236</v>
      </c>
      <c r="D2052" s="150">
        <v>82.63</v>
      </c>
      <c r="E2052" s="83"/>
    </row>
    <row r="2053" spans="1:5" x14ac:dyDescent="0.3">
      <c r="A2053" s="148" t="s">
        <v>24493</v>
      </c>
      <c r="B2053" s="149" t="s">
        <v>24494</v>
      </c>
      <c r="C2053" s="106" t="s">
        <v>236</v>
      </c>
      <c r="D2053" s="150">
        <v>96.62</v>
      </c>
      <c r="E2053" s="83"/>
    </row>
    <row r="2054" spans="1:5" x14ac:dyDescent="0.3">
      <c r="A2054" s="148" t="s">
        <v>24495</v>
      </c>
      <c r="B2054" s="149" t="s">
        <v>24496</v>
      </c>
      <c r="C2054" s="106" t="s">
        <v>236</v>
      </c>
      <c r="D2054" s="150">
        <v>113.9</v>
      </c>
      <c r="E2054" s="83"/>
    </row>
    <row r="2055" spans="1:5" x14ac:dyDescent="0.3">
      <c r="A2055" s="148" t="s">
        <v>24497</v>
      </c>
      <c r="B2055" s="149" t="s">
        <v>24498</v>
      </c>
      <c r="C2055" s="106" t="s">
        <v>236</v>
      </c>
      <c r="D2055" s="150">
        <v>120.82</v>
      </c>
      <c r="E2055" s="83"/>
    </row>
    <row r="2056" spans="1:5" x14ac:dyDescent="0.3">
      <c r="A2056" s="148" t="s">
        <v>24499</v>
      </c>
      <c r="B2056" s="149" t="s">
        <v>24500</v>
      </c>
      <c r="C2056" s="106" t="s">
        <v>236</v>
      </c>
      <c r="D2056" s="150">
        <v>172.51</v>
      </c>
      <c r="E2056" s="83"/>
    </row>
    <row r="2057" spans="1:5" x14ac:dyDescent="0.3">
      <c r="A2057" s="148" t="s">
        <v>24501</v>
      </c>
      <c r="B2057" s="149" t="s">
        <v>24502</v>
      </c>
      <c r="C2057" s="106" t="s">
        <v>236</v>
      </c>
      <c r="D2057" s="150">
        <v>20.54</v>
      </c>
      <c r="E2057" s="83"/>
    </row>
    <row r="2058" spans="1:5" x14ac:dyDescent="0.3">
      <c r="A2058" s="148" t="s">
        <v>24503</v>
      </c>
      <c r="B2058" s="149" t="s">
        <v>24504</v>
      </c>
      <c r="C2058" s="106" t="s">
        <v>236</v>
      </c>
      <c r="D2058" s="150">
        <v>34.47</v>
      </c>
      <c r="E2058" s="83"/>
    </row>
    <row r="2059" spans="1:5" x14ac:dyDescent="0.3">
      <c r="A2059" s="148" t="s">
        <v>24505</v>
      </c>
      <c r="B2059" s="149" t="s">
        <v>24506</v>
      </c>
      <c r="C2059" s="106" t="s">
        <v>236</v>
      </c>
      <c r="D2059" s="150">
        <v>47.95</v>
      </c>
      <c r="E2059" s="83"/>
    </row>
    <row r="2060" spans="1:5" x14ac:dyDescent="0.3">
      <c r="A2060" s="148" t="s">
        <v>24507</v>
      </c>
      <c r="B2060" s="149" t="s">
        <v>24508</v>
      </c>
      <c r="C2060" s="106" t="s">
        <v>236</v>
      </c>
      <c r="D2060" s="150">
        <v>68.2</v>
      </c>
      <c r="E2060" s="83"/>
    </row>
    <row r="2061" spans="1:5" x14ac:dyDescent="0.3">
      <c r="A2061" s="148" t="s">
        <v>24509</v>
      </c>
      <c r="B2061" s="149" t="s">
        <v>24510</v>
      </c>
      <c r="C2061" s="106" t="s">
        <v>236</v>
      </c>
      <c r="D2061" s="150">
        <v>77.83</v>
      </c>
      <c r="E2061" s="83"/>
    </row>
    <row r="2062" spans="1:5" x14ac:dyDescent="0.3">
      <c r="A2062" s="148" t="s">
        <v>24511</v>
      </c>
      <c r="B2062" s="149" t="s">
        <v>24512</v>
      </c>
      <c r="C2062" s="106" t="s">
        <v>236</v>
      </c>
      <c r="D2062" s="150">
        <v>110.42</v>
      </c>
      <c r="E2062" s="83"/>
    </row>
    <row r="2063" spans="1:5" x14ac:dyDescent="0.3">
      <c r="A2063" s="148" t="s">
        <v>24513</v>
      </c>
      <c r="B2063" s="149" t="s">
        <v>24514</v>
      </c>
      <c r="C2063" s="106" t="s">
        <v>236</v>
      </c>
      <c r="D2063" s="150">
        <v>132.63999999999999</v>
      </c>
      <c r="E2063" s="83"/>
    </row>
    <row r="2064" spans="1:5" x14ac:dyDescent="0.3">
      <c r="A2064" s="148" t="s">
        <v>24515</v>
      </c>
      <c r="B2064" s="149" t="s">
        <v>24516</v>
      </c>
      <c r="C2064" s="106" t="s">
        <v>128</v>
      </c>
      <c r="D2064" s="150">
        <v>6.51</v>
      </c>
      <c r="E2064" s="83"/>
    </row>
    <row r="2065" spans="1:5" x14ac:dyDescent="0.3">
      <c r="A2065" s="148" t="s">
        <v>24517</v>
      </c>
      <c r="B2065" s="149" t="s">
        <v>24518</v>
      </c>
      <c r="C2065" s="106" t="s">
        <v>128</v>
      </c>
      <c r="D2065" s="150">
        <v>8.08</v>
      </c>
      <c r="E2065" s="83"/>
    </row>
    <row r="2066" spans="1:5" x14ac:dyDescent="0.3">
      <c r="A2066" s="148" t="s">
        <v>24519</v>
      </c>
      <c r="B2066" s="149" t="s">
        <v>24520</v>
      </c>
      <c r="C2066" s="106" t="s">
        <v>128</v>
      </c>
      <c r="D2066" s="150">
        <v>11.46</v>
      </c>
      <c r="E2066" s="83"/>
    </row>
    <row r="2067" spans="1:5" x14ac:dyDescent="0.3">
      <c r="A2067" s="148" t="s">
        <v>24521</v>
      </c>
      <c r="B2067" s="149" t="s">
        <v>24522</v>
      </c>
      <c r="C2067" s="106" t="s">
        <v>128</v>
      </c>
      <c r="D2067" s="150">
        <v>14.17</v>
      </c>
      <c r="E2067" s="83"/>
    </row>
    <row r="2068" spans="1:5" x14ac:dyDescent="0.3">
      <c r="A2068" s="148" t="s">
        <v>24523</v>
      </c>
      <c r="B2068" s="149" t="s">
        <v>24524</v>
      </c>
      <c r="C2068" s="106" t="s">
        <v>128</v>
      </c>
      <c r="D2068" s="150">
        <v>13.49</v>
      </c>
      <c r="E2068" s="83"/>
    </row>
    <row r="2069" spans="1:5" x14ac:dyDescent="0.3">
      <c r="A2069" s="148" t="s">
        <v>24525</v>
      </c>
      <c r="B2069" s="149" t="s">
        <v>24526</v>
      </c>
      <c r="C2069" s="106" t="s">
        <v>128</v>
      </c>
      <c r="D2069" s="150">
        <v>18</v>
      </c>
      <c r="E2069" s="83"/>
    </row>
    <row r="2070" spans="1:5" x14ac:dyDescent="0.3">
      <c r="A2070" s="148" t="s">
        <v>24527</v>
      </c>
      <c r="B2070" s="149" t="s">
        <v>24528</v>
      </c>
      <c r="C2070" s="106" t="s">
        <v>128</v>
      </c>
      <c r="D2070" s="150">
        <v>10.58</v>
      </c>
      <c r="E2070" s="83"/>
    </row>
    <row r="2071" spans="1:5" x14ac:dyDescent="0.3">
      <c r="A2071" s="148" t="s">
        <v>24529</v>
      </c>
      <c r="B2071" s="149" t="s">
        <v>24530</v>
      </c>
      <c r="C2071" s="106" t="s">
        <v>128</v>
      </c>
      <c r="D2071" s="150">
        <v>14.22</v>
      </c>
      <c r="E2071" s="83"/>
    </row>
    <row r="2072" spans="1:5" x14ac:dyDescent="0.3">
      <c r="A2072" s="148" t="s">
        <v>24531</v>
      </c>
      <c r="B2072" s="149" t="s">
        <v>24532</v>
      </c>
      <c r="C2072" s="106" t="s">
        <v>128</v>
      </c>
      <c r="D2072" s="150">
        <v>16.38</v>
      </c>
      <c r="E2072" s="83"/>
    </row>
    <row r="2073" spans="1:5" x14ac:dyDescent="0.3">
      <c r="A2073" s="148" t="s">
        <v>24533</v>
      </c>
      <c r="B2073" s="149" t="s">
        <v>24534</v>
      </c>
      <c r="C2073" s="106" t="s">
        <v>128</v>
      </c>
      <c r="D2073" s="150">
        <v>17.649999999999999</v>
      </c>
      <c r="E2073" s="83"/>
    </row>
    <row r="2074" spans="1:5" x14ac:dyDescent="0.3">
      <c r="A2074" s="148" t="s">
        <v>24535</v>
      </c>
      <c r="B2074" s="149" t="s">
        <v>24536</v>
      </c>
      <c r="C2074" s="106" t="s">
        <v>128</v>
      </c>
      <c r="D2074" s="150">
        <v>21.1</v>
      </c>
      <c r="E2074" s="83"/>
    </row>
    <row r="2075" spans="1:5" x14ac:dyDescent="0.3">
      <c r="A2075" s="148" t="s">
        <v>24537</v>
      </c>
      <c r="B2075" s="149" t="s">
        <v>24538</v>
      </c>
      <c r="C2075" s="106" t="s">
        <v>128</v>
      </c>
      <c r="D2075" s="150">
        <v>27.41</v>
      </c>
      <c r="E2075" s="83"/>
    </row>
    <row r="2076" spans="1:5" x14ac:dyDescent="0.3">
      <c r="A2076" s="148" t="s">
        <v>24539</v>
      </c>
      <c r="B2076" s="149" t="s">
        <v>4649</v>
      </c>
      <c r="C2076" s="106" t="s">
        <v>128</v>
      </c>
      <c r="D2076" s="150">
        <v>12.59</v>
      </c>
      <c r="E2076" s="83"/>
    </row>
    <row r="2077" spans="1:5" x14ac:dyDescent="0.3">
      <c r="A2077" s="148" t="s">
        <v>24540</v>
      </c>
      <c r="B2077" s="149" t="s">
        <v>4651</v>
      </c>
      <c r="C2077" s="106" t="s">
        <v>128</v>
      </c>
      <c r="D2077" s="150">
        <v>16.489999999999998</v>
      </c>
      <c r="E2077" s="83"/>
    </row>
    <row r="2078" spans="1:5" x14ac:dyDescent="0.3">
      <c r="A2078" s="148" t="s">
        <v>24541</v>
      </c>
      <c r="B2078" s="149" t="s">
        <v>4653</v>
      </c>
      <c r="C2078" s="106" t="s">
        <v>128</v>
      </c>
      <c r="D2078" s="150">
        <v>23.19</v>
      </c>
      <c r="E2078" s="83"/>
    </row>
    <row r="2079" spans="1:5" x14ac:dyDescent="0.3">
      <c r="A2079" s="148" t="s">
        <v>24542</v>
      </c>
      <c r="B2079" s="149" t="s">
        <v>4655</v>
      </c>
      <c r="C2079" s="106" t="s">
        <v>128</v>
      </c>
      <c r="D2079" s="150">
        <v>26.85</v>
      </c>
      <c r="E2079" s="83"/>
    </row>
    <row r="2080" spans="1:5" x14ac:dyDescent="0.3">
      <c r="A2080" s="148" t="s">
        <v>24543</v>
      </c>
      <c r="B2080" s="149" t="s">
        <v>4657</v>
      </c>
      <c r="C2080" s="106" t="s">
        <v>128</v>
      </c>
      <c r="D2080" s="150">
        <v>33.26</v>
      </c>
      <c r="E2080" s="83"/>
    </row>
    <row r="2081" spans="1:5" x14ac:dyDescent="0.3">
      <c r="A2081" s="148" t="s">
        <v>24544</v>
      </c>
      <c r="B2081" s="149" t="s">
        <v>4659</v>
      </c>
      <c r="C2081" s="106" t="s">
        <v>128</v>
      </c>
      <c r="D2081" s="150">
        <v>43.62</v>
      </c>
      <c r="E2081" s="83"/>
    </row>
    <row r="2082" spans="1:5" x14ac:dyDescent="0.3">
      <c r="A2082" s="148" t="s">
        <v>24545</v>
      </c>
      <c r="B2082" s="149" t="s">
        <v>4661</v>
      </c>
      <c r="C2082" s="106" t="s">
        <v>128</v>
      </c>
      <c r="D2082" s="150">
        <v>50.8</v>
      </c>
      <c r="E2082" s="83"/>
    </row>
    <row r="2083" spans="1:5" x14ac:dyDescent="0.3">
      <c r="A2083" s="148" t="s">
        <v>24546</v>
      </c>
      <c r="B2083" s="149" t="s">
        <v>24547</v>
      </c>
      <c r="C2083" s="106" t="s">
        <v>236</v>
      </c>
      <c r="D2083" s="150">
        <v>44.03</v>
      </c>
      <c r="E2083" s="83"/>
    </row>
    <row r="2084" spans="1:5" ht="28.8" x14ac:dyDescent="0.3">
      <c r="A2084" s="148" t="s">
        <v>24548</v>
      </c>
      <c r="B2084" s="149" t="s">
        <v>24549</v>
      </c>
      <c r="C2084" s="106" t="s">
        <v>128</v>
      </c>
      <c r="D2084" s="150">
        <v>46.17</v>
      </c>
      <c r="E2084" s="83"/>
    </row>
    <row r="2085" spans="1:5" ht="28.8" x14ac:dyDescent="0.3">
      <c r="A2085" s="148" t="s">
        <v>24550</v>
      </c>
      <c r="B2085" s="149" t="s">
        <v>24551</v>
      </c>
      <c r="C2085" s="106" t="s">
        <v>128</v>
      </c>
      <c r="D2085" s="150">
        <v>5.8</v>
      </c>
      <c r="E2085" s="83"/>
    </row>
    <row r="2086" spans="1:5" x14ac:dyDescent="0.3">
      <c r="A2086" s="148" t="s">
        <v>24552</v>
      </c>
      <c r="B2086" s="149" t="s">
        <v>24553</v>
      </c>
      <c r="C2086" s="106" t="s">
        <v>128</v>
      </c>
      <c r="D2086" s="150">
        <v>1.88</v>
      </c>
      <c r="E2086" s="83"/>
    </row>
    <row r="2087" spans="1:5" ht="28.8" x14ac:dyDescent="0.3">
      <c r="A2087" s="148" t="s">
        <v>24554</v>
      </c>
      <c r="B2087" s="149" t="s">
        <v>24555</v>
      </c>
      <c r="C2087" s="106" t="s">
        <v>236</v>
      </c>
      <c r="D2087" s="150">
        <v>49.97</v>
      </c>
      <c r="E2087" s="83"/>
    </row>
    <row r="2088" spans="1:5" ht="28.8" x14ac:dyDescent="0.3">
      <c r="A2088" s="148" t="s">
        <v>24556</v>
      </c>
      <c r="B2088" s="149" t="s">
        <v>24557</v>
      </c>
      <c r="C2088" s="106" t="s">
        <v>128</v>
      </c>
      <c r="D2088" s="150">
        <v>57.8</v>
      </c>
      <c r="E2088" s="83"/>
    </row>
    <row r="2089" spans="1:5" ht="28.8" x14ac:dyDescent="0.3">
      <c r="A2089" s="148" t="s">
        <v>24558</v>
      </c>
      <c r="B2089" s="149" t="s">
        <v>24559</v>
      </c>
      <c r="C2089" s="106" t="s">
        <v>128</v>
      </c>
      <c r="D2089" s="150">
        <v>72.98</v>
      </c>
      <c r="E2089" s="83"/>
    </row>
    <row r="2090" spans="1:5" ht="28.8" x14ac:dyDescent="0.3">
      <c r="A2090" s="148" t="s">
        <v>24560</v>
      </c>
      <c r="B2090" s="149" t="s">
        <v>24561</v>
      </c>
      <c r="C2090" s="106" t="s">
        <v>128</v>
      </c>
      <c r="D2090" s="150">
        <v>17.03</v>
      </c>
      <c r="E2090" s="83"/>
    </row>
    <row r="2091" spans="1:5" x14ac:dyDescent="0.3">
      <c r="A2091" s="148" t="s">
        <v>24562</v>
      </c>
      <c r="B2091" s="149" t="s">
        <v>24563</v>
      </c>
      <c r="C2091" s="106" t="s">
        <v>128</v>
      </c>
      <c r="D2091" s="150">
        <v>23.55</v>
      </c>
      <c r="E2091" s="83"/>
    </row>
    <row r="2092" spans="1:5" ht="28.8" x14ac:dyDescent="0.3">
      <c r="A2092" s="148" t="s">
        <v>24564</v>
      </c>
      <c r="B2092" s="149" t="s">
        <v>24565</v>
      </c>
      <c r="C2092" s="106" t="s">
        <v>236</v>
      </c>
      <c r="D2092" s="150">
        <v>157.63999999999999</v>
      </c>
      <c r="E2092" s="83"/>
    </row>
    <row r="2093" spans="1:5" ht="28.8" x14ac:dyDescent="0.3">
      <c r="A2093" s="148" t="s">
        <v>24566</v>
      </c>
      <c r="B2093" s="149" t="s">
        <v>24567</v>
      </c>
      <c r="C2093" s="106" t="s">
        <v>236</v>
      </c>
      <c r="D2093" s="150">
        <v>223.71</v>
      </c>
      <c r="E2093" s="83"/>
    </row>
    <row r="2094" spans="1:5" ht="28.8" x14ac:dyDescent="0.3">
      <c r="A2094" s="148" t="s">
        <v>24568</v>
      </c>
      <c r="B2094" s="149" t="s">
        <v>24569</v>
      </c>
      <c r="C2094" s="106" t="s">
        <v>236</v>
      </c>
      <c r="D2094" s="150">
        <v>180.24</v>
      </c>
      <c r="E2094" s="83"/>
    </row>
    <row r="2095" spans="1:5" ht="28.8" x14ac:dyDescent="0.3">
      <c r="A2095" s="148" t="s">
        <v>24570</v>
      </c>
      <c r="B2095" s="149" t="s">
        <v>24571</v>
      </c>
      <c r="C2095" s="106" t="s">
        <v>236</v>
      </c>
      <c r="D2095" s="150">
        <v>165.78</v>
      </c>
      <c r="E2095" s="83"/>
    </row>
    <row r="2096" spans="1:5" ht="28.8" x14ac:dyDescent="0.3">
      <c r="A2096" s="148" t="s">
        <v>24572</v>
      </c>
      <c r="B2096" s="149" t="s">
        <v>24573</v>
      </c>
      <c r="C2096" s="106" t="s">
        <v>236</v>
      </c>
      <c r="D2096" s="150">
        <v>194.74</v>
      </c>
      <c r="E2096" s="83"/>
    </row>
    <row r="2097" spans="1:5" x14ac:dyDescent="0.3">
      <c r="A2097" s="148" t="s">
        <v>24574</v>
      </c>
      <c r="B2097" s="149" t="s">
        <v>24575</v>
      </c>
      <c r="C2097" s="106" t="s">
        <v>128</v>
      </c>
      <c r="D2097" s="150">
        <v>21.45</v>
      </c>
      <c r="E2097" s="83"/>
    </row>
    <row r="2098" spans="1:5" x14ac:dyDescent="0.3">
      <c r="A2098" s="148" t="s">
        <v>24576</v>
      </c>
      <c r="B2098" s="149" t="s">
        <v>24577</v>
      </c>
      <c r="C2098" s="106" t="s">
        <v>128</v>
      </c>
      <c r="D2098" s="150">
        <v>40.880000000000003</v>
      </c>
      <c r="E2098" s="83"/>
    </row>
    <row r="2099" spans="1:5" ht="28.8" x14ac:dyDescent="0.3">
      <c r="A2099" s="148" t="s">
        <v>24578</v>
      </c>
      <c r="B2099" s="149" t="s">
        <v>5318</v>
      </c>
      <c r="C2099" s="106" t="s">
        <v>128</v>
      </c>
      <c r="D2099" s="150">
        <v>611.39</v>
      </c>
      <c r="E2099" s="83"/>
    </row>
    <row r="2100" spans="1:5" x14ac:dyDescent="0.3">
      <c r="A2100" s="148" t="s">
        <v>24579</v>
      </c>
      <c r="B2100" s="149" t="s">
        <v>24580</v>
      </c>
      <c r="C2100" s="106" t="s">
        <v>236</v>
      </c>
      <c r="D2100" s="150">
        <v>39.299999999999997</v>
      </c>
      <c r="E2100" s="83"/>
    </row>
    <row r="2101" spans="1:5" x14ac:dyDescent="0.3">
      <c r="A2101" s="148" t="s">
        <v>24581</v>
      </c>
      <c r="B2101" s="149" t="s">
        <v>24582</v>
      </c>
      <c r="C2101" s="106" t="s">
        <v>236</v>
      </c>
      <c r="D2101" s="150">
        <v>34.19</v>
      </c>
      <c r="E2101" s="83"/>
    </row>
    <row r="2102" spans="1:5" x14ac:dyDescent="0.3">
      <c r="A2102" s="148" t="s">
        <v>24583</v>
      </c>
      <c r="B2102" s="149" t="s">
        <v>24584</v>
      </c>
      <c r="C2102" s="106" t="s">
        <v>236</v>
      </c>
      <c r="D2102" s="150">
        <v>4.1100000000000003</v>
      </c>
      <c r="E2102" s="83"/>
    </row>
    <row r="2103" spans="1:5" ht="28.8" x14ac:dyDescent="0.3">
      <c r="A2103" s="148" t="s">
        <v>24585</v>
      </c>
      <c r="B2103" s="149" t="s">
        <v>24586</v>
      </c>
      <c r="C2103" s="106" t="s">
        <v>128</v>
      </c>
      <c r="D2103" s="150">
        <v>2.12</v>
      </c>
      <c r="E2103" s="83"/>
    </row>
    <row r="2104" spans="1:5" x14ac:dyDescent="0.3">
      <c r="A2104" s="148" t="s">
        <v>24587</v>
      </c>
      <c r="B2104" s="149" t="s">
        <v>24588</v>
      </c>
      <c r="C2104" s="106" t="s">
        <v>128</v>
      </c>
      <c r="D2104" s="150">
        <v>2266.0700000000002</v>
      </c>
      <c r="E2104" s="83"/>
    </row>
    <row r="2105" spans="1:5" x14ac:dyDescent="0.3">
      <c r="A2105" s="148" t="s">
        <v>24589</v>
      </c>
      <c r="B2105" s="149" t="s">
        <v>24590</v>
      </c>
      <c r="C2105" s="106" t="s">
        <v>128</v>
      </c>
      <c r="D2105" s="150">
        <v>1643.08</v>
      </c>
      <c r="E2105" s="83"/>
    </row>
    <row r="2106" spans="1:5" ht="28.8" x14ac:dyDescent="0.3">
      <c r="A2106" s="148" t="s">
        <v>24591</v>
      </c>
      <c r="B2106" s="149" t="s">
        <v>24592</v>
      </c>
      <c r="C2106" s="106" t="s">
        <v>128</v>
      </c>
      <c r="D2106" s="150">
        <v>513.48</v>
      </c>
      <c r="E2106" s="83"/>
    </row>
    <row r="2107" spans="1:5" x14ac:dyDescent="0.3">
      <c r="A2107" s="148" t="s">
        <v>24593</v>
      </c>
      <c r="B2107" s="149" t="s">
        <v>24594</v>
      </c>
      <c r="C2107" s="106" t="s">
        <v>236</v>
      </c>
      <c r="D2107" s="150">
        <v>9.2100000000000009</v>
      </c>
      <c r="E2107" s="83"/>
    </row>
    <row r="2108" spans="1:5" x14ac:dyDescent="0.3">
      <c r="A2108" s="148" t="s">
        <v>24595</v>
      </c>
      <c r="B2108" s="149" t="s">
        <v>24596</v>
      </c>
      <c r="C2108" s="106" t="s">
        <v>236</v>
      </c>
      <c r="D2108" s="150">
        <v>14.21</v>
      </c>
      <c r="E2108" s="83"/>
    </row>
    <row r="2109" spans="1:5" x14ac:dyDescent="0.3">
      <c r="A2109" s="148" t="s">
        <v>24597</v>
      </c>
      <c r="B2109" s="149" t="s">
        <v>24598</v>
      </c>
      <c r="C2109" s="106" t="s">
        <v>236</v>
      </c>
      <c r="D2109" s="150">
        <v>33.729999999999997</v>
      </c>
      <c r="E2109" s="83"/>
    </row>
    <row r="2110" spans="1:5" x14ac:dyDescent="0.3">
      <c r="A2110" s="148" t="s">
        <v>24599</v>
      </c>
      <c r="B2110" s="149" t="s">
        <v>24600</v>
      </c>
      <c r="C2110" s="106" t="s">
        <v>128</v>
      </c>
      <c r="D2110" s="150">
        <v>1011.75</v>
      </c>
      <c r="E2110" s="83"/>
    </row>
    <row r="2111" spans="1:5" ht="28.8" x14ac:dyDescent="0.3">
      <c r="A2111" s="148" t="s">
        <v>24601</v>
      </c>
      <c r="B2111" s="149" t="s">
        <v>24602</v>
      </c>
      <c r="C2111" s="106" t="s">
        <v>128</v>
      </c>
      <c r="D2111" s="150">
        <v>2867.5</v>
      </c>
      <c r="E2111" s="83"/>
    </row>
    <row r="2112" spans="1:5" x14ac:dyDescent="0.3">
      <c r="A2112" s="148" t="s">
        <v>24603</v>
      </c>
      <c r="B2112" s="149" t="s">
        <v>24604</v>
      </c>
      <c r="C2112" s="106" t="s">
        <v>128</v>
      </c>
      <c r="D2112" s="150">
        <v>2211.15</v>
      </c>
      <c r="E2112" s="83"/>
    </row>
    <row r="2113" spans="1:5" x14ac:dyDescent="0.3">
      <c r="A2113" s="148" t="s">
        <v>24605</v>
      </c>
      <c r="B2113" s="149" t="s">
        <v>24606</v>
      </c>
      <c r="C2113" s="106" t="s">
        <v>128</v>
      </c>
      <c r="D2113" s="150">
        <v>3391</v>
      </c>
      <c r="E2113" s="83"/>
    </row>
    <row r="2114" spans="1:5" x14ac:dyDescent="0.3">
      <c r="A2114" s="148" t="s">
        <v>24607</v>
      </c>
      <c r="B2114" s="149" t="s">
        <v>24608</v>
      </c>
      <c r="C2114" s="106" t="s">
        <v>128</v>
      </c>
      <c r="D2114" s="150">
        <v>729.72</v>
      </c>
      <c r="E2114" s="83"/>
    </row>
    <row r="2115" spans="1:5" x14ac:dyDescent="0.3">
      <c r="A2115" s="148" t="s">
        <v>24609</v>
      </c>
      <c r="B2115" s="149" t="s">
        <v>24610</v>
      </c>
      <c r="C2115" s="106" t="s">
        <v>128</v>
      </c>
      <c r="D2115" s="150">
        <v>1738.46</v>
      </c>
      <c r="E2115" s="83"/>
    </row>
    <row r="2116" spans="1:5" ht="28.8" x14ac:dyDescent="0.3">
      <c r="A2116" s="148" t="s">
        <v>24611</v>
      </c>
      <c r="B2116" s="149" t="s">
        <v>24612</v>
      </c>
      <c r="C2116" s="106" t="s">
        <v>128</v>
      </c>
      <c r="D2116" s="150">
        <v>1886.67</v>
      </c>
      <c r="E2116" s="83"/>
    </row>
    <row r="2117" spans="1:5" ht="28.8" x14ac:dyDescent="0.3">
      <c r="A2117" s="148" t="s">
        <v>24613</v>
      </c>
      <c r="B2117" s="149" t="s">
        <v>24614</v>
      </c>
      <c r="C2117" s="106" t="s">
        <v>128</v>
      </c>
      <c r="D2117" s="150">
        <v>2278.13</v>
      </c>
      <c r="E2117" s="83"/>
    </row>
    <row r="2118" spans="1:5" x14ac:dyDescent="0.3">
      <c r="A2118" s="148" t="s">
        <v>24615</v>
      </c>
      <c r="B2118" s="149" t="s">
        <v>24616</v>
      </c>
      <c r="C2118" s="106" t="s">
        <v>128</v>
      </c>
      <c r="D2118" s="150">
        <v>14.99</v>
      </c>
      <c r="E2118" s="83"/>
    </row>
    <row r="2119" spans="1:5" x14ac:dyDescent="0.3">
      <c r="A2119" s="148" t="s">
        <v>24617</v>
      </c>
      <c r="B2119" s="149" t="s">
        <v>24618</v>
      </c>
      <c r="C2119" s="106" t="s">
        <v>128</v>
      </c>
      <c r="D2119" s="150">
        <v>23.52</v>
      </c>
      <c r="E2119" s="83"/>
    </row>
    <row r="2120" spans="1:5" x14ac:dyDescent="0.3">
      <c r="A2120" s="148" t="s">
        <v>24619</v>
      </c>
      <c r="B2120" s="149" t="s">
        <v>24620</v>
      </c>
      <c r="C2120" s="106" t="s">
        <v>128</v>
      </c>
      <c r="D2120" s="150">
        <v>65.510000000000005</v>
      </c>
      <c r="E2120" s="83"/>
    </row>
    <row r="2121" spans="1:5" x14ac:dyDescent="0.3">
      <c r="A2121" s="148" t="s">
        <v>24621</v>
      </c>
      <c r="B2121" s="149" t="s">
        <v>24622</v>
      </c>
      <c r="C2121" s="106" t="s">
        <v>128</v>
      </c>
      <c r="D2121" s="150">
        <v>16.73</v>
      </c>
      <c r="E2121" s="83"/>
    </row>
    <row r="2122" spans="1:5" x14ac:dyDescent="0.3">
      <c r="A2122" s="148" t="s">
        <v>24623</v>
      </c>
      <c r="B2122" s="149" t="s">
        <v>24624</v>
      </c>
      <c r="C2122" s="106" t="s">
        <v>128</v>
      </c>
      <c r="D2122" s="150">
        <v>26.33</v>
      </c>
      <c r="E2122" s="83"/>
    </row>
    <row r="2123" spans="1:5" x14ac:dyDescent="0.3">
      <c r="A2123" s="148" t="s">
        <v>24625</v>
      </c>
      <c r="B2123" s="149" t="s">
        <v>24626</v>
      </c>
      <c r="C2123" s="106" t="s">
        <v>128</v>
      </c>
      <c r="D2123" s="150">
        <v>72.67</v>
      </c>
      <c r="E2123" s="83"/>
    </row>
    <row r="2124" spans="1:5" x14ac:dyDescent="0.3">
      <c r="A2124" s="148" t="s">
        <v>24627</v>
      </c>
      <c r="B2124" s="149" t="s">
        <v>5522</v>
      </c>
      <c r="C2124" s="106" t="s">
        <v>128</v>
      </c>
      <c r="D2124" s="150">
        <v>18.920000000000002</v>
      </c>
      <c r="E2124" s="83"/>
    </row>
    <row r="2125" spans="1:5" ht="43.2" x14ac:dyDescent="0.3">
      <c r="A2125" s="148" t="s">
        <v>24628</v>
      </c>
      <c r="B2125" s="149" t="s">
        <v>24629</v>
      </c>
      <c r="C2125" s="106" t="s">
        <v>128</v>
      </c>
      <c r="D2125" s="150">
        <v>168.8</v>
      </c>
      <c r="E2125" s="83"/>
    </row>
    <row r="2126" spans="1:5" ht="28.8" x14ac:dyDescent="0.3">
      <c r="A2126" s="148" t="s">
        <v>24630</v>
      </c>
      <c r="B2126" s="149" t="s">
        <v>24631</v>
      </c>
      <c r="C2126" s="106" t="s">
        <v>128</v>
      </c>
      <c r="D2126" s="150">
        <v>255.15</v>
      </c>
      <c r="E2126" s="83"/>
    </row>
    <row r="2127" spans="1:5" ht="28.8" x14ac:dyDescent="0.3">
      <c r="A2127" s="148" t="s">
        <v>24632</v>
      </c>
      <c r="B2127" s="149" t="s">
        <v>24633</v>
      </c>
      <c r="C2127" s="106" t="s">
        <v>128</v>
      </c>
      <c r="D2127" s="150">
        <v>16.98</v>
      </c>
      <c r="E2127" s="83"/>
    </row>
    <row r="2128" spans="1:5" ht="28.8" x14ac:dyDescent="0.3">
      <c r="A2128" s="148" t="s">
        <v>24634</v>
      </c>
      <c r="B2128" s="149" t="s">
        <v>24635</v>
      </c>
      <c r="C2128" s="106" t="s">
        <v>128</v>
      </c>
      <c r="D2128" s="150">
        <v>28.68</v>
      </c>
      <c r="E2128" s="83"/>
    </row>
    <row r="2129" spans="1:5" ht="28.8" x14ac:dyDescent="0.3">
      <c r="A2129" s="148" t="s">
        <v>24636</v>
      </c>
      <c r="B2129" s="149" t="s">
        <v>24637</v>
      </c>
      <c r="C2129" s="106" t="s">
        <v>128</v>
      </c>
      <c r="D2129" s="150">
        <v>72.650000000000006</v>
      </c>
      <c r="E2129" s="83"/>
    </row>
    <row r="2130" spans="1:5" ht="28.8" x14ac:dyDescent="0.3">
      <c r="A2130" s="148" t="s">
        <v>24638</v>
      </c>
      <c r="B2130" s="149" t="s">
        <v>24639</v>
      </c>
      <c r="C2130" s="106" t="s">
        <v>128</v>
      </c>
      <c r="D2130" s="150">
        <v>155.94999999999999</v>
      </c>
      <c r="E2130" s="83"/>
    </row>
    <row r="2131" spans="1:5" ht="28.8" x14ac:dyDescent="0.3">
      <c r="A2131" s="148" t="s">
        <v>24640</v>
      </c>
      <c r="B2131" s="149" t="s">
        <v>24641</v>
      </c>
      <c r="C2131" s="106" t="s">
        <v>128</v>
      </c>
      <c r="D2131" s="150">
        <v>170.06</v>
      </c>
      <c r="E2131" s="83"/>
    </row>
    <row r="2132" spans="1:5" ht="28.8" x14ac:dyDescent="0.3">
      <c r="A2132" s="148" t="s">
        <v>24642</v>
      </c>
      <c r="B2132" s="149" t="s">
        <v>24643</v>
      </c>
      <c r="C2132" s="106" t="s">
        <v>128</v>
      </c>
      <c r="D2132" s="150">
        <v>26.28</v>
      </c>
      <c r="E2132" s="83"/>
    </row>
    <row r="2133" spans="1:5" ht="28.8" x14ac:dyDescent="0.3">
      <c r="A2133" s="148" t="s">
        <v>24644</v>
      </c>
      <c r="B2133" s="149" t="s">
        <v>24645</v>
      </c>
      <c r="C2133" s="106" t="s">
        <v>128</v>
      </c>
      <c r="D2133" s="150">
        <v>68.459999999999994</v>
      </c>
      <c r="E2133" s="83"/>
    </row>
    <row r="2134" spans="1:5" ht="28.8" x14ac:dyDescent="0.3">
      <c r="A2134" s="148" t="s">
        <v>24646</v>
      </c>
      <c r="B2134" s="149" t="s">
        <v>24647</v>
      </c>
      <c r="C2134" s="106" t="s">
        <v>128</v>
      </c>
      <c r="D2134" s="150">
        <v>161.82</v>
      </c>
      <c r="E2134" s="83"/>
    </row>
    <row r="2135" spans="1:5" ht="28.8" x14ac:dyDescent="0.3">
      <c r="A2135" s="148" t="s">
        <v>24648</v>
      </c>
      <c r="B2135" s="149" t="s">
        <v>24649</v>
      </c>
      <c r="C2135" s="106" t="s">
        <v>128</v>
      </c>
      <c r="D2135" s="150">
        <v>363.56</v>
      </c>
      <c r="E2135" s="83"/>
    </row>
    <row r="2136" spans="1:5" ht="28.8" x14ac:dyDescent="0.3">
      <c r="A2136" s="148" t="s">
        <v>24650</v>
      </c>
      <c r="B2136" s="149" t="s">
        <v>24651</v>
      </c>
      <c r="C2136" s="106" t="s">
        <v>128</v>
      </c>
      <c r="D2136" s="150">
        <v>11.88</v>
      </c>
      <c r="E2136" s="83"/>
    </row>
    <row r="2137" spans="1:5" ht="28.8" x14ac:dyDescent="0.3">
      <c r="A2137" s="148" t="s">
        <v>24652</v>
      </c>
      <c r="B2137" s="149" t="s">
        <v>24653</v>
      </c>
      <c r="C2137" s="106" t="s">
        <v>128</v>
      </c>
      <c r="D2137" s="150">
        <v>28.04</v>
      </c>
      <c r="E2137" s="83"/>
    </row>
    <row r="2138" spans="1:5" x14ac:dyDescent="0.3">
      <c r="A2138" s="148" t="s">
        <v>24654</v>
      </c>
      <c r="B2138" s="149" t="s">
        <v>3952</v>
      </c>
      <c r="C2138" s="106" t="s">
        <v>128</v>
      </c>
      <c r="D2138" s="150">
        <v>390.75</v>
      </c>
      <c r="E2138" s="83"/>
    </row>
    <row r="2139" spans="1:5" x14ac:dyDescent="0.3">
      <c r="A2139" s="148" t="s">
        <v>24655</v>
      </c>
      <c r="B2139" s="149" t="s">
        <v>24656</v>
      </c>
      <c r="C2139" s="106" t="s">
        <v>128</v>
      </c>
      <c r="D2139" s="150">
        <v>20.87</v>
      </c>
      <c r="E2139" s="83"/>
    </row>
    <row r="2140" spans="1:5" x14ac:dyDescent="0.3">
      <c r="A2140" s="148" t="s">
        <v>24657</v>
      </c>
      <c r="B2140" s="149" t="s">
        <v>3842</v>
      </c>
      <c r="C2140" s="106" t="s">
        <v>128</v>
      </c>
      <c r="D2140" s="150">
        <v>76.45</v>
      </c>
      <c r="E2140" s="83"/>
    </row>
    <row r="2141" spans="1:5" x14ac:dyDescent="0.3">
      <c r="A2141" s="148" t="s">
        <v>24658</v>
      </c>
      <c r="B2141" s="149" t="s">
        <v>3840</v>
      </c>
      <c r="C2141" s="106" t="s">
        <v>128</v>
      </c>
      <c r="D2141" s="150">
        <v>54.88</v>
      </c>
      <c r="E2141" s="83"/>
    </row>
    <row r="2142" spans="1:5" x14ac:dyDescent="0.3">
      <c r="A2142" s="148" t="s">
        <v>24659</v>
      </c>
      <c r="B2142" s="149" t="s">
        <v>3838</v>
      </c>
      <c r="C2142" s="106" t="s">
        <v>128</v>
      </c>
      <c r="D2142" s="150">
        <v>30.63</v>
      </c>
      <c r="E2142" s="83"/>
    </row>
    <row r="2143" spans="1:5" x14ac:dyDescent="0.3">
      <c r="A2143" s="148" t="s">
        <v>24660</v>
      </c>
      <c r="B2143" s="149" t="s">
        <v>3836</v>
      </c>
      <c r="C2143" s="106" t="s">
        <v>128</v>
      </c>
      <c r="D2143" s="150">
        <v>20.21</v>
      </c>
      <c r="E2143" s="83"/>
    </row>
    <row r="2144" spans="1:5" ht="28.8" x14ac:dyDescent="0.3">
      <c r="A2144" s="148" t="s">
        <v>24661</v>
      </c>
      <c r="B2144" s="149" t="s">
        <v>24662</v>
      </c>
      <c r="C2144" s="106" t="s">
        <v>128</v>
      </c>
      <c r="D2144" s="150">
        <v>245.82</v>
      </c>
      <c r="E2144" s="83"/>
    </row>
    <row r="2145" spans="1:5" ht="28.8" x14ac:dyDescent="0.3">
      <c r="A2145" s="148" t="s">
        <v>24663</v>
      </c>
      <c r="B2145" s="149" t="s">
        <v>24664</v>
      </c>
      <c r="C2145" s="106" t="s">
        <v>128</v>
      </c>
      <c r="D2145" s="150">
        <v>1185.6600000000001</v>
      </c>
      <c r="E2145" s="83"/>
    </row>
    <row r="2146" spans="1:5" ht="28.8" x14ac:dyDescent="0.3">
      <c r="A2146" s="148" t="s">
        <v>24665</v>
      </c>
      <c r="B2146" s="149" t="s">
        <v>24666</v>
      </c>
      <c r="C2146" s="106" t="s">
        <v>128</v>
      </c>
      <c r="D2146" s="150">
        <v>366.36</v>
      </c>
      <c r="E2146" s="83"/>
    </row>
    <row r="2147" spans="1:5" ht="28.8" x14ac:dyDescent="0.3">
      <c r="A2147" s="148" t="s">
        <v>24667</v>
      </c>
      <c r="B2147" s="149" t="s">
        <v>24668</v>
      </c>
      <c r="C2147" s="106" t="s">
        <v>128</v>
      </c>
      <c r="D2147" s="150">
        <v>115.34</v>
      </c>
      <c r="E2147" s="83"/>
    </row>
    <row r="2148" spans="1:5" ht="28.8" x14ac:dyDescent="0.3">
      <c r="A2148" s="148" t="s">
        <v>24669</v>
      </c>
      <c r="B2148" s="149" t="s">
        <v>24670</v>
      </c>
      <c r="C2148" s="106" t="s">
        <v>128</v>
      </c>
      <c r="D2148" s="150">
        <v>210.51</v>
      </c>
      <c r="E2148" s="83"/>
    </row>
    <row r="2149" spans="1:5" x14ac:dyDescent="0.3">
      <c r="A2149" s="148" t="s">
        <v>24671</v>
      </c>
      <c r="B2149" s="149" t="s">
        <v>24672</v>
      </c>
      <c r="C2149" s="106" t="s">
        <v>128</v>
      </c>
      <c r="D2149" s="150">
        <v>580.12</v>
      </c>
      <c r="E2149" s="83"/>
    </row>
    <row r="2150" spans="1:5" x14ac:dyDescent="0.3">
      <c r="A2150" s="148" t="s">
        <v>24673</v>
      </c>
      <c r="B2150" s="149" t="s">
        <v>24674</v>
      </c>
      <c r="C2150" s="106" t="s">
        <v>128</v>
      </c>
      <c r="D2150" s="150">
        <v>261.20999999999998</v>
      </c>
      <c r="E2150" s="83"/>
    </row>
    <row r="2151" spans="1:5" x14ac:dyDescent="0.3">
      <c r="A2151" s="148" t="s">
        <v>24675</v>
      </c>
      <c r="B2151" s="149" t="s">
        <v>24676</v>
      </c>
      <c r="C2151" s="106" t="s">
        <v>128</v>
      </c>
      <c r="D2151" s="150">
        <v>8.48</v>
      </c>
      <c r="E2151" s="83"/>
    </row>
    <row r="2152" spans="1:5" x14ac:dyDescent="0.3">
      <c r="A2152" s="148" t="s">
        <v>24677</v>
      </c>
      <c r="B2152" s="149" t="s">
        <v>24678</v>
      </c>
      <c r="C2152" s="106" t="s">
        <v>236</v>
      </c>
      <c r="D2152" s="150">
        <v>1.62</v>
      </c>
      <c r="E2152" s="83"/>
    </row>
    <row r="2153" spans="1:5" x14ac:dyDescent="0.3">
      <c r="A2153" s="148" t="s">
        <v>24679</v>
      </c>
      <c r="B2153" s="149" t="s">
        <v>24680</v>
      </c>
      <c r="C2153" s="106" t="s">
        <v>236</v>
      </c>
      <c r="D2153" s="150">
        <v>8.5</v>
      </c>
      <c r="E2153" s="83"/>
    </row>
    <row r="2154" spans="1:5" x14ac:dyDescent="0.3">
      <c r="A2154" s="148" t="s">
        <v>24681</v>
      </c>
      <c r="B2154" s="149" t="s">
        <v>24682</v>
      </c>
      <c r="C2154" s="106" t="s">
        <v>236</v>
      </c>
      <c r="D2154" s="150">
        <v>2.57</v>
      </c>
      <c r="E2154" s="83"/>
    </row>
    <row r="2155" spans="1:5" x14ac:dyDescent="0.3">
      <c r="A2155" s="148" t="s">
        <v>24683</v>
      </c>
      <c r="B2155" s="149" t="s">
        <v>24684</v>
      </c>
      <c r="C2155" s="106" t="s">
        <v>236</v>
      </c>
      <c r="D2155" s="150">
        <v>4.01</v>
      </c>
      <c r="E2155" s="83"/>
    </row>
    <row r="2156" spans="1:5" x14ac:dyDescent="0.3">
      <c r="A2156" s="148" t="s">
        <v>24685</v>
      </c>
      <c r="B2156" s="149" t="s">
        <v>24686</v>
      </c>
      <c r="C2156" s="106" t="s">
        <v>236</v>
      </c>
      <c r="D2156" s="150">
        <v>6.48</v>
      </c>
      <c r="E2156" s="83"/>
    </row>
    <row r="2157" spans="1:5" ht="28.8" x14ac:dyDescent="0.3">
      <c r="A2157" s="148" t="s">
        <v>24687</v>
      </c>
      <c r="B2157" s="149" t="s">
        <v>24688</v>
      </c>
      <c r="C2157" s="106" t="s">
        <v>236</v>
      </c>
      <c r="D2157" s="150">
        <v>1.79</v>
      </c>
      <c r="E2157" s="83"/>
    </row>
    <row r="2158" spans="1:5" ht="28.8" x14ac:dyDescent="0.3">
      <c r="A2158" s="148" t="s">
        <v>24689</v>
      </c>
      <c r="B2158" s="149" t="s">
        <v>24690</v>
      </c>
      <c r="C2158" s="106" t="s">
        <v>236</v>
      </c>
      <c r="D2158" s="150">
        <v>2.56</v>
      </c>
      <c r="E2158" s="83"/>
    </row>
    <row r="2159" spans="1:5" ht="28.8" x14ac:dyDescent="0.3">
      <c r="A2159" s="148" t="s">
        <v>24691</v>
      </c>
      <c r="B2159" s="149" t="s">
        <v>24692</v>
      </c>
      <c r="C2159" s="106" t="s">
        <v>236</v>
      </c>
      <c r="D2159" s="150">
        <v>4.1900000000000004</v>
      </c>
      <c r="E2159" s="83"/>
    </row>
    <row r="2160" spans="1:5" ht="28.8" x14ac:dyDescent="0.3">
      <c r="A2160" s="148" t="s">
        <v>24693</v>
      </c>
      <c r="B2160" s="149" t="s">
        <v>24694</v>
      </c>
      <c r="C2160" s="106" t="s">
        <v>236</v>
      </c>
      <c r="D2160" s="150">
        <v>5.41</v>
      </c>
      <c r="E2160" s="83"/>
    </row>
    <row r="2161" spans="1:5" ht="28.8" x14ac:dyDescent="0.3">
      <c r="A2161" s="148" t="s">
        <v>24695</v>
      </c>
      <c r="B2161" s="149" t="s">
        <v>24696</v>
      </c>
      <c r="C2161" s="106" t="s">
        <v>236</v>
      </c>
      <c r="D2161" s="150">
        <v>9.77</v>
      </c>
      <c r="E2161" s="83"/>
    </row>
    <row r="2162" spans="1:5" ht="28.8" x14ac:dyDescent="0.3">
      <c r="A2162" s="148" t="s">
        <v>24697</v>
      </c>
      <c r="B2162" s="149" t="s">
        <v>24698</v>
      </c>
      <c r="C2162" s="106" t="s">
        <v>236</v>
      </c>
      <c r="D2162" s="150">
        <v>62.28</v>
      </c>
      <c r="E2162" s="83"/>
    </row>
    <row r="2163" spans="1:5" x14ac:dyDescent="0.3">
      <c r="A2163" s="148" t="s">
        <v>24699</v>
      </c>
      <c r="B2163" s="149" t="s">
        <v>24700</v>
      </c>
      <c r="C2163" s="106" t="s">
        <v>236</v>
      </c>
      <c r="D2163" s="150">
        <v>14.65</v>
      </c>
      <c r="E2163" s="83"/>
    </row>
    <row r="2164" spans="1:5" ht="28.8" x14ac:dyDescent="0.3">
      <c r="A2164" s="148" t="s">
        <v>24701</v>
      </c>
      <c r="B2164" s="149" t="s">
        <v>24702</v>
      </c>
      <c r="C2164" s="106" t="s">
        <v>236</v>
      </c>
      <c r="D2164" s="150">
        <v>87.54</v>
      </c>
      <c r="E2164" s="83"/>
    </row>
    <row r="2165" spans="1:5" x14ac:dyDescent="0.3">
      <c r="A2165" s="148" t="s">
        <v>24703</v>
      </c>
      <c r="B2165" s="149" t="s">
        <v>24704</v>
      </c>
      <c r="C2165" s="106" t="s">
        <v>236</v>
      </c>
      <c r="D2165" s="150">
        <v>20.78</v>
      </c>
      <c r="E2165" s="83"/>
    </row>
    <row r="2166" spans="1:5" x14ac:dyDescent="0.3">
      <c r="A2166" s="148" t="s">
        <v>24705</v>
      </c>
      <c r="B2166" s="149" t="s">
        <v>24706</v>
      </c>
      <c r="C2166" s="106" t="s">
        <v>236</v>
      </c>
      <c r="D2166" s="150">
        <v>30.38</v>
      </c>
      <c r="E2166" s="83"/>
    </row>
    <row r="2167" spans="1:5" x14ac:dyDescent="0.3">
      <c r="A2167" s="148" t="s">
        <v>24707</v>
      </c>
      <c r="B2167" s="149" t="s">
        <v>24708</v>
      </c>
      <c r="C2167" s="106" t="s">
        <v>236</v>
      </c>
      <c r="D2167" s="150">
        <v>5.68</v>
      </c>
      <c r="E2167" s="83"/>
    </row>
    <row r="2168" spans="1:5" x14ac:dyDescent="0.3">
      <c r="A2168" s="148" t="s">
        <v>24709</v>
      </c>
      <c r="B2168" s="149" t="s">
        <v>24710</v>
      </c>
      <c r="C2168" s="106" t="s">
        <v>236</v>
      </c>
      <c r="D2168" s="150">
        <v>8.52</v>
      </c>
      <c r="E2168" s="83"/>
    </row>
    <row r="2169" spans="1:5" x14ac:dyDescent="0.3">
      <c r="A2169" s="148" t="s">
        <v>24711</v>
      </c>
      <c r="B2169" s="149" t="s">
        <v>24712</v>
      </c>
      <c r="C2169" s="106" t="s">
        <v>236</v>
      </c>
      <c r="D2169" s="150">
        <v>31.25</v>
      </c>
      <c r="E2169" s="83"/>
    </row>
    <row r="2170" spans="1:5" ht="43.2" x14ac:dyDescent="0.3">
      <c r="A2170" s="148" t="s">
        <v>24713</v>
      </c>
      <c r="B2170" s="149" t="s">
        <v>24714</v>
      </c>
      <c r="C2170" s="106" t="s">
        <v>236</v>
      </c>
      <c r="D2170" s="150">
        <v>2.69</v>
      </c>
      <c r="E2170" s="83"/>
    </row>
    <row r="2171" spans="1:5" ht="43.2" x14ac:dyDescent="0.3">
      <c r="A2171" s="148" t="s">
        <v>24715</v>
      </c>
      <c r="B2171" s="149" t="s">
        <v>24716</v>
      </c>
      <c r="C2171" s="106" t="s">
        <v>236</v>
      </c>
      <c r="D2171" s="150">
        <v>3.37</v>
      </c>
      <c r="E2171" s="83"/>
    </row>
    <row r="2172" spans="1:5" ht="43.2" x14ac:dyDescent="0.3">
      <c r="A2172" s="148" t="s">
        <v>24717</v>
      </c>
      <c r="B2172" s="149" t="s">
        <v>24718</v>
      </c>
      <c r="C2172" s="106" t="s">
        <v>236</v>
      </c>
      <c r="D2172" s="150">
        <v>5.24</v>
      </c>
      <c r="E2172" s="83"/>
    </row>
    <row r="2173" spans="1:5" ht="43.2" x14ac:dyDescent="0.3">
      <c r="A2173" s="148" t="s">
        <v>24719</v>
      </c>
      <c r="B2173" s="149" t="s">
        <v>24720</v>
      </c>
      <c r="C2173" s="106" t="s">
        <v>236</v>
      </c>
      <c r="D2173" s="150">
        <v>6.65</v>
      </c>
      <c r="E2173" s="83"/>
    </row>
    <row r="2174" spans="1:5" ht="43.2" x14ac:dyDescent="0.3">
      <c r="A2174" s="148" t="s">
        <v>24721</v>
      </c>
      <c r="B2174" s="149" t="s">
        <v>24722</v>
      </c>
      <c r="C2174" s="106" t="s">
        <v>236</v>
      </c>
      <c r="D2174" s="150">
        <v>11.53</v>
      </c>
      <c r="E2174" s="83"/>
    </row>
    <row r="2175" spans="1:5" ht="43.2" x14ac:dyDescent="0.3">
      <c r="A2175" s="148" t="s">
        <v>24723</v>
      </c>
      <c r="B2175" s="149" t="s">
        <v>24724</v>
      </c>
      <c r="C2175" s="106" t="s">
        <v>236</v>
      </c>
      <c r="D2175" s="150">
        <v>17.43</v>
      </c>
      <c r="E2175" s="83"/>
    </row>
    <row r="2176" spans="1:5" ht="43.2" x14ac:dyDescent="0.3">
      <c r="A2176" s="148" t="s">
        <v>24725</v>
      </c>
      <c r="B2176" s="149" t="s">
        <v>24726</v>
      </c>
      <c r="C2176" s="106" t="s">
        <v>236</v>
      </c>
      <c r="D2176" s="150">
        <v>27.79</v>
      </c>
      <c r="E2176" s="83"/>
    </row>
    <row r="2177" spans="1:5" ht="43.2" x14ac:dyDescent="0.3">
      <c r="A2177" s="148" t="s">
        <v>24727</v>
      </c>
      <c r="B2177" s="149" t="s">
        <v>24728</v>
      </c>
      <c r="C2177" s="106" t="s">
        <v>236</v>
      </c>
      <c r="D2177" s="150">
        <v>36.39</v>
      </c>
      <c r="E2177" s="83"/>
    </row>
    <row r="2178" spans="1:5" ht="43.2" x14ac:dyDescent="0.3">
      <c r="A2178" s="148" t="s">
        <v>24729</v>
      </c>
      <c r="B2178" s="149" t="s">
        <v>24730</v>
      </c>
      <c r="C2178" s="106" t="s">
        <v>236</v>
      </c>
      <c r="D2178" s="150">
        <v>51.44</v>
      </c>
      <c r="E2178" s="83"/>
    </row>
    <row r="2179" spans="1:5" ht="43.2" x14ac:dyDescent="0.3">
      <c r="A2179" s="148" t="s">
        <v>24731</v>
      </c>
      <c r="B2179" s="149" t="s">
        <v>24732</v>
      </c>
      <c r="C2179" s="106" t="s">
        <v>236</v>
      </c>
      <c r="D2179" s="150">
        <v>73.87</v>
      </c>
      <c r="E2179" s="83"/>
    </row>
    <row r="2180" spans="1:5" ht="43.2" x14ac:dyDescent="0.3">
      <c r="A2180" s="148" t="s">
        <v>24733</v>
      </c>
      <c r="B2180" s="149" t="s">
        <v>24734</v>
      </c>
      <c r="C2180" s="106" t="s">
        <v>236</v>
      </c>
      <c r="D2180" s="150">
        <v>95.91</v>
      </c>
      <c r="E2180" s="83"/>
    </row>
    <row r="2181" spans="1:5" ht="43.2" x14ac:dyDescent="0.3">
      <c r="A2181" s="148" t="s">
        <v>24735</v>
      </c>
      <c r="B2181" s="149" t="s">
        <v>24736</v>
      </c>
      <c r="C2181" s="106" t="s">
        <v>236</v>
      </c>
      <c r="D2181" s="150">
        <v>124.32</v>
      </c>
      <c r="E2181" s="83"/>
    </row>
    <row r="2182" spans="1:5" ht="43.2" x14ac:dyDescent="0.3">
      <c r="A2182" s="148" t="s">
        <v>24737</v>
      </c>
      <c r="B2182" s="149" t="s">
        <v>24738</v>
      </c>
      <c r="C2182" s="106" t="s">
        <v>236</v>
      </c>
      <c r="D2182" s="150">
        <v>152.49</v>
      </c>
      <c r="E2182" s="83"/>
    </row>
    <row r="2183" spans="1:5" ht="43.2" x14ac:dyDescent="0.3">
      <c r="A2183" s="148" t="s">
        <v>24739</v>
      </c>
      <c r="B2183" s="149" t="s">
        <v>24740</v>
      </c>
      <c r="C2183" s="106" t="s">
        <v>236</v>
      </c>
      <c r="D2183" s="150">
        <v>181.52</v>
      </c>
      <c r="E2183" s="83"/>
    </row>
    <row r="2184" spans="1:5" ht="43.2" x14ac:dyDescent="0.3">
      <c r="A2184" s="148" t="s">
        <v>24741</v>
      </c>
      <c r="B2184" s="149" t="s">
        <v>24742</v>
      </c>
      <c r="C2184" s="106" t="s">
        <v>236</v>
      </c>
      <c r="D2184" s="150">
        <v>237.79</v>
      </c>
      <c r="E2184" s="83"/>
    </row>
    <row r="2185" spans="1:5" x14ac:dyDescent="0.3">
      <c r="A2185" s="148" t="s">
        <v>24743</v>
      </c>
      <c r="B2185" s="149" t="s">
        <v>4845</v>
      </c>
      <c r="C2185" s="106" t="s">
        <v>236</v>
      </c>
      <c r="D2185" s="150">
        <v>1.78</v>
      </c>
      <c r="E2185" s="83"/>
    </row>
    <row r="2186" spans="1:5" x14ac:dyDescent="0.3">
      <c r="A2186" s="148" t="s">
        <v>24744</v>
      </c>
      <c r="B2186" s="149" t="s">
        <v>4846</v>
      </c>
      <c r="C2186" s="106" t="s">
        <v>236</v>
      </c>
      <c r="D2186" s="150">
        <v>2.59</v>
      </c>
      <c r="E2186" s="83"/>
    </row>
    <row r="2187" spans="1:5" x14ac:dyDescent="0.3">
      <c r="A2187" s="148" t="s">
        <v>24745</v>
      </c>
      <c r="B2187" s="149" t="s">
        <v>4848</v>
      </c>
      <c r="C2187" s="106" t="s">
        <v>236</v>
      </c>
      <c r="D2187" s="150">
        <v>4.18</v>
      </c>
      <c r="E2187" s="83"/>
    </row>
    <row r="2188" spans="1:5" x14ac:dyDescent="0.3">
      <c r="A2188" s="148" t="s">
        <v>24746</v>
      </c>
      <c r="B2188" s="149" t="s">
        <v>4850</v>
      </c>
      <c r="C2188" s="106" t="s">
        <v>236</v>
      </c>
      <c r="D2188" s="150">
        <v>5.71</v>
      </c>
      <c r="E2188" s="83"/>
    </row>
    <row r="2189" spans="1:5" x14ac:dyDescent="0.3">
      <c r="A2189" s="148" t="s">
        <v>24747</v>
      </c>
      <c r="B2189" s="149" t="s">
        <v>4852</v>
      </c>
      <c r="C2189" s="106" t="s">
        <v>236</v>
      </c>
      <c r="D2189" s="150">
        <v>9.59</v>
      </c>
      <c r="E2189" s="83"/>
    </row>
    <row r="2190" spans="1:5" x14ac:dyDescent="0.3">
      <c r="A2190" s="148" t="s">
        <v>24748</v>
      </c>
      <c r="B2190" s="149" t="s">
        <v>4854</v>
      </c>
      <c r="C2190" s="106" t="s">
        <v>236</v>
      </c>
      <c r="D2190" s="150">
        <v>14.76</v>
      </c>
      <c r="E2190" s="83"/>
    </row>
    <row r="2191" spans="1:5" x14ac:dyDescent="0.3">
      <c r="A2191" s="148" t="s">
        <v>24749</v>
      </c>
      <c r="B2191" s="149" t="s">
        <v>4856</v>
      </c>
      <c r="C2191" s="106" t="s">
        <v>236</v>
      </c>
      <c r="D2191" s="150">
        <v>22.4</v>
      </c>
      <c r="E2191" s="83"/>
    </row>
    <row r="2192" spans="1:5" x14ac:dyDescent="0.3">
      <c r="A2192" s="148" t="s">
        <v>24750</v>
      </c>
      <c r="B2192" s="149" t="s">
        <v>4858</v>
      </c>
      <c r="C2192" s="106" t="s">
        <v>236</v>
      </c>
      <c r="D2192" s="150">
        <v>32.11</v>
      </c>
      <c r="E2192" s="83"/>
    </row>
    <row r="2193" spans="1:5" x14ac:dyDescent="0.3">
      <c r="A2193" s="148" t="s">
        <v>24751</v>
      </c>
      <c r="B2193" s="149" t="s">
        <v>4860</v>
      </c>
      <c r="C2193" s="106" t="s">
        <v>236</v>
      </c>
      <c r="D2193" s="150">
        <v>44.15</v>
      </c>
      <c r="E2193" s="83"/>
    </row>
    <row r="2194" spans="1:5" x14ac:dyDescent="0.3">
      <c r="A2194" s="148" t="s">
        <v>24752</v>
      </c>
      <c r="B2194" s="149" t="s">
        <v>4862</v>
      </c>
      <c r="C2194" s="106" t="s">
        <v>236</v>
      </c>
      <c r="D2194" s="150">
        <v>56.54</v>
      </c>
      <c r="E2194" s="83"/>
    </row>
    <row r="2195" spans="1:5" x14ac:dyDescent="0.3">
      <c r="A2195" s="148" t="s">
        <v>24753</v>
      </c>
      <c r="B2195" s="149" t="s">
        <v>4864</v>
      </c>
      <c r="C2195" s="106" t="s">
        <v>236</v>
      </c>
      <c r="D2195" s="150">
        <v>74.28</v>
      </c>
      <c r="E2195" s="83"/>
    </row>
    <row r="2196" spans="1:5" x14ac:dyDescent="0.3">
      <c r="A2196" s="148" t="s">
        <v>24754</v>
      </c>
      <c r="B2196" s="149" t="s">
        <v>4866</v>
      </c>
      <c r="C2196" s="106" t="s">
        <v>236</v>
      </c>
      <c r="D2196" s="150">
        <v>102.99</v>
      </c>
      <c r="E2196" s="83"/>
    </row>
    <row r="2197" spans="1:5" x14ac:dyDescent="0.3">
      <c r="A2197" s="148" t="s">
        <v>24755</v>
      </c>
      <c r="B2197" s="149" t="s">
        <v>4870</v>
      </c>
      <c r="C2197" s="106" t="s">
        <v>236</v>
      </c>
      <c r="D2197" s="150">
        <v>161.94</v>
      </c>
      <c r="E2197" s="83"/>
    </row>
    <row r="2198" spans="1:5" x14ac:dyDescent="0.3">
      <c r="A2198" s="148" t="s">
        <v>24756</v>
      </c>
      <c r="B2198" s="149" t="s">
        <v>4872</v>
      </c>
      <c r="C2198" s="106" t="s">
        <v>236</v>
      </c>
      <c r="D2198" s="150">
        <v>207.81</v>
      </c>
      <c r="E2198" s="83"/>
    </row>
    <row r="2199" spans="1:5" x14ac:dyDescent="0.3">
      <c r="A2199" s="148" t="s">
        <v>24757</v>
      </c>
      <c r="B2199" s="149" t="s">
        <v>24758</v>
      </c>
      <c r="C2199" s="106" t="s">
        <v>236</v>
      </c>
      <c r="D2199" s="150">
        <v>130.12</v>
      </c>
      <c r="E2199" s="83"/>
    </row>
    <row r="2200" spans="1:5" x14ac:dyDescent="0.3">
      <c r="A2200" s="148" t="s">
        <v>24759</v>
      </c>
      <c r="B2200" s="149" t="s">
        <v>24760</v>
      </c>
      <c r="C2200" s="106" t="s">
        <v>236</v>
      </c>
      <c r="D2200" s="150">
        <v>54.83</v>
      </c>
      <c r="E2200" s="83"/>
    </row>
    <row r="2201" spans="1:5" x14ac:dyDescent="0.3">
      <c r="A2201" s="148" t="s">
        <v>24761</v>
      </c>
      <c r="B2201" s="149" t="s">
        <v>24762</v>
      </c>
      <c r="C2201" s="106" t="s">
        <v>236</v>
      </c>
      <c r="D2201" s="150">
        <v>74.53</v>
      </c>
      <c r="E2201" s="83"/>
    </row>
    <row r="2202" spans="1:5" x14ac:dyDescent="0.3">
      <c r="A2202" s="148" t="s">
        <v>24763</v>
      </c>
      <c r="B2202" s="149" t="s">
        <v>24764</v>
      </c>
      <c r="C2202" s="106" t="s">
        <v>236</v>
      </c>
      <c r="D2202" s="150">
        <v>256.62</v>
      </c>
      <c r="E2202" s="83"/>
    </row>
    <row r="2203" spans="1:5" x14ac:dyDescent="0.3">
      <c r="A2203" s="148" t="s">
        <v>24765</v>
      </c>
      <c r="B2203" s="149" t="s">
        <v>24766</v>
      </c>
      <c r="C2203" s="106" t="s">
        <v>236</v>
      </c>
      <c r="D2203" s="150">
        <v>1.82</v>
      </c>
      <c r="E2203" s="83"/>
    </row>
    <row r="2204" spans="1:5" x14ac:dyDescent="0.3">
      <c r="A2204" s="148" t="s">
        <v>24767</v>
      </c>
      <c r="B2204" s="149" t="s">
        <v>24768</v>
      </c>
      <c r="C2204" s="106" t="s">
        <v>236</v>
      </c>
      <c r="D2204" s="150">
        <v>2.84</v>
      </c>
      <c r="E2204" s="83"/>
    </row>
    <row r="2205" spans="1:5" x14ac:dyDescent="0.3">
      <c r="A2205" s="148" t="s">
        <v>24769</v>
      </c>
      <c r="B2205" s="149" t="s">
        <v>24770</v>
      </c>
      <c r="C2205" s="106" t="s">
        <v>236</v>
      </c>
      <c r="D2205" s="150">
        <v>4.28</v>
      </c>
      <c r="E2205" s="83"/>
    </row>
    <row r="2206" spans="1:5" x14ac:dyDescent="0.3">
      <c r="A2206" s="148" t="s">
        <v>24771</v>
      </c>
      <c r="B2206" s="149" t="s">
        <v>24772</v>
      </c>
      <c r="C2206" s="106" t="s">
        <v>236</v>
      </c>
      <c r="D2206" s="150">
        <v>6.46</v>
      </c>
      <c r="E2206" s="83"/>
    </row>
    <row r="2207" spans="1:5" x14ac:dyDescent="0.3">
      <c r="A2207" s="148" t="s">
        <v>24773</v>
      </c>
      <c r="B2207" s="149" t="s">
        <v>24774</v>
      </c>
      <c r="C2207" s="106" t="s">
        <v>236</v>
      </c>
      <c r="D2207" s="150">
        <v>10.42</v>
      </c>
      <c r="E2207" s="83"/>
    </row>
    <row r="2208" spans="1:5" x14ac:dyDescent="0.3">
      <c r="A2208" s="148" t="s">
        <v>24775</v>
      </c>
      <c r="B2208" s="149" t="s">
        <v>24776</v>
      </c>
      <c r="C2208" s="106" t="s">
        <v>236</v>
      </c>
      <c r="D2208" s="150">
        <v>6.19</v>
      </c>
      <c r="E2208" s="83"/>
    </row>
    <row r="2209" spans="1:5" x14ac:dyDescent="0.3">
      <c r="A2209" s="148" t="s">
        <v>24777</v>
      </c>
      <c r="B2209" s="149" t="s">
        <v>24778</v>
      </c>
      <c r="C2209" s="106" t="s">
        <v>236</v>
      </c>
      <c r="D2209" s="150">
        <v>75.36</v>
      </c>
      <c r="E2209" s="83"/>
    </row>
    <row r="2210" spans="1:5" x14ac:dyDescent="0.3">
      <c r="A2210" s="148" t="s">
        <v>24779</v>
      </c>
      <c r="B2210" s="149" t="s">
        <v>24780</v>
      </c>
      <c r="C2210" s="106" t="s">
        <v>236</v>
      </c>
      <c r="D2210" s="150">
        <v>108.49</v>
      </c>
      <c r="E2210" s="83"/>
    </row>
    <row r="2211" spans="1:5" x14ac:dyDescent="0.3">
      <c r="A2211" s="148" t="s">
        <v>24781</v>
      </c>
      <c r="B2211" s="149" t="s">
        <v>24782</v>
      </c>
      <c r="C2211" s="106" t="s">
        <v>236</v>
      </c>
      <c r="D2211" s="150">
        <v>39.21</v>
      </c>
      <c r="E2211" s="83"/>
    </row>
    <row r="2212" spans="1:5" ht="43.2" x14ac:dyDescent="0.3">
      <c r="A2212" s="148" t="s">
        <v>24783</v>
      </c>
      <c r="B2212" s="149" t="s">
        <v>24784</v>
      </c>
      <c r="C2212" s="106" t="s">
        <v>236</v>
      </c>
      <c r="D2212" s="150">
        <v>5.81</v>
      </c>
      <c r="E2212" s="83"/>
    </row>
    <row r="2213" spans="1:5" ht="43.2" x14ac:dyDescent="0.3">
      <c r="A2213" s="148" t="s">
        <v>24785</v>
      </c>
      <c r="B2213" s="149" t="s">
        <v>24786</v>
      </c>
      <c r="C2213" s="106" t="s">
        <v>236</v>
      </c>
      <c r="D2213" s="150">
        <v>9.24</v>
      </c>
      <c r="E2213" s="83"/>
    </row>
    <row r="2214" spans="1:5" ht="43.2" x14ac:dyDescent="0.3">
      <c r="A2214" s="148" t="s">
        <v>24787</v>
      </c>
      <c r="B2214" s="149" t="s">
        <v>24788</v>
      </c>
      <c r="C2214" s="106" t="s">
        <v>236</v>
      </c>
      <c r="D2214" s="150">
        <v>14.18</v>
      </c>
      <c r="E2214" s="83"/>
    </row>
    <row r="2215" spans="1:5" ht="43.2" x14ac:dyDescent="0.3">
      <c r="A2215" s="148" t="s">
        <v>24789</v>
      </c>
      <c r="B2215" s="149" t="s">
        <v>24790</v>
      </c>
      <c r="C2215" s="106" t="s">
        <v>236</v>
      </c>
      <c r="D2215" s="150">
        <v>20.88</v>
      </c>
      <c r="E2215" s="83"/>
    </row>
    <row r="2216" spans="1:5" ht="43.2" x14ac:dyDescent="0.3">
      <c r="A2216" s="148" t="s">
        <v>24791</v>
      </c>
      <c r="B2216" s="149" t="s">
        <v>24792</v>
      </c>
      <c r="C2216" s="106" t="s">
        <v>236</v>
      </c>
      <c r="D2216" s="150">
        <v>18.010000000000002</v>
      </c>
      <c r="E2216" s="83"/>
    </row>
    <row r="2217" spans="1:5" ht="43.2" x14ac:dyDescent="0.3">
      <c r="A2217" s="148" t="s">
        <v>24793</v>
      </c>
      <c r="B2217" s="149" t="s">
        <v>24794</v>
      </c>
      <c r="C2217" s="106" t="s">
        <v>236</v>
      </c>
      <c r="D2217" s="150">
        <v>26.93</v>
      </c>
      <c r="E2217" s="83"/>
    </row>
    <row r="2218" spans="1:5" x14ac:dyDescent="0.3">
      <c r="A2218" s="148" t="s">
        <v>24795</v>
      </c>
      <c r="B2218" s="149" t="s">
        <v>24796</v>
      </c>
      <c r="C2218" s="106" t="s">
        <v>236</v>
      </c>
      <c r="D2218" s="150">
        <v>45.41</v>
      </c>
      <c r="E2218" s="83"/>
    </row>
    <row r="2219" spans="1:5" x14ac:dyDescent="0.3">
      <c r="A2219" s="148" t="s">
        <v>24797</v>
      </c>
      <c r="B2219" s="149" t="s">
        <v>24798</v>
      </c>
      <c r="C2219" s="106" t="s">
        <v>236</v>
      </c>
      <c r="D2219" s="150">
        <v>10.92</v>
      </c>
      <c r="E2219" s="83"/>
    </row>
    <row r="2220" spans="1:5" ht="28.8" x14ac:dyDescent="0.3">
      <c r="A2220" s="148" t="s">
        <v>24799</v>
      </c>
      <c r="B2220" s="149" t="s">
        <v>24800</v>
      </c>
      <c r="C2220" s="106" t="s">
        <v>236</v>
      </c>
      <c r="D2220" s="150">
        <v>102.79</v>
      </c>
      <c r="E2220" s="83"/>
    </row>
    <row r="2221" spans="1:5" x14ac:dyDescent="0.3">
      <c r="A2221" s="148" t="s">
        <v>24801</v>
      </c>
      <c r="B2221" s="149" t="s">
        <v>24802</v>
      </c>
      <c r="C2221" s="106" t="s">
        <v>236</v>
      </c>
      <c r="D2221" s="150">
        <v>196.31</v>
      </c>
      <c r="E2221" s="83"/>
    </row>
    <row r="2222" spans="1:5" x14ac:dyDescent="0.3">
      <c r="A2222" s="148" t="s">
        <v>24803</v>
      </c>
      <c r="B2222" s="149" t="s">
        <v>24804</v>
      </c>
      <c r="C2222" s="106" t="s">
        <v>236</v>
      </c>
      <c r="D2222" s="150">
        <v>59.74</v>
      </c>
      <c r="E2222" s="83"/>
    </row>
    <row r="2223" spans="1:5" x14ac:dyDescent="0.3">
      <c r="A2223" s="148" t="s">
        <v>24805</v>
      </c>
      <c r="B2223" s="149" t="s">
        <v>24806</v>
      </c>
      <c r="C2223" s="106" t="s">
        <v>236</v>
      </c>
      <c r="D2223" s="150">
        <v>90.73</v>
      </c>
      <c r="E2223" s="83"/>
    </row>
    <row r="2224" spans="1:5" x14ac:dyDescent="0.3">
      <c r="A2224" s="148" t="s">
        <v>24807</v>
      </c>
      <c r="B2224" s="149" t="s">
        <v>24808</v>
      </c>
      <c r="C2224" s="106" t="s">
        <v>236</v>
      </c>
      <c r="D2224" s="150">
        <v>197.72</v>
      </c>
      <c r="E2224" s="83"/>
    </row>
    <row r="2225" spans="1:5" x14ac:dyDescent="0.3">
      <c r="A2225" s="148" t="s">
        <v>24809</v>
      </c>
      <c r="B2225" s="149" t="s">
        <v>24810</v>
      </c>
      <c r="C2225" s="106" t="s">
        <v>236</v>
      </c>
      <c r="D2225" s="150">
        <v>56.62</v>
      </c>
      <c r="E2225" s="83"/>
    </row>
    <row r="2226" spans="1:5" ht="28.8" x14ac:dyDescent="0.3">
      <c r="A2226" s="148" t="s">
        <v>24811</v>
      </c>
      <c r="B2226" s="149" t="s">
        <v>24812</v>
      </c>
      <c r="C2226" s="106" t="s">
        <v>236</v>
      </c>
      <c r="D2226" s="150">
        <v>12.24</v>
      </c>
      <c r="E2226" s="83"/>
    </row>
    <row r="2227" spans="1:5" x14ac:dyDescent="0.3">
      <c r="A2227" s="148" t="s">
        <v>24813</v>
      </c>
      <c r="B2227" s="149" t="s">
        <v>24814</v>
      </c>
      <c r="C2227" s="106" t="s">
        <v>236</v>
      </c>
      <c r="D2227" s="150">
        <v>13.94</v>
      </c>
      <c r="E2227" s="83"/>
    </row>
    <row r="2228" spans="1:5" ht="28.8" x14ac:dyDescent="0.3">
      <c r="A2228" s="148" t="s">
        <v>24815</v>
      </c>
      <c r="B2228" s="149" t="s">
        <v>24816</v>
      </c>
      <c r="C2228" s="106" t="s">
        <v>128</v>
      </c>
      <c r="D2228" s="150">
        <v>102.61</v>
      </c>
      <c r="E2228" s="83"/>
    </row>
    <row r="2229" spans="1:5" x14ac:dyDescent="0.3">
      <c r="A2229" s="148" t="s">
        <v>24817</v>
      </c>
      <c r="B2229" s="149" t="s">
        <v>24818</v>
      </c>
      <c r="C2229" s="106" t="s">
        <v>693</v>
      </c>
      <c r="D2229" s="150">
        <v>40.409999999999997</v>
      </c>
      <c r="E2229" s="83"/>
    </row>
    <row r="2230" spans="1:5" x14ac:dyDescent="0.3">
      <c r="A2230" s="148" t="s">
        <v>24819</v>
      </c>
      <c r="B2230" s="149" t="s">
        <v>24820</v>
      </c>
      <c r="C2230" s="106" t="s">
        <v>693</v>
      </c>
      <c r="D2230" s="150">
        <v>38.75</v>
      </c>
      <c r="E2230" s="83"/>
    </row>
    <row r="2231" spans="1:5" ht="28.8" x14ac:dyDescent="0.3">
      <c r="A2231" s="148" t="s">
        <v>24821</v>
      </c>
      <c r="B2231" s="149" t="s">
        <v>24822</v>
      </c>
      <c r="C2231" s="106" t="s">
        <v>128</v>
      </c>
      <c r="D2231" s="150">
        <v>528.88</v>
      </c>
      <c r="E2231" s="83"/>
    </row>
    <row r="2232" spans="1:5" x14ac:dyDescent="0.3">
      <c r="A2232" s="148" t="s">
        <v>24823</v>
      </c>
      <c r="B2232" s="149" t="s">
        <v>24824</v>
      </c>
      <c r="C2232" s="106" t="s">
        <v>128</v>
      </c>
      <c r="D2232" s="150">
        <v>171.94</v>
      </c>
      <c r="E2232" s="83"/>
    </row>
    <row r="2233" spans="1:5" ht="28.8" x14ac:dyDescent="0.3">
      <c r="A2233" s="148" t="s">
        <v>24825</v>
      </c>
      <c r="B2233" s="149" t="s">
        <v>24826</v>
      </c>
      <c r="C2233" s="106" t="s">
        <v>236</v>
      </c>
      <c r="D2233" s="150">
        <v>8.4600000000000009</v>
      </c>
      <c r="E2233" s="83"/>
    </row>
    <row r="2234" spans="1:5" ht="28.8" x14ac:dyDescent="0.3">
      <c r="A2234" s="148" t="s">
        <v>24827</v>
      </c>
      <c r="B2234" s="149" t="s">
        <v>24828</v>
      </c>
      <c r="C2234" s="106" t="s">
        <v>236</v>
      </c>
      <c r="D2234" s="150">
        <v>11.2</v>
      </c>
      <c r="E2234" s="83"/>
    </row>
    <row r="2235" spans="1:5" ht="28.8" x14ac:dyDescent="0.3">
      <c r="A2235" s="148" t="s">
        <v>24829</v>
      </c>
      <c r="B2235" s="149" t="s">
        <v>24830</v>
      </c>
      <c r="C2235" s="106" t="s">
        <v>236</v>
      </c>
      <c r="D2235" s="150">
        <v>13.38</v>
      </c>
      <c r="E2235" s="83"/>
    </row>
    <row r="2236" spans="1:5" ht="28.8" x14ac:dyDescent="0.3">
      <c r="A2236" s="148" t="s">
        <v>24831</v>
      </c>
      <c r="B2236" s="149" t="s">
        <v>24832</v>
      </c>
      <c r="C2236" s="106" t="s">
        <v>236</v>
      </c>
      <c r="D2236" s="150">
        <v>22.13</v>
      </c>
      <c r="E2236" s="83"/>
    </row>
    <row r="2237" spans="1:5" x14ac:dyDescent="0.3">
      <c r="A2237" s="148" t="s">
        <v>24833</v>
      </c>
      <c r="B2237" s="149" t="s">
        <v>24834</v>
      </c>
      <c r="C2237" s="106" t="s">
        <v>236</v>
      </c>
      <c r="D2237" s="150">
        <v>20.72</v>
      </c>
      <c r="E2237" s="83"/>
    </row>
    <row r="2238" spans="1:5" x14ac:dyDescent="0.3">
      <c r="A2238" s="148" t="s">
        <v>24835</v>
      </c>
      <c r="B2238" s="149" t="s">
        <v>24836</v>
      </c>
      <c r="C2238" s="106" t="s">
        <v>128</v>
      </c>
      <c r="D2238" s="150">
        <v>143.1</v>
      </c>
      <c r="E2238" s="83"/>
    </row>
    <row r="2239" spans="1:5" ht="28.8" x14ac:dyDescent="0.3">
      <c r="A2239" s="148" t="s">
        <v>24837</v>
      </c>
      <c r="B2239" s="149" t="s">
        <v>24838</v>
      </c>
      <c r="C2239" s="106" t="s">
        <v>128</v>
      </c>
      <c r="D2239" s="150">
        <v>150.63</v>
      </c>
      <c r="E2239" s="83"/>
    </row>
    <row r="2240" spans="1:5" ht="43.2" x14ac:dyDescent="0.3">
      <c r="A2240" s="148" t="s">
        <v>24839</v>
      </c>
      <c r="B2240" s="149" t="s">
        <v>24840</v>
      </c>
      <c r="C2240" s="106" t="s">
        <v>236</v>
      </c>
      <c r="D2240" s="150">
        <v>10.74</v>
      </c>
      <c r="E2240" s="83"/>
    </row>
    <row r="2241" spans="1:5" ht="43.2" x14ac:dyDescent="0.3">
      <c r="A2241" s="148" t="s">
        <v>24841</v>
      </c>
      <c r="B2241" s="149" t="s">
        <v>24842</v>
      </c>
      <c r="C2241" s="106" t="s">
        <v>236</v>
      </c>
      <c r="D2241" s="150">
        <v>16.920000000000002</v>
      </c>
      <c r="E2241" s="83"/>
    </row>
    <row r="2242" spans="1:5" ht="43.2" x14ac:dyDescent="0.3">
      <c r="A2242" s="148" t="s">
        <v>24843</v>
      </c>
      <c r="B2242" s="149" t="s">
        <v>24844</v>
      </c>
      <c r="C2242" s="106" t="s">
        <v>236</v>
      </c>
      <c r="D2242" s="150">
        <v>31.9</v>
      </c>
      <c r="E2242" s="83"/>
    </row>
    <row r="2243" spans="1:5" ht="43.2" x14ac:dyDescent="0.3">
      <c r="A2243" s="148" t="s">
        <v>24845</v>
      </c>
      <c r="B2243" s="149" t="s">
        <v>24846</v>
      </c>
      <c r="C2243" s="106" t="s">
        <v>236</v>
      </c>
      <c r="D2243" s="150">
        <v>11.02</v>
      </c>
      <c r="E2243" s="83"/>
    </row>
    <row r="2244" spans="1:5" ht="43.2" x14ac:dyDescent="0.3">
      <c r="A2244" s="148" t="s">
        <v>24847</v>
      </c>
      <c r="B2244" s="149" t="s">
        <v>24848</v>
      </c>
      <c r="C2244" s="106" t="s">
        <v>236</v>
      </c>
      <c r="D2244" s="150">
        <v>19.829999999999998</v>
      </c>
      <c r="E2244" s="83"/>
    </row>
    <row r="2245" spans="1:5" ht="28.8" x14ac:dyDescent="0.3">
      <c r="A2245" s="148" t="s">
        <v>24849</v>
      </c>
      <c r="B2245" s="149" t="s">
        <v>24850</v>
      </c>
      <c r="C2245" s="106" t="s">
        <v>236</v>
      </c>
      <c r="D2245" s="150">
        <v>3.73</v>
      </c>
      <c r="E2245" s="83"/>
    </row>
    <row r="2246" spans="1:5" x14ac:dyDescent="0.3">
      <c r="A2246" s="148" t="s">
        <v>24851</v>
      </c>
      <c r="B2246" s="149" t="s">
        <v>24852</v>
      </c>
      <c r="C2246" s="106" t="s">
        <v>128</v>
      </c>
      <c r="D2246" s="150">
        <v>45.55</v>
      </c>
      <c r="E2246" s="83"/>
    </row>
    <row r="2247" spans="1:5" x14ac:dyDescent="0.3">
      <c r="A2247" s="148" t="s">
        <v>24853</v>
      </c>
      <c r="B2247" s="149" t="s">
        <v>24854</v>
      </c>
      <c r="C2247" s="106" t="s">
        <v>128</v>
      </c>
      <c r="D2247" s="150">
        <v>680.64</v>
      </c>
      <c r="E2247" s="83"/>
    </row>
    <row r="2248" spans="1:5" ht="43.2" x14ac:dyDescent="0.3">
      <c r="A2248" s="148" t="s">
        <v>24855</v>
      </c>
      <c r="B2248" s="149" t="s">
        <v>24856</v>
      </c>
      <c r="C2248" s="106" t="s">
        <v>236</v>
      </c>
      <c r="D2248" s="150">
        <v>6.02</v>
      </c>
      <c r="E2248" s="83"/>
    </row>
    <row r="2249" spans="1:5" ht="43.2" x14ac:dyDescent="0.3">
      <c r="A2249" s="148" t="s">
        <v>24857</v>
      </c>
      <c r="B2249" s="149" t="s">
        <v>24858</v>
      </c>
      <c r="C2249" s="106" t="s">
        <v>236</v>
      </c>
      <c r="D2249" s="150">
        <v>5.91</v>
      </c>
      <c r="E2249" s="83"/>
    </row>
    <row r="2250" spans="1:5" ht="43.2" x14ac:dyDescent="0.3">
      <c r="A2250" s="148" t="s">
        <v>24859</v>
      </c>
      <c r="B2250" s="149" t="s">
        <v>24860</v>
      </c>
      <c r="C2250" s="106" t="s">
        <v>236</v>
      </c>
      <c r="D2250" s="150">
        <v>11.39</v>
      </c>
      <c r="E2250" s="83"/>
    </row>
    <row r="2251" spans="1:5" ht="43.2" x14ac:dyDescent="0.3">
      <c r="A2251" s="148" t="s">
        <v>24861</v>
      </c>
      <c r="B2251" s="149" t="s">
        <v>24862</v>
      </c>
      <c r="C2251" s="106" t="s">
        <v>236</v>
      </c>
      <c r="D2251" s="150">
        <v>26.3</v>
      </c>
      <c r="E2251" s="83"/>
    </row>
    <row r="2252" spans="1:5" ht="28.8" x14ac:dyDescent="0.3">
      <c r="A2252" s="148" t="s">
        <v>24863</v>
      </c>
      <c r="B2252" s="149" t="s">
        <v>24864</v>
      </c>
      <c r="C2252" s="106" t="s">
        <v>236</v>
      </c>
      <c r="D2252" s="150">
        <v>5.63</v>
      </c>
      <c r="E2252" s="83"/>
    </row>
    <row r="2253" spans="1:5" ht="28.8" x14ac:dyDescent="0.3">
      <c r="A2253" s="148" t="s">
        <v>24865</v>
      </c>
      <c r="B2253" s="149" t="s">
        <v>24866</v>
      </c>
      <c r="C2253" s="106" t="s">
        <v>236</v>
      </c>
      <c r="D2253" s="150">
        <v>5.3</v>
      </c>
      <c r="E2253" s="83"/>
    </row>
    <row r="2254" spans="1:5" ht="28.8" x14ac:dyDescent="0.3">
      <c r="A2254" s="148" t="s">
        <v>24867</v>
      </c>
      <c r="B2254" s="149" t="s">
        <v>24868</v>
      </c>
      <c r="C2254" s="106" t="s">
        <v>236</v>
      </c>
      <c r="D2254" s="150">
        <v>3.07</v>
      </c>
      <c r="E2254" s="83"/>
    </row>
    <row r="2255" spans="1:5" ht="28.8" x14ac:dyDescent="0.3">
      <c r="A2255" s="148" t="s">
        <v>24869</v>
      </c>
      <c r="B2255" s="149" t="s">
        <v>24870</v>
      </c>
      <c r="C2255" s="106" t="s">
        <v>236</v>
      </c>
      <c r="D2255" s="150">
        <v>0.72</v>
      </c>
      <c r="E2255" s="83"/>
    </row>
    <row r="2256" spans="1:5" ht="28.8" x14ac:dyDescent="0.3">
      <c r="A2256" s="148" t="s">
        <v>24871</v>
      </c>
      <c r="B2256" s="149" t="s">
        <v>24872</v>
      </c>
      <c r="C2256" s="106" t="s">
        <v>236</v>
      </c>
      <c r="D2256" s="150">
        <v>2.35</v>
      </c>
      <c r="E2256" s="83"/>
    </row>
    <row r="2257" spans="1:5" ht="43.2" x14ac:dyDescent="0.3">
      <c r="A2257" s="148" t="s">
        <v>24873</v>
      </c>
      <c r="B2257" s="149" t="s">
        <v>24874</v>
      </c>
      <c r="C2257" s="106" t="s">
        <v>236</v>
      </c>
      <c r="D2257" s="150">
        <v>13.55</v>
      </c>
      <c r="E2257" s="83"/>
    </row>
    <row r="2258" spans="1:5" ht="43.2" x14ac:dyDescent="0.3">
      <c r="A2258" s="148" t="s">
        <v>24875</v>
      </c>
      <c r="B2258" s="149" t="s">
        <v>24876</v>
      </c>
      <c r="C2258" s="106" t="s">
        <v>236</v>
      </c>
      <c r="D2258" s="150">
        <v>28.07</v>
      </c>
      <c r="E2258" s="83"/>
    </row>
    <row r="2259" spans="1:5" ht="43.2" x14ac:dyDescent="0.3">
      <c r="A2259" s="148" t="s">
        <v>24877</v>
      </c>
      <c r="B2259" s="149" t="s">
        <v>24878</v>
      </c>
      <c r="C2259" s="106" t="s">
        <v>236</v>
      </c>
      <c r="D2259" s="150">
        <v>54.87</v>
      </c>
      <c r="E2259" s="83"/>
    </row>
    <row r="2260" spans="1:5" ht="43.2" x14ac:dyDescent="0.3">
      <c r="A2260" s="148" t="s">
        <v>24879</v>
      </c>
      <c r="B2260" s="149" t="s">
        <v>24880</v>
      </c>
      <c r="C2260" s="106" t="s">
        <v>236</v>
      </c>
      <c r="D2260" s="150">
        <v>4.92</v>
      </c>
      <c r="E2260" s="83"/>
    </row>
    <row r="2261" spans="1:5" ht="43.2" x14ac:dyDescent="0.3">
      <c r="A2261" s="148" t="s">
        <v>24881</v>
      </c>
      <c r="B2261" s="149" t="s">
        <v>24882</v>
      </c>
      <c r="C2261" s="106" t="s">
        <v>236</v>
      </c>
      <c r="D2261" s="150">
        <v>3.72</v>
      </c>
      <c r="E2261" s="83"/>
    </row>
    <row r="2262" spans="1:5" ht="43.2" x14ac:dyDescent="0.3">
      <c r="A2262" s="148" t="s">
        <v>24883</v>
      </c>
      <c r="B2262" s="149" t="s">
        <v>24884</v>
      </c>
      <c r="C2262" s="106" t="s">
        <v>236</v>
      </c>
      <c r="D2262" s="150">
        <v>40.15</v>
      </c>
      <c r="E2262" s="83"/>
    </row>
    <row r="2263" spans="1:5" ht="28.8" x14ac:dyDescent="0.3">
      <c r="A2263" s="148" t="s">
        <v>24885</v>
      </c>
      <c r="B2263" s="149" t="s">
        <v>24886</v>
      </c>
      <c r="C2263" s="106" t="s">
        <v>128</v>
      </c>
      <c r="D2263" s="150">
        <v>3052.41</v>
      </c>
      <c r="E2263" s="83"/>
    </row>
    <row r="2264" spans="1:5" ht="28.8" x14ac:dyDescent="0.3">
      <c r="A2264" s="148" t="s">
        <v>24887</v>
      </c>
      <c r="B2264" s="149" t="s">
        <v>24888</v>
      </c>
      <c r="C2264" s="106" t="s">
        <v>128</v>
      </c>
      <c r="D2264" s="150">
        <v>649.45000000000005</v>
      </c>
      <c r="E2264" s="83"/>
    </row>
    <row r="2265" spans="1:5" ht="28.8" x14ac:dyDescent="0.3">
      <c r="A2265" s="148" t="s">
        <v>24889</v>
      </c>
      <c r="B2265" s="149" t="s">
        <v>24890</v>
      </c>
      <c r="C2265" s="106" t="s">
        <v>128</v>
      </c>
      <c r="D2265" s="150">
        <v>3650.78</v>
      </c>
      <c r="E2265" s="83"/>
    </row>
    <row r="2266" spans="1:5" ht="28.8" x14ac:dyDescent="0.3">
      <c r="A2266" s="148" t="s">
        <v>24891</v>
      </c>
      <c r="B2266" s="149" t="s">
        <v>24892</v>
      </c>
      <c r="C2266" s="106" t="s">
        <v>128</v>
      </c>
      <c r="D2266" s="150">
        <v>162948.13</v>
      </c>
      <c r="E2266" s="83"/>
    </row>
    <row r="2267" spans="1:5" ht="28.8" x14ac:dyDescent="0.3">
      <c r="A2267" s="148" t="s">
        <v>24893</v>
      </c>
      <c r="B2267" s="149" t="s">
        <v>24894</v>
      </c>
      <c r="C2267" s="106" t="s">
        <v>128</v>
      </c>
      <c r="D2267" s="150">
        <v>260974.84</v>
      </c>
      <c r="E2267" s="83"/>
    </row>
    <row r="2268" spans="1:5" ht="28.8" x14ac:dyDescent="0.3">
      <c r="A2268" s="148" t="s">
        <v>24895</v>
      </c>
      <c r="B2268" s="149" t="s">
        <v>24896</v>
      </c>
      <c r="C2268" s="106" t="s">
        <v>128</v>
      </c>
      <c r="D2268" s="150">
        <v>80497.41</v>
      </c>
      <c r="E2268" s="83"/>
    </row>
    <row r="2269" spans="1:5" ht="28.8" x14ac:dyDescent="0.3">
      <c r="A2269" s="148" t="s">
        <v>24897</v>
      </c>
      <c r="B2269" s="149" t="s">
        <v>24898</v>
      </c>
      <c r="C2269" s="106" t="s">
        <v>128</v>
      </c>
      <c r="D2269" s="150">
        <v>114128.8</v>
      </c>
      <c r="E2269" s="83"/>
    </row>
    <row r="2270" spans="1:5" ht="28.8" x14ac:dyDescent="0.3">
      <c r="A2270" s="148" t="s">
        <v>24899</v>
      </c>
      <c r="B2270" s="149" t="s">
        <v>24900</v>
      </c>
      <c r="C2270" s="106" t="s">
        <v>128</v>
      </c>
      <c r="D2270" s="150">
        <v>154753.03</v>
      </c>
      <c r="E2270" s="83"/>
    </row>
    <row r="2271" spans="1:5" ht="28.8" x14ac:dyDescent="0.3">
      <c r="A2271" s="148" t="s">
        <v>24901</v>
      </c>
      <c r="B2271" s="149" t="s">
        <v>24902</v>
      </c>
      <c r="C2271" s="106" t="s">
        <v>128</v>
      </c>
      <c r="D2271" s="150">
        <v>311219.5</v>
      </c>
      <c r="E2271" s="83"/>
    </row>
    <row r="2272" spans="1:5" ht="28.8" x14ac:dyDescent="0.3">
      <c r="A2272" s="148" t="s">
        <v>24903</v>
      </c>
      <c r="B2272" s="149" t="s">
        <v>24904</v>
      </c>
      <c r="C2272" s="106" t="s">
        <v>439</v>
      </c>
      <c r="D2272" s="150">
        <v>318816.25</v>
      </c>
      <c r="E2272" s="83"/>
    </row>
    <row r="2273" spans="1:5" ht="28.8" x14ac:dyDescent="0.3">
      <c r="A2273" s="148" t="s">
        <v>24905</v>
      </c>
      <c r="B2273" s="149" t="s">
        <v>24906</v>
      </c>
      <c r="C2273" s="106" t="s">
        <v>439</v>
      </c>
      <c r="D2273" s="150">
        <v>250258.69</v>
      </c>
      <c r="E2273" s="83"/>
    </row>
    <row r="2274" spans="1:5" ht="28.8" x14ac:dyDescent="0.3">
      <c r="A2274" s="148" t="s">
        <v>24907</v>
      </c>
      <c r="B2274" s="149" t="s">
        <v>24908</v>
      </c>
      <c r="C2274" s="106" t="s">
        <v>128</v>
      </c>
      <c r="D2274" s="150">
        <v>24602.639999999999</v>
      </c>
      <c r="E2274" s="83"/>
    </row>
    <row r="2275" spans="1:5" ht="28.8" x14ac:dyDescent="0.3">
      <c r="A2275" s="148" t="s">
        <v>24909</v>
      </c>
      <c r="B2275" s="149" t="s">
        <v>24910</v>
      </c>
      <c r="C2275" s="106" t="s">
        <v>128</v>
      </c>
      <c r="D2275" s="150">
        <v>6191.71</v>
      </c>
      <c r="E2275" s="83"/>
    </row>
    <row r="2276" spans="1:5" ht="28.8" x14ac:dyDescent="0.3">
      <c r="A2276" s="148" t="s">
        <v>24911</v>
      </c>
      <c r="B2276" s="149" t="s">
        <v>24912</v>
      </c>
      <c r="C2276" s="106" t="s">
        <v>128</v>
      </c>
      <c r="D2276" s="150">
        <v>4715.25</v>
      </c>
      <c r="E2276" s="83"/>
    </row>
    <row r="2277" spans="1:5" ht="28.8" x14ac:dyDescent="0.3">
      <c r="A2277" s="148" t="s">
        <v>24913</v>
      </c>
      <c r="B2277" s="149" t="s">
        <v>24914</v>
      </c>
      <c r="C2277" s="106" t="s">
        <v>439</v>
      </c>
      <c r="D2277" s="150">
        <v>13930.93</v>
      </c>
      <c r="E2277" s="83"/>
    </row>
    <row r="2278" spans="1:5" ht="28.8" x14ac:dyDescent="0.3">
      <c r="A2278" s="148" t="s">
        <v>24915</v>
      </c>
      <c r="B2278" s="149" t="s">
        <v>24916</v>
      </c>
      <c r="C2278" s="106" t="s">
        <v>128</v>
      </c>
      <c r="D2278" s="150">
        <v>22108.59</v>
      </c>
      <c r="E2278" s="83"/>
    </row>
    <row r="2279" spans="1:5" x14ac:dyDescent="0.3">
      <c r="A2279" s="148" t="s">
        <v>24917</v>
      </c>
      <c r="B2279" s="149" t="s">
        <v>24918</v>
      </c>
      <c r="C2279" s="106" t="s">
        <v>128</v>
      </c>
      <c r="D2279" s="150">
        <v>7638.1</v>
      </c>
      <c r="E2279" s="83"/>
    </row>
    <row r="2280" spans="1:5" x14ac:dyDescent="0.3">
      <c r="A2280" s="148" t="s">
        <v>24919</v>
      </c>
      <c r="B2280" s="149" t="s">
        <v>24920</v>
      </c>
      <c r="C2280" s="106" t="s">
        <v>128</v>
      </c>
      <c r="D2280" s="150">
        <v>2361.48</v>
      </c>
      <c r="E2280" s="83"/>
    </row>
    <row r="2281" spans="1:5" x14ac:dyDescent="0.3">
      <c r="A2281" s="148" t="s">
        <v>24921</v>
      </c>
      <c r="B2281" s="149" t="s">
        <v>24922</v>
      </c>
      <c r="C2281" s="106" t="s">
        <v>128</v>
      </c>
      <c r="D2281" s="150">
        <v>34856.269999999997</v>
      </c>
      <c r="E2281" s="83"/>
    </row>
    <row r="2282" spans="1:5" x14ac:dyDescent="0.3">
      <c r="A2282" s="148" t="s">
        <v>24923</v>
      </c>
      <c r="B2282" s="149" t="s">
        <v>24924</v>
      </c>
      <c r="C2282" s="106" t="s">
        <v>128</v>
      </c>
      <c r="D2282" s="150">
        <v>5243.17</v>
      </c>
      <c r="E2282" s="83"/>
    </row>
    <row r="2283" spans="1:5" x14ac:dyDescent="0.3">
      <c r="A2283" s="148" t="s">
        <v>24925</v>
      </c>
      <c r="B2283" s="149" t="s">
        <v>24926</v>
      </c>
      <c r="C2283" s="106" t="s">
        <v>128</v>
      </c>
      <c r="D2283" s="150">
        <v>14656.6</v>
      </c>
      <c r="E2283" s="83"/>
    </row>
    <row r="2284" spans="1:5" x14ac:dyDescent="0.3">
      <c r="A2284" s="148" t="s">
        <v>24927</v>
      </c>
      <c r="B2284" s="149" t="s">
        <v>24928</v>
      </c>
      <c r="C2284" s="106" t="s">
        <v>128</v>
      </c>
      <c r="D2284" s="150">
        <v>8243.17</v>
      </c>
      <c r="E2284" s="83"/>
    </row>
    <row r="2285" spans="1:5" x14ac:dyDescent="0.3">
      <c r="A2285" s="148" t="s">
        <v>24929</v>
      </c>
      <c r="B2285" s="149" t="s">
        <v>24930</v>
      </c>
      <c r="C2285" s="106" t="s">
        <v>128</v>
      </c>
      <c r="D2285" s="150">
        <v>6589.24</v>
      </c>
      <c r="E2285" s="83"/>
    </row>
    <row r="2286" spans="1:5" x14ac:dyDescent="0.3">
      <c r="A2286" s="148" t="s">
        <v>24931</v>
      </c>
      <c r="B2286" s="149" t="s">
        <v>24932</v>
      </c>
      <c r="C2286" s="106" t="s">
        <v>128</v>
      </c>
      <c r="D2286" s="150">
        <v>7420.76</v>
      </c>
      <c r="E2286" s="83"/>
    </row>
    <row r="2287" spans="1:5" x14ac:dyDescent="0.3">
      <c r="A2287" s="148" t="s">
        <v>24933</v>
      </c>
      <c r="B2287" s="149" t="s">
        <v>24934</v>
      </c>
      <c r="C2287" s="106" t="s">
        <v>128</v>
      </c>
      <c r="D2287" s="150">
        <v>16370.61</v>
      </c>
      <c r="E2287" s="83"/>
    </row>
    <row r="2288" spans="1:5" x14ac:dyDescent="0.3">
      <c r="A2288" s="148" t="s">
        <v>24935</v>
      </c>
      <c r="B2288" s="149" t="s">
        <v>24936</v>
      </c>
      <c r="C2288" s="106" t="s">
        <v>128</v>
      </c>
      <c r="D2288" s="150">
        <v>6985.16</v>
      </c>
      <c r="E2288" s="83"/>
    </row>
    <row r="2289" spans="1:5" x14ac:dyDescent="0.3">
      <c r="A2289" s="148" t="s">
        <v>24937</v>
      </c>
      <c r="B2289" s="149" t="s">
        <v>24938</v>
      </c>
      <c r="C2289" s="106" t="s">
        <v>128</v>
      </c>
      <c r="D2289" s="150">
        <v>3418.2</v>
      </c>
      <c r="E2289" s="83"/>
    </row>
    <row r="2290" spans="1:5" x14ac:dyDescent="0.3">
      <c r="A2290" s="148" t="s">
        <v>24939</v>
      </c>
      <c r="B2290" s="149" t="s">
        <v>24940</v>
      </c>
      <c r="C2290" s="106" t="s">
        <v>128</v>
      </c>
      <c r="D2290" s="150">
        <v>12599.53</v>
      </c>
      <c r="E2290" s="83"/>
    </row>
    <row r="2291" spans="1:5" x14ac:dyDescent="0.3">
      <c r="A2291" s="148" t="s">
        <v>24941</v>
      </c>
      <c r="B2291" s="149" t="s">
        <v>24942</v>
      </c>
      <c r="C2291" s="106" t="s">
        <v>128</v>
      </c>
      <c r="D2291" s="150">
        <v>19878.96</v>
      </c>
      <c r="E2291" s="83"/>
    </row>
    <row r="2292" spans="1:5" ht="28.8" x14ac:dyDescent="0.3">
      <c r="A2292" s="148" t="s">
        <v>24943</v>
      </c>
      <c r="B2292" s="149" t="s">
        <v>24944</v>
      </c>
      <c r="C2292" s="106" t="s">
        <v>128</v>
      </c>
      <c r="D2292" s="150">
        <v>6195.44</v>
      </c>
      <c r="E2292" s="83"/>
    </row>
    <row r="2293" spans="1:5" ht="28.8" x14ac:dyDescent="0.3">
      <c r="A2293" s="148" t="s">
        <v>24945</v>
      </c>
      <c r="B2293" s="149" t="s">
        <v>24946</v>
      </c>
      <c r="C2293" s="106" t="s">
        <v>128</v>
      </c>
      <c r="D2293" s="150">
        <v>1176.04</v>
      </c>
      <c r="E2293" s="83"/>
    </row>
    <row r="2294" spans="1:5" ht="28.8" x14ac:dyDescent="0.3">
      <c r="A2294" s="148" t="s">
        <v>24947</v>
      </c>
      <c r="B2294" s="149" t="s">
        <v>24948</v>
      </c>
      <c r="C2294" s="106" t="s">
        <v>128</v>
      </c>
      <c r="D2294" s="150">
        <v>957.93</v>
      </c>
      <c r="E2294" s="83"/>
    </row>
    <row r="2295" spans="1:5" ht="28.8" x14ac:dyDescent="0.3">
      <c r="A2295" s="148" t="s">
        <v>24949</v>
      </c>
      <c r="B2295" s="149" t="s">
        <v>24950</v>
      </c>
      <c r="C2295" s="106" t="s">
        <v>128</v>
      </c>
      <c r="D2295" s="150">
        <v>13198.71</v>
      </c>
      <c r="E2295" s="83"/>
    </row>
    <row r="2296" spans="1:5" ht="28.8" x14ac:dyDescent="0.3">
      <c r="A2296" s="148" t="s">
        <v>24951</v>
      </c>
      <c r="B2296" s="149" t="s">
        <v>24952</v>
      </c>
      <c r="C2296" s="106" t="s">
        <v>128</v>
      </c>
      <c r="D2296" s="150">
        <v>9581.35</v>
      </c>
      <c r="E2296" s="83"/>
    </row>
    <row r="2297" spans="1:5" ht="28.8" x14ac:dyDescent="0.3">
      <c r="A2297" s="148" t="s">
        <v>24953</v>
      </c>
      <c r="B2297" s="149" t="s">
        <v>24954</v>
      </c>
      <c r="C2297" s="106" t="s">
        <v>128</v>
      </c>
      <c r="D2297" s="150">
        <v>1191.94</v>
      </c>
      <c r="E2297" s="83"/>
    </row>
    <row r="2298" spans="1:5" ht="28.8" x14ac:dyDescent="0.3">
      <c r="A2298" s="148" t="s">
        <v>24955</v>
      </c>
      <c r="B2298" s="149" t="s">
        <v>24956</v>
      </c>
      <c r="C2298" s="106" t="s">
        <v>128</v>
      </c>
      <c r="D2298" s="150">
        <v>2504.1799999999998</v>
      </c>
      <c r="E2298" s="83"/>
    </row>
    <row r="2299" spans="1:5" ht="28.8" x14ac:dyDescent="0.3">
      <c r="A2299" s="148" t="s">
        <v>24957</v>
      </c>
      <c r="B2299" s="149" t="s">
        <v>24958</v>
      </c>
      <c r="C2299" s="106" t="s">
        <v>128</v>
      </c>
      <c r="D2299" s="150">
        <v>1674.08</v>
      </c>
      <c r="E2299" s="83"/>
    </row>
    <row r="2300" spans="1:5" x14ac:dyDescent="0.3">
      <c r="A2300" s="148" t="s">
        <v>24959</v>
      </c>
      <c r="B2300" s="149" t="s">
        <v>24960</v>
      </c>
      <c r="C2300" s="106" t="s">
        <v>128</v>
      </c>
      <c r="D2300" s="150">
        <v>13105.13</v>
      </c>
      <c r="E2300" s="83"/>
    </row>
    <row r="2301" spans="1:5" ht="28.8" x14ac:dyDescent="0.3">
      <c r="A2301" s="148" t="s">
        <v>24961</v>
      </c>
      <c r="B2301" s="149" t="s">
        <v>24962</v>
      </c>
      <c r="C2301" s="106" t="s">
        <v>128</v>
      </c>
      <c r="D2301" s="150">
        <v>7433.15</v>
      </c>
      <c r="E2301" s="83"/>
    </row>
    <row r="2302" spans="1:5" x14ac:dyDescent="0.3">
      <c r="A2302" s="148" t="s">
        <v>24963</v>
      </c>
      <c r="B2302" s="149" t="s">
        <v>24964</v>
      </c>
      <c r="C2302" s="106" t="s">
        <v>128</v>
      </c>
      <c r="D2302" s="150">
        <v>2935.06</v>
      </c>
      <c r="E2302" s="83"/>
    </row>
    <row r="2303" spans="1:5" x14ac:dyDescent="0.3">
      <c r="A2303" s="148" t="s">
        <v>24965</v>
      </c>
      <c r="B2303" s="149" t="s">
        <v>24966</v>
      </c>
      <c r="C2303" s="106" t="s">
        <v>128</v>
      </c>
      <c r="D2303" s="150">
        <v>4491.37</v>
      </c>
      <c r="E2303" s="83"/>
    </row>
    <row r="2304" spans="1:5" x14ac:dyDescent="0.3">
      <c r="A2304" s="148" t="s">
        <v>24967</v>
      </c>
      <c r="B2304" s="149" t="s">
        <v>24968</v>
      </c>
      <c r="C2304" s="106" t="s">
        <v>128</v>
      </c>
      <c r="D2304" s="150">
        <v>3572.6</v>
      </c>
      <c r="E2304" s="83"/>
    </row>
    <row r="2305" spans="1:5" ht="28.8" x14ac:dyDescent="0.3">
      <c r="A2305" s="148" t="s">
        <v>24969</v>
      </c>
      <c r="B2305" s="149" t="s">
        <v>24970</v>
      </c>
      <c r="C2305" s="106" t="s">
        <v>128</v>
      </c>
      <c r="D2305" s="150">
        <v>5079.1400000000003</v>
      </c>
      <c r="E2305" s="83"/>
    </row>
    <row r="2306" spans="1:5" ht="28.8" x14ac:dyDescent="0.3">
      <c r="A2306" s="148" t="s">
        <v>24971</v>
      </c>
      <c r="B2306" s="149" t="s">
        <v>24972</v>
      </c>
      <c r="C2306" s="106" t="s">
        <v>128</v>
      </c>
      <c r="D2306" s="150">
        <v>6801.57</v>
      </c>
      <c r="E2306" s="83"/>
    </row>
    <row r="2307" spans="1:5" x14ac:dyDescent="0.3">
      <c r="A2307" s="148" t="s">
        <v>24973</v>
      </c>
      <c r="B2307" s="149" t="s">
        <v>24974</v>
      </c>
      <c r="C2307" s="106" t="s">
        <v>128</v>
      </c>
      <c r="D2307" s="150">
        <v>2025.31</v>
      </c>
      <c r="E2307" s="83"/>
    </row>
    <row r="2308" spans="1:5" x14ac:dyDescent="0.3">
      <c r="A2308" s="148" t="s">
        <v>24975</v>
      </c>
      <c r="B2308" s="149" t="s">
        <v>24976</v>
      </c>
      <c r="C2308" s="106" t="s">
        <v>128</v>
      </c>
      <c r="D2308" s="150">
        <v>2458.1</v>
      </c>
      <c r="E2308" s="83"/>
    </row>
    <row r="2309" spans="1:5" x14ac:dyDescent="0.3">
      <c r="A2309" s="148" t="s">
        <v>24977</v>
      </c>
      <c r="B2309" s="149" t="s">
        <v>24978</v>
      </c>
      <c r="C2309" s="106" t="s">
        <v>128</v>
      </c>
      <c r="D2309" s="150">
        <v>1905.69</v>
      </c>
      <c r="E2309" s="83"/>
    </row>
    <row r="2310" spans="1:5" x14ac:dyDescent="0.3">
      <c r="A2310" s="148" t="s">
        <v>24979</v>
      </c>
      <c r="B2310" s="149" t="s">
        <v>24980</v>
      </c>
      <c r="C2310" s="106" t="s">
        <v>128</v>
      </c>
      <c r="D2310" s="150">
        <v>4052.13</v>
      </c>
      <c r="E2310" s="83"/>
    </row>
    <row r="2311" spans="1:5" ht="28.8" x14ac:dyDescent="0.3">
      <c r="A2311" s="148" t="s">
        <v>24981</v>
      </c>
      <c r="B2311" s="149" t="s">
        <v>24982</v>
      </c>
      <c r="C2311" s="106" t="s">
        <v>128</v>
      </c>
      <c r="D2311" s="150">
        <v>89815.91</v>
      </c>
      <c r="E2311" s="83"/>
    </row>
    <row r="2312" spans="1:5" ht="43.2" x14ac:dyDescent="0.3">
      <c r="A2312" s="148" t="s">
        <v>24983</v>
      </c>
      <c r="B2312" s="149" t="s">
        <v>24984</v>
      </c>
      <c r="C2312" s="106" t="s">
        <v>128</v>
      </c>
      <c r="D2312" s="150">
        <v>202.88</v>
      </c>
      <c r="E2312" s="83"/>
    </row>
    <row r="2313" spans="1:5" x14ac:dyDescent="0.3">
      <c r="A2313" s="148" t="s">
        <v>24985</v>
      </c>
      <c r="B2313" s="149" t="s">
        <v>24986</v>
      </c>
      <c r="C2313" s="106" t="s">
        <v>128</v>
      </c>
      <c r="D2313" s="150">
        <v>22819.3</v>
      </c>
      <c r="E2313" s="83"/>
    </row>
    <row r="2314" spans="1:5" x14ac:dyDescent="0.3">
      <c r="A2314" s="148" t="s">
        <v>24987</v>
      </c>
      <c r="B2314" s="149" t="s">
        <v>24988</v>
      </c>
      <c r="C2314" s="106" t="s">
        <v>128</v>
      </c>
      <c r="D2314" s="150">
        <v>2653.65</v>
      </c>
      <c r="E2314" s="83"/>
    </row>
    <row r="2315" spans="1:5" x14ac:dyDescent="0.3">
      <c r="A2315" s="148" t="s">
        <v>24989</v>
      </c>
      <c r="B2315" s="149" t="s">
        <v>24990</v>
      </c>
      <c r="C2315" s="106" t="s">
        <v>128</v>
      </c>
      <c r="D2315" s="150">
        <v>3640.74</v>
      </c>
      <c r="E2315" s="83"/>
    </row>
    <row r="2316" spans="1:5" x14ac:dyDescent="0.3">
      <c r="A2316" s="148" t="s">
        <v>24991</v>
      </c>
      <c r="B2316" s="149" t="s">
        <v>3902</v>
      </c>
      <c r="C2316" s="106" t="s">
        <v>128</v>
      </c>
      <c r="D2316" s="150">
        <v>45529.48</v>
      </c>
      <c r="E2316" s="83"/>
    </row>
    <row r="2317" spans="1:5" x14ac:dyDescent="0.3">
      <c r="A2317" s="148" t="s">
        <v>24992</v>
      </c>
      <c r="B2317" s="149" t="s">
        <v>24993</v>
      </c>
      <c r="C2317" s="106" t="s">
        <v>128</v>
      </c>
      <c r="D2317" s="150">
        <v>1886.2</v>
      </c>
      <c r="E2317" s="83"/>
    </row>
    <row r="2318" spans="1:5" ht="28.8" x14ac:dyDescent="0.3">
      <c r="A2318" s="148" t="s">
        <v>24994</v>
      </c>
      <c r="B2318" s="149" t="s">
        <v>24995</v>
      </c>
      <c r="C2318" s="106" t="s">
        <v>128</v>
      </c>
      <c r="D2318" s="150">
        <v>261.12</v>
      </c>
      <c r="E2318" s="83"/>
    </row>
    <row r="2319" spans="1:5" x14ac:dyDescent="0.3">
      <c r="A2319" s="148" t="s">
        <v>24996</v>
      </c>
      <c r="B2319" s="149" t="s">
        <v>24997</v>
      </c>
      <c r="C2319" s="106" t="s">
        <v>128</v>
      </c>
      <c r="D2319" s="150">
        <v>16559.13</v>
      </c>
      <c r="E2319" s="83"/>
    </row>
    <row r="2320" spans="1:5" ht="28.8" x14ac:dyDescent="0.3">
      <c r="A2320" s="148" t="s">
        <v>24998</v>
      </c>
      <c r="B2320" s="149" t="s">
        <v>24999</v>
      </c>
      <c r="C2320" s="106" t="s">
        <v>128</v>
      </c>
      <c r="D2320" s="150">
        <v>220.66</v>
      </c>
      <c r="E2320" s="83"/>
    </row>
    <row r="2321" spans="1:5" ht="28.8" x14ac:dyDescent="0.3">
      <c r="A2321" s="148" t="s">
        <v>25000</v>
      </c>
      <c r="B2321" s="149" t="s">
        <v>25001</v>
      </c>
      <c r="C2321" s="106" t="s">
        <v>128</v>
      </c>
      <c r="D2321" s="150">
        <v>482.76</v>
      </c>
      <c r="E2321" s="83"/>
    </row>
    <row r="2322" spans="1:5" x14ac:dyDescent="0.3">
      <c r="A2322" s="148" t="s">
        <v>25002</v>
      </c>
      <c r="B2322" s="149" t="s">
        <v>25003</v>
      </c>
      <c r="C2322" s="106" t="s">
        <v>128</v>
      </c>
      <c r="D2322" s="150">
        <v>14029.67</v>
      </c>
      <c r="E2322" s="83"/>
    </row>
    <row r="2323" spans="1:5" x14ac:dyDescent="0.3">
      <c r="A2323" s="148" t="s">
        <v>25004</v>
      </c>
      <c r="B2323" s="149" t="s">
        <v>25005</v>
      </c>
      <c r="C2323" s="106" t="s">
        <v>128</v>
      </c>
      <c r="D2323" s="150">
        <v>367.24</v>
      </c>
      <c r="E2323" s="83"/>
    </row>
    <row r="2324" spans="1:5" x14ac:dyDescent="0.3">
      <c r="A2324" s="148" t="s">
        <v>25006</v>
      </c>
      <c r="B2324" s="149" t="s">
        <v>25007</v>
      </c>
      <c r="C2324" s="106" t="s">
        <v>128</v>
      </c>
      <c r="D2324" s="150">
        <v>25486.54</v>
      </c>
      <c r="E2324" s="83"/>
    </row>
    <row r="2325" spans="1:5" x14ac:dyDescent="0.3">
      <c r="A2325" s="148" t="s">
        <v>25008</v>
      </c>
      <c r="B2325" s="149" t="s">
        <v>25009</v>
      </c>
      <c r="C2325" s="106" t="s">
        <v>128</v>
      </c>
      <c r="D2325" s="150">
        <v>13039.63</v>
      </c>
      <c r="E2325" s="83"/>
    </row>
    <row r="2326" spans="1:5" ht="28.8" x14ac:dyDescent="0.3">
      <c r="A2326" s="148" t="s">
        <v>25010</v>
      </c>
      <c r="B2326" s="149" t="s">
        <v>25011</v>
      </c>
      <c r="C2326" s="106" t="s">
        <v>128</v>
      </c>
      <c r="D2326" s="150">
        <v>183.14</v>
      </c>
      <c r="E2326" s="83"/>
    </row>
    <row r="2327" spans="1:5" x14ac:dyDescent="0.3">
      <c r="A2327" s="148" t="s">
        <v>25012</v>
      </c>
      <c r="B2327" s="149" t="s">
        <v>25013</v>
      </c>
      <c r="C2327" s="106" t="s">
        <v>128</v>
      </c>
      <c r="D2327" s="150">
        <v>69013.119999999995</v>
      </c>
      <c r="E2327" s="83"/>
    </row>
    <row r="2328" spans="1:5" ht="28.8" x14ac:dyDescent="0.3">
      <c r="A2328" s="148" t="s">
        <v>25014</v>
      </c>
      <c r="B2328" s="149" t="s">
        <v>25015</v>
      </c>
      <c r="C2328" s="106" t="s">
        <v>128</v>
      </c>
      <c r="D2328" s="150">
        <v>13916.36</v>
      </c>
      <c r="E2328" s="83"/>
    </row>
    <row r="2329" spans="1:5" ht="43.2" x14ac:dyDescent="0.3">
      <c r="A2329" s="148" t="s">
        <v>25016</v>
      </c>
      <c r="B2329" s="149" t="s">
        <v>25017</v>
      </c>
      <c r="C2329" s="106" t="s">
        <v>128</v>
      </c>
      <c r="D2329" s="150">
        <v>927.45</v>
      </c>
      <c r="E2329" s="83"/>
    </row>
    <row r="2330" spans="1:5" x14ac:dyDescent="0.3">
      <c r="A2330" s="148" t="s">
        <v>25018</v>
      </c>
      <c r="B2330" s="149" t="s">
        <v>25019</v>
      </c>
      <c r="C2330" s="106" t="s">
        <v>128</v>
      </c>
      <c r="D2330" s="150">
        <v>58504.36</v>
      </c>
      <c r="E2330" s="83"/>
    </row>
    <row r="2331" spans="1:5" x14ac:dyDescent="0.3">
      <c r="A2331" s="148" t="s">
        <v>25020</v>
      </c>
      <c r="B2331" s="149" t="s">
        <v>25021</v>
      </c>
      <c r="C2331" s="106" t="s">
        <v>128</v>
      </c>
      <c r="D2331" s="150">
        <v>90971.39</v>
      </c>
      <c r="E2331" s="83"/>
    </row>
    <row r="2332" spans="1:5" x14ac:dyDescent="0.3">
      <c r="A2332" s="148" t="s">
        <v>25022</v>
      </c>
      <c r="B2332" s="149" t="s">
        <v>3926</v>
      </c>
      <c r="C2332" s="106" t="s">
        <v>128</v>
      </c>
      <c r="D2332" s="150">
        <v>54181.56</v>
      </c>
      <c r="E2332" s="83"/>
    </row>
    <row r="2333" spans="1:5" x14ac:dyDescent="0.3">
      <c r="A2333" s="148" t="s">
        <v>25023</v>
      </c>
      <c r="B2333" s="149" t="s">
        <v>3928</v>
      </c>
      <c r="C2333" s="106" t="s">
        <v>128</v>
      </c>
      <c r="D2333" s="150">
        <v>20385.650000000001</v>
      </c>
      <c r="E2333" s="83"/>
    </row>
    <row r="2334" spans="1:5" ht="28.8" x14ac:dyDescent="0.3">
      <c r="A2334" s="148" t="s">
        <v>25024</v>
      </c>
      <c r="B2334" s="149" t="s">
        <v>25025</v>
      </c>
      <c r="C2334" s="106" t="s">
        <v>128</v>
      </c>
      <c r="D2334" s="150">
        <v>93827.98</v>
      </c>
      <c r="E2334" s="83"/>
    </row>
    <row r="2335" spans="1:5" ht="28.8" x14ac:dyDescent="0.3">
      <c r="A2335" s="148" t="s">
        <v>25026</v>
      </c>
      <c r="B2335" s="149" t="s">
        <v>25027</v>
      </c>
      <c r="C2335" s="106" t="s">
        <v>128</v>
      </c>
      <c r="D2335" s="150">
        <v>25481.85</v>
      </c>
      <c r="E2335" s="83"/>
    </row>
    <row r="2336" spans="1:5" ht="28.8" x14ac:dyDescent="0.3">
      <c r="A2336" s="148" t="s">
        <v>25028</v>
      </c>
      <c r="B2336" s="149" t="s">
        <v>25029</v>
      </c>
      <c r="C2336" s="106" t="s">
        <v>128</v>
      </c>
      <c r="D2336" s="150">
        <v>31279.52</v>
      </c>
      <c r="E2336" s="83"/>
    </row>
    <row r="2337" spans="1:5" x14ac:dyDescent="0.3">
      <c r="A2337" s="148" t="s">
        <v>25030</v>
      </c>
      <c r="B2337" s="149" t="s">
        <v>3920</v>
      </c>
      <c r="C2337" s="106" t="s">
        <v>128</v>
      </c>
      <c r="D2337" s="150">
        <v>45680.71</v>
      </c>
      <c r="E2337" s="83"/>
    </row>
    <row r="2338" spans="1:5" x14ac:dyDescent="0.3">
      <c r="A2338" s="148" t="s">
        <v>25031</v>
      </c>
      <c r="B2338" s="149" t="s">
        <v>25032</v>
      </c>
      <c r="C2338" s="106" t="s">
        <v>128</v>
      </c>
      <c r="D2338" s="150">
        <v>1170.1300000000001</v>
      </c>
      <c r="E2338" s="83"/>
    </row>
    <row r="2339" spans="1:5" ht="28.8" x14ac:dyDescent="0.3">
      <c r="A2339" s="148" t="s">
        <v>25033</v>
      </c>
      <c r="B2339" s="149" t="s">
        <v>25034</v>
      </c>
      <c r="C2339" s="106" t="s">
        <v>128</v>
      </c>
      <c r="D2339" s="150">
        <v>175.82</v>
      </c>
      <c r="E2339" s="83"/>
    </row>
    <row r="2340" spans="1:5" ht="28.8" x14ac:dyDescent="0.3">
      <c r="A2340" s="148" t="s">
        <v>25035</v>
      </c>
      <c r="B2340" s="149" t="s">
        <v>25036</v>
      </c>
      <c r="C2340" s="106" t="s">
        <v>128</v>
      </c>
      <c r="D2340" s="150">
        <v>50.22</v>
      </c>
      <c r="E2340" s="83"/>
    </row>
    <row r="2341" spans="1:5" ht="28.8" x14ac:dyDescent="0.3">
      <c r="A2341" s="148" t="s">
        <v>25037</v>
      </c>
      <c r="B2341" s="149" t="s">
        <v>25038</v>
      </c>
      <c r="C2341" s="106" t="s">
        <v>128</v>
      </c>
      <c r="D2341" s="150">
        <v>172.5</v>
      </c>
      <c r="E2341" s="83"/>
    </row>
    <row r="2342" spans="1:5" ht="28.8" x14ac:dyDescent="0.3">
      <c r="A2342" s="148" t="s">
        <v>25039</v>
      </c>
      <c r="B2342" s="149" t="s">
        <v>25040</v>
      </c>
      <c r="C2342" s="106" t="s">
        <v>128</v>
      </c>
      <c r="D2342" s="150">
        <v>303.3</v>
      </c>
      <c r="E2342" s="83"/>
    </row>
    <row r="2343" spans="1:5" ht="43.2" x14ac:dyDescent="0.3">
      <c r="A2343" s="148" t="s">
        <v>25041</v>
      </c>
      <c r="B2343" s="149" t="s">
        <v>25042</v>
      </c>
      <c r="C2343" s="106" t="s">
        <v>128</v>
      </c>
      <c r="D2343" s="150">
        <v>616.48</v>
      </c>
      <c r="E2343" s="83"/>
    </row>
    <row r="2344" spans="1:5" ht="43.2" x14ac:dyDescent="0.3">
      <c r="A2344" s="148" t="s">
        <v>25043</v>
      </c>
      <c r="B2344" s="149" t="s">
        <v>25044</v>
      </c>
      <c r="C2344" s="106" t="s">
        <v>128</v>
      </c>
      <c r="D2344" s="150">
        <v>6834.62</v>
      </c>
      <c r="E2344" s="83"/>
    </row>
    <row r="2345" spans="1:5" ht="43.2" x14ac:dyDescent="0.3">
      <c r="A2345" s="148" t="s">
        <v>25045</v>
      </c>
      <c r="B2345" s="149" t="s">
        <v>25046</v>
      </c>
      <c r="C2345" s="106" t="s">
        <v>128</v>
      </c>
      <c r="D2345" s="150">
        <v>819.4</v>
      </c>
      <c r="E2345" s="83"/>
    </row>
    <row r="2346" spans="1:5" ht="43.2" x14ac:dyDescent="0.3">
      <c r="A2346" s="148" t="s">
        <v>25047</v>
      </c>
      <c r="B2346" s="149" t="s">
        <v>25048</v>
      </c>
      <c r="C2346" s="106" t="s">
        <v>128</v>
      </c>
      <c r="D2346" s="150">
        <v>2433.41</v>
      </c>
      <c r="E2346" s="83"/>
    </row>
    <row r="2347" spans="1:5" ht="28.8" x14ac:dyDescent="0.3">
      <c r="A2347" s="148" t="s">
        <v>25049</v>
      </c>
      <c r="B2347" s="149" t="s">
        <v>25050</v>
      </c>
      <c r="C2347" s="106" t="s">
        <v>128</v>
      </c>
      <c r="D2347" s="150">
        <v>894.53</v>
      </c>
      <c r="E2347" s="83"/>
    </row>
    <row r="2348" spans="1:5" x14ac:dyDescent="0.3">
      <c r="A2348" s="148" t="s">
        <v>25051</v>
      </c>
      <c r="B2348" s="149" t="s">
        <v>25052</v>
      </c>
      <c r="C2348" s="106" t="s">
        <v>128</v>
      </c>
      <c r="D2348" s="150">
        <v>90250.72</v>
      </c>
      <c r="E2348" s="83"/>
    </row>
    <row r="2349" spans="1:5" ht="43.2" x14ac:dyDescent="0.3">
      <c r="A2349" s="148" t="s">
        <v>25053</v>
      </c>
      <c r="B2349" s="149" t="s">
        <v>25054</v>
      </c>
      <c r="C2349" s="106" t="s">
        <v>128</v>
      </c>
      <c r="D2349" s="150">
        <v>3792.12</v>
      </c>
      <c r="E2349" s="83"/>
    </row>
    <row r="2350" spans="1:5" ht="43.2" x14ac:dyDescent="0.3">
      <c r="A2350" s="148" t="s">
        <v>25055</v>
      </c>
      <c r="B2350" s="149" t="s">
        <v>25056</v>
      </c>
      <c r="C2350" s="106" t="s">
        <v>128</v>
      </c>
      <c r="D2350" s="150">
        <v>4193.8900000000003</v>
      </c>
      <c r="E2350" s="83"/>
    </row>
    <row r="2351" spans="1:5" x14ac:dyDescent="0.3">
      <c r="A2351" s="148" t="s">
        <v>25057</v>
      </c>
      <c r="B2351" s="149" t="s">
        <v>25058</v>
      </c>
      <c r="C2351" s="106" t="s">
        <v>128</v>
      </c>
      <c r="D2351" s="150">
        <v>67.180000000000007</v>
      </c>
      <c r="E2351" s="83"/>
    </row>
    <row r="2352" spans="1:5" x14ac:dyDescent="0.3">
      <c r="A2352" s="148" t="s">
        <v>25059</v>
      </c>
      <c r="B2352" s="149" t="s">
        <v>25060</v>
      </c>
      <c r="C2352" s="106" t="s">
        <v>128</v>
      </c>
      <c r="D2352" s="150">
        <v>76.67</v>
      </c>
      <c r="E2352" s="83"/>
    </row>
    <row r="2353" spans="1:5" x14ac:dyDescent="0.3">
      <c r="A2353" s="148" t="s">
        <v>25061</v>
      </c>
      <c r="B2353" s="149" t="s">
        <v>25062</v>
      </c>
      <c r="C2353" s="106" t="s">
        <v>128</v>
      </c>
      <c r="D2353" s="150">
        <v>91.19</v>
      </c>
      <c r="E2353" s="83"/>
    </row>
    <row r="2354" spans="1:5" ht="28.8" x14ac:dyDescent="0.3">
      <c r="A2354" s="148" t="s">
        <v>25063</v>
      </c>
      <c r="B2354" s="149" t="s">
        <v>25064</v>
      </c>
      <c r="C2354" s="106" t="s">
        <v>439</v>
      </c>
      <c r="D2354" s="150">
        <v>75.66</v>
      </c>
      <c r="E2354" s="83"/>
    </row>
    <row r="2355" spans="1:5" x14ac:dyDescent="0.3">
      <c r="A2355" s="148" t="s">
        <v>25065</v>
      </c>
      <c r="B2355" s="149" t="s">
        <v>25066</v>
      </c>
      <c r="C2355" s="106" t="s">
        <v>439</v>
      </c>
      <c r="D2355" s="150">
        <v>11.64</v>
      </c>
      <c r="E2355" s="83"/>
    </row>
    <row r="2356" spans="1:5" x14ac:dyDescent="0.3">
      <c r="A2356" s="148" t="s">
        <v>25067</v>
      </c>
      <c r="B2356" s="149" t="s">
        <v>25068</v>
      </c>
      <c r="C2356" s="106" t="s">
        <v>128</v>
      </c>
      <c r="D2356" s="150">
        <v>55.35</v>
      </c>
      <c r="E2356" s="83"/>
    </row>
    <row r="2357" spans="1:5" x14ac:dyDescent="0.3">
      <c r="A2357" s="148" t="s">
        <v>25069</v>
      </c>
      <c r="B2357" s="149" t="s">
        <v>25070</v>
      </c>
      <c r="C2357" s="106" t="s">
        <v>128</v>
      </c>
      <c r="D2357" s="150">
        <v>2.76</v>
      </c>
      <c r="E2357" s="83"/>
    </row>
    <row r="2358" spans="1:5" x14ac:dyDescent="0.3">
      <c r="A2358" s="148" t="s">
        <v>25071</v>
      </c>
      <c r="B2358" s="149" t="s">
        <v>25072</v>
      </c>
      <c r="C2358" s="106" t="s">
        <v>128</v>
      </c>
      <c r="D2358" s="150">
        <v>8.0299999999999994</v>
      </c>
      <c r="E2358" s="83"/>
    </row>
    <row r="2359" spans="1:5" x14ac:dyDescent="0.3">
      <c r="A2359" s="148" t="s">
        <v>25073</v>
      </c>
      <c r="B2359" s="149" t="s">
        <v>25074</v>
      </c>
      <c r="C2359" s="106" t="s">
        <v>128</v>
      </c>
      <c r="D2359" s="150">
        <v>148.09</v>
      </c>
      <c r="E2359" s="83"/>
    </row>
    <row r="2360" spans="1:5" ht="28.8" x14ac:dyDescent="0.3">
      <c r="A2360" s="148" t="s">
        <v>25075</v>
      </c>
      <c r="B2360" s="149" t="s">
        <v>25076</v>
      </c>
      <c r="C2360" s="106" t="s">
        <v>128</v>
      </c>
      <c r="D2360" s="150">
        <v>10.61</v>
      </c>
      <c r="E2360" s="83"/>
    </row>
    <row r="2361" spans="1:5" x14ac:dyDescent="0.3">
      <c r="A2361" s="148" t="s">
        <v>25077</v>
      </c>
      <c r="B2361" s="149" t="s">
        <v>25078</v>
      </c>
      <c r="C2361" s="106" t="s">
        <v>128</v>
      </c>
      <c r="D2361" s="150">
        <v>33.18</v>
      </c>
      <c r="E2361" s="83"/>
    </row>
    <row r="2362" spans="1:5" ht="43.2" x14ac:dyDescent="0.3">
      <c r="A2362" s="148" t="s">
        <v>25079</v>
      </c>
      <c r="B2362" s="149" t="s">
        <v>25080</v>
      </c>
      <c r="C2362" s="106" t="s">
        <v>128</v>
      </c>
      <c r="D2362" s="150">
        <v>30.43</v>
      </c>
      <c r="E2362" s="83"/>
    </row>
    <row r="2363" spans="1:5" ht="28.8" x14ac:dyDescent="0.3">
      <c r="A2363" s="148" t="s">
        <v>25081</v>
      </c>
      <c r="B2363" s="149" t="s">
        <v>25082</v>
      </c>
      <c r="C2363" s="106" t="s">
        <v>128</v>
      </c>
      <c r="D2363" s="150">
        <v>330</v>
      </c>
      <c r="E2363" s="83"/>
    </row>
    <row r="2364" spans="1:5" ht="28.8" x14ac:dyDescent="0.3">
      <c r="A2364" s="148" t="s">
        <v>25083</v>
      </c>
      <c r="B2364" s="149" t="s">
        <v>25084</v>
      </c>
      <c r="C2364" s="106" t="s">
        <v>128</v>
      </c>
      <c r="D2364" s="150">
        <v>3283.16</v>
      </c>
      <c r="E2364" s="83"/>
    </row>
    <row r="2365" spans="1:5" ht="28.8" x14ac:dyDescent="0.3">
      <c r="A2365" s="148" t="s">
        <v>25085</v>
      </c>
      <c r="B2365" s="149" t="s">
        <v>25086</v>
      </c>
      <c r="C2365" s="106" t="s">
        <v>128</v>
      </c>
      <c r="D2365" s="150">
        <v>10.24</v>
      </c>
      <c r="E2365" s="83"/>
    </row>
    <row r="2366" spans="1:5" x14ac:dyDescent="0.3">
      <c r="A2366" s="148" t="s">
        <v>25087</v>
      </c>
      <c r="B2366" s="149" t="s">
        <v>25088</v>
      </c>
      <c r="C2366" s="106" t="s">
        <v>128</v>
      </c>
      <c r="D2366" s="150">
        <v>12.28</v>
      </c>
      <c r="E2366" s="83"/>
    </row>
    <row r="2367" spans="1:5" x14ac:dyDescent="0.3">
      <c r="A2367" s="148" t="s">
        <v>25089</v>
      </c>
      <c r="B2367" s="149" t="s">
        <v>25090</v>
      </c>
      <c r="C2367" s="106" t="s">
        <v>128</v>
      </c>
      <c r="D2367" s="150">
        <v>18.89</v>
      </c>
      <c r="E2367" s="83"/>
    </row>
    <row r="2368" spans="1:5" x14ac:dyDescent="0.3">
      <c r="A2368" s="148" t="s">
        <v>25091</v>
      </c>
      <c r="B2368" s="149" t="s">
        <v>25092</v>
      </c>
      <c r="C2368" s="106" t="s">
        <v>128</v>
      </c>
      <c r="D2368" s="150">
        <v>23.66</v>
      </c>
      <c r="E2368" s="83"/>
    </row>
    <row r="2369" spans="1:5" x14ac:dyDescent="0.3">
      <c r="A2369" s="148" t="s">
        <v>25093</v>
      </c>
      <c r="B2369" s="149" t="s">
        <v>25094</v>
      </c>
      <c r="C2369" s="106" t="s">
        <v>128</v>
      </c>
      <c r="D2369" s="150">
        <v>57.07</v>
      </c>
      <c r="E2369" s="83"/>
    </row>
    <row r="2370" spans="1:5" x14ac:dyDescent="0.3">
      <c r="A2370" s="148" t="s">
        <v>25095</v>
      </c>
      <c r="B2370" s="149" t="s">
        <v>5088</v>
      </c>
      <c r="C2370" s="106" t="s">
        <v>128</v>
      </c>
      <c r="D2370" s="150">
        <v>3.15</v>
      </c>
      <c r="E2370" s="83"/>
    </row>
    <row r="2371" spans="1:5" x14ac:dyDescent="0.3">
      <c r="A2371" s="148" t="s">
        <v>25096</v>
      </c>
      <c r="B2371" s="149" t="s">
        <v>25097</v>
      </c>
      <c r="C2371" s="106" t="s">
        <v>128</v>
      </c>
      <c r="D2371" s="150">
        <v>167.89</v>
      </c>
      <c r="E2371" s="83"/>
    </row>
    <row r="2372" spans="1:5" x14ac:dyDescent="0.3">
      <c r="A2372" s="148" t="s">
        <v>25098</v>
      </c>
      <c r="B2372" s="149" t="s">
        <v>5090</v>
      </c>
      <c r="C2372" s="106" t="s">
        <v>128</v>
      </c>
      <c r="D2372" s="150">
        <v>6.68</v>
      </c>
      <c r="E2372" s="83"/>
    </row>
    <row r="2373" spans="1:5" x14ac:dyDescent="0.3">
      <c r="A2373" s="148" t="s">
        <v>25099</v>
      </c>
      <c r="B2373" s="149" t="s">
        <v>25100</v>
      </c>
      <c r="C2373" s="106" t="s">
        <v>128</v>
      </c>
      <c r="D2373" s="150">
        <v>181.48</v>
      </c>
      <c r="E2373" s="83"/>
    </row>
    <row r="2374" spans="1:5" ht="28.8" x14ac:dyDescent="0.3">
      <c r="A2374" s="148" t="s">
        <v>25101</v>
      </c>
      <c r="B2374" s="149" t="s">
        <v>25102</v>
      </c>
      <c r="C2374" s="106" t="s">
        <v>128</v>
      </c>
      <c r="D2374" s="150">
        <v>143.82</v>
      </c>
      <c r="E2374" s="83"/>
    </row>
    <row r="2375" spans="1:5" ht="28.8" x14ac:dyDescent="0.3">
      <c r="A2375" s="148" t="s">
        <v>25103</v>
      </c>
      <c r="B2375" s="149" t="s">
        <v>25104</v>
      </c>
      <c r="C2375" s="106" t="s">
        <v>128</v>
      </c>
      <c r="D2375" s="150">
        <v>176.01</v>
      </c>
      <c r="E2375" s="83"/>
    </row>
    <row r="2376" spans="1:5" ht="28.8" x14ac:dyDescent="0.3">
      <c r="A2376" s="148" t="s">
        <v>25105</v>
      </c>
      <c r="B2376" s="149" t="s">
        <v>25106</v>
      </c>
      <c r="C2376" s="106" t="s">
        <v>128</v>
      </c>
      <c r="D2376" s="150">
        <v>344.36</v>
      </c>
      <c r="E2376" s="83"/>
    </row>
    <row r="2377" spans="1:5" x14ac:dyDescent="0.3">
      <c r="A2377" s="148" t="s">
        <v>25107</v>
      </c>
      <c r="B2377" s="149" t="s">
        <v>25108</v>
      </c>
      <c r="C2377" s="106" t="s">
        <v>128</v>
      </c>
      <c r="D2377" s="150">
        <v>7.62</v>
      </c>
      <c r="E2377" s="83"/>
    </row>
    <row r="2378" spans="1:5" x14ac:dyDescent="0.3">
      <c r="A2378" s="148" t="s">
        <v>25109</v>
      </c>
      <c r="B2378" s="149" t="s">
        <v>25110</v>
      </c>
      <c r="C2378" s="106" t="s">
        <v>128</v>
      </c>
      <c r="D2378" s="150">
        <v>15.86</v>
      </c>
      <c r="E2378" s="83"/>
    </row>
    <row r="2379" spans="1:5" ht="28.8" x14ac:dyDescent="0.3">
      <c r="A2379" s="148" t="s">
        <v>25111</v>
      </c>
      <c r="B2379" s="149" t="s">
        <v>25112</v>
      </c>
      <c r="C2379" s="106" t="s">
        <v>128</v>
      </c>
      <c r="D2379" s="150">
        <v>16.59</v>
      </c>
      <c r="E2379" s="83"/>
    </row>
    <row r="2380" spans="1:5" ht="28.8" x14ac:dyDescent="0.3">
      <c r="A2380" s="148" t="s">
        <v>25113</v>
      </c>
      <c r="B2380" s="149" t="s">
        <v>25114</v>
      </c>
      <c r="C2380" s="106" t="s">
        <v>128</v>
      </c>
      <c r="D2380" s="150">
        <v>10.52</v>
      </c>
      <c r="E2380" s="83"/>
    </row>
    <row r="2381" spans="1:5" x14ac:dyDescent="0.3">
      <c r="A2381" s="148" t="s">
        <v>25115</v>
      </c>
      <c r="B2381" s="149" t="s">
        <v>25116</v>
      </c>
      <c r="C2381" s="106" t="s">
        <v>128</v>
      </c>
      <c r="D2381" s="150">
        <v>25.57</v>
      </c>
      <c r="E2381" s="83"/>
    </row>
    <row r="2382" spans="1:5" x14ac:dyDescent="0.3">
      <c r="A2382" s="148" t="s">
        <v>25117</v>
      </c>
      <c r="B2382" s="149" t="s">
        <v>25118</v>
      </c>
      <c r="C2382" s="106" t="s">
        <v>128</v>
      </c>
      <c r="D2382" s="150">
        <v>22.45</v>
      </c>
      <c r="E2382" s="83"/>
    </row>
    <row r="2383" spans="1:5" ht="28.8" x14ac:dyDescent="0.3">
      <c r="A2383" s="148" t="s">
        <v>25119</v>
      </c>
      <c r="B2383" s="149" t="s">
        <v>25120</v>
      </c>
      <c r="C2383" s="106" t="s">
        <v>128</v>
      </c>
      <c r="D2383" s="150">
        <v>26.82</v>
      </c>
      <c r="E2383" s="83"/>
    </row>
    <row r="2384" spans="1:5" x14ac:dyDescent="0.3">
      <c r="A2384" s="148" t="s">
        <v>25121</v>
      </c>
      <c r="B2384" s="149" t="s">
        <v>25122</v>
      </c>
      <c r="C2384" s="106" t="s">
        <v>128</v>
      </c>
      <c r="D2384" s="150">
        <v>2.35</v>
      </c>
      <c r="E2384" s="83"/>
    </row>
    <row r="2385" spans="1:5" x14ac:dyDescent="0.3">
      <c r="A2385" s="148" t="s">
        <v>25123</v>
      </c>
      <c r="B2385" s="149" t="s">
        <v>25124</v>
      </c>
      <c r="C2385" s="106" t="s">
        <v>128</v>
      </c>
      <c r="D2385" s="150">
        <v>3.71</v>
      </c>
      <c r="E2385" s="83"/>
    </row>
    <row r="2386" spans="1:5" x14ac:dyDescent="0.3">
      <c r="A2386" s="148" t="s">
        <v>25125</v>
      </c>
      <c r="B2386" s="149" t="s">
        <v>25126</v>
      </c>
      <c r="C2386" s="106" t="s">
        <v>128</v>
      </c>
      <c r="D2386" s="150">
        <v>6.74</v>
      </c>
      <c r="E2386" s="83"/>
    </row>
    <row r="2387" spans="1:5" x14ac:dyDescent="0.3">
      <c r="A2387" s="148" t="s">
        <v>25127</v>
      </c>
      <c r="B2387" s="149" t="s">
        <v>25128</v>
      </c>
      <c r="C2387" s="106" t="s">
        <v>128</v>
      </c>
      <c r="D2387" s="150">
        <v>4.4800000000000004</v>
      </c>
      <c r="E2387" s="83"/>
    </row>
    <row r="2388" spans="1:5" x14ac:dyDescent="0.3">
      <c r="A2388" s="148" t="s">
        <v>25129</v>
      </c>
      <c r="B2388" s="149" t="s">
        <v>25130</v>
      </c>
      <c r="C2388" s="106" t="s">
        <v>439</v>
      </c>
      <c r="D2388" s="150">
        <v>8.59</v>
      </c>
      <c r="E2388" s="83"/>
    </row>
    <row r="2389" spans="1:5" x14ac:dyDescent="0.3">
      <c r="A2389" s="148" t="s">
        <v>25131</v>
      </c>
      <c r="B2389" s="149" t="s">
        <v>25132</v>
      </c>
      <c r="C2389" s="106" t="s">
        <v>439</v>
      </c>
      <c r="D2389" s="150">
        <v>12.14</v>
      </c>
      <c r="E2389" s="83"/>
    </row>
    <row r="2390" spans="1:5" x14ac:dyDescent="0.3">
      <c r="A2390" s="148" t="s">
        <v>25133</v>
      </c>
      <c r="B2390" s="149" t="s">
        <v>25134</v>
      </c>
      <c r="C2390" s="106" t="s">
        <v>439</v>
      </c>
      <c r="D2390" s="150">
        <v>30.69</v>
      </c>
      <c r="E2390" s="83"/>
    </row>
    <row r="2391" spans="1:5" x14ac:dyDescent="0.3">
      <c r="A2391" s="148" t="s">
        <v>25135</v>
      </c>
      <c r="B2391" s="149" t="s">
        <v>25136</v>
      </c>
      <c r="C2391" s="106" t="s">
        <v>439</v>
      </c>
      <c r="D2391" s="150">
        <v>39.340000000000003</v>
      </c>
      <c r="E2391" s="83"/>
    </row>
    <row r="2392" spans="1:5" x14ac:dyDescent="0.3">
      <c r="A2392" s="148" t="s">
        <v>25137</v>
      </c>
      <c r="B2392" s="149" t="s">
        <v>25138</v>
      </c>
      <c r="C2392" s="106" t="s">
        <v>439</v>
      </c>
      <c r="D2392" s="150">
        <v>17.34</v>
      </c>
      <c r="E2392" s="83"/>
    </row>
    <row r="2393" spans="1:5" x14ac:dyDescent="0.3">
      <c r="A2393" s="148" t="s">
        <v>25139</v>
      </c>
      <c r="B2393" s="149" t="s">
        <v>25140</v>
      </c>
      <c r="C2393" s="106" t="s">
        <v>439</v>
      </c>
      <c r="D2393" s="150">
        <v>11.78</v>
      </c>
      <c r="E2393" s="83"/>
    </row>
    <row r="2394" spans="1:5" x14ac:dyDescent="0.3">
      <c r="A2394" s="148" t="s">
        <v>25141</v>
      </c>
      <c r="B2394" s="149" t="s">
        <v>25142</v>
      </c>
      <c r="C2394" s="106" t="s">
        <v>439</v>
      </c>
      <c r="D2394" s="150">
        <v>12.8</v>
      </c>
      <c r="E2394" s="83"/>
    </row>
    <row r="2395" spans="1:5" x14ac:dyDescent="0.3">
      <c r="A2395" s="148" t="s">
        <v>25143</v>
      </c>
      <c r="B2395" s="149" t="s">
        <v>25144</v>
      </c>
      <c r="C2395" s="106" t="s">
        <v>439</v>
      </c>
      <c r="D2395" s="150">
        <v>25.9</v>
      </c>
      <c r="E2395" s="83"/>
    </row>
    <row r="2396" spans="1:5" x14ac:dyDescent="0.3">
      <c r="A2396" s="148" t="s">
        <v>25145</v>
      </c>
      <c r="B2396" s="149" t="s">
        <v>25146</v>
      </c>
      <c r="C2396" s="106" t="s">
        <v>439</v>
      </c>
      <c r="D2396" s="150">
        <v>14.56</v>
      </c>
      <c r="E2396" s="83"/>
    </row>
    <row r="2397" spans="1:5" x14ac:dyDescent="0.3">
      <c r="A2397" s="148" t="s">
        <v>25147</v>
      </c>
      <c r="B2397" s="149" t="s">
        <v>25148</v>
      </c>
      <c r="C2397" s="106" t="s">
        <v>439</v>
      </c>
      <c r="D2397" s="150">
        <v>22.45</v>
      </c>
      <c r="E2397" s="83"/>
    </row>
    <row r="2398" spans="1:5" ht="28.8" x14ac:dyDescent="0.3">
      <c r="A2398" s="148" t="s">
        <v>25149</v>
      </c>
      <c r="B2398" s="149" t="s">
        <v>25150</v>
      </c>
      <c r="C2398" s="106" t="s">
        <v>128</v>
      </c>
      <c r="D2398" s="150">
        <v>12.19</v>
      </c>
      <c r="E2398" s="83"/>
    </row>
    <row r="2399" spans="1:5" ht="28.8" x14ac:dyDescent="0.3">
      <c r="A2399" s="148" t="s">
        <v>25151</v>
      </c>
      <c r="B2399" s="149" t="s">
        <v>25152</v>
      </c>
      <c r="C2399" s="106" t="s">
        <v>439</v>
      </c>
      <c r="D2399" s="150">
        <v>11.05</v>
      </c>
      <c r="E2399" s="83"/>
    </row>
    <row r="2400" spans="1:5" ht="43.2" x14ac:dyDescent="0.3">
      <c r="A2400" s="148" t="s">
        <v>25153</v>
      </c>
      <c r="B2400" s="149" t="s">
        <v>25154</v>
      </c>
      <c r="C2400" s="106" t="s">
        <v>128</v>
      </c>
      <c r="D2400" s="150">
        <v>427.03</v>
      </c>
      <c r="E2400" s="83"/>
    </row>
    <row r="2401" spans="1:5" ht="28.8" x14ac:dyDescent="0.3">
      <c r="A2401" s="148" t="s">
        <v>25155</v>
      </c>
      <c r="B2401" s="149" t="s">
        <v>25156</v>
      </c>
      <c r="C2401" s="106" t="s">
        <v>439</v>
      </c>
      <c r="D2401" s="150">
        <v>284.26</v>
      </c>
      <c r="E2401" s="83"/>
    </row>
    <row r="2402" spans="1:5" x14ac:dyDescent="0.3">
      <c r="A2402" s="148" t="s">
        <v>25157</v>
      </c>
      <c r="B2402" s="149" t="s">
        <v>25158</v>
      </c>
      <c r="C2402" s="106" t="s">
        <v>439</v>
      </c>
      <c r="D2402" s="150">
        <v>11.86</v>
      </c>
      <c r="E2402" s="83"/>
    </row>
    <row r="2403" spans="1:5" x14ac:dyDescent="0.3">
      <c r="A2403" s="148" t="s">
        <v>25159</v>
      </c>
      <c r="B2403" s="149" t="s">
        <v>25160</v>
      </c>
      <c r="C2403" s="106" t="s">
        <v>439</v>
      </c>
      <c r="D2403" s="150">
        <v>15.38</v>
      </c>
      <c r="E2403" s="83"/>
    </row>
    <row r="2404" spans="1:5" x14ac:dyDescent="0.3">
      <c r="A2404" s="148" t="s">
        <v>25161</v>
      </c>
      <c r="B2404" s="149" t="s">
        <v>25162</v>
      </c>
      <c r="C2404" s="106" t="s">
        <v>439</v>
      </c>
      <c r="D2404" s="150">
        <v>21.55</v>
      </c>
      <c r="E2404" s="83"/>
    </row>
    <row r="2405" spans="1:5" ht="28.8" x14ac:dyDescent="0.3">
      <c r="A2405" s="148" t="s">
        <v>25163</v>
      </c>
      <c r="B2405" s="149" t="s">
        <v>25164</v>
      </c>
      <c r="C2405" s="106" t="s">
        <v>439</v>
      </c>
      <c r="D2405" s="150">
        <v>20.190000000000001</v>
      </c>
      <c r="E2405" s="83"/>
    </row>
    <row r="2406" spans="1:5" ht="28.8" x14ac:dyDescent="0.3">
      <c r="A2406" s="148" t="s">
        <v>25165</v>
      </c>
      <c r="B2406" s="149" t="s">
        <v>25166</v>
      </c>
      <c r="C2406" s="106" t="s">
        <v>439</v>
      </c>
      <c r="D2406" s="150">
        <v>25.87</v>
      </c>
      <c r="E2406" s="83"/>
    </row>
    <row r="2407" spans="1:5" ht="28.8" x14ac:dyDescent="0.3">
      <c r="A2407" s="148" t="s">
        <v>25167</v>
      </c>
      <c r="B2407" s="149" t="s">
        <v>25168</v>
      </c>
      <c r="C2407" s="106" t="s">
        <v>439</v>
      </c>
      <c r="D2407" s="150">
        <v>228.96</v>
      </c>
      <c r="E2407" s="83"/>
    </row>
    <row r="2408" spans="1:5" ht="28.8" x14ac:dyDescent="0.3">
      <c r="A2408" s="148" t="s">
        <v>25169</v>
      </c>
      <c r="B2408" s="149" t="s">
        <v>25170</v>
      </c>
      <c r="C2408" s="106" t="s">
        <v>128</v>
      </c>
      <c r="D2408" s="150">
        <v>32.76</v>
      </c>
      <c r="E2408" s="83"/>
    </row>
    <row r="2409" spans="1:5" ht="28.8" x14ac:dyDescent="0.3">
      <c r="A2409" s="148" t="s">
        <v>25171</v>
      </c>
      <c r="B2409" s="149" t="s">
        <v>25172</v>
      </c>
      <c r="C2409" s="106" t="s">
        <v>128</v>
      </c>
      <c r="D2409" s="150">
        <v>8.8699999999999992</v>
      </c>
      <c r="E2409" s="83"/>
    </row>
    <row r="2410" spans="1:5" ht="43.2" x14ac:dyDescent="0.3">
      <c r="A2410" s="148" t="s">
        <v>25173</v>
      </c>
      <c r="B2410" s="149" t="s">
        <v>25174</v>
      </c>
      <c r="C2410" s="106" t="s">
        <v>128</v>
      </c>
      <c r="D2410" s="150">
        <v>756.04</v>
      </c>
      <c r="E2410" s="83"/>
    </row>
    <row r="2411" spans="1:5" x14ac:dyDescent="0.3">
      <c r="A2411" s="148" t="s">
        <v>25175</v>
      </c>
      <c r="B2411" s="149" t="s">
        <v>25176</v>
      </c>
      <c r="C2411" s="106" t="s">
        <v>128</v>
      </c>
      <c r="D2411" s="150">
        <v>6.95</v>
      </c>
      <c r="E2411" s="83"/>
    </row>
    <row r="2412" spans="1:5" ht="28.8" x14ac:dyDescent="0.3">
      <c r="A2412" s="148" t="s">
        <v>25177</v>
      </c>
      <c r="B2412" s="149" t="s">
        <v>25178</v>
      </c>
      <c r="C2412" s="106" t="s">
        <v>128</v>
      </c>
      <c r="D2412" s="150">
        <v>8.08</v>
      </c>
      <c r="E2412" s="83"/>
    </row>
    <row r="2413" spans="1:5" x14ac:dyDescent="0.3">
      <c r="A2413" s="148" t="s">
        <v>25179</v>
      </c>
      <c r="B2413" s="149" t="s">
        <v>25180</v>
      </c>
      <c r="C2413" s="106" t="s">
        <v>128</v>
      </c>
      <c r="D2413" s="150">
        <v>89.11</v>
      </c>
      <c r="E2413" s="83"/>
    </row>
    <row r="2414" spans="1:5" ht="28.8" x14ac:dyDescent="0.3">
      <c r="A2414" s="148" t="s">
        <v>25181</v>
      </c>
      <c r="B2414" s="149" t="s">
        <v>25182</v>
      </c>
      <c r="C2414" s="106" t="s">
        <v>439</v>
      </c>
      <c r="D2414" s="150">
        <v>15.99</v>
      </c>
      <c r="E2414" s="83"/>
    </row>
    <row r="2415" spans="1:5" x14ac:dyDescent="0.3">
      <c r="A2415" s="148" t="s">
        <v>25183</v>
      </c>
      <c r="B2415" s="149" t="s">
        <v>25184</v>
      </c>
      <c r="C2415" s="106" t="s">
        <v>439</v>
      </c>
      <c r="D2415" s="150">
        <v>210.2</v>
      </c>
      <c r="E2415" s="83"/>
    </row>
    <row r="2416" spans="1:5" ht="28.8" x14ac:dyDescent="0.3">
      <c r="A2416" s="148" t="s">
        <v>25185</v>
      </c>
      <c r="B2416" s="149" t="s">
        <v>25186</v>
      </c>
      <c r="C2416" s="106" t="s">
        <v>128</v>
      </c>
      <c r="D2416" s="150">
        <v>14.33</v>
      </c>
      <c r="E2416" s="83"/>
    </row>
    <row r="2417" spans="1:5" ht="28.8" x14ac:dyDescent="0.3">
      <c r="A2417" s="148" t="s">
        <v>25187</v>
      </c>
      <c r="B2417" s="149" t="s">
        <v>25188</v>
      </c>
      <c r="C2417" s="106" t="s">
        <v>128</v>
      </c>
      <c r="D2417" s="150">
        <v>9.98</v>
      </c>
      <c r="E2417" s="83"/>
    </row>
    <row r="2418" spans="1:5" ht="28.8" x14ac:dyDescent="0.3">
      <c r="A2418" s="148" t="s">
        <v>25189</v>
      </c>
      <c r="B2418" s="149" t="s">
        <v>25190</v>
      </c>
      <c r="C2418" s="106" t="s">
        <v>128</v>
      </c>
      <c r="D2418" s="150">
        <v>14.8</v>
      </c>
      <c r="E2418" s="83"/>
    </row>
    <row r="2419" spans="1:5" ht="28.8" x14ac:dyDescent="0.3">
      <c r="A2419" s="148" t="s">
        <v>25191</v>
      </c>
      <c r="B2419" s="149" t="s">
        <v>25192</v>
      </c>
      <c r="C2419" s="106" t="s">
        <v>128</v>
      </c>
      <c r="D2419" s="150">
        <v>9.66</v>
      </c>
      <c r="E2419" s="83"/>
    </row>
    <row r="2420" spans="1:5" ht="28.8" x14ac:dyDescent="0.3">
      <c r="A2420" s="148" t="s">
        <v>25193</v>
      </c>
      <c r="B2420" s="149" t="s">
        <v>25194</v>
      </c>
      <c r="C2420" s="106" t="s">
        <v>128</v>
      </c>
      <c r="D2420" s="150">
        <v>11.42</v>
      </c>
      <c r="E2420" s="83"/>
    </row>
    <row r="2421" spans="1:5" ht="28.8" x14ac:dyDescent="0.3">
      <c r="A2421" s="148" t="s">
        <v>25195</v>
      </c>
      <c r="B2421" s="149" t="s">
        <v>25196</v>
      </c>
      <c r="C2421" s="106" t="s">
        <v>128</v>
      </c>
      <c r="D2421" s="150">
        <v>20.190000000000001</v>
      </c>
      <c r="E2421" s="83"/>
    </row>
    <row r="2422" spans="1:5" ht="28.8" x14ac:dyDescent="0.3">
      <c r="A2422" s="148" t="s">
        <v>25197</v>
      </c>
      <c r="B2422" s="149" t="s">
        <v>25198</v>
      </c>
      <c r="C2422" s="106" t="s">
        <v>128</v>
      </c>
      <c r="D2422" s="150">
        <v>39.14</v>
      </c>
      <c r="E2422" s="83"/>
    </row>
    <row r="2423" spans="1:5" x14ac:dyDescent="0.3">
      <c r="A2423" s="148" t="s">
        <v>25199</v>
      </c>
      <c r="B2423" s="149" t="s">
        <v>25200</v>
      </c>
      <c r="C2423" s="106" t="s">
        <v>128</v>
      </c>
      <c r="D2423" s="150">
        <v>118.52</v>
      </c>
      <c r="E2423" s="83"/>
    </row>
    <row r="2424" spans="1:5" ht="28.8" x14ac:dyDescent="0.3">
      <c r="A2424" s="148" t="s">
        <v>25201</v>
      </c>
      <c r="B2424" s="149" t="s">
        <v>25202</v>
      </c>
      <c r="C2424" s="106" t="s">
        <v>128</v>
      </c>
      <c r="D2424" s="150">
        <v>122.68</v>
      </c>
      <c r="E2424" s="83"/>
    </row>
    <row r="2425" spans="1:5" ht="28.8" x14ac:dyDescent="0.3">
      <c r="A2425" s="148" t="s">
        <v>25203</v>
      </c>
      <c r="B2425" s="149" t="s">
        <v>25204</v>
      </c>
      <c r="C2425" s="106" t="s">
        <v>128</v>
      </c>
      <c r="D2425" s="150">
        <v>12.72</v>
      </c>
      <c r="E2425" s="83"/>
    </row>
    <row r="2426" spans="1:5" ht="28.8" x14ac:dyDescent="0.3">
      <c r="A2426" s="148" t="s">
        <v>25205</v>
      </c>
      <c r="B2426" s="149" t="s">
        <v>25206</v>
      </c>
      <c r="C2426" s="106" t="s">
        <v>128</v>
      </c>
      <c r="D2426" s="150">
        <v>27.16</v>
      </c>
      <c r="E2426" s="83"/>
    </row>
    <row r="2427" spans="1:5" ht="28.8" x14ac:dyDescent="0.3">
      <c r="A2427" s="148" t="s">
        <v>25207</v>
      </c>
      <c r="B2427" s="149" t="s">
        <v>25208</v>
      </c>
      <c r="C2427" s="106" t="s">
        <v>128</v>
      </c>
      <c r="D2427" s="150">
        <v>19.899999999999999</v>
      </c>
      <c r="E2427" s="83"/>
    </row>
    <row r="2428" spans="1:5" ht="28.8" x14ac:dyDescent="0.3">
      <c r="A2428" s="148" t="s">
        <v>25209</v>
      </c>
      <c r="B2428" s="149" t="s">
        <v>25210</v>
      </c>
      <c r="C2428" s="106" t="s">
        <v>128</v>
      </c>
      <c r="D2428" s="150">
        <v>11.62</v>
      </c>
      <c r="E2428" s="83"/>
    </row>
    <row r="2429" spans="1:5" ht="28.8" x14ac:dyDescent="0.3">
      <c r="A2429" s="148" t="s">
        <v>25211</v>
      </c>
      <c r="B2429" s="149" t="s">
        <v>25212</v>
      </c>
      <c r="C2429" s="106" t="s">
        <v>128</v>
      </c>
      <c r="D2429" s="150">
        <v>13.93</v>
      </c>
      <c r="E2429" s="83"/>
    </row>
    <row r="2430" spans="1:5" ht="28.8" x14ac:dyDescent="0.3">
      <c r="A2430" s="148" t="s">
        <v>25213</v>
      </c>
      <c r="B2430" s="149" t="s">
        <v>25214</v>
      </c>
      <c r="C2430" s="106" t="s">
        <v>128</v>
      </c>
      <c r="D2430" s="150">
        <v>77.19</v>
      </c>
      <c r="E2430" s="83"/>
    </row>
    <row r="2431" spans="1:5" ht="28.8" x14ac:dyDescent="0.3">
      <c r="A2431" s="148" t="s">
        <v>25215</v>
      </c>
      <c r="B2431" s="149" t="s">
        <v>25216</v>
      </c>
      <c r="C2431" s="106" t="s">
        <v>128</v>
      </c>
      <c r="D2431" s="150">
        <v>29.21</v>
      </c>
      <c r="E2431" s="83"/>
    </row>
    <row r="2432" spans="1:5" ht="28.8" x14ac:dyDescent="0.3">
      <c r="A2432" s="148" t="s">
        <v>25217</v>
      </c>
      <c r="B2432" s="149" t="s">
        <v>25218</v>
      </c>
      <c r="C2432" s="106" t="s">
        <v>128</v>
      </c>
      <c r="D2432" s="150">
        <v>15.52</v>
      </c>
      <c r="E2432" s="83"/>
    </row>
    <row r="2433" spans="1:5" ht="43.2" x14ac:dyDescent="0.3">
      <c r="A2433" s="148" t="s">
        <v>25219</v>
      </c>
      <c r="B2433" s="149" t="s">
        <v>25220</v>
      </c>
      <c r="C2433" s="106" t="s">
        <v>128</v>
      </c>
      <c r="D2433" s="150">
        <v>20.239999999999998</v>
      </c>
      <c r="E2433" s="83"/>
    </row>
    <row r="2434" spans="1:5" ht="43.2" x14ac:dyDescent="0.3">
      <c r="A2434" s="148" t="s">
        <v>25221</v>
      </c>
      <c r="B2434" s="149" t="s">
        <v>25222</v>
      </c>
      <c r="C2434" s="106" t="s">
        <v>128</v>
      </c>
      <c r="D2434" s="150">
        <v>36.380000000000003</v>
      </c>
      <c r="E2434" s="83"/>
    </row>
    <row r="2435" spans="1:5" ht="28.8" x14ac:dyDescent="0.3">
      <c r="A2435" s="148" t="s">
        <v>25223</v>
      </c>
      <c r="B2435" s="149" t="s">
        <v>25224</v>
      </c>
      <c r="C2435" s="106" t="s">
        <v>128</v>
      </c>
      <c r="D2435" s="150">
        <v>9.58</v>
      </c>
      <c r="E2435" s="83"/>
    </row>
    <row r="2436" spans="1:5" ht="28.8" x14ac:dyDescent="0.3">
      <c r="A2436" s="148" t="s">
        <v>25225</v>
      </c>
      <c r="B2436" s="149" t="s">
        <v>25226</v>
      </c>
      <c r="C2436" s="106" t="s">
        <v>128</v>
      </c>
      <c r="D2436" s="150">
        <v>29.04</v>
      </c>
      <c r="E2436" s="83"/>
    </row>
    <row r="2437" spans="1:5" ht="28.8" x14ac:dyDescent="0.3">
      <c r="A2437" s="148" t="s">
        <v>25227</v>
      </c>
      <c r="B2437" s="149" t="s">
        <v>25228</v>
      </c>
      <c r="C2437" s="106" t="s">
        <v>128</v>
      </c>
      <c r="D2437" s="150">
        <v>15.27</v>
      </c>
      <c r="E2437" s="83"/>
    </row>
    <row r="2438" spans="1:5" ht="28.8" x14ac:dyDescent="0.3">
      <c r="A2438" s="148" t="s">
        <v>25229</v>
      </c>
      <c r="B2438" s="149" t="s">
        <v>25230</v>
      </c>
      <c r="C2438" s="106" t="s">
        <v>128</v>
      </c>
      <c r="D2438" s="150">
        <v>7.55</v>
      </c>
      <c r="E2438" s="83"/>
    </row>
    <row r="2439" spans="1:5" ht="43.2" x14ac:dyDescent="0.3">
      <c r="A2439" s="148" t="s">
        <v>25231</v>
      </c>
      <c r="B2439" s="149" t="s">
        <v>25232</v>
      </c>
      <c r="C2439" s="106" t="s">
        <v>128</v>
      </c>
      <c r="D2439" s="150">
        <v>13.74</v>
      </c>
      <c r="E2439" s="83"/>
    </row>
    <row r="2440" spans="1:5" ht="28.8" x14ac:dyDescent="0.3">
      <c r="A2440" s="148" t="s">
        <v>25233</v>
      </c>
      <c r="B2440" s="149" t="s">
        <v>25234</v>
      </c>
      <c r="C2440" s="106" t="s">
        <v>128</v>
      </c>
      <c r="D2440" s="150">
        <v>13.59</v>
      </c>
      <c r="E2440" s="83"/>
    </row>
    <row r="2441" spans="1:5" ht="28.8" x14ac:dyDescent="0.3">
      <c r="A2441" s="148" t="s">
        <v>25235</v>
      </c>
      <c r="B2441" s="149" t="s">
        <v>25236</v>
      </c>
      <c r="C2441" s="106" t="s">
        <v>128</v>
      </c>
      <c r="D2441" s="150">
        <v>18.21</v>
      </c>
      <c r="E2441" s="83"/>
    </row>
    <row r="2442" spans="1:5" ht="28.8" x14ac:dyDescent="0.3">
      <c r="A2442" s="148" t="s">
        <v>25237</v>
      </c>
      <c r="B2442" s="149" t="s">
        <v>25238</v>
      </c>
      <c r="C2442" s="106" t="s">
        <v>128</v>
      </c>
      <c r="D2442" s="150">
        <v>84.8</v>
      </c>
      <c r="E2442" s="83"/>
    </row>
    <row r="2443" spans="1:5" ht="28.8" x14ac:dyDescent="0.3">
      <c r="A2443" s="148" t="s">
        <v>25239</v>
      </c>
      <c r="B2443" s="149" t="s">
        <v>25240</v>
      </c>
      <c r="C2443" s="106" t="s">
        <v>128</v>
      </c>
      <c r="D2443" s="150">
        <v>212.1</v>
      </c>
      <c r="E2443" s="83"/>
    </row>
    <row r="2444" spans="1:5" ht="43.2" x14ac:dyDescent="0.3">
      <c r="A2444" s="148" t="s">
        <v>25241</v>
      </c>
      <c r="B2444" s="149" t="s">
        <v>25242</v>
      </c>
      <c r="C2444" s="106" t="s">
        <v>128</v>
      </c>
      <c r="D2444" s="150">
        <v>245.74</v>
      </c>
      <c r="E2444" s="83"/>
    </row>
    <row r="2445" spans="1:5" ht="43.2" x14ac:dyDescent="0.3">
      <c r="A2445" s="148" t="s">
        <v>25243</v>
      </c>
      <c r="B2445" s="149" t="s">
        <v>25244</v>
      </c>
      <c r="C2445" s="106" t="s">
        <v>128</v>
      </c>
      <c r="D2445" s="150">
        <v>39.090000000000003</v>
      </c>
      <c r="E2445" s="83"/>
    </row>
    <row r="2446" spans="1:5" ht="43.2" x14ac:dyDescent="0.3">
      <c r="A2446" s="148" t="s">
        <v>25245</v>
      </c>
      <c r="B2446" s="149" t="s">
        <v>25246</v>
      </c>
      <c r="C2446" s="106" t="s">
        <v>128</v>
      </c>
      <c r="D2446" s="150">
        <v>199.92</v>
      </c>
      <c r="E2446" s="83"/>
    </row>
    <row r="2447" spans="1:5" ht="43.2" x14ac:dyDescent="0.3">
      <c r="A2447" s="148" t="s">
        <v>25247</v>
      </c>
      <c r="B2447" s="149" t="s">
        <v>25248</v>
      </c>
      <c r="C2447" s="106" t="s">
        <v>128</v>
      </c>
      <c r="D2447" s="150">
        <v>208.34</v>
      </c>
      <c r="E2447" s="83"/>
    </row>
    <row r="2448" spans="1:5" ht="43.2" x14ac:dyDescent="0.3">
      <c r="A2448" s="148" t="s">
        <v>25249</v>
      </c>
      <c r="B2448" s="149" t="s">
        <v>25250</v>
      </c>
      <c r="C2448" s="106" t="s">
        <v>128</v>
      </c>
      <c r="D2448" s="150">
        <v>194.56</v>
      </c>
      <c r="E2448" s="83"/>
    </row>
    <row r="2449" spans="1:5" ht="43.2" x14ac:dyDescent="0.3">
      <c r="A2449" s="148" t="s">
        <v>25251</v>
      </c>
      <c r="B2449" s="149" t="s">
        <v>25252</v>
      </c>
      <c r="C2449" s="106" t="s">
        <v>128</v>
      </c>
      <c r="D2449" s="150">
        <v>68.64</v>
      </c>
      <c r="E2449" s="83"/>
    </row>
    <row r="2450" spans="1:5" ht="43.2" x14ac:dyDescent="0.3">
      <c r="A2450" s="148" t="s">
        <v>25253</v>
      </c>
      <c r="B2450" s="149" t="s">
        <v>25254</v>
      </c>
      <c r="C2450" s="106" t="s">
        <v>128</v>
      </c>
      <c r="D2450" s="150">
        <v>94.01</v>
      </c>
      <c r="E2450" s="83"/>
    </row>
    <row r="2451" spans="1:5" ht="43.2" x14ac:dyDescent="0.3">
      <c r="A2451" s="148" t="s">
        <v>25255</v>
      </c>
      <c r="B2451" s="149" t="s">
        <v>25256</v>
      </c>
      <c r="C2451" s="106" t="s">
        <v>128</v>
      </c>
      <c r="D2451" s="150">
        <v>143.12</v>
      </c>
      <c r="E2451" s="83"/>
    </row>
    <row r="2452" spans="1:5" ht="43.2" x14ac:dyDescent="0.3">
      <c r="A2452" s="148" t="s">
        <v>25257</v>
      </c>
      <c r="B2452" s="149" t="s">
        <v>25258</v>
      </c>
      <c r="C2452" s="106" t="s">
        <v>128</v>
      </c>
      <c r="D2452" s="150">
        <v>90.18</v>
      </c>
      <c r="E2452" s="83"/>
    </row>
    <row r="2453" spans="1:5" ht="43.2" x14ac:dyDescent="0.3">
      <c r="A2453" s="148" t="s">
        <v>25259</v>
      </c>
      <c r="B2453" s="149" t="s">
        <v>25260</v>
      </c>
      <c r="C2453" s="106" t="s">
        <v>128</v>
      </c>
      <c r="D2453" s="150">
        <v>71.23</v>
      </c>
      <c r="E2453" s="83"/>
    </row>
    <row r="2454" spans="1:5" ht="43.2" x14ac:dyDescent="0.3">
      <c r="A2454" s="148" t="s">
        <v>25261</v>
      </c>
      <c r="B2454" s="149" t="s">
        <v>25262</v>
      </c>
      <c r="C2454" s="106" t="s">
        <v>128</v>
      </c>
      <c r="D2454" s="150">
        <v>308.08</v>
      </c>
      <c r="E2454" s="83"/>
    </row>
    <row r="2455" spans="1:5" ht="43.2" x14ac:dyDescent="0.3">
      <c r="A2455" s="148" t="s">
        <v>25263</v>
      </c>
      <c r="B2455" s="149" t="s">
        <v>25264</v>
      </c>
      <c r="C2455" s="106" t="s">
        <v>128</v>
      </c>
      <c r="D2455" s="150">
        <v>145.05000000000001</v>
      </c>
      <c r="E2455" s="83"/>
    </row>
    <row r="2456" spans="1:5" ht="28.8" x14ac:dyDescent="0.3">
      <c r="A2456" s="148" t="s">
        <v>25265</v>
      </c>
      <c r="B2456" s="149" t="s">
        <v>25266</v>
      </c>
      <c r="C2456" s="106" t="s">
        <v>128</v>
      </c>
      <c r="D2456" s="150">
        <v>112.35</v>
      </c>
      <c r="E2456" s="83"/>
    </row>
    <row r="2457" spans="1:5" ht="28.8" x14ac:dyDescent="0.3">
      <c r="A2457" s="148" t="s">
        <v>25267</v>
      </c>
      <c r="B2457" s="149" t="s">
        <v>25268</v>
      </c>
      <c r="C2457" s="106" t="s">
        <v>128</v>
      </c>
      <c r="D2457" s="150">
        <v>1124.44</v>
      </c>
      <c r="E2457" s="83"/>
    </row>
    <row r="2458" spans="1:5" ht="43.2" x14ac:dyDescent="0.3">
      <c r="A2458" s="148" t="s">
        <v>25269</v>
      </c>
      <c r="B2458" s="149" t="s">
        <v>25270</v>
      </c>
      <c r="C2458" s="106" t="s">
        <v>128</v>
      </c>
      <c r="D2458" s="150">
        <v>1159.24</v>
      </c>
      <c r="E2458" s="83"/>
    </row>
    <row r="2459" spans="1:5" ht="43.2" x14ac:dyDescent="0.3">
      <c r="A2459" s="148" t="s">
        <v>25271</v>
      </c>
      <c r="B2459" s="149" t="s">
        <v>25272</v>
      </c>
      <c r="C2459" s="106" t="s">
        <v>128</v>
      </c>
      <c r="D2459" s="150">
        <v>786.25</v>
      </c>
      <c r="E2459" s="83"/>
    </row>
    <row r="2460" spans="1:5" ht="43.2" x14ac:dyDescent="0.3">
      <c r="A2460" s="148" t="s">
        <v>25273</v>
      </c>
      <c r="B2460" s="149" t="s">
        <v>25274</v>
      </c>
      <c r="C2460" s="106" t="s">
        <v>128</v>
      </c>
      <c r="D2460" s="150">
        <v>835.31</v>
      </c>
      <c r="E2460" s="83"/>
    </row>
    <row r="2461" spans="1:5" ht="28.8" x14ac:dyDescent="0.3">
      <c r="A2461" s="148" t="s">
        <v>25275</v>
      </c>
      <c r="B2461" s="149" t="s">
        <v>25276</v>
      </c>
      <c r="C2461" s="106" t="s">
        <v>128</v>
      </c>
      <c r="D2461" s="150">
        <v>6112.17</v>
      </c>
      <c r="E2461" s="83"/>
    </row>
    <row r="2462" spans="1:5" x14ac:dyDescent="0.3">
      <c r="A2462" s="148" t="s">
        <v>25277</v>
      </c>
      <c r="B2462" s="149" t="s">
        <v>25278</v>
      </c>
      <c r="C2462" s="106" t="s">
        <v>128</v>
      </c>
      <c r="D2462" s="150">
        <v>52.09</v>
      </c>
      <c r="E2462" s="83"/>
    </row>
    <row r="2463" spans="1:5" ht="43.2" x14ac:dyDescent="0.3">
      <c r="A2463" s="148" t="s">
        <v>25279</v>
      </c>
      <c r="B2463" s="149" t="s">
        <v>25280</v>
      </c>
      <c r="C2463" s="106" t="s">
        <v>128</v>
      </c>
      <c r="D2463" s="150">
        <v>58.07</v>
      </c>
      <c r="E2463" s="83"/>
    </row>
    <row r="2464" spans="1:5" ht="28.8" x14ac:dyDescent="0.3">
      <c r="A2464" s="148" t="s">
        <v>25281</v>
      </c>
      <c r="B2464" s="149" t="s">
        <v>25282</v>
      </c>
      <c r="C2464" s="106" t="s">
        <v>128</v>
      </c>
      <c r="D2464" s="150">
        <v>1184.46</v>
      </c>
      <c r="E2464" s="83"/>
    </row>
    <row r="2465" spans="1:5" ht="28.8" x14ac:dyDescent="0.3">
      <c r="A2465" s="148" t="s">
        <v>25283</v>
      </c>
      <c r="B2465" s="149" t="s">
        <v>25284</v>
      </c>
      <c r="C2465" s="106" t="s">
        <v>128</v>
      </c>
      <c r="D2465" s="150">
        <v>57.86</v>
      </c>
      <c r="E2465" s="83"/>
    </row>
    <row r="2466" spans="1:5" ht="43.2" x14ac:dyDescent="0.3">
      <c r="A2466" s="148" t="s">
        <v>25285</v>
      </c>
      <c r="B2466" s="149" t="s">
        <v>25286</v>
      </c>
      <c r="C2466" s="106" t="s">
        <v>128</v>
      </c>
      <c r="D2466" s="150">
        <v>89.7</v>
      </c>
      <c r="E2466" s="83"/>
    </row>
    <row r="2467" spans="1:5" ht="28.8" x14ac:dyDescent="0.3">
      <c r="A2467" s="148" t="s">
        <v>25287</v>
      </c>
      <c r="B2467" s="149" t="s">
        <v>25288</v>
      </c>
      <c r="C2467" s="106" t="s">
        <v>128</v>
      </c>
      <c r="D2467" s="150">
        <v>930.26</v>
      </c>
      <c r="E2467" s="83"/>
    </row>
    <row r="2468" spans="1:5" x14ac:dyDescent="0.3">
      <c r="A2468" s="148" t="s">
        <v>25289</v>
      </c>
      <c r="B2468" s="149" t="s">
        <v>25290</v>
      </c>
      <c r="C2468" s="106" t="s">
        <v>128</v>
      </c>
      <c r="D2468" s="150">
        <v>660.42</v>
      </c>
      <c r="E2468" s="83"/>
    </row>
    <row r="2469" spans="1:5" x14ac:dyDescent="0.3">
      <c r="A2469" s="148" t="s">
        <v>25291</v>
      </c>
      <c r="B2469" s="149" t="s">
        <v>25292</v>
      </c>
      <c r="C2469" s="106" t="s">
        <v>128</v>
      </c>
      <c r="D2469" s="150">
        <v>347.92</v>
      </c>
      <c r="E2469" s="83"/>
    </row>
    <row r="2470" spans="1:5" ht="28.8" x14ac:dyDescent="0.3">
      <c r="A2470" s="148" t="s">
        <v>25293</v>
      </c>
      <c r="B2470" s="149" t="s">
        <v>25294</v>
      </c>
      <c r="C2470" s="106" t="s">
        <v>128</v>
      </c>
      <c r="D2470" s="150">
        <v>815.12</v>
      </c>
      <c r="E2470" s="83"/>
    </row>
    <row r="2471" spans="1:5" ht="28.8" x14ac:dyDescent="0.3">
      <c r="A2471" s="148" t="s">
        <v>25295</v>
      </c>
      <c r="B2471" s="149" t="s">
        <v>25296</v>
      </c>
      <c r="C2471" s="106" t="s">
        <v>128</v>
      </c>
      <c r="D2471" s="150">
        <v>947.81</v>
      </c>
      <c r="E2471" s="83"/>
    </row>
    <row r="2472" spans="1:5" ht="28.8" x14ac:dyDescent="0.3">
      <c r="A2472" s="148" t="s">
        <v>25297</v>
      </c>
      <c r="B2472" s="149" t="s">
        <v>25298</v>
      </c>
      <c r="C2472" s="106" t="s">
        <v>128</v>
      </c>
      <c r="D2472" s="150">
        <v>57.58</v>
      </c>
      <c r="E2472" s="83"/>
    </row>
    <row r="2473" spans="1:5" ht="28.8" x14ac:dyDescent="0.3">
      <c r="A2473" s="148" t="s">
        <v>25299</v>
      </c>
      <c r="B2473" s="149" t="s">
        <v>25300</v>
      </c>
      <c r="C2473" s="106" t="s">
        <v>128</v>
      </c>
      <c r="D2473" s="150">
        <v>50.28</v>
      </c>
      <c r="E2473" s="83"/>
    </row>
    <row r="2474" spans="1:5" ht="43.2" x14ac:dyDescent="0.3">
      <c r="A2474" s="148" t="s">
        <v>25301</v>
      </c>
      <c r="B2474" s="149" t="s">
        <v>25302</v>
      </c>
      <c r="C2474" s="106" t="s">
        <v>128</v>
      </c>
      <c r="D2474" s="150">
        <v>113.51</v>
      </c>
      <c r="E2474" s="83"/>
    </row>
    <row r="2475" spans="1:5" ht="28.8" x14ac:dyDescent="0.3">
      <c r="A2475" s="148" t="s">
        <v>25303</v>
      </c>
      <c r="B2475" s="149" t="s">
        <v>25304</v>
      </c>
      <c r="C2475" s="106" t="s">
        <v>128</v>
      </c>
      <c r="D2475" s="150">
        <v>77.61</v>
      </c>
      <c r="E2475" s="83"/>
    </row>
    <row r="2476" spans="1:5" ht="28.8" x14ac:dyDescent="0.3">
      <c r="A2476" s="148" t="s">
        <v>25305</v>
      </c>
      <c r="B2476" s="149" t="s">
        <v>25306</v>
      </c>
      <c r="C2476" s="106" t="s">
        <v>128</v>
      </c>
      <c r="D2476" s="150">
        <v>313.51</v>
      </c>
      <c r="E2476" s="83"/>
    </row>
    <row r="2477" spans="1:5" ht="28.8" x14ac:dyDescent="0.3">
      <c r="A2477" s="148" t="s">
        <v>25307</v>
      </c>
      <c r="B2477" s="149" t="s">
        <v>25308</v>
      </c>
      <c r="C2477" s="106" t="s">
        <v>128</v>
      </c>
      <c r="D2477" s="150">
        <v>374.61</v>
      </c>
      <c r="E2477" s="83"/>
    </row>
    <row r="2478" spans="1:5" ht="28.8" x14ac:dyDescent="0.3">
      <c r="A2478" s="148" t="s">
        <v>25309</v>
      </c>
      <c r="B2478" s="149" t="s">
        <v>25310</v>
      </c>
      <c r="C2478" s="106" t="s">
        <v>128</v>
      </c>
      <c r="D2478" s="150">
        <v>6.13</v>
      </c>
      <c r="E2478" s="83"/>
    </row>
    <row r="2479" spans="1:5" ht="43.2" x14ac:dyDescent="0.3">
      <c r="A2479" s="148" t="s">
        <v>25311</v>
      </c>
      <c r="B2479" s="149" t="s">
        <v>25312</v>
      </c>
      <c r="C2479" s="106" t="s">
        <v>128</v>
      </c>
      <c r="D2479" s="150">
        <v>177.59</v>
      </c>
      <c r="E2479" s="83"/>
    </row>
    <row r="2480" spans="1:5" ht="28.8" x14ac:dyDescent="0.3">
      <c r="A2480" s="148" t="s">
        <v>25313</v>
      </c>
      <c r="B2480" s="149" t="s">
        <v>25314</v>
      </c>
      <c r="C2480" s="106" t="s">
        <v>128</v>
      </c>
      <c r="D2480" s="150">
        <v>36.01</v>
      </c>
      <c r="E2480" s="83"/>
    </row>
    <row r="2481" spans="1:5" ht="43.2" x14ac:dyDescent="0.3">
      <c r="A2481" s="148" t="s">
        <v>25315</v>
      </c>
      <c r="B2481" s="149" t="s">
        <v>25316</v>
      </c>
      <c r="C2481" s="106" t="s">
        <v>128</v>
      </c>
      <c r="D2481" s="150">
        <v>56.84</v>
      </c>
      <c r="E2481" s="83"/>
    </row>
    <row r="2482" spans="1:5" ht="43.2" x14ac:dyDescent="0.3">
      <c r="A2482" s="148" t="s">
        <v>25317</v>
      </c>
      <c r="B2482" s="149" t="s">
        <v>25318</v>
      </c>
      <c r="C2482" s="106" t="s">
        <v>128</v>
      </c>
      <c r="D2482" s="150">
        <v>99.58</v>
      </c>
      <c r="E2482" s="83"/>
    </row>
    <row r="2483" spans="1:5" ht="43.2" x14ac:dyDescent="0.3">
      <c r="A2483" s="148" t="s">
        <v>25319</v>
      </c>
      <c r="B2483" s="149" t="s">
        <v>25320</v>
      </c>
      <c r="C2483" s="106" t="s">
        <v>128</v>
      </c>
      <c r="D2483" s="150">
        <v>340.36</v>
      </c>
      <c r="E2483" s="83"/>
    </row>
    <row r="2484" spans="1:5" ht="43.2" x14ac:dyDescent="0.3">
      <c r="A2484" s="148" t="s">
        <v>25321</v>
      </c>
      <c r="B2484" s="149" t="s">
        <v>25322</v>
      </c>
      <c r="C2484" s="106" t="s">
        <v>128</v>
      </c>
      <c r="D2484" s="150">
        <v>153.77000000000001</v>
      </c>
      <c r="E2484" s="83"/>
    </row>
    <row r="2485" spans="1:5" ht="43.2" x14ac:dyDescent="0.3">
      <c r="A2485" s="148" t="s">
        <v>25323</v>
      </c>
      <c r="B2485" s="149" t="s">
        <v>25324</v>
      </c>
      <c r="C2485" s="106" t="s">
        <v>128</v>
      </c>
      <c r="D2485" s="150">
        <v>54.31</v>
      </c>
      <c r="E2485" s="83"/>
    </row>
    <row r="2486" spans="1:5" ht="28.8" x14ac:dyDescent="0.3">
      <c r="A2486" s="148" t="s">
        <v>25325</v>
      </c>
      <c r="B2486" s="149" t="s">
        <v>25326</v>
      </c>
      <c r="C2486" s="106" t="s">
        <v>128</v>
      </c>
      <c r="D2486" s="150">
        <v>139.94999999999999</v>
      </c>
      <c r="E2486" s="83"/>
    </row>
    <row r="2487" spans="1:5" x14ac:dyDescent="0.3">
      <c r="A2487" s="148" t="s">
        <v>25327</v>
      </c>
      <c r="B2487" s="149" t="s">
        <v>25328</v>
      </c>
      <c r="C2487" s="106" t="s">
        <v>128</v>
      </c>
      <c r="D2487" s="150">
        <v>8.1300000000000008</v>
      </c>
      <c r="E2487" s="83"/>
    </row>
    <row r="2488" spans="1:5" x14ac:dyDescent="0.3">
      <c r="A2488" s="148" t="s">
        <v>25329</v>
      </c>
      <c r="B2488" s="149" t="s">
        <v>25330</v>
      </c>
      <c r="C2488" s="106" t="s">
        <v>128</v>
      </c>
      <c r="D2488" s="150">
        <v>5.04</v>
      </c>
      <c r="E2488" s="83"/>
    </row>
    <row r="2489" spans="1:5" ht="43.2" x14ac:dyDescent="0.3">
      <c r="A2489" s="148" t="s">
        <v>25331</v>
      </c>
      <c r="B2489" s="149" t="s">
        <v>25332</v>
      </c>
      <c r="C2489" s="106" t="s">
        <v>128</v>
      </c>
      <c r="D2489" s="150">
        <v>241.3</v>
      </c>
      <c r="E2489" s="83"/>
    </row>
    <row r="2490" spans="1:5" ht="28.8" x14ac:dyDescent="0.3">
      <c r="A2490" s="148" t="s">
        <v>25333</v>
      </c>
      <c r="B2490" s="149" t="s">
        <v>25334</v>
      </c>
      <c r="C2490" s="106" t="s">
        <v>128</v>
      </c>
      <c r="D2490" s="150">
        <v>299.19</v>
      </c>
      <c r="E2490" s="83"/>
    </row>
    <row r="2491" spans="1:5" ht="28.8" x14ac:dyDescent="0.3">
      <c r="A2491" s="148" t="s">
        <v>25335</v>
      </c>
      <c r="B2491" s="149" t="s">
        <v>25336</v>
      </c>
      <c r="C2491" s="106" t="s">
        <v>128</v>
      </c>
      <c r="D2491" s="150">
        <v>85.85</v>
      </c>
      <c r="E2491" s="83"/>
    </row>
    <row r="2492" spans="1:5" ht="28.8" x14ac:dyDescent="0.3">
      <c r="A2492" s="148" t="s">
        <v>25337</v>
      </c>
      <c r="B2492" s="149" t="s">
        <v>25338</v>
      </c>
      <c r="C2492" s="106" t="s">
        <v>128</v>
      </c>
      <c r="D2492" s="150">
        <v>249.82</v>
      </c>
      <c r="E2492" s="83"/>
    </row>
    <row r="2493" spans="1:5" ht="28.8" x14ac:dyDescent="0.3">
      <c r="A2493" s="148" t="s">
        <v>25339</v>
      </c>
      <c r="B2493" s="149" t="s">
        <v>25340</v>
      </c>
      <c r="C2493" s="106" t="s">
        <v>128</v>
      </c>
      <c r="D2493" s="150">
        <v>200.38</v>
      </c>
      <c r="E2493" s="83"/>
    </row>
    <row r="2494" spans="1:5" ht="43.2" x14ac:dyDescent="0.3">
      <c r="A2494" s="148" t="s">
        <v>25341</v>
      </c>
      <c r="B2494" s="149" t="s">
        <v>25342</v>
      </c>
      <c r="C2494" s="106" t="s">
        <v>128</v>
      </c>
      <c r="D2494" s="150">
        <v>148.55000000000001</v>
      </c>
      <c r="E2494" s="83"/>
    </row>
    <row r="2495" spans="1:5" ht="43.2" x14ac:dyDescent="0.3">
      <c r="A2495" s="148" t="s">
        <v>25343</v>
      </c>
      <c r="B2495" s="149" t="s">
        <v>25344</v>
      </c>
      <c r="C2495" s="106" t="s">
        <v>128</v>
      </c>
      <c r="D2495" s="150">
        <v>151.53</v>
      </c>
      <c r="E2495" s="83"/>
    </row>
    <row r="2496" spans="1:5" ht="43.2" x14ac:dyDescent="0.3">
      <c r="A2496" s="148" t="s">
        <v>25345</v>
      </c>
      <c r="B2496" s="149" t="s">
        <v>25346</v>
      </c>
      <c r="C2496" s="106" t="s">
        <v>128</v>
      </c>
      <c r="D2496" s="150">
        <v>135.75</v>
      </c>
      <c r="E2496" s="83"/>
    </row>
    <row r="2497" spans="1:5" ht="28.8" x14ac:dyDescent="0.3">
      <c r="A2497" s="148" t="s">
        <v>25347</v>
      </c>
      <c r="B2497" s="149" t="s">
        <v>25348</v>
      </c>
      <c r="C2497" s="106" t="s">
        <v>128</v>
      </c>
      <c r="D2497" s="150">
        <v>463.81</v>
      </c>
      <c r="E2497" s="83"/>
    </row>
    <row r="2498" spans="1:5" ht="28.8" x14ac:dyDescent="0.3">
      <c r="A2498" s="148" t="s">
        <v>25349</v>
      </c>
      <c r="B2498" s="149" t="s">
        <v>25350</v>
      </c>
      <c r="C2498" s="106" t="s">
        <v>128</v>
      </c>
      <c r="D2498" s="150">
        <v>79.69</v>
      </c>
      <c r="E2498" s="83"/>
    </row>
    <row r="2499" spans="1:5" ht="43.2" x14ac:dyDescent="0.3">
      <c r="A2499" s="148" t="s">
        <v>25351</v>
      </c>
      <c r="B2499" s="149" t="s">
        <v>25352</v>
      </c>
      <c r="C2499" s="106" t="s">
        <v>128</v>
      </c>
      <c r="D2499" s="150">
        <v>99.85</v>
      </c>
      <c r="E2499" s="83"/>
    </row>
    <row r="2500" spans="1:5" ht="43.2" x14ac:dyDescent="0.3">
      <c r="A2500" s="148" t="s">
        <v>25353</v>
      </c>
      <c r="B2500" s="149" t="s">
        <v>25354</v>
      </c>
      <c r="C2500" s="106" t="s">
        <v>128</v>
      </c>
      <c r="D2500" s="150">
        <v>231.69</v>
      </c>
      <c r="E2500" s="83"/>
    </row>
    <row r="2501" spans="1:5" ht="28.8" x14ac:dyDescent="0.3">
      <c r="A2501" s="148" t="s">
        <v>25355</v>
      </c>
      <c r="B2501" s="149" t="s">
        <v>25356</v>
      </c>
      <c r="C2501" s="106" t="s">
        <v>128</v>
      </c>
      <c r="D2501" s="150">
        <v>232.23</v>
      </c>
      <c r="E2501" s="83"/>
    </row>
    <row r="2502" spans="1:5" ht="28.8" x14ac:dyDescent="0.3">
      <c r="A2502" s="148" t="s">
        <v>25357</v>
      </c>
      <c r="B2502" s="149" t="s">
        <v>25358</v>
      </c>
      <c r="C2502" s="106" t="s">
        <v>128</v>
      </c>
      <c r="D2502" s="150">
        <v>274.89</v>
      </c>
      <c r="E2502" s="83"/>
    </row>
    <row r="2503" spans="1:5" x14ac:dyDescent="0.3">
      <c r="A2503" s="148" t="s">
        <v>25359</v>
      </c>
      <c r="B2503" s="149" t="s">
        <v>25360</v>
      </c>
      <c r="C2503" s="106" t="s">
        <v>128</v>
      </c>
      <c r="D2503" s="150">
        <v>719.9</v>
      </c>
      <c r="E2503" s="83"/>
    </row>
    <row r="2504" spans="1:5" ht="28.8" x14ac:dyDescent="0.3">
      <c r="A2504" s="148" t="s">
        <v>25361</v>
      </c>
      <c r="B2504" s="149" t="s">
        <v>25362</v>
      </c>
      <c r="C2504" s="106" t="s">
        <v>128</v>
      </c>
      <c r="D2504" s="150">
        <v>23104.400000000001</v>
      </c>
      <c r="E2504" s="83"/>
    </row>
    <row r="2505" spans="1:5" ht="28.8" x14ac:dyDescent="0.3">
      <c r="A2505" s="148" t="s">
        <v>25363</v>
      </c>
      <c r="B2505" s="149" t="s">
        <v>25364</v>
      </c>
      <c r="C2505" s="106" t="s">
        <v>128</v>
      </c>
      <c r="D2505" s="150">
        <v>321.31</v>
      </c>
      <c r="E2505" s="83"/>
    </row>
    <row r="2506" spans="1:5" ht="28.8" x14ac:dyDescent="0.3">
      <c r="A2506" s="148" t="s">
        <v>25365</v>
      </c>
      <c r="B2506" s="149" t="s">
        <v>25366</v>
      </c>
      <c r="C2506" s="106" t="s">
        <v>128</v>
      </c>
      <c r="D2506" s="150">
        <v>87.58</v>
      </c>
      <c r="E2506" s="83"/>
    </row>
    <row r="2507" spans="1:5" ht="28.8" x14ac:dyDescent="0.3">
      <c r="A2507" s="148" t="s">
        <v>25367</v>
      </c>
      <c r="B2507" s="149" t="s">
        <v>25368</v>
      </c>
      <c r="C2507" s="106" t="s">
        <v>128</v>
      </c>
      <c r="D2507" s="150">
        <v>819.35</v>
      </c>
      <c r="E2507" s="83"/>
    </row>
    <row r="2508" spans="1:5" ht="43.2" x14ac:dyDescent="0.3">
      <c r="A2508" s="148" t="s">
        <v>25369</v>
      </c>
      <c r="B2508" s="149" t="s">
        <v>25370</v>
      </c>
      <c r="C2508" s="106" t="s">
        <v>128</v>
      </c>
      <c r="D2508" s="150">
        <v>1175.75</v>
      </c>
      <c r="E2508" s="83"/>
    </row>
    <row r="2509" spans="1:5" ht="43.2" x14ac:dyDescent="0.3">
      <c r="A2509" s="148" t="s">
        <v>25371</v>
      </c>
      <c r="B2509" s="149" t="s">
        <v>25372</v>
      </c>
      <c r="C2509" s="106" t="s">
        <v>128</v>
      </c>
      <c r="D2509" s="150">
        <v>1485.54</v>
      </c>
      <c r="E2509" s="83"/>
    </row>
    <row r="2510" spans="1:5" ht="43.2" x14ac:dyDescent="0.3">
      <c r="A2510" s="148" t="s">
        <v>25373</v>
      </c>
      <c r="B2510" s="149" t="s">
        <v>25374</v>
      </c>
      <c r="C2510" s="106" t="s">
        <v>128</v>
      </c>
      <c r="D2510" s="150">
        <v>3633.51</v>
      </c>
      <c r="E2510" s="83"/>
    </row>
    <row r="2511" spans="1:5" ht="28.8" x14ac:dyDescent="0.3">
      <c r="A2511" s="148" t="s">
        <v>25375</v>
      </c>
      <c r="B2511" s="149" t="s">
        <v>25376</v>
      </c>
      <c r="C2511" s="106" t="s">
        <v>128</v>
      </c>
      <c r="D2511" s="150">
        <v>178.24</v>
      </c>
      <c r="E2511" s="83"/>
    </row>
    <row r="2512" spans="1:5" x14ac:dyDescent="0.3">
      <c r="A2512" s="148" t="s">
        <v>25377</v>
      </c>
      <c r="B2512" s="149" t="s">
        <v>7879</v>
      </c>
      <c r="C2512" s="106" t="s">
        <v>128</v>
      </c>
      <c r="D2512" s="150">
        <v>2109.83</v>
      </c>
      <c r="E2512" s="83"/>
    </row>
    <row r="2513" spans="1:5" x14ac:dyDescent="0.3">
      <c r="A2513" s="148" t="s">
        <v>25378</v>
      </c>
      <c r="B2513" s="149" t="s">
        <v>25379</v>
      </c>
      <c r="C2513" s="106" t="s">
        <v>128</v>
      </c>
      <c r="D2513" s="150">
        <v>17.989999999999998</v>
      </c>
      <c r="E2513" s="83"/>
    </row>
    <row r="2514" spans="1:5" x14ac:dyDescent="0.3">
      <c r="A2514" s="148" t="s">
        <v>25380</v>
      </c>
      <c r="B2514" s="149" t="s">
        <v>25381</v>
      </c>
      <c r="C2514" s="106" t="s">
        <v>128</v>
      </c>
      <c r="D2514" s="150">
        <v>1148.8399999999999</v>
      </c>
      <c r="E2514" s="83"/>
    </row>
    <row r="2515" spans="1:5" x14ac:dyDescent="0.3">
      <c r="A2515" s="148" t="s">
        <v>25382</v>
      </c>
      <c r="B2515" s="149" t="s">
        <v>7873</v>
      </c>
      <c r="C2515" s="106" t="s">
        <v>128</v>
      </c>
      <c r="D2515" s="150">
        <v>703.78</v>
      </c>
      <c r="E2515" s="83"/>
    </row>
    <row r="2516" spans="1:5" x14ac:dyDescent="0.3">
      <c r="A2516" s="148" t="s">
        <v>25383</v>
      </c>
      <c r="B2516" s="149" t="s">
        <v>25384</v>
      </c>
      <c r="C2516" s="106" t="s">
        <v>128</v>
      </c>
      <c r="D2516" s="150">
        <v>71.430000000000007</v>
      </c>
      <c r="E2516" s="83"/>
    </row>
    <row r="2517" spans="1:5" x14ac:dyDescent="0.3">
      <c r="A2517" s="148" t="s">
        <v>25385</v>
      </c>
      <c r="B2517" s="149" t="s">
        <v>8125</v>
      </c>
      <c r="C2517" s="106" t="s">
        <v>128</v>
      </c>
      <c r="D2517" s="150">
        <v>96.23</v>
      </c>
      <c r="E2517" s="83"/>
    </row>
    <row r="2518" spans="1:5" x14ac:dyDescent="0.3">
      <c r="A2518" s="148" t="s">
        <v>25386</v>
      </c>
      <c r="B2518" s="149" t="s">
        <v>25387</v>
      </c>
      <c r="C2518" s="106" t="s">
        <v>128</v>
      </c>
      <c r="D2518" s="150">
        <v>161.33000000000001</v>
      </c>
      <c r="E2518" s="83"/>
    </row>
    <row r="2519" spans="1:5" x14ac:dyDescent="0.3">
      <c r="A2519" s="148" t="s">
        <v>25388</v>
      </c>
      <c r="B2519" s="149" t="s">
        <v>7913</v>
      </c>
      <c r="C2519" s="106" t="s">
        <v>128</v>
      </c>
      <c r="D2519" s="150">
        <v>30.62</v>
      </c>
      <c r="E2519" s="83"/>
    </row>
    <row r="2520" spans="1:5" ht="43.2" x14ac:dyDescent="0.3">
      <c r="A2520" s="148" t="s">
        <v>25389</v>
      </c>
      <c r="B2520" s="149" t="s">
        <v>25390</v>
      </c>
      <c r="C2520" s="106" t="s">
        <v>128</v>
      </c>
      <c r="D2520" s="150">
        <v>432.92</v>
      </c>
      <c r="E2520" s="83"/>
    </row>
    <row r="2521" spans="1:5" x14ac:dyDescent="0.3">
      <c r="A2521" s="148" t="s">
        <v>25391</v>
      </c>
      <c r="B2521" s="149" t="s">
        <v>7426</v>
      </c>
      <c r="C2521" s="106" t="s">
        <v>128</v>
      </c>
      <c r="D2521" s="150">
        <v>986.45</v>
      </c>
      <c r="E2521" s="83"/>
    </row>
    <row r="2522" spans="1:5" ht="28.8" x14ac:dyDescent="0.3">
      <c r="A2522" s="148" t="s">
        <v>25392</v>
      </c>
      <c r="B2522" s="149" t="s">
        <v>25393</v>
      </c>
      <c r="C2522" s="106" t="s">
        <v>128</v>
      </c>
      <c r="D2522" s="150">
        <v>1171.57</v>
      </c>
      <c r="E2522" s="83"/>
    </row>
    <row r="2523" spans="1:5" ht="28.8" x14ac:dyDescent="0.3">
      <c r="A2523" s="148" t="s">
        <v>25394</v>
      </c>
      <c r="B2523" s="149" t="s">
        <v>25395</v>
      </c>
      <c r="C2523" s="106" t="s">
        <v>128</v>
      </c>
      <c r="D2523" s="150">
        <v>454.46</v>
      </c>
      <c r="E2523" s="83"/>
    </row>
    <row r="2524" spans="1:5" ht="43.2" x14ac:dyDescent="0.3">
      <c r="A2524" s="148" t="s">
        <v>25396</v>
      </c>
      <c r="B2524" s="149" t="s">
        <v>25397</v>
      </c>
      <c r="C2524" s="106" t="s">
        <v>128</v>
      </c>
      <c r="D2524" s="150">
        <v>891.9</v>
      </c>
      <c r="E2524" s="83"/>
    </row>
    <row r="2525" spans="1:5" ht="43.2" x14ac:dyDescent="0.3">
      <c r="A2525" s="148" t="s">
        <v>25398</v>
      </c>
      <c r="B2525" s="149" t="s">
        <v>25399</v>
      </c>
      <c r="C2525" s="106" t="s">
        <v>128</v>
      </c>
      <c r="D2525" s="150">
        <v>3369.98</v>
      </c>
      <c r="E2525" s="83"/>
    </row>
    <row r="2526" spans="1:5" ht="28.8" x14ac:dyDescent="0.3">
      <c r="A2526" s="148" t="s">
        <v>25400</v>
      </c>
      <c r="B2526" s="149" t="s">
        <v>25401</v>
      </c>
      <c r="C2526" s="106" t="s">
        <v>128</v>
      </c>
      <c r="D2526" s="150">
        <v>9639.41</v>
      </c>
      <c r="E2526" s="83"/>
    </row>
    <row r="2527" spans="1:5" ht="43.2" x14ac:dyDescent="0.3">
      <c r="A2527" s="148" t="s">
        <v>25402</v>
      </c>
      <c r="B2527" s="149" t="s">
        <v>25403</v>
      </c>
      <c r="C2527" s="106" t="s">
        <v>128</v>
      </c>
      <c r="D2527" s="150">
        <v>14014.14</v>
      </c>
      <c r="E2527" s="83"/>
    </row>
    <row r="2528" spans="1:5" x14ac:dyDescent="0.3">
      <c r="A2528" s="148" t="s">
        <v>25404</v>
      </c>
      <c r="B2528" s="149" t="s">
        <v>7897</v>
      </c>
      <c r="C2528" s="106" t="s">
        <v>128</v>
      </c>
      <c r="D2528" s="150">
        <v>1213.01</v>
      </c>
      <c r="E2528" s="83"/>
    </row>
    <row r="2529" spans="1:5" x14ac:dyDescent="0.3">
      <c r="A2529" s="148" t="s">
        <v>25405</v>
      </c>
      <c r="B2529" s="149" t="s">
        <v>25406</v>
      </c>
      <c r="C2529" s="106" t="s">
        <v>128</v>
      </c>
      <c r="D2529" s="150">
        <v>149.27000000000001</v>
      </c>
      <c r="E2529" s="83"/>
    </row>
    <row r="2530" spans="1:5" ht="28.8" x14ac:dyDescent="0.3">
      <c r="A2530" s="148" t="s">
        <v>25407</v>
      </c>
      <c r="B2530" s="149" t="s">
        <v>25408</v>
      </c>
      <c r="C2530" s="106" t="s">
        <v>439</v>
      </c>
      <c r="D2530" s="150">
        <v>9867.7800000000007</v>
      </c>
      <c r="E2530" s="83"/>
    </row>
    <row r="2531" spans="1:5" ht="28.8" x14ac:dyDescent="0.3">
      <c r="A2531" s="148" t="s">
        <v>25409</v>
      </c>
      <c r="B2531" s="149" t="s">
        <v>25410</v>
      </c>
      <c r="C2531" s="106" t="s">
        <v>128</v>
      </c>
      <c r="D2531" s="150">
        <v>3884.64</v>
      </c>
      <c r="E2531" s="83"/>
    </row>
    <row r="2532" spans="1:5" ht="28.8" x14ac:dyDescent="0.3">
      <c r="A2532" s="148" t="s">
        <v>25411</v>
      </c>
      <c r="B2532" s="149" t="s">
        <v>25412</v>
      </c>
      <c r="C2532" s="106" t="s">
        <v>439</v>
      </c>
      <c r="D2532" s="150">
        <v>14916.45</v>
      </c>
      <c r="E2532" s="83"/>
    </row>
    <row r="2533" spans="1:5" ht="28.8" x14ac:dyDescent="0.3">
      <c r="A2533" s="148" t="s">
        <v>25413</v>
      </c>
      <c r="B2533" s="149" t="s">
        <v>25414</v>
      </c>
      <c r="C2533" s="106" t="s">
        <v>439</v>
      </c>
      <c r="D2533" s="150">
        <v>69048.08</v>
      </c>
      <c r="E2533" s="83"/>
    </row>
    <row r="2534" spans="1:5" ht="28.8" x14ac:dyDescent="0.3">
      <c r="A2534" s="148" t="s">
        <v>25415</v>
      </c>
      <c r="B2534" s="149" t="s">
        <v>25416</v>
      </c>
      <c r="C2534" s="106" t="s">
        <v>439</v>
      </c>
      <c r="D2534" s="150">
        <v>23281.01</v>
      </c>
      <c r="E2534" s="83"/>
    </row>
    <row r="2535" spans="1:5" ht="28.8" x14ac:dyDescent="0.3">
      <c r="A2535" s="148" t="s">
        <v>25417</v>
      </c>
      <c r="B2535" s="149" t="s">
        <v>25418</v>
      </c>
      <c r="C2535" s="106" t="s">
        <v>128</v>
      </c>
      <c r="D2535" s="150">
        <v>450.26</v>
      </c>
      <c r="E2535" s="83"/>
    </row>
    <row r="2536" spans="1:5" x14ac:dyDescent="0.3">
      <c r="A2536" s="148" t="s">
        <v>25419</v>
      </c>
      <c r="B2536" s="149" t="s">
        <v>7779</v>
      </c>
      <c r="C2536" s="106" t="s">
        <v>128</v>
      </c>
      <c r="D2536" s="150">
        <v>191.27</v>
      </c>
      <c r="E2536" s="83"/>
    </row>
    <row r="2537" spans="1:5" x14ac:dyDescent="0.3">
      <c r="A2537" s="148" t="s">
        <v>25420</v>
      </c>
      <c r="B2537" s="149" t="s">
        <v>25421</v>
      </c>
      <c r="C2537" s="106" t="s">
        <v>128</v>
      </c>
      <c r="D2537" s="150">
        <v>1491.13</v>
      </c>
      <c r="E2537" s="83"/>
    </row>
    <row r="2538" spans="1:5" x14ac:dyDescent="0.3">
      <c r="A2538" s="148" t="s">
        <v>25422</v>
      </c>
      <c r="B2538" s="149" t="s">
        <v>25423</v>
      </c>
      <c r="C2538" s="106" t="s">
        <v>128</v>
      </c>
      <c r="D2538" s="150">
        <v>183.24</v>
      </c>
      <c r="E2538" s="83"/>
    </row>
    <row r="2539" spans="1:5" x14ac:dyDescent="0.3">
      <c r="A2539" s="148" t="s">
        <v>25424</v>
      </c>
      <c r="B2539" s="149" t="s">
        <v>25425</v>
      </c>
      <c r="C2539" s="106" t="s">
        <v>128</v>
      </c>
      <c r="D2539" s="150">
        <v>936.59</v>
      </c>
      <c r="E2539" s="83"/>
    </row>
    <row r="2540" spans="1:5" x14ac:dyDescent="0.3">
      <c r="A2540" s="148" t="s">
        <v>25426</v>
      </c>
      <c r="B2540" s="149" t="s">
        <v>25427</v>
      </c>
      <c r="C2540" s="106" t="s">
        <v>128</v>
      </c>
      <c r="D2540" s="150">
        <v>3443.59</v>
      </c>
      <c r="E2540" s="83"/>
    </row>
    <row r="2541" spans="1:5" x14ac:dyDescent="0.3">
      <c r="A2541" s="148" t="s">
        <v>25428</v>
      </c>
      <c r="B2541" s="149" t="s">
        <v>7801</v>
      </c>
      <c r="C2541" s="106" t="s">
        <v>128</v>
      </c>
      <c r="D2541" s="150">
        <v>4101.92</v>
      </c>
      <c r="E2541" s="83"/>
    </row>
    <row r="2542" spans="1:5" x14ac:dyDescent="0.3">
      <c r="A2542" s="148" t="s">
        <v>25429</v>
      </c>
      <c r="B2542" s="149" t="s">
        <v>25430</v>
      </c>
      <c r="C2542" s="106" t="s">
        <v>128</v>
      </c>
      <c r="D2542" s="150">
        <v>705.56</v>
      </c>
      <c r="E2542" s="83"/>
    </row>
    <row r="2543" spans="1:5" x14ac:dyDescent="0.3">
      <c r="A2543" s="148" t="s">
        <v>25431</v>
      </c>
      <c r="B2543" s="149" t="s">
        <v>25432</v>
      </c>
      <c r="C2543" s="106" t="s">
        <v>128</v>
      </c>
      <c r="D2543" s="150">
        <v>2768.07</v>
      </c>
      <c r="E2543" s="83"/>
    </row>
    <row r="2544" spans="1:5" ht="28.8" x14ac:dyDescent="0.3">
      <c r="A2544" s="148" t="s">
        <v>25433</v>
      </c>
      <c r="B2544" s="149" t="s">
        <v>25434</v>
      </c>
      <c r="C2544" s="106" t="s">
        <v>128</v>
      </c>
      <c r="D2544" s="150">
        <v>73.45</v>
      </c>
      <c r="E2544" s="83"/>
    </row>
    <row r="2545" spans="1:5" ht="28.8" x14ac:dyDescent="0.3">
      <c r="A2545" s="148" t="s">
        <v>25435</v>
      </c>
      <c r="B2545" s="149" t="s">
        <v>25436</v>
      </c>
      <c r="C2545" s="106" t="s">
        <v>128</v>
      </c>
      <c r="D2545" s="150">
        <v>886.67</v>
      </c>
      <c r="E2545" s="83"/>
    </row>
    <row r="2546" spans="1:5" ht="28.8" x14ac:dyDescent="0.3">
      <c r="A2546" s="148" t="s">
        <v>25437</v>
      </c>
      <c r="B2546" s="149" t="s">
        <v>25438</v>
      </c>
      <c r="C2546" s="106" t="s">
        <v>128</v>
      </c>
      <c r="D2546" s="150">
        <v>1761.49</v>
      </c>
      <c r="E2546" s="83"/>
    </row>
    <row r="2547" spans="1:5" ht="28.8" x14ac:dyDescent="0.3">
      <c r="A2547" s="148" t="s">
        <v>25439</v>
      </c>
      <c r="B2547" s="149" t="s">
        <v>25440</v>
      </c>
      <c r="C2547" s="106" t="s">
        <v>128</v>
      </c>
      <c r="D2547" s="150">
        <v>55.99</v>
      </c>
      <c r="E2547" s="83"/>
    </row>
    <row r="2548" spans="1:5" ht="28.8" x14ac:dyDescent="0.3">
      <c r="A2548" s="148" t="s">
        <v>25441</v>
      </c>
      <c r="B2548" s="149" t="s">
        <v>25442</v>
      </c>
      <c r="C2548" s="106" t="s">
        <v>128</v>
      </c>
      <c r="D2548" s="150">
        <v>1851</v>
      </c>
      <c r="E2548" s="83"/>
    </row>
    <row r="2549" spans="1:5" ht="28.8" x14ac:dyDescent="0.3">
      <c r="A2549" s="148" t="s">
        <v>25443</v>
      </c>
      <c r="B2549" s="149" t="s">
        <v>25444</v>
      </c>
      <c r="C2549" s="106" t="s">
        <v>128</v>
      </c>
      <c r="D2549" s="150">
        <v>1283.43</v>
      </c>
      <c r="E2549" s="83"/>
    </row>
    <row r="2550" spans="1:5" ht="28.8" x14ac:dyDescent="0.3">
      <c r="A2550" s="148" t="s">
        <v>25445</v>
      </c>
      <c r="B2550" s="149" t="s">
        <v>25446</v>
      </c>
      <c r="C2550" s="106" t="s">
        <v>439</v>
      </c>
      <c r="D2550" s="150">
        <v>5298.37</v>
      </c>
      <c r="E2550" s="83"/>
    </row>
    <row r="2551" spans="1:5" x14ac:dyDescent="0.3">
      <c r="A2551" s="148" t="s">
        <v>25447</v>
      </c>
      <c r="B2551" s="149" t="s">
        <v>25448</v>
      </c>
      <c r="C2551" s="106" t="s">
        <v>128</v>
      </c>
      <c r="D2551" s="150">
        <v>2355.31</v>
      </c>
      <c r="E2551" s="83"/>
    </row>
    <row r="2552" spans="1:5" ht="28.8" x14ac:dyDescent="0.3">
      <c r="A2552" s="148" t="s">
        <v>25449</v>
      </c>
      <c r="B2552" s="149" t="s">
        <v>25450</v>
      </c>
      <c r="C2552" s="106" t="s">
        <v>439</v>
      </c>
      <c r="D2552" s="150">
        <v>1190.6500000000001</v>
      </c>
      <c r="E2552" s="83"/>
    </row>
    <row r="2553" spans="1:5" x14ac:dyDescent="0.3">
      <c r="A2553" s="148" t="s">
        <v>25451</v>
      </c>
      <c r="B2553" s="149" t="s">
        <v>25452</v>
      </c>
      <c r="C2553" s="106" t="s">
        <v>439</v>
      </c>
      <c r="D2553" s="150">
        <v>193.54</v>
      </c>
      <c r="E2553" s="83"/>
    </row>
    <row r="2554" spans="1:5" ht="43.2" x14ac:dyDescent="0.3">
      <c r="A2554" s="148" t="s">
        <v>25453</v>
      </c>
      <c r="B2554" s="149" t="s">
        <v>25454</v>
      </c>
      <c r="C2554" s="106" t="s">
        <v>439</v>
      </c>
      <c r="D2554" s="150">
        <v>5653.13</v>
      </c>
      <c r="E2554" s="83"/>
    </row>
    <row r="2555" spans="1:5" ht="28.8" x14ac:dyDescent="0.3">
      <c r="A2555" s="148" t="s">
        <v>25455</v>
      </c>
      <c r="B2555" s="149" t="s">
        <v>25456</v>
      </c>
      <c r="C2555" s="106" t="s">
        <v>439</v>
      </c>
      <c r="D2555" s="150">
        <v>2782.44</v>
      </c>
      <c r="E2555" s="83"/>
    </row>
    <row r="2556" spans="1:5" ht="43.2" x14ac:dyDescent="0.3">
      <c r="A2556" s="148" t="s">
        <v>25457</v>
      </c>
      <c r="B2556" s="149" t="s">
        <v>25458</v>
      </c>
      <c r="C2556" s="106" t="s">
        <v>439</v>
      </c>
      <c r="D2556" s="150">
        <v>411.17</v>
      </c>
      <c r="E2556" s="83"/>
    </row>
    <row r="2557" spans="1:5" ht="43.2" x14ac:dyDescent="0.3">
      <c r="A2557" s="148" t="s">
        <v>25459</v>
      </c>
      <c r="B2557" s="149" t="s">
        <v>25460</v>
      </c>
      <c r="C2557" s="106" t="s">
        <v>439</v>
      </c>
      <c r="D2557" s="150">
        <v>670.91</v>
      </c>
      <c r="E2557" s="83"/>
    </row>
    <row r="2558" spans="1:5" x14ac:dyDescent="0.3">
      <c r="A2558" s="148" t="s">
        <v>25461</v>
      </c>
      <c r="B2558" s="149" t="s">
        <v>25462</v>
      </c>
      <c r="C2558" s="106" t="s">
        <v>128</v>
      </c>
      <c r="D2558" s="150">
        <v>24438.2</v>
      </c>
      <c r="E2558" s="83"/>
    </row>
    <row r="2559" spans="1:5" x14ac:dyDescent="0.3">
      <c r="A2559" s="148" t="s">
        <v>25463</v>
      </c>
      <c r="B2559" s="149" t="s">
        <v>25464</v>
      </c>
      <c r="C2559" s="106" t="s">
        <v>128</v>
      </c>
      <c r="D2559" s="150">
        <v>13545.56</v>
      </c>
      <c r="E2559" s="83"/>
    </row>
    <row r="2560" spans="1:5" ht="28.8" x14ac:dyDescent="0.3">
      <c r="A2560" s="148" t="s">
        <v>25465</v>
      </c>
      <c r="B2560" s="149" t="s">
        <v>25466</v>
      </c>
      <c r="C2560" s="106" t="s">
        <v>128</v>
      </c>
      <c r="D2560" s="150">
        <v>4248.76</v>
      </c>
      <c r="E2560" s="83"/>
    </row>
    <row r="2561" spans="1:5" ht="28.8" x14ac:dyDescent="0.3">
      <c r="A2561" s="148" t="s">
        <v>25467</v>
      </c>
      <c r="B2561" s="149" t="s">
        <v>25468</v>
      </c>
      <c r="C2561" s="106" t="s">
        <v>128</v>
      </c>
      <c r="D2561" s="150">
        <v>2185.5300000000002</v>
      </c>
      <c r="E2561" s="83"/>
    </row>
    <row r="2562" spans="1:5" ht="28.8" x14ac:dyDescent="0.3">
      <c r="A2562" s="148" t="s">
        <v>25469</v>
      </c>
      <c r="B2562" s="149" t="s">
        <v>25470</v>
      </c>
      <c r="C2562" s="106" t="s">
        <v>128</v>
      </c>
      <c r="D2562" s="150">
        <v>3283.47</v>
      </c>
      <c r="E2562" s="83"/>
    </row>
    <row r="2563" spans="1:5" ht="28.8" x14ac:dyDescent="0.3">
      <c r="A2563" s="148" t="s">
        <v>25471</v>
      </c>
      <c r="B2563" s="149" t="s">
        <v>25472</v>
      </c>
      <c r="C2563" s="106" t="s">
        <v>128</v>
      </c>
      <c r="D2563" s="150">
        <v>6261.34</v>
      </c>
      <c r="E2563" s="83"/>
    </row>
    <row r="2564" spans="1:5" ht="28.8" x14ac:dyDescent="0.3">
      <c r="A2564" s="148" t="s">
        <v>25473</v>
      </c>
      <c r="B2564" s="149" t="s">
        <v>25474</v>
      </c>
      <c r="C2564" s="106" t="s">
        <v>128</v>
      </c>
      <c r="D2564" s="150">
        <v>378.13</v>
      </c>
      <c r="E2564" s="83"/>
    </row>
    <row r="2565" spans="1:5" ht="28.8" x14ac:dyDescent="0.3">
      <c r="A2565" s="148" t="s">
        <v>25475</v>
      </c>
      <c r="B2565" s="149" t="s">
        <v>25476</v>
      </c>
      <c r="C2565" s="106" t="s">
        <v>128</v>
      </c>
      <c r="D2565" s="150">
        <v>192.83</v>
      </c>
      <c r="E2565" s="83"/>
    </row>
    <row r="2566" spans="1:5" x14ac:dyDescent="0.3">
      <c r="A2566" s="148" t="s">
        <v>25477</v>
      </c>
      <c r="B2566" s="149" t="s">
        <v>25478</v>
      </c>
      <c r="C2566" s="106" t="s">
        <v>128</v>
      </c>
      <c r="D2566" s="150">
        <v>566.54</v>
      </c>
      <c r="E2566" s="83"/>
    </row>
    <row r="2567" spans="1:5" ht="28.8" x14ac:dyDescent="0.3">
      <c r="A2567" s="148" t="s">
        <v>25479</v>
      </c>
      <c r="B2567" s="149" t="s">
        <v>25480</v>
      </c>
      <c r="C2567" s="106" t="s">
        <v>128</v>
      </c>
      <c r="D2567" s="150">
        <v>93.75</v>
      </c>
      <c r="E2567" s="83"/>
    </row>
    <row r="2568" spans="1:5" ht="28.8" x14ac:dyDescent="0.3">
      <c r="A2568" s="148" t="s">
        <v>25481</v>
      </c>
      <c r="B2568" s="149" t="s">
        <v>25482</v>
      </c>
      <c r="C2568" s="106" t="s">
        <v>128</v>
      </c>
      <c r="D2568" s="150">
        <v>20.440000000000001</v>
      </c>
      <c r="E2568" s="83"/>
    </row>
    <row r="2569" spans="1:5" x14ac:dyDescent="0.3">
      <c r="A2569" s="148" t="s">
        <v>25483</v>
      </c>
      <c r="B2569" s="149" t="s">
        <v>25484</v>
      </c>
      <c r="C2569" s="106" t="s">
        <v>128</v>
      </c>
      <c r="D2569" s="150">
        <v>8.1199999999999992</v>
      </c>
      <c r="E2569" s="83"/>
    </row>
    <row r="2570" spans="1:5" x14ac:dyDescent="0.3">
      <c r="A2570" s="148" t="s">
        <v>25485</v>
      </c>
      <c r="B2570" s="149" t="s">
        <v>25486</v>
      </c>
      <c r="C2570" s="106" t="s">
        <v>128</v>
      </c>
      <c r="D2570" s="150">
        <v>12.99</v>
      </c>
      <c r="E2570" s="83"/>
    </row>
    <row r="2571" spans="1:5" ht="28.8" x14ac:dyDescent="0.3">
      <c r="A2571" s="148" t="s">
        <v>25487</v>
      </c>
      <c r="B2571" s="149" t="s">
        <v>25488</v>
      </c>
      <c r="C2571" s="106" t="s">
        <v>128</v>
      </c>
      <c r="D2571" s="150">
        <v>481.92</v>
      </c>
      <c r="E2571" s="83"/>
    </row>
    <row r="2572" spans="1:5" ht="28.8" x14ac:dyDescent="0.3">
      <c r="A2572" s="148" t="s">
        <v>25489</v>
      </c>
      <c r="B2572" s="149" t="s">
        <v>25490</v>
      </c>
      <c r="C2572" s="106" t="s">
        <v>128</v>
      </c>
      <c r="D2572" s="150">
        <v>25.72</v>
      </c>
      <c r="E2572" s="83"/>
    </row>
    <row r="2573" spans="1:5" ht="28.8" x14ac:dyDescent="0.3">
      <c r="A2573" s="148" t="s">
        <v>25491</v>
      </c>
      <c r="B2573" s="149" t="s">
        <v>25492</v>
      </c>
      <c r="C2573" s="106" t="s">
        <v>128</v>
      </c>
      <c r="D2573" s="150">
        <v>460.77</v>
      </c>
      <c r="E2573" s="83"/>
    </row>
    <row r="2574" spans="1:5" ht="28.8" x14ac:dyDescent="0.3">
      <c r="A2574" s="148" t="s">
        <v>25493</v>
      </c>
      <c r="B2574" s="149" t="s">
        <v>25494</v>
      </c>
      <c r="C2574" s="106" t="s">
        <v>128</v>
      </c>
      <c r="D2574" s="150">
        <v>9.82</v>
      </c>
      <c r="E2574" s="83"/>
    </row>
    <row r="2575" spans="1:5" x14ac:dyDescent="0.3">
      <c r="A2575" s="148" t="s">
        <v>25495</v>
      </c>
      <c r="B2575" s="149" t="s">
        <v>25496</v>
      </c>
      <c r="C2575" s="106" t="s">
        <v>128</v>
      </c>
      <c r="D2575" s="150">
        <v>172.91</v>
      </c>
      <c r="E2575" s="83"/>
    </row>
    <row r="2576" spans="1:5" ht="28.8" x14ac:dyDescent="0.3">
      <c r="A2576" s="148" t="s">
        <v>25497</v>
      </c>
      <c r="B2576" s="149" t="s">
        <v>25498</v>
      </c>
      <c r="C2576" s="106" t="s">
        <v>128</v>
      </c>
      <c r="D2576" s="150">
        <v>449.5</v>
      </c>
      <c r="E2576" s="83"/>
    </row>
    <row r="2577" spans="1:5" ht="28.8" x14ac:dyDescent="0.3">
      <c r="A2577" s="148" t="s">
        <v>25499</v>
      </c>
      <c r="B2577" s="149" t="s">
        <v>25500</v>
      </c>
      <c r="C2577" s="106" t="s">
        <v>128</v>
      </c>
      <c r="D2577" s="150">
        <v>84.71</v>
      </c>
      <c r="E2577" s="83"/>
    </row>
    <row r="2578" spans="1:5" ht="28.8" x14ac:dyDescent="0.3">
      <c r="A2578" s="148" t="s">
        <v>25501</v>
      </c>
      <c r="B2578" s="149" t="s">
        <v>25502</v>
      </c>
      <c r="C2578" s="106" t="s">
        <v>128</v>
      </c>
      <c r="D2578" s="150">
        <v>1356.08</v>
      </c>
      <c r="E2578" s="83"/>
    </row>
    <row r="2579" spans="1:5" ht="28.8" x14ac:dyDescent="0.3">
      <c r="A2579" s="148" t="s">
        <v>25503</v>
      </c>
      <c r="B2579" s="149" t="s">
        <v>25504</v>
      </c>
      <c r="C2579" s="106" t="s">
        <v>128</v>
      </c>
      <c r="D2579" s="150">
        <v>18825.41</v>
      </c>
      <c r="E2579" s="83"/>
    </row>
    <row r="2580" spans="1:5" x14ac:dyDescent="0.3">
      <c r="A2580" s="148" t="s">
        <v>25505</v>
      </c>
      <c r="B2580" s="149" t="s">
        <v>25506</v>
      </c>
      <c r="C2580" s="106" t="s">
        <v>128</v>
      </c>
      <c r="D2580" s="150">
        <v>4736.79</v>
      </c>
      <c r="E2580" s="83"/>
    </row>
    <row r="2581" spans="1:5" x14ac:dyDescent="0.3">
      <c r="A2581" s="148" t="s">
        <v>25507</v>
      </c>
      <c r="B2581" s="149" t="s">
        <v>25508</v>
      </c>
      <c r="C2581" s="106" t="s">
        <v>128</v>
      </c>
      <c r="D2581" s="150">
        <v>34753.78</v>
      </c>
      <c r="E2581" s="83"/>
    </row>
    <row r="2582" spans="1:5" x14ac:dyDescent="0.3">
      <c r="A2582" s="148" t="s">
        <v>25509</v>
      </c>
      <c r="B2582" s="149" t="s">
        <v>25510</v>
      </c>
      <c r="C2582" s="106" t="s">
        <v>128</v>
      </c>
      <c r="D2582" s="150">
        <v>38062.67</v>
      </c>
      <c r="E2582" s="83"/>
    </row>
    <row r="2583" spans="1:5" ht="28.8" x14ac:dyDescent="0.3">
      <c r="A2583" s="148" t="s">
        <v>25511</v>
      </c>
      <c r="B2583" s="149" t="s">
        <v>25512</v>
      </c>
      <c r="C2583" s="106" t="s">
        <v>128</v>
      </c>
      <c r="D2583" s="150">
        <v>49252.11</v>
      </c>
      <c r="E2583" s="83"/>
    </row>
    <row r="2584" spans="1:5" ht="28.8" x14ac:dyDescent="0.3">
      <c r="A2584" s="148" t="s">
        <v>25513</v>
      </c>
      <c r="B2584" s="149" t="s">
        <v>25514</v>
      </c>
      <c r="C2584" s="106" t="s">
        <v>128</v>
      </c>
      <c r="D2584" s="150">
        <v>12685.17</v>
      </c>
      <c r="E2584" s="83"/>
    </row>
    <row r="2585" spans="1:5" ht="28.8" x14ac:dyDescent="0.3">
      <c r="A2585" s="148" t="s">
        <v>25515</v>
      </c>
      <c r="B2585" s="149" t="s">
        <v>25516</v>
      </c>
      <c r="C2585" s="106" t="s">
        <v>128</v>
      </c>
      <c r="D2585" s="150">
        <v>618.33000000000004</v>
      </c>
      <c r="E2585" s="83"/>
    </row>
    <row r="2586" spans="1:5" x14ac:dyDescent="0.3">
      <c r="A2586" s="148" t="s">
        <v>25517</v>
      </c>
      <c r="B2586" s="149" t="s">
        <v>25518</v>
      </c>
      <c r="C2586" s="106" t="s">
        <v>128</v>
      </c>
      <c r="D2586" s="150">
        <v>40545.71</v>
      </c>
      <c r="E2586" s="83"/>
    </row>
    <row r="2587" spans="1:5" x14ac:dyDescent="0.3">
      <c r="A2587" s="148" t="s">
        <v>25519</v>
      </c>
      <c r="B2587" s="149" t="s">
        <v>25520</v>
      </c>
      <c r="C2587" s="106" t="s">
        <v>128</v>
      </c>
      <c r="D2587" s="150">
        <v>31548.01</v>
      </c>
      <c r="E2587" s="83"/>
    </row>
    <row r="2588" spans="1:5" x14ac:dyDescent="0.3">
      <c r="A2588" s="148" t="s">
        <v>25521</v>
      </c>
      <c r="B2588" s="149" t="s">
        <v>25522</v>
      </c>
      <c r="C2588" s="106" t="s">
        <v>128</v>
      </c>
      <c r="D2588" s="150">
        <v>52140.68</v>
      </c>
      <c r="E2588" s="83"/>
    </row>
    <row r="2589" spans="1:5" x14ac:dyDescent="0.3">
      <c r="A2589" s="148" t="s">
        <v>25523</v>
      </c>
      <c r="B2589" s="149" t="s">
        <v>25524</v>
      </c>
      <c r="C2589" s="106" t="s">
        <v>128</v>
      </c>
      <c r="D2589" s="150">
        <v>120943.81</v>
      </c>
      <c r="E2589" s="83"/>
    </row>
    <row r="2590" spans="1:5" x14ac:dyDescent="0.3">
      <c r="A2590" s="148" t="s">
        <v>25525</v>
      </c>
      <c r="B2590" s="149" t="s">
        <v>25526</v>
      </c>
      <c r="C2590" s="106" t="s">
        <v>128</v>
      </c>
      <c r="D2590" s="150">
        <v>128377.25</v>
      </c>
      <c r="E2590" s="83"/>
    </row>
    <row r="2591" spans="1:5" ht="28.8" x14ac:dyDescent="0.3">
      <c r="A2591" s="148" t="s">
        <v>25527</v>
      </c>
      <c r="B2591" s="149" t="s">
        <v>25528</v>
      </c>
      <c r="C2591" s="106" t="s">
        <v>128</v>
      </c>
      <c r="D2591" s="150">
        <v>51149.82</v>
      </c>
      <c r="E2591" s="83"/>
    </row>
    <row r="2592" spans="1:5" ht="28.8" x14ac:dyDescent="0.3">
      <c r="A2592" s="148" t="s">
        <v>25529</v>
      </c>
      <c r="B2592" s="149" t="s">
        <v>25530</v>
      </c>
      <c r="C2592" s="106" t="s">
        <v>128</v>
      </c>
      <c r="D2592" s="150">
        <v>78874.09</v>
      </c>
      <c r="E2592" s="83"/>
    </row>
    <row r="2593" spans="1:5" ht="28.8" x14ac:dyDescent="0.3">
      <c r="A2593" s="148" t="s">
        <v>25531</v>
      </c>
      <c r="B2593" s="149" t="s">
        <v>25532</v>
      </c>
      <c r="C2593" s="106" t="s">
        <v>128</v>
      </c>
      <c r="D2593" s="150">
        <v>23183.21</v>
      </c>
      <c r="E2593" s="83"/>
    </row>
    <row r="2594" spans="1:5" ht="28.8" x14ac:dyDescent="0.3">
      <c r="A2594" s="148" t="s">
        <v>25533</v>
      </c>
      <c r="B2594" s="149" t="s">
        <v>25534</v>
      </c>
      <c r="C2594" s="106" t="s">
        <v>128</v>
      </c>
      <c r="D2594" s="150">
        <v>33206.6</v>
      </c>
      <c r="E2594" s="83"/>
    </row>
    <row r="2595" spans="1:5" ht="28.8" x14ac:dyDescent="0.3">
      <c r="A2595" s="148" t="s">
        <v>25535</v>
      </c>
      <c r="B2595" s="149" t="s">
        <v>8075</v>
      </c>
      <c r="C2595" s="106" t="s">
        <v>128</v>
      </c>
      <c r="D2595" s="150">
        <v>30035.37</v>
      </c>
      <c r="E2595" s="83"/>
    </row>
    <row r="2596" spans="1:5" ht="43.2" x14ac:dyDescent="0.3">
      <c r="A2596" s="148" t="s">
        <v>25536</v>
      </c>
      <c r="B2596" s="149" t="s">
        <v>25537</v>
      </c>
      <c r="C2596" s="106" t="s">
        <v>128</v>
      </c>
      <c r="D2596" s="150">
        <v>76725.34</v>
      </c>
      <c r="E2596" s="83"/>
    </row>
    <row r="2597" spans="1:5" x14ac:dyDescent="0.3">
      <c r="A2597" s="148" t="s">
        <v>25538</v>
      </c>
      <c r="B2597" s="149" t="s">
        <v>25539</v>
      </c>
      <c r="C2597" s="106" t="s">
        <v>128</v>
      </c>
      <c r="D2597" s="150">
        <v>19.010000000000002</v>
      </c>
      <c r="E2597" s="83"/>
    </row>
    <row r="2598" spans="1:5" ht="28.8" x14ac:dyDescent="0.3">
      <c r="A2598" s="148" t="s">
        <v>25540</v>
      </c>
      <c r="B2598" s="149" t="s">
        <v>25541</v>
      </c>
      <c r="C2598" s="106" t="s">
        <v>128</v>
      </c>
      <c r="D2598" s="150">
        <v>161.38999999999999</v>
      </c>
      <c r="E2598" s="83"/>
    </row>
    <row r="2599" spans="1:5" x14ac:dyDescent="0.3">
      <c r="A2599" s="148" t="s">
        <v>25542</v>
      </c>
      <c r="B2599" s="149" t="s">
        <v>7877</v>
      </c>
      <c r="C2599" s="106" t="s">
        <v>128</v>
      </c>
      <c r="D2599" s="150">
        <v>1039.6400000000001</v>
      </c>
      <c r="E2599" s="83"/>
    </row>
    <row r="2600" spans="1:5" ht="28.8" x14ac:dyDescent="0.3">
      <c r="A2600" s="148" t="s">
        <v>25543</v>
      </c>
      <c r="B2600" s="149" t="s">
        <v>25544</v>
      </c>
      <c r="C2600" s="106" t="s">
        <v>128</v>
      </c>
      <c r="D2600" s="150">
        <v>153.37</v>
      </c>
      <c r="E2600" s="83"/>
    </row>
    <row r="2601" spans="1:5" ht="28.8" x14ac:dyDescent="0.3">
      <c r="A2601" s="148" t="s">
        <v>25545</v>
      </c>
      <c r="B2601" s="149" t="s">
        <v>25546</v>
      </c>
      <c r="C2601" s="106" t="s">
        <v>128</v>
      </c>
      <c r="D2601" s="150">
        <v>279.12</v>
      </c>
      <c r="E2601" s="83"/>
    </row>
    <row r="2602" spans="1:5" ht="28.8" x14ac:dyDescent="0.3">
      <c r="A2602" s="148" t="s">
        <v>25547</v>
      </c>
      <c r="B2602" s="149" t="s">
        <v>25548</v>
      </c>
      <c r="C2602" s="106" t="s">
        <v>128</v>
      </c>
      <c r="D2602" s="150">
        <v>53.53</v>
      </c>
      <c r="E2602" s="83"/>
    </row>
    <row r="2603" spans="1:5" ht="28.8" x14ac:dyDescent="0.3">
      <c r="A2603" s="148" t="s">
        <v>25549</v>
      </c>
      <c r="B2603" s="149" t="s">
        <v>25550</v>
      </c>
      <c r="C2603" s="106" t="s">
        <v>128</v>
      </c>
      <c r="D2603" s="150">
        <v>62.94</v>
      </c>
      <c r="E2603" s="83"/>
    </row>
    <row r="2604" spans="1:5" x14ac:dyDescent="0.3">
      <c r="A2604" s="148" t="s">
        <v>25551</v>
      </c>
      <c r="B2604" s="149" t="s">
        <v>25552</v>
      </c>
      <c r="C2604" s="106" t="s">
        <v>128</v>
      </c>
      <c r="D2604" s="150">
        <v>117.47</v>
      </c>
      <c r="E2604" s="83"/>
    </row>
    <row r="2605" spans="1:5" ht="28.8" x14ac:dyDescent="0.3">
      <c r="A2605" s="148" t="s">
        <v>25553</v>
      </c>
      <c r="B2605" s="149" t="s">
        <v>25554</v>
      </c>
      <c r="C2605" s="106" t="s">
        <v>128</v>
      </c>
      <c r="D2605" s="150">
        <v>3344.33</v>
      </c>
      <c r="E2605" s="83"/>
    </row>
    <row r="2606" spans="1:5" x14ac:dyDescent="0.3">
      <c r="A2606" s="148" t="s">
        <v>25555</v>
      </c>
      <c r="B2606" s="149" t="s">
        <v>25556</v>
      </c>
      <c r="C2606" s="106" t="s">
        <v>128</v>
      </c>
      <c r="D2606" s="150">
        <v>8294.82</v>
      </c>
      <c r="E2606" s="83"/>
    </row>
    <row r="2607" spans="1:5" x14ac:dyDescent="0.3">
      <c r="A2607" s="148" t="s">
        <v>25557</v>
      </c>
      <c r="B2607" s="149" t="s">
        <v>25558</v>
      </c>
      <c r="C2607" s="106" t="s">
        <v>128</v>
      </c>
      <c r="D2607" s="150">
        <v>11205.47</v>
      </c>
      <c r="E2607" s="83"/>
    </row>
    <row r="2608" spans="1:5" ht="28.8" x14ac:dyDescent="0.3">
      <c r="A2608" s="148" t="s">
        <v>25559</v>
      </c>
      <c r="B2608" s="149" t="s">
        <v>25560</v>
      </c>
      <c r="C2608" s="106" t="s">
        <v>439</v>
      </c>
      <c r="D2608" s="150">
        <v>2545.04</v>
      </c>
      <c r="E2608" s="83"/>
    </row>
    <row r="2609" spans="1:5" x14ac:dyDescent="0.3">
      <c r="A2609" s="148" t="s">
        <v>25561</v>
      </c>
      <c r="B2609" s="149" t="s">
        <v>25562</v>
      </c>
      <c r="C2609" s="106" t="s">
        <v>128</v>
      </c>
      <c r="D2609" s="150">
        <v>2574.9499999999998</v>
      </c>
      <c r="E2609" s="83"/>
    </row>
    <row r="2610" spans="1:5" x14ac:dyDescent="0.3">
      <c r="A2610" s="148" t="s">
        <v>25563</v>
      </c>
      <c r="B2610" s="149" t="s">
        <v>25564</v>
      </c>
      <c r="C2610" s="106" t="s">
        <v>128</v>
      </c>
      <c r="D2610" s="150">
        <v>946.25</v>
      </c>
      <c r="E2610" s="83"/>
    </row>
    <row r="2611" spans="1:5" ht="28.8" x14ac:dyDescent="0.3">
      <c r="A2611" s="148" t="s">
        <v>25565</v>
      </c>
      <c r="B2611" s="149" t="s">
        <v>25566</v>
      </c>
      <c r="C2611" s="106" t="s">
        <v>128</v>
      </c>
      <c r="D2611" s="150">
        <v>10245.34</v>
      </c>
      <c r="E2611" s="83"/>
    </row>
    <row r="2612" spans="1:5" x14ac:dyDescent="0.3">
      <c r="A2612" s="148" t="s">
        <v>25567</v>
      </c>
      <c r="B2612" s="149" t="s">
        <v>25568</v>
      </c>
      <c r="C2612" s="106" t="s">
        <v>128</v>
      </c>
      <c r="D2612" s="150">
        <v>9.44</v>
      </c>
      <c r="E2612" s="83"/>
    </row>
    <row r="2613" spans="1:5" ht="28.8" x14ac:dyDescent="0.3">
      <c r="A2613" s="148" t="s">
        <v>25569</v>
      </c>
      <c r="B2613" s="149" t="s">
        <v>25570</v>
      </c>
      <c r="C2613" s="106" t="s">
        <v>128</v>
      </c>
      <c r="D2613" s="150">
        <v>10.95</v>
      </c>
      <c r="E2613" s="83"/>
    </row>
    <row r="2614" spans="1:5" x14ac:dyDescent="0.3">
      <c r="A2614" s="148" t="s">
        <v>25571</v>
      </c>
      <c r="B2614" s="149" t="s">
        <v>25572</v>
      </c>
      <c r="C2614" s="106" t="s">
        <v>128</v>
      </c>
      <c r="D2614" s="150">
        <v>660.84</v>
      </c>
      <c r="E2614" s="83"/>
    </row>
    <row r="2615" spans="1:5" x14ac:dyDescent="0.3">
      <c r="A2615" s="148" t="s">
        <v>25573</v>
      </c>
      <c r="B2615" s="149" t="s">
        <v>25574</v>
      </c>
      <c r="C2615" s="106" t="s">
        <v>128</v>
      </c>
      <c r="D2615" s="150">
        <v>1587.18</v>
      </c>
      <c r="E2615" s="83"/>
    </row>
    <row r="2616" spans="1:5" x14ac:dyDescent="0.3">
      <c r="A2616" s="148" t="s">
        <v>25575</v>
      </c>
      <c r="B2616" s="149" t="s">
        <v>25576</v>
      </c>
      <c r="C2616" s="106" t="s">
        <v>128</v>
      </c>
      <c r="D2616" s="150">
        <v>554.29999999999995</v>
      </c>
      <c r="E2616" s="83"/>
    </row>
    <row r="2617" spans="1:5" x14ac:dyDescent="0.3">
      <c r="A2617" s="148" t="s">
        <v>25577</v>
      </c>
      <c r="B2617" s="149" t="s">
        <v>25578</v>
      </c>
      <c r="C2617" s="106" t="s">
        <v>128</v>
      </c>
      <c r="D2617" s="150">
        <v>156.49</v>
      </c>
      <c r="E2617" s="83"/>
    </row>
    <row r="2618" spans="1:5" x14ac:dyDescent="0.3">
      <c r="A2618" s="148" t="s">
        <v>25579</v>
      </c>
      <c r="B2618" s="149" t="s">
        <v>25580</v>
      </c>
      <c r="C2618" s="106" t="s">
        <v>128</v>
      </c>
      <c r="D2618" s="150">
        <v>2173.02</v>
      </c>
      <c r="E2618" s="83"/>
    </row>
    <row r="2619" spans="1:5" x14ac:dyDescent="0.3">
      <c r="A2619" s="148" t="s">
        <v>25581</v>
      </c>
      <c r="B2619" s="149" t="s">
        <v>25582</v>
      </c>
      <c r="C2619" s="106" t="s">
        <v>128</v>
      </c>
      <c r="D2619" s="150">
        <v>820.64</v>
      </c>
      <c r="E2619" s="83"/>
    </row>
    <row r="2620" spans="1:5" x14ac:dyDescent="0.3">
      <c r="A2620" s="148" t="s">
        <v>25583</v>
      </c>
      <c r="B2620" s="149" t="s">
        <v>25584</v>
      </c>
      <c r="C2620" s="106" t="s">
        <v>128</v>
      </c>
      <c r="D2620" s="150">
        <v>903.18</v>
      </c>
      <c r="E2620" s="83"/>
    </row>
    <row r="2621" spans="1:5" x14ac:dyDescent="0.3">
      <c r="A2621" s="148" t="s">
        <v>25585</v>
      </c>
      <c r="B2621" s="149" t="s">
        <v>25586</v>
      </c>
      <c r="C2621" s="106" t="s">
        <v>128</v>
      </c>
      <c r="D2621" s="150">
        <v>2641.43</v>
      </c>
      <c r="E2621" s="83"/>
    </row>
    <row r="2622" spans="1:5" x14ac:dyDescent="0.3">
      <c r="A2622" s="148" t="s">
        <v>25587</v>
      </c>
      <c r="B2622" s="149" t="s">
        <v>25588</v>
      </c>
      <c r="C2622" s="106" t="s">
        <v>128</v>
      </c>
      <c r="D2622" s="150">
        <v>103.86</v>
      </c>
      <c r="E2622" s="83"/>
    </row>
    <row r="2623" spans="1:5" ht="28.8" x14ac:dyDescent="0.3">
      <c r="A2623" s="148" t="s">
        <v>25589</v>
      </c>
      <c r="B2623" s="149" t="s">
        <v>25590</v>
      </c>
      <c r="C2623" s="106" t="s">
        <v>128</v>
      </c>
      <c r="D2623" s="150">
        <v>198.61</v>
      </c>
      <c r="E2623" s="83"/>
    </row>
    <row r="2624" spans="1:5" x14ac:dyDescent="0.3">
      <c r="A2624" s="148" t="s">
        <v>25591</v>
      </c>
      <c r="B2624" s="149" t="s">
        <v>25592</v>
      </c>
      <c r="C2624" s="106" t="s">
        <v>128</v>
      </c>
      <c r="D2624" s="150">
        <v>286.83999999999997</v>
      </c>
      <c r="E2624" s="83"/>
    </row>
    <row r="2625" spans="1:5" x14ac:dyDescent="0.3">
      <c r="A2625" s="148" t="s">
        <v>25593</v>
      </c>
      <c r="B2625" s="149" t="s">
        <v>25594</v>
      </c>
      <c r="C2625" s="106" t="s">
        <v>128</v>
      </c>
      <c r="D2625" s="150">
        <v>119.22</v>
      </c>
      <c r="E2625" s="83"/>
    </row>
    <row r="2626" spans="1:5" ht="28.8" x14ac:dyDescent="0.3">
      <c r="A2626" s="148" t="s">
        <v>25595</v>
      </c>
      <c r="B2626" s="149" t="s">
        <v>25596</v>
      </c>
      <c r="C2626" s="106" t="s">
        <v>128</v>
      </c>
      <c r="D2626" s="150">
        <v>39.590000000000003</v>
      </c>
      <c r="E2626" s="83"/>
    </row>
    <row r="2627" spans="1:5" ht="28.8" x14ac:dyDescent="0.3">
      <c r="A2627" s="148" t="s">
        <v>25597</v>
      </c>
      <c r="B2627" s="149" t="s">
        <v>25598</v>
      </c>
      <c r="C2627" s="106" t="s">
        <v>128</v>
      </c>
      <c r="D2627" s="150">
        <v>81.13</v>
      </c>
      <c r="E2627" s="83"/>
    </row>
    <row r="2628" spans="1:5" ht="28.8" x14ac:dyDescent="0.3">
      <c r="A2628" s="148" t="s">
        <v>25599</v>
      </c>
      <c r="B2628" s="149" t="s">
        <v>25600</v>
      </c>
      <c r="C2628" s="106" t="s">
        <v>128</v>
      </c>
      <c r="D2628" s="150">
        <v>143.86000000000001</v>
      </c>
      <c r="E2628" s="83"/>
    </row>
    <row r="2629" spans="1:5" ht="28.8" x14ac:dyDescent="0.3">
      <c r="A2629" s="148" t="s">
        <v>25601</v>
      </c>
      <c r="B2629" s="149" t="s">
        <v>25602</v>
      </c>
      <c r="C2629" s="106" t="s">
        <v>128</v>
      </c>
      <c r="D2629" s="150">
        <v>347.56</v>
      </c>
      <c r="E2629" s="83"/>
    </row>
    <row r="2630" spans="1:5" ht="28.8" x14ac:dyDescent="0.3">
      <c r="A2630" s="148" t="s">
        <v>25603</v>
      </c>
      <c r="B2630" s="149" t="s">
        <v>25604</v>
      </c>
      <c r="C2630" s="106" t="s">
        <v>128</v>
      </c>
      <c r="D2630" s="150">
        <v>694.12</v>
      </c>
      <c r="E2630" s="83"/>
    </row>
    <row r="2631" spans="1:5" ht="28.8" x14ac:dyDescent="0.3">
      <c r="A2631" s="148" t="s">
        <v>25605</v>
      </c>
      <c r="B2631" s="149" t="s">
        <v>25606</v>
      </c>
      <c r="C2631" s="106" t="s">
        <v>128</v>
      </c>
      <c r="D2631" s="150">
        <v>67.040000000000006</v>
      </c>
      <c r="E2631" s="83"/>
    </row>
    <row r="2632" spans="1:5" ht="28.8" x14ac:dyDescent="0.3">
      <c r="A2632" s="148" t="s">
        <v>25607</v>
      </c>
      <c r="B2632" s="149" t="s">
        <v>25608</v>
      </c>
      <c r="C2632" s="106" t="s">
        <v>128</v>
      </c>
      <c r="D2632" s="150">
        <v>152.94999999999999</v>
      </c>
      <c r="E2632" s="83"/>
    </row>
    <row r="2633" spans="1:5" ht="28.8" x14ac:dyDescent="0.3">
      <c r="A2633" s="148" t="s">
        <v>25609</v>
      </c>
      <c r="B2633" s="149" t="s">
        <v>25610</v>
      </c>
      <c r="C2633" s="106" t="s">
        <v>128</v>
      </c>
      <c r="D2633" s="150">
        <v>218.35</v>
      </c>
      <c r="E2633" s="83"/>
    </row>
    <row r="2634" spans="1:5" ht="28.8" x14ac:dyDescent="0.3">
      <c r="A2634" s="148" t="s">
        <v>25611</v>
      </c>
      <c r="B2634" s="149" t="s">
        <v>25612</v>
      </c>
      <c r="C2634" s="106" t="s">
        <v>128</v>
      </c>
      <c r="D2634" s="150">
        <v>350.91</v>
      </c>
      <c r="E2634" s="83"/>
    </row>
    <row r="2635" spans="1:5" ht="28.8" x14ac:dyDescent="0.3">
      <c r="A2635" s="148" t="s">
        <v>25613</v>
      </c>
      <c r="B2635" s="149" t="s">
        <v>25614</v>
      </c>
      <c r="C2635" s="106" t="s">
        <v>439</v>
      </c>
      <c r="D2635" s="150">
        <v>122313.16</v>
      </c>
      <c r="E2635" s="83"/>
    </row>
    <row r="2636" spans="1:5" ht="28.8" x14ac:dyDescent="0.3">
      <c r="A2636" s="148" t="s">
        <v>25615</v>
      </c>
      <c r="B2636" s="149" t="s">
        <v>25616</v>
      </c>
      <c r="C2636" s="106" t="s">
        <v>128</v>
      </c>
      <c r="D2636" s="150">
        <v>433.31</v>
      </c>
      <c r="E2636" s="83"/>
    </row>
    <row r="2637" spans="1:5" ht="28.8" x14ac:dyDescent="0.3">
      <c r="A2637" s="148" t="s">
        <v>25617</v>
      </c>
      <c r="B2637" s="149" t="s">
        <v>25618</v>
      </c>
      <c r="C2637" s="106" t="s">
        <v>128</v>
      </c>
      <c r="D2637" s="150">
        <v>477.16</v>
      </c>
      <c r="E2637" s="83"/>
    </row>
    <row r="2638" spans="1:5" ht="28.8" x14ac:dyDescent="0.3">
      <c r="A2638" s="148" t="s">
        <v>25619</v>
      </c>
      <c r="B2638" s="149" t="s">
        <v>25620</v>
      </c>
      <c r="C2638" s="106" t="s">
        <v>128</v>
      </c>
      <c r="D2638" s="150">
        <v>550.73</v>
      </c>
      <c r="E2638" s="83"/>
    </row>
    <row r="2639" spans="1:5" ht="28.8" x14ac:dyDescent="0.3">
      <c r="A2639" s="148" t="s">
        <v>25621</v>
      </c>
      <c r="B2639" s="149" t="s">
        <v>25622</v>
      </c>
      <c r="C2639" s="106" t="s">
        <v>128</v>
      </c>
      <c r="D2639" s="150">
        <v>617.77</v>
      </c>
      <c r="E2639" s="83"/>
    </row>
    <row r="2640" spans="1:5" ht="28.8" x14ac:dyDescent="0.3">
      <c r="A2640" s="148" t="s">
        <v>25623</v>
      </c>
      <c r="B2640" s="149" t="s">
        <v>25624</v>
      </c>
      <c r="C2640" s="106" t="s">
        <v>128</v>
      </c>
      <c r="D2640" s="150">
        <v>988.67</v>
      </c>
      <c r="E2640" s="83"/>
    </row>
    <row r="2641" spans="1:5" ht="28.8" x14ac:dyDescent="0.3">
      <c r="A2641" s="148" t="s">
        <v>25625</v>
      </c>
      <c r="B2641" s="149" t="s">
        <v>25626</v>
      </c>
      <c r="C2641" s="106" t="s">
        <v>128</v>
      </c>
      <c r="D2641" s="150">
        <v>1296.54</v>
      </c>
      <c r="E2641" s="83"/>
    </row>
    <row r="2642" spans="1:5" ht="28.8" x14ac:dyDescent="0.3">
      <c r="A2642" s="148" t="s">
        <v>25627</v>
      </c>
      <c r="B2642" s="149" t="s">
        <v>25628</v>
      </c>
      <c r="C2642" s="106" t="s">
        <v>128</v>
      </c>
      <c r="D2642" s="150">
        <v>516.76</v>
      </c>
      <c r="E2642" s="83"/>
    </row>
    <row r="2643" spans="1:5" ht="28.8" x14ac:dyDescent="0.3">
      <c r="A2643" s="148" t="s">
        <v>25629</v>
      </c>
      <c r="B2643" s="149" t="s">
        <v>25630</v>
      </c>
      <c r="C2643" s="106" t="s">
        <v>128</v>
      </c>
      <c r="D2643" s="150">
        <v>604.70000000000005</v>
      </c>
      <c r="E2643" s="83"/>
    </row>
    <row r="2644" spans="1:5" ht="28.8" x14ac:dyDescent="0.3">
      <c r="A2644" s="148" t="s">
        <v>25631</v>
      </c>
      <c r="B2644" s="149" t="s">
        <v>25632</v>
      </c>
      <c r="C2644" s="106" t="s">
        <v>128</v>
      </c>
      <c r="D2644" s="150">
        <v>696.5</v>
      </c>
      <c r="E2644" s="83"/>
    </row>
    <row r="2645" spans="1:5" ht="28.8" x14ac:dyDescent="0.3">
      <c r="A2645" s="148" t="s">
        <v>25633</v>
      </c>
      <c r="B2645" s="149" t="s">
        <v>25634</v>
      </c>
      <c r="C2645" s="106" t="s">
        <v>128</v>
      </c>
      <c r="D2645" s="150">
        <v>809.72</v>
      </c>
      <c r="E2645" s="83"/>
    </row>
    <row r="2646" spans="1:5" ht="28.8" x14ac:dyDescent="0.3">
      <c r="A2646" s="148" t="s">
        <v>25635</v>
      </c>
      <c r="B2646" s="149" t="s">
        <v>25636</v>
      </c>
      <c r="C2646" s="106" t="s">
        <v>128</v>
      </c>
      <c r="D2646" s="150">
        <v>1055.74</v>
      </c>
      <c r="E2646" s="83"/>
    </row>
    <row r="2647" spans="1:5" ht="28.8" x14ac:dyDescent="0.3">
      <c r="A2647" s="148" t="s">
        <v>25637</v>
      </c>
      <c r="B2647" s="149" t="s">
        <v>25638</v>
      </c>
      <c r="C2647" s="106" t="s">
        <v>128</v>
      </c>
      <c r="D2647" s="150">
        <v>1503.8</v>
      </c>
      <c r="E2647" s="83"/>
    </row>
    <row r="2648" spans="1:5" ht="43.2" x14ac:dyDescent="0.3">
      <c r="A2648" s="148" t="s">
        <v>25639</v>
      </c>
      <c r="B2648" s="149" t="s">
        <v>25640</v>
      </c>
      <c r="C2648" s="106" t="s">
        <v>439</v>
      </c>
      <c r="D2648" s="150">
        <v>96790.3</v>
      </c>
      <c r="E2648" s="83"/>
    </row>
    <row r="2649" spans="1:5" ht="28.8" x14ac:dyDescent="0.3">
      <c r="A2649" s="148" t="s">
        <v>25641</v>
      </c>
      <c r="B2649" s="149" t="s">
        <v>25642</v>
      </c>
      <c r="C2649" s="106" t="s">
        <v>180</v>
      </c>
      <c r="D2649" s="150">
        <v>2307.79</v>
      </c>
      <c r="E2649" s="83"/>
    </row>
    <row r="2650" spans="1:5" ht="28.8" x14ac:dyDescent="0.3">
      <c r="A2650" s="148" t="s">
        <v>25643</v>
      </c>
      <c r="B2650" s="149" t="s">
        <v>25644</v>
      </c>
      <c r="C2650" s="106" t="s">
        <v>180</v>
      </c>
      <c r="D2650" s="150">
        <v>475.94</v>
      </c>
      <c r="E2650" s="83"/>
    </row>
    <row r="2651" spans="1:5" x14ac:dyDescent="0.3">
      <c r="A2651" s="148" t="s">
        <v>25645</v>
      </c>
      <c r="B2651" s="149" t="s">
        <v>25646</v>
      </c>
      <c r="C2651" s="106" t="s">
        <v>128</v>
      </c>
      <c r="D2651" s="150">
        <v>809.9</v>
      </c>
      <c r="E2651" s="83"/>
    </row>
    <row r="2652" spans="1:5" ht="28.8" x14ac:dyDescent="0.3">
      <c r="A2652" s="148" t="s">
        <v>25647</v>
      </c>
      <c r="B2652" s="149" t="s">
        <v>25648</v>
      </c>
      <c r="C2652" s="106" t="s">
        <v>128</v>
      </c>
      <c r="D2652" s="150">
        <v>163.22</v>
      </c>
      <c r="E2652" s="83"/>
    </row>
    <row r="2653" spans="1:5" x14ac:dyDescent="0.3">
      <c r="A2653" s="148" t="s">
        <v>25649</v>
      </c>
      <c r="B2653" s="149" t="s">
        <v>25650</v>
      </c>
      <c r="C2653" s="106" t="s">
        <v>128</v>
      </c>
      <c r="D2653" s="150">
        <v>18.78</v>
      </c>
      <c r="E2653" s="83"/>
    </row>
    <row r="2654" spans="1:5" x14ac:dyDescent="0.3">
      <c r="A2654" s="148" t="s">
        <v>25651</v>
      </c>
      <c r="B2654" s="149" t="s">
        <v>25652</v>
      </c>
      <c r="C2654" s="106" t="s">
        <v>128</v>
      </c>
      <c r="D2654" s="150">
        <v>24.51</v>
      </c>
      <c r="E2654" s="83"/>
    </row>
    <row r="2655" spans="1:5" ht="28.8" x14ac:dyDescent="0.3">
      <c r="A2655" s="148" t="s">
        <v>25653</v>
      </c>
      <c r="B2655" s="149" t="s">
        <v>25654</v>
      </c>
      <c r="C2655" s="106" t="s">
        <v>439</v>
      </c>
      <c r="D2655" s="150">
        <v>7.46</v>
      </c>
      <c r="E2655" s="83"/>
    </row>
    <row r="2656" spans="1:5" ht="28.8" x14ac:dyDescent="0.3">
      <c r="A2656" s="148" t="s">
        <v>25655</v>
      </c>
      <c r="B2656" s="149" t="s">
        <v>25656</v>
      </c>
      <c r="C2656" s="106" t="s">
        <v>128</v>
      </c>
      <c r="D2656" s="150">
        <v>73.260000000000005</v>
      </c>
      <c r="E2656" s="83"/>
    </row>
    <row r="2657" spans="1:5" ht="28.8" x14ac:dyDescent="0.3">
      <c r="A2657" s="148" t="s">
        <v>25657</v>
      </c>
      <c r="B2657" s="149" t="s">
        <v>25658</v>
      </c>
      <c r="C2657" s="106" t="s">
        <v>128</v>
      </c>
      <c r="D2657" s="150">
        <v>76.69</v>
      </c>
      <c r="E2657" s="83"/>
    </row>
    <row r="2658" spans="1:5" x14ac:dyDescent="0.3">
      <c r="A2658" s="148" t="s">
        <v>25659</v>
      </c>
      <c r="B2658" s="149" t="s">
        <v>25660</v>
      </c>
      <c r="C2658" s="106" t="s">
        <v>128</v>
      </c>
      <c r="D2658" s="150">
        <v>13.85</v>
      </c>
      <c r="E2658" s="83"/>
    </row>
    <row r="2659" spans="1:5" x14ac:dyDescent="0.3">
      <c r="A2659" s="148" t="s">
        <v>25661</v>
      </c>
      <c r="B2659" s="149" t="s">
        <v>25662</v>
      </c>
      <c r="C2659" s="106" t="s">
        <v>128</v>
      </c>
      <c r="D2659" s="150">
        <v>4.8499999999999996</v>
      </c>
      <c r="E2659" s="83"/>
    </row>
    <row r="2660" spans="1:5" x14ac:dyDescent="0.3">
      <c r="A2660" s="148" t="s">
        <v>25663</v>
      </c>
      <c r="B2660" s="149" t="s">
        <v>25664</v>
      </c>
      <c r="C2660" s="106" t="s">
        <v>128</v>
      </c>
      <c r="D2660" s="150">
        <v>7.13</v>
      </c>
      <c r="E2660" s="83"/>
    </row>
    <row r="2661" spans="1:5" x14ac:dyDescent="0.3">
      <c r="A2661" s="148" t="s">
        <v>25665</v>
      </c>
      <c r="B2661" s="149" t="s">
        <v>25666</v>
      </c>
      <c r="C2661" s="106" t="s">
        <v>128</v>
      </c>
      <c r="D2661" s="150">
        <v>12.09</v>
      </c>
      <c r="E2661" s="83"/>
    </row>
    <row r="2662" spans="1:5" x14ac:dyDescent="0.3">
      <c r="A2662" s="148" t="s">
        <v>25667</v>
      </c>
      <c r="B2662" s="149" t="s">
        <v>25668</v>
      </c>
      <c r="C2662" s="106" t="s">
        <v>128</v>
      </c>
      <c r="D2662" s="150">
        <v>14.87</v>
      </c>
      <c r="E2662" s="83"/>
    </row>
    <row r="2663" spans="1:5" x14ac:dyDescent="0.3">
      <c r="A2663" s="148" t="s">
        <v>25669</v>
      </c>
      <c r="B2663" s="149" t="s">
        <v>25670</v>
      </c>
      <c r="C2663" s="106" t="s">
        <v>128</v>
      </c>
      <c r="D2663" s="150">
        <v>8.24</v>
      </c>
      <c r="E2663" s="83"/>
    </row>
    <row r="2664" spans="1:5" x14ac:dyDescent="0.3">
      <c r="A2664" s="148" t="s">
        <v>25671</v>
      </c>
      <c r="B2664" s="149" t="s">
        <v>25672</v>
      </c>
      <c r="C2664" s="106" t="s">
        <v>128</v>
      </c>
      <c r="D2664" s="150">
        <v>13.82</v>
      </c>
      <c r="E2664" s="83"/>
    </row>
    <row r="2665" spans="1:5" x14ac:dyDescent="0.3">
      <c r="A2665" s="148" t="s">
        <v>25673</v>
      </c>
      <c r="B2665" s="149" t="s">
        <v>25674</v>
      </c>
      <c r="C2665" s="106" t="s">
        <v>128</v>
      </c>
      <c r="D2665" s="150">
        <v>12.42</v>
      </c>
      <c r="E2665" s="83"/>
    </row>
    <row r="2666" spans="1:5" x14ac:dyDescent="0.3">
      <c r="A2666" s="148" t="s">
        <v>25675</v>
      </c>
      <c r="B2666" s="149" t="s">
        <v>25676</v>
      </c>
      <c r="C2666" s="106" t="s">
        <v>128</v>
      </c>
      <c r="D2666" s="150">
        <v>13.54</v>
      </c>
      <c r="E2666" s="83"/>
    </row>
    <row r="2667" spans="1:5" x14ac:dyDescent="0.3">
      <c r="A2667" s="148" t="s">
        <v>25677</v>
      </c>
      <c r="B2667" s="149" t="s">
        <v>25678</v>
      </c>
      <c r="C2667" s="106" t="s">
        <v>128</v>
      </c>
      <c r="D2667" s="150">
        <v>12.22</v>
      </c>
      <c r="E2667" s="83"/>
    </row>
    <row r="2668" spans="1:5" x14ac:dyDescent="0.3">
      <c r="A2668" s="148" t="s">
        <v>25679</v>
      </c>
      <c r="B2668" s="149" t="s">
        <v>25680</v>
      </c>
      <c r="C2668" s="106" t="s">
        <v>128</v>
      </c>
      <c r="D2668" s="150">
        <v>11.31</v>
      </c>
      <c r="E2668" s="83"/>
    </row>
    <row r="2669" spans="1:5" x14ac:dyDescent="0.3">
      <c r="A2669" s="148" t="s">
        <v>25681</v>
      </c>
      <c r="B2669" s="149" t="s">
        <v>25682</v>
      </c>
      <c r="C2669" s="106" t="s">
        <v>128</v>
      </c>
      <c r="D2669" s="150">
        <v>52.95</v>
      </c>
      <c r="E2669" s="83"/>
    </row>
    <row r="2670" spans="1:5" x14ac:dyDescent="0.3">
      <c r="A2670" s="148" t="s">
        <v>25683</v>
      </c>
      <c r="B2670" s="149" t="s">
        <v>25684</v>
      </c>
      <c r="C2670" s="106" t="s">
        <v>128</v>
      </c>
      <c r="D2670" s="150">
        <v>178.08</v>
      </c>
      <c r="E2670" s="83"/>
    </row>
    <row r="2671" spans="1:5" ht="28.8" x14ac:dyDescent="0.3">
      <c r="A2671" s="148" t="s">
        <v>25685</v>
      </c>
      <c r="B2671" s="149" t="s">
        <v>25686</v>
      </c>
      <c r="C2671" s="106" t="s">
        <v>236</v>
      </c>
      <c r="D2671" s="150">
        <v>84.31</v>
      </c>
      <c r="E2671" s="83"/>
    </row>
    <row r="2672" spans="1:5" x14ac:dyDescent="0.3">
      <c r="A2672" s="148" t="s">
        <v>25687</v>
      </c>
      <c r="B2672" s="149" t="s">
        <v>25688</v>
      </c>
      <c r="C2672" s="106" t="s">
        <v>128</v>
      </c>
      <c r="D2672" s="150">
        <v>17.46</v>
      </c>
      <c r="E2672" s="83"/>
    </row>
    <row r="2673" spans="1:5" x14ac:dyDescent="0.3">
      <c r="A2673" s="148" t="s">
        <v>25689</v>
      </c>
      <c r="B2673" s="149" t="s">
        <v>25690</v>
      </c>
      <c r="C2673" s="106" t="s">
        <v>128</v>
      </c>
      <c r="D2673" s="150">
        <v>27.49</v>
      </c>
      <c r="E2673" s="83"/>
    </row>
    <row r="2674" spans="1:5" x14ac:dyDescent="0.3">
      <c r="A2674" s="148" t="s">
        <v>25691</v>
      </c>
      <c r="B2674" s="149" t="s">
        <v>25692</v>
      </c>
      <c r="C2674" s="106" t="s">
        <v>128</v>
      </c>
      <c r="D2674" s="150">
        <v>15.26</v>
      </c>
      <c r="E2674" s="83"/>
    </row>
    <row r="2675" spans="1:5" x14ac:dyDescent="0.3">
      <c r="A2675" s="148" t="s">
        <v>25693</v>
      </c>
      <c r="B2675" s="149" t="s">
        <v>25694</v>
      </c>
      <c r="C2675" s="106" t="s">
        <v>128</v>
      </c>
      <c r="D2675" s="150">
        <v>23.93</v>
      </c>
      <c r="E2675" s="83"/>
    </row>
    <row r="2676" spans="1:5" ht="43.2" x14ac:dyDescent="0.3">
      <c r="A2676" s="148" t="s">
        <v>25695</v>
      </c>
      <c r="B2676" s="149" t="s">
        <v>25696</v>
      </c>
      <c r="C2676" s="106" t="s">
        <v>128</v>
      </c>
      <c r="D2676" s="150">
        <v>13.29</v>
      </c>
      <c r="E2676" s="83"/>
    </row>
    <row r="2677" spans="1:5" ht="43.2" x14ac:dyDescent="0.3">
      <c r="A2677" s="148" t="s">
        <v>25697</v>
      </c>
      <c r="B2677" s="149" t="s">
        <v>25698</v>
      </c>
      <c r="C2677" s="106" t="s">
        <v>128</v>
      </c>
      <c r="D2677" s="150">
        <v>6.43</v>
      </c>
      <c r="E2677" s="83"/>
    </row>
    <row r="2678" spans="1:5" ht="28.8" x14ac:dyDescent="0.3">
      <c r="A2678" s="148" t="s">
        <v>25699</v>
      </c>
      <c r="B2678" s="149" t="s">
        <v>25700</v>
      </c>
      <c r="C2678" s="106" t="s">
        <v>128</v>
      </c>
      <c r="D2678" s="150">
        <v>107.68</v>
      </c>
      <c r="E2678" s="83"/>
    </row>
    <row r="2679" spans="1:5" x14ac:dyDescent="0.3">
      <c r="A2679" s="148" t="s">
        <v>25701</v>
      </c>
      <c r="B2679" s="149" t="s">
        <v>25702</v>
      </c>
      <c r="C2679" s="106" t="s">
        <v>128</v>
      </c>
      <c r="D2679" s="150">
        <v>45.31</v>
      </c>
      <c r="E2679" s="83"/>
    </row>
    <row r="2680" spans="1:5" x14ac:dyDescent="0.3">
      <c r="A2680" s="148" t="s">
        <v>25703</v>
      </c>
      <c r="B2680" s="149" t="s">
        <v>25704</v>
      </c>
      <c r="C2680" s="106" t="s">
        <v>128</v>
      </c>
      <c r="D2680" s="150">
        <v>9.7899999999999991</v>
      </c>
      <c r="E2680" s="83"/>
    </row>
    <row r="2681" spans="1:5" x14ac:dyDescent="0.3">
      <c r="A2681" s="148" t="s">
        <v>25705</v>
      </c>
      <c r="B2681" s="149" t="s">
        <v>25706</v>
      </c>
      <c r="C2681" s="106" t="s">
        <v>128</v>
      </c>
      <c r="D2681" s="150">
        <v>10.25</v>
      </c>
      <c r="E2681" s="83"/>
    </row>
    <row r="2682" spans="1:5" x14ac:dyDescent="0.3">
      <c r="A2682" s="148" t="s">
        <v>25707</v>
      </c>
      <c r="B2682" s="149" t="s">
        <v>25708</v>
      </c>
      <c r="C2682" s="106" t="s">
        <v>128</v>
      </c>
      <c r="D2682" s="150">
        <v>44.4</v>
      </c>
      <c r="E2682" s="83"/>
    </row>
    <row r="2683" spans="1:5" ht="28.8" x14ac:dyDescent="0.3">
      <c r="A2683" s="148" t="s">
        <v>25709</v>
      </c>
      <c r="B2683" s="149" t="s">
        <v>25710</v>
      </c>
      <c r="C2683" s="106" t="s">
        <v>128</v>
      </c>
      <c r="D2683" s="150">
        <v>221.6</v>
      </c>
      <c r="E2683" s="83"/>
    </row>
    <row r="2684" spans="1:5" ht="28.8" x14ac:dyDescent="0.3">
      <c r="A2684" s="148" t="s">
        <v>25711</v>
      </c>
      <c r="B2684" s="149" t="s">
        <v>25712</v>
      </c>
      <c r="C2684" s="106" t="s">
        <v>128</v>
      </c>
      <c r="D2684" s="150">
        <v>187.63</v>
      </c>
      <c r="E2684" s="83"/>
    </row>
    <row r="2685" spans="1:5" x14ac:dyDescent="0.3">
      <c r="A2685" s="148" t="s">
        <v>25713</v>
      </c>
      <c r="B2685" s="149" t="s">
        <v>25714</v>
      </c>
      <c r="C2685" s="106" t="s">
        <v>128</v>
      </c>
      <c r="D2685" s="150">
        <v>5.16</v>
      </c>
      <c r="E2685" s="83"/>
    </row>
    <row r="2686" spans="1:5" x14ac:dyDescent="0.3">
      <c r="A2686" s="148" t="s">
        <v>25715</v>
      </c>
      <c r="B2686" s="149" t="s">
        <v>25716</v>
      </c>
      <c r="C2686" s="106" t="s">
        <v>128</v>
      </c>
      <c r="D2686" s="150">
        <v>36.81</v>
      </c>
      <c r="E2686" s="83"/>
    </row>
    <row r="2687" spans="1:5" x14ac:dyDescent="0.3">
      <c r="A2687" s="148" t="s">
        <v>25717</v>
      </c>
      <c r="B2687" s="149" t="s">
        <v>25718</v>
      </c>
      <c r="C2687" s="106" t="s">
        <v>128</v>
      </c>
      <c r="D2687" s="150">
        <v>22.83</v>
      </c>
      <c r="E2687" s="83"/>
    </row>
    <row r="2688" spans="1:5" x14ac:dyDescent="0.3">
      <c r="A2688" s="148" t="s">
        <v>25719</v>
      </c>
      <c r="B2688" s="149" t="s">
        <v>25720</v>
      </c>
      <c r="C2688" s="106" t="s">
        <v>128</v>
      </c>
      <c r="D2688" s="150">
        <v>50.23</v>
      </c>
      <c r="E2688" s="83"/>
    </row>
    <row r="2689" spans="1:5" x14ac:dyDescent="0.3">
      <c r="A2689" s="148" t="s">
        <v>25721</v>
      </c>
      <c r="B2689" s="149" t="s">
        <v>25722</v>
      </c>
      <c r="C2689" s="106" t="s">
        <v>128</v>
      </c>
      <c r="D2689" s="150">
        <v>20.21</v>
      </c>
      <c r="E2689" s="83"/>
    </row>
    <row r="2690" spans="1:5" x14ac:dyDescent="0.3">
      <c r="A2690" s="148" t="s">
        <v>25723</v>
      </c>
      <c r="B2690" s="149" t="s">
        <v>25724</v>
      </c>
      <c r="C2690" s="106" t="s">
        <v>128</v>
      </c>
      <c r="D2690" s="150">
        <v>30.63</v>
      </c>
      <c r="E2690" s="83"/>
    </row>
    <row r="2691" spans="1:5" x14ac:dyDescent="0.3">
      <c r="A2691" s="148" t="s">
        <v>25725</v>
      </c>
      <c r="B2691" s="149" t="s">
        <v>25726</v>
      </c>
      <c r="C2691" s="106" t="s">
        <v>128</v>
      </c>
      <c r="D2691" s="150">
        <v>68.92</v>
      </c>
      <c r="E2691" s="83"/>
    </row>
    <row r="2692" spans="1:5" x14ac:dyDescent="0.3">
      <c r="A2692" s="148" t="s">
        <v>25727</v>
      </c>
      <c r="B2692" s="149" t="s">
        <v>25728</v>
      </c>
      <c r="C2692" s="106" t="s">
        <v>128</v>
      </c>
      <c r="D2692" s="150">
        <v>7.34</v>
      </c>
      <c r="E2692" s="83"/>
    </row>
    <row r="2693" spans="1:5" x14ac:dyDescent="0.3">
      <c r="A2693" s="148" t="s">
        <v>25729</v>
      </c>
      <c r="B2693" s="149" t="s">
        <v>25730</v>
      </c>
      <c r="C2693" s="106" t="s">
        <v>236</v>
      </c>
      <c r="D2693" s="150">
        <v>151.63999999999999</v>
      </c>
      <c r="E2693" s="83"/>
    </row>
    <row r="2694" spans="1:5" ht="28.8" x14ac:dyDescent="0.3">
      <c r="A2694" s="148" t="s">
        <v>25731</v>
      </c>
      <c r="B2694" s="149" t="s">
        <v>25732</v>
      </c>
      <c r="C2694" s="106" t="s">
        <v>128</v>
      </c>
      <c r="D2694" s="150">
        <v>550.65</v>
      </c>
      <c r="E2694" s="83"/>
    </row>
    <row r="2695" spans="1:5" ht="28.8" x14ac:dyDescent="0.3">
      <c r="A2695" s="148" t="s">
        <v>25733</v>
      </c>
      <c r="B2695" s="149" t="s">
        <v>25734</v>
      </c>
      <c r="C2695" s="106" t="s">
        <v>128</v>
      </c>
      <c r="D2695" s="150">
        <v>370.8</v>
      </c>
      <c r="E2695" s="83"/>
    </row>
    <row r="2696" spans="1:5" x14ac:dyDescent="0.3">
      <c r="A2696" s="148" t="s">
        <v>25735</v>
      </c>
      <c r="B2696" s="149" t="s">
        <v>25736</v>
      </c>
      <c r="C2696" s="106" t="s">
        <v>693</v>
      </c>
      <c r="D2696" s="150">
        <v>37.71</v>
      </c>
      <c r="E2696" s="83"/>
    </row>
    <row r="2697" spans="1:5" ht="28.8" x14ac:dyDescent="0.3">
      <c r="A2697" s="148" t="s">
        <v>25737</v>
      </c>
      <c r="B2697" s="149" t="s">
        <v>25738</v>
      </c>
      <c r="C2697" s="106" t="s">
        <v>128</v>
      </c>
      <c r="D2697" s="150">
        <v>3.73</v>
      </c>
      <c r="E2697" s="83"/>
    </row>
    <row r="2698" spans="1:5" ht="28.8" x14ac:dyDescent="0.3">
      <c r="A2698" s="148" t="s">
        <v>25739</v>
      </c>
      <c r="B2698" s="149" t="s">
        <v>25740</v>
      </c>
      <c r="C2698" s="106" t="s">
        <v>128</v>
      </c>
      <c r="D2698" s="150">
        <v>9.27</v>
      </c>
      <c r="E2698" s="83"/>
    </row>
    <row r="2699" spans="1:5" x14ac:dyDescent="0.3">
      <c r="A2699" s="148" t="s">
        <v>25741</v>
      </c>
      <c r="B2699" s="149" t="s">
        <v>25742</v>
      </c>
      <c r="C2699" s="106" t="s">
        <v>128</v>
      </c>
      <c r="D2699" s="150">
        <v>1.38</v>
      </c>
      <c r="E2699" s="83"/>
    </row>
    <row r="2700" spans="1:5" x14ac:dyDescent="0.3">
      <c r="A2700" s="148" t="s">
        <v>25743</v>
      </c>
      <c r="B2700" s="149" t="s">
        <v>25744</v>
      </c>
      <c r="C2700" s="106" t="s">
        <v>128</v>
      </c>
      <c r="D2700" s="150">
        <v>2</v>
      </c>
      <c r="E2700" s="83"/>
    </row>
    <row r="2701" spans="1:5" ht="28.8" x14ac:dyDescent="0.3">
      <c r="A2701" s="148" t="s">
        <v>25745</v>
      </c>
      <c r="B2701" s="149" t="s">
        <v>25746</v>
      </c>
      <c r="C2701" s="106" t="s">
        <v>128</v>
      </c>
      <c r="D2701" s="150">
        <v>4.8</v>
      </c>
      <c r="E2701" s="83"/>
    </row>
    <row r="2702" spans="1:5" ht="28.8" x14ac:dyDescent="0.3">
      <c r="A2702" s="148" t="s">
        <v>25747</v>
      </c>
      <c r="B2702" s="149" t="s">
        <v>25748</v>
      </c>
      <c r="C2702" s="106" t="s">
        <v>128</v>
      </c>
      <c r="D2702" s="150">
        <v>4.8</v>
      </c>
      <c r="E2702" s="83"/>
    </row>
    <row r="2703" spans="1:5" ht="28.8" x14ac:dyDescent="0.3">
      <c r="A2703" s="148" t="s">
        <v>25749</v>
      </c>
      <c r="B2703" s="149" t="s">
        <v>25750</v>
      </c>
      <c r="C2703" s="106" t="s">
        <v>128</v>
      </c>
      <c r="D2703" s="150">
        <v>3.59</v>
      </c>
      <c r="E2703" s="83"/>
    </row>
    <row r="2704" spans="1:5" ht="28.8" x14ac:dyDescent="0.3">
      <c r="A2704" s="148" t="s">
        <v>25751</v>
      </c>
      <c r="B2704" s="149" t="s">
        <v>25752</v>
      </c>
      <c r="C2704" s="106" t="s">
        <v>128</v>
      </c>
      <c r="D2704" s="150">
        <v>56.09</v>
      </c>
      <c r="E2704" s="83"/>
    </row>
    <row r="2705" spans="1:5" ht="28.8" x14ac:dyDescent="0.3">
      <c r="A2705" s="148" t="s">
        <v>25753</v>
      </c>
      <c r="B2705" s="149" t="s">
        <v>25754</v>
      </c>
      <c r="C2705" s="106" t="s">
        <v>128</v>
      </c>
      <c r="D2705" s="150">
        <v>2.71</v>
      </c>
      <c r="E2705" s="83"/>
    </row>
    <row r="2706" spans="1:5" ht="28.8" x14ac:dyDescent="0.3">
      <c r="A2706" s="148" t="s">
        <v>25755</v>
      </c>
      <c r="B2706" s="149" t="s">
        <v>25756</v>
      </c>
      <c r="C2706" s="106" t="s">
        <v>128</v>
      </c>
      <c r="D2706" s="150">
        <v>4.95</v>
      </c>
      <c r="E2706" s="83"/>
    </row>
    <row r="2707" spans="1:5" ht="28.8" x14ac:dyDescent="0.3">
      <c r="A2707" s="148" t="s">
        <v>25757</v>
      </c>
      <c r="B2707" s="149" t="s">
        <v>25758</v>
      </c>
      <c r="C2707" s="106" t="s">
        <v>128</v>
      </c>
      <c r="D2707" s="150">
        <v>8.09</v>
      </c>
      <c r="E2707" s="83"/>
    </row>
    <row r="2708" spans="1:5" ht="28.8" x14ac:dyDescent="0.3">
      <c r="A2708" s="148" t="s">
        <v>25759</v>
      </c>
      <c r="B2708" s="149" t="s">
        <v>25760</v>
      </c>
      <c r="C2708" s="106" t="s">
        <v>128</v>
      </c>
      <c r="D2708" s="150">
        <v>14.01</v>
      </c>
      <c r="E2708" s="83"/>
    </row>
    <row r="2709" spans="1:5" ht="28.8" x14ac:dyDescent="0.3">
      <c r="A2709" s="148" t="s">
        <v>25761</v>
      </c>
      <c r="B2709" s="149" t="s">
        <v>25762</v>
      </c>
      <c r="C2709" s="106" t="s">
        <v>128</v>
      </c>
      <c r="D2709" s="150">
        <v>76.819999999999993</v>
      </c>
      <c r="E2709" s="83"/>
    </row>
    <row r="2710" spans="1:5" ht="28.8" x14ac:dyDescent="0.3">
      <c r="A2710" s="148" t="s">
        <v>25763</v>
      </c>
      <c r="B2710" s="149" t="s">
        <v>25764</v>
      </c>
      <c r="C2710" s="106" t="s">
        <v>180</v>
      </c>
      <c r="D2710" s="150">
        <v>165.78</v>
      </c>
      <c r="E2710" s="83"/>
    </row>
    <row r="2711" spans="1:5" ht="28.8" x14ac:dyDescent="0.3">
      <c r="A2711" s="148" t="s">
        <v>25765</v>
      </c>
      <c r="B2711" s="149" t="s">
        <v>25766</v>
      </c>
      <c r="C2711" s="106" t="s">
        <v>236</v>
      </c>
      <c r="D2711" s="150">
        <v>67.8</v>
      </c>
      <c r="E2711" s="83"/>
    </row>
    <row r="2712" spans="1:5" ht="28.8" x14ac:dyDescent="0.3">
      <c r="A2712" s="148" t="s">
        <v>25767</v>
      </c>
      <c r="B2712" s="149" t="s">
        <v>25768</v>
      </c>
      <c r="C2712" s="106" t="s">
        <v>128</v>
      </c>
      <c r="D2712" s="150">
        <v>46.98</v>
      </c>
      <c r="E2712" s="83"/>
    </row>
    <row r="2713" spans="1:5" ht="28.8" x14ac:dyDescent="0.3">
      <c r="A2713" s="148" t="s">
        <v>25769</v>
      </c>
      <c r="B2713" s="149" t="s">
        <v>25770</v>
      </c>
      <c r="C2713" s="106" t="s">
        <v>236</v>
      </c>
      <c r="D2713" s="150">
        <v>6.69</v>
      </c>
      <c r="E2713" s="83"/>
    </row>
    <row r="2714" spans="1:5" ht="28.8" x14ac:dyDescent="0.3">
      <c r="A2714" s="148" t="s">
        <v>25771</v>
      </c>
      <c r="B2714" s="149" t="s">
        <v>25772</v>
      </c>
      <c r="C2714" s="106" t="s">
        <v>236</v>
      </c>
      <c r="D2714" s="150">
        <v>15.12</v>
      </c>
      <c r="E2714" s="83"/>
    </row>
    <row r="2715" spans="1:5" ht="28.8" x14ac:dyDescent="0.3">
      <c r="A2715" s="148" t="s">
        <v>25773</v>
      </c>
      <c r="B2715" s="149" t="s">
        <v>25774</v>
      </c>
      <c r="C2715" s="106" t="s">
        <v>128</v>
      </c>
      <c r="D2715" s="150">
        <v>155.34</v>
      </c>
      <c r="E2715" s="83"/>
    </row>
    <row r="2716" spans="1:5" x14ac:dyDescent="0.3">
      <c r="A2716" s="148" t="s">
        <v>25775</v>
      </c>
      <c r="B2716" s="149" t="s">
        <v>25776</v>
      </c>
      <c r="C2716" s="106" t="s">
        <v>128</v>
      </c>
      <c r="D2716" s="150">
        <v>5.52</v>
      </c>
      <c r="E2716" s="83"/>
    </row>
    <row r="2717" spans="1:5" x14ac:dyDescent="0.3">
      <c r="A2717" s="148" t="s">
        <v>25777</v>
      </c>
      <c r="B2717" s="149" t="s">
        <v>25778</v>
      </c>
      <c r="C2717" s="106" t="s">
        <v>128</v>
      </c>
      <c r="D2717" s="150">
        <v>11.99</v>
      </c>
      <c r="E2717" s="83"/>
    </row>
    <row r="2718" spans="1:5" x14ac:dyDescent="0.3">
      <c r="A2718" s="148" t="s">
        <v>25779</v>
      </c>
      <c r="B2718" s="149" t="s">
        <v>25780</v>
      </c>
      <c r="C2718" s="106" t="s">
        <v>128</v>
      </c>
      <c r="D2718" s="150">
        <v>23.01</v>
      </c>
      <c r="E2718" s="83"/>
    </row>
    <row r="2719" spans="1:5" x14ac:dyDescent="0.3">
      <c r="A2719" s="148" t="s">
        <v>25781</v>
      </c>
      <c r="B2719" s="149" t="s">
        <v>25782</v>
      </c>
      <c r="C2719" s="106" t="s">
        <v>128</v>
      </c>
      <c r="D2719" s="150">
        <v>76.83</v>
      </c>
      <c r="E2719" s="83"/>
    </row>
    <row r="2720" spans="1:5" x14ac:dyDescent="0.3">
      <c r="A2720" s="148" t="s">
        <v>25783</v>
      </c>
      <c r="B2720" s="149" t="s">
        <v>25784</v>
      </c>
      <c r="C2720" s="106" t="s">
        <v>128</v>
      </c>
      <c r="D2720" s="150">
        <v>71.75</v>
      </c>
      <c r="E2720" s="83"/>
    </row>
    <row r="2721" spans="1:5" ht="28.8" x14ac:dyDescent="0.3">
      <c r="A2721" s="148" t="s">
        <v>25785</v>
      </c>
      <c r="B2721" s="149" t="s">
        <v>25786</v>
      </c>
      <c r="C2721" s="106" t="s">
        <v>128</v>
      </c>
      <c r="D2721" s="150">
        <v>76.89</v>
      </c>
      <c r="E2721" s="83"/>
    </row>
    <row r="2722" spans="1:5" ht="28.8" x14ac:dyDescent="0.3">
      <c r="A2722" s="148" t="s">
        <v>25787</v>
      </c>
      <c r="B2722" s="149" t="s">
        <v>25788</v>
      </c>
      <c r="C2722" s="106" t="s">
        <v>128</v>
      </c>
      <c r="D2722" s="150">
        <v>126.11</v>
      </c>
      <c r="E2722" s="83"/>
    </row>
    <row r="2723" spans="1:5" ht="28.8" x14ac:dyDescent="0.3">
      <c r="A2723" s="148" t="s">
        <v>25789</v>
      </c>
      <c r="B2723" s="149" t="s">
        <v>25790</v>
      </c>
      <c r="C2723" s="106" t="s">
        <v>128</v>
      </c>
      <c r="D2723" s="150">
        <v>124.28</v>
      </c>
      <c r="E2723" s="83"/>
    </row>
    <row r="2724" spans="1:5" ht="28.8" x14ac:dyDescent="0.3">
      <c r="A2724" s="148" t="s">
        <v>25791</v>
      </c>
      <c r="B2724" s="149" t="s">
        <v>25792</v>
      </c>
      <c r="C2724" s="106" t="s">
        <v>128</v>
      </c>
      <c r="D2724" s="150">
        <v>129.12</v>
      </c>
      <c r="E2724" s="83"/>
    </row>
    <row r="2725" spans="1:5" ht="28.8" x14ac:dyDescent="0.3">
      <c r="A2725" s="148" t="s">
        <v>25793</v>
      </c>
      <c r="B2725" s="149" t="s">
        <v>25794</v>
      </c>
      <c r="C2725" s="106" t="s">
        <v>128</v>
      </c>
      <c r="D2725" s="150">
        <v>90.48</v>
      </c>
      <c r="E2725" s="83"/>
    </row>
    <row r="2726" spans="1:5" ht="28.8" x14ac:dyDescent="0.3">
      <c r="A2726" s="148" t="s">
        <v>25795</v>
      </c>
      <c r="B2726" s="149" t="s">
        <v>25796</v>
      </c>
      <c r="C2726" s="106" t="s">
        <v>128</v>
      </c>
      <c r="D2726" s="150">
        <v>120.78</v>
      </c>
      <c r="E2726" s="83"/>
    </row>
    <row r="2727" spans="1:5" ht="28.8" x14ac:dyDescent="0.3">
      <c r="A2727" s="148" t="s">
        <v>25797</v>
      </c>
      <c r="B2727" s="149" t="s">
        <v>25798</v>
      </c>
      <c r="C2727" s="106" t="s">
        <v>128</v>
      </c>
      <c r="D2727" s="150">
        <v>76.5</v>
      </c>
      <c r="E2727" s="83"/>
    </row>
    <row r="2728" spans="1:5" ht="28.8" x14ac:dyDescent="0.3">
      <c r="A2728" s="148" t="s">
        <v>25799</v>
      </c>
      <c r="B2728" s="149" t="s">
        <v>25800</v>
      </c>
      <c r="C2728" s="106" t="s">
        <v>128</v>
      </c>
      <c r="D2728" s="150">
        <v>149.03</v>
      </c>
      <c r="E2728" s="83"/>
    </row>
    <row r="2729" spans="1:5" ht="28.8" x14ac:dyDescent="0.3">
      <c r="A2729" s="148" t="s">
        <v>25801</v>
      </c>
      <c r="B2729" s="149" t="s">
        <v>25802</v>
      </c>
      <c r="C2729" s="106" t="s">
        <v>128</v>
      </c>
      <c r="D2729" s="150">
        <v>142.43</v>
      </c>
      <c r="E2729" s="83"/>
    </row>
    <row r="2730" spans="1:5" ht="28.8" x14ac:dyDescent="0.3">
      <c r="A2730" s="148" t="s">
        <v>25803</v>
      </c>
      <c r="B2730" s="149" t="s">
        <v>25804</v>
      </c>
      <c r="C2730" s="106" t="s">
        <v>128</v>
      </c>
      <c r="D2730" s="150">
        <v>141.94</v>
      </c>
      <c r="E2730" s="83"/>
    </row>
    <row r="2731" spans="1:5" ht="28.8" x14ac:dyDescent="0.3">
      <c r="A2731" s="148" t="s">
        <v>25805</v>
      </c>
      <c r="B2731" s="149" t="s">
        <v>25806</v>
      </c>
      <c r="C2731" s="106" t="s">
        <v>128</v>
      </c>
      <c r="D2731" s="150">
        <v>164.92</v>
      </c>
      <c r="E2731" s="83"/>
    </row>
    <row r="2732" spans="1:5" ht="28.8" x14ac:dyDescent="0.3">
      <c r="A2732" s="148" t="s">
        <v>25807</v>
      </c>
      <c r="B2732" s="149" t="s">
        <v>25808</v>
      </c>
      <c r="C2732" s="106" t="s">
        <v>128</v>
      </c>
      <c r="D2732" s="150">
        <v>76.400000000000006</v>
      </c>
      <c r="E2732" s="83"/>
    </row>
    <row r="2733" spans="1:5" ht="28.8" x14ac:dyDescent="0.3">
      <c r="A2733" s="148" t="s">
        <v>25809</v>
      </c>
      <c r="B2733" s="149" t="s">
        <v>25810</v>
      </c>
      <c r="C2733" s="106" t="s">
        <v>128</v>
      </c>
      <c r="D2733" s="150">
        <v>127.59</v>
      </c>
      <c r="E2733" s="83"/>
    </row>
    <row r="2734" spans="1:5" ht="28.8" x14ac:dyDescent="0.3">
      <c r="A2734" s="148" t="s">
        <v>25811</v>
      </c>
      <c r="B2734" s="149" t="s">
        <v>25812</v>
      </c>
      <c r="C2734" s="106" t="s">
        <v>128</v>
      </c>
      <c r="D2734" s="150">
        <v>100.81</v>
      </c>
      <c r="E2734" s="83"/>
    </row>
    <row r="2735" spans="1:5" ht="28.8" x14ac:dyDescent="0.3">
      <c r="A2735" s="148" t="s">
        <v>25813</v>
      </c>
      <c r="B2735" s="149" t="s">
        <v>25814</v>
      </c>
      <c r="C2735" s="106" t="s">
        <v>128</v>
      </c>
      <c r="D2735" s="150">
        <v>235.12</v>
      </c>
      <c r="E2735" s="83"/>
    </row>
    <row r="2736" spans="1:5" ht="28.8" x14ac:dyDescent="0.3">
      <c r="A2736" s="148" t="s">
        <v>25815</v>
      </c>
      <c r="B2736" s="149" t="s">
        <v>25816</v>
      </c>
      <c r="C2736" s="106" t="s">
        <v>128</v>
      </c>
      <c r="D2736" s="150">
        <v>132.47</v>
      </c>
      <c r="E2736" s="83"/>
    </row>
    <row r="2737" spans="1:5" ht="28.8" x14ac:dyDescent="0.3">
      <c r="A2737" s="148" t="s">
        <v>25817</v>
      </c>
      <c r="B2737" s="149" t="s">
        <v>25818</v>
      </c>
      <c r="C2737" s="106" t="s">
        <v>128</v>
      </c>
      <c r="D2737" s="150">
        <v>133.44</v>
      </c>
      <c r="E2737" s="83"/>
    </row>
    <row r="2738" spans="1:5" ht="28.8" x14ac:dyDescent="0.3">
      <c r="A2738" s="148" t="s">
        <v>25819</v>
      </c>
      <c r="B2738" s="149" t="s">
        <v>25820</v>
      </c>
      <c r="C2738" s="106" t="s">
        <v>128</v>
      </c>
      <c r="D2738" s="150">
        <v>70.77</v>
      </c>
      <c r="E2738" s="83"/>
    </row>
    <row r="2739" spans="1:5" ht="28.8" x14ac:dyDescent="0.3">
      <c r="A2739" s="148" t="s">
        <v>25821</v>
      </c>
      <c r="B2739" s="149" t="s">
        <v>25822</v>
      </c>
      <c r="C2739" s="106" t="s">
        <v>128</v>
      </c>
      <c r="D2739" s="150">
        <v>110.68</v>
      </c>
      <c r="E2739" s="83"/>
    </row>
    <row r="2740" spans="1:5" ht="28.8" x14ac:dyDescent="0.3">
      <c r="A2740" s="148" t="s">
        <v>25823</v>
      </c>
      <c r="B2740" s="149" t="s">
        <v>25824</v>
      </c>
      <c r="C2740" s="106" t="s">
        <v>128</v>
      </c>
      <c r="D2740" s="150">
        <v>138.96</v>
      </c>
      <c r="E2740" s="83"/>
    </row>
    <row r="2741" spans="1:5" x14ac:dyDescent="0.3">
      <c r="A2741" s="148" t="s">
        <v>25825</v>
      </c>
      <c r="B2741" s="149" t="s">
        <v>25826</v>
      </c>
      <c r="C2741" s="106" t="s">
        <v>128</v>
      </c>
      <c r="D2741" s="150">
        <v>489.16</v>
      </c>
      <c r="E2741" s="83"/>
    </row>
    <row r="2742" spans="1:5" x14ac:dyDescent="0.3">
      <c r="A2742" s="148" t="s">
        <v>25827</v>
      </c>
      <c r="B2742" s="149" t="s">
        <v>25828</v>
      </c>
      <c r="C2742" s="106" t="s">
        <v>128</v>
      </c>
      <c r="D2742" s="150">
        <v>45.71</v>
      </c>
      <c r="E2742" s="83"/>
    </row>
    <row r="2743" spans="1:5" x14ac:dyDescent="0.3">
      <c r="A2743" s="148" t="s">
        <v>25829</v>
      </c>
      <c r="B2743" s="149" t="s">
        <v>25830</v>
      </c>
      <c r="C2743" s="106" t="s">
        <v>128</v>
      </c>
      <c r="D2743" s="150">
        <v>19.93</v>
      </c>
      <c r="E2743" s="83"/>
    </row>
    <row r="2744" spans="1:5" ht="28.8" x14ac:dyDescent="0.3">
      <c r="A2744" s="148" t="s">
        <v>25831</v>
      </c>
      <c r="B2744" s="149" t="s">
        <v>25832</v>
      </c>
      <c r="C2744" s="106" t="s">
        <v>128</v>
      </c>
      <c r="D2744" s="150">
        <v>10.98</v>
      </c>
      <c r="E2744" s="83"/>
    </row>
    <row r="2745" spans="1:5" x14ac:dyDescent="0.3">
      <c r="A2745" s="148" t="s">
        <v>25833</v>
      </c>
      <c r="B2745" s="149" t="s">
        <v>25834</v>
      </c>
      <c r="C2745" s="106" t="s">
        <v>128</v>
      </c>
      <c r="D2745" s="150">
        <v>26.39</v>
      </c>
      <c r="E2745" s="83"/>
    </row>
    <row r="2746" spans="1:5" x14ac:dyDescent="0.3">
      <c r="A2746" s="148" t="s">
        <v>25835</v>
      </c>
      <c r="B2746" s="149" t="s">
        <v>25836</v>
      </c>
      <c r="C2746" s="106" t="s">
        <v>128</v>
      </c>
      <c r="D2746" s="150">
        <v>13.7</v>
      </c>
      <c r="E2746" s="83"/>
    </row>
    <row r="2747" spans="1:5" x14ac:dyDescent="0.3">
      <c r="A2747" s="148" t="s">
        <v>25837</v>
      </c>
      <c r="B2747" s="149" t="s">
        <v>25838</v>
      </c>
      <c r="C2747" s="106" t="s">
        <v>128</v>
      </c>
      <c r="D2747" s="150">
        <v>12</v>
      </c>
      <c r="E2747" s="83"/>
    </row>
    <row r="2748" spans="1:5" x14ac:dyDescent="0.3">
      <c r="A2748" s="148" t="s">
        <v>25839</v>
      </c>
      <c r="B2748" s="149" t="s">
        <v>25840</v>
      </c>
      <c r="C2748" s="106" t="s">
        <v>128</v>
      </c>
      <c r="D2748" s="150">
        <v>4.59</v>
      </c>
      <c r="E2748" s="83"/>
    </row>
    <row r="2749" spans="1:5" x14ac:dyDescent="0.3">
      <c r="A2749" s="148" t="s">
        <v>25841</v>
      </c>
      <c r="B2749" s="149" t="s">
        <v>25842</v>
      </c>
      <c r="C2749" s="106" t="s">
        <v>128</v>
      </c>
      <c r="D2749" s="150">
        <v>15.22</v>
      </c>
      <c r="E2749" s="83"/>
    </row>
    <row r="2750" spans="1:5" x14ac:dyDescent="0.3">
      <c r="A2750" s="148" t="s">
        <v>25843</v>
      </c>
      <c r="B2750" s="149" t="s">
        <v>25844</v>
      </c>
      <c r="C2750" s="106" t="s">
        <v>128</v>
      </c>
      <c r="D2750" s="150">
        <v>13.83</v>
      </c>
      <c r="E2750" s="83"/>
    </row>
    <row r="2751" spans="1:5" x14ac:dyDescent="0.3">
      <c r="A2751" s="148" t="s">
        <v>25845</v>
      </c>
      <c r="B2751" s="149" t="s">
        <v>25846</v>
      </c>
      <c r="C2751" s="106" t="s">
        <v>128</v>
      </c>
      <c r="D2751" s="150">
        <v>3.14</v>
      </c>
      <c r="E2751" s="83"/>
    </row>
    <row r="2752" spans="1:5" x14ac:dyDescent="0.3">
      <c r="A2752" s="148" t="s">
        <v>25847</v>
      </c>
      <c r="B2752" s="149" t="s">
        <v>25848</v>
      </c>
      <c r="C2752" s="106" t="s">
        <v>128</v>
      </c>
      <c r="D2752" s="150">
        <v>22.42</v>
      </c>
      <c r="E2752" s="83"/>
    </row>
    <row r="2753" spans="1:5" ht="28.8" x14ac:dyDescent="0.3">
      <c r="A2753" s="148" t="s">
        <v>25849</v>
      </c>
      <c r="B2753" s="149" t="s">
        <v>25850</v>
      </c>
      <c r="C2753" s="106" t="s">
        <v>128</v>
      </c>
      <c r="D2753" s="150">
        <v>4.76</v>
      </c>
      <c r="E2753" s="83"/>
    </row>
    <row r="2754" spans="1:5" x14ac:dyDescent="0.3">
      <c r="A2754" s="148" t="s">
        <v>25851</v>
      </c>
      <c r="B2754" s="149" t="s">
        <v>3940</v>
      </c>
      <c r="C2754" s="106" t="s">
        <v>128</v>
      </c>
      <c r="D2754" s="150">
        <v>49.04</v>
      </c>
      <c r="E2754" s="83"/>
    </row>
    <row r="2755" spans="1:5" x14ac:dyDescent="0.3">
      <c r="A2755" s="148" t="s">
        <v>25852</v>
      </c>
      <c r="B2755" s="149" t="s">
        <v>25853</v>
      </c>
      <c r="C2755" s="106" t="s">
        <v>128</v>
      </c>
      <c r="D2755" s="150">
        <v>19.59</v>
      </c>
      <c r="E2755" s="83"/>
    </row>
    <row r="2756" spans="1:5" ht="28.8" x14ac:dyDescent="0.3">
      <c r="A2756" s="148" t="s">
        <v>25854</v>
      </c>
      <c r="B2756" s="149" t="s">
        <v>25855</v>
      </c>
      <c r="C2756" s="106" t="s">
        <v>128</v>
      </c>
      <c r="D2756" s="150">
        <v>100.65</v>
      </c>
      <c r="E2756" s="83"/>
    </row>
    <row r="2757" spans="1:5" x14ac:dyDescent="0.3">
      <c r="A2757" s="148" t="s">
        <v>25856</v>
      </c>
      <c r="B2757" s="149" t="s">
        <v>25857</v>
      </c>
      <c r="C2757" s="106" t="s">
        <v>128</v>
      </c>
      <c r="D2757" s="150">
        <v>16.75</v>
      </c>
      <c r="E2757" s="83"/>
    </row>
    <row r="2758" spans="1:5" ht="28.8" x14ac:dyDescent="0.3">
      <c r="A2758" s="148" t="s">
        <v>25858</v>
      </c>
      <c r="B2758" s="149" t="s">
        <v>25859</v>
      </c>
      <c r="C2758" s="106" t="s">
        <v>128</v>
      </c>
      <c r="D2758" s="150">
        <v>135.37</v>
      </c>
      <c r="E2758" s="83"/>
    </row>
    <row r="2759" spans="1:5" x14ac:dyDescent="0.3">
      <c r="A2759" s="148" t="s">
        <v>25860</v>
      </c>
      <c r="B2759" s="149" t="s">
        <v>8105</v>
      </c>
      <c r="C2759" s="106" t="s">
        <v>128</v>
      </c>
      <c r="D2759" s="150">
        <v>6.14</v>
      </c>
      <c r="E2759" s="83"/>
    </row>
    <row r="2760" spans="1:5" x14ac:dyDescent="0.3">
      <c r="A2760" s="148" t="s">
        <v>25861</v>
      </c>
      <c r="B2760" s="149" t="s">
        <v>8107</v>
      </c>
      <c r="C2760" s="106" t="s">
        <v>128</v>
      </c>
      <c r="D2760" s="150">
        <v>2.19</v>
      </c>
      <c r="E2760" s="83"/>
    </row>
    <row r="2761" spans="1:5" ht="43.2" x14ac:dyDescent="0.3">
      <c r="A2761" s="148" t="s">
        <v>25862</v>
      </c>
      <c r="B2761" s="149" t="s">
        <v>25863</v>
      </c>
      <c r="C2761" s="106" t="s">
        <v>128</v>
      </c>
      <c r="D2761" s="150">
        <v>13.25</v>
      </c>
      <c r="E2761" s="83"/>
    </row>
    <row r="2762" spans="1:5" x14ac:dyDescent="0.3">
      <c r="A2762" s="148" t="s">
        <v>25864</v>
      </c>
      <c r="B2762" s="149" t="s">
        <v>25865</v>
      </c>
      <c r="C2762" s="106" t="s">
        <v>128</v>
      </c>
      <c r="D2762" s="150">
        <v>37.76</v>
      </c>
      <c r="E2762" s="83"/>
    </row>
    <row r="2763" spans="1:5" x14ac:dyDescent="0.3">
      <c r="A2763" s="148" t="s">
        <v>25866</v>
      </c>
      <c r="B2763" s="149" t="s">
        <v>25867</v>
      </c>
      <c r="C2763" s="106" t="s">
        <v>128</v>
      </c>
      <c r="D2763" s="150">
        <v>70.94</v>
      </c>
      <c r="E2763" s="83"/>
    </row>
    <row r="2764" spans="1:5" x14ac:dyDescent="0.3">
      <c r="A2764" s="148" t="s">
        <v>25868</v>
      </c>
      <c r="B2764" s="149" t="s">
        <v>25869</v>
      </c>
      <c r="C2764" s="106" t="s">
        <v>128</v>
      </c>
      <c r="D2764" s="150">
        <v>118.72</v>
      </c>
      <c r="E2764" s="83"/>
    </row>
    <row r="2765" spans="1:5" x14ac:dyDescent="0.3">
      <c r="A2765" s="148" t="s">
        <v>25870</v>
      </c>
      <c r="B2765" s="149" t="s">
        <v>25871</v>
      </c>
      <c r="C2765" s="106" t="s">
        <v>128</v>
      </c>
      <c r="D2765" s="150">
        <v>56.99</v>
      </c>
      <c r="E2765" s="83"/>
    </row>
    <row r="2766" spans="1:5" ht="28.8" x14ac:dyDescent="0.3">
      <c r="A2766" s="148" t="s">
        <v>25872</v>
      </c>
      <c r="B2766" s="149" t="s">
        <v>25873</v>
      </c>
      <c r="C2766" s="106" t="s">
        <v>128</v>
      </c>
      <c r="D2766" s="150">
        <v>186.03</v>
      </c>
      <c r="E2766" s="83"/>
    </row>
    <row r="2767" spans="1:5" ht="28.8" x14ac:dyDescent="0.3">
      <c r="A2767" s="148" t="s">
        <v>25874</v>
      </c>
      <c r="B2767" s="149" t="s">
        <v>25875</v>
      </c>
      <c r="C2767" s="106" t="s">
        <v>128</v>
      </c>
      <c r="D2767" s="150">
        <v>179.54</v>
      </c>
      <c r="E2767" s="83"/>
    </row>
    <row r="2768" spans="1:5" ht="28.8" x14ac:dyDescent="0.3">
      <c r="A2768" s="148" t="s">
        <v>25876</v>
      </c>
      <c r="B2768" s="149" t="s">
        <v>25877</v>
      </c>
      <c r="C2768" s="106" t="s">
        <v>128</v>
      </c>
      <c r="D2768" s="150">
        <v>217.49</v>
      </c>
      <c r="E2768" s="83"/>
    </row>
    <row r="2769" spans="1:5" ht="28.8" x14ac:dyDescent="0.3">
      <c r="A2769" s="148" t="s">
        <v>25878</v>
      </c>
      <c r="B2769" s="149" t="s">
        <v>25879</v>
      </c>
      <c r="C2769" s="106" t="s">
        <v>128</v>
      </c>
      <c r="D2769" s="150">
        <v>173.23</v>
      </c>
      <c r="E2769" s="83"/>
    </row>
    <row r="2770" spans="1:5" ht="43.2" x14ac:dyDescent="0.3">
      <c r="A2770" s="148" t="s">
        <v>25880</v>
      </c>
      <c r="B2770" s="149" t="s">
        <v>25881</v>
      </c>
      <c r="C2770" s="106" t="s">
        <v>439</v>
      </c>
      <c r="D2770" s="150">
        <v>329.01</v>
      </c>
      <c r="E2770" s="83"/>
    </row>
    <row r="2771" spans="1:5" ht="28.8" x14ac:dyDescent="0.3">
      <c r="A2771" s="148" t="s">
        <v>25882</v>
      </c>
      <c r="B2771" s="149" t="s">
        <v>25883</v>
      </c>
      <c r="C2771" s="106" t="s">
        <v>439</v>
      </c>
      <c r="D2771" s="150">
        <v>156.52000000000001</v>
      </c>
      <c r="E2771" s="83"/>
    </row>
    <row r="2772" spans="1:5" x14ac:dyDescent="0.3">
      <c r="A2772" s="148" t="s">
        <v>25884</v>
      </c>
      <c r="B2772" s="149" t="s">
        <v>25885</v>
      </c>
      <c r="C2772" s="106" t="s">
        <v>128</v>
      </c>
      <c r="D2772" s="150">
        <v>1689.45</v>
      </c>
      <c r="E2772" s="83"/>
    </row>
    <row r="2773" spans="1:5" x14ac:dyDescent="0.3">
      <c r="A2773" s="148" t="s">
        <v>25886</v>
      </c>
      <c r="B2773" s="149" t="s">
        <v>25887</v>
      </c>
      <c r="C2773" s="106" t="s">
        <v>128</v>
      </c>
      <c r="D2773" s="150">
        <v>2280.8200000000002</v>
      </c>
      <c r="E2773" s="83"/>
    </row>
    <row r="2774" spans="1:5" x14ac:dyDescent="0.3">
      <c r="A2774" s="148" t="s">
        <v>25888</v>
      </c>
      <c r="B2774" s="149" t="s">
        <v>25889</v>
      </c>
      <c r="C2774" s="106" t="s">
        <v>128</v>
      </c>
      <c r="D2774" s="150">
        <v>1320.29</v>
      </c>
      <c r="E2774" s="83"/>
    </row>
    <row r="2775" spans="1:5" x14ac:dyDescent="0.3">
      <c r="A2775" s="148" t="s">
        <v>25890</v>
      </c>
      <c r="B2775" s="149" t="s">
        <v>25891</v>
      </c>
      <c r="C2775" s="106" t="s">
        <v>128</v>
      </c>
      <c r="D2775" s="150">
        <v>1344.21</v>
      </c>
      <c r="E2775" s="83"/>
    </row>
    <row r="2776" spans="1:5" x14ac:dyDescent="0.3">
      <c r="A2776" s="148" t="s">
        <v>25892</v>
      </c>
      <c r="B2776" s="149" t="s">
        <v>25893</v>
      </c>
      <c r="C2776" s="106" t="s">
        <v>128</v>
      </c>
      <c r="D2776" s="150">
        <v>662.8</v>
      </c>
      <c r="E2776" s="83"/>
    </row>
    <row r="2777" spans="1:5" x14ac:dyDescent="0.3">
      <c r="A2777" s="148" t="s">
        <v>25894</v>
      </c>
      <c r="B2777" s="149" t="s">
        <v>25895</v>
      </c>
      <c r="C2777" s="106" t="s">
        <v>128</v>
      </c>
      <c r="D2777" s="150">
        <v>2000</v>
      </c>
      <c r="E2777" s="83"/>
    </row>
    <row r="2778" spans="1:5" x14ac:dyDescent="0.3">
      <c r="A2778" s="148" t="s">
        <v>25896</v>
      </c>
      <c r="B2778" s="149" t="s">
        <v>25897</v>
      </c>
      <c r="C2778" s="106" t="s">
        <v>128</v>
      </c>
      <c r="D2778" s="150">
        <v>2481.9699999999998</v>
      </c>
      <c r="E2778" s="83"/>
    </row>
    <row r="2779" spans="1:5" x14ac:dyDescent="0.3">
      <c r="A2779" s="148" t="s">
        <v>25898</v>
      </c>
      <c r="B2779" s="149" t="s">
        <v>25899</v>
      </c>
      <c r="C2779" s="106" t="s">
        <v>128</v>
      </c>
      <c r="D2779" s="150">
        <v>3652.04</v>
      </c>
      <c r="E2779" s="83"/>
    </row>
    <row r="2780" spans="1:5" x14ac:dyDescent="0.3">
      <c r="A2780" s="148" t="s">
        <v>25900</v>
      </c>
      <c r="B2780" s="149" t="s">
        <v>25901</v>
      </c>
      <c r="C2780" s="106" t="s">
        <v>128</v>
      </c>
      <c r="D2780" s="150">
        <v>867.4</v>
      </c>
      <c r="E2780" s="83"/>
    </row>
    <row r="2781" spans="1:5" x14ac:dyDescent="0.3">
      <c r="A2781" s="148" t="s">
        <v>25902</v>
      </c>
      <c r="B2781" s="149" t="s">
        <v>25903</v>
      </c>
      <c r="C2781" s="106" t="s">
        <v>128</v>
      </c>
      <c r="D2781" s="150">
        <v>1175.3800000000001</v>
      </c>
      <c r="E2781" s="83"/>
    </row>
    <row r="2782" spans="1:5" x14ac:dyDescent="0.3">
      <c r="A2782" s="148" t="s">
        <v>25904</v>
      </c>
      <c r="B2782" s="149" t="s">
        <v>25905</v>
      </c>
      <c r="C2782" s="106" t="s">
        <v>128</v>
      </c>
      <c r="D2782" s="150">
        <v>80.22</v>
      </c>
      <c r="E2782" s="83"/>
    </row>
    <row r="2783" spans="1:5" x14ac:dyDescent="0.3">
      <c r="A2783" s="148" t="s">
        <v>25906</v>
      </c>
      <c r="B2783" s="149" t="s">
        <v>25907</v>
      </c>
      <c r="C2783" s="106" t="s">
        <v>128</v>
      </c>
      <c r="D2783" s="150">
        <v>17.38</v>
      </c>
      <c r="E2783" s="83"/>
    </row>
    <row r="2784" spans="1:5" ht="28.8" x14ac:dyDescent="0.3">
      <c r="A2784" s="148" t="s">
        <v>25908</v>
      </c>
      <c r="B2784" s="149" t="s">
        <v>25909</v>
      </c>
      <c r="C2784" s="106" t="s">
        <v>236</v>
      </c>
      <c r="D2784" s="150">
        <v>5.69</v>
      </c>
      <c r="E2784" s="83"/>
    </row>
    <row r="2785" spans="1:5" ht="28.8" x14ac:dyDescent="0.3">
      <c r="A2785" s="148" t="s">
        <v>25910</v>
      </c>
      <c r="B2785" s="149" t="s">
        <v>25911</v>
      </c>
      <c r="C2785" s="106" t="s">
        <v>236</v>
      </c>
      <c r="D2785" s="150">
        <v>7.17</v>
      </c>
      <c r="E2785" s="83"/>
    </row>
    <row r="2786" spans="1:5" ht="28.8" x14ac:dyDescent="0.3">
      <c r="A2786" s="148" t="s">
        <v>25912</v>
      </c>
      <c r="B2786" s="149" t="s">
        <v>25913</v>
      </c>
      <c r="C2786" s="106" t="s">
        <v>236</v>
      </c>
      <c r="D2786" s="150">
        <v>7.41</v>
      </c>
      <c r="E2786" s="83"/>
    </row>
    <row r="2787" spans="1:5" ht="43.2" x14ac:dyDescent="0.3">
      <c r="A2787" s="148" t="s">
        <v>25914</v>
      </c>
      <c r="B2787" s="149" t="s">
        <v>25915</v>
      </c>
      <c r="C2787" s="106" t="s">
        <v>4222</v>
      </c>
      <c r="D2787" s="150">
        <v>220.58</v>
      </c>
      <c r="E2787" s="83"/>
    </row>
    <row r="2788" spans="1:5" x14ac:dyDescent="0.3">
      <c r="A2788" s="148" t="s">
        <v>25916</v>
      </c>
      <c r="B2788" s="149" t="s">
        <v>25917</v>
      </c>
      <c r="C2788" s="106" t="s">
        <v>128</v>
      </c>
      <c r="D2788" s="150">
        <v>56.88</v>
      </c>
      <c r="E2788" s="83"/>
    </row>
    <row r="2789" spans="1:5" x14ac:dyDescent="0.3">
      <c r="A2789" s="148" t="s">
        <v>25918</v>
      </c>
      <c r="B2789" s="149" t="s">
        <v>25919</v>
      </c>
      <c r="C2789" s="106" t="s">
        <v>693</v>
      </c>
      <c r="D2789" s="150">
        <v>110.72</v>
      </c>
      <c r="E2789" s="83"/>
    </row>
    <row r="2790" spans="1:5" x14ac:dyDescent="0.3">
      <c r="A2790" s="148" t="s">
        <v>25920</v>
      </c>
      <c r="B2790" s="149" t="s">
        <v>25921</v>
      </c>
      <c r="C2790" s="106" t="s">
        <v>128</v>
      </c>
      <c r="D2790" s="150">
        <v>12.13</v>
      </c>
      <c r="E2790" s="83"/>
    </row>
    <row r="2791" spans="1:5" ht="28.8" x14ac:dyDescent="0.3">
      <c r="A2791" s="148" t="s">
        <v>25922</v>
      </c>
      <c r="B2791" s="149" t="s">
        <v>25923</v>
      </c>
      <c r="C2791" s="106" t="s">
        <v>128</v>
      </c>
      <c r="D2791" s="150">
        <v>6.81</v>
      </c>
      <c r="E2791" s="83"/>
    </row>
    <row r="2792" spans="1:5" x14ac:dyDescent="0.3">
      <c r="A2792" s="148" t="s">
        <v>25924</v>
      </c>
      <c r="B2792" s="149" t="s">
        <v>25925</v>
      </c>
      <c r="C2792" s="106" t="s">
        <v>25926</v>
      </c>
      <c r="D2792" s="150">
        <v>154.88</v>
      </c>
      <c r="E2792" s="83"/>
    </row>
    <row r="2793" spans="1:5" x14ac:dyDescent="0.3">
      <c r="A2793" s="148" t="s">
        <v>25927</v>
      </c>
      <c r="B2793" s="149" t="s">
        <v>25928</v>
      </c>
      <c r="C2793" s="106" t="s">
        <v>25926</v>
      </c>
      <c r="D2793" s="150">
        <v>353.92</v>
      </c>
      <c r="E2793" s="83"/>
    </row>
    <row r="2794" spans="1:5" x14ac:dyDescent="0.3">
      <c r="A2794" s="148" t="s">
        <v>25929</v>
      </c>
      <c r="B2794" s="149" t="s">
        <v>7777</v>
      </c>
      <c r="C2794" s="106" t="s">
        <v>128</v>
      </c>
      <c r="D2794" s="150">
        <v>103.89</v>
      </c>
      <c r="E2794" s="83"/>
    </row>
    <row r="2795" spans="1:5" ht="28.8" x14ac:dyDescent="0.3">
      <c r="A2795" s="148" t="s">
        <v>25930</v>
      </c>
      <c r="B2795" s="149" t="s">
        <v>25931</v>
      </c>
      <c r="C2795" s="106" t="s">
        <v>128</v>
      </c>
      <c r="D2795" s="150">
        <v>146.30000000000001</v>
      </c>
      <c r="E2795" s="83"/>
    </row>
    <row r="2796" spans="1:5" x14ac:dyDescent="0.3">
      <c r="A2796" s="148" t="s">
        <v>25932</v>
      </c>
      <c r="B2796" s="149" t="s">
        <v>25933</v>
      </c>
      <c r="C2796" s="106" t="s">
        <v>236</v>
      </c>
      <c r="D2796" s="150">
        <v>0.56999999999999995</v>
      </c>
      <c r="E2796" s="83"/>
    </row>
    <row r="2797" spans="1:5" x14ac:dyDescent="0.3">
      <c r="A2797" s="148" t="s">
        <v>25934</v>
      </c>
      <c r="B2797" s="149" t="s">
        <v>25935</v>
      </c>
      <c r="C2797" s="106" t="s">
        <v>236</v>
      </c>
      <c r="D2797" s="150">
        <v>3.78</v>
      </c>
      <c r="E2797" s="83"/>
    </row>
    <row r="2798" spans="1:5" x14ac:dyDescent="0.3">
      <c r="A2798" s="148" t="s">
        <v>25936</v>
      </c>
      <c r="B2798" s="149" t="s">
        <v>25937</v>
      </c>
      <c r="C2798" s="106" t="s">
        <v>128</v>
      </c>
      <c r="D2798" s="150">
        <v>0.75</v>
      </c>
      <c r="E2798" s="83"/>
    </row>
    <row r="2799" spans="1:5" x14ac:dyDescent="0.3">
      <c r="A2799" s="148" t="s">
        <v>25938</v>
      </c>
      <c r="B2799" s="149" t="s">
        <v>25939</v>
      </c>
      <c r="C2799" s="106" t="s">
        <v>128</v>
      </c>
      <c r="D2799" s="150">
        <v>27.57</v>
      </c>
      <c r="E2799" s="83"/>
    </row>
    <row r="2800" spans="1:5" ht="28.8" x14ac:dyDescent="0.3">
      <c r="A2800" s="148" t="s">
        <v>25940</v>
      </c>
      <c r="B2800" s="149" t="s">
        <v>25941</v>
      </c>
      <c r="C2800" s="106" t="s">
        <v>128</v>
      </c>
      <c r="D2800" s="150">
        <v>28374.83</v>
      </c>
      <c r="E2800" s="83"/>
    </row>
    <row r="2801" spans="1:5" ht="28.8" x14ac:dyDescent="0.3">
      <c r="A2801" s="148" t="s">
        <v>25942</v>
      </c>
      <c r="B2801" s="149" t="s">
        <v>25943</v>
      </c>
      <c r="C2801" s="106" t="s">
        <v>128</v>
      </c>
      <c r="D2801" s="150">
        <v>17375.560000000001</v>
      </c>
      <c r="E2801" s="83"/>
    </row>
    <row r="2802" spans="1:5" ht="28.8" x14ac:dyDescent="0.3">
      <c r="A2802" s="148" t="s">
        <v>25944</v>
      </c>
      <c r="B2802" s="149" t="s">
        <v>25945</v>
      </c>
      <c r="C2802" s="106" t="s">
        <v>128</v>
      </c>
      <c r="D2802" s="150">
        <v>11135.27</v>
      </c>
      <c r="E2802" s="83"/>
    </row>
    <row r="2803" spans="1:5" ht="28.8" x14ac:dyDescent="0.3">
      <c r="A2803" s="148" t="s">
        <v>25946</v>
      </c>
      <c r="B2803" s="149" t="s">
        <v>25947</v>
      </c>
      <c r="C2803" s="106" t="s">
        <v>128</v>
      </c>
      <c r="D2803" s="150">
        <v>15130.19</v>
      </c>
      <c r="E2803" s="83"/>
    </row>
    <row r="2804" spans="1:5" ht="28.8" x14ac:dyDescent="0.3">
      <c r="A2804" s="148" t="s">
        <v>25948</v>
      </c>
      <c r="B2804" s="149" t="s">
        <v>25949</v>
      </c>
      <c r="C2804" s="106" t="s">
        <v>128</v>
      </c>
      <c r="D2804" s="150">
        <v>23999.01</v>
      </c>
      <c r="E2804" s="83"/>
    </row>
    <row r="2805" spans="1:5" ht="28.8" x14ac:dyDescent="0.3">
      <c r="A2805" s="148" t="s">
        <v>25950</v>
      </c>
      <c r="B2805" s="149" t="s">
        <v>25951</v>
      </c>
      <c r="C2805" s="106" t="s">
        <v>439</v>
      </c>
      <c r="D2805" s="150">
        <v>31102.78</v>
      </c>
      <c r="E2805" s="83"/>
    </row>
    <row r="2806" spans="1:5" ht="28.8" x14ac:dyDescent="0.3">
      <c r="A2806" s="148" t="s">
        <v>25952</v>
      </c>
      <c r="B2806" s="149" t="s">
        <v>25953</v>
      </c>
      <c r="C2806" s="106" t="s">
        <v>128</v>
      </c>
      <c r="D2806" s="150">
        <v>29725.48</v>
      </c>
      <c r="E2806" s="83"/>
    </row>
    <row r="2807" spans="1:5" ht="28.8" x14ac:dyDescent="0.3">
      <c r="A2807" s="148" t="s">
        <v>25954</v>
      </c>
      <c r="B2807" s="149" t="s">
        <v>25955</v>
      </c>
      <c r="C2807" s="106" t="s">
        <v>128</v>
      </c>
      <c r="D2807" s="150">
        <v>2067.61</v>
      </c>
      <c r="E2807" s="83"/>
    </row>
    <row r="2808" spans="1:5" ht="28.8" x14ac:dyDescent="0.3">
      <c r="A2808" s="148" t="s">
        <v>25956</v>
      </c>
      <c r="B2808" s="149" t="s">
        <v>25957</v>
      </c>
      <c r="C2808" s="106" t="s">
        <v>128</v>
      </c>
      <c r="D2808" s="150">
        <v>34112.559999999998</v>
      </c>
      <c r="E2808" s="83"/>
    </row>
    <row r="2809" spans="1:5" ht="28.8" x14ac:dyDescent="0.3">
      <c r="A2809" s="148" t="s">
        <v>25958</v>
      </c>
      <c r="B2809" s="149" t="s">
        <v>25959</v>
      </c>
      <c r="C2809" s="106" t="s">
        <v>128</v>
      </c>
      <c r="D2809" s="150">
        <v>51760.3</v>
      </c>
      <c r="E2809" s="83"/>
    </row>
    <row r="2810" spans="1:5" x14ac:dyDescent="0.3">
      <c r="A2810" s="148" t="s">
        <v>25960</v>
      </c>
      <c r="B2810" s="149" t="s">
        <v>25961</v>
      </c>
      <c r="C2810" s="106" t="s">
        <v>128</v>
      </c>
      <c r="D2810" s="150">
        <v>63365.89</v>
      </c>
      <c r="E2810" s="83"/>
    </row>
    <row r="2811" spans="1:5" x14ac:dyDescent="0.3">
      <c r="A2811" s="148" t="s">
        <v>25962</v>
      </c>
      <c r="B2811" s="149" t="s">
        <v>25963</v>
      </c>
      <c r="C2811" s="106" t="s">
        <v>128</v>
      </c>
      <c r="D2811" s="150">
        <v>111523.89</v>
      </c>
      <c r="E2811" s="83"/>
    </row>
    <row r="2812" spans="1:5" ht="43.2" x14ac:dyDescent="0.3">
      <c r="A2812" s="148" t="s">
        <v>25964</v>
      </c>
      <c r="B2812" s="149" t="s">
        <v>25965</v>
      </c>
      <c r="C2812" s="106" t="s">
        <v>128</v>
      </c>
      <c r="D2812" s="150">
        <v>350576.81</v>
      </c>
      <c r="E2812" s="83"/>
    </row>
    <row r="2813" spans="1:5" ht="43.2" x14ac:dyDescent="0.3">
      <c r="A2813" s="148" t="s">
        <v>25966</v>
      </c>
      <c r="B2813" s="149" t="s">
        <v>25967</v>
      </c>
      <c r="C2813" s="106" t="s">
        <v>128</v>
      </c>
      <c r="D2813" s="150">
        <v>501.47</v>
      </c>
      <c r="E2813" s="83"/>
    </row>
    <row r="2814" spans="1:5" ht="28.8" x14ac:dyDescent="0.3">
      <c r="A2814" s="148" t="s">
        <v>25968</v>
      </c>
      <c r="B2814" s="149" t="s">
        <v>25969</v>
      </c>
      <c r="C2814" s="106" t="s">
        <v>128</v>
      </c>
      <c r="D2814" s="150">
        <v>465.43</v>
      </c>
      <c r="E2814" s="83"/>
    </row>
    <row r="2815" spans="1:5" ht="28.8" x14ac:dyDescent="0.3">
      <c r="A2815" s="148" t="s">
        <v>25970</v>
      </c>
      <c r="B2815" s="149" t="s">
        <v>25971</v>
      </c>
      <c r="C2815" s="106" t="s">
        <v>128</v>
      </c>
      <c r="D2815" s="150">
        <v>468.93</v>
      </c>
      <c r="E2815" s="83"/>
    </row>
    <row r="2816" spans="1:5" ht="28.8" x14ac:dyDescent="0.3">
      <c r="A2816" s="148" t="s">
        <v>25972</v>
      </c>
      <c r="B2816" s="149" t="s">
        <v>25973</v>
      </c>
      <c r="C2816" s="106" t="s">
        <v>128</v>
      </c>
      <c r="D2816" s="150">
        <v>404.3</v>
      </c>
      <c r="E2816" s="83"/>
    </row>
    <row r="2817" spans="1:5" ht="28.8" x14ac:dyDescent="0.3">
      <c r="A2817" s="148" t="s">
        <v>25974</v>
      </c>
      <c r="B2817" s="149" t="s">
        <v>25975</v>
      </c>
      <c r="C2817" s="106" t="s">
        <v>128</v>
      </c>
      <c r="D2817" s="150">
        <v>668.34</v>
      </c>
      <c r="E2817" s="83"/>
    </row>
    <row r="2818" spans="1:5" ht="28.8" x14ac:dyDescent="0.3">
      <c r="A2818" s="148" t="s">
        <v>25976</v>
      </c>
      <c r="B2818" s="149" t="s">
        <v>25977</v>
      </c>
      <c r="C2818" s="106" t="s">
        <v>128</v>
      </c>
      <c r="D2818" s="150">
        <v>194.59</v>
      </c>
      <c r="E2818" s="83"/>
    </row>
    <row r="2819" spans="1:5" ht="28.8" x14ac:dyDescent="0.3">
      <c r="A2819" s="148" t="s">
        <v>25978</v>
      </c>
      <c r="B2819" s="149" t="s">
        <v>25979</v>
      </c>
      <c r="C2819" s="106" t="s">
        <v>128</v>
      </c>
      <c r="D2819" s="150">
        <v>189.02</v>
      </c>
      <c r="E2819" s="83"/>
    </row>
    <row r="2820" spans="1:5" ht="28.8" x14ac:dyDescent="0.3">
      <c r="A2820" s="148" t="s">
        <v>25980</v>
      </c>
      <c r="B2820" s="149" t="s">
        <v>25981</v>
      </c>
      <c r="C2820" s="106" t="s">
        <v>128</v>
      </c>
      <c r="D2820" s="150">
        <v>371.31</v>
      </c>
      <c r="E2820" s="83"/>
    </row>
    <row r="2821" spans="1:5" ht="28.8" x14ac:dyDescent="0.3">
      <c r="A2821" s="148" t="s">
        <v>25982</v>
      </c>
      <c r="B2821" s="149" t="s">
        <v>25983</v>
      </c>
      <c r="C2821" s="106" t="s">
        <v>128</v>
      </c>
      <c r="D2821" s="150">
        <v>435.09</v>
      </c>
      <c r="E2821" s="83"/>
    </row>
    <row r="2822" spans="1:5" ht="28.8" x14ac:dyDescent="0.3">
      <c r="A2822" s="148" t="s">
        <v>25984</v>
      </c>
      <c r="B2822" s="149" t="s">
        <v>25985</v>
      </c>
      <c r="C2822" s="106" t="s">
        <v>128</v>
      </c>
      <c r="D2822" s="150">
        <v>242.22</v>
      </c>
      <c r="E2822" s="83"/>
    </row>
    <row r="2823" spans="1:5" ht="28.8" x14ac:dyDescent="0.3">
      <c r="A2823" s="148" t="s">
        <v>25986</v>
      </c>
      <c r="B2823" s="149" t="s">
        <v>25987</v>
      </c>
      <c r="C2823" s="106" t="s">
        <v>128</v>
      </c>
      <c r="D2823" s="150">
        <v>9709.0400000000009</v>
      </c>
      <c r="E2823" s="83"/>
    </row>
    <row r="2824" spans="1:5" ht="43.2" x14ac:dyDescent="0.3">
      <c r="A2824" s="148" t="s">
        <v>25988</v>
      </c>
      <c r="B2824" s="149" t="s">
        <v>25989</v>
      </c>
      <c r="C2824" s="106" t="s">
        <v>128</v>
      </c>
      <c r="D2824" s="150">
        <v>17.690000000000001</v>
      </c>
      <c r="E2824" s="83"/>
    </row>
    <row r="2825" spans="1:5" ht="43.2" x14ac:dyDescent="0.3">
      <c r="A2825" s="148" t="s">
        <v>25990</v>
      </c>
      <c r="B2825" s="149" t="s">
        <v>25991</v>
      </c>
      <c r="C2825" s="106" t="s">
        <v>128</v>
      </c>
      <c r="D2825" s="150">
        <v>27.15</v>
      </c>
      <c r="E2825" s="83"/>
    </row>
    <row r="2826" spans="1:5" ht="43.2" x14ac:dyDescent="0.3">
      <c r="A2826" s="148" t="s">
        <v>25992</v>
      </c>
      <c r="B2826" s="149" t="s">
        <v>25993</v>
      </c>
      <c r="C2826" s="106" t="s">
        <v>128</v>
      </c>
      <c r="D2826" s="150">
        <v>92.25</v>
      </c>
      <c r="E2826" s="83"/>
    </row>
    <row r="2827" spans="1:5" ht="43.2" x14ac:dyDescent="0.3">
      <c r="A2827" s="148" t="s">
        <v>25994</v>
      </c>
      <c r="B2827" s="149" t="s">
        <v>25995</v>
      </c>
      <c r="C2827" s="106" t="s">
        <v>128</v>
      </c>
      <c r="D2827" s="150">
        <v>132.97999999999999</v>
      </c>
      <c r="E2827" s="83"/>
    </row>
    <row r="2828" spans="1:5" ht="43.2" x14ac:dyDescent="0.3">
      <c r="A2828" s="148" t="s">
        <v>25996</v>
      </c>
      <c r="B2828" s="149" t="s">
        <v>25997</v>
      </c>
      <c r="C2828" s="106" t="s">
        <v>128</v>
      </c>
      <c r="D2828" s="150">
        <v>105.77</v>
      </c>
      <c r="E2828" s="83"/>
    </row>
    <row r="2829" spans="1:5" ht="43.2" x14ac:dyDescent="0.3">
      <c r="A2829" s="148" t="s">
        <v>25998</v>
      </c>
      <c r="B2829" s="149" t="s">
        <v>25999</v>
      </c>
      <c r="C2829" s="106" t="s">
        <v>128</v>
      </c>
      <c r="D2829" s="150">
        <v>121.81</v>
      </c>
      <c r="E2829" s="83"/>
    </row>
    <row r="2830" spans="1:5" ht="28.8" x14ac:dyDescent="0.3">
      <c r="A2830" s="148" t="s">
        <v>26000</v>
      </c>
      <c r="B2830" s="149" t="s">
        <v>26001</v>
      </c>
      <c r="C2830" s="106" t="s">
        <v>128</v>
      </c>
      <c r="D2830" s="150">
        <v>412.63</v>
      </c>
      <c r="E2830" s="83"/>
    </row>
    <row r="2831" spans="1:5" ht="28.8" x14ac:dyDescent="0.3">
      <c r="A2831" s="148" t="s">
        <v>26002</v>
      </c>
      <c r="B2831" s="149" t="s">
        <v>26003</v>
      </c>
      <c r="C2831" s="106" t="s">
        <v>128</v>
      </c>
      <c r="D2831" s="150">
        <v>630.64</v>
      </c>
      <c r="E2831" s="83"/>
    </row>
    <row r="2832" spans="1:5" ht="43.2" x14ac:dyDescent="0.3">
      <c r="A2832" s="148" t="s">
        <v>26004</v>
      </c>
      <c r="B2832" s="149" t="s">
        <v>26005</v>
      </c>
      <c r="C2832" s="106" t="s">
        <v>128</v>
      </c>
      <c r="D2832" s="150">
        <v>1960.42</v>
      </c>
      <c r="E2832" s="83"/>
    </row>
    <row r="2833" spans="1:5" ht="43.2" x14ac:dyDescent="0.3">
      <c r="A2833" s="148" t="s">
        <v>26006</v>
      </c>
      <c r="B2833" s="149" t="s">
        <v>26007</v>
      </c>
      <c r="C2833" s="106" t="s">
        <v>128</v>
      </c>
      <c r="D2833" s="150">
        <v>2637.62</v>
      </c>
      <c r="E2833" s="83"/>
    </row>
    <row r="2834" spans="1:5" ht="28.8" x14ac:dyDescent="0.3">
      <c r="A2834" s="148" t="s">
        <v>26008</v>
      </c>
      <c r="B2834" s="149" t="s">
        <v>26009</v>
      </c>
      <c r="C2834" s="106" t="s">
        <v>128</v>
      </c>
      <c r="D2834" s="150">
        <v>6693.2</v>
      </c>
      <c r="E2834" s="83"/>
    </row>
    <row r="2835" spans="1:5" x14ac:dyDescent="0.3">
      <c r="A2835" s="148" t="s">
        <v>26010</v>
      </c>
      <c r="B2835" s="149" t="s">
        <v>26011</v>
      </c>
      <c r="C2835" s="106" t="s">
        <v>128</v>
      </c>
      <c r="D2835" s="150">
        <v>42.03</v>
      </c>
      <c r="E2835" s="83"/>
    </row>
    <row r="2836" spans="1:5" x14ac:dyDescent="0.3">
      <c r="A2836" s="148" t="s">
        <v>26012</v>
      </c>
      <c r="B2836" s="149" t="s">
        <v>26013</v>
      </c>
      <c r="C2836" s="106" t="s">
        <v>128</v>
      </c>
      <c r="D2836" s="150">
        <v>45.53</v>
      </c>
      <c r="E2836" s="83"/>
    </row>
    <row r="2837" spans="1:5" x14ac:dyDescent="0.3">
      <c r="A2837" s="148" t="s">
        <v>26014</v>
      </c>
      <c r="B2837" s="149" t="s">
        <v>26015</v>
      </c>
      <c r="C2837" s="106" t="s">
        <v>128</v>
      </c>
      <c r="D2837" s="150">
        <v>48.09</v>
      </c>
      <c r="E2837" s="83"/>
    </row>
    <row r="2838" spans="1:5" ht="28.8" x14ac:dyDescent="0.3">
      <c r="A2838" s="148" t="s">
        <v>26016</v>
      </c>
      <c r="B2838" s="149" t="s">
        <v>26017</v>
      </c>
      <c r="C2838" s="106" t="s">
        <v>128</v>
      </c>
      <c r="D2838" s="150">
        <v>141.47</v>
      </c>
      <c r="E2838" s="83"/>
    </row>
    <row r="2839" spans="1:5" x14ac:dyDescent="0.3">
      <c r="A2839" s="148" t="s">
        <v>26018</v>
      </c>
      <c r="B2839" s="149" t="s">
        <v>26019</v>
      </c>
      <c r="C2839" s="106" t="s">
        <v>128</v>
      </c>
      <c r="D2839" s="150">
        <v>60.18</v>
      </c>
      <c r="E2839" s="83"/>
    </row>
    <row r="2840" spans="1:5" x14ac:dyDescent="0.3">
      <c r="A2840" s="148" t="s">
        <v>26020</v>
      </c>
      <c r="B2840" s="149" t="s">
        <v>26021</v>
      </c>
      <c r="C2840" s="106" t="s">
        <v>128</v>
      </c>
      <c r="D2840" s="150">
        <v>63.18</v>
      </c>
      <c r="E2840" s="83"/>
    </row>
    <row r="2841" spans="1:5" ht="28.8" x14ac:dyDescent="0.3">
      <c r="A2841" s="148" t="s">
        <v>26022</v>
      </c>
      <c r="B2841" s="149" t="s">
        <v>26023</v>
      </c>
      <c r="C2841" s="106" t="s">
        <v>128</v>
      </c>
      <c r="D2841" s="150">
        <v>70.17</v>
      </c>
      <c r="E2841" s="83"/>
    </row>
    <row r="2842" spans="1:5" x14ac:dyDescent="0.3">
      <c r="A2842" s="148" t="s">
        <v>26024</v>
      </c>
      <c r="B2842" s="149" t="s">
        <v>26025</v>
      </c>
      <c r="C2842" s="106" t="s">
        <v>128</v>
      </c>
      <c r="D2842" s="150">
        <v>1445.19</v>
      </c>
      <c r="E2842" s="83"/>
    </row>
    <row r="2843" spans="1:5" x14ac:dyDescent="0.3">
      <c r="A2843" s="148" t="s">
        <v>26026</v>
      </c>
      <c r="B2843" s="149" t="s">
        <v>26027</v>
      </c>
      <c r="C2843" s="106" t="s">
        <v>128</v>
      </c>
      <c r="D2843" s="150">
        <v>11.02</v>
      </c>
      <c r="E2843" s="83"/>
    </row>
    <row r="2844" spans="1:5" x14ac:dyDescent="0.3">
      <c r="A2844" s="148" t="s">
        <v>26028</v>
      </c>
      <c r="B2844" s="149" t="s">
        <v>26029</v>
      </c>
      <c r="C2844" s="106" t="s">
        <v>128</v>
      </c>
      <c r="D2844" s="150">
        <v>13.96</v>
      </c>
      <c r="E2844" s="83"/>
    </row>
    <row r="2845" spans="1:5" ht="28.8" x14ac:dyDescent="0.3">
      <c r="A2845" s="148" t="s">
        <v>26030</v>
      </c>
      <c r="B2845" s="149" t="s">
        <v>26031</v>
      </c>
      <c r="C2845" s="106" t="s">
        <v>128</v>
      </c>
      <c r="D2845" s="150">
        <v>247.22</v>
      </c>
      <c r="E2845" s="83"/>
    </row>
    <row r="2846" spans="1:5" ht="28.8" x14ac:dyDescent="0.3">
      <c r="A2846" s="148" t="s">
        <v>26032</v>
      </c>
      <c r="B2846" s="149" t="s">
        <v>26033</v>
      </c>
      <c r="C2846" s="106" t="s">
        <v>128</v>
      </c>
      <c r="D2846" s="150">
        <v>304.18</v>
      </c>
      <c r="E2846" s="83"/>
    </row>
    <row r="2847" spans="1:5" ht="28.8" x14ac:dyDescent="0.3">
      <c r="A2847" s="148" t="s">
        <v>26034</v>
      </c>
      <c r="B2847" s="149" t="s">
        <v>26035</v>
      </c>
      <c r="C2847" s="106" t="s">
        <v>128</v>
      </c>
      <c r="D2847" s="150">
        <v>276.42</v>
      </c>
      <c r="E2847" s="83"/>
    </row>
    <row r="2848" spans="1:5" x14ac:dyDescent="0.3">
      <c r="A2848" s="148" t="s">
        <v>26036</v>
      </c>
      <c r="B2848" s="149" t="s">
        <v>26037</v>
      </c>
      <c r="C2848" s="106" t="s">
        <v>128</v>
      </c>
      <c r="D2848" s="150">
        <v>21.06</v>
      </c>
      <c r="E2848" s="83"/>
    </row>
    <row r="2849" spans="1:5" x14ac:dyDescent="0.3">
      <c r="A2849" s="148" t="s">
        <v>26038</v>
      </c>
      <c r="B2849" s="149" t="s">
        <v>26039</v>
      </c>
      <c r="C2849" s="106" t="s">
        <v>128</v>
      </c>
      <c r="D2849" s="150">
        <v>32.92</v>
      </c>
      <c r="E2849" s="83"/>
    </row>
    <row r="2850" spans="1:5" x14ac:dyDescent="0.3">
      <c r="A2850" s="148" t="s">
        <v>26040</v>
      </c>
      <c r="B2850" s="149" t="s">
        <v>26041</v>
      </c>
      <c r="C2850" s="106" t="s">
        <v>128</v>
      </c>
      <c r="D2850" s="150">
        <v>70.010000000000005</v>
      </c>
      <c r="E2850" s="83"/>
    </row>
    <row r="2851" spans="1:5" x14ac:dyDescent="0.3">
      <c r="A2851" s="148" t="s">
        <v>26042</v>
      </c>
      <c r="B2851" s="149" t="s">
        <v>26043</v>
      </c>
      <c r="C2851" s="106" t="s">
        <v>128</v>
      </c>
      <c r="D2851" s="150">
        <v>102.99</v>
      </c>
      <c r="E2851" s="83"/>
    </row>
    <row r="2852" spans="1:5" x14ac:dyDescent="0.3">
      <c r="A2852" s="148" t="s">
        <v>26044</v>
      </c>
      <c r="B2852" s="149" t="s">
        <v>26045</v>
      </c>
      <c r="C2852" s="106" t="s">
        <v>128</v>
      </c>
      <c r="D2852" s="150">
        <v>816.07</v>
      </c>
      <c r="E2852" s="83"/>
    </row>
    <row r="2853" spans="1:5" x14ac:dyDescent="0.3">
      <c r="A2853" s="148" t="s">
        <v>26046</v>
      </c>
      <c r="B2853" s="149" t="s">
        <v>26047</v>
      </c>
      <c r="C2853" s="106" t="s">
        <v>128</v>
      </c>
      <c r="D2853" s="150">
        <v>299.85000000000002</v>
      </c>
      <c r="E2853" s="83"/>
    </row>
    <row r="2854" spans="1:5" x14ac:dyDescent="0.3">
      <c r="A2854" s="148" t="s">
        <v>26048</v>
      </c>
      <c r="B2854" s="149" t="s">
        <v>26049</v>
      </c>
      <c r="C2854" s="106" t="s">
        <v>128</v>
      </c>
      <c r="D2854" s="150">
        <v>146.57</v>
      </c>
      <c r="E2854" s="83"/>
    </row>
    <row r="2855" spans="1:5" x14ac:dyDescent="0.3">
      <c r="A2855" s="148" t="s">
        <v>26050</v>
      </c>
      <c r="B2855" s="149" t="s">
        <v>26051</v>
      </c>
      <c r="C2855" s="106" t="s">
        <v>128</v>
      </c>
      <c r="D2855" s="150">
        <v>307.14999999999998</v>
      </c>
      <c r="E2855" s="83"/>
    </row>
    <row r="2856" spans="1:5" ht="28.8" x14ac:dyDescent="0.3">
      <c r="A2856" s="148" t="s">
        <v>26052</v>
      </c>
      <c r="B2856" s="149" t="s">
        <v>26053</v>
      </c>
      <c r="C2856" s="106" t="s">
        <v>128</v>
      </c>
      <c r="D2856" s="150">
        <v>524.96</v>
      </c>
      <c r="E2856" s="83"/>
    </row>
    <row r="2857" spans="1:5" ht="28.8" x14ac:dyDescent="0.3">
      <c r="A2857" s="148" t="s">
        <v>26054</v>
      </c>
      <c r="B2857" s="149" t="s">
        <v>26055</v>
      </c>
      <c r="C2857" s="106" t="s">
        <v>128</v>
      </c>
      <c r="D2857" s="150">
        <v>324.14</v>
      </c>
      <c r="E2857" s="83"/>
    </row>
    <row r="2858" spans="1:5" ht="28.8" x14ac:dyDescent="0.3">
      <c r="A2858" s="148" t="s">
        <v>26056</v>
      </c>
      <c r="B2858" s="149" t="s">
        <v>26057</v>
      </c>
      <c r="C2858" s="106" t="s">
        <v>128</v>
      </c>
      <c r="D2858" s="150">
        <v>248.76</v>
      </c>
      <c r="E2858" s="83"/>
    </row>
    <row r="2859" spans="1:5" ht="28.8" x14ac:dyDescent="0.3">
      <c r="A2859" s="148" t="s">
        <v>26058</v>
      </c>
      <c r="B2859" s="149" t="s">
        <v>26059</v>
      </c>
      <c r="C2859" s="106" t="s">
        <v>128</v>
      </c>
      <c r="D2859" s="150">
        <v>2698.69</v>
      </c>
      <c r="E2859" s="83"/>
    </row>
    <row r="2860" spans="1:5" x14ac:dyDescent="0.3">
      <c r="A2860" s="148" t="s">
        <v>26060</v>
      </c>
      <c r="B2860" s="149" t="s">
        <v>26061</v>
      </c>
      <c r="C2860" s="106" t="s">
        <v>128</v>
      </c>
      <c r="D2860" s="150">
        <v>260.58</v>
      </c>
      <c r="E2860" s="83"/>
    </row>
    <row r="2861" spans="1:5" ht="28.8" x14ac:dyDescent="0.3">
      <c r="A2861" s="148" t="s">
        <v>26062</v>
      </c>
      <c r="B2861" s="149" t="s">
        <v>26063</v>
      </c>
      <c r="C2861" s="106" t="s">
        <v>128</v>
      </c>
      <c r="D2861" s="150">
        <v>1276.9100000000001</v>
      </c>
      <c r="E2861" s="83"/>
    </row>
    <row r="2862" spans="1:5" ht="28.8" x14ac:dyDescent="0.3">
      <c r="A2862" s="148" t="s">
        <v>26064</v>
      </c>
      <c r="B2862" s="149" t="s">
        <v>26065</v>
      </c>
      <c r="C2862" s="106" t="s">
        <v>128</v>
      </c>
      <c r="D2862" s="150">
        <v>1503.66</v>
      </c>
      <c r="E2862" s="83"/>
    </row>
    <row r="2863" spans="1:5" x14ac:dyDescent="0.3">
      <c r="A2863" s="148" t="s">
        <v>26066</v>
      </c>
      <c r="B2863" s="149" t="s">
        <v>26067</v>
      </c>
      <c r="C2863" s="106" t="s">
        <v>128</v>
      </c>
      <c r="D2863" s="150">
        <v>254.8</v>
      </c>
      <c r="E2863" s="83"/>
    </row>
    <row r="2864" spans="1:5" x14ac:dyDescent="0.3">
      <c r="A2864" s="148" t="s">
        <v>26068</v>
      </c>
      <c r="B2864" s="149" t="s">
        <v>26069</v>
      </c>
      <c r="C2864" s="106" t="s">
        <v>128</v>
      </c>
      <c r="D2864" s="150">
        <v>444.99</v>
      </c>
      <c r="E2864" s="83"/>
    </row>
    <row r="2865" spans="1:5" ht="28.8" x14ac:dyDescent="0.3">
      <c r="A2865" s="148" t="s">
        <v>26070</v>
      </c>
      <c r="B2865" s="149" t="s">
        <v>26071</v>
      </c>
      <c r="C2865" s="106" t="s">
        <v>128</v>
      </c>
      <c r="D2865" s="150">
        <v>1601.77</v>
      </c>
      <c r="E2865" s="83"/>
    </row>
    <row r="2866" spans="1:5" ht="28.8" x14ac:dyDescent="0.3">
      <c r="A2866" s="148" t="s">
        <v>26072</v>
      </c>
      <c r="B2866" s="149" t="s">
        <v>26073</v>
      </c>
      <c r="C2866" s="106" t="s">
        <v>128</v>
      </c>
      <c r="D2866" s="150">
        <v>1698.69</v>
      </c>
      <c r="E2866" s="83"/>
    </row>
    <row r="2867" spans="1:5" ht="28.8" x14ac:dyDescent="0.3">
      <c r="A2867" s="148" t="s">
        <v>26074</v>
      </c>
      <c r="B2867" s="149" t="s">
        <v>26075</v>
      </c>
      <c r="C2867" s="106" t="s">
        <v>128</v>
      </c>
      <c r="D2867" s="150">
        <v>3354.03</v>
      </c>
      <c r="E2867" s="83"/>
    </row>
    <row r="2868" spans="1:5" ht="28.8" x14ac:dyDescent="0.3">
      <c r="A2868" s="148" t="s">
        <v>26076</v>
      </c>
      <c r="B2868" s="149" t="s">
        <v>26077</v>
      </c>
      <c r="C2868" s="106" t="s">
        <v>128</v>
      </c>
      <c r="D2868" s="150">
        <v>3899.83</v>
      </c>
      <c r="E2868" s="83"/>
    </row>
    <row r="2869" spans="1:5" ht="28.8" x14ac:dyDescent="0.3">
      <c r="A2869" s="148" t="s">
        <v>26078</v>
      </c>
      <c r="B2869" s="149" t="s">
        <v>26079</v>
      </c>
      <c r="C2869" s="106" t="s">
        <v>128</v>
      </c>
      <c r="D2869" s="150">
        <v>8131.71</v>
      </c>
      <c r="E2869" s="83"/>
    </row>
    <row r="2870" spans="1:5" ht="28.8" x14ac:dyDescent="0.3">
      <c r="A2870" s="148" t="s">
        <v>26080</v>
      </c>
      <c r="B2870" s="149" t="s">
        <v>26081</v>
      </c>
      <c r="C2870" s="106" t="s">
        <v>128</v>
      </c>
      <c r="D2870" s="150">
        <v>311.89</v>
      </c>
      <c r="E2870" s="83"/>
    </row>
    <row r="2871" spans="1:5" ht="28.8" x14ac:dyDescent="0.3">
      <c r="A2871" s="148" t="s">
        <v>26082</v>
      </c>
      <c r="B2871" s="149" t="s">
        <v>26083</v>
      </c>
      <c r="C2871" s="106" t="s">
        <v>128</v>
      </c>
      <c r="D2871" s="150">
        <v>515.53</v>
      </c>
      <c r="E2871" s="83"/>
    </row>
    <row r="2872" spans="1:5" ht="28.8" x14ac:dyDescent="0.3">
      <c r="A2872" s="148" t="s">
        <v>26084</v>
      </c>
      <c r="B2872" s="149" t="s">
        <v>26085</v>
      </c>
      <c r="C2872" s="106" t="s">
        <v>128</v>
      </c>
      <c r="D2872" s="150">
        <v>784.22</v>
      </c>
      <c r="E2872" s="83"/>
    </row>
    <row r="2873" spans="1:5" ht="28.8" x14ac:dyDescent="0.3">
      <c r="A2873" s="148" t="s">
        <v>26086</v>
      </c>
      <c r="B2873" s="149" t="s">
        <v>26087</v>
      </c>
      <c r="C2873" s="106" t="s">
        <v>128</v>
      </c>
      <c r="D2873" s="150">
        <v>1596.83</v>
      </c>
      <c r="E2873" s="83"/>
    </row>
    <row r="2874" spans="1:5" x14ac:dyDescent="0.3">
      <c r="A2874" s="148" t="s">
        <v>26088</v>
      </c>
      <c r="B2874" s="149" t="s">
        <v>26089</v>
      </c>
      <c r="C2874" s="106" t="s">
        <v>128</v>
      </c>
      <c r="D2874" s="150">
        <v>4902.51</v>
      </c>
      <c r="E2874" s="83"/>
    </row>
    <row r="2875" spans="1:5" x14ac:dyDescent="0.3">
      <c r="A2875" s="148" t="s">
        <v>26090</v>
      </c>
      <c r="B2875" s="149" t="s">
        <v>26091</v>
      </c>
      <c r="C2875" s="106" t="s">
        <v>128</v>
      </c>
      <c r="D2875" s="150">
        <v>6636.22</v>
      </c>
      <c r="E2875" s="83"/>
    </row>
    <row r="2876" spans="1:5" x14ac:dyDescent="0.3">
      <c r="A2876" s="148" t="s">
        <v>26092</v>
      </c>
      <c r="B2876" s="149" t="s">
        <v>26093</v>
      </c>
      <c r="C2876" s="106" t="s">
        <v>128</v>
      </c>
      <c r="D2876" s="150">
        <v>10288.5</v>
      </c>
      <c r="E2876" s="83"/>
    </row>
    <row r="2877" spans="1:5" ht="28.8" x14ac:dyDescent="0.3">
      <c r="A2877" s="148" t="s">
        <v>26094</v>
      </c>
      <c r="B2877" s="149" t="s">
        <v>26095</v>
      </c>
      <c r="C2877" s="106" t="s">
        <v>128</v>
      </c>
      <c r="D2877" s="150">
        <v>8404.4</v>
      </c>
      <c r="E2877" s="83"/>
    </row>
    <row r="2878" spans="1:5" ht="28.8" x14ac:dyDescent="0.3">
      <c r="A2878" s="148" t="s">
        <v>26096</v>
      </c>
      <c r="B2878" s="149" t="s">
        <v>26097</v>
      </c>
      <c r="C2878" s="106" t="s">
        <v>128</v>
      </c>
      <c r="D2878" s="150">
        <v>4255.66</v>
      </c>
      <c r="E2878" s="83"/>
    </row>
    <row r="2879" spans="1:5" ht="28.8" x14ac:dyDescent="0.3">
      <c r="A2879" s="148" t="s">
        <v>26098</v>
      </c>
      <c r="B2879" s="149" t="s">
        <v>26099</v>
      </c>
      <c r="C2879" s="106" t="s">
        <v>128</v>
      </c>
      <c r="D2879" s="150">
        <v>2018.3</v>
      </c>
      <c r="E2879" s="83"/>
    </row>
    <row r="2880" spans="1:5" ht="28.8" x14ac:dyDescent="0.3">
      <c r="A2880" s="148" t="s">
        <v>26100</v>
      </c>
      <c r="B2880" s="149" t="s">
        <v>26101</v>
      </c>
      <c r="C2880" s="106" t="s">
        <v>128</v>
      </c>
      <c r="D2880" s="150">
        <v>1857.78</v>
      </c>
      <c r="E2880" s="83"/>
    </row>
    <row r="2881" spans="1:5" ht="28.8" x14ac:dyDescent="0.3">
      <c r="A2881" s="148" t="s">
        <v>26102</v>
      </c>
      <c r="B2881" s="149" t="s">
        <v>26103</v>
      </c>
      <c r="C2881" s="106" t="s">
        <v>128</v>
      </c>
      <c r="D2881" s="150">
        <v>1324.72</v>
      </c>
      <c r="E2881" s="83"/>
    </row>
    <row r="2882" spans="1:5" ht="28.8" x14ac:dyDescent="0.3">
      <c r="A2882" s="148" t="s">
        <v>26104</v>
      </c>
      <c r="B2882" s="149" t="s">
        <v>26105</v>
      </c>
      <c r="C2882" s="106" t="s">
        <v>128</v>
      </c>
      <c r="D2882" s="150">
        <v>1527.7</v>
      </c>
      <c r="E2882" s="83"/>
    </row>
    <row r="2883" spans="1:5" ht="28.8" x14ac:dyDescent="0.3">
      <c r="A2883" s="148" t="s">
        <v>26106</v>
      </c>
      <c r="B2883" s="149" t="s">
        <v>26107</v>
      </c>
      <c r="C2883" s="106" t="s">
        <v>128</v>
      </c>
      <c r="D2883" s="150">
        <v>1534.22</v>
      </c>
      <c r="E2883" s="83"/>
    </row>
    <row r="2884" spans="1:5" ht="28.8" x14ac:dyDescent="0.3">
      <c r="A2884" s="148" t="s">
        <v>26108</v>
      </c>
      <c r="B2884" s="149" t="s">
        <v>26109</v>
      </c>
      <c r="C2884" s="106" t="s">
        <v>128</v>
      </c>
      <c r="D2884" s="150">
        <v>2058.92</v>
      </c>
      <c r="E2884" s="83"/>
    </row>
    <row r="2885" spans="1:5" x14ac:dyDescent="0.3">
      <c r="A2885" s="148" t="s">
        <v>26110</v>
      </c>
      <c r="B2885" s="149" t="s">
        <v>26111</v>
      </c>
      <c r="C2885" s="106" t="s">
        <v>128</v>
      </c>
      <c r="D2885" s="150">
        <v>26.8</v>
      </c>
      <c r="E2885" s="83"/>
    </row>
    <row r="2886" spans="1:5" x14ac:dyDescent="0.3">
      <c r="A2886" s="148" t="s">
        <v>26112</v>
      </c>
      <c r="B2886" s="149" t="s">
        <v>26113</v>
      </c>
      <c r="C2886" s="106" t="s">
        <v>128</v>
      </c>
      <c r="D2886" s="150">
        <v>40.72</v>
      </c>
      <c r="E2886" s="83"/>
    </row>
    <row r="2887" spans="1:5" x14ac:dyDescent="0.3">
      <c r="A2887" s="148" t="s">
        <v>26114</v>
      </c>
      <c r="B2887" s="149" t="s">
        <v>26115</v>
      </c>
      <c r="C2887" s="106" t="s">
        <v>128</v>
      </c>
      <c r="D2887" s="150">
        <v>25.89</v>
      </c>
      <c r="E2887" s="83"/>
    </row>
    <row r="2888" spans="1:5" x14ac:dyDescent="0.3">
      <c r="A2888" s="148" t="s">
        <v>26116</v>
      </c>
      <c r="B2888" s="149" t="s">
        <v>26117</v>
      </c>
      <c r="C2888" s="106" t="s">
        <v>128</v>
      </c>
      <c r="D2888" s="150">
        <v>96.74</v>
      </c>
      <c r="E2888" s="83"/>
    </row>
    <row r="2889" spans="1:5" x14ac:dyDescent="0.3">
      <c r="A2889" s="148" t="s">
        <v>26118</v>
      </c>
      <c r="B2889" s="149" t="s">
        <v>26119</v>
      </c>
      <c r="C2889" s="106" t="s">
        <v>128</v>
      </c>
      <c r="D2889" s="150">
        <v>133.51</v>
      </c>
      <c r="E2889" s="83"/>
    </row>
    <row r="2890" spans="1:5" ht="28.8" x14ac:dyDescent="0.3">
      <c r="A2890" s="148" t="s">
        <v>26120</v>
      </c>
      <c r="B2890" s="149" t="s">
        <v>26121</v>
      </c>
      <c r="C2890" s="106" t="s">
        <v>128</v>
      </c>
      <c r="D2890" s="150">
        <v>9009.67</v>
      </c>
      <c r="E2890" s="83"/>
    </row>
    <row r="2891" spans="1:5" x14ac:dyDescent="0.3">
      <c r="A2891" s="148" t="s">
        <v>26122</v>
      </c>
      <c r="B2891" s="149" t="s">
        <v>26123</v>
      </c>
      <c r="C2891" s="106" t="s">
        <v>128</v>
      </c>
      <c r="D2891" s="150">
        <v>7.46</v>
      </c>
      <c r="E2891" s="83"/>
    </row>
    <row r="2892" spans="1:5" ht="28.8" x14ac:dyDescent="0.3">
      <c r="A2892" s="148" t="s">
        <v>26124</v>
      </c>
      <c r="B2892" s="149" t="s">
        <v>26125</v>
      </c>
      <c r="C2892" s="106" t="s">
        <v>128</v>
      </c>
      <c r="D2892" s="150">
        <v>6.29</v>
      </c>
      <c r="E2892" s="83"/>
    </row>
    <row r="2893" spans="1:5" ht="28.8" x14ac:dyDescent="0.3">
      <c r="A2893" s="148" t="s">
        <v>26126</v>
      </c>
      <c r="B2893" s="149" t="s">
        <v>26127</v>
      </c>
      <c r="C2893" s="106" t="s">
        <v>128</v>
      </c>
      <c r="D2893" s="150">
        <v>711.72</v>
      </c>
      <c r="E2893" s="83"/>
    </row>
    <row r="2894" spans="1:5" ht="28.8" x14ac:dyDescent="0.3">
      <c r="A2894" s="148" t="s">
        <v>26128</v>
      </c>
      <c r="B2894" s="149" t="s">
        <v>26129</v>
      </c>
      <c r="C2894" s="106" t="s">
        <v>128</v>
      </c>
      <c r="D2894" s="150">
        <v>138.78</v>
      </c>
      <c r="E2894" s="83"/>
    </row>
    <row r="2895" spans="1:5" x14ac:dyDescent="0.3">
      <c r="A2895" s="148" t="s">
        <v>26130</v>
      </c>
      <c r="B2895" s="149" t="s">
        <v>26131</v>
      </c>
      <c r="C2895" s="106" t="s">
        <v>128</v>
      </c>
      <c r="D2895" s="150">
        <v>98.78</v>
      </c>
      <c r="E2895" s="83"/>
    </row>
    <row r="2896" spans="1:5" x14ac:dyDescent="0.3">
      <c r="A2896" s="148" t="s">
        <v>26132</v>
      </c>
      <c r="B2896" s="149" t="s">
        <v>26133</v>
      </c>
      <c r="C2896" s="106" t="s">
        <v>128</v>
      </c>
      <c r="D2896" s="150">
        <v>139.88</v>
      </c>
      <c r="E2896" s="83"/>
    </row>
    <row r="2897" spans="1:5" x14ac:dyDescent="0.3">
      <c r="A2897" s="148" t="s">
        <v>26134</v>
      </c>
      <c r="B2897" s="149" t="s">
        <v>26135</v>
      </c>
      <c r="C2897" s="106" t="s">
        <v>128</v>
      </c>
      <c r="D2897" s="150">
        <v>46.18</v>
      </c>
      <c r="E2897" s="83"/>
    </row>
    <row r="2898" spans="1:5" ht="28.8" x14ac:dyDescent="0.3">
      <c r="A2898" s="148" t="s">
        <v>26136</v>
      </c>
      <c r="B2898" s="149" t="s">
        <v>26137</v>
      </c>
      <c r="C2898" s="106" t="s">
        <v>128</v>
      </c>
      <c r="D2898" s="150">
        <v>516.87</v>
      </c>
      <c r="E2898" s="83"/>
    </row>
    <row r="2899" spans="1:5" ht="43.2" x14ac:dyDescent="0.3">
      <c r="A2899" s="148" t="s">
        <v>26138</v>
      </c>
      <c r="B2899" s="149" t="s">
        <v>26139</v>
      </c>
      <c r="C2899" s="106" t="s">
        <v>128</v>
      </c>
      <c r="D2899" s="150">
        <v>370.06</v>
      </c>
      <c r="E2899" s="83"/>
    </row>
    <row r="2900" spans="1:5" ht="28.8" x14ac:dyDescent="0.3">
      <c r="A2900" s="148" t="s">
        <v>26140</v>
      </c>
      <c r="B2900" s="149" t="s">
        <v>26141</v>
      </c>
      <c r="C2900" s="106" t="s">
        <v>128</v>
      </c>
      <c r="D2900" s="150">
        <v>33.82</v>
      </c>
      <c r="E2900" s="83"/>
    </row>
    <row r="2901" spans="1:5" ht="28.8" x14ac:dyDescent="0.3">
      <c r="A2901" s="148" t="s">
        <v>26142</v>
      </c>
      <c r="B2901" s="149" t="s">
        <v>26143</v>
      </c>
      <c r="C2901" s="106" t="s">
        <v>128</v>
      </c>
      <c r="D2901" s="150">
        <v>142.43</v>
      </c>
      <c r="E2901" s="83"/>
    </row>
    <row r="2902" spans="1:5" ht="28.8" x14ac:dyDescent="0.3">
      <c r="A2902" s="148" t="s">
        <v>26144</v>
      </c>
      <c r="B2902" s="149" t="s">
        <v>26145</v>
      </c>
      <c r="C2902" s="106" t="s">
        <v>128</v>
      </c>
      <c r="D2902" s="150">
        <v>66.540000000000006</v>
      </c>
      <c r="E2902" s="83"/>
    </row>
    <row r="2903" spans="1:5" ht="28.8" x14ac:dyDescent="0.3">
      <c r="A2903" s="148" t="s">
        <v>26146</v>
      </c>
      <c r="B2903" s="149" t="s">
        <v>26147</v>
      </c>
      <c r="C2903" s="106" t="s">
        <v>128</v>
      </c>
      <c r="D2903" s="150">
        <v>86.62</v>
      </c>
      <c r="E2903" s="83"/>
    </row>
    <row r="2904" spans="1:5" ht="28.8" x14ac:dyDescent="0.3">
      <c r="A2904" s="148" t="s">
        <v>26148</v>
      </c>
      <c r="B2904" s="149" t="s">
        <v>26149</v>
      </c>
      <c r="C2904" s="106" t="s">
        <v>128</v>
      </c>
      <c r="D2904" s="150">
        <v>120.59</v>
      </c>
      <c r="E2904" s="83"/>
    </row>
    <row r="2905" spans="1:5" ht="28.8" x14ac:dyDescent="0.3">
      <c r="A2905" s="148" t="s">
        <v>26150</v>
      </c>
      <c r="B2905" s="149" t="s">
        <v>26151</v>
      </c>
      <c r="C2905" s="106" t="s">
        <v>128</v>
      </c>
      <c r="D2905" s="150">
        <v>153.36000000000001</v>
      </c>
      <c r="E2905" s="83"/>
    </row>
    <row r="2906" spans="1:5" ht="28.8" x14ac:dyDescent="0.3">
      <c r="A2906" s="148" t="s">
        <v>26152</v>
      </c>
      <c r="B2906" s="149" t="s">
        <v>26153</v>
      </c>
      <c r="C2906" s="106" t="s">
        <v>128</v>
      </c>
      <c r="D2906" s="150">
        <v>403.08</v>
      </c>
      <c r="E2906" s="83"/>
    </row>
    <row r="2907" spans="1:5" ht="28.8" x14ac:dyDescent="0.3">
      <c r="A2907" s="148" t="s">
        <v>26154</v>
      </c>
      <c r="B2907" s="149" t="s">
        <v>26155</v>
      </c>
      <c r="C2907" s="106" t="s">
        <v>128</v>
      </c>
      <c r="D2907" s="150">
        <v>84.23</v>
      </c>
      <c r="E2907" s="83"/>
    </row>
    <row r="2908" spans="1:5" ht="28.8" x14ac:dyDescent="0.3">
      <c r="A2908" s="148" t="s">
        <v>26156</v>
      </c>
      <c r="B2908" s="149" t="s">
        <v>26157</v>
      </c>
      <c r="C2908" s="106" t="s">
        <v>128</v>
      </c>
      <c r="D2908" s="150">
        <v>88.64</v>
      </c>
      <c r="E2908" s="83"/>
    </row>
    <row r="2909" spans="1:5" ht="28.8" x14ac:dyDescent="0.3">
      <c r="A2909" s="148" t="s">
        <v>26158</v>
      </c>
      <c r="B2909" s="149" t="s">
        <v>26159</v>
      </c>
      <c r="C2909" s="106" t="s">
        <v>128</v>
      </c>
      <c r="D2909" s="150">
        <v>109.73</v>
      </c>
      <c r="E2909" s="83"/>
    </row>
    <row r="2910" spans="1:5" ht="28.8" x14ac:dyDescent="0.3">
      <c r="A2910" s="148" t="s">
        <v>26160</v>
      </c>
      <c r="B2910" s="149" t="s">
        <v>26161</v>
      </c>
      <c r="C2910" s="106" t="s">
        <v>128</v>
      </c>
      <c r="D2910" s="150">
        <v>114.65</v>
      </c>
      <c r="E2910" s="83"/>
    </row>
    <row r="2911" spans="1:5" ht="28.8" x14ac:dyDescent="0.3">
      <c r="A2911" s="148" t="s">
        <v>26162</v>
      </c>
      <c r="B2911" s="149" t="s">
        <v>26163</v>
      </c>
      <c r="C2911" s="106" t="s">
        <v>128</v>
      </c>
      <c r="D2911" s="150">
        <v>101.08</v>
      </c>
      <c r="E2911" s="83"/>
    </row>
    <row r="2912" spans="1:5" ht="28.8" x14ac:dyDescent="0.3">
      <c r="A2912" s="148" t="s">
        <v>26164</v>
      </c>
      <c r="B2912" s="149" t="s">
        <v>26165</v>
      </c>
      <c r="C2912" s="106" t="s">
        <v>128</v>
      </c>
      <c r="D2912" s="150">
        <v>32.17</v>
      </c>
      <c r="E2912" s="83"/>
    </row>
    <row r="2913" spans="1:5" ht="28.8" x14ac:dyDescent="0.3">
      <c r="A2913" s="148" t="s">
        <v>26166</v>
      </c>
      <c r="B2913" s="149" t="s">
        <v>26167</v>
      </c>
      <c r="C2913" s="106" t="s">
        <v>128</v>
      </c>
      <c r="D2913" s="150">
        <v>33.51</v>
      </c>
      <c r="E2913" s="83"/>
    </row>
    <row r="2914" spans="1:5" ht="28.8" x14ac:dyDescent="0.3">
      <c r="A2914" s="148" t="s">
        <v>26168</v>
      </c>
      <c r="B2914" s="149" t="s">
        <v>26169</v>
      </c>
      <c r="C2914" s="106" t="s">
        <v>128</v>
      </c>
      <c r="D2914" s="150">
        <v>26.65</v>
      </c>
      <c r="E2914" s="83"/>
    </row>
    <row r="2915" spans="1:5" ht="28.8" x14ac:dyDescent="0.3">
      <c r="A2915" s="148" t="s">
        <v>26170</v>
      </c>
      <c r="B2915" s="149" t="s">
        <v>26171</v>
      </c>
      <c r="C2915" s="106" t="s">
        <v>128</v>
      </c>
      <c r="D2915" s="150">
        <v>35.96</v>
      </c>
      <c r="E2915" s="83"/>
    </row>
    <row r="2916" spans="1:5" ht="28.8" x14ac:dyDescent="0.3">
      <c r="A2916" s="148" t="s">
        <v>26172</v>
      </c>
      <c r="B2916" s="149" t="s">
        <v>26173</v>
      </c>
      <c r="C2916" s="106" t="s">
        <v>128</v>
      </c>
      <c r="D2916" s="150">
        <v>20.46</v>
      </c>
      <c r="E2916" s="83"/>
    </row>
    <row r="2917" spans="1:5" x14ac:dyDescent="0.3">
      <c r="A2917" s="148" t="s">
        <v>26174</v>
      </c>
      <c r="B2917" s="149" t="s">
        <v>26175</v>
      </c>
      <c r="C2917" s="106" t="s">
        <v>128</v>
      </c>
      <c r="D2917" s="150">
        <v>394.62</v>
      </c>
      <c r="E2917" s="83"/>
    </row>
    <row r="2918" spans="1:5" x14ac:dyDescent="0.3">
      <c r="A2918" s="148" t="s">
        <v>26176</v>
      </c>
      <c r="B2918" s="149" t="s">
        <v>26177</v>
      </c>
      <c r="C2918" s="106" t="s">
        <v>128</v>
      </c>
      <c r="D2918" s="150">
        <v>82.16</v>
      </c>
      <c r="E2918" s="83"/>
    </row>
    <row r="2919" spans="1:5" ht="43.2" x14ac:dyDescent="0.3">
      <c r="A2919" s="148" t="s">
        <v>26178</v>
      </c>
      <c r="B2919" s="149" t="s">
        <v>26179</v>
      </c>
      <c r="C2919" s="106" t="s">
        <v>128</v>
      </c>
      <c r="D2919" s="150">
        <v>148.46</v>
      </c>
      <c r="E2919" s="83"/>
    </row>
    <row r="2920" spans="1:5" ht="28.8" x14ac:dyDescent="0.3">
      <c r="A2920" s="148" t="s">
        <v>26180</v>
      </c>
      <c r="B2920" s="149" t="s">
        <v>26181</v>
      </c>
      <c r="C2920" s="106" t="s">
        <v>128</v>
      </c>
      <c r="D2920" s="150">
        <v>110.6</v>
      </c>
      <c r="E2920" s="83"/>
    </row>
    <row r="2921" spans="1:5" x14ac:dyDescent="0.3">
      <c r="A2921" s="148" t="s">
        <v>26182</v>
      </c>
      <c r="B2921" s="149" t="s">
        <v>26183</v>
      </c>
      <c r="C2921" s="106" t="s">
        <v>128</v>
      </c>
      <c r="D2921" s="150">
        <v>85.28</v>
      </c>
      <c r="E2921" s="83"/>
    </row>
    <row r="2922" spans="1:5" x14ac:dyDescent="0.3">
      <c r="A2922" s="148" t="s">
        <v>26184</v>
      </c>
      <c r="B2922" s="149" t="s">
        <v>26185</v>
      </c>
      <c r="C2922" s="106" t="s">
        <v>128</v>
      </c>
      <c r="D2922" s="150">
        <v>241.19</v>
      </c>
      <c r="E2922" s="83"/>
    </row>
    <row r="2923" spans="1:5" x14ac:dyDescent="0.3">
      <c r="A2923" s="148" t="s">
        <v>26186</v>
      </c>
      <c r="B2923" s="149" t="s">
        <v>26187</v>
      </c>
      <c r="C2923" s="106" t="s">
        <v>128</v>
      </c>
      <c r="D2923" s="150">
        <v>273.24</v>
      </c>
      <c r="E2923" s="83"/>
    </row>
    <row r="2924" spans="1:5" x14ac:dyDescent="0.3">
      <c r="A2924" s="148" t="s">
        <v>26188</v>
      </c>
      <c r="B2924" s="149" t="s">
        <v>26189</v>
      </c>
      <c r="C2924" s="106" t="s">
        <v>128</v>
      </c>
      <c r="D2924" s="150">
        <v>258.37</v>
      </c>
      <c r="E2924" s="83"/>
    </row>
    <row r="2925" spans="1:5" x14ac:dyDescent="0.3">
      <c r="A2925" s="148" t="s">
        <v>26190</v>
      </c>
      <c r="B2925" s="149" t="s">
        <v>26191</v>
      </c>
      <c r="C2925" s="106" t="s">
        <v>128</v>
      </c>
      <c r="D2925" s="150">
        <v>316.57</v>
      </c>
      <c r="E2925" s="83"/>
    </row>
    <row r="2926" spans="1:5" x14ac:dyDescent="0.3">
      <c r="A2926" s="148" t="s">
        <v>26192</v>
      </c>
      <c r="B2926" s="149" t="s">
        <v>26193</v>
      </c>
      <c r="C2926" s="106" t="s">
        <v>128</v>
      </c>
      <c r="D2926" s="150">
        <v>520.28</v>
      </c>
      <c r="E2926" s="83"/>
    </row>
    <row r="2927" spans="1:5" x14ac:dyDescent="0.3">
      <c r="A2927" s="148" t="s">
        <v>26194</v>
      </c>
      <c r="B2927" s="149" t="s">
        <v>26195</v>
      </c>
      <c r="C2927" s="106" t="s">
        <v>128</v>
      </c>
      <c r="D2927" s="150">
        <v>722.54</v>
      </c>
      <c r="E2927" s="83"/>
    </row>
    <row r="2928" spans="1:5" ht="28.8" x14ac:dyDescent="0.3">
      <c r="A2928" s="148" t="s">
        <v>26196</v>
      </c>
      <c r="B2928" s="149" t="s">
        <v>26197</v>
      </c>
      <c r="C2928" s="106" t="s">
        <v>128</v>
      </c>
      <c r="D2928" s="150">
        <v>1085.47</v>
      </c>
      <c r="E2928" s="83"/>
    </row>
    <row r="2929" spans="1:5" ht="28.8" x14ac:dyDescent="0.3">
      <c r="A2929" s="148" t="s">
        <v>26198</v>
      </c>
      <c r="B2929" s="149" t="s">
        <v>26199</v>
      </c>
      <c r="C2929" s="106" t="s">
        <v>128</v>
      </c>
      <c r="D2929" s="150">
        <v>297.64999999999998</v>
      </c>
      <c r="E2929" s="83"/>
    </row>
    <row r="2930" spans="1:5" ht="28.8" x14ac:dyDescent="0.3">
      <c r="A2930" s="148" t="s">
        <v>26200</v>
      </c>
      <c r="B2930" s="149" t="s">
        <v>26201</v>
      </c>
      <c r="C2930" s="106" t="s">
        <v>128</v>
      </c>
      <c r="D2930" s="150">
        <v>216.62</v>
      </c>
      <c r="E2930" s="83"/>
    </row>
    <row r="2931" spans="1:5" x14ac:dyDescent="0.3">
      <c r="A2931" s="148" t="s">
        <v>26202</v>
      </c>
      <c r="B2931" s="149" t="s">
        <v>26203</v>
      </c>
      <c r="C2931" s="106" t="s">
        <v>128</v>
      </c>
      <c r="D2931" s="150">
        <v>415.89</v>
      </c>
      <c r="E2931" s="83"/>
    </row>
    <row r="2932" spans="1:5" ht="28.8" x14ac:dyDescent="0.3">
      <c r="A2932" s="148" t="s">
        <v>26204</v>
      </c>
      <c r="B2932" s="149" t="s">
        <v>26205</v>
      </c>
      <c r="C2932" s="106" t="s">
        <v>128</v>
      </c>
      <c r="D2932" s="150">
        <v>2104.6799999999998</v>
      </c>
      <c r="E2932" s="83"/>
    </row>
    <row r="2933" spans="1:5" ht="28.8" x14ac:dyDescent="0.3">
      <c r="A2933" s="148" t="s">
        <v>26206</v>
      </c>
      <c r="B2933" s="149" t="s">
        <v>26207</v>
      </c>
      <c r="C2933" s="106" t="s">
        <v>128</v>
      </c>
      <c r="D2933" s="150">
        <v>75.33</v>
      </c>
      <c r="E2933" s="83"/>
    </row>
    <row r="2934" spans="1:5" ht="28.8" x14ac:dyDescent="0.3">
      <c r="A2934" s="148" t="s">
        <v>26208</v>
      </c>
      <c r="B2934" s="149" t="s">
        <v>26209</v>
      </c>
      <c r="C2934" s="106" t="s">
        <v>128</v>
      </c>
      <c r="D2934" s="150">
        <v>94.02</v>
      </c>
      <c r="E2934" s="83"/>
    </row>
    <row r="2935" spans="1:5" ht="28.8" x14ac:dyDescent="0.3">
      <c r="A2935" s="148" t="s">
        <v>26210</v>
      </c>
      <c r="B2935" s="149" t="s">
        <v>26211</v>
      </c>
      <c r="C2935" s="106" t="s">
        <v>128</v>
      </c>
      <c r="D2935" s="150">
        <v>120.68</v>
      </c>
      <c r="E2935" s="83"/>
    </row>
    <row r="2936" spans="1:5" x14ac:dyDescent="0.3">
      <c r="A2936" s="148" t="s">
        <v>26212</v>
      </c>
      <c r="B2936" s="149" t="s">
        <v>26213</v>
      </c>
      <c r="C2936" s="106" t="s">
        <v>128</v>
      </c>
      <c r="D2936" s="150">
        <v>148.38</v>
      </c>
      <c r="E2936" s="83"/>
    </row>
    <row r="2937" spans="1:5" ht="28.8" x14ac:dyDescent="0.3">
      <c r="A2937" s="148" t="s">
        <v>26214</v>
      </c>
      <c r="B2937" s="149" t="s">
        <v>26215</v>
      </c>
      <c r="C2937" s="106" t="s">
        <v>128</v>
      </c>
      <c r="D2937" s="150">
        <v>2521.84</v>
      </c>
      <c r="E2937" s="83"/>
    </row>
    <row r="2938" spans="1:5" x14ac:dyDescent="0.3">
      <c r="A2938" s="148" t="s">
        <v>26216</v>
      </c>
      <c r="B2938" s="149" t="s">
        <v>26217</v>
      </c>
      <c r="C2938" s="106" t="s">
        <v>128</v>
      </c>
      <c r="D2938" s="150">
        <v>2439.4299999999998</v>
      </c>
      <c r="E2938" s="83"/>
    </row>
    <row r="2939" spans="1:5" x14ac:dyDescent="0.3">
      <c r="A2939" s="148" t="s">
        <v>26218</v>
      </c>
      <c r="B2939" s="149" t="s">
        <v>26219</v>
      </c>
      <c r="C2939" s="106" t="s">
        <v>128</v>
      </c>
      <c r="D2939" s="150">
        <v>208.59</v>
      </c>
      <c r="E2939" s="83"/>
    </row>
    <row r="2940" spans="1:5" ht="28.8" x14ac:dyDescent="0.3">
      <c r="A2940" s="148" t="s">
        <v>26220</v>
      </c>
      <c r="B2940" s="149" t="s">
        <v>26221</v>
      </c>
      <c r="C2940" s="106" t="s">
        <v>128</v>
      </c>
      <c r="D2940" s="150">
        <v>5532.41</v>
      </c>
      <c r="E2940" s="83"/>
    </row>
    <row r="2941" spans="1:5" ht="28.8" x14ac:dyDescent="0.3">
      <c r="A2941" s="148" t="s">
        <v>26222</v>
      </c>
      <c r="B2941" s="149" t="s">
        <v>26223</v>
      </c>
      <c r="C2941" s="106" t="s">
        <v>128</v>
      </c>
      <c r="D2941" s="150">
        <v>885.6</v>
      </c>
      <c r="E2941" s="83"/>
    </row>
    <row r="2942" spans="1:5" x14ac:dyDescent="0.3">
      <c r="A2942" s="148" t="s">
        <v>26224</v>
      </c>
      <c r="B2942" s="149" t="s">
        <v>26225</v>
      </c>
      <c r="C2942" s="106" t="s">
        <v>128</v>
      </c>
      <c r="D2942" s="150">
        <v>2702.46</v>
      </c>
      <c r="E2942" s="83"/>
    </row>
    <row r="2943" spans="1:5" x14ac:dyDescent="0.3">
      <c r="A2943" s="148" t="s">
        <v>26226</v>
      </c>
      <c r="B2943" s="149" t="s">
        <v>26227</v>
      </c>
      <c r="C2943" s="106" t="s">
        <v>128</v>
      </c>
      <c r="D2943" s="150">
        <v>65.61</v>
      </c>
      <c r="E2943" s="83"/>
    </row>
    <row r="2944" spans="1:5" ht="28.8" x14ac:dyDescent="0.3">
      <c r="A2944" s="148" t="s">
        <v>26228</v>
      </c>
      <c r="B2944" s="149" t="s">
        <v>26229</v>
      </c>
      <c r="C2944" s="106" t="s">
        <v>236</v>
      </c>
      <c r="D2944" s="150">
        <v>3.34</v>
      </c>
      <c r="E2944" s="83"/>
    </row>
    <row r="2945" spans="1:5" ht="28.8" x14ac:dyDescent="0.3">
      <c r="A2945" s="148" t="s">
        <v>26230</v>
      </c>
      <c r="B2945" s="149" t="s">
        <v>26231</v>
      </c>
      <c r="C2945" s="106" t="s">
        <v>236</v>
      </c>
      <c r="D2945" s="150">
        <v>3.19</v>
      </c>
      <c r="E2945" s="83"/>
    </row>
    <row r="2946" spans="1:5" x14ac:dyDescent="0.3">
      <c r="A2946" s="148" t="s">
        <v>26232</v>
      </c>
      <c r="B2946" s="149" t="s">
        <v>26233</v>
      </c>
      <c r="C2946" s="106" t="s">
        <v>128</v>
      </c>
      <c r="D2946" s="150">
        <v>254.59</v>
      </c>
      <c r="E2946" s="83"/>
    </row>
    <row r="2947" spans="1:5" x14ac:dyDescent="0.3">
      <c r="A2947" s="148" t="s">
        <v>26234</v>
      </c>
      <c r="B2947" s="149" t="s">
        <v>26235</v>
      </c>
      <c r="C2947" s="106" t="s">
        <v>128</v>
      </c>
      <c r="D2947" s="150">
        <v>203.18</v>
      </c>
      <c r="E2947" s="83"/>
    </row>
    <row r="2948" spans="1:5" x14ac:dyDescent="0.3">
      <c r="A2948" s="148" t="s">
        <v>26236</v>
      </c>
      <c r="B2948" s="149" t="s">
        <v>26237</v>
      </c>
      <c r="C2948" s="106" t="s">
        <v>128</v>
      </c>
      <c r="D2948" s="150">
        <v>9.9499999999999993</v>
      </c>
      <c r="E2948" s="83"/>
    </row>
    <row r="2949" spans="1:5" x14ac:dyDescent="0.3">
      <c r="A2949" s="148" t="s">
        <v>26238</v>
      </c>
      <c r="B2949" s="149" t="s">
        <v>26239</v>
      </c>
      <c r="C2949" s="106" t="s">
        <v>128</v>
      </c>
      <c r="D2949" s="150">
        <v>10.29</v>
      </c>
      <c r="E2949" s="83"/>
    </row>
    <row r="2950" spans="1:5" x14ac:dyDescent="0.3">
      <c r="A2950" s="148" t="s">
        <v>26240</v>
      </c>
      <c r="B2950" s="149" t="s">
        <v>26241</v>
      </c>
      <c r="C2950" s="106" t="s">
        <v>128</v>
      </c>
      <c r="D2950" s="150">
        <v>13.73</v>
      </c>
      <c r="E2950" s="83"/>
    </row>
    <row r="2951" spans="1:5" x14ac:dyDescent="0.3">
      <c r="A2951" s="148" t="s">
        <v>26242</v>
      </c>
      <c r="B2951" s="149" t="s">
        <v>26243</v>
      </c>
      <c r="C2951" s="106" t="s">
        <v>128</v>
      </c>
      <c r="D2951" s="150">
        <v>15.13</v>
      </c>
      <c r="E2951" s="83"/>
    </row>
    <row r="2952" spans="1:5" x14ac:dyDescent="0.3">
      <c r="A2952" s="148" t="s">
        <v>26244</v>
      </c>
      <c r="B2952" s="149" t="s">
        <v>26245</v>
      </c>
      <c r="C2952" s="106" t="s">
        <v>128</v>
      </c>
      <c r="D2952" s="150">
        <v>19.260000000000002</v>
      </c>
      <c r="E2952" s="83"/>
    </row>
    <row r="2953" spans="1:5" x14ac:dyDescent="0.3">
      <c r="A2953" s="148" t="s">
        <v>26246</v>
      </c>
      <c r="B2953" s="149" t="s">
        <v>26247</v>
      </c>
      <c r="C2953" s="106" t="s">
        <v>128</v>
      </c>
      <c r="D2953" s="150">
        <v>22.48</v>
      </c>
      <c r="E2953" s="83"/>
    </row>
    <row r="2954" spans="1:5" x14ac:dyDescent="0.3">
      <c r="A2954" s="148" t="s">
        <v>26248</v>
      </c>
      <c r="B2954" s="149" t="s">
        <v>26249</v>
      </c>
      <c r="C2954" s="106" t="s">
        <v>128</v>
      </c>
      <c r="D2954" s="150">
        <v>17.93</v>
      </c>
      <c r="E2954" s="83"/>
    </row>
    <row r="2955" spans="1:5" x14ac:dyDescent="0.3">
      <c r="A2955" s="148" t="s">
        <v>26250</v>
      </c>
      <c r="B2955" s="149" t="s">
        <v>26251</v>
      </c>
      <c r="C2955" s="106" t="s">
        <v>128</v>
      </c>
      <c r="D2955" s="150">
        <v>0.81</v>
      </c>
      <c r="E2955" s="83"/>
    </row>
    <row r="2956" spans="1:5" x14ac:dyDescent="0.3">
      <c r="A2956" s="148" t="s">
        <v>26252</v>
      </c>
      <c r="B2956" s="149" t="s">
        <v>26253</v>
      </c>
      <c r="C2956" s="106" t="s">
        <v>128</v>
      </c>
      <c r="D2956" s="150">
        <v>4.1500000000000004</v>
      </c>
      <c r="E2956" s="83"/>
    </row>
    <row r="2957" spans="1:5" x14ac:dyDescent="0.3">
      <c r="A2957" s="148" t="s">
        <v>26254</v>
      </c>
      <c r="B2957" s="149" t="s">
        <v>26255</v>
      </c>
      <c r="C2957" s="106" t="s">
        <v>128</v>
      </c>
      <c r="D2957" s="150">
        <v>4.8099999999999996</v>
      </c>
      <c r="E2957" s="83"/>
    </row>
    <row r="2958" spans="1:5" x14ac:dyDescent="0.3">
      <c r="A2958" s="148" t="s">
        <v>26256</v>
      </c>
      <c r="B2958" s="149" t="s">
        <v>26257</v>
      </c>
      <c r="C2958" s="106" t="s">
        <v>128</v>
      </c>
      <c r="D2958" s="150">
        <v>7.01</v>
      </c>
      <c r="E2958" s="83"/>
    </row>
    <row r="2959" spans="1:5" x14ac:dyDescent="0.3">
      <c r="A2959" s="148" t="s">
        <v>26258</v>
      </c>
      <c r="B2959" s="149" t="s">
        <v>26259</v>
      </c>
      <c r="C2959" s="106" t="s">
        <v>128</v>
      </c>
      <c r="D2959" s="150">
        <v>11.86</v>
      </c>
      <c r="E2959" s="83"/>
    </row>
    <row r="2960" spans="1:5" x14ac:dyDescent="0.3">
      <c r="A2960" s="148" t="s">
        <v>26260</v>
      </c>
      <c r="B2960" s="149" t="s">
        <v>26261</v>
      </c>
      <c r="C2960" s="106" t="s">
        <v>128</v>
      </c>
      <c r="D2960" s="150">
        <v>11.61</v>
      </c>
      <c r="E2960" s="83"/>
    </row>
    <row r="2961" spans="1:5" x14ac:dyDescent="0.3">
      <c r="A2961" s="148" t="s">
        <v>26262</v>
      </c>
      <c r="B2961" s="149" t="s">
        <v>26263</v>
      </c>
      <c r="C2961" s="106" t="s">
        <v>128</v>
      </c>
      <c r="D2961" s="150">
        <v>18.28</v>
      </c>
      <c r="E2961" s="83"/>
    </row>
    <row r="2962" spans="1:5" x14ac:dyDescent="0.3">
      <c r="A2962" s="148" t="s">
        <v>26264</v>
      </c>
      <c r="B2962" s="149" t="s">
        <v>26265</v>
      </c>
      <c r="C2962" s="106" t="s">
        <v>128</v>
      </c>
      <c r="D2962" s="150">
        <v>33.549999999999997</v>
      </c>
      <c r="E2962" s="83"/>
    </row>
    <row r="2963" spans="1:5" ht="28.8" x14ac:dyDescent="0.3">
      <c r="A2963" s="148" t="s">
        <v>26266</v>
      </c>
      <c r="B2963" s="149" t="s">
        <v>26267</v>
      </c>
      <c r="C2963" s="106" t="s">
        <v>128</v>
      </c>
      <c r="D2963" s="150">
        <v>33.78</v>
      </c>
      <c r="E2963" s="83"/>
    </row>
    <row r="2964" spans="1:5" ht="43.2" x14ac:dyDescent="0.3">
      <c r="A2964" s="148" t="s">
        <v>26268</v>
      </c>
      <c r="B2964" s="149" t="s">
        <v>26269</v>
      </c>
      <c r="C2964" s="106" t="s">
        <v>128</v>
      </c>
      <c r="D2964" s="150">
        <v>15.14</v>
      </c>
      <c r="E2964" s="83"/>
    </row>
    <row r="2965" spans="1:5" x14ac:dyDescent="0.3">
      <c r="A2965" s="148" t="s">
        <v>26270</v>
      </c>
      <c r="B2965" s="149" t="s">
        <v>26271</v>
      </c>
      <c r="C2965" s="106" t="s">
        <v>128</v>
      </c>
      <c r="D2965" s="150">
        <v>24.28</v>
      </c>
      <c r="E2965" s="83"/>
    </row>
    <row r="2966" spans="1:5" x14ac:dyDescent="0.3">
      <c r="A2966" s="148" t="s">
        <v>26272</v>
      </c>
      <c r="B2966" s="149" t="s">
        <v>26273</v>
      </c>
      <c r="C2966" s="106" t="s">
        <v>128</v>
      </c>
      <c r="D2966" s="150">
        <v>36.14</v>
      </c>
      <c r="E2966" s="83"/>
    </row>
    <row r="2967" spans="1:5" x14ac:dyDescent="0.3">
      <c r="A2967" s="148" t="s">
        <v>26274</v>
      </c>
      <c r="B2967" s="149" t="s">
        <v>26275</v>
      </c>
      <c r="C2967" s="106" t="s">
        <v>128</v>
      </c>
      <c r="D2967" s="150">
        <v>7.21</v>
      </c>
      <c r="E2967" s="83"/>
    </row>
    <row r="2968" spans="1:5" x14ac:dyDescent="0.3">
      <c r="A2968" s="148" t="s">
        <v>26276</v>
      </c>
      <c r="B2968" s="149" t="s">
        <v>26277</v>
      </c>
      <c r="C2968" s="106" t="s">
        <v>128</v>
      </c>
      <c r="D2968" s="150">
        <v>4.95</v>
      </c>
      <c r="E2968" s="83"/>
    </row>
    <row r="2969" spans="1:5" x14ac:dyDescent="0.3">
      <c r="A2969" s="148" t="s">
        <v>26278</v>
      </c>
      <c r="B2969" s="149" t="s">
        <v>26279</v>
      </c>
      <c r="C2969" s="106" t="s">
        <v>128</v>
      </c>
      <c r="D2969" s="150">
        <v>7.64</v>
      </c>
      <c r="E2969" s="83"/>
    </row>
    <row r="2970" spans="1:5" x14ac:dyDescent="0.3">
      <c r="A2970" s="148" t="s">
        <v>26280</v>
      </c>
      <c r="B2970" s="149" t="s">
        <v>26281</v>
      </c>
      <c r="C2970" s="106" t="s">
        <v>128</v>
      </c>
      <c r="D2970" s="150">
        <v>25.72</v>
      </c>
      <c r="E2970" s="83"/>
    </row>
    <row r="2971" spans="1:5" x14ac:dyDescent="0.3">
      <c r="A2971" s="148" t="s">
        <v>26282</v>
      </c>
      <c r="B2971" s="149" t="s">
        <v>26283</v>
      </c>
      <c r="C2971" s="106" t="s">
        <v>128</v>
      </c>
      <c r="D2971" s="150">
        <v>6.67</v>
      </c>
      <c r="E2971" s="83"/>
    </row>
    <row r="2972" spans="1:5" x14ac:dyDescent="0.3">
      <c r="A2972" s="148" t="s">
        <v>26284</v>
      </c>
      <c r="B2972" s="149" t="s">
        <v>4725</v>
      </c>
      <c r="C2972" s="106" t="s">
        <v>128</v>
      </c>
      <c r="D2972" s="150">
        <v>4.6900000000000004</v>
      </c>
      <c r="E2972" s="83"/>
    </row>
    <row r="2973" spans="1:5" x14ac:dyDescent="0.3">
      <c r="A2973" s="148" t="s">
        <v>26285</v>
      </c>
      <c r="B2973" s="149" t="s">
        <v>26286</v>
      </c>
      <c r="C2973" s="106" t="s">
        <v>128</v>
      </c>
      <c r="D2973" s="150">
        <v>160.15</v>
      </c>
      <c r="E2973" s="83"/>
    </row>
    <row r="2974" spans="1:5" x14ac:dyDescent="0.3">
      <c r="A2974" s="148" t="s">
        <v>26287</v>
      </c>
      <c r="B2974" s="149" t="s">
        <v>26288</v>
      </c>
      <c r="C2974" s="106" t="s">
        <v>128</v>
      </c>
      <c r="D2974" s="150">
        <v>196.17</v>
      </c>
      <c r="E2974" s="83"/>
    </row>
    <row r="2975" spans="1:5" x14ac:dyDescent="0.3">
      <c r="A2975" s="148" t="s">
        <v>26289</v>
      </c>
      <c r="B2975" s="149" t="s">
        <v>3977</v>
      </c>
      <c r="C2975" s="106" t="s">
        <v>128</v>
      </c>
      <c r="D2975" s="150">
        <v>13.43</v>
      </c>
      <c r="E2975" s="83"/>
    </row>
    <row r="2976" spans="1:5" ht="28.8" x14ac:dyDescent="0.3">
      <c r="A2976" s="148" t="s">
        <v>26290</v>
      </c>
      <c r="B2976" s="149" t="s">
        <v>26291</v>
      </c>
      <c r="C2976" s="106" t="s">
        <v>128</v>
      </c>
      <c r="D2976" s="150">
        <v>148159.47</v>
      </c>
      <c r="E2976" s="83"/>
    </row>
    <row r="2977" spans="1:5" ht="28.8" x14ac:dyDescent="0.3">
      <c r="A2977" s="148" t="s">
        <v>26292</v>
      </c>
      <c r="B2977" s="149" t="s">
        <v>26293</v>
      </c>
      <c r="C2977" s="106" t="s">
        <v>128</v>
      </c>
      <c r="D2977" s="150">
        <v>117011.7</v>
      </c>
      <c r="E2977" s="83"/>
    </row>
    <row r="2978" spans="1:5" ht="28.8" x14ac:dyDescent="0.3">
      <c r="A2978" s="148" t="s">
        <v>26294</v>
      </c>
      <c r="B2978" s="149" t="s">
        <v>26295</v>
      </c>
      <c r="C2978" s="106" t="s">
        <v>439</v>
      </c>
      <c r="D2978" s="150">
        <v>44245</v>
      </c>
      <c r="E2978" s="83"/>
    </row>
    <row r="2979" spans="1:5" ht="28.8" x14ac:dyDescent="0.3">
      <c r="A2979" s="148" t="s">
        <v>26296</v>
      </c>
      <c r="B2979" s="149" t="s">
        <v>26297</v>
      </c>
      <c r="C2979" s="106" t="s">
        <v>439</v>
      </c>
      <c r="D2979" s="150">
        <v>43815.360000000001</v>
      </c>
      <c r="E2979" s="83"/>
    </row>
    <row r="2980" spans="1:5" ht="28.8" x14ac:dyDescent="0.3">
      <c r="A2980" s="148" t="s">
        <v>26298</v>
      </c>
      <c r="B2980" s="149" t="s">
        <v>26299</v>
      </c>
      <c r="C2980" s="106" t="s">
        <v>439</v>
      </c>
      <c r="D2980" s="150">
        <v>2155.7600000000002</v>
      </c>
      <c r="E2980" s="83"/>
    </row>
    <row r="2981" spans="1:5" ht="28.8" x14ac:dyDescent="0.3">
      <c r="A2981" s="148" t="s">
        <v>26300</v>
      </c>
      <c r="B2981" s="149" t="s">
        <v>26301</v>
      </c>
      <c r="C2981" s="106" t="s">
        <v>439</v>
      </c>
      <c r="D2981" s="150">
        <v>2973.06</v>
      </c>
      <c r="E2981" s="83"/>
    </row>
    <row r="2982" spans="1:5" ht="28.8" x14ac:dyDescent="0.3">
      <c r="A2982" s="148" t="s">
        <v>26302</v>
      </c>
      <c r="B2982" s="149" t="s">
        <v>26303</v>
      </c>
      <c r="C2982" s="106" t="s">
        <v>439</v>
      </c>
      <c r="D2982" s="150">
        <v>5185.45</v>
      </c>
      <c r="E2982" s="83"/>
    </row>
    <row r="2983" spans="1:5" ht="28.8" x14ac:dyDescent="0.3">
      <c r="A2983" s="148" t="s">
        <v>26304</v>
      </c>
      <c r="B2983" s="149" t="s">
        <v>26305</v>
      </c>
      <c r="C2983" s="106" t="s">
        <v>128</v>
      </c>
      <c r="D2983" s="150">
        <v>12848.51</v>
      </c>
      <c r="E2983" s="83"/>
    </row>
    <row r="2984" spans="1:5" ht="43.2" x14ac:dyDescent="0.3">
      <c r="A2984" s="148" t="s">
        <v>26306</v>
      </c>
      <c r="B2984" s="149" t="s">
        <v>26307</v>
      </c>
      <c r="C2984" s="106" t="s">
        <v>128</v>
      </c>
      <c r="D2984" s="150">
        <v>289.48</v>
      </c>
      <c r="E2984" s="83"/>
    </row>
    <row r="2985" spans="1:5" ht="43.2" x14ac:dyDescent="0.3">
      <c r="A2985" s="148" t="s">
        <v>26308</v>
      </c>
      <c r="B2985" s="149" t="s">
        <v>26309</v>
      </c>
      <c r="C2985" s="106" t="s">
        <v>128</v>
      </c>
      <c r="D2985" s="150">
        <v>381.03</v>
      </c>
      <c r="E2985" s="83"/>
    </row>
    <row r="2986" spans="1:5" ht="28.8" x14ac:dyDescent="0.3">
      <c r="A2986" s="148" t="s">
        <v>26310</v>
      </c>
      <c r="B2986" s="149" t="s">
        <v>26311</v>
      </c>
      <c r="C2986" s="106" t="s">
        <v>439</v>
      </c>
      <c r="D2986" s="150">
        <v>4933.8</v>
      </c>
      <c r="E2986" s="83"/>
    </row>
    <row r="2987" spans="1:5" ht="28.8" x14ac:dyDescent="0.3">
      <c r="A2987" s="148" t="s">
        <v>26312</v>
      </c>
      <c r="B2987" s="149" t="s">
        <v>26313</v>
      </c>
      <c r="C2987" s="106" t="s">
        <v>439</v>
      </c>
      <c r="D2987" s="150">
        <v>4513.46</v>
      </c>
      <c r="E2987" s="83"/>
    </row>
    <row r="2988" spans="1:5" ht="28.8" x14ac:dyDescent="0.3">
      <c r="A2988" s="148" t="s">
        <v>26314</v>
      </c>
      <c r="B2988" s="149" t="s">
        <v>26315</v>
      </c>
      <c r="C2988" s="106" t="s">
        <v>439</v>
      </c>
      <c r="D2988" s="150">
        <v>6257.82</v>
      </c>
      <c r="E2988" s="83"/>
    </row>
    <row r="2989" spans="1:5" ht="28.8" x14ac:dyDescent="0.3">
      <c r="A2989" s="148" t="s">
        <v>26316</v>
      </c>
      <c r="B2989" s="149" t="s">
        <v>26317</v>
      </c>
      <c r="C2989" s="106" t="s">
        <v>439</v>
      </c>
      <c r="D2989" s="150">
        <v>9173.32</v>
      </c>
      <c r="E2989" s="83"/>
    </row>
    <row r="2990" spans="1:5" ht="28.8" x14ac:dyDescent="0.3">
      <c r="A2990" s="148" t="s">
        <v>26318</v>
      </c>
      <c r="B2990" s="149" t="s">
        <v>26319</v>
      </c>
      <c r="C2990" s="106" t="s">
        <v>439</v>
      </c>
      <c r="D2990" s="150">
        <v>4970.17</v>
      </c>
      <c r="E2990" s="83"/>
    </row>
    <row r="2991" spans="1:5" ht="28.8" x14ac:dyDescent="0.3">
      <c r="A2991" s="148" t="s">
        <v>26320</v>
      </c>
      <c r="B2991" s="149" t="s">
        <v>26321</v>
      </c>
      <c r="C2991" s="106" t="s">
        <v>439</v>
      </c>
      <c r="D2991" s="150">
        <v>7518.25</v>
      </c>
      <c r="E2991" s="83"/>
    </row>
    <row r="2992" spans="1:5" ht="28.8" x14ac:dyDescent="0.3">
      <c r="A2992" s="148" t="s">
        <v>26322</v>
      </c>
      <c r="B2992" s="149" t="s">
        <v>26323</v>
      </c>
      <c r="C2992" s="106" t="s">
        <v>439</v>
      </c>
      <c r="D2992" s="150">
        <v>6922.65</v>
      </c>
      <c r="E2992" s="83"/>
    </row>
    <row r="2993" spans="1:5" x14ac:dyDescent="0.3">
      <c r="A2993" s="148" t="s">
        <v>26324</v>
      </c>
      <c r="B2993" s="149" t="s">
        <v>26325</v>
      </c>
      <c r="C2993" s="106" t="s">
        <v>439</v>
      </c>
      <c r="D2993" s="150">
        <v>795.44</v>
      </c>
      <c r="E2993" s="83"/>
    </row>
    <row r="2994" spans="1:5" x14ac:dyDescent="0.3">
      <c r="A2994" s="148" t="s">
        <v>26326</v>
      </c>
      <c r="B2994" s="149" t="s">
        <v>26327</v>
      </c>
      <c r="C2994" s="106" t="s">
        <v>439</v>
      </c>
      <c r="D2994" s="150">
        <v>1013.5</v>
      </c>
      <c r="E2994" s="83"/>
    </row>
    <row r="2995" spans="1:5" x14ac:dyDescent="0.3">
      <c r="A2995" s="148" t="s">
        <v>26328</v>
      </c>
      <c r="B2995" s="149" t="s">
        <v>7843</v>
      </c>
      <c r="C2995" s="106" t="s">
        <v>180</v>
      </c>
      <c r="D2995" s="150">
        <v>1846.08</v>
      </c>
      <c r="E2995" s="83"/>
    </row>
    <row r="2996" spans="1:5" x14ac:dyDescent="0.3">
      <c r="A2996" s="148" t="s">
        <v>26329</v>
      </c>
      <c r="B2996" s="149" t="s">
        <v>7847</v>
      </c>
      <c r="C2996" s="106" t="s">
        <v>180</v>
      </c>
      <c r="D2996" s="150">
        <v>2241.0700000000002</v>
      </c>
      <c r="E2996" s="83"/>
    </row>
    <row r="2997" spans="1:5" ht="28.8" x14ac:dyDescent="0.3">
      <c r="A2997" s="148" t="s">
        <v>26330</v>
      </c>
      <c r="B2997" s="149" t="s">
        <v>26331</v>
      </c>
      <c r="C2997" s="106" t="s">
        <v>128</v>
      </c>
      <c r="D2997" s="150">
        <v>88643.4</v>
      </c>
      <c r="E2997" s="83"/>
    </row>
    <row r="2998" spans="1:5" x14ac:dyDescent="0.3">
      <c r="A2998" s="148" t="s">
        <v>26332</v>
      </c>
      <c r="B2998" s="149" t="s">
        <v>26333</v>
      </c>
      <c r="C2998" s="106" t="s">
        <v>128</v>
      </c>
      <c r="D2998" s="150">
        <v>36238.230000000003</v>
      </c>
      <c r="E2998" s="83"/>
    </row>
    <row r="2999" spans="1:5" x14ac:dyDescent="0.3">
      <c r="A2999" s="148" t="s">
        <v>26334</v>
      </c>
      <c r="B2999" s="149" t="s">
        <v>26335</v>
      </c>
      <c r="C2999" s="106" t="s">
        <v>128</v>
      </c>
      <c r="D2999" s="150">
        <v>41889.769999999997</v>
      </c>
      <c r="E2999" s="83"/>
    </row>
    <row r="3000" spans="1:5" x14ac:dyDescent="0.3">
      <c r="A3000" s="148" t="s">
        <v>26336</v>
      </c>
      <c r="B3000" s="149" t="s">
        <v>26337</v>
      </c>
      <c r="C3000" s="106" t="s">
        <v>128</v>
      </c>
      <c r="D3000" s="150">
        <v>48400.55</v>
      </c>
      <c r="E3000" s="83"/>
    </row>
    <row r="3001" spans="1:5" x14ac:dyDescent="0.3">
      <c r="A3001" s="148" t="s">
        <v>26338</v>
      </c>
      <c r="B3001" s="149" t="s">
        <v>26339</v>
      </c>
      <c r="C3001" s="106" t="s">
        <v>128</v>
      </c>
      <c r="D3001" s="150">
        <v>53936.94</v>
      </c>
      <c r="E3001" s="83"/>
    </row>
    <row r="3002" spans="1:5" ht="43.2" x14ac:dyDescent="0.3">
      <c r="A3002" s="148" t="s">
        <v>26340</v>
      </c>
      <c r="B3002" s="149" t="s">
        <v>26341</v>
      </c>
      <c r="C3002" s="106" t="s">
        <v>128</v>
      </c>
      <c r="D3002" s="150">
        <v>227411.22</v>
      </c>
      <c r="E3002" s="83"/>
    </row>
    <row r="3003" spans="1:5" x14ac:dyDescent="0.3">
      <c r="A3003" s="148" t="s">
        <v>26342</v>
      </c>
      <c r="B3003" s="149" t="s">
        <v>26343</v>
      </c>
      <c r="C3003" s="106" t="s">
        <v>128</v>
      </c>
      <c r="D3003" s="150">
        <v>82737.38</v>
      </c>
      <c r="E3003" s="83"/>
    </row>
    <row r="3004" spans="1:5" ht="43.2" x14ac:dyDescent="0.3">
      <c r="A3004" s="148" t="s">
        <v>26344</v>
      </c>
      <c r="B3004" s="149" t="s">
        <v>26345</v>
      </c>
      <c r="C3004" s="106" t="s">
        <v>128</v>
      </c>
      <c r="D3004" s="150">
        <v>378706.62</v>
      </c>
      <c r="E3004" s="83"/>
    </row>
    <row r="3005" spans="1:5" x14ac:dyDescent="0.3">
      <c r="A3005" s="148" t="s">
        <v>26346</v>
      </c>
      <c r="B3005" s="149" t="s">
        <v>26347</v>
      </c>
      <c r="C3005" s="106" t="s">
        <v>128</v>
      </c>
      <c r="D3005" s="150">
        <v>3484.32</v>
      </c>
      <c r="E3005" s="83"/>
    </row>
    <row r="3006" spans="1:5" x14ac:dyDescent="0.3">
      <c r="A3006" s="148" t="s">
        <v>26348</v>
      </c>
      <c r="B3006" s="149" t="s">
        <v>26349</v>
      </c>
      <c r="C3006" s="106" t="s">
        <v>128</v>
      </c>
      <c r="D3006" s="150">
        <v>4504.6099999999997</v>
      </c>
      <c r="E3006" s="83"/>
    </row>
    <row r="3007" spans="1:5" x14ac:dyDescent="0.3">
      <c r="A3007" s="148" t="s">
        <v>26350</v>
      </c>
      <c r="B3007" s="149" t="s">
        <v>26351</v>
      </c>
      <c r="C3007" s="106" t="s">
        <v>128</v>
      </c>
      <c r="D3007" s="150">
        <v>6056.92</v>
      </c>
      <c r="E3007" s="83"/>
    </row>
    <row r="3008" spans="1:5" x14ac:dyDescent="0.3">
      <c r="A3008" s="148" t="s">
        <v>26352</v>
      </c>
      <c r="B3008" s="149" t="s">
        <v>26353</v>
      </c>
      <c r="C3008" s="106" t="s">
        <v>128</v>
      </c>
      <c r="D3008" s="150">
        <v>3878.83</v>
      </c>
      <c r="E3008" s="83"/>
    </row>
    <row r="3009" spans="1:5" x14ac:dyDescent="0.3">
      <c r="A3009" s="148" t="s">
        <v>26354</v>
      </c>
      <c r="B3009" s="149" t="s">
        <v>26355</v>
      </c>
      <c r="C3009" s="106" t="s">
        <v>128</v>
      </c>
      <c r="D3009" s="150">
        <v>4466.3500000000004</v>
      </c>
      <c r="E3009" s="83"/>
    </row>
    <row r="3010" spans="1:5" x14ac:dyDescent="0.3">
      <c r="A3010" s="148" t="s">
        <v>26356</v>
      </c>
      <c r="B3010" s="149" t="s">
        <v>26357</v>
      </c>
      <c r="C3010" s="106" t="s">
        <v>128</v>
      </c>
      <c r="D3010" s="150">
        <v>5302.67</v>
      </c>
      <c r="E3010" s="83"/>
    </row>
    <row r="3011" spans="1:5" x14ac:dyDescent="0.3">
      <c r="A3011" s="148" t="s">
        <v>26358</v>
      </c>
      <c r="B3011" s="149" t="s">
        <v>26359</v>
      </c>
      <c r="C3011" s="106" t="s">
        <v>128</v>
      </c>
      <c r="D3011" s="150">
        <v>6141.67</v>
      </c>
      <c r="E3011" s="83"/>
    </row>
    <row r="3012" spans="1:5" x14ac:dyDescent="0.3">
      <c r="A3012" s="148" t="s">
        <v>26360</v>
      </c>
      <c r="B3012" s="149" t="s">
        <v>26361</v>
      </c>
      <c r="C3012" s="106" t="s">
        <v>128</v>
      </c>
      <c r="D3012" s="150">
        <v>3579.83</v>
      </c>
      <c r="E3012" s="83"/>
    </row>
    <row r="3013" spans="1:5" x14ac:dyDescent="0.3">
      <c r="A3013" s="148" t="s">
        <v>26362</v>
      </c>
      <c r="B3013" s="149" t="s">
        <v>26363</v>
      </c>
      <c r="C3013" s="106" t="s">
        <v>128</v>
      </c>
      <c r="D3013" s="150">
        <v>4067.14</v>
      </c>
      <c r="E3013" s="83"/>
    </row>
    <row r="3014" spans="1:5" x14ac:dyDescent="0.3">
      <c r="A3014" s="148" t="s">
        <v>26364</v>
      </c>
      <c r="B3014" s="149" t="s">
        <v>26365</v>
      </c>
      <c r="C3014" s="106" t="s">
        <v>128</v>
      </c>
      <c r="D3014" s="150">
        <v>4414.43</v>
      </c>
      <c r="E3014" s="83"/>
    </row>
    <row r="3015" spans="1:5" x14ac:dyDescent="0.3">
      <c r="A3015" s="148" t="s">
        <v>26366</v>
      </c>
      <c r="B3015" s="149" t="s">
        <v>26367</v>
      </c>
      <c r="C3015" s="106" t="s">
        <v>128</v>
      </c>
      <c r="D3015" s="150">
        <v>4559.24</v>
      </c>
      <c r="E3015" s="83"/>
    </row>
    <row r="3016" spans="1:5" ht="28.8" x14ac:dyDescent="0.3">
      <c r="A3016" s="148" t="s">
        <v>26368</v>
      </c>
      <c r="B3016" s="149" t="s">
        <v>26369</v>
      </c>
      <c r="C3016" s="106" t="s">
        <v>128</v>
      </c>
      <c r="D3016" s="150">
        <v>7733</v>
      </c>
      <c r="E3016" s="83"/>
    </row>
    <row r="3017" spans="1:5" ht="28.8" x14ac:dyDescent="0.3">
      <c r="A3017" s="148" t="s">
        <v>26370</v>
      </c>
      <c r="B3017" s="149" t="s">
        <v>26371</v>
      </c>
      <c r="C3017" s="106" t="s">
        <v>236</v>
      </c>
      <c r="D3017" s="150">
        <v>10.35</v>
      </c>
      <c r="E3017" s="83"/>
    </row>
    <row r="3018" spans="1:5" ht="28.8" x14ac:dyDescent="0.3">
      <c r="A3018" s="148" t="s">
        <v>26372</v>
      </c>
      <c r="B3018" s="149" t="s">
        <v>26373</v>
      </c>
      <c r="C3018" s="106" t="s">
        <v>236</v>
      </c>
      <c r="D3018" s="150">
        <v>15.49</v>
      </c>
      <c r="E3018" s="83"/>
    </row>
    <row r="3019" spans="1:5" ht="28.8" x14ac:dyDescent="0.3">
      <c r="A3019" s="148" t="s">
        <v>26374</v>
      </c>
      <c r="B3019" s="149" t="s">
        <v>26375</v>
      </c>
      <c r="C3019" s="106" t="s">
        <v>236</v>
      </c>
      <c r="D3019" s="150">
        <v>18.21</v>
      </c>
      <c r="E3019" s="83"/>
    </row>
    <row r="3020" spans="1:5" ht="28.8" x14ac:dyDescent="0.3">
      <c r="A3020" s="148" t="s">
        <v>26376</v>
      </c>
      <c r="B3020" s="149" t="s">
        <v>26377</v>
      </c>
      <c r="C3020" s="106" t="s">
        <v>180</v>
      </c>
      <c r="D3020" s="150">
        <v>3924.91</v>
      </c>
      <c r="E3020" s="83"/>
    </row>
    <row r="3021" spans="1:5" ht="43.2" x14ac:dyDescent="0.3">
      <c r="A3021" s="148" t="s">
        <v>26378</v>
      </c>
      <c r="B3021" s="149" t="s">
        <v>26379</v>
      </c>
      <c r="C3021" s="106" t="s">
        <v>128</v>
      </c>
      <c r="D3021" s="150">
        <v>1091.9100000000001</v>
      </c>
      <c r="E3021" s="83"/>
    </row>
    <row r="3022" spans="1:5" ht="28.8" x14ac:dyDescent="0.3">
      <c r="A3022" s="148" t="s">
        <v>26380</v>
      </c>
      <c r="B3022" s="149" t="s">
        <v>26381</v>
      </c>
      <c r="C3022" s="106" t="s">
        <v>180</v>
      </c>
      <c r="D3022" s="150">
        <v>1544.47</v>
      </c>
      <c r="E3022" s="83"/>
    </row>
    <row r="3023" spans="1:5" ht="43.2" x14ac:dyDescent="0.3">
      <c r="A3023" s="148" t="s">
        <v>26382</v>
      </c>
      <c r="B3023" s="149" t="s">
        <v>26383</v>
      </c>
      <c r="C3023" s="106" t="s">
        <v>128</v>
      </c>
      <c r="D3023" s="150">
        <v>5760.22</v>
      </c>
      <c r="E3023" s="83"/>
    </row>
    <row r="3024" spans="1:5" ht="28.8" x14ac:dyDescent="0.3">
      <c r="A3024" s="148" t="s">
        <v>26384</v>
      </c>
      <c r="B3024" s="149" t="s">
        <v>26385</v>
      </c>
      <c r="C3024" s="106" t="s">
        <v>128</v>
      </c>
      <c r="D3024" s="150">
        <v>147.34</v>
      </c>
      <c r="E3024" s="83"/>
    </row>
    <row r="3025" spans="1:5" ht="28.8" x14ac:dyDescent="0.3">
      <c r="A3025" s="148" t="s">
        <v>26386</v>
      </c>
      <c r="B3025" s="149" t="s">
        <v>26387</v>
      </c>
      <c r="C3025" s="106" t="s">
        <v>180</v>
      </c>
      <c r="D3025" s="150">
        <v>1318.69</v>
      </c>
      <c r="E3025" s="83"/>
    </row>
    <row r="3026" spans="1:5" ht="28.8" x14ac:dyDescent="0.3">
      <c r="A3026" s="148" t="s">
        <v>26388</v>
      </c>
      <c r="B3026" s="149" t="s">
        <v>26389</v>
      </c>
      <c r="C3026" s="106" t="s">
        <v>128</v>
      </c>
      <c r="D3026" s="150">
        <v>296.58</v>
      </c>
      <c r="E3026" s="83"/>
    </row>
    <row r="3027" spans="1:5" ht="28.8" x14ac:dyDescent="0.3">
      <c r="A3027" s="148" t="s">
        <v>26390</v>
      </c>
      <c r="B3027" s="149" t="s">
        <v>26391</v>
      </c>
      <c r="C3027" s="106" t="s">
        <v>180</v>
      </c>
      <c r="D3027" s="150">
        <v>1012.05</v>
      </c>
      <c r="E3027" s="83"/>
    </row>
    <row r="3028" spans="1:5" ht="28.8" x14ac:dyDescent="0.3">
      <c r="A3028" s="148" t="s">
        <v>26392</v>
      </c>
      <c r="B3028" s="149" t="s">
        <v>26393</v>
      </c>
      <c r="C3028" s="106" t="s">
        <v>128</v>
      </c>
      <c r="D3028" s="150">
        <v>232.26</v>
      </c>
      <c r="E3028" s="83"/>
    </row>
    <row r="3029" spans="1:5" ht="28.8" x14ac:dyDescent="0.3">
      <c r="A3029" s="148" t="s">
        <v>26394</v>
      </c>
      <c r="B3029" s="149" t="s">
        <v>26395</v>
      </c>
      <c r="C3029" s="106" t="s">
        <v>180</v>
      </c>
      <c r="D3029" s="150">
        <v>3398.81</v>
      </c>
      <c r="E3029" s="83"/>
    </row>
    <row r="3030" spans="1:5" ht="28.8" x14ac:dyDescent="0.3">
      <c r="A3030" s="148" t="s">
        <v>26396</v>
      </c>
      <c r="B3030" s="149" t="s">
        <v>26397</v>
      </c>
      <c r="C3030" s="106" t="s">
        <v>236</v>
      </c>
      <c r="D3030" s="150">
        <v>3533.13</v>
      </c>
      <c r="E3030" s="83"/>
    </row>
    <row r="3031" spans="1:5" x14ac:dyDescent="0.3">
      <c r="A3031" s="148" t="s">
        <v>26398</v>
      </c>
      <c r="B3031" s="149" t="s">
        <v>26399</v>
      </c>
      <c r="C3031" s="106" t="s">
        <v>128</v>
      </c>
      <c r="D3031" s="150">
        <v>85.44</v>
      </c>
      <c r="E3031" s="83"/>
    </row>
    <row r="3032" spans="1:5" x14ac:dyDescent="0.3">
      <c r="A3032" s="148" t="s">
        <v>26400</v>
      </c>
      <c r="B3032" s="149" t="s">
        <v>26401</v>
      </c>
      <c r="C3032" s="106" t="s">
        <v>128</v>
      </c>
      <c r="D3032" s="150">
        <v>88.4</v>
      </c>
      <c r="E3032" s="83"/>
    </row>
    <row r="3033" spans="1:5" x14ac:dyDescent="0.3">
      <c r="A3033" s="148" t="s">
        <v>26402</v>
      </c>
      <c r="B3033" s="149" t="s">
        <v>26403</v>
      </c>
      <c r="C3033" s="106" t="s">
        <v>180</v>
      </c>
      <c r="D3033" s="150">
        <v>2005.52</v>
      </c>
      <c r="E3033" s="83"/>
    </row>
    <row r="3034" spans="1:5" x14ac:dyDescent="0.3">
      <c r="A3034" s="148" t="s">
        <v>26404</v>
      </c>
      <c r="B3034" s="149" t="s">
        <v>26405</v>
      </c>
      <c r="C3034" s="106" t="s">
        <v>180</v>
      </c>
      <c r="D3034" s="150">
        <v>1486.28</v>
      </c>
      <c r="E3034" s="83"/>
    </row>
    <row r="3035" spans="1:5" x14ac:dyDescent="0.3">
      <c r="A3035" s="148" t="s">
        <v>26406</v>
      </c>
      <c r="B3035" s="149" t="s">
        <v>26407</v>
      </c>
      <c r="C3035" s="106" t="s">
        <v>180</v>
      </c>
      <c r="D3035" s="150">
        <v>1213.47</v>
      </c>
      <c r="E3035" s="83"/>
    </row>
    <row r="3036" spans="1:5" x14ac:dyDescent="0.3">
      <c r="A3036" s="148" t="s">
        <v>26408</v>
      </c>
      <c r="B3036" s="149" t="s">
        <v>26409</v>
      </c>
      <c r="C3036" s="106" t="s">
        <v>180</v>
      </c>
      <c r="D3036" s="150">
        <v>1083.73</v>
      </c>
      <c r="E3036" s="83"/>
    </row>
    <row r="3037" spans="1:5" x14ac:dyDescent="0.3">
      <c r="A3037" s="148" t="s">
        <v>26410</v>
      </c>
      <c r="B3037" s="149" t="s">
        <v>26411</v>
      </c>
      <c r="C3037" s="106" t="s">
        <v>180</v>
      </c>
      <c r="D3037" s="150">
        <v>904.95</v>
      </c>
      <c r="E3037" s="83"/>
    </row>
    <row r="3038" spans="1:5" x14ac:dyDescent="0.3">
      <c r="A3038" s="148" t="s">
        <v>26412</v>
      </c>
      <c r="B3038" s="149" t="s">
        <v>26413</v>
      </c>
      <c r="C3038" s="106" t="s">
        <v>180</v>
      </c>
      <c r="D3038" s="150">
        <v>2884.78</v>
      </c>
      <c r="E3038" s="83"/>
    </row>
    <row r="3039" spans="1:5" x14ac:dyDescent="0.3">
      <c r="A3039" s="148" t="s">
        <v>26414</v>
      </c>
      <c r="B3039" s="149" t="s">
        <v>26415</v>
      </c>
      <c r="C3039" s="106" t="s">
        <v>180</v>
      </c>
      <c r="D3039" s="150">
        <v>1657.84</v>
      </c>
      <c r="E3039" s="83"/>
    </row>
    <row r="3040" spans="1:5" x14ac:dyDescent="0.3">
      <c r="A3040" s="148" t="s">
        <v>26416</v>
      </c>
      <c r="B3040" s="149" t="s">
        <v>26417</v>
      </c>
      <c r="C3040" s="106" t="s">
        <v>180</v>
      </c>
      <c r="D3040" s="150">
        <v>1318.82</v>
      </c>
      <c r="E3040" s="83"/>
    </row>
    <row r="3041" spans="1:5" ht="43.2" x14ac:dyDescent="0.3">
      <c r="A3041" s="148" t="s">
        <v>26418</v>
      </c>
      <c r="B3041" s="149" t="s">
        <v>26419</v>
      </c>
      <c r="C3041" s="106" t="s">
        <v>180</v>
      </c>
      <c r="D3041" s="150">
        <v>1304.6099999999999</v>
      </c>
      <c r="E3041" s="83"/>
    </row>
    <row r="3042" spans="1:5" ht="43.2" x14ac:dyDescent="0.3">
      <c r="A3042" s="148" t="s">
        <v>26420</v>
      </c>
      <c r="B3042" s="149" t="s">
        <v>26421</v>
      </c>
      <c r="C3042" s="106" t="s">
        <v>180</v>
      </c>
      <c r="D3042" s="150">
        <v>1425.09</v>
      </c>
      <c r="E3042" s="83"/>
    </row>
    <row r="3043" spans="1:5" ht="43.2" x14ac:dyDescent="0.3">
      <c r="A3043" s="148" t="s">
        <v>26422</v>
      </c>
      <c r="B3043" s="149" t="s">
        <v>26423</v>
      </c>
      <c r="C3043" s="106" t="s">
        <v>180</v>
      </c>
      <c r="D3043" s="150">
        <v>2239.6999999999998</v>
      </c>
      <c r="E3043" s="83"/>
    </row>
    <row r="3044" spans="1:5" ht="43.2" x14ac:dyDescent="0.3">
      <c r="A3044" s="148" t="s">
        <v>26424</v>
      </c>
      <c r="B3044" s="149" t="s">
        <v>26425</v>
      </c>
      <c r="C3044" s="106" t="s">
        <v>180</v>
      </c>
      <c r="D3044" s="150">
        <v>87.87</v>
      </c>
      <c r="E3044" s="83"/>
    </row>
    <row r="3045" spans="1:5" ht="43.2" x14ac:dyDescent="0.3">
      <c r="A3045" s="148" t="s">
        <v>26426</v>
      </c>
      <c r="B3045" s="149" t="s">
        <v>26427</v>
      </c>
      <c r="C3045" s="106" t="s">
        <v>128</v>
      </c>
      <c r="D3045" s="150">
        <v>5398.52</v>
      </c>
      <c r="E3045" s="83"/>
    </row>
    <row r="3046" spans="1:5" ht="43.2" x14ac:dyDescent="0.3">
      <c r="A3046" s="148" t="s">
        <v>26428</v>
      </c>
      <c r="B3046" s="149" t="s">
        <v>26429</v>
      </c>
      <c r="C3046" s="106" t="s">
        <v>128</v>
      </c>
      <c r="D3046" s="150">
        <v>22194.23</v>
      </c>
      <c r="E3046" s="83"/>
    </row>
    <row r="3047" spans="1:5" ht="43.2" x14ac:dyDescent="0.3">
      <c r="A3047" s="148" t="s">
        <v>26430</v>
      </c>
      <c r="B3047" s="149" t="s">
        <v>26431</v>
      </c>
      <c r="C3047" s="106" t="s">
        <v>128</v>
      </c>
      <c r="D3047" s="150">
        <v>413492.66</v>
      </c>
      <c r="E3047" s="83"/>
    </row>
    <row r="3048" spans="1:5" ht="28.8" x14ac:dyDescent="0.3">
      <c r="A3048" s="148" t="s">
        <v>26432</v>
      </c>
      <c r="B3048" s="149" t="s">
        <v>26433</v>
      </c>
      <c r="C3048" s="106" t="s">
        <v>128</v>
      </c>
      <c r="D3048" s="150">
        <v>8347.73</v>
      </c>
      <c r="E3048" s="83"/>
    </row>
    <row r="3049" spans="1:5" ht="28.8" x14ac:dyDescent="0.3">
      <c r="A3049" s="148" t="s">
        <v>26434</v>
      </c>
      <c r="B3049" s="149" t="s">
        <v>26435</v>
      </c>
      <c r="C3049" s="106" t="s">
        <v>128</v>
      </c>
      <c r="D3049" s="150">
        <v>4336.4399999999996</v>
      </c>
      <c r="E3049" s="83"/>
    </row>
    <row r="3050" spans="1:5" ht="28.8" x14ac:dyDescent="0.3">
      <c r="A3050" s="148" t="s">
        <v>26436</v>
      </c>
      <c r="B3050" s="149" t="s">
        <v>26437</v>
      </c>
      <c r="C3050" s="106" t="s">
        <v>128</v>
      </c>
      <c r="D3050" s="150">
        <v>4118.88</v>
      </c>
      <c r="E3050" s="83"/>
    </row>
    <row r="3051" spans="1:5" ht="43.2" x14ac:dyDescent="0.3">
      <c r="A3051" s="148" t="s">
        <v>26438</v>
      </c>
      <c r="B3051" s="149" t="s">
        <v>26439</v>
      </c>
      <c r="C3051" s="106" t="s">
        <v>128</v>
      </c>
      <c r="D3051" s="150">
        <v>653511.75</v>
      </c>
      <c r="E3051" s="83"/>
    </row>
    <row r="3052" spans="1:5" ht="43.2" x14ac:dyDescent="0.3">
      <c r="A3052" s="148" t="s">
        <v>26440</v>
      </c>
      <c r="B3052" s="149" t="s">
        <v>26441</v>
      </c>
      <c r="C3052" s="106" t="s">
        <v>128</v>
      </c>
      <c r="D3052" s="150">
        <v>4194.8599999999997</v>
      </c>
      <c r="E3052" s="83"/>
    </row>
    <row r="3053" spans="1:5" ht="43.2" x14ac:dyDescent="0.3">
      <c r="A3053" s="148" t="s">
        <v>26442</v>
      </c>
      <c r="B3053" s="149" t="s">
        <v>26443</v>
      </c>
      <c r="C3053" s="106" t="s">
        <v>128</v>
      </c>
      <c r="D3053" s="150">
        <v>4764.8</v>
      </c>
      <c r="E3053" s="83"/>
    </row>
    <row r="3054" spans="1:5" ht="43.2" x14ac:dyDescent="0.3">
      <c r="A3054" s="148" t="s">
        <v>26444</v>
      </c>
      <c r="B3054" s="149" t="s">
        <v>26445</v>
      </c>
      <c r="C3054" s="106" t="s">
        <v>128</v>
      </c>
      <c r="D3054" s="150">
        <v>5428.62</v>
      </c>
      <c r="E3054" s="83"/>
    </row>
    <row r="3055" spans="1:5" ht="43.2" x14ac:dyDescent="0.3">
      <c r="A3055" s="148" t="s">
        <v>26446</v>
      </c>
      <c r="B3055" s="149" t="s">
        <v>26447</v>
      </c>
      <c r="C3055" s="106" t="s">
        <v>128</v>
      </c>
      <c r="D3055" s="150">
        <v>4044.01</v>
      </c>
      <c r="E3055" s="83"/>
    </row>
    <row r="3056" spans="1:5" ht="43.2" x14ac:dyDescent="0.3">
      <c r="A3056" s="148" t="s">
        <v>26448</v>
      </c>
      <c r="B3056" s="149" t="s">
        <v>26449</v>
      </c>
      <c r="C3056" s="106" t="s">
        <v>128</v>
      </c>
      <c r="D3056" s="150">
        <v>4534.72</v>
      </c>
      <c r="E3056" s="83"/>
    </row>
    <row r="3057" spans="1:5" ht="43.2" x14ac:dyDescent="0.3">
      <c r="A3057" s="148" t="s">
        <v>26450</v>
      </c>
      <c r="B3057" s="149" t="s">
        <v>26451</v>
      </c>
      <c r="C3057" s="106" t="s">
        <v>128</v>
      </c>
      <c r="D3057" s="150">
        <v>5776.7</v>
      </c>
      <c r="E3057" s="83"/>
    </row>
    <row r="3058" spans="1:5" ht="43.2" x14ac:dyDescent="0.3">
      <c r="A3058" s="148" t="s">
        <v>26452</v>
      </c>
      <c r="B3058" s="149" t="s">
        <v>26453</v>
      </c>
      <c r="C3058" s="106" t="s">
        <v>128</v>
      </c>
      <c r="D3058" s="150">
        <v>5819.8</v>
      </c>
      <c r="E3058" s="83"/>
    </row>
    <row r="3059" spans="1:5" ht="28.8" x14ac:dyDescent="0.3">
      <c r="A3059" s="148" t="s">
        <v>26454</v>
      </c>
      <c r="B3059" s="149" t="s">
        <v>26455</v>
      </c>
      <c r="C3059" s="106" t="s">
        <v>128</v>
      </c>
      <c r="D3059" s="150">
        <v>18031.349999999999</v>
      </c>
      <c r="E3059" s="83"/>
    </row>
    <row r="3060" spans="1:5" ht="28.8" x14ac:dyDescent="0.3">
      <c r="A3060" s="148" t="s">
        <v>26456</v>
      </c>
      <c r="B3060" s="149" t="s">
        <v>26457</v>
      </c>
      <c r="C3060" s="106" t="s">
        <v>128</v>
      </c>
      <c r="D3060" s="150">
        <v>50502.64</v>
      </c>
      <c r="E3060" s="83"/>
    </row>
    <row r="3061" spans="1:5" ht="28.8" x14ac:dyDescent="0.3">
      <c r="A3061" s="148" t="s">
        <v>26458</v>
      </c>
      <c r="B3061" s="149" t="s">
        <v>26459</v>
      </c>
      <c r="C3061" s="106" t="s">
        <v>128</v>
      </c>
      <c r="D3061" s="150">
        <v>45976.2</v>
      </c>
      <c r="E3061" s="83"/>
    </row>
    <row r="3062" spans="1:5" ht="28.8" x14ac:dyDescent="0.3">
      <c r="A3062" s="148" t="s">
        <v>26460</v>
      </c>
      <c r="B3062" s="149" t="s">
        <v>26461</v>
      </c>
      <c r="C3062" s="106" t="s">
        <v>128</v>
      </c>
      <c r="D3062" s="150">
        <v>15893.08</v>
      </c>
      <c r="E3062" s="83"/>
    </row>
    <row r="3063" spans="1:5" x14ac:dyDescent="0.3">
      <c r="A3063" s="148" t="s">
        <v>26462</v>
      </c>
      <c r="B3063" s="149" t="s">
        <v>7765</v>
      </c>
      <c r="C3063" s="106" t="s">
        <v>128</v>
      </c>
      <c r="D3063" s="150">
        <v>816.41</v>
      </c>
      <c r="E3063" s="83"/>
    </row>
    <row r="3064" spans="1:5" x14ac:dyDescent="0.3">
      <c r="A3064" s="148" t="s">
        <v>26463</v>
      </c>
      <c r="B3064" s="149" t="s">
        <v>7767</v>
      </c>
      <c r="C3064" s="106" t="s">
        <v>128</v>
      </c>
      <c r="D3064" s="150">
        <v>2381.86</v>
      </c>
      <c r="E3064" s="83"/>
    </row>
    <row r="3065" spans="1:5" x14ac:dyDescent="0.3">
      <c r="A3065" s="148" t="s">
        <v>26464</v>
      </c>
      <c r="B3065" s="149" t="s">
        <v>7761</v>
      </c>
      <c r="C3065" s="106" t="s">
        <v>128</v>
      </c>
      <c r="D3065" s="150">
        <v>1914.9</v>
      </c>
      <c r="E3065" s="83"/>
    </row>
    <row r="3066" spans="1:5" ht="43.2" x14ac:dyDescent="0.3">
      <c r="A3066" s="148" t="s">
        <v>26465</v>
      </c>
      <c r="B3066" s="149" t="s">
        <v>26466</v>
      </c>
      <c r="C3066" s="106" t="s">
        <v>128</v>
      </c>
      <c r="D3066" s="150">
        <v>1709.49</v>
      </c>
      <c r="E3066" s="83"/>
    </row>
    <row r="3067" spans="1:5" ht="28.8" x14ac:dyDescent="0.3">
      <c r="A3067" s="148" t="s">
        <v>26467</v>
      </c>
      <c r="B3067" s="149" t="s">
        <v>26468</v>
      </c>
      <c r="C3067" s="106" t="s">
        <v>128</v>
      </c>
      <c r="D3067" s="150">
        <v>302.11</v>
      </c>
      <c r="E3067" s="83"/>
    </row>
    <row r="3068" spans="1:5" x14ac:dyDescent="0.3">
      <c r="A3068" s="148" t="s">
        <v>26469</v>
      </c>
      <c r="B3068" s="149" t="s">
        <v>26470</v>
      </c>
      <c r="C3068" s="106" t="s">
        <v>128</v>
      </c>
      <c r="D3068" s="150">
        <v>1978.63</v>
      </c>
      <c r="E3068" s="83"/>
    </row>
    <row r="3069" spans="1:5" x14ac:dyDescent="0.3">
      <c r="A3069" s="148" t="s">
        <v>26471</v>
      </c>
      <c r="B3069" s="149" t="s">
        <v>26472</v>
      </c>
      <c r="C3069" s="106" t="s">
        <v>128</v>
      </c>
      <c r="D3069" s="150">
        <v>905.3</v>
      </c>
      <c r="E3069" s="83"/>
    </row>
    <row r="3070" spans="1:5" x14ac:dyDescent="0.3">
      <c r="A3070" s="148" t="s">
        <v>26473</v>
      </c>
      <c r="B3070" s="149" t="s">
        <v>26474</v>
      </c>
      <c r="C3070" s="106" t="s">
        <v>128</v>
      </c>
      <c r="D3070" s="150">
        <v>2014.05</v>
      </c>
      <c r="E3070" s="83"/>
    </row>
    <row r="3071" spans="1:5" ht="28.8" x14ac:dyDescent="0.3">
      <c r="A3071" s="148" t="s">
        <v>26475</v>
      </c>
      <c r="B3071" s="149" t="s">
        <v>26476</v>
      </c>
      <c r="C3071" s="106" t="s">
        <v>180</v>
      </c>
      <c r="D3071" s="150">
        <v>1679.79</v>
      </c>
      <c r="E3071" s="83"/>
    </row>
    <row r="3072" spans="1:5" x14ac:dyDescent="0.3">
      <c r="A3072" s="148" t="s">
        <v>26477</v>
      </c>
      <c r="B3072" s="149" t="s">
        <v>26478</v>
      </c>
      <c r="C3072" s="106" t="s">
        <v>180</v>
      </c>
      <c r="D3072" s="150">
        <v>985.03</v>
      </c>
      <c r="E3072" s="83"/>
    </row>
    <row r="3073" spans="1:5" ht="28.8" x14ac:dyDescent="0.3">
      <c r="A3073" s="148" t="s">
        <v>26479</v>
      </c>
      <c r="B3073" s="149" t="s">
        <v>26480</v>
      </c>
      <c r="C3073" s="106" t="s">
        <v>128</v>
      </c>
      <c r="D3073" s="150">
        <v>163.11000000000001</v>
      </c>
      <c r="E3073" s="83"/>
    </row>
    <row r="3074" spans="1:5" ht="28.8" x14ac:dyDescent="0.3">
      <c r="A3074" s="148" t="s">
        <v>26481</v>
      </c>
      <c r="B3074" s="149" t="s">
        <v>26482</v>
      </c>
      <c r="C3074" s="106" t="s">
        <v>128</v>
      </c>
      <c r="D3074" s="150">
        <v>252.63</v>
      </c>
      <c r="E3074" s="83"/>
    </row>
    <row r="3075" spans="1:5" x14ac:dyDescent="0.3">
      <c r="A3075" s="148" t="s">
        <v>26483</v>
      </c>
      <c r="B3075" s="149" t="s">
        <v>26484</v>
      </c>
      <c r="C3075" s="106" t="s">
        <v>959</v>
      </c>
      <c r="D3075" s="150">
        <v>16.16</v>
      </c>
      <c r="E3075" s="83"/>
    </row>
    <row r="3076" spans="1:5" x14ac:dyDescent="0.3">
      <c r="A3076" s="148" t="s">
        <v>26485</v>
      </c>
      <c r="B3076" s="149" t="s">
        <v>26486</v>
      </c>
      <c r="C3076" s="106" t="s">
        <v>959</v>
      </c>
      <c r="D3076" s="150">
        <v>7.23</v>
      </c>
      <c r="E3076" s="83"/>
    </row>
    <row r="3077" spans="1:5" ht="28.8" x14ac:dyDescent="0.3">
      <c r="A3077" s="148" t="s">
        <v>26487</v>
      </c>
      <c r="B3077" s="149" t="s">
        <v>26488</v>
      </c>
      <c r="C3077" s="106" t="s">
        <v>180</v>
      </c>
      <c r="D3077" s="150">
        <v>143.78</v>
      </c>
      <c r="E3077" s="83"/>
    </row>
    <row r="3078" spans="1:5" ht="28.8" x14ac:dyDescent="0.3">
      <c r="A3078" s="148" t="s">
        <v>26489</v>
      </c>
      <c r="B3078" s="149" t="s">
        <v>26490</v>
      </c>
      <c r="C3078" s="106" t="s">
        <v>180</v>
      </c>
      <c r="D3078" s="150">
        <v>2.17</v>
      </c>
      <c r="E3078" s="83"/>
    </row>
    <row r="3079" spans="1:5" ht="28.8" x14ac:dyDescent="0.3">
      <c r="A3079" s="148" t="s">
        <v>26491</v>
      </c>
      <c r="B3079" s="149" t="s">
        <v>26492</v>
      </c>
      <c r="C3079" s="106" t="s">
        <v>180</v>
      </c>
      <c r="D3079" s="150">
        <v>1.94</v>
      </c>
      <c r="E3079" s="83"/>
    </row>
    <row r="3080" spans="1:5" x14ac:dyDescent="0.3">
      <c r="A3080" s="148" t="s">
        <v>26493</v>
      </c>
      <c r="B3080" s="149" t="s">
        <v>26494</v>
      </c>
      <c r="C3080" s="106" t="s">
        <v>180</v>
      </c>
      <c r="D3080" s="150">
        <v>10.48</v>
      </c>
      <c r="E3080" s="83"/>
    </row>
    <row r="3081" spans="1:5" x14ac:dyDescent="0.3">
      <c r="A3081" s="148" t="s">
        <v>26495</v>
      </c>
      <c r="B3081" s="149" t="s">
        <v>26496</v>
      </c>
      <c r="C3081" s="106" t="s">
        <v>428</v>
      </c>
      <c r="D3081" s="150">
        <v>3.21</v>
      </c>
      <c r="E3081" s="83"/>
    </row>
    <row r="3082" spans="1:5" x14ac:dyDescent="0.3">
      <c r="A3082" s="148" t="s">
        <v>26497</v>
      </c>
      <c r="B3082" s="149" t="s">
        <v>26498</v>
      </c>
      <c r="C3082" s="106" t="s">
        <v>128</v>
      </c>
      <c r="D3082" s="150">
        <v>232.12</v>
      </c>
      <c r="E3082" s="83"/>
    </row>
    <row r="3083" spans="1:5" x14ac:dyDescent="0.3">
      <c r="A3083" s="148" t="s">
        <v>26499</v>
      </c>
      <c r="B3083" s="149" t="s">
        <v>26500</v>
      </c>
      <c r="C3083" s="106" t="s">
        <v>236</v>
      </c>
      <c r="D3083" s="150">
        <v>407.62</v>
      </c>
      <c r="E3083" s="83"/>
    </row>
    <row r="3084" spans="1:5" x14ac:dyDescent="0.3">
      <c r="A3084" s="148" t="s">
        <v>26501</v>
      </c>
      <c r="B3084" s="149" t="s">
        <v>26502</v>
      </c>
      <c r="C3084" s="106" t="s">
        <v>128</v>
      </c>
      <c r="D3084" s="150">
        <v>108.06</v>
      </c>
      <c r="E3084" s="83"/>
    </row>
    <row r="3085" spans="1:5" x14ac:dyDescent="0.3">
      <c r="A3085" s="148" t="s">
        <v>26503</v>
      </c>
      <c r="B3085" s="149" t="s">
        <v>7496</v>
      </c>
      <c r="C3085" s="106" t="s">
        <v>261</v>
      </c>
      <c r="D3085" s="150">
        <v>224.53</v>
      </c>
      <c r="E3085" s="83"/>
    </row>
    <row r="3086" spans="1:5" x14ac:dyDescent="0.3">
      <c r="A3086" s="148" t="s">
        <v>26504</v>
      </c>
      <c r="B3086" s="149" t="s">
        <v>3646</v>
      </c>
      <c r="C3086" s="106" t="s">
        <v>180</v>
      </c>
      <c r="D3086" s="150">
        <v>6.71</v>
      </c>
      <c r="E3086" s="83"/>
    </row>
    <row r="3087" spans="1:5" x14ac:dyDescent="0.3">
      <c r="A3087" s="148" t="s">
        <v>26505</v>
      </c>
      <c r="B3087" s="149" t="s">
        <v>26506</v>
      </c>
      <c r="C3087" s="106" t="s">
        <v>428</v>
      </c>
      <c r="D3087" s="150">
        <v>149.33000000000001</v>
      </c>
      <c r="E3087" s="83"/>
    </row>
    <row r="3088" spans="1:5" x14ac:dyDescent="0.3">
      <c r="A3088" s="148" t="s">
        <v>26507</v>
      </c>
      <c r="B3088" s="149" t="s">
        <v>26508</v>
      </c>
      <c r="C3088" s="106" t="s">
        <v>428</v>
      </c>
      <c r="D3088" s="150">
        <v>55.24</v>
      </c>
      <c r="E3088" s="83"/>
    </row>
    <row r="3089" spans="1:5" x14ac:dyDescent="0.3">
      <c r="A3089" s="148" t="s">
        <v>26509</v>
      </c>
      <c r="B3089" s="149" t="s">
        <v>26510</v>
      </c>
      <c r="C3089" s="106" t="s">
        <v>428</v>
      </c>
      <c r="D3089" s="150">
        <v>103.78</v>
      </c>
      <c r="E3089" s="83"/>
    </row>
    <row r="3090" spans="1:5" ht="28.8" x14ac:dyDescent="0.3">
      <c r="A3090" s="148" t="s">
        <v>26511</v>
      </c>
      <c r="B3090" s="149" t="s">
        <v>26512</v>
      </c>
      <c r="C3090" s="106" t="s">
        <v>428</v>
      </c>
      <c r="D3090" s="150">
        <v>21.9</v>
      </c>
      <c r="E3090" s="83"/>
    </row>
    <row r="3091" spans="1:5" x14ac:dyDescent="0.3">
      <c r="A3091" s="148" t="s">
        <v>26513</v>
      </c>
      <c r="B3091" s="149" t="s">
        <v>26514</v>
      </c>
      <c r="C3091" s="106" t="s">
        <v>428</v>
      </c>
      <c r="D3091" s="150">
        <v>103.07</v>
      </c>
      <c r="E3091" s="83"/>
    </row>
    <row r="3092" spans="1:5" x14ac:dyDescent="0.3">
      <c r="A3092" s="148" t="s">
        <v>26515</v>
      </c>
      <c r="B3092" s="149" t="s">
        <v>26516</v>
      </c>
      <c r="C3092" s="106" t="s">
        <v>428</v>
      </c>
      <c r="D3092" s="150">
        <v>263.85000000000002</v>
      </c>
      <c r="E3092" s="83"/>
    </row>
    <row r="3093" spans="1:5" x14ac:dyDescent="0.3">
      <c r="A3093" s="148" t="s">
        <v>26517</v>
      </c>
      <c r="B3093" s="149" t="s">
        <v>26518</v>
      </c>
      <c r="C3093" s="106" t="s">
        <v>428</v>
      </c>
      <c r="D3093" s="150">
        <v>30.13</v>
      </c>
      <c r="E3093" s="83"/>
    </row>
    <row r="3094" spans="1:5" x14ac:dyDescent="0.3">
      <c r="A3094" s="148" t="s">
        <v>26519</v>
      </c>
      <c r="B3094" s="149" t="s">
        <v>26520</v>
      </c>
      <c r="C3094" s="106" t="s">
        <v>428</v>
      </c>
      <c r="D3094" s="150">
        <v>115.27</v>
      </c>
      <c r="E3094" s="83"/>
    </row>
    <row r="3095" spans="1:5" ht="28.8" x14ac:dyDescent="0.3">
      <c r="A3095" s="148" t="s">
        <v>26521</v>
      </c>
      <c r="B3095" s="149" t="s">
        <v>26522</v>
      </c>
      <c r="C3095" s="106" t="s">
        <v>428</v>
      </c>
      <c r="D3095" s="150">
        <v>218.04</v>
      </c>
      <c r="E3095" s="83"/>
    </row>
    <row r="3096" spans="1:5" x14ac:dyDescent="0.3">
      <c r="A3096" s="148" t="s">
        <v>26523</v>
      </c>
      <c r="B3096" s="149" t="s">
        <v>26524</v>
      </c>
      <c r="C3096" s="106" t="s">
        <v>428</v>
      </c>
      <c r="D3096" s="150">
        <v>153.63</v>
      </c>
      <c r="E3096" s="83"/>
    </row>
    <row r="3097" spans="1:5" x14ac:dyDescent="0.3">
      <c r="A3097" s="148" t="s">
        <v>26525</v>
      </c>
      <c r="B3097" s="149" t="s">
        <v>26526</v>
      </c>
      <c r="C3097" s="106" t="s">
        <v>428</v>
      </c>
      <c r="D3097" s="150">
        <v>109.9</v>
      </c>
      <c r="E3097" s="83"/>
    </row>
    <row r="3098" spans="1:5" x14ac:dyDescent="0.3">
      <c r="A3098" s="148" t="s">
        <v>26527</v>
      </c>
      <c r="B3098" s="149" t="s">
        <v>26528</v>
      </c>
      <c r="C3098" s="106" t="s">
        <v>428</v>
      </c>
      <c r="D3098" s="150">
        <v>273.47000000000003</v>
      </c>
      <c r="E3098" s="83"/>
    </row>
    <row r="3099" spans="1:5" x14ac:dyDescent="0.3">
      <c r="A3099" s="148" t="s">
        <v>26529</v>
      </c>
      <c r="B3099" s="149" t="s">
        <v>26530</v>
      </c>
      <c r="C3099" s="106" t="s">
        <v>428</v>
      </c>
      <c r="D3099" s="150">
        <v>336.63</v>
      </c>
      <c r="E3099" s="83"/>
    </row>
    <row r="3100" spans="1:5" x14ac:dyDescent="0.3">
      <c r="A3100" s="148" t="s">
        <v>26531</v>
      </c>
      <c r="B3100" s="149" t="s">
        <v>26532</v>
      </c>
      <c r="C3100" s="106" t="s">
        <v>428</v>
      </c>
      <c r="D3100" s="150">
        <v>255.35</v>
      </c>
      <c r="E3100" s="83"/>
    </row>
    <row r="3101" spans="1:5" x14ac:dyDescent="0.3">
      <c r="A3101" s="148" t="s">
        <v>26533</v>
      </c>
      <c r="B3101" s="149" t="s">
        <v>26534</v>
      </c>
      <c r="C3101" s="106" t="s">
        <v>428</v>
      </c>
      <c r="D3101" s="150">
        <v>179.44</v>
      </c>
      <c r="E3101" s="83"/>
    </row>
    <row r="3102" spans="1:5" x14ac:dyDescent="0.3">
      <c r="A3102" s="148" t="s">
        <v>26535</v>
      </c>
      <c r="B3102" s="149" t="s">
        <v>26536</v>
      </c>
      <c r="C3102" s="106" t="s">
        <v>428</v>
      </c>
      <c r="D3102" s="150">
        <v>141.18</v>
      </c>
      <c r="E3102" s="83"/>
    </row>
    <row r="3103" spans="1:5" x14ac:dyDescent="0.3">
      <c r="A3103" s="148" t="s">
        <v>26537</v>
      </c>
      <c r="B3103" s="149" t="s">
        <v>26538</v>
      </c>
      <c r="C3103" s="106" t="s">
        <v>428</v>
      </c>
      <c r="D3103" s="150">
        <v>169.77</v>
      </c>
      <c r="E3103" s="83"/>
    </row>
    <row r="3104" spans="1:5" ht="28.8" x14ac:dyDescent="0.3">
      <c r="A3104" s="148" t="s">
        <v>26539</v>
      </c>
      <c r="B3104" s="149" t="s">
        <v>26540</v>
      </c>
      <c r="C3104" s="106" t="s">
        <v>428</v>
      </c>
      <c r="D3104" s="150">
        <v>338.16</v>
      </c>
      <c r="E3104" s="83"/>
    </row>
    <row r="3105" spans="1:5" x14ac:dyDescent="0.3">
      <c r="A3105" s="148" t="s">
        <v>26541</v>
      </c>
      <c r="B3105" s="149" t="s">
        <v>26542</v>
      </c>
      <c r="C3105" s="106" t="s">
        <v>428</v>
      </c>
      <c r="D3105" s="150">
        <v>207.19</v>
      </c>
      <c r="E3105" s="83"/>
    </row>
    <row r="3106" spans="1:5" ht="28.8" x14ac:dyDescent="0.3">
      <c r="A3106" s="148" t="s">
        <v>26543</v>
      </c>
      <c r="B3106" s="149" t="s">
        <v>26544</v>
      </c>
      <c r="C3106" s="106" t="s">
        <v>428</v>
      </c>
      <c r="D3106" s="150">
        <v>22.58</v>
      </c>
      <c r="E3106" s="83"/>
    </row>
    <row r="3107" spans="1:5" ht="28.8" x14ac:dyDescent="0.3">
      <c r="A3107" s="148" t="s">
        <v>26545</v>
      </c>
      <c r="B3107" s="149" t="s">
        <v>26546</v>
      </c>
      <c r="C3107" s="106" t="s">
        <v>428</v>
      </c>
      <c r="D3107" s="150">
        <v>216.27</v>
      </c>
      <c r="E3107" s="83"/>
    </row>
    <row r="3108" spans="1:5" x14ac:dyDescent="0.3">
      <c r="A3108" s="148" t="s">
        <v>26547</v>
      </c>
      <c r="B3108" s="149" t="s">
        <v>26548</v>
      </c>
      <c r="C3108" s="106" t="s">
        <v>428</v>
      </c>
      <c r="D3108" s="150">
        <v>167.88</v>
      </c>
      <c r="E3108" s="83"/>
    </row>
    <row r="3109" spans="1:5" x14ac:dyDescent="0.3">
      <c r="A3109" s="148" t="s">
        <v>26549</v>
      </c>
      <c r="B3109" s="149" t="s">
        <v>26550</v>
      </c>
      <c r="C3109" s="106" t="s">
        <v>428</v>
      </c>
      <c r="D3109" s="150">
        <v>283.45</v>
      </c>
      <c r="E3109" s="83"/>
    </row>
    <row r="3110" spans="1:5" x14ac:dyDescent="0.3">
      <c r="A3110" s="148" t="s">
        <v>26551</v>
      </c>
      <c r="B3110" s="149" t="s">
        <v>26552</v>
      </c>
      <c r="C3110" s="106" t="s">
        <v>428</v>
      </c>
      <c r="D3110" s="150">
        <v>253.75</v>
      </c>
      <c r="E3110" s="83"/>
    </row>
    <row r="3111" spans="1:5" x14ac:dyDescent="0.3">
      <c r="A3111" s="148" t="s">
        <v>26553</v>
      </c>
      <c r="B3111" s="149" t="s">
        <v>26554</v>
      </c>
      <c r="C3111" s="106" t="s">
        <v>428</v>
      </c>
      <c r="D3111" s="150">
        <v>84.21</v>
      </c>
      <c r="E3111" s="83"/>
    </row>
    <row r="3112" spans="1:5" x14ac:dyDescent="0.3">
      <c r="A3112" s="148" t="s">
        <v>26555</v>
      </c>
      <c r="B3112" s="149" t="s">
        <v>26556</v>
      </c>
      <c r="C3112" s="106" t="s">
        <v>428</v>
      </c>
      <c r="D3112" s="150">
        <v>182.28</v>
      </c>
      <c r="E3112" s="83"/>
    </row>
    <row r="3113" spans="1:5" x14ac:dyDescent="0.3">
      <c r="A3113" s="148" t="s">
        <v>26557</v>
      </c>
      <c r="B3113" s="149" t="s">
        <v>26558</v>
      </c>
      <c r="C3113" s="106" t="s">
        <v>428</v>
      </c>
      <c r="D3113" s="150">
        <v>76.03</v>
      </c>
      <c r="E3113" s="83"/>
    </row>
    <row r="3114" spans="1:5" x14ac:dyDescent="0.3">
      <c r="A3114" s="148" t="s">
        <v>26559</v>
      </c>
      <c r="B3114" s="149" t="s">
        <v>26560</v>
      </c>
      <c r="C3114" s="106" t="s">
        <v>428</v>
      </c>
      <c r="D3114" s="150">
        <v>6.77</v>
      </c>
      <c r="E3114" s="83"/>
    </row>
    <row r="3115" spans="1:5" x14ac:dyDescent="0.3">
      <c r="A3115" s="148" t="s">
        <v>26561</v>
      </c>
      <c r="B3115" s="149" t="s">
        <v>26562</v>
      </c>
      <c r="C3115" s="106" t="s">
        <v>428</v>
      </c>
      <c r="D3115" s="150">
        <v>0.52</v>
      </c>
      <c r="E3115" s="83"/>
    </row>
    <row r="3116" spans="1:5" x14ac:dyDescent="0.3">
      <c r="A3116" s="148" t="s">
        <v>26563</v>
      </c>
      <c r="B3116" s="149" t="s">
        <v>26564</v>
      </c>
      <c r="C3116" s="106" t="s">
        <v>428</v>
      </c>
      <c r="D3116" s="150">
        <v>428</v>
      </c>
      <c r="E3116" s="83"/>
    </row>
    <row r="3117" spans="1:5" x14ac:dyDescent="0.3">
      <c r="A3117" s="148" t="s">
        <v>26565</v>
      </c>
      <c r="B3117" s="149" t="s">
        <v>26566</v>
      </c>
      <c r="C3117" s="106" t="s">
        <v>180</v>
      </c>
      <c r="D3117" s="150">
        <v>27.79</v>
      </c>
      <c r="E3117" s="83"/>
    </row>
    <row r="3118" spans="1:5" x14ac:dyDescent="0.3">
      <c r="A3118" s="148" t="s">
        <v>26567</v>
      </c>
      <c r="B3118" s="149" t="s">
        <v>8285</v>
      </c>
      <c r="C3118" s="106" t="s">
        <v>180</v>
      </c>
      <c r="D3118" s="150">
        <v>51.21</v>
      </c>
      <c r="E3118" s="83"/>
    </row>
    <row r="3119" spans="1:5" x14ac:dyDescent="0.3">
      <c r="A3119" s="148" t="s">
        <v>26568</v>
      </c>
      <c r="B3119" s="149" t="s">
        <v>8287</v>
      </c>
      <c r="C3119" s="106" t="s">
        <v>693</v>
      </c>
      <c r="D3119" s="150">
        <v>20.87</v>
      </c>
      <c r="E3119" s="83"/>
    </row>
    <row r="3120" spans="1:5" x14ac:dyDescent="0.3">
      <c r="A3120" s="148" t="s">
        <v>26569</v>
      </c>
      <c r="B3120" s="149" t="s">
        <v>8163</v>
      </c>
      <c r="C3120" s="106" t="s">
        <v>439</v>
      </c>
      <c r="D3120" s="150">
        <v>9831.11</v>
      </c>
      <c r="E3120" s="83"/>
    </row>
    <row r="3121" spans="1:5" x14ac:dyDescent="0.3">
      <c r="A3121" s="148" t="s">
        <v>26570</v>
      </c>
      <c r="B3121" s="149" t="s">
        <v>26571</v>
      </c>
      <c r="C3121" s="106" t="s">
        <v>180</v>
      </c>
      <c r="D3121" s="150">
        <v>648</v>
      </c>
      <c r="E3121" s="83"/>
    </row>
    <row r="3122" spans="1:5" x14ac:dyDescent="0.3">
      <c r="A3122" s="148" t="s">
        <v>26572</v>
      </c>
      <c r="B3122" s="149" t="s">
        <v>26573</v>
      </c>
      <c r="C3122" s="106" t="s">
        <v>693</v>
      </c>
      <c r="D3122" s="150">
        <v>33.450000000000003</v>
      </c>
      <c r="E3122" s="83"/>
    </row>
    <row r="3123" spans="1:5" x14ac:dyDescent="0.3">
      <c r="A3123" s="148" t="s">
        <v>26574</v>
      </c>
      <c r="B3123" s="149" t="s">
        <v>26575</v>
      </c>
      <c r="C3123" s="106" t="s">
        <v>693</v>
      </c>
      <c r="D3123" s="150">
        <v>19</v>
      </c>
      <c r="E3123" s="83"/>
    </row>
    <row r="3124" spans="1:5" x14ac:dyDescent="0.3">
      <c r="A3124" s="148" t="s">
        <v>26576</v>
      </c>
      <c r="B3124" s="149" t="s">
        <v>26577</v>
      </c>
      <c r="C3124" s="106" t="s">
        <v>693</v>
      </c>
      <c r="D3124" s="150">
        <v>24.89</v>
      </c>
      <c r="E3124" s="83"/>
    </row>
    <row r="3125" spans="1:5" x14ac:dyDescent="0.3">
      <c r="A3125" s="148" t="s">
        <v>26578</v>
      </c>
      <c r="B3125" s="149" t="s">
        <v>26579</v>
      </c>
      <c r="C3125" s="106" t="s">
        <v>236</v>
      </c>
      <c r="D3125" s="150">
        <v>42.86</v>
      </c>
      <c r="E3125" s="83"/>
    </row>
    <row r="3126" spans="1:5" x14ac:dyDescent="0.3">
      <c r="A3126" s="148" t="s">
        <v>26580</v>
      </c>
      <c r="B3126" s="149" t="s">
        <v>26581</v>
      </c>
      <c r="C3126" s="106" t="s">
        <v>128</v>
      </c>
      <c r="D3126" s="150">
        <v>158.13</v>
      </c>
      <c r="E3126" s="83"/>
    </row>
    <row r="3127" spans="1:5" x14ac:dyDescent="0.3">
      <c r="A3127" s="148" t="s">
        <v>26582</v>
      </c>
      <c r="B3127" s="149" t="s">
        <v>26583</v>
      </c>
      <c r="C3127" s="106" t="s">
        <v>236</v>
      </c>
      <c r="D3127" s="150">
        <v>59.68</v>
      </c>
      <c r="E3127" s="83"/>
    </row>
    <row r="3128" spans="1:5" x14ac:dyDescent="0.3">
      <c r="A3128" s="148" t="s">
        <v>26584</v>
      </c>
      <c r="B3128" s="149" t="s">
        <v>26585</v>
      </c>
      <c r="C3128" s="106" t="s">
        <v>128</v>
      </c>
      <c r="D3128" s="150">
        <v>857.79</v>
      </c>
      <c r="E3128" s="83"/>
    </row>
    <row r="3129" spans="1:5" x14ac:dyDescent="0.3">
      <c r="A3129" s="148" t="s">
        <v>26586</v>
      </c>
      <c r="B3129" s="149" t="s">
        <v>26587</v>
      </c>
      <c r="C3129" s="106" t="s">
        <v>128</v>
      </c>
      <c r="D3129" s="150">
        <v>1096.8499999999999</v>
      </c>
      <c r="E3129" s="83"/>
    </row>
    <row r="3130" spans="1:5" x14ac:dyDescent="0.3">
      <c r="A3130" s="148" t="s">
        <v>26588</v>
      </c>
      <c r="B3130" s="149" t="s">
        <v>26589</v>
      </c>
      <c r="C3130" s="106" t="s">
        <v>180</v>
      </c>
      <c r="D3130" s="150">
        <v>519.75</v>
      </c>
      <c r="E3130" s="83"/>
    </row>
    <row r="3131" spans="1:5" x14ac:dyDescent="0.3">
      <c r="A3131" s="148" t="s">
        <v>26590</v>
      </c>
      <c r="B3131" s="149" t="s">
        <v>26591</v>
      </c>
      <c r="C3131" s="106" t="s">
        <v>128</v>
      </c>
      <c r="D3131" s="150">
        <v>116.42</v>
      </c>
      <c r="E3131" s="83"/>
    </row>
    <row r="3132" spans="1:5" x14ac:dyDescent="0.3">
      <c r="A3132" s="148" t="s">
        <v>26592</v>
      </c>
      <c r="B3132" s="149" t="s">
        <v>26593</v>
      </c>
      <c r="C3132" s="106" t="s">
        <v>128</v>
      </c>
      <c r="D3132" s="150">
        <v>148.44</v>
      </c>
      <c r="E3132" s="83"/>
    </row>
    <row r="3133" spans="1:5" x14ac:dyDescent="0.3">
      <c r="A3133" s="148" t="s">
        <v>26594</v>
      </c>
      <c r="B3133" s="149" t="s">
        <v>26595</v>
      </c>
      <c r="C3133" s="106" t="s">
        <v>128</v>
      </c>
      <c r="D3133" s="150">
        <v>190.03</v>
      </c>
      <c r="E3133" s="83"/>
    </row>
    <row r="3134" spans="1:5" x14ac:dyDescent="0.3">
      <c r="A3134" s="148" t="s">
        <v>26596</v>
      </c>
      <c r="B3134" s="149" t="s">
        <v>26597</v>
      </c>
      <c r="C3134" s="106" t="s">
        <v>261</v>
      </c>
      <c r="D3134" s="150">
        <v>282.70999999999998</v>
      </c>
      <c r="E3134" s="83"/>
    </row>
    <row r="3135" spans="1:5" x14ac:dyDescent="0.3">
      <c r="A3135" s="148" t="s">
        <v>26598</v>
      </c>
      <c r="B3135" s="149" t="s">
        <v>26599</v>
      </c>
      <c r="C3135" s="106" t="s">
        <v>428</v>
      </c>
      <c r="D3135" s="150">
        <v>21.9</v>
      </c>
      <c r="E3135" s="83"/>
    </row>
    <row r="3136" spans="1:5" x14ac:dyDescent="0.3">
      <c r="A3136" s="148" t="s">
        <v>26600</v>
      </c>
      <c r="B3136" s="149" t="s">
        <v>26601</v>
      </c>
      <c r="C3136" s="106" t="s">
        <v>428</v>
      </c>
      <c r="D3136" s="150">
        <v>142.18</v>
      </c>
      <c r="E3136" s="83"/>
    </row>
    <row r="3137" spans="1:5" ht="28.8" x14ac:dyDescent="0.3">
      <c r="A3137" s="148" t="s">
        <v>26602</v>
      </c>
      <c r="B3137" s="149" t="s">
        <v>26603</v>
      </c>
      <c r="C3137" s="106" t="s">
        <v>26604</v>
      </c>
      <c r="D3137" s="150">
        <v>1.84</v>
      </c>
      <c r="E3137" s="83"/>
    </row>
    <row r="3138" spans="1:5" ht="28.8" x14ac:dyDescent="0.3">
      <c r="A3138" s="148" t="s">
        <v>26605</v>
      </c>
      <c r="B3138" s="149" t="s">
        <v>26606</v>
      </c>
      <c r="C3138" s="106" t="s">
        <v>428</v>
      </c>
      <c r="D3138" s="150">
        <v>138.51</v>
      </c>
      <c r="E3138" s="83"/>
    </row>
    <row r="3139" spans="1:5" x14ac:dyDescent="0.3">
      <c r="A3139" s="148" t="s">
        <v>26607</v>
      </c>
      <c r="B3139" s="149" t="s">
        <v>26608</v>
      </c>
      <c r="C3139" s="106" t="s">
        <v>236</v>
      </c>
      <c r="D3139" s="150">
        <v>38.69</v>
      </c>
      <c r="E3139" s="83"/>
    </row>
    <row r="3140" spans="1:5" x14ac:dyDescent="0.3">
      <c r="A3140" s="148" t="s">
        <v>26609</v>
      </c>
      <c r="B3140" s="149" t="s">
        <v>26610</v>
      </c>
      <c r="C3140" s="106" t="s">
        <v>180</v>
      </c>
      <c r="D3140" s="150">
        <v>21.71</v>
      </c>
      <c r="E3140" s="83"/>
    </row>
    <row r="3141" spans="1:5" x14ac:dyDescent="0.3">
      <c r="A3141" s="148" t="s">
        <v>26611</v>
      </c>
      <c r="B3141" s="149" t="s">
        <v>26612</v>
      </c>
      <c r="C3141" s="106" t="s">
        <v>261</v>
      </c>
      <c r="D3141" s="150">
        <v>3662.81</v>
      </c>
      <c r="E3141" s="83"/>
    </row>
    <row r="3142" spans="1:5" x14ac:dyDescent="0.3">
      <c r="A3142" s="148" t="s">
        <v>26613</v>
      </c>
      <c r="B3142" s="149" t="s">
        <v>26614</v>
      </c>
      <c r="C3142" s="106" t="s">
        <v>180</v>
      </c>
      <c r="D3142" s="150">
        <v>37.119999999999997</v>
      </c>
      <c r="E3142" s="83"/>
    </row>
    <row r="3143" spans="1:5" x14ac:dyDescent="0.3">
      <c r="A3143" s="148" t="s">
        <v>26615</v>
      </c>
      <c r="B3143" s="149" t="s">
        <v>26616</v>
      </c>
      <c r="C3143" s="106" t="s">
        <v>518</v>
      </c>
      <c r="D3143" s="150">
        <v>15.7</v>
      </c>
      <c r="E3143" s="83"/>
    </row>
    <row r="3144" spans="1:5" ht="28.8" x14ac:dyDescent="0.3">
      <c r="A3144" s="148" t="s">
        <v>26617</v>
      </c>
      <c r="B3144" s="149" t="s">
        <v>26618</v>
      </c>
      <c r="C3144" s="106" t="s">
        <v>26619</v>
      </c>
      <c r="D3144" s="150">
        <v>6.86</v>
      </c>
      <c r="E3144" s="83"/>
    </row>
    <row r="3145" spans="1:5" x14ac:dyDescent="0.3">
      <c r="A3145" s="148" t="s">
        <v>26620</v>
      </c>
      <c r="B3145" s="149" t="s">
        <v>26621</v>
      </c>
      <c r="C3145" s="106" t="s">
        <v>128</v>
      </c>
      <c r="D3145" s="150">
        <v>3.78</v>
      </c>
      <c r="E3145" s="83"/>
    </row>
    <row r="3146" spans="1:5" x14ac:dyDescent="0.3">
      <c r="A3146" s="148" t="s">
        <v>26622</v>
      </c>
      <c r="B3146" s="149" t="s">
        <v>26623</v>
      </c>
      <c r="C3146" s="106" t="s">
        <v>236</v>
      </c>
      <c r="D3146" s="150">
        <v>8.44</v>
      </c>
      <c r="E3146" s="83"/>
    </row>
    <row r="3147" spans="1:5" x14ac:dyDescent="0.3">
      <c r="A3147" s="148" t="s">
        <v>26624</v>
      </c>
      <c r="B3147" s="149" t="s">
        <v>26625</v>
      </c>
      <c r="C3147" s="106" t="s">
        <v>128</v>
      </c>
      <c r="D3147" s="150">
        <v>34.92</v>
      </c>
      <c r="E3147" s="83"/>
    </row>
    <row r="3148" spans="1:5" x14ac:dyDescent="0.3">
      <c r="A3148" s="148" t="s">
        <v>26626</v>
      </c>
      <c r="B3148" s="149" t="s">
        <v>26627</v>
      </c>
      <c r="C3148" s="106" t="s">
        <v>693</v>
      </c>
      <c r="D3148" s="150">
        <v>29.01</v>
      </c>
      <c r="E3148" s="83"/>
    </row>
    <row r="3149" spans="1:5" x14ac:dyDescent="0.3">
      <c r="A3149" s="148" t="s">
        <v>26628</v>
      </c>
      <c r="B3149" s="149" t="s">
        <v>26629</v>
      </c>
      <c r="C3149" s="106" t="s">
        <v>128</v>
      </c>
      <c r="D3149" s="150">
        <v>0.04</v>
      </c>
      <c r="E3149" s="83"/>
    </row>
    <row r="3150" spans="1:5" x14ac:dyDescent="0.3">
      <c r="A3150" s="148" t="s">
        <v>26630</v>
      </c>
      <c r="B3150" s="149" t="s">
        <v>26631</v>
      </c>
      <c r="C3150" s="106" t="s">
        <v>128</v>
      </c>
      <c r="D3150" s="150">
        <v>0.27</v>
      </c>
      <c r="E3150" s="83"/>
    </row>
    <row r="3151" spans="1:5" x14ac:dyDescent="0.3">
      <c r="A3151" s="148" t="s">
        <v>26632</v>
      </c>
      <c r="B3151" s="149" t="s">
        <v>26633</v>
      </c>
      <c r="C3151" s="106" t="s">
        <v>236</v>
      </c>
      <c r="D3151" s="150">
        <v>30.75</v>
      </c>
      <c r="E3151" s="83"/>
    </row>
    <row r="3152" spans="1:5" x14ac:dyDescent="0.3">
      <c r="A3152" s="148" t="s">
        <v>26634</v>
      </c>
      <c r="B3152" s="149" t="s">
        <v>26635</v>
      </c>
      <c r="C3152" s="106" t="s">
        <v>439</v>
      </c>
      <c r="D3152" s="150">
        <v>0.45</v>
      </c>
      <c r="E3152" s="83"/>
    </row>
    <row r="3153" spans="1:5" x14ac:dyDescent="0.3">
      <c r="A3153" s="148" t="s">
        <v>26636</v>
      </c>
      <c r="B3153" s="149" t="s">
        <v>26637</v>
      </c>
      <c r="C3153" s="106" t="s">
        <v>439</v>
      </c>
      <c r="D3153" s="150">
        <v>0.88</v>
      </c>
      <c r="E3153" s="83"/>
    </row>
    <row r="3154" spans="1:5" x14ac:dyDescent="0.3">
      <c r="A3154" s="148" t="s">
        <v>26638</v>
      </c>
      <c r="B3154" s="149" t="s">
        <v>26639</v>
      </c>
      <c r="C3154" s="106" t="s">
        <v>959</v>
      </c>
      <c r="D3154" s="150">
        <v>297.08999999999997</v>
      </c>
      <c r="E3154" s="83"/>
    </row>
    <row r="3155" spans="1:5" x14ac:dyDescent="0.3">
      <c r="A3155" s="148" t="s">
        <v>26640</v>
      </c>
      <c r="B3155" s="149" t="s">
        <v>26641</v>
      </c>
      <c r="C3155" s="106" t="s">
        <v>236</v>
      </c>
      <c r="D3155" s="150">
        <v>53.98</v>
      </c>
      <c r="E3155" s="83"/>
    </row>
    <row r="3156" spans="1:5" x14ac:dyDescent="0.3">
      <c r="A3156" s="148" t="s">
        <v>26642</v>
      </c>
      <c r="B3156" s="149" t="s">
        <v>26643</v>
      </c>
      <c r="C3156" s="106" t="s">
        <v>693</v>
      </c>
      <c r="D3156" s="150">
        <v>16.43</v>
      </c>
      <c r="E3156" s="83"/>
    </row>
    <row r="3157" spans="1:5" x14ac:dyDescent="0.3">
      <c r="A3157" s="148" t="s">
        <v>26644</v>
      </c>
      <c r="B3157" s="149" t="s">
        <v>26645</v>
      </c>
      <c r="C3157" s="106" t="s">
        <v>959</v>
      </c>
      <c r="D3157" s="150">
        <v>33.57</v>
      </c>
      <c r="E3157" s="83"/>
    </row>
    <row r="3158" spans="1:5" x14ac:dyDescent="0.3">
      <c r="A3158" s="148" t="s">
        <v>26646</v>
      </c>
      <c r="B3158" s="149" t="s">
        <v>26647</v>
      </c>
      <c r="C3158" s="106" t="s">
        <v>180</v>
      </c>
      <c r="D3158" s="150">
        <v>623.41</v>
      </c>
      <c r="E3158" s="83"/>
    </row>
    <row r="3159" spans="1:5" x14ac:dyDescent="0.3">
      <c r="A3159" s="148" t="s">
        <v>26648</v>
      </c>
      <c r="B3159" s="149" t="s">
        <v>26649</v>
      </c>
      <c r="C3159" s="106" t="s">
        <v>693</v>
      </c>
      <c r="D3159" s="150">
        <v>95.81</v>
      </c>
      <c r="E3159" s="83"/>
    </row>
    <row r="3160" spans="1:5" ht="28.8" x14ac:dyDescent="0.3">
      <c r="A3160" s="148" t="s">
        <v>26650</v>
      </c>
      <c r="B3160" s="149" t="s">
        <v>26651</v>
      </c>
      <c r="C3160" s="106" t="s">
        <v>439</v>
      </c>
      <c r="D3160" s="150">
        <v>77329.66</v>
      </c>
      <c r="E3160" s="83"/>
    </row>
    <row r="3161" spans="1:5" ht="28.8" x14ac:dyDescent="0.3">
      <c r="A3161" s="148" t="s">
        <v>26652</v>
      </c>
      <c r="B3161" s="149" t="s">
        <v>26653</v>
      </c>
      <c r="C3161" s="106" t="s">
        <v>439</v>
      </c>
      <c r="D3161" s="150">
        <v>100258.81</v>
      </c>
      <c r="E3161" s="83"/>
    </row>
    <row r="3162" spans="1:5" ht="28.8" x14ac:dyDescent="0.3">
      <c r="A3162" s="148" t="s">
        <v>26654</v>
      </c>
      <c r="B3162" s="149" t="s">
        <v>26655</v>
      </c>
      <c r="C3162" s="106" t="s">
        <v>439</v>
      </c>
      <c r="D3162" s="150">
        <v>87220.67</v>
      </c>
      <c r="E3162" s="83"/>
    </row>
    <row r="3163" spans="1:5" ht="28.8" x14ac:dyDescent="0.3">
      <c r="A3163" s="148" t="s">
        <v>26656</v>
      </c>
      <c r="B3163" s="149" t="s">
        <v>26657</v>
      </c>
      <c r="C3163" s="106" t="s">
        <v>439</v>
      </c>
      <c r="D3163" s="150">
        <v>93514.94</v>
      </c>
      <c r="E3163" s="83"/>
    </row>
    <row r="3164" spans="1:5" ht="28.8" x14ac:dyDescent="0.3">
      <c r="A3164" s="148" t="s">
        <v>26658</v>
      </c>
      <c r="B3164" s="149" t="s">
        <v>26659</v>
      </c>
      <c r="C3164" s="106" t="s">
        <v>439</v>
      </c>
      <c r="D3164" s="150">
        <v>107901.85</v>
      </c>
      <c r="E3164" s="83"/>
    </row>
    <row r="3165" spans="1:5" x14ac:dyDescent="0.3">
      <c r="A3165" s="148" t="s">
        <v>26660</v>
      </c>
      <c r="B3165" s="149" t="s">
        <v>26661</v>
      </c>
      <c r="C3165" s="106" t="s">
        <v>180</v>
      </c>
      <c r="D3165" s="150">
        <v>658.16</v>
      </c>
      <c r="E3165" s="83"/>
    </row>
    <row r="3166" spans="1:5" x14ac:dyDescent="0.3">
      <c r="A3166" s="148" t="s">
        <v>26662</v>
      </c>
      <c r="B3166" s="149" t="s">
        <v>26663</v>
      </c>
      <c r="C3166" s="106" t="s">
        <v>180</v>
      </c>
      <c r="D3166" s="150">
        <v>16.88</v>
      </c>
      <c r="E3166" s="83"/>
    </row>
    <row r="3167" spans="1:5" x14ac:dyDescent="0.3">
      <c r="A3167" s="148" t="s">
        <v>26664</v>
      </c>
      <c r="B3167" s="149" t="s">
        <v>26665</v>
      </c>
      <c r="C3167" s="106" t="s">
        <v>128</v>
      </c>
      <c r="D3167" s="150">
        <v>17.47</v>
      </c>
      <c r="E3167" s="83"/>
    </row>
    <row r="3168" spans="1:5" x14ac:dyDescent="0.3">
      <c r="A3168" s="148" t="s">
        <v>26666</v>
      </c>
      <c r="B3168" s="149" t="s">
        <v>26667</v>
      </c>
      <c r="C3168" s="106" t="s">
        <v>128</v>
      </c>
      <c r="D3168" s="150">
        <v>31.67</v>
      </c>
      <c r="E3168" s="83"/>
    </row>
    <row r="3169" spans="1:5" x14ac:dyDescent="0.3">
      <c r="A3169" s="148" t="s">
        <v>26668</v>
      </c>
      <c r="B3169" s="149" t="s">
        <v>26669</v>
      </c>
      <c r="C3169" s="106" t="s">
        <v>180</v>
      </c>
      <c r="D3169" s="150">
        <v>368.63</v>
      </c>
      <c r="E3169" s="83"/>
    </row>
    <row r="3170" spans="1:5" x14ac:dyDescent="0.3">
      <c r="A3170" s="148" t="s">
        <v>26670</v>
      </c>
      <c r="B3170" s="149" t="s">
        <v>26671</v>
      </c>
      <c r="C3170" s="106" t="s">
        <v>180</v>
      </c>
      <c r="D3170" s="150">
        <v>716.98</v>
      </c>
      <c r="E3170" s="83"/>
    </row>
    <row r="3171" spans="1:5" x14ac:dyDescent="0.3">
      <c r="A3171" s="148" t="s">
        <v>26672</v>
      </c>
      <c r="B3171" s="149" t="s">
        <v>26673</v>
      </c>
      <c r="C3171" s="106" t="s">
        <v>180</v>
      </c>
      <c r="D3171" s="150">
        <v>34.75</v>
      </c>
      <c r="E3171" s="83"/>
    </row>
    <row r="3172" spans="1:5" x14ac:dyDescent="0.3">
      <c r="A3172" s="148" t="s">
        <v>26674</v>
      </c>
      <c r="B3172" s="149" t="s">
        <v>26675</v>
      </c>
      <c r="C3172" s="106" t="s">
        <v>180</v>
      </c>
      <c r="D3172" s="150">
        <v>42.86</v>
      </c>
      <c r="E3172" s="83"/>
    </row>
    <row r="3173" spans="1:5" x14ac:dyDescent="0.3">
      <c r="A3173" s="148" t="s">
        <v>26676</v>
      </c>
      <c r="B3173" s="149" t="s">
        <v>26677</v>
      </c>
      <c r="C3173" s="106" t="s">
        <v>128</v>
      </c>
      <c r="D3173" s="150">
        <v>5.93</v>
      </c>
      <c r="E3173" s="83"/>
    </row>
    <row r="3174" spans="1:5" ht="43.2" x14ac:dyDescent="0.3">
      <c r="A3174" s="148" t="s">
        <v>26678</v>
      </c>
      <c r="B3174" s="149" t="s">
        <v>26679</v>
      </c>
      <c r="C3174" s="106" t="s">
        <v>180</v>
      </c>
      <c r="D3174" s="150">
        <v>91.05</v>
      </c>
      <c r="E3174" s="83"/>
    </row>
    <row r="3175" spans="1:5" ht="43.2" x14ac:dyDescent="0.3">
      <c r="A3175" s="148" t="s">
        <v>26680</v>
      </c>
      <c r="B3175" s="149" t="s">
        <v>26681</v>
      </c>
      <c r="C3175" s="106" t="s">
        <v>128</v>
      </c>
      <c r="D3175" s="150">
        <v>128.41999999999999</v>
      </c>
      <c r="E3175" s="83"/>
    </row>
    <row r="3176" spans="1:5" x14ac:dyDescent="0.3">
      <c r="A3176" s="148" t="s">
        <v>26682</v>
      </c>
      <c r="B3176" s="149" t="s">
        <v>26683</v>
      </c>
      <c r="C3176" s="106" t="s">
        <v>236</v>
      </c>
      <c r="D3176" s="150">
        <v>224</v>
      </c>
      <c r="E3176" s="83"/>
    </row>
    <row r="3177" spans="1:5" x14ac:dyDescent="0.3">
      <c r="A3177" s="148" t="s">
        <v>26684</v>
      </c>
      <c r="B3177" s="149" t="s">
        <v>26685</v>
      </c>
      <c r="C3177" s="106" t="s">
        <v>128</v>
      </c>
      <c r="D3177" s="150">
        <v>14.25</v>
      </c>
      <c r="E3177" s="83"/>
    </row>
    <row r="3178" spans="1:5" ht="28.8" x14ac:dyDescent="0.3">
      <c r="A3178" s="148" t="s">
        <v>26686</v>
      </c>
      <c r="B3178" s="149" t="s">
        <v>26687</v>
      </c>
      <c r="C3178" s="106" t="s">
        <v>128</v>
      </c>
      <c r="D3178" s="150">
        <v>152</v>
      </c>
      <c r="E3178" s="83"/>
    </row>
    <row r="3179" spans="1:5" x14ac:dyDescent="0.3">
      <c r="A3179" s="148" t="s">
        <v>26688</v>
      </c>
      <c r="B3179" s="149" t="s">
        <v>26689</v>
      </c>
      <c r="C3179" s="106" t="s">
        <v>3959</v>
      </c>
      <c r="D3179" s="150">
        <v>902.5</v>
      </c>
      <c r="E3179" s="83"/>
    </row>
    <row r="3180" spans="1:5" x14ac:dyDescent="0.3">
      <c r="A3180" s="148" t="s">
        <v>26690</v>
      </c>
      <c r="B3180" s="149" t="s">
        <v>26691</v>
      </c>
      <c r="C3180" s="106" t="s">
        <v>959</v>
      </c>
      <c r="D3180" s="150">
        <v>9.61</v>
      </c>
      <c r="E3180" s="83"/>
    </row>
    <row r="3181" spans="1:5" x14ac:dyDescent="0.3">
      <c r="A3181" s="148" t="s">
        <v>26692</v>
      </c>
      <c r="B3181" s="149" t="s">
        <v>26693</v>
      </c>
      <c r="C3181" s="106" t="s">
        <v>128</v>
      </c>
      <c r="D3181" s="150">
        <v>5.53</v>
      </c>
      <c r="E3181" s="83"/>
    </row>
    <row r="3182" spans="1:5" ht="28.8" x14ac:dyDescent="0.3">
      <c r="A3182" s="148" t="s">
        <v>26694</v>
      </c>
      <c r="B3182" s="149" t="s">
        <v>26695</v>
      </c>
      <c r="C3182" s="106" t="s">
        <v>693</v>
      </c>
      <c r="D3182" s="150">
        <v>10.61</v>
      </c>
      <c r="E3182" s="83"/>
    </row>
    <row r="3183" spans="1:5" ht="28.8" x14ac:dyDescent="0.3">
      <c r="A3183" s="148" t="s">
        <v>26696</v>
      </c>
      <c r="B3183" s="149" t="s">
        <v>26697</v>
      </c>
      <c r="C3183" s="106" t="s">
        <v>128</v>
      </c>
      <c r="D3183" s="150">
        <v>176.78</v>
      </c>
      <c r="E3183" s="83"/>
    </row>
    <row r="3184" spans="1:5" x14ac:dyDescent="0.3">
      <c r="A3184" s="148" t="s">
        <v>26698</v>
      </c>
      <c r="B3184" s="149" t="s">
        <v>26699</v>
      </c>
      <c r="C3184" s="106" t="s">
        <v>128</v>
      </c>
      <c r="D3184" s="150">
        <v>20.34</v>
      </c>
      <c r="E3184" s="83"/>
    </row>
    <row r="3185" spans="1:5" x14ac:dyDescent="0.3">
      <c r="A3185" s="148" t="s">
        <v>26700</v>
      </c>
      <c r="B3185" s="149" t="s">
        <v>26701</v>
      </c>
      <c r="C3185" s="106" t="s">
        <v>236</v>
      </c>
      <c r="D3185" s="150">
        <v>19.21</v>
      </c>
      <c r="E3185" s="83"/>
    </row>
    <row r="3186" spans="1:5" x14ac:dyDescent="0.3">
      <c r="A3186" s="148" t="s">
        <v>26702</v>
      </c>
      <c r="B3186" s="149" t="s">
        <v>26703</v>
      </c>
      <c r="C3186" s="106" t="s">
        <v>236</v>
      </c>
      <c r="D3186" s="150">
        <v>51.15</v>
      </c>
      <c r="E3186" s="83"/>
    </row>
    <row r="3187" spans="1:5" x14ac:dyDescent="0.3">
      <c r="A3187" s="148" t="s">
        <v>26704</v>
      </c>
      <c r="B3187" s="149" t="s">
        <v>26705</v>
      </c>
      <c r="C3187" s="106" t="s">
        <v>128</v>
      </c>
      <c r="D3187" s="150">
        <v>19.57</v>
      </c>
      <c r="E3187" s="83"/>
    </row>
    <row r="3188" spans="1:5" ht="28.8" x14ac:dyDescent="0.3">
      <c r="A3188" s="148" t="s">
        <v>26706</v>
      </c>
      <c r="B3188" s="149" t="s">
        <v>26707</v>
      </c>
      <c r="C3188" s="106" t="s">
        <v>128</v>
      </c>
      <c r="D3188" s="150">
        <v>26.17</v>
      </c>
      <c r="E3188" s="83"/>
    </row>
    <row r="3189" spans="1:5" x14ac:dyDescent="0.3">
      <c r="A3189" s="148" t="s">
        <v>26708</v>
      </c>
      <c r="B3189" s="149" t="s">
        <v>26709</v>
      </c>
      <c r="C3189" s="106" t="s">
        <v>428</v>
      </c>
      <c r="D3189" s="150">
        <v>0.68</v>
      </c>
      <c r="E3189" s="83"/>
    </row>
    <row r="3190" spans="1:5" x14ac:dyDescent="0.3">
      <c r="A3190" s="148" t="s">
        <v>26710</v>
      </c>
      <c r="B3190" s="149" t="s">
        <v>26711</v>
      </c>
      <c r="C3190" s="106" t="s">
        <v>236</v>
      </c>
      <c r="D3190" s="150">
        <v>0.15</v>
      </c>
      <c r="E3190" s="83"/>
    </row>
    <row r="3191" spans="1:5" x14ac:dyDescent="0.3">
      <c r="A3191" s="148" t="s">
        <v>26712</v>
      </c>
      <c r="B3191" s="149" t="s">
        <v>26713</v>
      </c>
      <c r="C3191" s="106" t="s">
        <v>128</v>
      </c>
      <c r="D3191" s="150">
        <v>1.29</v>
      </c>
      <c r="E3191" s="83"/>
    </row>
    <row r="3192" spans="1:5" x14ac:dyDescent="0.3">
      <c r="A3192" s="148" t="s">
        <v>26714</v>
      </c>
      <c r="B3192" s="149" t="s">
        <v>26715</v>
      </c>
      <c r="C3192" s="106" t="s">
        <v>128</v>
      </c>
      <c r="D3192" s="150">
        <v>700.81</v>
      </c>
      <c r="E3192" s="83"/>
    </row>
    <row r="3193" spans="1:5" x14ac:dyDescent="0.3">
      <c r="A3193" s="148" t="s">
        <v>26716</v>
      </c>
      <c r="B3193" s="149" t="s">
        <v>26717</v>
      </c>
      <c r="C3193" s="106" t="s">
        <v>180</v>
      </c>
      <c r="D3193" s="150">
        <v>1135.3499999999999</v>
      </c>
      <c r="E3193" s="83"/>
    </row>
    <row r="3194" spans="1:5" ht="28.8" x14ac:dyDescent="0.3">
      <c r="A3194" s="148" t="s">
        <v>26718</v>
      </c>
      <c r="B3194" s="149" t="s">
        <v>26719</v>
      </c>
      <c r="C3194" s="106" t="s">
        <v>128</v>
      </c>
      <c r="D3194" s="150">
        <v>351.83</v>
      </c>
      <c r="E3194" s="83"/>
    </row>
    <row r="3195" spans="1:5" x14ac:dyDescent="0.3">
      <c r="A3195" s="148" t="s">
        <v>26720</v>
      </c>
      <c r="B3195" s="149" t="s">
        <v>26721</v>
      </c>
      <c r="C3195" s="106" t="s">
        <v>959</v>
      </c>
      <c r="D3195" s="150">
        <v>1.97</v>
      </c>
      <c r="E3195" s="83"/>
    </row>
    <row r="3196" spans="1:5" x14ac:dyDescent="0.3">
      <c r="A3196" s="148" t="s">
        <v>26722</v>
      </c>
      <c r="B3196" s="149" t="s">
        <v>26723</v>
      </c>
      <c r="C3196" s="106" t="s">
        <v>693</v>
      </c>
      <c r="D3196" s="150">
        <v>92.22</v>
      </c>
      <c r="E3196" s="83"/>
    </row>
    <row r="3197" spans="1:5" x14ac:dyDescent="0.3">
      <c r="A3197" s="148" t="s">
        <v>26724</v>
      </c>
      <c r="B3197" s="149" t="s">
        <v>26725</v>
      </c>
      <c r="C3197" s="106" t="s">
        <v>439</v>
      </c>
      <c r="D3197" s="150">
        <v>0.41</v>
      </c>
      <c r="E3197" s="83"/>
    </row>
    <row r="3198" spans="1:5" x14ac:dyDescent="0.3">
      <c r="A3198" s="148" t="s">
        <v>26726</v>
      </c>
      <c r="B3198" s="149" t="s">
        <v>26727</v>
      </c>
      <c r="C3198" s="106" t="s">
        <v>428</v>
      </c>
      <c r="D3198" s="150">
        <v>0.77</v>
      </c>
      <c r="E3198" s="83"/>
    </row>
    <row r="3199" spans="1:5" x14ac:dyDescent="0.3">
      <c r="A3199" s="148" t="s">
        <v>26728</v>
      </c>
      <c r="B3199" s="149" t="s">
        <v>26729</v>
      </c>
      <c r="C3199" s="106" t="s">
        <v>428</v>
      </c>
      <c r="D3199" s="150">
        <v>19.62</v>
      </c>
      <c r="E3199" s="83"/>
    </row>
    <row r="3200" spans="1:5" x14ac:dyDescent="0.3">
      <c r="A3200" s="148" t="s">
        <v>26730</v>
      </c>
      <c r="B3200" s="149" t="s">
        <v>26731</v>
      </c>
      <c r="C3200" s="106" t="s">
        <v>428</v>
      </c>
      <c r="D3200" s="150">
        <v>2.72</v>
      </c>
      <c r="E3200" s="83"/>
    </row>
    <row r="3201" spans="1:5" x14ac:dyDescent="0.3">
      <c r="A3201" s="148" t="s">
        <v>26732</v>
      </c>
      <c r="B3201" s="149" t="s">
        <v>26733</v>
      </c>
      <c r="C3201" s="106" t="s">
        <v>428</v>
      </c>
      <c r="D3201" s="150">
        <v>3.21</v>
      </c>
      <c r="E3201" s="83"/>
    </row>
    <row r="3202" spans="1:5" x14ac:dyDescent="0.3">
      <c r="A3202" s="148" t="s">
        <v>26734</v>
      </c>
      <c r="B3202" s="149" t="s">
        <v>26735</v>
      </c>
      <c r="C3202" s="106" t="s">
        <v>428</v>
      </c>
      <c r="D3202" s="150">
        <v>25.04</v>
      </c>
      <c r="E3202" s="83"/>
    </row>
    <row r="3203" spans="1:5" x14ac:dyDescent="0.3">
      <c r="A3203" s="148" t="s">
        <v>26736</v>
      </c>
      <c r="B3203" s="149" t="s">
        <v>26737</v>
      </c>
      <c r="C3203" s="106" t="s">
        <v>428</v>
      </c>
      <c r="D3203" s="150">
        <v>142.21</v>
      </c>
      <c r="E3203" s="83"/>
    </row>
    <row r="3204" spans="1:5" x14ac:dyDescent="0.3">
      <c r="A3204" s="148" t="s">
        <v>26738</v>
      </c>
      <c r="B3204" s="149" t="s">
        <v>26739</v>
      </c>
      <c r="C3204" s="106" t="s">
        <v>428</v>
      </c>
      <c r="D3204" s="150">
        <v>186.21</v>
      </c>
      <c r="E3204" s="83"/>
    </row>
    <row r="3205" spans="1:5" x14ac:dyDescent="0.3">
      <c r="A3205" s="148" t="s">
        <v>26740</v>
      </c>
      <c r="B3205" s="149" t="s">
        <v>26741</v>
      </c>
      <c r="C3205" s="106" t="s">
        <v>428</v>
      </c>
      <c r="D3205" s="150">
        <v>192.11</v>
      </c>
      <c r="E3205" s="83"/>
    </row>
    <row r="3206" spans="1:5" x14ac:dyDescent="0.3">
      <c r="A3206" s="148" t="s">
        <v>26742</v>
      </c>
      <c r="B3206" s="149" t="s">
        <v>26743</v>
      </c>
      <c r="C3206" s="106" t="s">
        <v>428</v>
      </c>
      <c r="D3206" s="150">
        <v>199.32</v>
      </c>
      <c r="E3206" s="83"/>
    </row>
    <row r="3207" spans="1:5" ht="28.8" x14ac:dyDescent="0.3">
      <c r="A3207" s="148" t="s">
        <v>26744</v>
      </c>
      <c r="B3207" s="149" t="s">
        <v>26745</v>
      </c>
      <c r="C3207" s="106" t="s">
        <v>180</v>
      </c>
      <c r="D3207" s="150">
        <v>496.11</v>
      </c>
      <c r="E3207" s="83"/>
    </row>
    <row r="3208" spans="1:5" x14ac:dyDescent="0.3">
      <c r="A3208" s="148" t="s">
        <v>26746</v>
      </c>
      <c r="B3208" s="149" t="s">
        <v>26747</v>
      </c>
      <c r="C3208" s="106" t="s">
        <v>236</v>
      </c>
      <c r="D3208" s="150">
        <v>146.16</v>
      </c>
      <c r="E3208" s="83"/>
    </row>
    <row r="3209" spans="1:5" x14ac:dyDescent="0.3">
      <c r="A3209" s="148" t="s">
        <v>26748</v>
      </c>
      <c r="B3209" s="149" t="s">
        <v>26749</v>
      </c>
      <c r="C3209" s="106" t="s">
        <v>180</v>
      </c>
      <c r="D3209" s="150">
        <v>2.4300000000000002</v>
      </c>
      <c r="E3209" s="83"/>
    </row>
    <row r="3210" spans="1:5" x14ac:dyDescent="0.3">
      <c r="A3210" s="148" t="s">
        <v>26750</v>
      </c>
      <c r="B3210" s="149" t="s">
        <v>26751</v>
      </c>
      <c r="C3210" s="106" t="s">
        <v>180</v>
      </c>
      <c r="D3210" s="150">
        <v>6.64</v>
      </c>
      <c r="E3210" s="83"/>
    </row>
    <row r="3211" spans="1:5" x14ac:dyDescent="0.3">
      <c r="A3211" s="148" t="s">
        <v>26752</v>
      </c>
      <c r="B3211" s="149" t="s">
        <v>26753</v>
      </c>
      <c r="C3211" s="106" t="s">
        <v>236</v>
      </c>
      <c r="D3211" s="150">
        <v>1.99</v>
      </c>
      <c r="E3211" s="83"/>
    </row>
    <row r="3212" spans="1:5" x14ac:dyDescent="0.3">
      <c r="A3212" s="148" t="s">
        <v>26754</v>
      </c>
      <c r="B3212" s="149" t="s">
        <v>26755</v>
      </c>
      <c r="C3212" s="106" t="s">
        <v>236</v>
      </c>
      <c r="D3212" s="150">
        <v>3.2</v>
      </c>
      <c r="E3212" s="83"/>
    </row>
    <row r="3213" spans="1:5" x14ac:dyDescent="0.3">
      <c r="A3213" s="148" t="s">
        <v>26756</v>
      </c>
      <c r="B3213" s="149" t="s">
        <v>26757</v>
      </c>
      <c r="C3213" s="106" t="s">
        <v>236</v>
      </c>
      <c r="D3213" s="150">
        <v>36.9</v>
      </c>
      <c r="E3213" s="83"/>
    </row>
    <row r="3214" spans="1:5" x14ac:dyDescent="0.3">
      <c r="A3214" s="148" t="s">
        <v>26758</v>
      </c>
      <c r="B3214" s="149" t="s">
        <v>26759</v>
      </c>
      <c r="C3214" s="106" t="s">
        <v>236</v>
      </c>
      <c r="D3214" s="150">
        <v>7.61</v>
      </c>
      <c r="E3214" s="83"/>
    </row>
    <row r="3215" spans="1:5" x14ac:dyDescent="0.3">
      <c r="A3215" s="148" t="s">
        <v>26760</v>
      </c>
      <c r="B3215" s="149" t="s">
        <v>26761</v>
      </c>
      <c r="C3215" s="106" t="s">
        <v>236</v>
      </c>
      <c r="D3215" s="150">
        <v>5.18</v>
      </c>
      <c r="E3215" s="83"/>
    </row>
    <row r="3216" spans="1:5" x14ac:dyDescent="0.3">
      <c r="A3216" s="148" t="s">
        <v>26762</v>
      </c>
      <c r="B3216" s="149" t="s">
        <v>26763</v>
      </c>
      <c r="C3216" s="106" t="s">
        <v>1078</v>
      </c>
      <c r="D3216" s="150">
        <v>363.72</v>
      </c>
      <c r="E3216" s="83"/>
    </row>
    <row r="3217" spans="1:5" x14ac:dyDescent="0.3">
      <c r="A3217" s="148" t="s">
        <v>26764</v>
      </c>
      <c r="B3217" s="149" t="s">
        <v>26765</v>
      </c>
      <c r="C3217" s="106" t="s">
        <v>1078</v>
      </c>
      <c r="D3217" s="150">
        <v>432.45</v>
      </c>
      <c r="E3217" s="83"/>
    </row>
    <row r="3218" spans="1:5" ht="28.8" x14ac:dyDescent="0.3">
      <c r="A3218" s="148" t="s">
        <v>26766</v>
      </c>
      <c r="B3218" s="149" t="s">
        <v>26767</v>
      </c>
      <c r="C3218" s="106" t="s">
        <v>180</v>
      </c>
      <c r="D3218" s="150">
        <v>98.4</v>
      </c>
      <c r="E3218" s="83"/>
    </row>
    <row r="3219" spans="1:5" x14ac:dyDescent="0.3">
      <c r="A3219" s="148" t="s">
        <v>26768</v>
      </c>
      <c r="B3219" s="149" t="s">
        <v>26769</v>
      </c>
      <c r="C3219" s="106" t="s">
        <v>128</v>
      </c>
      <c r="D3219" s="150">
        <v>0.6</v>
      </c>
      <c r="E3219" s="83"/>
    </row>
    <row r="3220" spans="1:5" ht="28.8" x14ac:dyDescent="0.3">
      <c r="A3220" s="148" t="s">
        <v>26770</v>
      </c>
      <c r="B3220" s="149" t="s">
        <v>26771</v>
      </c>
      <c r="C3220" s="106" t="s">
        <v>128</v>
      </c>
      <c r="D3220" s="150">
        <v>287.33</v>
      </c>
      <c r="E3220" s="83"/>
    </row>
    <row r="3221" spans="1:5" x14ac:dyDescent="0.3">
      <c r="A3221" s="148" t="s">
        <v>26772</v>
      </c>
      <c r="B3221" s="149" t="s">
        <v>26773</v>
      </c>
      <c r="C3221" s="106" t="s">
        <v>693</v>
      </c>
      <c r="D3221" s="150">
        <v>12.65</v>
      </c>
      <c r="E3221" s="83"/>
    </row>
    <row r="3222" spans="1:5" x14ac:dyDescent="0.3">
      <c r="A3222" s="148" t="s">
        <v>26774</v>
      </c>
      <c r="B3222" s="149" t="s">
        <v>26775</v>
      </c>
      <c r="C3222" s="106" t="s">
        <v>959</v>
      </c>
      <c r="D3222" s="150">
        <v>34.94</v>
      </c>
      <c r="E3222" s="83"/>
    </row>
    <row r="3223" spans="1:5" ht="28.8" x14ac:dyDescent="0.3">
      <c r="A3223" s="148" t="s">
        <v>26776</v>
      </c>
      <c r="B3223" s="149" t="s">
        <v>26777</v>
      </c>
      <c r="C3223" s="106" t="s">
        <v>180</v>
      </c>
      <c r="D3223" s="150">
        <v>537.70000000000005</v>
      </c>
      <c r="E3223" s="83"/>
    </row>
    <row r="3224" spans="1:5" ht="28.8" x14ac:dyDescent="0.3">
      <c r="A3224" s="148" t="s">
        <v>26778</v>
      </c>
      <c r="B3224" s="149" t="s">
        <v>26779</v>
      </c>
      <c r="C3224" s="106" t="s">
        <v>180</v>
      </c>
      <c r="D3224" s="150">
        <v>767.28</v>
      </c>
      <c r="E3224" s="83"/>
    </row>
    <row r="3225" spans="1:5" x14ac:dyDescent="0.3">
      <c r="A3225" s="148" t="s">
        <v>26780</v>
      </c>
      <c r="B3225" s="149" t="s">
        <v>26781</v>
      </c>
      <c r="C3225" s="106" t="s">
        <v>180</v>
      </c>
      <c r="D3225" s="150">
        <v>59.26</v>
      </c>
      <c r="E3225" s="83"/>
    </row>
    <row r="3226" spans="1:5" x14ac:dyDescent="0.3">
      <c r="A3226" s="148" t="s">
        <v>26782</v>
      </c>
      <c r="B3226" s="149" t="s">
        <v>26783</v>
      </c>
      <c r="C3226" s="106" t="s">
        <v>236</v>
      </c>
      <c r="D3226" s="150">
        <v>1.35</v>
      </c>
      <c r="E3226" s="83"/>
    </row>
    <row r="3227" spans="1:5" x14ac:dyDescent="0.3">
      <c r="A3227" s="148" t="s">
        <v>26784</v>
      </c>
      <c r="B3227" s="149" t="s">
        <v>26785</v>
      </c>
      <c r="C3227" s="106" t="s">
        <v>439</v>
      </c>
      <c r="D3227" s="150">
        <v>2014.08</v>
      </c>
      <c r="E3227" s="83"/>
    </row>
    <row r="3228" spans="1:5" x14ac:dyDescent="0.3">
      <c r="A3228" s="148" t="s">
        <v>26786</v>
      </c>
      <c r="B3228" s="149" t="s">
        <v>26787</v>
      </c>
      <c r="C3228" s="106" t="s">
        <v>128</v>
      </c>
      <c r="D3228" s="150">
        <v>1359.64</v>
      </c>
      <c r="E3228" s="83"/>
    </row>
    <row r="3229" spans="1:5" x14ac:dyDescent="0.3">
      <c r="A3229" s="148" t="s">
        <v>26788</v>
      </c>
      <c r="B3229" s="149" t="s">
        <v>26789</v>
      </c>
      <c r="C3229" s="106" t="s">
        <v>128</v>
      </c>
      <c r="D3229" s="150">
        <v>30.77</v>
      </c>
      <c r="E3229" s="83"/>
    </row>
    <row r="3230" spans="1:5" x14ac:dyDescent="0.3">
      <c r="A3230" s="148" t="s">
        <v>26790</v>
      </c>
      <c r="B3230" s="149" t="s">
        <v>26791</v>
      </c>
      <c r="C3230" s="106" t="s">
        <v>261</v>
      </c>
      <c r="D3230" s="150">
        <v>507.9</v>
      </c>
      <c r="E3230" s="83"/>
    </row>
    <row r="3231" spans="1:5" x14ac:dyDescent="0.3">
      <c r="A3231" s="148" t="s">
        <v>26792</v>
      </c>
      <c r="B3231" s="149" t="s">
        <v>26793</v>
      </c>
      <c r="C3231" s="106" t="s">
        <v>261</v>
      </c>
      <c r="D3231" s="150">
        <v>458.12</v>
      </c>
      <c r="E3231" s="83"/>
    </row>
    <row r="3232" spans="1:5" ht="28.8" x14ac:dyDescent="0.3">
      <c r="A3232" s="148" t="s">
        <v>26794</v>
      </c>
      <c r="B3232" s="149" t="s">
        <v>26795</v>
      </c>
      <c r="C3232" s="106" t="s">
        <v>439</v>
      </c>
      <c r="D3232" s="150">
        <v>516.32000000000005</v>
      </c>
      <c r="E3232" s="83"/>
    </row>
    <row r="3233" spans="1:5" ht="28.8" x14ac:dyDescent="0.3">
      <c r="A3233" s="148" t="s">
        <v>26796</v>
      </c>
      <c r="B3233" s="149" t="s">
        <v>26797</v>
      </c>
      <c r="C3233" s="106" t="s">
        <v>128</v>
      </c>
      <c r="D3233" s="150">
        <v>1026.81</v>
      </c>
      <c r="E3233" s="83"/>
    </row>
    <row r="3234" spans="1:5" x14ac:dyDescent="0.3">
      <c r="A3234" s="148" t="s">
        <v>26798</v>
      </c>
      <c r="B3234" s="149" t="s">
        <v>26799</v>
      </c>
      <c r="C3234" s="106" t="s">
        <v>128</v>
      </c>
      <c r="D3234" s="150">
        <v>924.1</v>
      </c>
      <c r="E3234" s="83"/>
    </row>
    <row r="3235" spans="1:5" ht="28.8" x14ac:dyDescent="0.3">
      <c r="A3235" s="148" t="s">
        <v>26800</v>
      </c>
      <c r="B3235" s="149" t="s">
        <v>26801</v>
      </c>
      <c r="C3235" s="106" t="s">
        <v>439</v>
      </c>
      <c r="D3235" s="150">
        <v>103320.61</v>
      </c>
      <c r="E3235" s="83"/>
    </row>
    <row r="3236" spans="1:5" x14ac:dyDescent="0.3">
      <c r="A3236" s="148" t="s">
        <v>26802</v>
      </c>
      <c r="B3236" s="149" t="s">
        <v>692</v>
      </c>
      <c r="C3236" s="106" t="s">
        <v>693</v>
      </c>
      <c r="D3236" s="150">
        <v>1.75</v>
      </c>
      <c r="E3236" s="83"/>
    </row>
    <row r="3237" spans="1:5" x14ac:dyDescent="0.3">
      <c r="A3237" s="148" t="s">
        <v>26803</v>
      </c>
      <c r="B3237" s="149" t="s">
        <v>1209</v>
      </c>
      <c r="C3237" s="106" t="s">
        <v>180</v>
      </c>
      <c r="D3237" s="150">
        <v>180.05</v>
      </c>
      <c r="E3237" s="83"/>
    </row>
    <row r="3238" spans="1:5" x14ac:dyDescent="0.3">
      <c r="A3238" s="148" t="s">
        <v>26804</v>
      </c>
      <c r="B3238" s="149" t="s">
        <v>1211</v>
      </c>
      <c r="C3238" s="106" t="s">
        <v>180</v>
      </c>
      <c r="D3238" s="150">
        <v>192.09</v>
      </c>
      <c r="E3238" s="83"/>
    </row>
    <row r="3239" spans="1:5" x14ac:dyDescent="0.3">
      <c r="A3239" s="148" t="s">
        <v>26805</v>
      </c>
      <c r="B3239" s="149" t="s">
        <v>1213</v>
      </c>
      <c r="C3239" s="106" t="s">
        <v>180</v>
      </c>
      <c r="D3239" s="150">
        <v>208.55</v>
      </c>
      <c r="E3239" s="83"/>
    </row>
    <row r="3240" spans="1:5" x14ac:dyDescent="0.3">
      <c r="A3240" s="148" t="s">
        <v>26806</v>
      </c>
      <c r="B3240" s="149" t="s">
        <v>26807</v>
      </c>
      <c r="C3240" s="106" t="s">
        <v>428</v>
      </c>
      <c r="D3240" s="150">
        <v>0.95</v>
      </c>
      <c r="E3240" s="83"/>
    </row>
    <row r="3241" spans="1:5" x14ac:dyDescent="0.3">
      <c r="A3241" s="148" t="s">
        <v>26808</v>
      </c>
      <c r="B3241" s="149" t="s">
        <v>26809</v>
      </c>
      <c r="C3241" s="106" t="s">
        <v>128</v>
      </c>
      <c r="D3241" s="150">
        <v>182.69</v>
      </c>
      <c r="E3241" s="83"/>
    </row>
    <row r="3242" spans="1:5" x14ac:dyDescent="0.3">
      <c r="A3242" s="148" t="s">
        <v>26810</v>
      </c>
      <c r="B3242" s="149" t="s">
        <v>26811</v>
      </c>
      <c r="C3242" s="106" t="s">
        <v>128</v>
      </c>
      <c r="D3242" s="150">
        <v>209.58</v>
      </c>
      <c r="E3242" s="83"/>
    </row>
    <row r="3243" spans="1:5" ht="43.2" x14ac:dyDescent="0.3">
      <c r="A3243" s="148" t="s">
        <v>26812</v>
      </c>
      <c r="B3243" s="149" t="s">
        <v>26813</v>
      </c>
      <c r="C3243" s="106" t="s">
        <v>428</v>
      </c>
      <c r="D3243" s="150">
        <v>110.29</v>
      </c>
      <c r="E3243" s="83"/>
    </row>
    <row r="3244" spans="1:5" x14ac:dyDescent="0.3">
      <c r="A3244" s="148" t="s">
        <v>26814</v>
      </c>
      <c r="B3244" s="149" t="s">
        <v>26815</v>
      </c>
      <c r="C3244" s="106" t="s">
        <v>428</v>
      </c>
      <c r="D3244" s="150">
        <v>0.66</v>
      </c>
      <c r="E3244" s="83"/>
    </row>
    <row r="3245" spans="1:5" x14ac:dyDescent="0.3">
      <c r="A3245" s="148" t="s">
        <v>26816</v>
      </c>
      <c r="B3245" s="149" t="s">
        <v>26817</v>
      </c>
      <c r="C3245" s="106" t="s">
        <v>428</v>
      </c>
      <c r="D3245" s="150">
        <v>96.95</v>
      </c>
      <c r="E3245" s="83"/>
    </row>
    <row r="3246" spans="1:5" ht="28.8" x14ac:dyDescent="0.3">
      <c r="A3246" s="148" t="s">
        <v>26818</v>
      </c>
      <c r="B3246" s="149" t="s">
        <v>26819</v>
      </c>
      <c r="C3246" s="106" t="s">
        <v>428</v>
      </c>
      <c r="D3246" s="150">
        <v>250.02</v>
      </c>
      <c r="E3246" s="83"/>
    </row>
  </sheetData>
  <mergeCells count="4">
    <mergeCell ref="A1:D1"/>
    <mergeCell ref="A2:D2"/>
    <mergeCell ref="A3:D3"/>
    <mergeCell ref="A4:D4"/>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8763E-DB37-4727-A355-8AD8C9FDD097}">
  <sheetPr>
    <tabColor rgb="FF00B0F0"/>
  </sheetPr>
  <dimension ref="A1:H13"/>
  <sheetViews>
    <sheetView view="pageBreakPreview" zoomScale="60" zoomScaleNormal="100" workbookViewId="0">
      <selection activeCell="E15" sqref="E15"/>
    </sheetView>
  </sheetViews>
  <sheetFormatPr defaultRowHeight="14.4" x14ac:dyDescent="0.3"/>
  <cols>
    <col min="2" max="2" width="56.88671875" customWidth="1"/>
    <col min="3" max="3" width="10.5546875" customWidth="1"/>
    <col min="4" max="4" width="11.6640625" customWidth="1"/>
    <col min="5" max="5" width="11.109375" customWidth="1"/>
    <col min="6" max="6" width="10.88671875" customWidth="1"/>
    <col min="7" max="7" width="12.88671875" customWidth="1"/>
    <col min="8" max="8" width="13.5546875" customWidth="1"/>
  </cols>
  <sheetData>
    <row r="1" spans="1:8" ht="16.2" thickBot="1" x14ac:dyDescent="0.35">
      <c r="A1" s="398" t="s">
        <v>20470</v>
      </c>
      <c r="B1" s="399"/>
      <c r="C1" s="399"/>
      <c r="D1" s="399"/>
      <c r="E1" s="399"/>
      <c r="F1" s="399"/>
      <c r="G1" s="399"/>
      <c r="H1" s="400"/>
    </row>
    <row r="2" spans="1:8" ht="16.2" thickBot="1" x14ac:dyDescent="0.35">
      <c r="A2" s="128"/>
      <c r="B2" s="128"/>
      <c r="C2" s="128"/>
      <c r="D2" s="128"/>
      <c r="E2" s="128"/>
      <c r="F2" s="128"/>
      <c r="G2" s="128"/>
      <c r="H2" s="128"/>
    </row>
    <row r="3" spans="1:8" ht="16.2" thickBot="1" x14ac:dyDescent="0.35">
      <c r="A3" s="129" t="s">
        <v>20471</v>
      </c>
      <c r="B3" s="401" t="s">
        <v>27186</v>
      </c>
      <c r="C3" s="401"/>
      <c r="D3" s="401"/>
      <c r="E3" s="401"/>
      <c r="F3" s="401"/>
      <c r="G3" s="401"/>
      <c r="H3" s="402"/>
    </row>
    <row r="4" spans="1:8" ht="15.6" x14ac:dyDescent="0.3">
      <c r="A4" s="403" t="s">
        <v>37</v>
      </c>
      <c r="B4" s="405" t="s">
        <v>20472</v>
      </c>
      <c r="C4" s="407" t="s">
        <v>15362</v>
      </c>
      <c r="D4" s="405" t="s">
        <v>20473</v>
      </c>
      <c r="E4" s="405"/>
      <c r="F4" s="405"/>
      <c r="G4" s="407" t="s">
        <v>20474</v>
      </c>
      <c r="H4" s="409" t="s">
        <v>20475</v>
      </c>
    </row>
    <row r="5" spans="1:8" ht="31.2" x14ac:dyDescent="0.3">
      <c r="A5" s="404"/>
      <c r="B5" s="406"/>
      <c r="C5" s="408"/>
      <c r="D5" s="130" t="s">
        <v>20477</v>
      </c>
      <c r="E5" s="130" t="s">
        <v>20478</v>
      </c>
      <c r="F5" s="130" t="s">
        <v>27185</v>
      </c>
      <c r="G5" s="408"/>
      <c r="H5" s="410"/>
    </row>
    <row r="6" spans="1:8" ht="16.2" thickBot="1" x14ac:dyDescent="0.35">
      <c r="A6" s="132" t="s">
        <v>48</v>
      </c>
      <c r="B6" s="131" t="s">
        <v>20479</v>
      </c>
      <c r="C6" s="133" t="s">
        <v>20476</v>
      </c>
      <c r="D6" s="134">
        <v>650</v>
      </c>
      <c r="E6" s="135">
        <v>550</v>
      </c>
      <c r="F6" s="135">
        <v>700</v>
      </c>
      <c r="G6" s="259">
        <f>AVERAGE(D6:F6)</f>
        <v>633.33333333333337</v>
      </c>
      <c r="H6" s="258">
        <f>G6*1.2685</f>
        <v>803.38333333333333</v>
      </c>
    </row>
    <row r="12" spans="1:8" x14ac:dyDescent="0.3">
      <c r="E12" s="152" t="s">
        <v>27125</v>
      </c>
      <c r="F12" s="152"/>
      <c r="G12" s="152"/>
    </row>
    <row r="13" spans="1:8" x14ac:dyDescent="0.3">
      <c r="E13" s="23" t="s">
        <v>27230</v>
      </c>
      <c r="F13" s="23"/>
      <c r="G13" s="23"/>
    </row>
  </sheetData>
  <mergeCells count="8">
    <mergeCell ref="A1:H1"/>
    <mergeCell ref="B3:H3"/>
    <mergeCell ref="A4:A5"/>
    <mergeCell ref="B4:B5"/>
    <mergeCell ref="C4:C5"/>
    <mergeCell ref="D4:F4"/>
    <mergeCell ref="G4:G5"/>
    <mergeCell ref="H4:H5"/>
  </mergeCells>
  <printOptions horizontalCentered="1"/>
  <pageMargins left="0.51181102362204722" right="0.51181102362204722" top="0.78740157480314965" bottom="0.78740157480314965" header="0.31496062992125984" footer="0.31496062992125984"/>
  <pageSetup paperSize="9" scale="8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F75B1-C666-425C-8C90-3E79C06410AD}">
  <sheetPr>
    <pageSetUpPr fitToPage="1"/>
  </sheetPr>
  <dimension ref="A1:J1175"/>
  <sheetViews>
    <sheetView tabSelected="1" view="pageBreakPreview" zoomScale="60" zoomScaleNormal="70" workbookViewId="0">
      <selection activeCell="D30" sqref="D30"/>
    </sheetView>
  </sheetViews>
  <sheetFormatPr defaultRowHeight="14.4" x14ac:dyDescent="0.3"/>
  <cols>
    <col min="1" max="1" width="9.88671875" style="36" customWidth="1"/>
    <col min="2" max="2" width="18" style="37" customWidth="1"/>
    <col min="3" max="3" width="14" style="36" customWidth="1"/>
    <col min="4" max="4" width="151.44140625" style="38" customWidth="1"/>
    <col min="5" max="5" width="10.6640625" style="37" customWidth="1"/>
    <col min="6" max="6" width="15.44140625" style="39" customWidth="1"/>
    <col min="7" max="7" width="22.109375" style="40" customWidth="1"/>
    <col min="8" max="8" width="22.109375" style="48" customWidth="1"/>
    <col min="9" max="10" width="24.6640625" style="40" customWidth="1"/>
  </cols>
  <sheetData>
    <row r="1" spans="1:10" ht="34.5" customHeight="1" x14ac:dyDescent="0.3">
      <c r="A1" s="319" t="s">
        <v>36</v>
      </c>
      <c r="B1" s="320"/>
      <c r="C1" s="320"/>
      <c r="D1" s="320"/>
      <c r="E1" s="320"/>
      <c r="F1" s="320"/>
      <c r="G1" s="320"/>
      <c r="H1" s="320"/>
      <c r="I1" s="320"/>
      <c r="J1" s="411"/>
    </row>
    <row r="2" spans="1:10" ht="25.5" customHeight="1" x14ac:dyDescent="0.3">
      <c r="A2" s="412"/>
      <c r="B2" s="413"/>
      <c r="C2" s="413"/>
      <c r="D2" s="413"/>
      <c r="E2" s="413"/>
      <c r="F2" s="413"/>
      <c r="G2" s="413"/>
      <c r="H2" s="413"/>
      <c r="I2" s="413"/>
      <c r="J2" s="414"/>
    </row>
    <row r="3" spans="1:10" x14ac:dyDescent="0.3">
      <c r="A3" s="415" t="s">
        <v>26856</v>
      </c>
      <c r="B3" s="416"/>
      <c r="C3" s="416"/>
      <c r="D3" s="416"/>
      <c r="E3" s="416"/>
      <c r="F3" s="416"/>
      <c r="G3" s="416"/>
      <c r="H3" s="416"/>
      <c r="I3" s="416"/>
      <c r="J3" s="414"/>
    </row>
    <row r="4" spans="1:10" ht="23.25" customHeight="1" x14ac:dyDescent="0.3">
      <c r="A4" s="412"/>
      <c r="B4" s="413"/>
      <c r="C4" s="413"/>
      <c r="D4" s="413"/>
      <c r="E4" s="413"/>
      <c r="F4" s="413"/>
      <c r="G4" s="413"/>
      <c r="H4" s="413"/>
      <c r="I4" s="413"/>
      <c r="J4" s="414"/>
    </row>
    <row r="5" spans="1:10" ht="23.25" customHeight="1" x14ac:dyDescent="0.3">
      <c r="A5" s="417" t="s">
        <v>27231</v>
      </c>
      <c r="B5" s="351"/>
      <c r="C5" s="351"/>
      <c r="D5" s="351"/>
      <c r="E5" s="351"/>
      <c r="F5" s="351"/>
      <c r="G5" s="351"/>
      <c r="H5" s="351"/>
      <c r="I5" s="351"/>
      <c r="J5" s="418"/>
    </row>
    <row r="6" spans="1:10" ht="35.25" customHeight="1" x14ac:dyDescent="0.3">
      <c r="A6" s="278" t="s">
        <v>37</v>
      </c>
      <c r="B6" s="279" t="s">
        <v>38</v>
      </c>
      <c r="C6" s="279" t="s">
        <v>39</v>
      </c>
      <c r="D6" s="279" t="s">
        <v>40</v>
      </c>
      <c r="E6" s="279" t="s">
        <v>41</v>
      </c>
      <c r="F6" s="280" t="s">
        <v>42</v>
      </c>
      <c r="G6" s="281" t="s">
        <v>27232</v>
      </c>
      <c r="H6" s="282" t="s">
        <v>27233</v>
      </c>
      <c r="I6" s="283" t="s">
        <v>27234</v>
      </c>
      <c r="J6" s="284" t="s">
        <v>26824</v>
      </c>
    </row>
    <row r="7" spans="1:10" ht="35.25" customHeight="1" x14ac:dyDescent="0.3">
      <c r="A7" s="285" t="s">
        <v>57</v>
      </c>
      <c r="B7" s="286" t="s">
        <v>2905</v>
      </c>
      <c r="C7" s="286" t="s">
        <v>50</v>
      </c>
      <c r="D7" s="287" t="str">
        <f>VLOOKUP(B7,'[2]CDHU SERV.'!A:F,2,0)</f>
        <v>Caixilho em alumínio de correr, sob medida</v>
      </c>
      <c r="E7" s="288" t="str">
        <f>VLOOKUP(B7,'[2]CDHU SERV.'!A:F,3,0)</f>
        <v>M2</v>
      </c>
      <c r="F7" s="289">
        <v>2.94</v>
      </c>
      <c r="G7" s="290">
        <f>F7*0.5</f>
        <v>1.47</v>
      </c>
      <c r="H7" s="291"/>
      <c r="I7" s="291"/>
      <c r="J7" s="292"/>
    </row>
    <row r="8" spans="1:10" ht="35.25" customHeight="1" x14ac:dyDescent="0.3">
      <c r="A8" s="293" t="s">
        <v>27207</v>
      </c>
      <c r="B8" s="288" t="s">
        <v>1332</v>
      </c>
      <c r="C8" s="294" t="s">
        <v>50</v>
      </c>
      <c r="D8" s="287" t="str">
        <f>VLOOKUP(B8,'[2]CDHU SERV.'!A:F,2,0)</f>
        <v>Armadura em tela soldada de aço</v>
      </c>
      <c r="E8" s="288" t="str">
        <f>VLOOKUP(B8,'[2]CDHU SERV.'!A:F,3,0)</f>
        <v>KG</v>
      </c>
      <c r="F8" s="289">
        <v>136.76</v>
      </c>
      <c r="G8" s="290">
        <f t="shared" ref="G8:G11" si="0">F8*0.5</f>
        <v>68.38</v>
      </c>
      <c r="H8" s="291"/>
      <c r="I8" s="291"/>
      <c r="J8" s="292"/>
    </row>
    <row r="9" spans="1:10" ht="35.25" customHeight="1" x14ac:dyDescent="0.3">
      <c r="A9" s="293" t="s">
        <v>27208</v>
      </c>
      <c r="B9" s="288" t="s">
        <v>56</v>
      </c>
      <c r="C9" s="294" t="s">
        <v>50</v>
      </c>
      <c r="D9" s="287" t="str">
        <f>VLOOKUP(B9,'[2]CDHU SERV.'!A:F,2,0)</f>
        <v>Concreto preparado no local, fck = 20 MPa</v>
      </c>
      <c r="E9" s="288" t="str">
        <f>VLOOKUP(B9,'[2]CDHU SERV.'!A:F,3,0)</f>
        <v>M3</v>
      </c>
      <c r="F9" s="289">
        <f>ROUND(5.8*5.3*0.05*3,2)</f>
        <v>4.6100000000000003</v>
      </c>
      <c r="G9" s="290">
        <f t="shared" si="0"/>
        <v>2.3050000000000002</v>
      </c>
      <c r="H9" s="291"/>
      <c r="I9" s="291"/>
      <c r="J9" s="292"/>
    </row>
    <row r="10" spans="1:10" ht="35.25" customHeight="1" x14ac:dyDescent="0.3">
      <c r="A10" s="293" t="s">
        <v>27209</v>
      </c>
      <c r="B10" s="288" t="s">
        <v>58</v>
      </c>
      <c r="C10" s="294" t="s">
        <v>50</v>
      </c>
      <c r="D10" s="287" t="str">
        <f>VLOOKUP(B10,'[2]CDHU SERV.'!A:F,2,0)</f>
        <v>Lançamento, espalhamento e adensamento de concreto ou massa em lastro e/ou enchimento</v>
      </c>
      <c r="E10" s="288" t="str">
        <f>VLOOKUP(B10,'[2]CDHU SERV.'!A:F,3,0)</f>
        <v>M3</v>
      </c>
      <c r="F10" s="289">
        <f>F9</f>
        <v>4.6100000000000003</v>
      </c>
      <c r="G10" s="290">
        <f t="shared" si="0"/>
        <v>2.3050000000000002</v>
      </c>
      <c r="H10" s="291"/>
      <c r="I10" s="291"/>
      <c r="J10" s="292"/>
    </row>
    <row r="11" spans="1:10" ht="35.25" customHeight="1" thickBot="1" x14ac:dyDescent="0.35">
      <c r="A11" s="295" t="s">
        <v>27211</v>
      </c>
      <c r="B11" s="296">
        <v>87251</v>
      </c>
      <c r="C11" s="296" t="s">
        <v>47</v>
      </c>
      <c r="D11" s="297" t="str">
        <f>VLOOKUP(B11,'[2]SINAPI SERV.'!A:D,2,0)</f>
        <v>REVESTIMENTO CERÂMICO PARA PISO COM PLACAS TIPO ESMALTADA EXTRA DE DIMENSÕES 45X45 CM APLICADA EM AMBIENTES DE ÁREA MAIOR QUE 10 M2. AF_06/2014</v>
      </c>
      <c r="E11" s="298" t="str">
        <f>VLOOKUP(B11,'[2]SINAPI SERV.'!A:D,3,0)</f>
        <v>M2</v>
      </c>
      <c r="F11" s="299">
        <v>92.22</v>
      </c>
      <c r="G11" s="300">
        <f t="shared" si="0"/>
        <v>46.11</v>
      </c>
      <c r="H11" s="301"/>
      <c r="I11" s="301"/>
      <c r="J11" s="302"/>
    </row>
    <row r="12" spans="1:10" x14ac:dyDescent="0.3">
      <c r="H12" s="41"/>
    </row>
    <row r="13" spans="1:10" x14ac:dyDescent="0.3">
      <c r="H13" s="41"/>
    </row>
    <row r="14" spans="1:10" x14ac:dyDescent="0.3">
      <c r="H14" s="41"/>
    </row>
    <row r="15" spans="1:10" x14ac:dyDescent="0.3">
      <c r="G15"/>
      <c r="H15"/>
      <c r="I15"/>
    </row>
    <row r="16" spans="1:10" x14ac:dyDescent="0.3">
      <c r="G16" s="152" t="s">
        <v>27125</v>
      </c>
      <c r="H16" s="152"/>
      <c r="I16" s="152"/>
    </row>
    <row r="17" spans="7:9" x14ac:dyDescent="0.3">
      <c r="G17" s="23" t="s">
        <v>27230</v>
      </c>
      <c r="H17" s="23"/>
      <c r="I17" s="23"/>
    </row>
    <row r="18" spans="7:9" x14ac:dyDescent="0.3">
      <c r="H18" s="41"/>
    </row>
    <row r="19" spans="7:9" x14ac:dyDescent="0.3">
      <c r="H19" s="41"/>
    </row>
    <row r="20" spans="7:9" x14ac:dyDescent="0.3">
      <c r="H20" s="41"/>
    </row>
    <row r="21" spans="7:9" x14ac:dyDescent="0.3">
      <c r="H21" s="41"/>
    </row>
    <row r="22" spans="7:9" x14ac:dyDescent="0.3">
      <c r="H22" s="41"/>
    </row>
    <row r="23" spans="7:9" x14ac:dyDescent="0.3">
      <c r="H23" s="41"/>
    </row>
    <row r="24" spans="7:9" x14ac:dyDescent="0.3">
      <c r="H24" s="41"/>
    </row>
    <row r="25" spans="7:9" x14ac:dyDescent="0.3">
      <c r="H25" s="41"/>
    </row>
    <row r="26" spans="7:9" x14ac:dyDescent="0.3">
      <c r="H26" s="41"/>
    </row>
    <row r="27" spans="7:9" x14ac:dyDescent="0.3">
      <c r="H27" s="41"/>
    </row>
    <row r="28" spans="7:9" x14ac:dyDescent="0.3">
      <c r="H28" s="41"/>
    </row>
    <row r="29" spans="7:9" x14ac:dyDescent="0.3">
      <c r="H29" s="41"/>
    </row>
    <row r="30" spans="7:9" x14ac:dyDescent="0.3">
      <c r="H30" s="41"/>
    </row>
    <row r="31" spans="7:9" x14ac:dyDescent="0.3">
      <c r="H31" s="41"/>
    </row>
    <row r="32" spans="7:9" x14ac:dyDescent="0.3">
      <c r="H32" s="41"/>
    </row>
    <row r="33" spans="8:8" x14ac:dyDescent="0.3">
      <c r="H33" s="41"/>
    </row>
    <row r="34" spans="8:8" x14ac:dyDescent="0.3">
      <c r="H34" s="41"/>
    </row>
    <row r="35" spans="8:8" x14ac:dyDescent="0.3">
      <c r="H35" s="41"/>
    </row>
    <row r="36" spans="8:8" x14ac:dyDescent="0.3">
      <c r="H36" s="41"/>
    </row>
    <row r="37" spans="8:8" x14ac:dyDescent="0.3">
      <c r="H37" s="41"/>
    </row>
    <row r="38" spans="8:8" x14ac:dyDescent="0.3">
      <c r="H38" s="41"/>
    </row>
    <row r="39" spans="8:8" x14ac:dyDescent="0.3">
      <c r="H39" s="41"/>
    </row>
    <row r="40" spans="8:8" x14ac:dyDescent="0.3">
      <c r="H40" s="41"/>
    </row>
    <row r="41" spans="8:8" x14ac:dyDescent="0.3">
      <c r="H41" s="41"/>
    </row>
    <row r="42" spans="8:8" x14ac:dyDescent="0.3">
      <c r="H42" s="41"/>
    </row>
    <row r="43" spans="8:8" x14ac:dyDescent="0.3">
      <c r="H43" s="41"/>
    </row>
    <row r="44" spans="8:8" x14ac:dyDescent="0.3">
      <c r="H44" s="41"/>
    </row>
    <row r="45" spans="8:8" x14ac:dyDescent="0.3">
      <c r="H45" s="41"/>
    </row>
    <row r="46" spans="8:8" x14ac:dyDescent="0.3">
      <c r="H46" s="41"/>
    </row>
    <row r="47" spans="8:8" x14ac:dyDescent="0.3">
      <c r="H47" s="41"/>
    </row>
    <row r="48" spans="8:8" x14ac:dyDescent="0.3">
      <c r="H48" s="41"/>
    </row>
    <row r="49" spans="8:8" x14ac:dyDescent="0.3">
      <c r="H49" s="41"/>
    </row>
    <row r="50" spans="8:8" x14ac:dyDescent="0.3">
      <c r="H50" s="41"/>
    </row>
    <row r="51" spans="8:8" x14ac:dyDescent="0.3">
      <c r="H51" s="41"/>
    </row>
    <row r="52" spans="8:8" x14ac:dyDescent="0.3">
      <c r="H52" s="41"/>
    </row>
    <row r="53" spans="8:8" x14ac:dyDescent="0.3">
      <c r="H53" s="41"/>
    </row>
    <row r="54" spans="8:8" x14ac:dyDescent="0.3">
      <c r="H54" s="41"/>
    </row>
    <row r="55" spans="8:8" x14ac:dyDescent="0.3">
      <c r="H55" s="41"/>
    </row>
    <row r="56" spans="8:8" x14ac:dyDescent="0.3">
      <c r="H56" s="41"/>
    </row>
    <row r="57" spans="8:8" x14ac:dyDescent="0.3">
      <c r="H57" s="41"/>
    </row>
    <row r="58" spans="8:8" x14ac:dyDescent="0.3">
      <c r="H58" s="41"/>
    </row>
    <row r="59" spans="8:8" x14ac:dyDescent="0.3">
      <c r="H59" s="41"/>
    </row>
    <row r="60" spans="8:8" x14ac:dyDescent="0.3">
      <c r="H60" s="41"/>
    </row>
    <row r="61" spans="8:8" x14ac:dyDescent="0.3">
      <c r="H61" s="41"/>
    </row>
    <row r="62" spans="8:8" x14ac:dyDescent="0.3">
      <c r="H62" s="41"/>
    </row>
    <row r="63" spans="8:8" x14ac:dyDescent="0.3">
      <c r="H63" s="41"/>
    </row>
    <row r="64" spans="8:8" x14ac:dyDescent="0.3">
      <c r="H64" s="41"/>
    </row>
    <row r="65" spans="8:8" x14ac:dyDescent="0.3">
      <c r="H65" s="41"/>
    </row>
    <row r="66" spans="8:8" x14ac:dyDescent="0.3">
      <c r="H66" s="41"/>
    </row>
    <row r="67" spans="8:8" x14ac:dyDescent="0.3">
      <c r="H67" s="41"/>
    </row>
    <row r="68" spans="8:8" x14ac:dyDescent="0.3">
      <c r="H68" s="41"/>
    </row>
    <row r="69" spans="8:8" x14ac:dyDescent="0.3">
      <c r="H69" s="41"/>
    </row>
    <row r="70" spans="8:8" x14ac:dyDescent="0.3">
      <c r="H70" s="41"/>
    </row>
    <row r="71" spans="8:8" x14ac:dyDescent="0.3">
      <c r="H71" s="41"/>
    </row>
    <row r="72" spans="8:8" x14ac:dyDescent="0.3">
      <c r="H72" s="41"/>
    </row>
    <row r="73" spans="8:8" x14ac:dyDescent="0.3">
      <c r="H73" s="41"/>
    </row>
    <row r="74" spans="8:8" x14ac:dyDescent="0.3">
      <c r="H74" s="41"/>
    </row>
    <row r="75" spans="8:8" x14ac:dyDescent="0.3">
      <c r="H75" s="41"/>
    </row>
    <row r="76" spans="8:8" x14ac:dyDescent="0.3">
      <c r="H76" s="41"/>
    </row>
    <row r="77" spans="8:8" x14ac:dyDescent="0.3">
      <c r="H77" s="41"/>
    </row>
    <row r="78" spans="8:8" x14ac:dyDescent="0.3">
      <c r="H78" s="41"/>
    </row>
    <row r="79" spans="8:8" x14ac:dyDescent="0.3">
      <c r="H79" s="41"/>
    </row>
    <row r="80" spans="8:8" x14ac:dyDescent="0.3">
      <c r="H80" s="41"/>
    </row>
    <row r="81" spans="8:8" x14ac:dyDescent="0.3">
      <c r="H81" s="41"/>
    </row>
    <row r="82" spans="8:8" x14ac:dyDescent="0.3">
      <c r="H82" s="41"/>
    </row>
    <row r="83" spans="8:8" x14ac:dyDescent="0.3">
      <c r="H83" s="41"/>
    </row>
    <row r="84" spans="8:8" x14ac:dyDescent="0.3">
      <c r="H84" s="41"/>
    </row>
    <row r="85" spans="8:8" x14ac:dyDescent="0.3">
      <c r="H85" s="41"/>
    </row>
    <row r="86" spans="8:8" x14ac:dyDescent="0.3">
      <c r="H86" s="41"/>
    </row>
    <row r="87" spans="8:8" x14ac:dyDescent="0.3">
      <c r="H87" s="41"/>
    </row>
    <row r="88" spans="8:8" x14ac:dyDescent="0.3">
      <c r="H88" s="41"/>
    </row>
    <row r="89" spans="8:8" x14ac:dyDescent="0.3">
      <c r="H89" s="41"/>
    </row>
    <row r="90" spans="8:8" x14ac:dyDescent="0.3">
      <c r="H90" s="41"/>
    </row>
    <row r="91" spans="8:8" x14ac:dyDescent="0.3">
      <c r="H91" s="41"/>
    </row>
    <row r="92" spans="8:8" x14ac:dyDescent="0.3">
      <c r="H92" s="41"/>
    </row>
    <row r="93" spans="8:8" x14ac:dyDescent="0.3">
      <c r="H93" s="41"/>
    </row>
    <row r="94" spans="8:8" x14ac:dyDescent="0.3">
      <c r="H94" s="41"/>
    </row>
    <row r="95" spans="8:8" x14ac:dyDescent="0.3">
      <c r="H95" s="41"/>
    </row>
    <row r="96" spans="8:8" x14ac:dyDescent="0.3">
      <c r="H96" s="41"/>
    </row>
    <row r="97" spans="8:8" x14ac:dyDescent="0.3">
      <c r="H97" s="41"/>
    </row>
    <row r="98" spans="8:8" x14ac:dyDescent="0.3">
      <c r="H98" s="41"/>
    </row>
    <row r="99" spans="8:8" x14ac:dyDescent="0.3">
      <c r="H99" s="41"/>
    </row>
    <row r="100" spans="8:8" x14ac:dyDescent="0.3">
      <c r="H100" s="41"/>
    </row>
    <row r="101" spans="8:8" x14ac:dyDescent="0.3">
      <c r="H101" s="41"/>
    </row>
    <row r="102" spans="8:8" x14ac:dyDescent="0.3">
      <c r="H102" s="41"/>
    </row>
    <row r="103" spans="8:8" x14ac:dyDescent="0.3">
      <c r="H103" s="41"/>
    </row>
    <row r="104" spans="8:8" x14ac:dyDescent="0.3">
      <c r="H104" s="41"/>
    </row>
    <row r="105" spans="8:8" x14ac:dyDescent="0.3">
      <c r="H105" s="41"/>
    </row>
    <row r="106" spans="8:8" x14ac:dyDescent="0.3">
      <c r="H106" s="41"/>
    </row>
    <row r="107" spans="8:8" x14ac:dyDescent="0.3">
      <c r="H107" s="41"/>
    </row>
    <row r="108" spans="8:8" x14ac:dyDescent="0.3">
      <c r="H108" s="41"/>
    </row>
    <row r="109" spans="8:8" x14ac:dyDescent="0.3">
      <c r="H109" s="41"/>
    </row>
    <row r="110" spans="8:8" x14ac:dyDescent="0.3">
      <c r="H110" s="41"/>
    </row>
    <row r="111" spans="8:8" x14ac:dyDescent="0.3">
      <c r="H111" s="41"/>
    </row>
    <row r="112" spans="8:8" x14ac:dyDescent="0.3">
      <c r="H112" s="41"/>
    </row>
    <row r="113" spans="8:8" x14ac:dyDescent="0.3">
      <c r="H113" s="41"/>
    </row>
    <row r="114" spans="8:8" x14ac:dyDescent="0.3">
      <c r="H114" s="41"/>
    </row>
    <row r="115" spans="8:8" x14ac:dyDescent="0.3">
      <c r="H115" s="41"/>
    </row>
    <row r="116" spans="8:8" x14ac:dyDescent="0.3">
      <c r="H116" s="41"/>
    </row>
    <row r="117" spans="8:8" x14ac:dyDescent="0.3">
      <c r="H117" s="41"/>
    </row>
    <row r="118" spans="8:8" x14ac:dyDescent="0.3">
      <c r="H118" s="41"/>
    </row>
    <row r="119" spans="8:8" x14ac:dyDescent="0.3">
      <c r="H119" s="41"/>
    </row>
    <row r="120" spans="8:8" x14ac:dyDescent="0.3">
      <c r="H120" s="41"/>
    </row>
    <row r="121" spans="8:8" x14ac:dyDescent="0.3">
      <c r="H121" s="41"/>
    </row>
    <row r="122" spans="8:8" x14ac:dyDescent="0.3">
      <c r="H122" s="41"/>
    </row>
    <row r="123" spans="8:8" x14ac:dyDescent="0.3">
      <c r="H123" s="41"/>
    </row>
    <row r="124" spans="8:8" x14ac:dyDescent="0.3">
      <c r="H124" s="41"/>
    </row>
    <row r="125" spans="8:8" x14ac:dyDescent="0.3">
      <c r="H125" s="41"/>
    </row>
    <row r="126" spans="8:8" x14ac:dyDescent="0.3">
      <c r="H126" s="41"/>
    </row>
    <row r="127" spans="8:8" x14ac:dyDescent="0.3">
      <c r="H127" s="41"/>
    </row>
    <row r="128" spans="8:8" x14ac:dyDescent="0.3">
      <c r="H128" s="41"/>
    </row>
    <row r="129" spans="8:8" x14ac:dyDescent="0.3">
      <c r="H129" s="41"/>
    </row>
    <row r="130" spans="8:8" x14ac:dyDescent="0.3">
      <c r="H130" s="41"/>
    </row>
    <row r="131" spans="8:8" x14ac:dyDescent="0.3">
      <c r="H131" s="41"/>
    </row>
    <row r="132" spans="8:8" x14ac:dyDescent="0.3">
      <c r="H132" s="41"/>
    </row>
    <row r="133" spans="8:8" x14ac:dyDescent="0.3">
      <c r="H133" s="41"/>
    </row>
    <row r="134" spans="8:8" x14ac:dyDescent="0.3">
      <c r="H134" s="41"/>
    </row>
    <row r="135" spans="8:8" x14ac:dyDescent="0.3">
      <c r="H135" s="41"/>
    </row>
    <row r="136" spans="8:8" x14ac:dyDescent="0.3">
      <c r="H136" s="41"/>
    </row>
    <row r="137" spans="8:8" x14ac:dyDescent="0.3">
      <c r="H137" s="41"/>
    </row>
    <row r="138" spans="8:8" x14ac:dyDescent="0.3">
      <c r="H138" s="41"/>
    </row>
    <row r="139" spans="8:8" x14ac:dyDescent="0.3">
      <c r="H139" s="41"/>
    </row>
    <row r="140" spans="8:8" x14ac:dyDescent="0.3">
      <c r="H140" s="41"/>
    </row>
    <row r="141" spans="8:8" x14ac:dyDescent="0.3">
      <c r="H141" s="41"/>
    </row>
    <row r="142" spans="8:8" x14ac:dyDescent="0.3">
      <c r="H142" s="41"/>
    </row>
    <row r="143" spans="8:8" x14ac:dyDescent="0.3">
      <c r="H143" s="41"/>
    </row>
    <row r="144" spans="8:8" x14ac:dyDescent="0.3">
      <c r="H144" s="41"/>
    </row>
    <row r="145" spans="8:8" x14ac:dyDescent="0.3">
      <c r="H145" s="41"/>
    </row>
    <row r="146" spans="8:8" x14ac:dyDescent="0.3">
      <c r="H146" s="41"/>
    </row>
    <row r="147" spans="8:8" x14ac:dyDescent="0.3">
      <c r="H147" s="41"/>
    </row>
    <row r="148" spans="8:8" x14ac:dyDescent="0.3">
      <c r="H148" s="41"/>
    </row>
    <row r="149" spans="8:8" x14ac:dyDescent="0.3">
      <c r="H149" s="41"/>
    </row>
    <row r="150" spans="8:8" x14ac:dyDescent="0.3">
      <c r="H150" s="41"/>
    </row>
    <row r="151" spans="8:8" x14ac:dyDescent="0.3">
      <c r="H151" s="41"/>
    </row>
    <row r="152" spans="8:8" x14ac:dyDescent="0.3">
      <c r="H152" s="41"/>
    </row>
    <row r="153" spans="8:8" x14ac:dyDescent="0.3">
      <c r="H153" s="41"/>
    </row>
    <row r="154" spans="8:8" x14ac:dyDescent="0.3">
      <c r="H154" s="41"/>
    </row>
    <row r="155" spans="8:8" x14ac:dyDescent="0.3">
      <c r="H155" s="41"/>
    </row>
    <row r="156" spans="8:8" x14ac:dyDescent="0.3">
      <c r="H156" s="41"/>
    </row>
    <row r="157" spans="8:8" x14ac:dyDescent="0.3">
      <c r="H157" s="41"/>
    </row>
    <row r="158" spans="8:8" x14ac:dyDescent="0.3">
      <c r="H158" s="41"/>
    </row>
    <row r="159" spans="8:8" x14ac:dyDescent="0.3">
      <c r="H159" s="41"/>
    </row>
    <row r="160" spans="8:8" x14ac:dyDescent="0.3">
      <c r="H160" s="41"/>
    </row>
    <row r="161" spans="8:8" x14ac:dyDescent="0.3">
      <c r="H161" s="41"/>
    </row>
    <row r="162" spans="8:8" x14ac:dyDescent="0.3">
      <c r="H162" s="41"/>
    </row>
    <row r="163" spans="8:8" x14ac:dyDescent="0.3">
      <c r="H163" s="41"/>
    </row>
    <row r="164" spans="8:8" x14ac:dyDescent="0.3">
      <c r="H164" s="41"/>
    </row>
    <row r="165" spans="8:8" x14ac:dyDescent="0.3">
      <c r="H165" s="41"/>
    </row>
    <row r="166" spans="8:8" x14ac:dyDescent="0.3">
      <c r="H166" s="41"/>
    </row>
    <row r="167" spans="8:8" x14ac:dyDescent="0.3">
      <c r="H167" s="41"/>
    </row>
    <row r="168" spans="8:8" x14ac:dyDescent="0.3">
      <c r="H168" s="41"/>
    </row>
    <row r="169" spans="8:8" x14ac:dyDescent="0.3">
      <c r="H169" s="41"/>
    </row>
    <row r="170" spans="8:8" x14ac:dyDescent="0.3">
      <c r="H170" s="41"/>
    </row>
    <row r="171" spans="8:8" x14ac:dyDescent="0.3">
      <c r="H171" s="41"/>
    </row>
    <row r="172" spans="8:8" x14ac:dyDescent="0.3">
      <c r="H172" s="41"/>
    </row>
    <row r="173" spans="8:8" x14ac:dyDescent="0.3">
      <c r="H173" s="41"/>
    </row>
    <row r="174" spans="8:8" x14ac:dyDescent="0.3">
      <c r="H174" s="41"/>
    </row>
    <row r="175" spans="8:8" x14ac:dyDescent="0.3">
      <c r="H175" s="41"/>
    </row>
    <row r="176" spans="8:8" x14ac:dyDescent="0.3">
      <c r="H176" s="41"/>
    </row>
    <row r="177" spans="8:8" x14ac:dyDescent="0.3">
      <c r="H177" s="41"/>
    </row>
    <row r="178" spans="8:8" x14ac:dyDescent="0.3">
      <c r="H178" s="41"/>
    </row>
    <row r="179" spans="8:8" x14ac:dyDescent="0.3">
      <c r="H179" s="41"/>
    </row>
    <row r="180" spans="8:8" x14ac:dyDescent="0.3">
      <c r="H180" s="41"/>
    </row>
    <row r="181" spans="8:8" x14ac:dyDescent="0.3">
      <c r="H181" s="41"/>
    </row>
    <row r="182" spans="8:8" x14ac:dyDescent="0.3">
      <c r="H182" s="41"/>
    </row>
    <row r="183" spans="8:8" x14ac:dyDescent="0.3">
      <c r="H183" s="41"/>
    </row>
    <row r="184" spans="8:8" x14ac:dyDescent="0.3">
      <c r="H184" s="41"/>
    </row>
    <row r="185" spans="8:8" x14ac:dyDescent="0.3">
      <c r="H185" s="41"/>
    </row>
    <row r="186" spans="8:8" x14ac:dyDescent="0.3">
      <c r="H186" s="41"/>
    </row>
    <row r="187" spans="8:8" x14ac:dyDescent="0.3">
      <c r="H187" s="41"/>
    </row>
    <row r="188" spans="8:8" x14ac:dyDescent="0.3">
      <c r="H188" s="41"/>
    </row>
    <row r="189" spans="8:8" x14ac:dyDescent="0.3">
      <c r="H189" s="41"/>
    </row>
    <row r="190" spans="8:8" x14ac:dyDescent="0.3">
      <c r="H190" s="41"/>
    </row>
    <row r="191" spans="8:8" x14ac:dyDescent="0.3">
      <c r="H191" s="41"/>
    </row>
    <row r="192" spans="8:8" x14ac:dyDescent="0.3">
      <c r="H192" s="41"/>
    </row>
    <row r="193" spans="8:8" x14ac:dyDescent="0.3">
      <c r="H193" s="41"/>
    </row>
    <row r="194" spans="8:8" x14ac:dyDescent="0.3">
      <c r="H194" s="41"/>
    </row>
    <row r="195" spans="8:8" x14ac:dyDescent="0.3">
      <c r="H195" s="41"/>
    </row>
    <row r="196" spans="8:8" x14ac:dyDescent="0.3">
      <c r="H196" s="41"/>
    </row>
    <row r="197" spans="8:8" x14ac:dyDescent="0.3">
      <c r="H197" s="41"/>
    </row>
    <row r="198" spans="8:8" x14ac:dyDescent="0.3">
      <c r="H198" s="41"/>
    </row>
    <row r="199" spans="8:8" x14ac:dyDescent="0.3">
      <c r="H199" s="41"/>
    </row>
    <row r="200" spans="8:8" x14ac:dyDescent="0.3">
      <c r="H200" s="41"/>
    </row>
    <row r="201" spans="8:8" x14ac:dyDescent="0.3">
      <c r="H201" s="41"/>
    </row>
    <row r="202" spans="8:8" x14ac:dyDescent="0.3">
      <c r="H202" s="41"/>
    </row>
    <row r="203" spans="8:8" x14ac:dyDescent="0.3">
      <c r="H203" s="41"/>
    </row>
    <row r="204" spans="8:8" x14ac:dyDescent="0.3">
      <c r="H204" s="41"/>
    </row>
    <row r="205" spans="8:8" x14ac:dyDescent="0.3">
      <c r="H205" s="41"/>
    </row>
    <row r="206" spans="8:8" x14ac:dyDescent="0.3">
      <c r="H206" s="41"/>
    </row>
    <row r="207" spans="8:8" x14ac:dyDescent="0.3">
      <c r="H207" s="41"/>
    </row>
    <row r="208" spans="8:8" x14ac:dyDescent="0.3">
      <c r="H208" s="41"/>
    </row>
    <row r="209" spans="8:8" x14ac:dyDescent="0.3">
      <c r="H209" s="41"/>
    </row>
    <row r="210" spans="8:8" x14ac:dyDescent="0.3">
      <c r="H210" s="41"/>
    </row>
    <row r="211" spans="8:8" x14ac:dyDescent="0.3">
      <c r="H211" s="41"/>
    </row>
    <row r="212" spans="8:8" x14ac:dyDescent="0.3">
      <c r="H212" s="41"/>
    </row>
    <row r="213" spans="8:8" x14ac:dyDescent="0.3">
      <c r="H213" s="41"/>
    </row>
    <row r="214" spans="8:8" x14ac:dyDescent="0.3">
      <c r="H214" s="41"/>
    </row>
    <row r="215" spans="8:8" x14ac:dyDescent="0.3">
      <c r="H215" s="41"/>
    </row>
    <row r="216" spans="8:8" x14ac:dyDescent="0.3">
      <c r="H216" s="41"/>
    </row>
    <row r="217" spans="8:8" x14ac:dyDescent="0.3">
      <c r="H217" s="41"/>
    </row>
    <row r="218" spans="8:8" x14ac:dyDescent="0.3">
      <c r="H218" s="41"/>
    </row>
    <row r="219" spans="8:8" x14ac:dyDescent="0.3">
      <c r="H219" s="41"/>
    </row>
    <row r="220" spans="8:8" x14ac:dyDescent="0.3">
      <c r="H220" s="41"/>
    </row>
    <row r="221" spans="8:8" x14ac:dyDescent="0.3">
      <c r="H221" s="41"/>
    </row>
    <row r="222" spans="8:8" x14ac:dyDescent="0.3">
      <c r="H222" s="41"/>
    </row>
    <row r="223" spans="8:8" x14ac:dyDescent="0.3">
      <c r="H223" s="41"/>
    </row>
    <row r="224" spans="8:8" x14ac:dyDescent="0.3">
      <c r="H224" s="41"/>
    </row>
    <row r="225" spans="8:8" x14ac:dyDescent="0.3">
      <c r="H225" s="41"/>
    </row>
    <row r="226" spans="8:8" x14ac:dyDescent="0.3">
      <c r="H226" s="41"/>
    </row>
    <row r="227" spans="8:8" x14ac:dyDescent="0.3">
      <c r="H227" s="41"/>
    </row>
    <row r="228" spans="8:8" x14ac:dyDescent="0.3">
      <c r="H228" s="41"/>
    </row>
    <row r="229" spans="8:8" x14ac:dyDescent="0.3">
      <c r="H229" s="41"/>
    </row>
    <row r="230" spans="8:8" x14ac:dyDescent="0.3">
      <c r="H230" s="41"/>
    </row>
    <row r="231" spans="8:8" x14ac:dyDescent="0.3">
      <c r="H231" s="41"/>
    </row>
    <row r="232" spans="8:8" x14ac:dyDescent="0.3">
      <c r="H232" s="41"/>
    </row>
    <row r="233" spans="8:8" x14ac:dyDescent="0.3">
      <c r="H233" s="41"/>
    </row>
    <row r="234" spans="8:8" x14ac:dyDescent="0.3">
      <c r="H234" s="41"/>
    </row>
    <row r="235" spans="8:8" x14ac:dyDescent="0.3">
      <c r="H235" s="41"/>
    </row>
    <row r="236" spans="8:8" x14ac:dyDescent="0.3">
      <c r="H236" s="41"/>
    </row>
    <row r="237" spans="8:8" x14ac:dyDescent="0.3">
      <c r="H237" s="41"/>
    </row>
    <row r="238" spans="8:8" x14ac:dyDescent="0.3">
      <c r="H238" s="41"/>
    </row>
    <row r="239" spans="8:8" x14ac:dyDescent="0.3">
      <c r="H239" s="41"/>
    </row>
    <row r="240" spans="8:8" x14ac:dyDescent="0.3">
      <c r="H240" s="41"/>
    </row>
    <row r="241" spans="8:8" x14ac:dyDescent="0.3">
      <c r="H241" s="41"/>
    </row>
    <row r="242" spans="8:8" x14ac:dyDescent="0.3">
      <c r="H242" s="41"/>
    </row>
    <row r="243" spans="8:8" x14ac:dyDescent="0.3">
      <c r="H243" s="41"/>
    </row>
    <row r="244" spans="8:8" x14ac:dyDescent="0.3">
      <c r="H244" s="41"/>
    </row>
    <row r="245" spans="8:8" x14ac:dyDescent="0.3">
      <c r="H245" s="41"/>
    </row>
    <row r="246" spans="8:8" x14ac:dyDescent="0.3">
      <c r="H246" s="41"/>
    </row>
    <row r="247" spans="8:8" x14ac:dyDescent="0.3">
      <c r="H247" s="41"/>
    </row>
    <row r="248" spans="8:8" x14ac:dyDescent="0.3">
      <c r="H248" s="41"/>
    </row>
    <row r="249" spans="8:8" x14ac:dyDescent="0.3">
      <c r="H249" s="41"/>
    </row>
    <row r="250" spans="8:8" x14ac:dyDescent="0.3">
      <c r="H250" s="41"/>
    </row>
    <row r="251" spans="8:8" x14ac:dyDescent="0.3">
      <c r="H251" s="41"/>
    </row>
    <row r="252" spans="8:8" x14ac:dyDescent="0.3">
      <c r="H252" s="41"/>
    </row>
    <row r="253" spans="8:8" x14ac:dyDescent="0.3">
      <c r="H253" s="41"/>
    </row>
    <row r="254" spans="8:8" x14ac:dyDescent="0.3">
      <c r="H254" s="41"/>
    </row>
    <row r="255" spans="8:8" x14ac:dyDescent="0.3">
      <c r="H255" s="41"/>
    </row>
    <row r="256" spans="8:8" x14ac:dyDescent="0.3">
      <c r="H256" s="41"/>
    </row>
    <row r="257" spans="8:8" x14ac:dyDescent="0.3">
      <c r="H257" s="41"/>
    </row>
    <row r="258" spans="8:8" x14ac:dyDescent="0.3">
      <c r="H258" s="41"/>
    </row>
    <row r="259" spans="8:8" x14ac:dyDescent="0.3">
      <c r="H259" s="41"/>
    </row>
    <row r="260" spans="8:8" x14ac:dyDescent="0.3">
      <c r="H260" s="41"/>
    </row>
    <row r="261" spans="8:8" x14ac:dyDescent="0.3">
      <c r="H261" s="41"/>
    </row>
    <row r="262" spans="8:8" x14ac:dyDescent="0.3">
      <c r="H262" s="41"/>
    </row>
    <row r="263" spans="8:8" x14ac:dyDescent="0.3">
      <c r="H263" s="41"/>
    </row>
    <row r="264" spans="8:8" x14ac:dyDescent="0.3">
      <c r="H264" s="41"/>
    </row>
    <row r="265" spans="8:8" x14ac:dyDescent="0.3">
      <c r="H265" s="41"/>
    </row>
    <row r="266" spans="8:8" x14ac:dyDescent="0.3">
      <c r="H266" s="41"/>
    </row>
    <row r="267" spans="8:8" x14ac:dyDescent="0.3">
      <c r="H267" s="41"/>
    </row>
    <row r="268" spans="8:8" x14ac:dyDescent="0.3">
      <c r="H268" s="41"/>
    </row>
    <row r="269" spans="8:8" x14ac:dyDescent="0.3">
      <c r="H269" s="41"/>
    </row>
    <row r="270" spans="8:8" x14ac:dyDescent="0.3">
      <c r="H270" s="41"/>
    </row>
    <row r="271" spans="8:8" x14ac:dyDescent="0.3">
      <c r="H271" s="41"/>
    </row>
    <row r="272" spans="8:8" x14ac:dyDescent="0.3">
      <c r="H272" s="41"/>
    </row>
    <row r="273" spans="8:8" x14ac:dyDescent="0.3">
      <c r="H273" s="41"/>
    </row>
    <row r="274" spans="8:8" x14ac:dyDescent="0.3">
      <c r="H274" s="41"/>
    </row>
    <row r="275" spans="8:8" x14ac:dyDescent="0.3">
      <c r="H275" s="41"/>
    </row>
    <row r="276" spans="8:8" x14ac:dyDescent="0.3">
      <c r="H276" s="41"/>
    </row>
    <row r="277" spans="8:8" x14ac:dyDescent="0.3">
      <c r="H277" s="41"/>
    </row>
    <row r="278" spans="8:8" x14ac:dyDescent="0.3">
      <c r="H278" s="41"/>
    </row>
    <row r="279" spans="8:8" x14ac:dyDescent="0.3">
      <c r="H279" s="41"/>
    </row>
    <row r="280" spans="8:8" x14ac:dyDescent="0.3">
      <c r="H280" s="41"/>
    </row>
    <row r="281" spans="8:8" x14ac:dyDescent="0.3">
      <c r="H281" s="41"/>
    </row>
    <row r="282" spans="8:8" x14ac:dyDescent="0.3">
      <c r="H282" s="41"/>
    </row>
    <row r="283" spans="8:8" x14ac:dyDescent="0.3">
      <c r="H283" s="41"/>
    </row>
    <row r="284" spans="8:8" x14ac:dyDescent="0.3">
      <c r="H284" s="41"/>
    </row>
    <row r="285" spans="8:8" x14ac:dyDescent="0.3">
      <c r="H285" s="41"/>
    </row>
    <row r="286" spans="8:8" x14ac:dyDescent="0.3">
      <c r="H286" s="41"/>
    </row>
    <row r="287" spans="8:8" x14ac:dyDescent="0.3">
      <c r="H287" s="41"/>
    </row>
    <row r="288" spans="8:8" x14ac:dyDescent="0.3">
      <c r="H288" s="41"/>
    </row>
    <row r="289" spans="8:8" x14ac:dyDescent="0.3">
      <c r="H289" s="41"/>
    </row>
    <row r="290" spans="8:8" x14ac:dyDescent="0.3">
      <c r="H290" s="41"/>
    </row>
    <row r="291" spans="8:8" x14ac:dyDescent="0.3">
      <c r="H291" s="41"/>
    </row>
    <row r="292" spans="8:8" x14ac:dyDescent="0.3">
      <c r="H292" s="41"/>
    </row>
    <row r="293" spans="8:8" x14ac:dyDescent="0.3">
      <c r="H293" s="41"/>
    </row>
    <row r="294" spans="8:8" x14ac:dyDescent="0.3">
      <c r="H294" s="41"/>
    </row>
    <row r="295" spans="8:8" x14ac:dyDescent="0.3">
      <c r="H295" s="41"/>
    </row>
    <row r="296" spans="8:8" x14ac:dyDescent="0.3">
      <c r="H296" s="41"/>
    </row>
    <row r="297" spans="8:8" x14ac:dyDescent="0.3">
      <c r="H297" s="41"/>
    </row>
    <row r="298" spans="8:8" x14ac:dyDescent="0.3">
      <c r="H298" s="41"/>
    </row>
    <row r="299" spans="8:8" x14ac:dyDescent="0.3">
      <c r="H299" s="41"/>
    </row>
    <row r="300" spans="8:8" x14ac:dyDescent="0.3">
      <c r="H300" s="41"/>
    </row>
    <row r="301" spans="8:8" x14ac:dyDescent="0.3">
      <c r="H301" s="41"/>
    </row>
    <row r="302" spans="8:8" x14ac:dyDescent="0.3">
      <c r="H302" s="41"/>
    </row>
    <row r="303" spans="8:8" x14ac:dyDescent="0.3">
      <c r="H303" s="41"/>
    </row>
    <row r="304" spans="8:8" x14ac:dyDescent="0.3">
      <c r="H304" s="41"/>
    </row>
    <row r="305" spans="8:8" x14ac:dyDescent="0.3">
      <c r="H305" s="41"/>
    </row>
    <row r="306" spans="8:8" x14ac:dyDescent="0.3">
      <c r="H306" s="41"/>
    </row>
    <row r="307" spans="8:8" x14ac:dyDescent="0.3">
      <c r="H307" s="41"/>
    </row>
    <row r="308" spans="8:8" x14ac:dyDescent="0.3">
      <c r="H308" s="41"/>
    </row>
    <row r="309" spans="8:8" x14ac:dyDescent="0.3">
      <c r="H309" s="41"/>
    </row>
    <row r="310" spans="8:8" x14ac:dyDescent="0.3">
      <c r="H310" s="41"/>
    </row>
    <row r="311" spans="8:8" x14ac:dyDescent="0.3">
      <c r="H311" s="41"/>
    </row>
    <row r="312" spans="8:8" x14ac:dyDescent="0.3">
      <c r="H312" s="41"/>
    </row>
    <row r="313" spans="8:8" x14ac:dyDescent="0.3">
      <c r="H313" s="41"/>
    </row>
    <row r="314" spans="8:8" x14ac:dyDescent="0.3">
      <c r="H314" s="41"/>
    </row>
    <row r="315" spans="8:8" x14ac:dyDescent="0.3">
      <c r="H315" s="41"/>
    </row>
    <row r="316" spans="8:8" x14ac:dyDescent="0.3">
      <c r="H316" s="41"/>
    </row>
    <row r="317" spans="8:8" x14ac:dyDescent="0.3">
      <c r="H317" s="41"/>
    </row>
    <row r="318" spans="8:8" x14ac:dyDescent="0.3">
      <c r="H318" s="41"/>
    </row>
    <row r="319" spans="8:8" x14ac:dyDescent="0.3">
      <c r="H319" s="41"/>
    </row>
    <row r="320" spans="8:8" x14ac:dyDescent="0.3">
      <c r="H320" s="41"/>
    </row>
    <row r="321" spans="8:8" x14ac:dyDescent="0.3">
      <c r="H321" s="41"/>
    </row>
    <row r="322" spans="8:8" x14ac:dyDescent="0.3">
      <c r="H322" s="41"/>
    </row>
    <row r="323" spans="8:8" x14ac:dyDescent="0.3">
      <c r="H323" s="41"/>
    </row>
    <row r="324" spans="8:8" x14ac:dyDescent="0.3">
      <c r="H324" s="41"/>
    </row>
    <row r="325" spans="8:8" x14ac:dyDescent="0.3">
      <c r="H325" s="41"/>
    </row>
    <row r="326" spans="8:8" x14ac:dyDescent="0.3">
      <c r="H326" s="41"/>
    </row>
    <row r="327" spans="8:8" x14ac:dyDescent="0.3">
      <c r="H327" s="41"/>
    </row>
    <row r="328" spans="8:8" x14ac:dyDescent="0.3">
      <c r="H328" s="41"/>
    </row>
    <row r="329" spans="8:8" x14ac:dyDescent="0.3">
      <c r="H329" s="41"/>
    </row>
    <row r="330" spans="8:8" x14ac:dyDescent="0.3">
      <c r="H330" s="41"/>
    </row>
    <row r="331" spans="8:8" x14ac:dyDescent="0.3">
      <c r="H331" s="41"/>
    </row>
    <row r="332" spans="8:8" x14ac:dyDescent="0.3">
      <c r="H332" s="41"/>
    </row>
    <row r="333" spans="8:8" x14ac:dyDescent="0.3">
      <c r="H333" s="41"/>
    </row>
    <row r="334" spans="8:8" x14ac:dyDescent="0.3">
      <c r="H334" s="41"/>
    </row>
    <row r="335" spans="8:8" x14ac:dyDescent="0.3">
      <c r="H335" s="41"/>
    </row>
    <row r="336" spans="8:8" x14ac:dyDescent="0.3">
      <c r="H336" s="41"/>
    </row>
    <row r="337" spans="8:8" x14ac:dyDescent="0.3">
      <c r="H337" s="41"/>
    </row>
    <row r="338" spans="8:8" x14ac:dyDescent="0.3">
      <c r="H338" s="41"/>
    </row>
    <row r="339" spans="8:8" x14ac:dyDescent="0.3">
      <c r="H339" s="41"/>
    </row>
    <row r="340" spans="8:8" x14ac:dyDescent="0.3">
      <c r="H340" s="41"/>
    </row>
    <row r="341" spans="8:8" x14ac:dyDescent="0.3">
      <c r="H341" s="41"/>
    </row>
    <row r="342" spans="8:8" x14ac:dyDescent="0.3">
      <c r="H342" s="41"/>
    </row>
    <row r="343" spans="8:8" x14ac:dyDescent="0.3">
      <c r="H343" s="41"/>
    </row>
    <row r="344" spans="8:8" x14ac:dyDescent="0.3">
      <c r="H344" s="41"/>
    </row>
    <row r="345" spans="8:8" x14ac:dyDescent="0.3">
      <c r="H345" s="41"/>
    </row>
    <row r="346" spans="8:8" x14ac:dyDescent="0.3">
      <c r="H346" s="41"/>
    </row>
    <row r="347" spans="8:8" x14ac:dyDescent="0.3">
      <c r="H347" s="41"/>
    </row>
    <row r="348" spans="8:8" x14ac:dyDescent="0.3">
      <c r="H348" s="41"/>
    </row>
    <row r="349" spans="8:8" x14ac:dyDescent="0.3">
      <c r="H349" s="41"/>
    </row>
    <row r="350" spans="8:8" x14ac:dyDescent="0.3">
      <c r="H350" s="41"/>
    </row>
    <row r="351" spans="8:8" x14ac:dyDescent="0.3">
      <c r="H351" s="41"/>
    </row>
    <row r="352" spans="8:8" x14ac:dyDescent="0.3">
      <c r="H352" s="41"/>
    </row>
    <row r="353" spans="8:8" x14ac:dyDescent="0.3">
      <c r="H353" s="41"/>
    </row>
    <row r="354" spans="8:8" x14ac:dyDescent="0.3">
      <c r="H354" s="41"/>
    </row>
    <row r="355" spans="8:8" x14ac:dyDescent="0.3">
      <c r="H355" s="41"/>
    </row>
    <row r="356" spans="8:8" x14ac:dyDescent="0.3">
      <c r="H356" s="41"/>
    </row>
    <row r="357" spans="8:8" x14ac:dyDescent="0.3">
      <c r="H357" s="41"/>
    </row>
    <row r="358" spans="8:8" x14ac:dyDescent="0.3">
      <c r="H358" s="41"/>
    </row>
    <row r="359" spans="8:8" x14ac:dyDescent="0.3">
      <c r="H359" s="41"/>
    </row>
    <row r="360" spans="8:8" x14ac:dyDescent="0.3">
      <c r="H360" s="41"/>
    </row>
    <row r="361" spans="8:8" x14ac:dyDescent="0.3">
      <c r="H361" s="41"/>
    </row>
    <row r="362" spans="8:8" x14ac:dyDescent="0.3">
      <c r="H362" s="41"/>
    </row>
    <row r="363" spans="8:8" x14ac:dyDescent="0.3">
      <c r="H363" s="41"/>
    </row>
    <row r="364" spans="8:8" x14ac:dyDescent="0.3">
      <c r="H364" s="41"/>
    </row>
    <row r="365" spans="8:8" x14ac:dyDescent="0.3">
      <c r="H365" s="41"/>
    </row>
    <row r="366" spans="8:8" x14ac:dyDescent="0.3">
      <c r="H366" s="41"/>
    </row>
    <row r="367" spans="8:8" x14ac:dyDescent="0.3">
      <c r="H367" s="41"/>
    </row>
    <row r="368" spans="8:8" x14ac:dyDescent="0.3">
      <c r="H368" s="41"/>
    </row>
    <row r="369" spans="8:8" x14ac:dyDescent="0.3">
      <c r="H369" s="41"/>
    </row>
    <row r="370" spans="8:8" x14ac:dyDescent="0.3">
      <c r="H370" s="41"/>
    </row>
    <row r="371" spans="8:8" x14ac:dyDescent="0.3">
      <c r="H371" s="41"/>
    </row>
    <row r="372" spans="8:8" x14ac:dyDescent="0.3">
      <c r="H372" s="41"/>
    </row>
    <row r="373" spans="8:8" x14ac:dyDescent="0.3">
      <c r="H373" s="41"/>
    </row>
    <row r="374" spans="8:8" x14ac:dyDescent="0.3">
      <c r="H374" s="41"/>
    </row>
    <row r="375" spans="8:8" x14ac:dyDescent="0.3">
      <c r="H375" s="41"/>
    </row>
    <row r="376" spans="8:8" x14ac:dyDescent="0.3">
      <c r="H376" s="41"/>
    </row>
    <row r="377" spans="8:8" x14ac:dyDescent="0.3">
      <c r="H377" s="41"/>
    </row>
    <row r="378" spans="8:8" x14ac:dyDescent="0.3">
      <c r="H378" s="41"/>
    </row>
    <row r="379" spans="8:8" x14ac:dyDescent="0.3">
      <c r="H379" s="41"/>
    </row>
    <row r="380" spans="8:8" x14ac:dyDescent="0.3">
      <c r="H380" s="41"/>
    </row>
    <row r="381" spans="8:8" x14ac:dyDescent="0.3">
      <c r="H381" s="41"/>
    </row>
    <row r="382" spans="8:8" x14ac:dyDescent="0.3">
      <c r="H382" s="41"/>
    </row>
    <row r="383" spans="8:8" x14ac:dyDescent="0.3">
      <c r="H383" s="41"/>
    </row>
    <row r="384" spans="8:8" x14ac:dyDescent="0.3">
      <c r="H384" s="41"/>
    </row>
    <row r="385" spans="8:8" x14ac:dyDescent="0.3">
      <c r="H385" s="41"/>
    </row>
    <row r="386" spans="8:8" x14ac:dyDescent="0.3">
      <c r="H386" s="41"/>
    </row>
    <row r="387" spans="8:8" x14ac:dyDescent="0.3">
      <c r="H387" s="41"/>
    </row>
    <row r="388" spans="8:8" x14ac:dyDescent="0.3">
      <c r="H388" s="41"/>
    </row>
    <row r="389" spans="8:8" x14ac:dyDescent="0.3">
      <c r="H389" s="41"/>
    </row>
    <row r="390" spans="8:8" x14ac:dyDescent="0.3">
      <c r="H390" s="41"/>
    </row>
    <row r="391" spans="8:8" x14ac:dyDescent="0.3">
      <c r="H391" s="41"/>
    </row>
    <row r="392" spans="8:8" x14ac:dyDescent="0.3">
      <c r="H392" s="41"/>
    </row>
    <row r="393" spans="8:8" x14ac:dyDescent="0.3">
      <c r="H393" s="41"/>
    </row>
    <row r="394" spans="8:8" x14ac:dyDescent="0.3">
      <c r="H394" s="41"/>
    </row>
    <row r="395" spans="8:8" x14ac:dyDescent="0.3">
      <c r="H395" s="41"/>
    </row>
    <row r="396" spans="8:8" x14ac:dyDescent="0.3">
      <c r="H396" s="41"/>
    </row>
    <row r="397" spans="8:8" x14ac:dyDescent="0.3">
      <c r="H397" s="41"/>
    </row>
    <row r="398" spans="8:8" x14ac:dyDescent="0.3">
      <c r="H398" s="41"/>
    </row>
    <row r="399" spans="8:8" x14ac:dyDescent="0.3">
      <c r="H399" s="41"/>
    </row>
    <row r="400" spans="8:8" x14ac:dyDescent="0.3">
      <c r="H400" s="41"/>
    </row>
    <row r="401" spans="8:8" x14ac:dyDescent="0.3">
      <c r="H401" s="41"/>
    </row>
    <row r="402" spans="8:8" x14ac:dyDescent="0.3">
      <c r="H402" s="41"/>
    </row>
    <row r="403" spans="8:8" x14ac:dyDescent="0.3">
      <c r="H403" s="41"/>
    </row>
    <row r="404" spans="8:8" x14ac:dyDescent="0.3">
      <c r="H404" s="41"/>
    </row>
    <row r="405" spans="8:8" x14ac:dyDescent="0.3">
      <c r="H405" s="41"/>
    </row>
    <row r="406" spans="8:8" x14ac:dyDescent="0.3">
      <c r="H406" s="41"/>
    </row>
    <row r="407" spans="8:8" x14ac:dyDescent="0.3">
      <c r="H407" s="41"/>
    </row>
    <row r="408" spans="8:8" x14ac:dyDescent="0.3">
      <c r="H408" s="41"/>
    </row>
    <row r="409" spans="8:8" x14ac:dyDescent="0.3">
      <c r="H409" s="41"/>
    </row>
    <row r="410" spans="8:8" x14ac:dyDescent="0.3">
      <c r="H410" s="41"/>
    </row>
    <row r="411" spans="8:8" x14ac:dyDescent="0.3">
      <c r="H411" s="41"/>
    </row>
    <row r="412" spans="8:8" x14ac:dyDescent="0.3">
      <c r="H412" s="41"/>
    </row>
    <row r="413" spans="8:8" x14ac:dyDescent="0.3">
      <c r="H413" s="41"/>
    </row>
    <row r="414" spans="8:8" x14ac:dyDescent="0.3">
      <c r="H414" s="41"/>
    </row>
    <row r="415" spans="8:8" x14ac:dyDescent="0.3">
      <c r="H415" s="41"/>
    </row>
    <row r="416" spans="8:8" x14ac:dyDescent="0.3">
      <c r="H416" s="41"/>
    </row>
    <row r="417" spans="8:8" x14ac:dyDescent="0.3">
      <c r="H417" s="41"/>
    </row>
    <row r="418" spans="8:8" x14ac:dyDescent="0.3">
      <c r="H418" s="41"/>
    </row>
    <row r="419" spans="8:8" x14ac:dyDescent="0.3">
      <c r="H419" s="41"/>
    </row>
    <row r="420" spans="8:8" x14ac:dyDescent="0.3">
      <c r="H420" s="41"/>
    </row>
    <row r="421" spans="8:8" x14ac:dyDescent="0.3">
      <c r="H421" s="41"/>
    </row>
    <row r="422" spans="8:8" x14ac:dyDescent="0.3">
      <c r="H422" s="41"/>
    </row>
    <row r="423" spans="8:8" x14ac:dyDescent="0.3">
      <c r="H423" s="41"/>
    </row>
    <row r="424" spans="8:8" x14ac:dyDescent="0.3">
      <c r="H424" s="41"/>
    </row>
    <row r="425" spans="8:8" x14ac:dyDescent="0.3">
      <c r="H425" s="41"/>
    </row>
    <row r="426" spans="8:8" x14ac:dyDescent="0.3">
      <c r="H426" s="41"/>
    </row>
    <row r="427" spans="8:8" x14ac:dyDescent="0.3">
      <c r="H427" s="41"/>
    </row>
    <row r="428" spans="8:8" x14ac:dyDescent="0.3">
      <c r="H428" s="41"/>
    </row>
    <row r="429" spans="8:8" x14ac:dyDescent="0.3">
      <c r="H429" s="41"/>
    </row>
    <row r="430" spans="8:8" x14ac:dyDescent="0.3">
      <c r="H430" s="41"/>
    </row>
    <row r="431" spans="8:8" x14ac:dyDescent="0.3">
      <c r="H431" s="41"/>
    </row>
    <row r="432" spans="8:8" x14ac:dyDescent="0.3">
      <c r="H432" s="41"/>
    </row>
    <row r="433" spans="8:8" x14ac:dyDescent="0.3">
      <c r="H433" s="41"/>
    </row>
    <row r="434" spans="8:8" x14ac:dyDescent="0.3">
      <c r="H434" s="41"/>
    </row>
    <row r="435" spans="8:8" x14ac:dyDescent="0.3">
      <c r="H435" s="41"/>
    </row>
    <row r="436" spans="8:8" x14ac:dyDescent="0.3">
      <c r="H436" s="41"/>
    </row>
    <row r="437" spans="8:8" x14ac:dyDescent="0.3">
      <c r="H437" s="41"/>
    </row>
    <row r="438" spans="8:8" x14ac:dyDescent="0.3">
      <c r="H438" s="41"/>
    </row>
    <row r="439" spans="8:8" x14ac:dyDescent="0.3">
      <c r="H439" s="41"/>
    </row>
    <row r="440" spans="8:8" x14ac:dyDescent="0.3">
      <c r="H440" s="41"/>
    </row>
    <row r="441" spans="8:8" x14ac:dyDescent="0.3">
      <c r="H441" s="41"/>
    </row>
    <row r="442" spans="8:8" x14ac:dyDescent="0.3">
      <c r="H442" s="41"/>
    </row>
    <row r="443" spans="8:8" x14ac:dyDescent="0.3">
      <c r="H443" s="41"/>
    </row>
    <row r="444" spans="8:8" x14ac:dyDescent="0.3">
      <c r="H444" s="41"/>
    </row>
    <row r="445" spans="8:8" x14ac:dyDescent="0.3">
      <c r="H445" s="41"/>
    </row>
    <row r="446" spans="8:8" x14ac:dyDescent="0.3">
      <c r="H446" s="41"/>
    </row>
    <row r="447" spans="8:8" x14ac:dyDescent="0.3">
      <c r="H447" s="41"/>
    </row>
    <row r="448" spans="8:8" x14ac:dyDescent="0.3">
      <c r="H448" s="41"/>
    </row>
    <row r="449" spans="8:8" x14ac:dyDescent="0.3">
      <c r="H449" s="41"/>
    </row>
    <row r="450" spans="8:8" x14ac:dyDescent="0.3">
      <c r="H450" s="41"/>
    </row>
    <row r="451" spans="8:8" x14ac:dyDescent="0.3">
      <c r="H451" s="41"/>
    </row>
    <row r="452" spans="8:8" x14ac:dyDescent="0.3">
      <c r="H452" s="41"/>
    </row>
    <row r="453" spans="8:8" x14ac:dyDescent="0.3">
      <c r="H453" s="41"/>
    </row>
    <row r="454" spans="8:8" x14ac:dyDescent="0.3">
      <c r="H454" s="41"/>
    </row>
    <row r="455" spans="8:8" x14ac:dyDescent="0.3">
      <c r="H455" s="41"/>
    </row>
    <row r="456" spans="8:8" x14ac:dyDescent="0.3">
      <c r="H456" s="41"/>
    </row>
    <row r="457" spans="8:8" x14ac:dyDescent="0.3">
      <c r="H457" s="41"/>
    </row>
    <row r="458" spans="8:8" x14ac:dyDescent="0.3">
      <c r="H458" s="41"/>
    </row>
    <row r="459" spans="8:8" x14ac:dyDescent="0.3">
      <c r="H459" s="41"/>
    </row>
    <row r="460" spans="8:8" x14ac:dyDescent="0.3">
      <c r="H460" s="41"/>
    </row>
    <row r="461" spans="8:8" x14ac:dyDescent="0.3">
      <c r="H461" s="41"/>
    </row>
    <row r="462" spans="8:8" x14ac:dyDescent="0.3">
      <c r="H462" s="41"/>
    </row>
    <row r="463" spans="8:8" x14ac:dyDescent="0.3">
      <c r="H463" s="41"/>
    </row>
    <row r="464" spans="8:8" x14ac:dyDescent="0.3">
      <c r="H464" s="41"/>
    </row>
    <row r="465" spans="8:8" x14ac:dyDescent="0.3">
      <c r="H465" s="41"/>
    </row>
    <row r="466" spans="8:8" x14ac:dyDescent="0.3">
      <c r="H466" s="41"/>
    </row>
    <row r="467" spans="8:8" x14ac:dyDescent="0.3">
      <c r="H467" s="41"/>
    </row>
    <row r="468" spans="8:8" x14ac:dyDescent="0.3">
      <c r="H468" s="41"/>
    </row>
    <row r="469" spans="8:8" x14ac:dyDescent="0.3">
      <c r="H469" s="41"/>
    </row>
    <row r="470" spans="8:8" x14ac:dyDescent="0.3">
      <c r="H470" s="41"/>
    </row>
    <row r="471" spans="8:8" x14ac:dyDescent="0.3">
      <c r="H471" s="41"/>
    </row>
    <row r="472" spans="8:8" x14ac:dyDescent="0.3">
      <c r="H472" s="41"/>
    </row>
    <row r="473" spans="8:8" x14ac:dyDescent="0.3">
      <c r="H473" s="41"/>
    </row>
    <row r="474" spans="8:8" x14ac:dyDescent="0.3">
      <c r="H474" s="41"/>
    </row>
    <row r="475" spans="8:8" x14ac:dyDescent="0.3">
      <c r="H475" s="41"/>
    </row>
    <row r="476" spans="8:8" x14ac:dyDescent="0.3">
      <c r="H476" s="41"/>
    </row>
    <row r="477" spans="8:8" x14ac:dyDescent="0.3">
      <c r="H477" s="41"/>
    </row>
    <row r="478" spans="8:8" x14ac:dyDescent="0.3">
      <c r="H478" s="41"/>
    </row>
    <row r="479" spans="8:8" x14ac:dyDescent="0.3">
      <c r="H479" s="41"/>
    </row>
    <row r="480" spans="8:8" x14ac:dyDescent="0.3">
      <c r="H480" s="41"/>
    </row>
    <row r="481" spans="8:8" x14ac:dyDescent="0.3">
      <c r="H481" s="41"/>
    </row>
    <row r="482" spans="8:8" x14ac:dyDescent="0.3">
      <c r="H482" s="41"/>
    </row>
    <row r="483" spans="8:8" x14ac:dyDescent="0.3">
      <c r="H483" s="41"/>
    </row>
    <row r="484" spans="8:8" x14ac:dyDescent="0.3">
      <c r="H484" s="41"/>
    </row>
    <row r="485" spans="8:8" x14ac:dyDescent="0.3">
      <c r="H485" s="41"/>
    </row>
    <row r="486" spans="8:8" x14ac:dyDescent="0.3">
      <c r="H486" s="41"/>
    </row>
    <row r="487" spans="8:8" x14ac:dyDescent="0.3">
      <c r="H487" s="41"/>
    </row>
    <row r="488" spans="8:8" x14ac:dyDescent="0.3">
      <c r="H488" s="41"/>
    </row>
    <row r="489" spans="8:8" x14ac:dyDescent="0.3">
      <c r="H489" s="41"/>
    </row>
    <row r="490" spans="8:8" x14ac:dyDescent="0.3">
      <c r="H490" s="41"/>
    </row>
    <row r="491" spans="8:8" x14ac:dyDescent="0.3">
      <c r="H491" s="41"/>
    </row>
    <row r="492" spans="8:8" x14ac:dyDescent="0.3">
      <c r="H492" s="41"/>
    </row>
    <row r="493" spans="8:8" x14ac:dyDescent="0.3">
      <c r="H493" s="41"/>
    </row>
    <row r="494" spans="8:8" x14ac:dyDescent="0.3">
      <c r="H494" s="41"/>
    </row>
    <row r="495" spans="8:8" x14ac:dyDescent="0.3">
      <c r="H495" s="41"/>
    </row>
    <row r="496" spans="8:8" x14ac:dyDescent="0.3">
      <c r="H496" s="41"/>
    </row>
    <row r="497" spans="8:8" x14ac:dyDescent="0.3">
      <c r="H497" s="41"/>
    </row>
    <row r="498" spans="8:8" x14ac:dyDescent="0.3">
      <c r="H498" s="41"/>
    </row>
    <row r="499" spans="8:8" x14ac:dyDescent="0.3">
      <c r="H499" s="41"/>
    </row>
    <row r="500" spans="8:8" x14ac:dyDescent="0.3">
      <c r="H500" s="41"/>
    </row>
    <row r="501" spans="8:8" x14ac:dyDescent="0.3">
      <c r="H501" s="41"/>
    </row>
    <row r="502" spans="8:8" x14ac:dyDescent="0.3">
      <c r="H502" s="41"/>
    </row>
    <row r="503" spans="8:8" x14ac:dyDescent="0.3">
      <c r="H503" s="41"/>
    </row>
    <row r="504" spans="8:8" x14ac:dyDescent="0.3">
      <c r="H504" s="41"/>
    </row>
    <row r="505" spans="8:8" x14ac:dyDescent="0.3">
      <c r="H505" s="41"/>
    </row>
    <row r="506" spans="8:8" x14ac:dyDescent="0.3">
      <c r="H506" s="41"/>
    </row>
    <row r="507" spans="8:8" x14ac:dyDescent="0.3">
      <c r="H507" s="41"/>
    </row>
    <row r="508" spans="8:8" x14ac:dyDescent="0.3">
      <c r="H508" s="41"/>
    </row>
    <row r="509" spans="8:8" x14ac:dyDescent="0.3">
      <c r="H509" s="41"/>
    </row>
    <row r="510" spans="8:8" x14ac:dyDescent="0.3">
      <c r="H510" s="41"/>
    </row>
    <row r="511" spans="8:8" x14ac:dyDescent="0.3">
      <c r="H511" s="41"/>
    </row>
    <row r="512" spans="8:8" x14ac:dyDescent="0.3">
      <c r="H512" s="41"/>
    </row>
    <row r="513" spans="8:8" x14ac:dyDescent="0.3">
      <c r="H513" s="41"/>
    </row>
    <row r="514" spans="8:8" x14ac:dyDescent="0.3">
      <c r="H514" s="41"/>
    </row>
    <row r="515" spans="8:8" x14ac:dyDescent="0.3">
      <c r="H515" s="41"/>
    </row>
    <row r="516" spans="8:8" x14ac:dyDescent="0.3">
      <c r="H516" s="41"/>
    </row>
    <row r="517" spans="8:8" x14ac:dyDescent="0.3">
      <c r="H517" s="41"/>
    </row>
    <row r="518" spans="8:8" x14ac:dyDescent="0.3">
      <c r="H518" s="41"/>
    </row>
    <row r="519" spans="8:8" x14ac:dyDescent="0.3">
      <c r="H519" s="41"/>
    </row>
    <row r="520" spans="8:8" x14ac:dyDescent="0.3">
      <c r="H520" s="41"/>
    </row>
    <row r="521" spans="8:8" x14ac:dyDescent="0.3">
      <c r="H521" s="41"/>
    </row>
    <row r="522" spans="8:8" x14ac:dyDescent="0.3">
      <c r="H522" s="41"/>
    </row>
    <row r="523" spans="8:8" x14ac:dyDescent="0.3">
      <c r="H523" s="41"/>
    </row>
    <row r="524" spans="8:8" x14ac:dyDescent="0.3">
      <c r="H524" s="41"/>
    </row>
    <row r="525" spans="8:8" x14ac:dyDescent="0.3">
      <c r="H525" s="41"/>
    </row>
    <row r="526" spans="8:8" x14ac:dyDescent="0.3">
      <c r="H526" s="41"/>
    </row>
    <row r="527" spans="8:8" x14ac:dyDescent="0.3">
      <c r="H527" s="41"/>
    </row>
    <row r="528" spans="8:8" x14ac:dyDescent="0.3">
      <c r="H528" s="41"/>
    </row>
    <row r="529" spans="8:8" x14ac:dyDescent="0.3">
      <c r="H529" s="41"/>
    </row>
    <row r="530" spans="8:8" x14ac:dyDescent="0.3">
      <c r="H530" s="41"/>
    </row>
    <row r="531" spans="8:8" x14ac:dyDescent="0.3">
      <c r="H531" s="41"/>
    </row>
    <row r="532" spans="8:8" x14ac:dyDescent="0.3">
      <c r="H532" s="41"/>
    </row>
    <row r="533" spans="8:8" x14ac:dyDescent="0.3">
      <c r="H533" s="41"/>
    </row>
    <row r="534" spans="8:8" x14ac:dyDescent="0.3">
      <c r="H534" s="41"/>
    </row>
    <row r="535" spans="8:8" x14ac:dyDescent="0.3">
      <c r="H535" s="41"/>
    </row>
    <row r="536" spans="8:8" x14ac:dyDescent="0.3">
      <c r="H536" s="41"/>
    </row>
    <row r="537" spans="8:8" x14ac:dyDescent="0.3">
      <c r="H537" s="41"/>
    </row>
    <row r="538" spans="8:8" x14ac:dyDescent="0.3">
      <c r="H538" s="41"/>
    </row>
    <row r="539" spans="8:8" x14ac:dyDescent="0.3">
      <c r="H539" s="41"/>
    </row>
    <row r="540" spans="8:8" x14ac:dyDescent="0.3">
      <c r="H540" s="41"/>
    </row>
    <row r="541" spans="8:8" x14ac:dyDescent="0.3">
      <c r="H541" s="41"/>
    </row>
    <row r="542" spans="8:8" x14ac:dyDescent="0.3">
      <c r="H542" s="41"/>
    </row>
    <row r="543" spans="8:8" x14ac:dyDescent="0.3">
      <c r="H543" s="41"/>
    </row>
    <row r="544" spans="8:8" x14ac:dyDescent="0.3">
      <c r="H544" s="41"/>
    </row>
    <row r="545" spans="8:8" x14ac:dyDescent="0.3">
      <c r="H545" s="41"/>
    </row>
    <row r="546" spans="8:8" x14ac:dyDescent="0.3">
      <c r="H546" s="41"/>
    </row>
    <row r="547" spans="8:8" x14ac:dyDescent="0.3">
      <c r="H547" s="41"/>
    </row>
    <row r="548" spans="8:8" x14ac:dyDescent="0.3">
      <c r="H548" s="41"/>
    </row>
    <row r="549" spans="8:8" x14ac:dyDescent="0.3">
      <c r="H549" s="41"/>
    </row>
    <row r="550" spans="8:8" x14ac:dyDescent="0.3">
      <c r="H550" s="41"/>
    </row>
    <row r="551" spans="8:8" x14ac:dyDescent="0.3">
      <c r="H551" s="41"/>
    </row>
    <row r="552" spans="8:8" x14ac:dyDescent="0.3">
      <c r="H552" s="41"/>
    </row>
    <row r="553" spans="8:8" x14ac:dyDescent="0.3">
      <c r="H553" s="41"/>
    </row>
    <row r="554" spans="8:8" x14ac:dyDescent="0.3">
      <c r="H554" s="41"/>
    </row>
    <row r="555" spans="8:8" x14ac:dyDescent="0.3">
      <c r="H555" s="41"/>
    </row>
    <row r="556" spans="8:8" x14ac:dyDescent="0.3">
      <c r="H556" s="41"/>
    </row>
    <row r="557" spans="8:8" x14ac:dyDescent="0.3">
      <c r="H557" s="41"/>
    </row>
    <row r="558" spans="8:8" x14ac:dyDescent="0.3">
      <c r="H558" s="41"/>
    </row>
    <row r="559" spans="8:8" x14ac:dyDescent="0.3">
      <c r="H559" s="41"/>
    </row>
    <row r="560" spans="8:8" x14ac:dyDescent="0.3">
      <c r="H560" s="41"/>
    </row>
    <row r="561" spans="8:8" x14ac:dyDescent="0.3">
      <c r="H561" s="41"/>
    </row>
    <row r="562" spans="8:8" x14ac:dyDescent="0.3">
      <c r="H562" s="41"/>
    </row>
    <row r="563" spans="8:8" x14ac:dyDescent="0.3">
      <c r="H563" s="41"/>
    </row>
    <row r="564" spans="8:8" x14ac:dyDescent="0.3">
      <c r="H564" s="41"/>
    </row>
    <row r="565" spans="8:8" x14ac:dyDescent="0.3">
      <c r="H565" s="41"/>
    </row>
    <row r="566" spans="8:8" x14ac:dyDescent="0.3">
      <c r="H566" s="41"/>
    </row>
    <row r="567" spans="8:8" x14ac:dyDescent="0.3">
      <c r="H567" s="41"/>
    </row>
    <row r="568" spans="8:8" x14ac:dyDescent="0.3">
      <c r="H568" s="41"/>
    </row>
    <row r="569" spans="8:8" x14ac:dyDescent="0.3">
      <c r="H569" s="41"/>
    </row>
    <row r="570" spans="8:8" x14ac:dyDescent="0.3">
      <c r="H570" s="41"/>
    </row>
    <row r="571" spans="8:8" x14ac:dyDescent="0.3">
      <c r="H571" s="41"/>
    </row>
    <row r="572" spans="8:8" x14ac:dyDescent="0.3">
      <c r="H572" s="41"/>
    </row>
    <row r="573" spans="8:8" x14ac:dyDescent="0.3">
      <c r="H573" s="41"/>
    </row>
    <row r="574" spans="8:8" x14ac:dyDescent="0.3">
      <c r="H574" s="41"/>
    </row>
    <row r="575" spans="8:8" x14ac:dyDescent="0.3">
      <c r="H575" s="41"/>
    </row>
    <row r="576" spans="8:8" x14ac:dyDescent="0.3">
      <c r="H576" s="41"/>
    </row>
    <row r="577" spans="8:8" x14ac:dyDescent="0.3">
      <c r="H577" s="41"/>
    </row>
    <row r="578" spans="8:8" x14ac:dyDescent="0.3">
      <c r="H578" s="41"/>
    </row>
    <row r="579" spans="8:8" x14ac:dyDescent="0.3">
      <c r="H579" s="41"/>
    </row>
    <row r="580" spans="8:8" x14ac:dyDescent="0.3">
      <c r="H580" s="41"/>
    </row>
    <row r="581" spans="8:8" x14ac:dyDescent="0.3">
      <c r="H581" s="41"/>
    </row>
    <row r="582" spans="8:8" x14ac:dyDescent="0.3">
      <c r="H582" s="41"/>
    </row>
    <row r="583" spans="8:8" x14ac:dyDescent="0.3">
      <c r="H583" s="41"/>
    </row>
    <row r="584" spans="8:8" x14ac:dyDescent="0.3">
      <c r="H584" s="41"/>
    </row>
    <row r="585" spans="8:8" x14ac:dyDescent="0.3">
      <c r="H585" s="41"/>
    </row>
    <row r="586" spans="8:8" x14ac:dyDescent="0.3">
      <c r="H586" s="41"/>
    </row>
    <row r="587" spans="8:8" x14ac:dyDescent="0.3">
      <c r="H587" s="41"/>
    </row>
    <row r="588" spans="8:8" x14ac:dyDescent="0.3">
      <c r="H588" s="41"/>
    </row>
    <row r="589" spans="8:8" x14ac:dyDescent="0.3">
      <c r="H589" s="41"/>
    </row>
    <row r="590" spans="8:8" x14ac:dyDescent="0.3">
      <c r="H590" s="41"/>
    </row>
    <row r="591" spans="8:8" x14ac:dyDescent="0.3">
      <c r="H591" s="41"/>
    </row>
    <row r="592" spans="8:8" x14ac:dyDescent="0.3">
      <c r="H592" s="41"/>
    </row>
    <row r="593" spans="8:8" x14ac:dyDescent="0.3">
      <c r="H593" s="41"/>
    </row>
    <row r="594" spans="8:8" x14ac:dyDescent="0.3">
      <c r="H594" s="41"/>
    </row>
    <row r="595" spans="8:8" x14ac:dyDescent="0.3">
      <c r="H595" s="41"/>
    </row>
    <row r="596" spans="8:8" x14ac:dyDescent="0.3">
      <c r="H596" s="41"/>
    </row>
    <row r="597" spans="8:8" x14ac:dyDescent="0.3">
      <c r="H597" s="41"/>
    </row>
    <row r="598" spans="8:8" x14ac:dyDescent="0.3">
      <c r="H598" s="41"/>
    </row>
    <row r="599" spans="8:8" x14ac:dyDescent="0.3">
      <c r="H599" s="41"/>
    </row>
    <row r="600" spans="8:8" x14ac:dyDescent="0.3">
      <c r="H600" s="41"/>
    </row>
    <row r="601" spans="8:8" x14ac:dyDescent="0.3">
      <c r="H601" s="41"/>
    </row>
    <row r="602" spans="8:8" x14ac:dyDescent="0.3">
      <c r="H602" s="41"/>
    </row>
    <row r="603" spans="8:8" x14ac:dyDescent="0.3">
      <c r="H603" s="41"/>
    </row>
    <row r="604" spans="8:8" x14ac:dyDescent="0.3">
      <c r="H604" s="41"/>
    </row>
    <row r="605" spans="8:8" x14ac:dyDescent="0.3">
      <c r="H605" s="41"/>
    </row>
    <row r="606" spans="8:8" x14ac:dyDescent="0.3">
      <c r="H606" s="41"/>
    </row>
    <row r="607" spans="8:8" x14ac:dyDescent="0.3">
      <c r="H607" s="41"/>
    </row>
    <row r="608" spans="8:8" x14ac:dyDescent="0.3">
      <c r="H608" s="41"/>
    </row>
    <row r="609" spans="8:8" x14ac:dyDescent="0.3">
      <c r="H609" s="41"/>
    </row>
    <row r="610" spans="8:8" x14ac:dyDescent="0.3">
      <c r="H610" s="41"/>
    </row>
    <row r="611" spans="8:8" x14ac:dyDescent="0.3">
      <c r="H611" s="41"/>
    </row>
    <row r="612" spans="8:8" x14ac:dyDescent="0.3">
      <c r="H612" s="41"/>
    </row>
    <row r="613" spans="8:8" x14ac:dyDescent="0.3">
      <c r="H613" s="41"/>
    </row>
    <row r="614" spans="8:8" x14ac:dyDescent="0.3">
      <c r="H614" s="41"/>
    </row>
    <row r="615" spans="8:8" x14ac:dyDescent="0.3">
      <c r="H615" s="41"/>
    </row>
    <row r="616" spans="8:8" x14ac:dyDescent="0.3">
      <c r="H616" s="41"/>
    </row>
    <row r="617" spans="8:8" x14ac:dyDescent="0.3">
      <c r="H617" s="41"/>
    </row>
    <row r="618" spans="8:8" x14ac:dyDescent="0.3">
      <c r="H618" s="41"/>
    </row>
    <row r="619" spans="8:8" x14ac:dyDescent="0.3">
      <c r="H619" s="41"/>
    </row>
    <row r="620" spans="8:8" x14ac:dyDescent="0.3">
      <c r="H620" s="41"/>
    </row>
    <row r="621" spans="8:8" x14ac:dyDescent="0.3">
      <c r="H621" s="41"/>
    </row>
    <row r="622" spans="8:8" x14ac:dyDescent="0.3">
      <c r="H622" s="41"/>
    </row>
    <row r="623" spans="8:8" x14ac:dyDescent="0.3">
      <c r="H623" s="41"/>
    </row>
    <row r="624" spans="8:8" x14ac:dyDescent="0.3">
      <c r="H624" s="41"/>
    </row>
    <row r="625" spans="8:8" x14ac:dyDescent="0.3">
      <c r="H625" s="41"/>
    </row>
    <row r="626" spans="8:8" x14ac:dyDescent="0.3">
      <c r="H626" s="41"/>
    </row>
    <row r="627" spans="8:8" x14ac:dyDescent="0.3">
      <c r="H627" s="41"/>
    </row>
    <row r="628" spans="8:8" x14ac:dyDescent="0.3">
      <c r="H628" s="41"/>
    </row>
    <row r="629" spans="8:8" x14ac:dyDescent="0.3">
      <c r="H629" s="41"/>
    </row>
    <row r="630" spans="8:8" x14ac:dyDescent="0.3">
      <c r="H630" s="41"/>
    </row>
    <row r="631" spans="8:8" x14ac:dyDescent="0.3">
      <c r="H631" s="41"/>
    </row>
    <row r="632" spans="8:8" x14ac:dyDescent="0.3">
      <c r="H632" s="41"/>
    </row>
    <row r="633" spans="8:8" x14ac:dyDescent="0.3">
      <c r="H633" s="41"/>
    </row>
    <row r="634" spans="8:8" x14ac:dyDescent="0.3">
      <c r="H634" s="41"/>
    </row>
    <row r="635" spans="8:8" x14ac:dyDescent="0.3">
      <c r="H635" s="41"/>
    </row>
    <row r="636" spans="8:8" x14ac:dyDescent="0.3">
      <c r="H636" s="41"/>
    </row>
    <row r="637" spans="8:8" x14ac:dyDescent="0.3">
      <c r="H637" s="41"/>
    </row>
    <row r="638" spans="8:8" x14ac:dyDescent="0.3">
      <c r="H638" s="41"/>
    </row>
    <row r="639" spans="8:8" x14ac:dyDescent="0.3">
      <c r="H639" s="41"/>
    </row>
    <row r="640" spans="8:8" x14ac:dyDescent="0.3">
      <c r="H640" s="41"/>
    </row>
    <row r="641" spans="8:8" x14ac:dyDescent="0.3">
      <c r="H641" s="41"/>
    </row>
    <row r="642" spans="8:8" x14ac:dyDescent="0.3">
      <c r="H642" s="41"/>
    </row>
    <row r="643" spans="8:8" x14ac:dyDescent="0.3">
      <c r="H643" s="41"/>
    </row>
    <row r="644" spans="8:8" x14ac:dyDescent="0.3">
      <c r="H644" s="41"/>
    </row>
    <row r="645" spans="8:8" x14ac:dyDescent="0.3">
      <c r="H645" s="41"/>
    </row>
    <row r="646" spans="8:8" x14ac:dyDescent="0.3">
      <c r="H646" s="41"/>
    </row>
    <row r="647" spans="8:8" x14ac:dyDescent="0.3">
      <c r="H647" s="41"/>
    </row>
    <row r="648" spans="8:8" x14ac:dyDescent="0.3">
      <c r="H648" s="41"/>
    </row>
    <row r="649" spans="8:8" x14ac:dyDescent="0.3">
      <c r="H649" s="41"/>
    </row>
    <row r="650" spans="8:8" x14ac:dyDescent="0.3">
      <c r="H650" s="41"/>
    </row>
    <row r="651" spans="8:8" x14ac:dyDescent="0.3">
      <c r="H651" s="41"/>
    </row>
    <row r="652" spans="8:8" x14ac:dyDescent="0.3">
      <c r="H652" s="41"/>
    </row>
    <row r="653" spans="8:8" x14ac:dyDescent="0.3">
      <c r="H653" s="41"/>
    </row>
    <row r="654" spans="8:8" x14ac:dyDescent="0.3">
      <c r="H654" s="41"/>
    </row>
    <row r="655" spans="8:8" x14ac:dyDescent="0.3">
      <c r="H655" s="41"/>
    </row>
    <row r="656" spans="8:8" x14ac:dyDescent="0.3">
      <c r="H656" s="41"/>
    </row>
    <row r="657" spans="8:8" x14ac:dyDescent="0.3">
      <c r="H657" s="41"/>
    </row>
    <row r="658" spans="8:8" x14ac:dyDescent="0.3">
      <c r="H658" s="41"/>
    </row>
    <row r="659" spans="8:8" x14ac:dyDescent="0.3">
      <c r="H659" s="41"/>
    </row>
    <row r="660" spans="8:8" x14ac:dyDescent="0.3">
      <c r="H660" s="41"/>
    </row>
    <row r="661" spans="8:8" x14ac:dyDescent="0.3">
      <c r="H661" s="41"/>
    </row>
    <row r="662" spans="8:8" x14ac:dyDescent="0.3">
      <c r="H662" s="41"/>
    </row>
    <row r="663" spans="8:8" x14ac:dyDescent="0.3">
      <c r="H663" s="41"/>
    </row>
    <row r="664" spans="8:8" x14ac:dyDescent="0.3">
      <c r="H664" s="41"/>
    </row>
    <row r="665" spans="8:8" x14ac:dyDescent="0.3">
      <c r="H665" s="41"/>
    </row>
    <row r="666" spans="8:8" x14ac:dyDescent="0.3">
      <c r="H666" s="41"/>
    </row>
    <row r="667" spans="8:8" x14ac:dyDescent="0.3">
      <c r="H667" s="41"/>
    </row>
    <row r="668" spans="8:8" x14ac:dyDescent="0.3">
      <c r="H668" s="41"/>
    </row>
    <row r="669" spans="8:8" x14ac:dyDescent="0.3">
      <c r="H669" s="41"/>
    </row>
    <row r="670" spans="8:8" x14ac:dyDescent="0.3">
      <c r="H670" s="41"/>
    </row>
    <row r="671" spans="8:8" x14ac:dyDescent="0.3">
      <c r="H671" s="41"/>
    </row>
    <row r="672" spans="8:8" x14ac:dyDescent="0.3">
      <c r="H672" s="41"/>
    </row>
    <row r="673" spans="8:8" x14ac:dyDescent="0.3">
      <c r="H673" s="41"/>
    </row>
    <row r="674" spans="8:8" x14ac:dyDescent="0.3">
      <c r="H674" s="41"/>
    </row>
    <row r="675" spans="8:8" x14ac:dyDescent="0.3">
      <c r="H675" s="41"/>
    </row>
    <row r="676" spans="8:8" x14ac:dyDescent="0.3">
      <c r="H676" s="41"/>
    </row>
    <row r="677" spans="8:8" x14ac:dyDescent="0.3">
      <c r="H677" s="41"/>
    </row>
    <row r="678" spans="8:8" x14ac:dyDescent="0.3">
      <c r="H678" s="41"/>
    </row>
    <row r="679" spans="8:8" x14ac:dyDescent="0.3">
      <c r="H679" s="41"/>
    </row>
    <row r="680" spans="8:8" x14ac:dyDescent="0.3">
      <c r="H680" s="41"/>
    </row>
    <row r="681" spans="8:8" x14ac:dyDescent="0.3">
      <c r="H681" s="41"/>
    </row>
    <row r="682" spans="8:8" x14ac:dyDescent="0.3">
      <c r="H682" s="41"/>
    </row>
    <row r="683" spans="8:8" x14ac:dyDescent="0.3">
      <c r="H683" s="41"/>
    </row>
    <row r="684" spans="8:8" x14ac:dyDescent="0.3">
      <c r="H684" s="41"/>
    </row>
    <row r="685" spans="8:8" x14ac:dyDescent="0.3">
      <c r="H685" s="41"/>
    </row>
    <row r="686" spans="8:8" x14ac:dyDescent="0.3">
      <c r="H686" s="41"/>
    </row>
    <row r="687" spans="8:8" x14ac:dyDescent="0.3">
      <c r="H687" s="41"/>
    </row>
    <row r="688" spans="8:8" x14ac:dyDescent="0.3">
      <c r="H688" s="41"/>
    </row>
    <row r="689" spans="8:8" x14ac:dyDescent="0.3">
      <c r="H689" s="41"/>
    </row>
    <row r="690" spans="8:8" x14ac:dyDescent="0.3">
      <c r="H690" s="41"/>
    </row>
    <row r="691" spans="8:8" x14ac:dyDescent="0.3">
      <c r="H691" s="41"/>
    </row>
    <row r="692" spans="8:8" x14ac:dyDescent="0.3">
      <c r="H692" s="41"/>
    </row>
    <row r="693" spans="8:8" x14ac:dyDescent="0.3">
      <c r="H693" s="41"/>
    </row>
    <row r="694" spans="8:8" x14ac:dyDescent="0.3">
      <c r="H694" s="41"/>
    </row>
    <row r="695" spans="8:8" x14ac:dyDescent="0.3">
      <c r="H695" s="41"/>
    </row>
    <row r="696" spans="8:8" x14ac:dyDescent="0.3">
      <c r="H696" s="41"/>
    </row>
    <row r="697" spans="8:8" x14ac:dyDescent="0.3">
      <c r="H697" s="41"/>
    </row>
    <row r="698" spans="8:8" x14ac:dyDescent="0.3">
      <c r="H698" s="41"/>
    </row>
    <row r="699" spans="8:8" x14ac:dyDescent="0.3">
      <c r="H699" s="41"/>
    </row>
    <row r="700" spans="8:8" x14ac:dyDescent="0.3">
      <c r="H700" s="41"/>
    </row>
    <row r="701" spans="8:8" x14ac:dyDescent="0.3">
      <c r="H701" s="41"/>
    </row>
    <row r="702" spans="8:8" x14ac:dyDescent="0.3">
      <c r="H702" s="41"/>
    </row>
    <row r="703" spans="8:8" x14ac:dyDescent="0.3">
      <c r="H703" s="41"/>
    </row>
    <row r="704" spans="8:8" x14ac:dyDescent="0.3">
      <c r="H704" s="41"/>
    </row>
    <row r="705" spans="8:8" x14ac:dyDescent="0.3">
      <c r="H705" s="41"/>
    </row>
    <row r="706" spans="8:8" x14ac:dyDescent="0.3">
      <c r="H706" s="41"/>
    </row>
    <row r="707" spans="8:8" x14ac:dyDescent="0.3">
      <c r="H707" s="41"/>
    </row>
    <row r="708" spans="8:8" x14ac:dyDescent="0.3">
      <c r="H708" s="41"/>
    </row>
    <row r="709" spans="8:8" x14ac:dyDescent="0.3">
      <c r="H709" s="41"/>
    </row>
    <row r="710" spans="8:8" x14ac:dyDescent="0.3">
      <c r="H710" s="41"/>
    </row>
    <row r="711" spans="8:8" x14ac:dyDescent="0.3">
      <c r="H711" s="41"/>
    </row>
    <row r="712" spans="8:8" x14ac:dyDescent="0.3">
      <c r="H712" s="41"/>
    </row>
    <row r="713" spans="8:8" x14ac:dyDescent="0.3">
      <c r="H713" s="41"/>
    </row>
    <row r="714" spans="8:8" x14ac:dyDescent="0.3">
      <c r="H714" s="41"/>
    </row>
    <row r="715" spans="8:8" x14ac:dyDescent="0.3">
      <c r="H715" s="41"/>
    </row>
    <row r="716" spans="8:8" x14ac:dyDescent="0.3">
      <c r="H716" s="41"/>
    </row>
    <row r="717" spans="8:8" x14ac:dyDescent="0.3">
      <c r="H717" s="41"/>
    </row>
    <row r="718" spans="8:8" x14ac:dyDescent="0.3">
      <c r="H718" s="41"/>
    </row>
    <row r="719" spans="8:8" x14ac:dyDescent="0.3">
      <c r="H719" s="41"/>
    </row>
    <row r="720" spans="8:8" x14ac:dyDescent="0.3">
      <c r="H720" s="41"/>
    </row>
    <row r="721" spans="8:8" x14ac:dyDescent="0.3">
      <c r="H721" s="41"/>
    </row>
    <row r="722" spans="8:8" x14ac:dyDescent="0.3">
      <c r="H722" s="41"/>
    </row>
    <row r="723" spans="8:8" x14ac:dyDescent="0.3">
      <c r="H723" s="41"/>
    </row>
    <row r="724" spans="8:8" x14ac:dyDescent="0.3">
      <c r="H724" s="41"/>
    </row>
    <row r="725" spans="8:8" x14ac:dyDescent="0.3">
      <c r="H725" s="41"/>
    </row>
    <row r="726" spans="8:8" x14ac:dyDescent="0.3">
      <c r="H726" s="41"/>
    </row>
    <row r="727" spans="8:8" x14ac:dyDescent="0.3">
      <c r="H727" s="41"/>
    </row>
    <row r="728" spans="8:8" x14ac:dyDescent="0.3">
      <c r="H728" s="41"/>
    </row>
    <row r="729" spans="8:8" x14ac:dyDescent="0.3">
      <c r="H729" s="41"/>
    </row>
    <row r="730" spans="8:8" x14ac:dyDescent="0.3">
      <c r="H730" s="41"/>
    </row>
    <row r="731" spans="8:8" x14ac:dyDescent="0.3">
      <c r="H731" s="41"/>
    </row>
    <row r="732" spans="8:8" x14ac:dyDescent="0.3">
      <c r="H732" s="41"/>
    </row>
    <row r="733" spans="8:8" x14ac:dyDescent="0.3">
      <c r="H733" s="41"/>
    </row>
    <row r="734" spans="8:8" x14ac:dyDescent="0.3">
      <c r="H734" s="41"/>
    </row>
    <row r="735" spans="8:8" x14ac:dyDescent="0.3">
      <c r="H735" s="41"/>
    </row>
    <row r="736" spans="8:8" x14ac:dyDescent="0.3">
      <c r="H736" s="41"/>
    </row>
    <row r="737" spans="8:8" x14ac:dyDescent="0.3">
      <c r="H737" s="41"/>
    </row>
    <row r="738" spans="8:8" x14ac:dyDescent="0.3">
      <c r="H738" s="41"/>
    </row>
    <row r="739" spans="8:8" x14ac:dyDescent="0.3">
      <c r="H739" s="41"/>
    </row>
    <row r="740" spans="8:8" x14ac:dyDescent="0.3">
      <c r="H740" s="41"/>
    </row>
    <row r="741" spans="8:8" x14ac:dyDescent="0.3">
      <c r="H741" s="41"/>
    </row>
    <row r="742" spans="8:8" x14ac:dyDescent="0.3">
      <c r="H742" s="41"/>
    </row>
    <row r="743" spans="8:8" x14ac:dyDescent="0.3">
      <c r="H743" s="41"/>
    </row>
    <row r="744" spans="8:8" x14ac:dyDescent="0.3">
      <c r="H744" s="41"/>
    </row>
    <row r="745" spans="8:8" x14ac:dyDescent="0.3">
      <c r="H745" s="41"/>
    </row>
    <row r="746" spans="8:8" x14ac:dyDescent="0.3">
      <c r="H746" s="41"/>
    </row>
    <row r="747" spans="8:8" x14ac:dyDescent="0.3">
      <c r="H747" s="41"/>
    </row>
    <row r="748" spans="8:8" x14ac:dyDescent="0.3">
      <c r="H748" s="41"/>
    </row>
    <row r="749" spans="8:8" x14ac:dyDescent="0.3">
      <c r="H749" s="41"/>
    </row>
    <row r="750" spans="8:8" x14ac:dyDescent="0.3">
      <c r="H750" s="41"/>
    </row>
    <row r="751" spans="8:8" x14ac:dyDescent="0.3">
      <c r="H751" s="41"/>
    </row>
    <row r="752" spans="8:8" x14ac:dyDescent="0.3">
      <c r="H752" s="41"/>
    </row>
    <row r="753" spans="8:8" x14ac:dyDescent="0.3">
      <c r="H753" s="41"/>
    </row>
    <row r="754" spans="8:8" x14ac:dyDescent="0.3">
      <c r="H754" s="41"/>
    </row>
    <row r="755" spans="8:8" x14ac:dyDescent="0.3">
      <c r="H755" s="41"/>
    </row>
    <row r="756" spans="8:8" x14ac:dyDescent="0.3">
      <c r="H756" s="41"/>
    </row>
    <row r="757" spans="8:8" x14ac:dyDescent="0.3">
      <c r="H757" s="41"/>
    </row>
    <row r="758" spans="8:8" x14ac:dyDescent="0.3">
      <c r="H758" s="41"/>
    </row>
    <row r="759" spans="8:8" x14ac:dyDescent="0.3">
      <c r="H759" s="41"/>
    </row>
    <row r="760" spans="8:8" x14ac:dyDescent="0.3">
      <c r="H760" s="41"/>
    </row>
    <row r="761" spans="8:8" x14ac:dyDescent="0.3">
      <c r="H761" s="41"/>
    </row>
    <row r="762" spans="8:8" x14ac:dyDescent="0.3">
      <c r="H762" s="41"/>
    </row>
    <row r="763" spans="8:8" x14ac:dyDescent="0.3">
      <c r="H763" s="41"/>
    </row>
    <row r="764" spans="8:8" x14ac:dyDescent="0.3">
      <c r="H764" s="41"/>
    </row>
    <row r="765" spans="8:8" x14ac:dyDescent="0.3">
      <c r="H765" s="41"/>
    </row>
    <row r="766" spans="8:8" x14ac:dyDescent="0.3">
      <c r="H766" s="41"/>
    </row>
    <row r="767" spans="8:8" x14ac:dyDescent="0.3">
      <c r="H767" s="41"/>
    </row>
    <row r="768" spans="8:8" x14ac:dyDescent="0.3">
      <c r="H768" s="41"/>
    </row>
    <row r="769" spans="8:8" x14ac:dyDescent="0.3">
      <c r="H769" s="41"/>
    </row>
    <row r="770" spans="8:8" x14ac:dyDescent="0.3">
      <c r="H770" s="41"/>
    </row>
    <row r="771" spans="8:8" x14ac:dyDescent="0.3">
      <c r="H771" s="41"/>
    </row>
    <row r="772" spans="8:8" x14ac:dyDescent="0.3">
      <c r="H772" s="41"/>
    </row>
    <row r="773" spans="8:8" x14ac:dyDescent="0.3">
      <c r="H773" s="41"/>
    </row>
    <row r="774" spans="8:8" x14ac:dyDescent="0.3">
      <c r="H774" s="41"/>
    </row>
    <row r="775" spans="8:8" x14ac:dyDescent="0.3">
      <c r="H775" s="41"/>
    </row>
    <row r="776" spans="8:8" x14ac:dyDescent="0.3">
      <c r="H776" s="41"/>
    </row>
    <row r="777" spans="8:8" x14ac:dyDescent="0.3">
      <c r="H777" s="41"/>
    </row>
    <row r="778" spans="8:8" x14ac:dyDescent="0.3">
      <c r="H778" s="41"/>
    </row>
    <row r="779" spans="8:8" x14ac:dyDescent="0.3">
      <c r="H779" s="41"/>
    </row>
    <row r="780" spans="8:8" x14ac:dyDescent="0.3">
      <c r="H780" s="41"/>
    </row>
    <row r="781" spans="8:8" x14ac:dyDescent="0.3">
      <c r="H781" s="41"/>
    </row>
    <row r="782" spans="8:8" x14ac:dyDescent="0.3">
      <c r="H782" s="41"/>
    </row>
    <row r="783" spans="8:8" x14ac:dyDescent="0.3">
      <c r="H783" s="41"/>
    </row>
    <row r="784" spans="8:8" x14ac:dyDescent="0.3">
      <c r="H784" s="41"/>
    </row>
    <row r="785" spans="8:8" x14ac:dyDescent="0.3">
      <c r="H785" s="41"/>
    </row>
    <row r="786" spans="8:8" x14ac:dyDescent="0.3">
      <c r="H786" s="41"/>
    </row>
    <row r="787" spans="8:8" x14ac:dyDescent="0.3">
      <c r="H787" s="41"/>
    </row>
    <row r="788" spans="8:8" x14ac:dyDescent="0.3">
      <c r="H788" s="41"/>
    </row>
    <row r="789" spans="8:8" x14ac:dyDescent="0.3">
      <c r="H789" s="41"/>
    </row>
    <row r="790" spans="8:8" x14ac:dyDescent="0.3">
      <c r="H790" s="41"/>
    </row>
    <row r="791" spans="8:8" x14ac:dyDescent="0.3">
      <c r="H791" s="41"/>
    </row>
    <row r="792" spans="8:8" x14ac:dyDescent="0.3">
      <c r="H792" s="41"/>
    </row>
    <row r="793" spans="8:8" x14ac:dyDescent="0.3">
      <c r="H793" s="41"/>
    </row>
    <row r="794" spans="8:8" x14ac:dyDescent="0.3">
      <c r="H794" s="41"/>
    </row>
    <row r="795" spans="8:8" x14ac:dyDescent="0.3">
      <c r="H795" s="41"/>
    </row>
    <row r="796" spans="8:8" x14ac:dyDescent="0.3">
      <c r="H796" s="41"/>
    </row>
    <row r="797" spans="8:8" x14ac:dyDescent="0.3">
      <c r="H797" s="41"/>
    </row>
    <row r="798" spans="8:8" x14ac:dyDescent="0.3">
      <c r="H798" s="41"/>
    </row>
    <row r="799" spans="8:8" x14ac:dyDescent="0.3">
      <c r="H799" s="41"/>
    </row>
    <row r="800" spans="8:8" x14ac:dyDescent="0.3">
      <c r="H800" s="41"/>
    </row>
    <row r="801" spans="8:8" x14ac:dyDescent="0.3">
      <c r="H801" s="41"/>
    </row>
    <row r="802" spans="8:8" x14ac:dyDescent="0.3">
      <c r="H802" s="41"/>
    </row>
    <row r="803" spans="8:8" x14ac:dyDescent="0.3">
      <c r="H803" s="41"/>
    </row>
    <row r="804" spans="8:8" x14ac:dyDescent="0.3">
      <c r="H804" s="41"/>
    </row>
    <row r="805" spans="8:8" x14ac:dyDescent="0.3">
      <c r="H805" s="41"/>
    </row>
    <row r="806" spans="8:8" x14ac:dyDescent="0.3">
      <c r="H806" s="41"/>
    </row>
    <row r="807" spans="8:8" x14ac:dyDescent="0.3">
      <c r="H807" s="41"/>
    </row>
    <row r="808" spans="8:8" x14ac:dyDescent="0.3">
      <c r="H808" s="41"/>
    </row>
    <row r="809" spans="8:8" x14ac:dyDescent="0.3">
      <c r="H809" s="41"/>
    </row>
    <row r="810" spans="8:8" x14ac:dyDescent="0.3">
      <c r="H810" s="41"/>
    </row>
    <row r="811" spans="8:8" x14ac:dyDescent="0.3">
      <c r="H811" s="41"/>
    </row>
    <row r="812" spans="8:8" x14ac:dyDescent="0.3">
      <c r="H812" s="41"/>
    </row>
    <row r="813" spans="8:8" x14ac:dyDescent="0.3">
      <c r="H813" s="41"/>
    </row>
    <row r="814" spans="8:8" x14ac:dyDescent="0.3">
      <c r="H814" s="41"/>
    </row>
    <row r="815" spans="8:8" x14ac:dyDescent="0.3">
      <c r="H815" s="41"/>
    </row>
    <row r="816" spans="8:8" x14ac:dyDescent="0.3">
      <c r="H816" s="41"/>
    </row>
    <row r="817" spans="8:8" x14ac:dyDescent="0.3">
      <c r="H817" s="41"/>
    </row>
    <row r="818" spans="8:8" x14ac:dyDescent="0.3">
      <c r="H818" s="41"/>
    </row>
    <row r="819" spans="8:8" x14ac:dyDescent="0.3">
      <c r="H819" s="41"/>
    </row>
    <row r="820" spans="8:8" x14ac:dyDescent="0.3">
      <c r="H820" s="41"/>
    </row>
    <row r="821" spans="8:8" x14ac:dyDescent="0.3">
      <c r="H821" s="41"/>
    </row>
    <row r="822" spans="8:8" x14ac:dyDescent="0.3">
      <c r="H822" s="41"/>
    </row>
    <row r="823" spans="8:8" x14ac:dyDescent="0.3">
      <c r="H823" s="41"/>
    </row>
    <row r="824" spans="8:8" x14ac:dyDescent="0.3">
      <c r="H824" s="41"/>
    </row>
    <row r="825" spans="8:8" x14ac:dyDescent="0.3">
      <c r="H825" s="41"/>
    </row>
    <row r="826" spans="8:8" x14ac:dyDescent="0.3">
      <c r="H826" s="41"/>
    </row>
    <row r="827" spans="8:8" x14ac:dyDescent="0.3">
      <c r="H827" s="41"/>
    </row>
    <row r="828" spans="8:8" x14ac:dyDescent="0.3">
      <c r="H828" s="41"/>
    </row>
    <row r="829" spans="8:8" x14ac:dyDescent="0.3">
      <c r="H829" s="41"/>
    </row>
    <row r="830" spans="8:8" x14ac:dyDescent="0.3">
      <c r="H830" s="41"/>
    </row>
    <row r="831" spans="8:8" x14ac:dyDescent="0.3">
      <c r="H831" s="41"/>
    </row>
    <row r="832" spans="8:8" x14ac:dyDescent="0.3">
      <c r="H832" s="41"/>
    </row>
    <row r="833" spans="8:8" x14ac:dyDescent="0.3">
      <c r="H833" s="41"/>
    </row>
    <row r="834" spans="8:8" x14ac:dyDescent="0.3">
      <c r="H834" s="41"/>
    </row>
    <row r="835" spans="8:8" x14ac:dyDescent="0.3">
      <c r="H835" s="41"/>
    </row>
    <row r="836" spans="8:8" x14ac:dyDescent="0.3">
      <c r="H836" s="41"/>
    </row>
    <row r="837" spans="8:8" x14ac:dyDescent="0.3">
      <c r="H837" s="41"/>
    </row>
    <row r="838" spans="8:8" x14ac:dyDescent="0.3">
      <c r="H838" s="41"/>
    </row>
    <row r="839" spans="8:8" x14ac:dyDescent="0.3">
      <c r="H839" s="41"/>
    </row>
    <row r="840" spans="8:8" x14ac:dyDescent="0.3">
      <c r="H840" s="41"/>
    </row>
    <row r="841" spans="8:8" x14ac:dyDescent="0.3">
      <c r="H841" s="41"/>
    </row>
    <row r="842" spans="8:8" x14ac:dyDescent="0.3">
      <c r="H842" s="41"/>
    </row>
    <row r="843" spans="8:8" x14ac:dyDescent="0.3">
      <c r="H843" s="41"/>
    </row>
    <row r="844" spans="8:8" x14ac:dyDescent="0.3">
      <c r="H844" s="41"/>
    </row>
    <row r="845" spans="8:8" x14ac:dyDescent="0.3">
      <c r="H845" s="41"/>
    </row>
    <row r="846" spans="8:8" x14ac:dyDescent="0.3">
      <c r="H846" s="41"/>
    </row>
    <row r="847" spans="8:8" x14ac:dyDescent="0.3">
      <c r="H847" s="41"/>
    </row>
    <row r="848" spans="8:8" x14ac:dyDescent="0.3">
      <c r="H848" s="41"/>
    </row>
    <row r="849" spans="8:8" x14ac:dyDescent="0.3">
      <c r="H849" s="41"/>
    </row>
    <row r="850" spans="8:8" x14ac:dyDescent="0.3">
      <c r="H850" s="41"/>
    </row>
    <row r="851" spans="8:8" x14ac:dyDescent="0.3">
      <c r="H851" s="41"/>
    </row>
    <row r="852" spans="8:8" x14ac:dyDescent="0.3">
      <c r="H852" s="41"/>
    </row>
    <row r="853" spans="8:8" x14ac:dyDescent="0.3">
      <c r="H853" s="41"/>
    </row>
    <row r="854" spans="8:8" x14ac:dyDescent="0.3">
      <c r="H854" s="41"/>
    </row>
    <row r="855" spans="8:8" x14ac:dyDescent="0.3">
      <c r="H855" s="41"/>
    </row>
    <row r="856" spans="8:8" x14ac:dyDescent="0.3">
      <c r="H856" s="41"/>
    </row>
    <row r="857" spans="8:8" x14ac:dyDescent="0.3">
      <c r="H857" s="41"/>
    </row>
    <row r="858" spans="8:8" x14ac:dyDescent="0.3">
      <c r="H858" s="41"/>
    </row>
    <row r="859" spans="8:8" x14ac:dyDescent="0.3">
      <c r="H859" s="41"/>
    </row>
    <row r="860" spans="8:8" x14ac:dyDescent="0.3">
      <c r="H860" s="41"/>
    </row>
    <row r="861" spans="8:8" x14ac:dyDescent="0.3">
      <c r="H861" s="41"/>
    </row>
    <row r="862" spans="8:8" x14ac:dyDescent="0.3">
      <c r="H862" s="41"/>
    </row>
    <row r="863" spans="8:8" x14ac:dyDescent="0.3">
      <c r="H863" s="41"/>
    </row>
    <row r="864" spans="8:8" x14ac:dyDescent="0.3">
      <c r="H864" s="41"/>
    </row>
    <row r="865" spans="8:8" x14ac:dyDescent="0.3">
      <c r="H865" s="41"/>
    </row>
    <row r="866" spans="8:8" x14ac:dyDescent="0.3">
      <c r="H866" s="41"/>
    </row>
    <row r="867" spans="8:8" x14ac:dyDescent="0.3">
      <c r="H867" s="41"/>
    </row>
    <row r="868" spans="8:8" x14ac:dyDescent="0.3">
      <c r="H868" s="41"/>
    </row>
    <row r="869" spans="8:8" x14ac:dyDescent="0.3">
      <c r="H869" s="41"/>
    </row>
    <row r="870" spans="8:8" x14ac:dyDescent="0.3">
      <c r="H870" s="41"/>
    </row>
    <row r="871" spans="8:8" x14ac:dyDescent="0.3">
      <c r="H871" s="41"/>
    </row>
    <row r="872" spans="8:8" x14ac:dyDescent="0.3">
      <c r="H872" s="41"/>
    </row>
    <row r="873" spans="8:8" x14ac:dyDescent="0.3">
      <c r="H873" s="41"/>
    </row>
    <row r="874" spans="8:8" x14ac:dyDescent="0.3">
      <c r="H874" s="41"/>
    </row>
    <row r="875" spans="8:8" x14ac:dyDescent="0.3">
      <c r="H875" s="41"/>
    </row>
    <row r="876" spans="8:8" x14ac:dyDescent="0.3">
      <c r="H876" s="41"/>
    </row>
    <row r="877" spans="8:8" x14ac:dyDescent="0.3">
      <c r="H877" s="41"/>
    </row>
    <row r="878" spans="8:8" x14ac:dyDescent="0.3">
      <c r="H878" s="41"/>
    </row>
    <row r="879" spans="8:8" x14ac:dyDescent="0.3">
      <c r="H879" s="41"/>
    </row>
    <row r="880" spans="8:8" x14ac:dyDescent="0.3">
      <c r="H880" s="41"/>
    </row>
    <row r="881" spans="8:8" x14ac:dyDescent="0.3">
      <c r="H881" s="41"/>
    </row>
    <row r="882" spans="8:8" x14ac:dyDescent="0.3">
      <c r="H882" s="41"/>
    </row>
    <row r="883" spans="8:8" x14ac:dyDescent="0.3">
      <c r="H883" s="41"/>
    </row>
    <row r="884" spans="8:8" x14ac:dyDescent="0.3">
      <c r="H884" s="41"/>
    </row>
    <row r="885" spans="8:8" x14ac:dyDescent="0.3">
      <c r="H885" s="41"/>
    </row>
    <row r="886" spans="8:8" x14ac:dyDescent="0.3">
      <c r="H886" s="41"/>
    </row>
    <row r="887" spans="8:8" x14ac:dyDescent="0.3">
      <c r="H887" s="41"/>
    </row>
    <row r="888" spans="8:8" x14ac:dyDescent="0.3">
      <c r="H888" s="41"/>
    </row>
    <row r="889" spans="8:8" x14ac:dyDescent="0.3">
      <c r="H889" s="41"/>
    </row>
    <row r="890" spans="8:8" x14ac:dyDescent="0.3">
      <c r="H890" s="41"/>
    </row>
    <row r="891" spans="8:8" x14ac:dyDescent="0.3">
      <c r="H891" s="41"/>
    </row>
    <row r="892" spans="8:8" x14ac:dyDescent="0.3">
      <c r="H892" s="41"/>
    </row>
    <row r="893" spans="8:8" x14ac:dyDescent="0.3">
      <c r="H893" s="41"/>
    </row>
    <row r="894" spans="8:8" x14ac:dyDescent="0.3">
      <c r="H894" s="41"/>
    </row>
    <row r="895" spans="8:8" x14ac:dyDescent="0.3">
      <c r="H895" s="41"/>
    </row>
    <row r="896" spans="8:8" x14ac:dyDescent="0.3">
      <c r="H896" s="41"/>
    </row>
    <row r="897" spans="8:8" x14ac:dyDescent="0.3">
      <c r="H897" s="41"/>
    </row>
    <row r="898" spans="8:8" x14ac:dyDescent="0.3">
      <c r="H898" s="41"/>
    </row>
    <row r="899" spans="8:8" x14ac:dyDescent="0.3">
      <c r="H899" s="41"/>
    </row>
    <row r="900" spans="8:8" x14ac:dyDescent="0.3">
      <c r="H900" s="41"/>
    </row>
    <row r="901" spans="8:8" x14ac:dyDescent="0.3">
      <c r="H901" s="41"/>
    </row>
    <row r="902" spans="8:8" x14ac:dyDescent="0.3">
      <c r="H902" s="41"/>
    </row>
    <row r="903" spans="8:8" x14ac:dyDescent="0.3">
      <c r="H903" s="41"/>
    </row>
    <row r="904" spans="8:8" x14ac:dyDescent="0.3">
      <c r="H904" s="41"/>
    </row>
    <row r="905" spans="8:8" x14ac:dyDescent="0.3">
      <c r="H905" s="41"/>
    </row>
    <row r="906" spans="8:8" x14ac:dyDescent="0.3">
      <c r="H906" s="41"/>
    </row>
    <row r="907" spans="8:8" x14ac:dyDescent="0.3">
      <c r="H907" s="41"/>
    </row>
    <row r="908" spans="8:8" x14ac:dyDescent="0.3">
      <c r="H908" s="41"/>
    </row>
    <row r="909" spans="8:8" x14ac:dyDescent="0.3">
      <c r="H909" s="41"/>
    </row>
    <row r="910" spans="8:8" x14ac:dyDescent="0.3">
      <c r="H910" s="41"/>
    </row>
    <row r="911" spans="8:8" x14ac:dyDescent="0.3">
      <c r="H911" s="41"/>
    </row>
    <row r="912" spans="8:8" x14ac:dyDescent="0.3">
      <c r="H912" s="41"/>
    </row>
    <row r="913" spans="8:8" x14ac:dyDescent="0.3">
      <c r="H913" s="41"/>
    </row>
    <row r="914" spans="8:8" x14ac:dyDescent="0.3">
      <c r="H914" s="41"/>
    </row>
    <row r="915" spans="8:8" x14ac:dyDescent="0.3">
      <c r="H915" s="41"/>
    </row>
    <row r="916" spans="8:8" x14ac:dyDescent="0.3">
      <c r="H916" s="41"/>
    </row>
    <row r="917" spans="8:8" x14ac:dyDescent="0.3">
      <c r="H917" s="41"/>
    </row>
    <row r="918" spans="8:8" x14ac:dyDescent="0.3">
      <c r="H918" s="41"/>
    </row>
    <row r="919" spans="8:8" x14ac:dyDescent="0.3">
      <c r="H919" s="41"/>
    </row>
    <row r="920" spans="8:8" x14ac:dyDescent="0.3">
      <c r="H920" s="41"/>
    </row>
    <row r="921" spans="8:8" x14ac:dyDescent="0.3">
      <c r="H921" s="41"/>
    </row>
    <row r="922" spans="8:8" x14ac:dyDescent="0.3">
      <c r="H922" s="41"/>
    </row>
    <row r="923" spans="8:8" x14ac:dyDescent="0.3">
      <c r="H923" s="41"/>
    </row>
    <row r="924" spans="8:8" x14ac:dyDescent="0.3">
      <c r="H924" s="41"/>
    </row>
    <row r="925" spans="8:8" x14ac:dyDescent="0.3">
      <c r="H925" s="41"/>
    </row>
    <row r="926" spans="8:8" x14ac:dyDescent="0.3">
      <c r="H926" s="41"/>
    </row>
    <row r="927" spans="8:8" x14ac:dyDescent="0.3">
      <c r="H927" s="41"/>
    </row>
    <row r="928" spans="8:8" x14ac:dyDescent="0.3">
      <c r="H928" s="41"/>
    </row>
    <row r="929" spans="8:8" x14ac:dyDescent="0.3">
      <c r="H929" s="41"/>
    </row>
    <row r="930" spans="8:8" x14ac:dyDescent="0.3">
      <c r="H930" s="41"/>
    </row>
    <row r="931" spans="8:8" x14ac:dyDescent="0.3">
      <c r="H931" s="41"/>
    </row>
    <row r="932" spans="8:8" x14ac:dyDescent="0.3">
      <c r="H932" s="41"/>
    </row>
    <row r="933" spans="8:8" x14ac:dyDescent="0.3">
      <c r="H933" s="41"/>
    </row>
    <row r="934" spans="8:8" x14ac:dyDescent="0.3">
      <c r="H934" s="41"/>
    </row>
    <row r="935" spans="8:8" x14ac:dyDescent="0.3">
      <c r="H935" s="41"/>
    </row>
    <row r="936" spans="8:8" x14ac:dyDescent="0.3">
      <c r="H936" s="41"/>
    </row>
    <row r="937" spans="8:8" x14ac:dyDescent="0.3">
      <c r="H937" s="41"/>
    </row>
    <row r="938" spans="8:8" x14ac:dyDescent="0.3">
      <c r="H938" s="41"/>
    </row>
    <row r="939" spans="8:8" x14ac:dyDescent="0.3">
      <c r="H939" s="41"/>
    </row>
    <row r="940" spans="8:8" x14ac:dyDescent="0.3">
      <c r="H940" s="41"/>
    </row>
    <row r="941" spans="8:8" x14ac:dyDescent="0.3">
      <c r="H941" s="41"/>
    </row>
    <row r="942" spans="8:8" x14ac:dyDescent="0.3">
      <c r="H942" s="41"/>
    </row>
    <row r="943" spans="8:8" x14ac:dyDescent="0.3">
      <c r="H943" s="41"/>
    </row>
    <row r="944" spans="8:8" x14ac:dyDescent="0.3">
      <c r="H944" s="41"/>
    </row>
    <row r="945" spans="8:8" x14ac:dyDescent="0.3">
      <c r="H945" s="41"/>
    </row>
    <row r="946" spans="8:8" x14ac:dyDescent="0.3">
      <c r="H946" s="41"/>
    </row>
    <row r="947" spans="8:8" x14ac:dyDescent="0.3">
      <c r="H947" s="41"/>
    </row>
    <row r="948" spans="8:8" x14ac:dyDescent="0.3">
      <c r="H948" s="41"/>
    </row>
    <row r="949" spans="8:8" x14ac:dyDescent="0.3">
      <c r="H949" s="41"/>
    </row>
    <row r="950" spans="8:8" x14ac:dyDescent="0.3">
      <c r="H950" s="41"/>
    </row>
    <row r="951" spans="8:8" x14ac:dyDescent="0.3">
      <c r="H951" s="41"/>
    </row>
    <row r="952" spans="8:8" x14ac:dyDescent="0.3">
      <c r="H952" s="41"/>
    </row>
    <row r="953" spans="8:8" x14ac:dyDescent="0.3">
      <c r="H953" s="41"/>
    </row>
    <row r="954" spans="8:8" x14ac:dyDescent="0.3">
      <c r="H954" s="41"/>
    </row>
    <row r="955" spans="8:8" x14ac:dyDescent="0.3">
      <c r="H955" s="41"/>
    </row>
    <row r="956" spans="8:8" x14ac:dyDescent="0.3">
      <c r="H956" s="41"/>
    </row>
    <row r="957" spans="8:8" x14ac:dyDescent="0.3">
      <c r="H957" s="41"/>
    </row>
    <row r="958" spans="8:8" x14ac:dyDescent="0.3">
      <c r="H958" s="41"/>
    </row>
    <row r="959" spans="8:8" x14ac:dyDescent="0.3">
      <c r="H959" s="41"/>
    </row>
    <row r="960" spans="8:8" x14ac:dyDescent="0.3">
      <c r="H960" s="41"/>
    </row>
    <row r="961" spans="8:8" x14ac:dyDescent="0.3">
      <c r="H961" s="41"/>
    </row>
    <row r="962" spans="8:8" x14ac:dyDescent="0.3">
      <c r="H962" s="41"/>
    </row>
    <row r="963" spans="8:8" x14ac:dyDescent="0.3">
      <c r="H963" s="41"/>
    </row>
    <row r="964" spans="8:8" x14ac:dyDescent="0.3">
      <c r="H964" s="41"/>
    </row>
    <row r="965" spans="8:8" x14ac:dyDescent="0.3">
      <c r="H965" s="41"/>
    </row>
    <row r="966" spans="8:8" x14ac:dyDescent="0.3">
      <c r="H966" s="41"/>
    </row>
    <row r="967" spans="8:8" x14ac:dyDescent="0.3">
      <c r="H967" s="41"/>
    </row>
    <row r="968" spans="8:8" x14ac:dyDescent="0.3">
      <c r="H968" s="41"/>
    </row>
    <row r="969" spans="8:8" x14ac:dyDescent="0.3">
      <c r="H969" s="41"/>
    </row>
    <row r="970" spans="8:8" x14ac:dyDescent="0.3">
      <c r="H970" s="41"/>
    </row>
    <row r="971" spans="8:8" x14ac:dyDescent="0.3">
      <c r="H971" s="41"/>
    </row>
    <row r="972" spans="8:8" x14ac:dyDescent="0.3">
      <c r="H972" s="41"/>
    </row>
    <row r="973" spans="8:8" x14ac:dyDescent="0.3">
      <c r="H973" s="41"/>
    </row>
    <row r="974" spans="8:8" x14ac:dyDescent="0.3">
      <c r="H974" s="41"/>
    </row>
    <row r="975" spans="8:8" x14ac:dyDescent="0.3">
      <c r="H975" s="41"/>
    </row>
    <row r="976" spans="8:8" x14ac:dyDescent="0.3">
      <c r="H976" s="41"/>
    </row>
    <row r="977" spans="8:8" x14ac:dyDescent="0.3">
      <c r="H977" s="41"/>
    </row>
    <row r="978" spans="8:8" x14ac:dyDescent="0.3">
      <c r="H978" s="41"/>
    </row>
    <row r="979" spans="8:8" x14ac:dyDescent="0.3">
      <c r="H979" s="41"/>
    </row>
    <row r="980" spans="8:8" x14ac:dyDescent="0.3">
      <c r="H980" s="41"/>
    </row>
    <row r="981" spans="8:8" x14ac:dyDescent="0.3">
      <c r="H981" s="41"/>
    </row>
    <row r="982" spans="8:8" x14ac:dyDescent="0.3">
      <c r="H982" s="41"/>
    </row>
    <row r="983" spans="8:8" x14ac:dyDescent="0.3">
      <c r="H983" s="41"/>
    </row>
    <row r="984" spans="8:8" x14ac:dyDescent="0.3">
      <c r="H984" s="41"/>
    </row>
    <row r="985" spans="8:8" x14ac:dyDescent="0.3">
      <c r="H985" s="41"/>
    </row>
    <row r="986" spans="8:8" x14ac:dyDescent="0.3">
      <c r="H986" s="41"/>
    </row>
    <row r="987" spans="8:8" x14ac:dyDescent="0.3">
      <c r="H987" s="41"/>
    </row>
    <row r="988" spans="8:8" x14ac:dyDescent="0.3">
      <c r="H988" s="41"/>
    </row>
    <row r="989" spans="8:8" x14ac:dyDescent="0.3">
      <c r="H989" s="41"/>
    </row>
    <row r="990" spans="8:8" x14ac:dyDescent="0.3">
      <c r="H990" s="41"/>
    </row>
    <row r="991" spans="8:8" x14ac:dyDescent="0.3">
      <c r="H991" s="41"/>
    </row>
    <row r="992" spans="8:8" x14ac:dyDescent="0.3">
      <c r="H992" s="41"/>
    </row>
    <row r="993" spans="8:8" x14ac:dyDescent="0.3">
      <c r="H993" s="41"/>
    </row>
    <row r="994" spans="8:8" x14ac:dyDescent="0.3">
      <c r="H994" s="41"/>
    </row>
    <row r="995" spans="8:8" x14ac:dyDescent="0.3">
      <c r="H995" s="41"/>
    </row>
    <row r="996" spans="8:8" x14ac:dyDescent="0.3">
      <c r="H996" s="41"/>
    </row>
    <row r="997" spans="8:8" x14ac:dyDescent="0.3">
      <c r="H997" s="41"/>
    </row>
    <row r="998" spans="8:8" x14ac:dyDescent="0.3">
      <c r="H998" s="41"/>
    </row>
    <row r="999" spans="8:8" x14ac:dyDescent="0.3">
      <c r="H999" s="41"/>
    </row>
    <row r="1000" spans="8:8" x14ac:dyDescent="0.3">
      <c r="H1000" s="41"/>
    </row>
    <row r="1001" spans="8:8" x14ac:dyDescent="0.3">
      <c r="H1001" s="41"/>
    </row>
    <row r="1002" spans="8:8" x14ac:dyDescent="0.3">
      <c r="H1002" s="41"/>
    </row>
    <row r="1003" spans="8:8" x14ac:dyDescent="0.3">
      <c r="H1003" s="41"/>
    </row>
    <row r="1004" spans="8:8" x14ac:dyDescent="0.3">
      <c r="H1004" s="41"/>
    </row>
    <row r="1005" spans="8:8" x14ac:dyDescent="0.3">
      <c r="H1005" s="41"/>
    </row>
    <row r="1006" spans="8:8" x14ac:dyDescent="0.3">
      <c r="H1006" s="41"/>
    </row>
    <row r="1007" spans="8:8" x14ac:dyDescent="0.3">
      <c r="H1007" s="41"/>
    </row>
    <row r="1008" spans="8:8" x14ac:dyDescent="0.3">
      <c r="H1008" s="41"/>
    </row>
    <row r="1009" spans="8:8" x14ac:dyDescent="0.3">
      <c r="H1009" s="41"/>
    </row>
    <row r="1010" spans="8:8" x14ac:dyDescent="0.3">
      <c r="H1010" s="41"/>
    </row>
    <row r="1011" spans="8:8" x14ac:dyDescent="0.3">
      <c r="H1011" s="41"/>
    </row>
    <row r="1012" spans="8:8" x14ac:dyDescent="0.3">
      <c r="H1012" s="41"/>
    </row>
    <row r="1013" spans="8:8" x14ac:dyDescent="0.3">
      <c r="H1013" s="41"/>
    </row>
    <row r="1014" spans="8:8" x14ac:dyDescent="0.3">
      <c r="H1014" s="41"/>
    </row>
    <row r="1015" spans="8:8" x14ac:dyDescent="0.3">
      <c r="H1015" s="41"/>
    </row>
    <row r="1016" spans="8:8" x14ac:dyDescent="0.3">
      <c r="H1016" s="41"/>
    </row>
    <row r="1017" spans="8:8" x14ac:dyDescent="0.3">
      <c r="H1017" s="41"/>
    </row>
    <row r="1018" spans="8:8" x14ac:dyDescent="0.3">
      <c r="H1018" s="41"/>
    </row>
    <row r="1019" spans="8:8" x14ac:dyDescent="0.3">
      <c r="H1019" s="41"/>
    </row>
    <row r="1020" spans="8:8" x14ac:dyDescent="0.3">
      <c r="H1020" s="41"/>
    </row>
    <row r="1021" spans="8:8" x14ac:dyDescent="0.3">
      <c r="H1021" s="41"/>
    </row>
    <row r="1022" spans="8:8" x14ac:dyDescent="0.3">
      <c r="H1022" s="41"/>
    </row>
    <row r="1023" spans="8:8" x14ac:dyDescent="0.3">
      <c r="H1023" s="41"/>
    </row>
    <row r="1024" spans="8:8" x14ac:dyDescent="0.3">
      <c r="H1024" s="41"/>
    </row>
    <row r="1025" spans="8:8" x14ac:dyDescent="0.3">
      <c r="H1025" s="41"/>
    </row>
    <row r="1026" spans="8:8" x14ac:dyDescent="0.3">
      <c r="H1026" s="41"/>
    </row>
    <row r="1027" spans="8:8" x14ac:dyDescent="0.3">
      <c r="H1027" s="41"/>
    </row>
    <row r="1028" spans="8:8" x14ac:dyDescent="0.3">
      <c r="H1028" s="41"/>
    </row>
    <row r="1029" spans="8:8" x14ac:dyDescent="0.3">
      <c r="H1029" s="41"/>
    </row>
    <row r="1030" spans="8:8" x14ac:dyDescent="0.3">
      <c r="H1030" s="41"/>
    </row>
    <row r="1031" spans="8:8" x14ac:dyDescent="0.3">
      <c r="H1031" s="41"/>
    </row>
    <row r="1032" spans="8:8" x14ac:dyDescent="0.3">
      <c r="H1032" s="41"/>
    </row>
    <row r="1033" spans="8:8" x14ac:dyDescent="0.3">
      <c r="H1033" s="41"/>
    </row>
    <row r="1034" spans="8:8" x14ac:dyDescent="0.3">
      <c r="H1034" s="41"/>
    </row>
    <row r="1035" spans="8:8" x14ac:dyDescent="0.3">
      <c r="H1035" s="41"/>
    </row>
    <row r="1036" spans="8:8" x14ac:dyDescent="0.3">
      <c r="H1036" s="41"/>
    </row>
    <row r="1037" spans="8:8" x14ac:dyDescent="0.3">
      <c r="H1037" s="41"/>
    </row>
    <row r="1038" spans="8:8" x14ac:dyDescent="0.3">
      <c r="H1038" s="41"/>
    </row>
    <row r="1039" spans="8:8" x14ac:dyDescent="0.3">
      <c r="H1039" s="41"/>
    </row>
    <row r="1040" spans="8:8" x14ac:dyDescent="0.3">
      <c r="H1040" s="41"/>
    </row>
    <row r="1041" spans="8:8" x14ac:dyDescent="0.3">
      <c r="H1041" s="41"/>
    </row>
    <row r="1042" spans="8:8" x14ac:dyDescent="0.3">
      <c r="H1042" s="41"/>
    </row>
    <row r="1043" spans="8:8" x14ac:dyDescent="0.3">
      <c r="H1043" s="41"/>
    </row>
    <row r="1044" spans="8:8" x14ac:dyDescent="0.3">
      <c r="H1044" s="41"/>
    </row>
    <row r="1045" spans="8:8" x14ac:dyDescent="0.3">
      <c r="H1045" s="41"/>
    </row>
    <row r="1046" spans="8:8" x14ac:dyDescent="0.3">
      <c r="H1046" s="41"/>
    </row>
    <row r="1047" spans="8:8" x14ac:dyDescent="0.3">
      <c r="H1047" s="41"/>
    </row>
    <row r="1048" spans="8:8" x14ac:dyDescent="0.3">
      <c r="H1048" s="41"/>
    </row>
    <row r="1049" spans="8:8" x14ac:dyDescent="0.3">
      <c r="H1049" s="41"/>
    </row>
    <row r="1050" spans="8:8" x14ac:dyDescent="0.3">
      <c r="H1050" s="41"/>
    </row>
    <row r="1051" spans="8:8" x14ac:dyDescent="0.3">
      <c r="H1051" s="41"/>
    </row>
    <row r="1052" spans="8:8" x14ac:dyDescent="0.3">
      <c r="H1052" s="41"/>
    </row>
    <row r="1053" spans="8:8" x14ac:dyDescent="0.3">
      <c r="H1053" s="41"/>
    </row>
    <row r="1054" spans="8:8" x14ac:dyDescent="0.3">
      <c r="H1054" s="41"/>
    </row>
    <row r="1055" spans="8:8" x14ac:dyDescent="0.3">
      <c r="H1055" s="41"/>
    </row>
    <row r="1056" spans="8:8" x14ac:dyDescent="0.3">
      <c r="H1056" s="41"/>
    </row>
    <row r="1057" spans="8:8" x14ac:dyDescent="0.3">
      <c r="H1057" s="41"/>
    </row>
    <row r="1058" spans="8:8" x14ac:dyDescent="0.3">
      <c r="H1058" s="41"/>
    </row>
    <row r="1059" spans="8:8" x14ac:dyDescent="0.3">
      <c r="H1059" s="41"/>
    </row>
    <row r="1060" spans="8:8" x14ac:dyDescent="0.3">
      <c r="H1060" s="41"/>
    </row>
    <row r="1061" spans="8:8" x14ac:dyDescent="0.3">
      <c r="H1061" s="41"/>
    </row>
    <row r="1062" spans="8:8" x14ac:dyDescent="0.3">
      <c r="H1062" s="41"/>
    </row>
    <row r="1063" spans="8:8" x14ac:dyDescent="0.3">
      <c r="H1063" s="41"/>
    </row>
    <row r="1064" spans="8:8" x14ac:dyDescent="0.3">
      <c r="H1064" s="41"/>
    </row>
    <row r="1065" spans="8:8" x14ac:dyDescent="0.3">
      <c r="H1065" s="41"/>
    </row>
    <row r="1066" spans="8:8" x14ac:dyDescent="0.3">
      <c r="H1066" s="41"/>
    </row>
    <row r="1067" spans="8:8" x14ac:dyDescent="0.3">
      <c r="H1067" s="41"/>
    </row>
    <row r="1068" spans="8:8" x14ac:dyDescent="0.3">
      <c r="H1068" s="41"/>
    </row>
    <row r="1069" spans="8:8" x14ac:dyDescent="0.3">
      <c r="H1069" s="41"/>
    </row>
    <row r="1070" spans="8:8" x14ac:dyDescent="0.3">
      <c r="H1070" s="41"/>
    </row>
    <row r="1071" spans="8:8" x14ac:dyDescent="0.3">
      <c r="H1071" s="41"/>
    </row>
    <row r="1072" spans="8:8" x14ac:dyDescent="0.3">
      <c r="H1072" s="41"/>
    </row>
    <row r="1073" spans="8:8" x14ac:dyDescent="0.3">
      <c r="H1073" s="41"/>
    </row>
    <row r="1074" spans="8:8" x14ac:dyDescent="0.3">
      <c r="H1074" s="41"/>
    </row>
    <row r="1075" spans="8:8" x14ac:dyDescent="0.3">
      <c r="H1075" s="41"/>
    </row>
    <row r="1076" spans="8:8" x14ac:dyDescent="0.3">
      <c r="H1076" s="41"/>
    </row>
    <row r="1077" spans="8:8" x14ac:dyDescent="0.3">
      <c r="H1077" s="41"/>
    </row>
    <row r="1078" spans="8:8" x14ac:dyDescent="0.3">
      <c r="H1078" s="41"/>
    </row>
    <row r="1079" spans="8:8" x14ac:dyDescent="0.3">
      <c r="H1079" s="41"/>
    </row>
    <row r="1080" spans="8:8" x14ac:dyDescent="0.3">
      <c r="H1080" s="41"/>
    </row>
    <row r="1081" spans="8:8" x14ac:dyDescent="0.3">
      <c r="H1081" s="41"/>
    </row>
    <row r="1082" spans="8:8" x14ac:dyDescent="0.3">
      <c r="H1082" s="41"/>
    </row>
    <row r="1083" spans="8:8" x14ac:dyDescent="0.3">
      <c r="H1083" s="41"/>
    </row>
    <row r="1084" spans="8:8" x14ac:dyDescent="0.3">
      <c r="H1084" s="41"/>
    </row>
    <row r="1085" spans="8:8" x14ac:dyDescent="0.3">
      <c r="H1085" s="41"/>
    </row>
    <row r="1086" spans="8:8" x14ac:dyDescent="0.3">
      <c r="H1086" s="41"/>
    </row>
    <row r="1087" spans="8:8" x14ac:dyDescent="0.3">
      <c r="H1087" s="41"/>
    </row>
    <row r="1088" spans="8:8" x14ac:dyDescent="0.3">
      <c r="H1088" s="41"/>
    </row>
    <row r="1089" spans="8:8" x14ac:dyDescent="0.3">
      <c r="H1089" s="41"/>
    </row>
    <row r="1090" spans="8:8" x14ac:dyDescent="0.3">
      <c r="H1090" s="41"/>
    </row>
    <row r="1091" spans="8:8" x14ac:dyDescent="0.3">
      <c r="H1091" s="41"/>
    </row>
    <row r="1092" spans="8:8" x14ac:dyDescent="0.3">
      <c r="H1092" s="41"/>
    </row>
    <row r="1093" spans="8:8" x14ac:dyDescent="0.3">
      <c r="H1093" s="41"/>
    </row>
    <row r="1094" spans="8:8" x14ac:dyDescent="0.3">
      <c r="H1094" s="41"/>
    </row>
    <row r="1095" spans="8:8" x14ac:dyDescent="0.3">
      <c r="H1095" s="41"/>
    </row>
    <row r="1096" spans="8:8" x14ac:dyDescent="0.3">
      <c r="H1096" s="41"/>
    </row>
    <row r="1097" spans="8:8" x14ac:dyDescent="0.3">
      <c r="H1097" s="41"/>
    </row>
    <row r="1098" spans="8:8" x14ac:dyDescent="0.3">
      <c r="H1098" s="41"/>
    </row>
    <row r="1099" spans="8:8" x14ac:dyDescent="0.3">
      <c r="H1099" s="41"/>
    </row>
    <row r="1100" spans="8:8" x14ac:dyDescent="0.3">
      <c r="H1100" s="41"/>
    </row>
    <row r="1101" spans="8:8" x14ac:dyDescent="0.3">
      <c r="H1101" s="41"/>
    </row>
    <row r="1102" spans="8:8" x14ac:dyDescent="0.3">
      <c r="H1102" s="41"/>
    </row>
    <row r="1103" spans="8:8" x14ac:dyDescent="0.3">
      <c r="H1103" s="41"/>
    </row>
    <row r="1104" spans="8:8" x14ac:dyDescent="0.3">
      <c r="H1104" s="41"/>
    </row>
    <row r="1105" spans="8:8" x14ac:dyDescent="0.3">
      <c r="H1105" s="41"/>
    </row>
    <row r="1106" spans="8:8" x14ac:dyDescent="0.3">
      <c r="H1106" s="41"/>
    </row>
    <row r="1107" spans="8:8" x14ac:dyDescent="0.3">
      <c r="H1107" s="41"/>
    </row>
    <row r="1108" spans="8:8" x14ac:dyDescent="0.3">
      <c r="H1108" s="41"/>
    </row>
    <row r="1109" spans="8:8" x14ac:dyDescent="0.3">
      <c r="H1109" s="41"/>
    </row>
    <row r="1110" spans="8:8" x14ac:dyDescent="0.3">
      <c r="H1110" s="41"/>
    </row>
    <row r="1111" spans="8:8" x14ac:dyDescent="0.3">
      <c r="H1111" s="41"/>
    </row>
    <row r="1112" spans="8:8" x14ac:dyDescent="0.3">
      <c r="H1112" s="41"/>
    </row>
    <row r="1113" spans="8:8" x14ac:dyDescent="0.3">
      <c r="H1113" s="41"/>
    </row>
    <row r="1114" spans="8:8" x14ac:dyDescent="0.3">
      <c r="H1114" s="41"/>
    </row>
    <row r="1115" spans="8:8" x14ac:dyDescent="0.3">
      <c r="H1115" s="41"/>
    </row>
    <row r="1116" spans="8:8" x14ac:dyDescent="0.3">
      <c r="H1116" s="41"/>
    </row>
    <row r="1117" spans="8:8" x14ac:dyDescent="0.3">
      <c r="H1117" s="41"/>
    </row>
    <row r="1118" spans="8:8" x14ac:dyDescent="0.3">
      <c r="H1118" s="41"/>
    </row>
    <row r="1119" spans="8:8" x14ac:dyDescent="0.3">
      <c r="H1119" s="41"/>
    </row>
    <row r="1120" spans="8:8" x14ac:dyDescent="0.3">
      <c r="H1120" s="41"/>
    </row>
    <row r="1121" spans="8:8" x14ac:dyDescent="0.3">
      <c r="H1121" s="41"/>
    </row>
    <row r="1122" spans="8:8" x14ac:dyDescent="0.3">
      <c r="H1122" s="41"/>
    </row>
    <row r="1123" spans="8:8" x14ac:dyDescent="0.3">
      <c r="H1123" s="41"/>
    </row>
    <row r="1124" spans="8:8" x14ac:dyDescent="0.3">
      <c r="H1124" s="41"/>
    </row>
    <row r="1125" spans="8:8" x14ac:dyDescent="0.3">
      <c r="H1125" s="41"/>
    </row>
    <row r="1126" spans="8:8" x14ac:dyDescent="0.3">
      <c r="H1126" s="41"/>
    </row>
    <row r="1127" spans="8:8" x14ac:dyDescent="0.3">
      <c r="H1127" s="41"/>
    </row>
    <row r="1128" spans="8:8" x14ac:dyDescent="0.3">
      <c r="H1128" s="41"/>
    </row>
    <row r="1129" spans="8:8" x14ac:dyDescent="0.3">
      <c r="H1129" s="41"/>
    </row>
    <row r="1130" spans="8:8" x14ac:dyDescent="0.3">
      <c r="H1130" s="41"/>
    </row>
    <row r="1131" spans="8:8" x14ac:dyDescent="0.3">
      <c r="H1131" s="41"/>
    </row>
    <row r="1132" spans="8:8" x14ac:dyDescent="0.3">
      <c r="H1132" s="41"/>
    </row>
    <row r="1133" spans="8:8" x14ac:dyDescent="0.3">
      <c r="H1133" s="41"/>
    </row>
    <row r="1134" spans="8:8" x14ac:dyDescent="0.3">
      <c r="H1134" s="41"/>
    </row>
    <row r="1135" spans="8:8" x14ac:dyDescent="0.3">
      <c r="H1135" s="41"/>
    </row>
    <row r="1136" spans="8:8" x14ac:dyDescent="0.3">
      <c r="H1136" s="41"/>
    </row>
    <row r="1137" spans="8:8" x14ac:dyDescent="0.3">
      <c r="H1137" s="41"/>
    </row>
    <row r="1138" spans="8:8" x14ac:dyDescent="0.3">
      <c r="H1138" s="41"/>
    </row>
    <row r="1139" spans="8:8" x14ac:dyDescent="0.3">
      <c r="H1139" s="41"/>
    </row>
    <row r="1140" spans="8:8" x14ac:dyDescent="0.3">
      <c r="H1140" s="41"/>
    </row>
    <row r="1141" spans="8:8" x14ac:dyDescent="0.3">
      <c r="H1141" s="41"/>
    </row>
    <row r="1142" spans="8:8" x14ac:dyDescent="0.3">
      <c r="H1142" s="41"/>
    </row>
    <row r="1143" spans="8:8" x14ac:dyDescent="0.3">
      <c r="H1143" s="41"/>
    </row>
    <row r="1144" spans="8:8" x14ac:dyDescent="0.3">
      <c r="H1144" s="41"/>
    </row>
    <row r="1145" spans="8:8" x14ac:dyDescent="0.3">
      <c r="H1145" s="41"/>
    </row>
    <row r="1146" spans="8:8" x14ac:dyDescent="0.3">
      <c r="H1146" s="41"/>
    </row>
    <row r="1147" spans="8:8" x14ac:dyDescent="0.3">
      <c r="H1147" s="41"/>
    </row>
    <row r="1148" spans="8:8" x14ac:dyDescent="0.3">
      <c r="H1148" s="41"/>
    </row>
    <row r="1149" spans="8:8" x14ac:dyDescent="0.3">
      <c r="H1149" s="41"/>
    </row>
    <row r="1150" spans="8:8" x14ac:dyDescent="0.3">
      <c r="H1150" s="41"/>
    </row>
    <row r="1151" spans="8:8" x14ac:dyDescent="0.3">
      <c r="H1151" s="41"/>
    </row>
    <row r="1152" spans="8:8" x14ac:dyDescent="0.3">
      <c r="H1152" s="41"/>
    </row>
    <row r="1153" spans="8:8" x14ac:dyDescent="0.3">
      <c r="H1153" s="41"/>
    </row>
    <row r="1154" spans="8:8" x14ac:dyDescent="0.3">
      <c r="H1154" s="41"/>
    </row>
    <row r="1155" spans="8:8" x14ac:dyDescent="0.3">
      <c r="H1155" s="41"/>
    </row>
    <row r="1156" spans="8:8" x14ac:dyDescent="0.3">
      <c r="H1156" s="41"/>
    </row>
    <row r="1157" spans="8:8" x14ac:dyDescent="0.3">
      <c r="H1157" s="41"/>
    </row>
    <row r="1158" spans="8:8" x14ac:dyDescent="0.3">
      <c r="H1158" s="41"/>
    </row>
    <row r="1159" spans="8:8" x14ac:dyDescent="0.3">
      <c r="H1159" s="41"/>
    </row>
    <row r="1160" spans="8:8" x14ac:dyDescent="0.3">
      <c r="H1160" s="41"/>
    </row>
    <row r="1161" spans="8:8" x14ac:dyDescent="0.3">
      <c r="H1161" s="41"/>
    </row>
    <row r="1162" spans="8:8" x14ac:dyDescent="0.3">
      <c r="H1162" s="41"/>
    </row>
    <row r="1163" spans="8:8" x14ac:dyDescent="0.3">
      <c r="H1163" s="41"/>
    </row>
    <row r="1164" spans="8:8" x14ac:dyDescent="0.3">
      <c r="H1164" s="41"/>
    </row>
    <row r="1165" spans="8:8" x14ac:dyDescent="0.3">
      <c r="H1165" s="41"/>
    </row>
    <row r="1166" spans="8:8" x14ac:dyDescent="0.3">
      <c r="H1166" s="41"/>
    </row>
    <row r="1167" spans="8:8" x14ac:dyDescent="0.3">
      <c r="H1167" s="41"/>
    </row>
    <row r="1168" spans="8:8" x14ac:dyDescent="0.3">
      <c r="H1168" s="41"/>
    </row>
    <row r="1169" spans="8:8" x14ac:dyDescent="0.3">
      <c r="H1169" s="41"/>
    </row>
    <row r="1170" spans="8:8" x14ac:dyDescent="0.3">
      <c r="H1170" s="41"/>
    </row>
    <row r="1171" spans="8:8" x14ac:dyDescent="0.3">
      <c r="H1171" s="41"/>
    </row>
    <row r="1172" spans="8:8" x14ac:dyDescent="0.3">
      <c r="H1172" s="41"/>
    </row>
    <row r="1173" spans="8:8" x14ac:dyDescent="0.3">
      <c r="H1173" s="41"/>
    </row>
    <row r="1174" spans="8:8" x14ac:dyDescent="0.3">
      <c r="H1174" s="41"/>
    </row>
    <row r="1175" spans="8:8" x14ac:dyDescent="0.3">
      <c r="H1175" s="41"/>
    </row>
  </sheetData>
  <protectedRanges>
    <protectedRange sqref="D4:D5" name="Intervalo1_1_1"/>
  </protectedRanges>
  <mergeCells count="3">
    <mergeCell ref="A1:J2"/>
    <mergeCell ref="A3:J4"/>
    <mergeCell ref="A5:J5"/>
  </mergeCells>
  <conditionalFormatting sqref="F6:H6">
    <cfRule type="cellIs" dxfId="1" priority="1" stopIfTrue="1" operator="equal">
      <formula>0</formula>
    </cfRule>
  </conditionalFormatting>
  <pageMargins left="0.51181102362204722" right="0.51181102362204722" top="0.78740157480314965" bottom="0.78740157480314965" header="0.31496062992125984" footer="0.31496062992125984"/>
  <pageSetup paperSize="9" scale="4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5</vt:i4>
      </vt:variant>
    </vt:vector>
  </HeadingPairs>
  <TitlesOfParts>
    <vt:vector size="16" baseType="lpstr">
      <vt:lpstr>P.O</vt:lpstr>
      <vt:lpstr>BDI</vt:lpstr>
      <vt:lpstr>CRONOGRAMA</vt:lpstr>
      <vt:lpstr>SINAPI INS.</vt:lpstr>
      <vt:lpstr>SINAPI SERV.</vt:lpstr>
      <vt:lpstr>CDHU SERV.</vt:lpstr>
      <vt:lpstr>CDHU INS.</vt:lpstr>
      <vt:lpstr>ORÇAMENTO</vt:lpstr>
      <vt:lpstr>MODELO DE QUADRO RESUMO</vt:lpstr>
      <vt:lpstr>MEMORIAL DE CÁLCULO</vt:lpstr>
      <vt:lpstr>CÁLCULOS</vt:lpstr>
      <vt:lpstr>CRONOGRAMA!Area_de_impressao</vt:lpstr>
      <vt:lpstr>'MEMORIAL DE CÁLCULO'!Area_de_impressao</vt:lpstr>
      <vt:lpstr>'MODELO DE QUADRO RESUMO'!Area_de_impressao</vt:lpstr>
      <vt:lpstr>ORÇAMENTO!Area_de_impressao</vt:lpstr>
      <vt:lpstr>P.O!Area_de_impressao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Bana</dc:creator>
  <cp:lastModifiedBy>Claudia_Lic</cp:lastModifiedBy>
  <cp:lastPrinted>2022-04-12T16:35:32Z</cp:lastPrinted>
  <dcterms:created xsi:type="dcterms:W3CDTF">2021-12-08T13:06:30Z</dcterms:created>
  <dcterms:modified xsi:type="dcterms:W3CDTF">2022-04-26T14:52:55Z</dcterms:modified>
</cp:coreProperties>
</file>